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ffr-restaurant-2026\"/>
    </mc:Choice>
  </mc:AlternateContent>
  <xr:revisionPtr revIDLastSave="0" documentId="13_ncr:1_{CCB9AB4E-4A61-4728-BCBB-95E3EA775412}" xr6:coauthVersionLast="47" xr6:coauthVersionMax="47" xr10:uidLastSave="{00000000-0000-0000-0000-000000000000}"/>
  <bookViews>
    <workbookView xWindow="28680" yWindow="-120" windowWidth="29040" windowHeight="15720" firstSheet="1" activeTab="3" xr2:uid="{00000000-000D-0000-FFFF-FFFF00000000}"/>
  </bookViews>
  <sheets>
    <sheet name="MOTEUR_CUISSONS_BT (2)" sheetId="30" r:id="rId1"/>
    <sheet name="MODE_EMPLOI" sheetId="26" r:id="rId2"/>
    <sheet name="MOTEUR_V5_BPH PMS HACCP" sheetId="28" r:id="rId3"/>
    <sheet name="Questions.Réponses" sheetId="25" r:id="rId4"/>
    <sheet name="Cellules B3, B5 et B8" sheetId="6" r:id="rId5"/>
    <sheet name="Prompt.ChatGPT" sheetId="29"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 i="30" l="1"/>
  <c r="S674" i="30" s="1"/>
  <c r="A15" i="30"/>
  <c r="C12" i="28"/>
  <c r="I16" i="28" s="1"/>
  <c r="B11" i="28"/>
  <c r="H48" i="28"/>
  <c r="G48" i="28"/>
  <c r="F48" i="28"/>
  <c r="E48" i="28"/>
  <c r="D48" i="28"/>
  <c r="C48" i="28"/>
  <c r="B48" i="28"/>
  <c r="B29" i="28"/>
  <c r="B28" i="28"/>
  <c r="B27" i="28"/>
  <c r="B23" i="28"/>
  <c r="AN223" i="28" s="1"/>
  <c r="AO223" i="28" s="1"/>
  <c r="AU223" i="28" s="1"/>
  <c r="C21" i="28"/>
  <c r="AM284" i="28" s="1"/>
  <c r="I20" i="28"/>
  <c r="I18" i="28"/>
  <c r="B15" i="28"/>
  <c r="A12" i="28"/>
  <c r="A8" i="28"/>
  <c r="N5" i="28"/>
  <c r="BY116" i="28" s="1"/>
  <c r="K5" i="28"/>
  <c r="H5" i="28" s="1"/>
  <c r="D11" i="28" s="1"/>
  <c r="A5" i="28"/>
  <c r="N4" i="28"/>
  <c r="BX213" i="28" s="1"/>
  <c r="CI213" i="28" s="1"/>
  <c r="H4" i="28"/>
  <c r="N3" i="28"/>
  <c r="BW278" i="28" s="1"/>
  <c r="H3" i="28"/>
  <c r="A3" i="28"/>
  <c r="S422" i="30" l="1"/>
  <c r="W422" i="30" s="1"/>
  <c r="AA422" i="30" s="1"/>
  <c r="S564" i="30"/>
  <c r="S554" i="30"/>
  <c r="W554" i="30" s="1"/>
  <c r="AA554" i="30" s="1"/>
  <c r="R882" i="30"/>
  <c r="U882" i="30" s="1"/>
  <c r="Y882" i="30" s="1"/>
  <c r="R674" i="30"/>
  <c r="U674" i="30" s="1"/>
  <c r="Y674" i="30" s="1"/>
  <c r="R564" i="30"/>
  <c r="U564" i="30" s="1"/>
  <c r="Y564" i="30" s="1"/>
  <c r="B17" i="30"/>
  <c r="R1655" i="30"/>
  <c r="T1655" i="30" s="1"/>
  <c r="X1655" i="30" s="1"/>
  <c r="S675" i="30"/>
  <c r="W675" i="30" s="1"/>
  <c r="AA675" i="30" s="1"/>
  <c r="R568" i="30"/>
  <c r="T568" i="30" s="1"/>
  <c r="X568" i="30" s="1"/>
  <c r="R371" i="30"/>
  <c r="U371" i="30" s="1"/>
  <c r="Y371" i="30" s="1"/>
  <c r="S345" i="30"/>
  <c r="W345" i="30" s="1"/>
  <c r="AA345" i="30" s="1"/>
  <c r="S1003" i="30"/>
  <c r="V1003" i="30" s="1"/>
  <c r="Z1003" i="30" s="1"/>
  <c r="R352" i="30"/>
  <c r="T352" i="30" s="1"/>
  <c r="X352" i="30" s="1"/>
  <c r="S1017" i="30"/>
  <c r="S882" i="30"/>
  <c r="V882" i="30" s="1"/>
  <c r="Z882" i="30" s="1"/>
  <c r="S352" i="30"/>
  <c r="W352" i="30" s="1"/>
  <c r="AA352" i="30" s="1"/>
  <c r="S1019" i="30"/>
  <c r="W1019" i="30" s="1"/>
  <c r="AA1019" i="30" s="1"/>
  <c r="R360" i="30"/>
  <c r="U360" i="30" s="1"/>
  <c r="Y360" i="30" s="1"/>
  <c r="R1025" i="30"/>
  <c r="U1025" i="30" s="1"/>
  <c r="Y1025" i="30" s="1"/>
  <c r="R364" i="30"/>
  <c r="U364" i="30" s="1"/>
  <c r="Y364" i="30" s="1"/>
  <c r="R1062" i="30"/>
  <c r="T1062" i="30" s="1"/>
  <c r="X1062" i="30" s="1"/>
  <c r="S224" i="30"/>
  <c r="V224" i="30" s="1"/>
  <c r="Z224" i="30" s="1"/>
  <c r="S443" i="30"/>
  <c r="W443" i="30" s="1"/>
  <c r="AA443" i="30" s="1"/>
  <c r="S699" i="30"/>
  <c r="W699" i="30" s="1"/>
  <c r="AA699" i="30" s="1"/>
  <c r="S1217" i="30"/>
  <c r="W1217" i="30" s="1"/>
  <c r="AA1217" i="30" s="1"/>
  <c r="S241" i="30"/>
  <c r="V241" i="30" s="1"/>
  <c r="Z241" i="30" s="1"/>
  <c r="R446" i="30"/>
  <c r="U446" i="30" s="1"/>
  <c r="Y446" i="30" s="1"/>
  <c r="R705" i="30"/>
  <c r="T705" i="30" s="1"/>
  <c r="X705" i="30" s="1"/>
  <c r="S1227" i="30"/>
  <c r="W1227" i="30" s="1"/>
  <c r="AA1227" i="30" s="1"/>
  <c r="R245" i="30"/>
  <c r="U245" i="30" s="1"/>
  <c r="Y245" i="30" s="1"/>
  <c r="S446" i="30"/>
  <c r="W446" i="30" s="1"/>
  <c r="AA446" i="30" s="1"/>
  <c r="S827" i="30"/>
  <c r="V827" i="30" s="1"/>
  <c r="Z827" i="30" s="1"/>
  <c r="R1266" i="30"/>
  <c r="U1266" i="30" s="1"/>
  <c r="Y1266" i="30" s="1"/>
  <c r="S262" i="30"/>
  <c r="W262" i="30" s="1"/>
  <c r="AA262" i="30" s="1"/>
  <c r="S450" i="30"/>
  <c r="W450" i="30" s="1"/>
  <c r="AA450" i="30" s="1"/>
  <c r="R834" i="30"/>
  <c r="U834" i="30" s="1"/>
  <c r="Y834" i="30" s="1"/>
  <c r="S1266" i="30"/>
  <c r="W1266" i="30" s="1"/>
  <c r="AA1266" i="30" s="1"/>
  <c r="R426" i="30"/>
  <c r="U426" i="30" s="1"/>
  <c r="Y426" i="30" s="1"/>
  <c r="R680" i="30"/>
  <c r="U680" i="30" s="1"/>
  <c r="Y680" i="30" s="1"/>
  <c r="S1062" i="30"/>
  <c r="V1062" i="30" s="1"/>
  <c r="Z1062" i="30" s="1"/>
  <c r="S218" i="30"/>
  <c r="V218" i="30" s="1"/>
  <c r="Z218" i="30" s="1"/>
  <c r="R290" i="30"/>
  <c r="U290" i="30" s="1"/>
  <c r="Y290" i="30" s="1"/>
  <c r="R518" i="30"/>
  <c r="S840" i="30"/>
  <c r="W840" i="30" s="1"/>
  <c r="AA840" i="30" s="1"/>
  <c r="R1280" i="30"/>
  <c r="U1280" i="30" s="1"/>
  <c r="Y1280" i="30" s="1"/>
  <c r="S290" i="30"/>
  <c r="W290" i="30" s="1"/>
  <c r="AA290" i="30" s="1"/>
  <c r="S521" i="30"/>
  <c r="W521" i="30" s="1"/>
  <c r="AA521" i="30" s="1"/>
  <c r="R848" i="30"/>
  <c r="U848" i="30" s="1"/>
  <c r="Y848" i="30" s="1"/>
  <c r="S1344" i="30"/>
  <c r="W1344" i="30" s="1"/>
  <c r="S429" i="30"/>
  <c r="W429" i="30" s="1"/>
  <c r="AA429" i="30" s="1"/>
  <c r="R699" i="30"/>
  <c r="U699" i="30" s="1"/>
  <c r="Y699" i="30" s="1"/>
  <c r="S1070" i="30"/>
  <c r="V1070" i="30" s="1"/>
  <c r="Z1070" i="30" s="1"/>
  <c r="S319" i="30"/>
  <c r="V319" i="30" s="1"/>
  <c r="Z319" i="30" s="1"/>
  <c r="R526" i="30"/>
  <c r="U526" i="30" s="1"/>
  <c r="Y526" i="30" s="1"/>
  <c r="R874" i="30"/>
  <c r="U874" i="30" s="1"/>
  <c r="Y874" i="30" s="1"/>
  <c r="R1356" i="30"/>
  <c r="T1356" i="30" s="1"/>
  <c r="X1356" i="30" s="1"/>
  <c r="S194" i="30"/>
  <c r="W194" i="30" s="1"/>
  <c r="AA194" i="30" s="1"/>
  <c r="R297" i="30"/>
  <c r="U297" i="30" s="1"/>
  <c r="Y297" i="30" s="1"/>
  <c r="S375" i="30"/>
  <c r="W375" i="30" s="1"/>
  <c r="AA375" i="30" s="1"/>
  <c r="R488" i="30"/>
  <c r="T488" i="30" s="1"/>
  <c r="X488" i="30" s="1"/>
  <c r="S570" i="30"/>
  <c r="V570" i="30" s="1"/>
  <c r="Z570" i="30" s="1"/>
  <c r="R737" i="30"/>
  <c r="U737" i="30" s="1"/>
  <c r="Y737" i="30" s="1"/>
  <c r="S910" i="30"/>
  <c r="V910" i="30" s="1"/>
  <c r="Z910" i="30" s="1"/>
  <c r="R1088" i="30"/>
  <c r="T1088" i="30" s="1"/>
  <c r="X1088" i="30" s="1"/>
  <c r="R1441" i="30"/>
  <c r="U1441" i="30" s="1"/>
  <c r="Y1441" i="30" s="1"/>
  <c r="S297" i="30"/>
  <c r="V297" i="30" s="1"/>
  <c r="Z297" i="30" s="1"/>
  <c r="S916" i="30"/>
  <c r="W916" i="30" s="1"/>
  <c r="AA916" i="30" s="1"/>
  <c r="S207" i="30"/>
  <c r="V207" i="30" s="1"/>
  <c r="Z207" i="30" s="1"/>
  <c r="S305" i="30"/>
  <c r="V305" i="30" s="1"/>
  <c r="Z305" i="30" s="1"/>
  <c r="S410" i="30"/>
  <c r="W410" i="30" s="1"/>
  <c r="AA410" i="30" s="1"/>
  <c r="S504" i="30"/>
  <c r="V504" i="30" s="1"/>
  <c r="Z504" i="30" s="1"/>
  <c r="S619" i="30"/>
  <c r="V619" i="30" s="1"/>
  <c r="Z619" i="30" s="1"/>
  <c r="R780" i="30"/>
  <c r="U780" i="30" s="1"/>
  <c r="Y780" i="30" s="1"/>
  <c r="R929" i="30"/>
  <c r="U929" i="30" s="1"/>
  <c r="R1191" i="30"/>
  <c r="U1191" i="30" s="1"/>
  <c r="Y1191" i="30" s="1"/>
  <c r="R1501" i="30"/>
  <c r="T1501" i="30" s="1"/>
  <c r="X1501" i="30" s="1"/>
  <c r="S190" i="30"/>
  <c r="W190" i="30" s="1"/>
  <c r="S294" i="30"/>
  <c r="W294" i="30" s="1"/>
  <c r="AA294" i="30" s="1"/>
  <c r="R375" i="30"/>
  <c r="T375" i="30" s="1"/>
  <c r="X375" i="30" s="1"/>
  <c r="S485" i="30"/>
  <c r="W485" i="30" s="1"/>
  <c r="AA485" i="30" s="1"/>
  <c r="R570" i="30"/>
  <c r="U570" i="30" s="1"/>
  <c r="Y570" i="30" s="1"/>
  <c r="R712" i="30"/>
  <c r="T712" i="30" s="1"/>
  <c r="X712" i="30" s="1"/>
  <c r="S889" i="30"/>
  <c r="W889" i="30" s="1"/>
  <c r="AA889" i="30" s="1"/>
  <c r="S1079" i="30"/>
  <c r="V1079" i="30" s="1"/>
  <c r="Z1079" i="30" s="1"/>
  <c r="S1426" i="30"/>
  <c r="W1426" i="30" s="1"/>
  <c r="R201" i="30"/>
  <c r="R301" i="30"/>
  <c r="U301" i="30" s="1"/>
  <c r="Y301" i="30" s="1"/>
  <c r="S378" i="30"/>
  <c r="W378" i="30" s="1"/>
  <c r="AA378" i="30" s="1"/>
  <c r="R501" i="30"/>
  <c r="S596" i="30"/>
  <c r="V596" i="30" s="1"/>
  <c r="Z596" i="30" s="1"/>
  <c r="R761" i="30"/>
  <c r="R923" i="30"/>
  <c r="T923" i="30" s="1"/>
  <c r="X923" i="30" s="1"/>
  <c r="S1147" i="30"/>
  <c r="W1147" i="30" s="1"/>
  <c r="AA1147" i="30" s="1"/>
  <c r="R1479" i="30"/>
  <c r="U1479" i="30" s="1"/>
  <c r="Y1479" i="30" s="1"/>
  <c r="S201" i="30"/>
  <c r="W201" i="30" s="1"/>
  <c r="AA201" i="30" s="1"/>
  <c r="R305" i="30"/>
  <c r="U305" i="30" s="1"/>
  <c r="Y305" i="30" s="1"/>
  <c r="R399" i="30"/>
  <c r="T399" i="30" s="1"/>
  <c r="X399" i="30" s="1"/>
  <c r="S501" i="30"/>
  <c r="W501" i="30" s="1"/>
  <c r="AA501" i="30" s="1"/>
  <c r="R608" i="30"/>
  <c r="U608" i="30" s="1"/>
  <c r="Y608" i="30" s="1"/>
  <c r="S761" i="30"/>
  <c r="W761" i="30" s="1"/>
  <c r="AA761" i="30" s="1"/>
  <c r="S923" i="30"/>
  <c r="W923" i="30" s="1"/>
  <c r="AA923" i="30" s="1"/>
  <c r="S1157" i="30"/>
  <c r="W1157" i="30" s="1"/>
  <c r="AA1157" i="30" s="1"/>
  <c r="R1500" i="30"/>
  <c r="U1500" i="30" s="1"/>
  <c r="Y1500" i="30" s="1"/>
  <c r="R211" i="30"/>
  <c r="U211" i="30" s="1"/>
  <c r="Y211" i="30" s="1"/>
  <c r="R309" i="30"/>
  <c r="S419" i="30"/>
  <c r="V419" i="30" s="1"/>
  <c r="Z419" i="30" s="1"/>
  <c r="S506" i="30"/>
  <c r="V506" i="30" s="1"/>
  <c r="Z506" i="30" s="1"/>
  <c r="S650" i="30"/>
  <c r="V650" i="30" s="1"/>
  <c r="Z650" i="30" s="1"/>
  <c r="S800" i="30"/>
  <c r="W800" i="30" s="1"/>
  <c r="AA800" i="30" s="1"/>
  <c r="R930" i="30"/>
  <c r="U930" i="30" s="1"/>
  <c r="Y930" i="30" s="1"/>
  <c r="S1191" i="30"/>
  <c r="W1191" i="30" s="1"/>
  <c r="AA1191" i="30" s="1"/>
  <c r="S1539" i="30"/>
  <c r="V1539" i="30" s="1"/>
  <c r="Z1539" i="30" s="1"/>
  <c r="R294" i="30"/>
  <c r="U294" i="30" s="1"/>
  <c r="Y294" i="30" s="1"/>
  <c r="S371" i="30"/>
  <c r="W371" i="30" s="1"/>
  <c r="AA371" i="30" s="1"/>
  <c r="S455" i="30"/>
  <c r="W455" i="30" s="1"/>
  <c r="AA455" i="30" s="1"/>
  <c r="S568" i="30"/>
  <c r="W568" i="30" s="1"/>
  <c r="S705" i="30"/>
  <c r="W705" i="30" s="1"/>
  <c r="AA705" i="30" s="1"/>
  <c r="R889" i="30"/>
  <c r="U889" i="30" s="1"/>
  <c r="Y889" i="30" s="1"/>
  <c r="R1079" i="30"/>
  <c r="T1079" i="30" s="1"/>
  <c r="X1079" i="30" s="1"/>
  <c r="S1356" i="30"/>
  <c r="W1356" i="30" s="1"/>
  <c r="AA1356" i="30" s="1"/>
  <c r="S197" i="30"/>
  <c r="W197" i="30" s="1"/>
  <c r="AA197" i="30" s="1"/>
  <c r="R378" i="30"/>
  <c r="T378" i="30" s="1"/>
  <c r="X378" i="30" s="1"/>
  <c r="S488" i="30"/>
  <c r="W488" i="30" s="1"/>
  <c r="AA488" i="30" s="1"/>
  <c r="R596" i="30"/>
  <c r="U596" i="30" s="1"/>
  <c r="Y596" i="30" s="1"/>
  <c r="S742" i="30"/>
  <c r="W742" i="30" s="1"/>
  <c r="AA742" i="30" s="1"/>
  <c r="R1147" i="30"/>
  <c r="U1147" i="30" s="1"/>
  <c r="Y1147" i="30" s="1"/>
  <c r="S1441" i="30"/>
  <c r="W1441" i="30" s="1"/>
  <c r="AA1441" i="30" s="1"/>
  <c r="S211" i="30"/>
  <c r="W211" i="30" s="1"/>
  <c r="AA211" i="30" s="1"/>
  <c r="R311" i="30"/>
  <c r="U311" i="30" s="1"/>
  <c r="Y311" i="30" s="1"/>
  <c r="R422" i="30"/>
  <c r="T422" i="30" s="1"/>
  <c r="R509" i="30"/>
  <c r="U509" i="30" s="1"/>
  <c r="Y509" i="30" s="1"/>
  <c r="R668" i="30"/>
  <c r="T668" i="30" s="1"/>
  <c r="X668" i="30" s="1"/>
  <c r="R827" i="30"/>
  <c r="U827" i="30" s="1"/>
  <c r="Y827" i="30" s="1"/>
  <c r="S986" i="30"/>
  <c r="W986" i="30" s="1"/>
  <c r="AA986" i="30" s="1"/>
  <c r="R1217" i="30"/>
  <c r="U1217" i="30" s="1"/>
  <c r="Y1217" i="30" s="1"/>
  <c r="R1540" i="30"/>
  <c r="T1540" i="30" s="1"/>
  <c r="X1540" i="30" s="1"/>
  <c r="D17" i="30"/>
  <c r="B18" i="30"/>
  <c r="S245" i="30"/>
  <c r="W245" i="30" s="1"/>
  <c r="AA245" i="30" s="1"/>
  <c r="S311" i="30"/>
  <c r="V311" i="30" s="1"/>
  <c r="S382" i="30"/>
  <c r="W382" i="30" s="1"/>
  <c r="AA382" i="30" s="1"/>
  <c r="S467" i="30"/>
  <c r="W467" i="30" s="1"/>
  <c r="AA467" i="30" s="1"/>
  <c r="S531" i="30"/>
  <c r="V531" i="30" s="1"/>
  <c r="Z531" i="30" s="1"/>
  <c r="R625" i="30"/>
  <c r="T625" i="30" s="1"/>
  <c r="X625" i="30" s="1"/>
  <c r="S718" i="30"/>
  <c r="W718" i="30" s="1"/>
  <c r="AA718" i="30" s="1"/>
  <c r="S848" i="30"/>
  <c r="V848" i="30" s="1"/>
  <c r="Z848" i="30" s="1"/>
  <c r="R936" i="30"/>
  <c r="T936" i="30" s="1"/>
  <c r="X936" i="30" s="1"/>
  <c r="R1116" i="30"/>
  <c r="U1116" i="30" s="1"/>
  <c r="Y1116" i="30" s="1"/>
  <c r="R1291" i="30"/>
  <c r="R1585" i="30"/>
  <c r="U1585" i="30" s="1"/>
  <c r="Y1585" i="30" s="1"/>
  <c r="D18" i="30"/>
  <c r="S257" i="30"/>
  <c r="W257" i="30" s="1"/>
  <c r="AA257" i="30" s="1"/>
  <c r="S315" i="30"/>
  <c r="W315" i="30" s="1"/>
  <c r="AA315" i="30" s="1"/>
  <c r="R386" i="30"/>
  <c r="U386" i="30" s="1"/>
  <c r="Y386" i="30" s="1"/>
  <c r="R471" i="30"/>
  <c r="U471" i="30" s="1"/>
  <c r="S535" i="30"/>
  <c r="V535" i="30" s="1"/>
  <c r="Z535" i="30" s="1"/>
  <c r="S625" i="30"/>
  <c r="W625" i="30" s="1"/>
  <c r="S723" i="30"/>
  <c r="W723" i="30" s="1"/>
  <c r="AA723" i="30" s="1"/>
  <c r="S861" i="30"/>
  <c r="W861" i="30" s="1"/>
  <c r="AA861" i="30" s="1"/>
  <c r="R944" i="30"/>
  <c r="U944" i="30" s="1"/>
  <c r="Y944" i="30" s="1"/>
  <c r="S1116" i="30"/>
  <c r="W1116" i="30" s="1"/>
  <c r="R1305" i="30"/>
  <c r="S1585" i="30"/>
  <c r="W1585" i="30" s="1"/>
  <c r="AA1585" i="30" s="1"/>
  <c r="R262" i="30"/>
  <c r="U262" i="30" s="1"/>
  <c r="Y262" i="30" s="1"/>
  <c r="R319" i="30"/>
  <c r="T319" i="30" s="1"/>
  <c r="S393" i="30"/>
  <c r="W393" i="30" s="1"/>
  <c r="AA393" i="30" s="1"/>
  <c r="S471" i="30"/>
  <c r="R536" i="30"/>
  <c r="U536" i="30" s="1"/>
  <c r="Y536" i="30" s="1"/>
  <c r="R637" i="30"/>
  <c r="U637" i="30" s="1"/>
  <c r="Y637" i="30" s="1"/>
  <c r="S731" i="30"/>
  <c r="W731" i="30" s="1"/>
  <c r="AA731" i="30" s="1"/>
  <c r="R868" i="30"/>
  <c r="T868" i="30" s="1"/>
  <c r="X868" i="30" s="1"/>
  <c r="S950" i="30"/>
  <c r="W950" i="30" s="1"/>
  <c r="R1126" i="30"/>
  <c r="T1126" i="30" s="1"/>
  <c r="X1126" i="30" s="1"/>
  <c r="S1305" i="30"/>
  <c r="W1305" i="30" s="1"/>
  <c r="AA1305" i="30" s="1"/>
  <c r="R1615" i="30"/>
  <c r="T1615" i="30" s="1"/>
  <c r="R480" i="30"/>
  <c r="U480" i="30" s="1"/>
  <c r="Y480" i="30" s="1"/>
  <c r="R541" i="30"/>
  <c r="S637" i="30"/>
  <c r="V637" i="30" s="1"/>
  <c r="Z637" i="30" s="1"/>
  <c r="R736" i="30"/>
  <c r="U736" i="30" s="1"/>
  <c r="S868" i="30"/>
  <c r="W868" i="30" s="1"/>
  <c r="AA868" i="30" s="1"/>
  <c r="R957" i="30"/>
  <c r="R1146" i="30"/>
  <c r="U1146" i="30" s="1"/>
  <c r="Y1146" i="30" s="1"/>
  <c r="R1318" i="30"/>
  <c r="S1621" i="30"/>
  <c r="W1621" i="30" s="1"/>
  <c r="AA1621" i="30" s="1"/>
  <c r="R194" i="30"/>
  <c r="U194" i="30" s="1"/>
  <c r="Y194" i="30" s="1"/>
  <c r="R280" i="30"/>
  <c r="U280" i="30" s="1"/>
  <c r="Y280" i="30" s="1"/>
  <c r="R331" i="30"/>
  <c r="U331" i="30" s="1"/>
  <c r="Y331" i="30" s="1"/>
  <c r="R410" i="30"/>
  <c r="U410" i="30" s="1"/>
  <c r="Y410" i="30" s="1"/>
  <c r="S480" i="30"/>
  <c r="V480" i="30" s="1"/>
  <c r="Z480" i="30" s="1"/>
  <c r="R550" i="30"/>
  <c r="R650" i="30"/>
  <c r="T650" i="30" s="1"/>
  <c r="X650" i="30" s="1"/>
  <c r="S736" i="30"/>
  <c r="S869" i="30"/>
  <c r="W869" i="30" s="1"/>
  <c r="AA869" i="30" s="1"/>
  <c r="S964" i="30"/>
  <c r="W964" i="30" s="1"/>
  <c r="AA964" i="30" s="1"/>
  <c r="S1146" i="30"/>
  <c r="W1146" i="30" s="1"/>
  <c r="AA1146" i="30" s="1"/>
  <c r="S1330" i="30"/>
  <c r="W1330" i="30" s="1"/>
  <c r="AA1330" i="30" s="1"/>
  <c r="S1681" i="30"/>
  <c r="S1673" i="30"/>
  <c r="S1665" i="30"/>
  <c r="S1657" i="30"/>
  <c r="S1649" i="30"/>
  <c r="S1641" i="30"/>
  <c r="S1633" i="30"/>
  <c r="S1625" i="30"/>
  <c r="S1617" i="30"/>
  <c r="S1609" i="30"/>
  <c r="S1601" i="30"/>
  <c r="R1681" i="30"/>
  <c r="R1673" i="30"/>
  <c r="R1665" i="30"/>
  <c r="R1657" i="30"/>
  <c r="R1649" i="30"/>
  <c r="R1641" i="30"/>
  <c r="R1633" i="30"/>
  <c r="R1625" i="30"/>
  <c r="R1617" i="30"/>
  <c r="R1609" i="30"/>
  <c r="R1601" i="30"/>
  <c r="R1593" i="30"/>
  <c r="S1680" i="30"/>
  <c r="S1676" i="30"/>
  <c r="S1663" i="30"/>
  <c r="S1659" i="30"/>
  <c r="S1646" i="30"/>
  <c r="S1642" i="30"/>
  <c r="S1629" i="30"/>
  <c r="S1616" i="30"/>
  <c r="S1612" i="30"/>
  <c r="S1599" i="30"/>
  <c r="S1595" i="30"/>
  <c r="R1588" i="30"/>
  <c r="R1580" i="30"/>
  <c r="R1680" i="30"/>
  <c r="R1676" i="30"/>
  <c r="R1663" i="30"/>
  <c r="R1659" i="30"/>
  <c r="R1646" i="30"/>
  <c r="R1642" i="30"/>
  <c r="R1629" i="30"/>
  <c r="R1616" i="30"/>
  <c r="R1612" i="30"/>
  <c r="R1599" i="30"/>
  <c r="R1595" i="30"/>
  <c r="R1640" i="30"/>
  <c r="R1637" i="30"/>
  <c r="R1631" i="30"/>
  <c r="R1628" i="30"/>
  <c r="R1622" i="30"/>
  <c r="R1619" i="30"/>
  <c r="R1613" i="30"/>
  <c r="R1610" i="30"/>
  <c r="R1604" i="30"/>
  <c r="S1586" i="30"/>
  <c r="S1573" i="30"/>
  <c r="S1565" i="30"/>
  <c r="S1557" i="30"/>
  <c r="S1549" i="30"/>
  <c r="S1541" i="30"/>
  <c r="S1533" i="30"/>
  <c r="S1525" i="30"/>
  <c r="S1517" i="30"/>
  <c r="S1686" i="30"/>
  <c r="S1683" i="30"/>
  <c r="S1677" i="30"/>
  <c r="S1674" i="30"/>
  <c r="S1668" i="30"/>
  <c r="S1607" i="30"/>
  <c r="S1598" i="30"/>
  <c r="R1586" i="30"/>
  <c r="S1581" i="30"/>
  <c r="R1573" i="30"/>
  <c r="R1565" i="30"/>
  <c r="R1557" i="30"/>
  <c r="R1549" i="30"/>
  <c r="R1541" i="30"/>
  <c r="R1533" i="30"/>
  <c r="R1525" i="30"/>
  <c r="R1686" i="30"/>
  <c r="R1683" i="30"/>
  <c r="R1677" i="30"/>
  <c r="R1674" i="30"/>
  <c r="R1668" i="30"/>
  <c r="R1607" i="30"/>
  <c r="R1598" i="30"/>
  <c r="R1581" i="30"/>
  <c r="S1574" i="30"/>
  <c r="S1671" i="30"/>
  <c r="S1662" i="30"/>
  <c r="S1656" i="30"/>
  <c r="S1653" i="30"/>
  <c r="S1650" i="30"/>
  <c r="S1647" i="30"/>
  <c r="S1644" i="30"/>
  <c r="S1638" i="30"/>
  <c r="S1635" i="30"/>
  <c r="S1626" i="30"/>
  <c r="S1592" i="30"/>
  <c r="S1587" i="30"/>
  <c r="R1574" i="30"/>
  <c r="R1624" i="30"/>
  <c r="R1606" i="30"/>
  <c r="R1600" i="30"/>
  <c r="S1594" i="30"/>
  <c r="R1592" i="30"/>
  <c r="R1587" i="30"/>
  <c r="S1582" i="30"/>
  <c r="S1579" i="30"/>
  <c r="R1567" i="30"/>
  <c r="R1554" i="30"/>
  <c r="R1550" i="30"/>
  <c r="R1537" i="30"/>
  <c r="R1524" i="30"/>
  <c r="S1519" i="30"/>
  <c r="R1513" i="30"/>
  <c r="S1506" i="30"/>
  <c r="S1498" i="30"/>
  <c r="S1490" i="30"/>
  <c r="S1482" i="30"/>
  <c r="S1474" i="30"/>
  <c r="S1466" i="30"/>
  <c r="S1458" i="30"/>
  <c r="S1450" i="30"/>
  <c r="S1442" i="30"/>
  <c r="R1594" i="30"/>
  <c r="R1582" i="30"/>
  <c r="R1579" i="30"/>
  <c r="S1563" i="30"/>
  <c r="S1559" i="30"/>
  <c r="S1546" i="30"/>
  <c r="S1542" i="30"/>
  <c r="S1529" i="30"/>
  <c r="R1519" i="30"/>
  <c r="R1506" i="30"/>
  <c r="R1498" i="30"/>
  <c r="R1490" i="30"/>
  <c r="R1482" i="30"/>
  <c r="R1474" i="30"/>
  <c r="R1466" i="30"/>
  <c r="R1458" i="30"/>
  <c r="R1450" i="30"/>
  <c r="R1442" i="30"/>
  <c r="R1563" i="30"/>
  <c r="R1559" i="30"/>
  <c r="R1546" i="30"/>
  <c r="R1542" i="30"/>
  <c r="R1529" i="30"/>
  <c r="S1514" i="30"/>
  <c r="S1507" i="30"/>
  <c r="S1499" i="30"/>
  <c r="S1491" i="30"/>
  <c r="S1483" i="30"/>
  <c r="S1475" i="30"/>
  <c r="S1467" i="30"/>
  <c r="S1459" i="30"/>
  <c r="S1451" i="30"/>
  <c r="S1687" i="30"/>
  <c r="S1658" i="30"/>
  <c r="S1643" i="30"/>
  <c r="R1636" i="30"/>
  <c r="S1631" i="30"/>
  <c r="R1621" i="30"/>
  <c r="S1611" i="30"/>
  <c r="R1584" i="30"/>
  <c r="R1578" i="30"/>
  <c r="S1576" i="30"/>
  <c r="S1522" i="30"/>
  <c r="S1516" i="30"/>
  <c r="R1451" i="30"/>
  <c r="R1447" i="30"/>
  <c r="R1443" i="30"/>
  <c r="R1437" i="30"/>
  <c r="R1429" i="30"/>
  <c r="R1421" i="30"/>
  <c r="R1413" i="30"/>
  <c r="R1405" i="30"/>
  <c r="R1687" i="30"/>
  <c r="S1660" i="30"/>
  <c r="R1658" i="30"/>
  <c r="S1648" i="30"/>
  <c r="R1643" i="30"/>
  <c r="R1638" i="30"/>
  <c r="R1611" i="30"/>
  <c r="S1604" i="30"/>
  <c r="R1576" i="30"/>
  <c r="S1562" i="30"/>
  <c r="S1554" i="30"/>
  <c r="R1522" i="30"/>
  <c r="R1516" i="30"/>
  <c r="S1513" i="30"/>
  <c r="S1510" i="30"/>
  <c r="S1503" i="30"/>
  <c r="S1496" i="30"/>
  <c r="S1489" i="30"/>
  <c r="S1438" i="30"/>
  <c r="S1430" i="30"/>
  <c r="S1422" i="30"/>
  <c r="S1414" i="30"/>
  <c r="S1406" i="30"/>
  <c r="S1398" i="30"/>
  <c r="S1390" i="30"/>
  <c r="S1382" i="30"/>
  <c r="S1374" i="30"/>
  <c r="S1682" i="30"/>
  <c r="S1670" i="30"/>
  <c r="R1660" i="30"/>
  <c r="S1655" i="30"/>
  <c r="R1648" i="30"/>
  <c r="S1623" i="30"/>
  <c r="R1562" i="30"/>
  <c r="R1510" i="30"/>
  <c r="R1503" i="30"/>
  <c r="S1500" i="30"/>
  <c r="R1496" i="30"/>
  <c r="S1493" i="30"/>
  <c r="R1489" i="30"/>
  <c r="S1486" i="30"/>
  <c r="S1479" i="30"/>
  <c r="S1472" i="30"/>
  <c r="S1465" i="30"/>
  <c r="R1438" i="30"/>
  <c r="R1430" i="30"/>
  <c r="R1422" i="30"/>
  <c r="R1414" i="30"/>
  <c r="R1406" i="30"/>
  <c r="R1684" i="30"/>
  <c r="S1678" i="30"/>
  <c r="R1675" i="30"/>
  <c r="R1666" i="30"/>
  <c r="S1654" i="30"/>
  <c r="S1636" i="30"/>
  <c r="R1591" i="30"/>
  <c r="R1504" i="30"/>
  <c r="S1497" i="30"/>
  <c r="R1485" i="30"/>
  <c r="R1483" i="30"/>
  <c r="S1478" i="30"/>
  <c r="S1476" i="30"/>
  <c r="S1447" i="30"/>
  <c r="R1439" i="30"/>
  <c r="R1432" i="30"/>
  <c r="R1425" i="30"/>
  <c r="R1418" i="30"/>
  <c r="S1415" i="30"/>
  <c r="R1411" i="30"/>
  <c r="S1408" i="30"/>
  <c r="R1404" i="30"/>
  <c r="S1394" i="30"/>
  <c r="R1388" i="30"/>
  <c r="S1383" i="30"/>
  <c r="R1377" i="30"/>
  <c r="S1365" i="30"/>
  <c r="S1357" i="30"/>
  <c r="S1349" i="30"/>
  <c r="S1341" i="30"/>
  <c r="S1333" i="30"/>
  <c r="S1325" i="30"/>
  <c r="S1317" i="30"/>
  <c r="S1309" i="30"/>
  <c r="S1301" i="30"/>
  <c r="S1293" i="30"/>
  <c r="S1285" i="30"/>
  <c r="S1277" i="30"/>
  <c r="S1269" i="30"/>
  <c r="S1261" i="30"/>
  <c r="S1253" i="30"/>
  <c r="S1245" i="30"/>
  <c r="S1237" i="30"/>
  <c r="S1229" i="30"/>
  <c r="S1221" i="30"/>
  <c r="S1213" i="30"/>
  <c r="S1205" i="30"/>
  <c r="S1197" i="30"/>
  <c r="S1189" i="30"/>
  <c r="S1181" i="30"/>
  <c r="S1173" i="30"/>
  <c r="R1678" i="30"/>
  <c r="R1654" i="30"/>
  <c r="R1635" i="30"/>
  <c r="S1624" i="30"/>
  <c r="S1605" i="30"/>
  <c r="S1596" i="30"/>
  <c r="S1583" i="30"/>
  <c r="S1555" i="30"/>
  <c r="S1509" i="30"/>
  <c r="R1497" i="30"/>
  <c r="R1478" i="30"/>
  <c r="R1476" i="30"/>
  <c r="S1471" i="30"/>
  <c r="S1469" i="30"/>
  <c r="R1415" i="30"/>
  <c r="R1408" i="30"/>
  <c r="S1400" i="30"/>
  <c r="R1394" i="30"/>
  <c r="R1383" i="30"/>
  <c r="S1372" i="30"/>
  <c r="R1365" i="30"/>
  <c r="R1357" i="30"/>
  <c r="R1349" i="30"/>
  <c r="R1341" i="30"/>
  <c r="R1333" i="30"/>
  <c r="R1325" i="30"/>
  <c r="R1317" i="30"/>
  <c r="R1309" i="30"/>
  <c r="R1301" i="30"/>
  <c r="R1293" i="30"/>
  <c r="R1285" i="30"/>
  <c r="R1277" i="30"/>
  <c r="R1269" i="30"/>
  <c r="R1261" i="30"/>
  <c r="R1253" i="30"/>
  <c r="R1245" i="30"/>
  <c r="R1237" i="30"/>
  <c r="R1229" i="30"/>
  <c r="R1221" i="30"/>
  <c r="R1213" i="30"/>
  <c r="R1205" i="30"/>
  <c r="R1197" i="30"/>
  <c r="R1189" i="30"/>
  <c r="R1181" i="30"/>
  <c r="R1173" i="30"/>
  <c r="R1647" i="30"/>
  <c r="R1623" i="30"/>
  <c r="S1608" i="30"/>
  <c r="R1605" i="30"/>
  <c r="R1596" i="30"/>
  <c r="S1588" i="30"/>
  <c r="R1583" i="30"/>
  <c r="S1569" i="30"/>
  <c r="S1561" i="30"/>
  <c r="R1555" i="30"/>
  <c r="S1551" i="30"/>
  <c r="S1547" i="30"/>
  <c r="S1518" i="30"/>
  <c r="R1509" i="30"/>
  <c r="R1507" i="30"/>
  <c r="S1502" i="30"/>
  <c r="R1471" i="30"/>
  <c r="R1469" i="30"/>
  <c r="S1464" i="30"/>
  <c r="S1462" i="30"/>
  <c r="S1445" i="30"/>
  <c r="R1400" i="30"/>
  <c r="S1389" i="30"/>
  <c r="S1378" i="30"/>
  <c r="R1372" i="30"/>
  <c r="S1366" i="30"/>
  <c r="S1358" i="30"/>
  <c r="S1350" i="30"/>
  <c r="S1342" i="30"/>
  <c r="S1334" i="30"/>
  <c r="S1326" i="30"/>
  <c r="S1318" i="30"/>
  <c r="S1310" i="30"/>
  <c r="S1302" i="30"/>
  <c r="S1294" i="30"/>
  <c r="S1286" i="30"/>
  <c r="S1278" i="30"/>
  <c r="S1270" i="30"/>
  <c r="S1262" i="30"/>
  <c r="S1254" i="30"/>
  <c r="S1246" i="30"/>
  <c r="S1238" i="30"/>
  <c r="S1230" i="30"/>
  <c r="S1222" i="30"/>
  <c r="S1214" i="30"/>
  <c r="S1206" i="30"/>
  <c r="S1198" i="30"/>
  <c r="S1190" i="30"/>
  <c r="S1182" i="30"/>
  <c r="R1672" i="30"/>
  <c r="R1661" i="30"/>
  <c r="R1653" i="30"/>
  <c r="S1570" i="30"/>
  <c r="S1548" i="30"/>
  <c r="S1495" i="30"/>
  <c r="S1448" i="30"/>
  <c r="R1416" i="30"/>
  <c r="S1411" i="30"/>
  <c r="S1409" i="30"/>
  <c r="R1371" i="30"/>
  <c r="R1358" i="30"/>
  <c r="R1351" i="30"/>
  <c r="R1344" i="30"/>
  <c r="R1337" i="30"/>
  <c r="R1330" i="30"/>
  <c r="S1327" i="30"/>
  <c r="R1323" i="30"/>
  <c r="S1320" i="30"/>
  <c r="R1316" i="30"/>
  <c r="S1313" i="30"/>
  <c r="S1306" i="30"/>
  <c r="S1299" i="30"/>
  <c r="S1292" i="30"/>
  <c r="R1230" i="30"/>
  <c r="R1223" i="30"/>
  <c r="R1216" i="30"/>
  <c r="R1209" i="30"/>
  <c r="R1202" i="30"/>
  <c r="S1199" i="30"/>
  <c r="R1195" i="30"/>
  <c r="S1192" i="30"/>
  <c r="R1188" i="30"/>
  <c r="S1185" i="30"/>
  <c r="R1167" i="30"/>
  <c r="R1159" i="30"/>
  <c r="R1151" i="30"/>
  <c r="R1143" i="30"/>
  <c r="R1135" i="30"/>
  <c r="R1127" i="30"/>
  <c r="S1679" i="30"/>
  <c r="S1627" i="30"/>
  <c r="R1570" i="30"/>
  <c r="R1548" i="30"/>
  <c r="S1538" i="30"/>
  <c r="S1521" i="30"/>
  <c r="R1514" i="30"/>
  <c r="S1512" i="30"/>
  <c r="R1495" i="30"/>
  <c r="S1463" i="30"/>
  <c r="S1461" i="30"/>
  <c r="R1448" i="30"/>
  <c r="S1444" i="30"/>
  <c r="S1440" i="30"/>
  <c r="R1409" i="30"/>
  <c r="S1404" i="30"/>
  <c r="R1334" i="30"/>
  <c r="R1327" i="30"/>
  <c r="R1320" i="30"/>
  <c r="R1313" i="30"/>
  <c r="R1306" i="30"/>
  <c r="S1303" i="30"/>
  <c r="R1299" i="30"/>
  <c r="S1296" i="30"/>
  <c r="R1292" i="30"/>
  <c r="S1289" i="30"/>
  <c r="S1282" i="30"/>
  <c r="S1275" i="30"/>
  <c r="S1268" i="30"/>
  <c r="R1206" i="30"/>
  <c r="R1199" i="30"/>
  <c r="R1192" i="30"/>
  <c r="R1185" i="30"/>
  <c r="S1178" i="30"/>
  <c r="S1174" i="30"/>
  <c r="S1168" i="30"/>
  <c r="S1160" i="30"/>
  <c r="S1152" i="30"/>
  <c r="S1144" i="30"/>
  <c r="S1136" i="30"/>
  <c r="S1128" i="30"/>
  <c r="S1120" i="30"/>
  <c r="S1112" i="30"/>
  <c r="S1104" i="30"/>
  <c r="S1096" i="30"/>
  <c r="S1088" i="30"/>
  <c r="S1080" i="30"/>
  <c r="S1072" i="30"/>
  <c r="S1064" i="30"/>
  <c r="S1056" i="30"/>
  <c r="S1048" i="30"/>
  <c r="R1679" i="30"/>
  <c r="R1671" i="30"/>
  <c r="R1627" i="30"/>
  <c r="R1608" i="30"/>
  <c r="S1590" i="30"/>
  <c r="S1575" i="30"/>
  <c r="S1567" i="30"/>
  <c r="S1550" i="30"/>
  <c r="S1545" i="30"/>
  <c r="R1538" i="30"/>
  <c r="S1528" i="30"/>
  <c r="R1521" i="30"/>
  <c r="R1512" i="30"/>
  <c r="S1484" i="30"/>
  <c r="S1480" i="30"/>
  <c r="R1467" i="30"/>
  <c r="R1465" i="30"/>
  <c r="R1463" i="30"/>
  <c r="R1461" i="30"/>
  <c r="S1446" i="30"/>
  <c r="R1444" i="30"/>
  <c r="R1440" i="30"/>
  <c r="S1435" i="30"/>
  <c r="S1433" i="30"/>
  <c r="S1384" i="30"/>
  <c r="R1310" i="30"/>
  <c r="R1303" i="30"/>
  <c r="R1296" i="30"/>
  <c r="R1289" i="30"/>
  <c r="R1282" i="30"/>
  <c r="S1279" i="30"/>
  <c r="R1275" i="30"/>
  <c r="S1272" i="30"/>
  <c r="R1268" i="30"/>
  <c r="S1265" i="30"/>
  <c r="S1258" i="30"/>
  <c r="S1251" i="30"/>
  <c r="S1244" i="30"/>
  <c r="R1182" i="30"/>
  <c r="R1178" i="30"/>
  <c r="R1174" i="30"/>
  <c r="R1168" i="30"/>
  <c r="R1160" i="30"/>
  <c r="R1152" i="30"/>
  <c r="R1144" i="30"/>
  <c r="R1136" i="30"/>
  <c r="R1128" i="30"/>
  <c r="R1120" i="30"/>
  <c r="R1112" i="30"/>
  <c r="R1104" i="30"/>
  <c r="R1645" i="30"/>
  <c r="R1618" i="30"/>
  <c r="S1600" i="30"/>
  <c r="R1566" i="30"/>
  <c r="R1560" i="30"/>
  <c r="S1536" i="30"/>
  <c r="S1530" i="30"/>
  <c r="R1527" i="30"/>
  <c r="R1505" i="30"/>
  <c r="R1492" i="30"/>
  <c r="S1460" i="30"/>
  <c r="R1455" i="30"/>
  <c r="R1423" i="30"/>
  <c r="R1389" i="30"/>
  <c r="S1387" i="30"/>
  <c r="S1376" i="30"/>
  <c r="R1360" i="30"/>
  <c r="S1353" i="30"/>
  <c r="R1322" i="30"/>
  <c r="S1315" i="30"/>
  <c r="R1284" i="30"/>
  <c r="R1263" i="30"/>
  <c r="S1256" i="30"/>
  <c r="R1244" i="30"/>
  <c r="R1225" i="30"/>
  <c r="S1218" i="30"/>
  <c r="R1187" i="30"/>
  <c r="S1180" i="30"/>
  <c r="R1175" i="30"/>
  <c r="R1172" i="30"/>
  <c r="R1145" i="30"/>
  <c r="R1138" i="30"/>
  <c r="R1131" i="30"/>
  <c r="R1119" i="30"/>
  <c r="R1115" i="30"/>
  <c r="R1102" i="30"/>
  <c r="R1098" i="30"/>
  <c r="S1087" i="30"/>
  <c r="S1076" i="30"/>
  <c r="R1070" i="30"/>
  <c r="S1065" i="30"/>
  <c r="R1059" i="30"/>
  <c r="R1048" i="30"/>
  <c r="S1035" i="30"/>
  <c r="S1027" i="30"/>
  <c r="S1613" i="30"/>
  <c r="S1591" i="30"/>
  <c r="R1536" i="30"/>
  <c r="R1530" i="30"/>
  <c r="R1486" i="30"/>
  <c r="R1460" i="30"/>
  <c r="S1452" i="30"/>
  <c r="S1412" i="30"/>
  <c r="S1410" i="30"/>
  <c r="S1396" i="30"/>
  <c r="R1387" i="30"/>
  <c r="S1385" i="30"/>
  <c r="R1376" i="30"/>
  <c r="R1353" i="30"/>
  <c r="S1346" i="30"/>
  <c r="R1315" i="30"/>
  <c r="S1308" i="30"/>
  <c r="R1294" i="30"/>
  <c r="S1287" i="30"/>
  <c r="R1256" i="30"/>
  <c r="S1249" i="30"/>
  <c r="R1218" i="30"/>
  <c r="S1211" i="30"/>
  <c r="R1180" i="30"/>
  <c r="S1124" i="30"/>
  <c r="S1111" i="30"/>
  <c r="S1107" i="30"/>
  <c r="S1093" i="30"/>
  <c r="R1087" i="30"/>
  <c r="S1082" i="30"/>
  <c r="R1076" i="30"/>
  <c r="R1065" i="30"/>
  <c r="S1054" i="30"/>
  <c r="S1043" i="30"/>
  <c r="R1035" i="30"/>
  <c r="R1027" i="30"/>
  <c r="R1019" i="30"/>
  <c r="R1011" i="30"/>
  <c r="R1003" i="30"/>
  <c r="R995" i="30"/>
  <c r="R987" i="30"/>
  <c r="R979" i="30"/>
  <c r="R971" i="30"/>
  <c r="R963" i="30"/>
  <c r="R955" i="30"/>
  <c r="S1667" i="30"/>
  <c r="R1626" i="30"/>
  <c r="R1590" i="30"/>
  <c r="S1572" i="30"/>
  <c r="R1518" i="30"/>
  <c r="R1502" i="30"/>
  <c r="S1494" i="30"/>
  <c r="S1481" i="30"/>
  <c r="S1468" i="30"/>
  <c r="R1452" i="30"/>
  <c r="S1431" i="30"/>
  <c r="S1429" i="30"/>
  <c r="S1427" i="30"/>
  <c r="S1425" i="30"/>
  <c r="R1412" i="30"/>
  <c r="R1410" i="30"/>
  <c r="R1396" i="30"/>
  <c r="R1385" i="30"/>
  <c r="R1374" i="30"/>
  <c r="R1346" i="30"/>
  <c r="S1339" i="30"/>
  <c r="R1308" i="30"/>
  <c r="R1287" i="30"/>
  <c r="S1280" i="30"/>
  <c r="R1249" i="30"/>
  <c r="S1242" i="30"/>
  <c r="S1223" i="30"/>
  <c r="R1211" i="30"/>
  <c r="S1204" i="30"/>
  <c r="R1190" i="30"/>
  <c r="S1183" i="30"/>
  <c r="S1166" i="30"/>
  <c r="S1159" i="30"/>
  <c r="R1124" i="30"/>
  <c r="R1111" i="30"/>
  <c r="R1107" i="30"/>
  <c r="R1093" i="30"/>
  <c r="R1082" i="30"/>
  <c r="S1071" i="30"/>
  <c r="S1060" i="30"/>
  <c r="R1054" i="30"/>
  <c r="S1049" i="30"/>
  <c r="R1043" i="30"/>
  <c r="S1036" i="30"/>
  <c r="S1028" i="30"/>
  <c r="S1020" i="30"/>
  <c r="S1012" i="30"/>
  <c r="S1004" i="30"/>
  <c r="S996" i="30"/>
  <c r="S988" i="30"/>
  <c r="S980" i="30"/>
  <c r="S1669" i="30"/>
  <c r="R1664" i="30"/>
  <c r="S1652" i="30"/>
  <c r="R1577" i="30"/>
  <c r="R1568" i="30"/>
  <c r="R1561" i="30"/>
  <c r="R1539" i="30"/>
  <c r="R1532" i="30"/>
  <c r="R1491" i="30"/>
  <c r="S1485" i="30"/>
  <c r="R1475" i="30"/>
  <c r="R1459" i="30"/>
  <c r="R1446" i="30"/>
  <c r="R1427" i="30"/>
  <c r="S1419" i="30"/>
  <c r="S1401" i="30"/>
  <c r="S1392" i="30"/>
  <c r="S1352" i="30"/>
  <c r="S1348" i="30"/>
  <c r="R1335" i="30"/>
  <c r="R1331" i="30"/>
  <c r="R1329" i="30"/>
  <c r="R1286" i="30"/>
  <c r="S1252" i="30"/>
  <c r="S1250" i="30"/>
  <c r="R1235" i="30"/>
  <c r="R1233" i="30"/>
  <c r="S1207" i="30"/>
  <c r="S1203" i="30"/>
  <c r="S1201" i="30"/>
  <c r="R1186" i="30"/>
  <c r="R1184" i="30"/>
  <c r="R1158" i="30"/>
  <c r="R1156" i="30"/>
  <c r="S1151" i="30"/>
  <c r="S1149" i="30"/>
  <c r="R1137" i="30"/>
  <c r="S1130" i="30"/>
  <c r="R1125" i="30"/>
  <c r="R1117" i="30"/>
  <c r="R1109" i="30"/>
  <c r="R1101" i="30"/>
  <c r="S1066" i="30"/>
  <c r="R1028" i="30"/>
  <c r="R1016" i="30"/>
  <c r="R1012" i="30"/>
  <c r="R999" i="30"/>
  <c r="R986" i="30"/>
  <c r="R982" i="30"/>
  <c r="S973" i="30"/>
  <c r="R967" i="30"/>
  <c r="R956" i="30"/>
  <c r="R950" i="30"/>
  <c r="R942" i="30"/>
  <c r="R934" i="30"/>
  <c r="R926" i="30"/>
  <c r="R918" i="30"/>
  <c r="R910" i="30"/>
  <c r="R902" i="30"/>
  <c r="R894" i="30"/>
  <c r="R886" i="30"/>
  <c r="R878" i="30"/>
  <c r="R870" i="30"/>
  <c r="R862" i="30"/>
  <c r="R854" i="30"/>
  <c r="R846" i="30"/>
  <c r="R838" i="30"/>
  <c r="R830" i="30"/>
  <c r="R822" i="30"/>
  <c r="R814" i="30"/>
  <c r="R806" i="30"/>
  <c r="R798" i="30"/>
  <c r="R790" i="30"/>
  <c r="R782" i="30"/>
  <c r="R774" i="30"/>
  <c r="R766" i="30"/>
  <c r="R758" i="30"/>
  <c r="R750" i="30"/>
  <c r="R742" i="30"/>
  <c r="R734" i="30"/>
  <c r="R726" i="30"/>
  <c r="R718" i="30"/>
  <c r="R710" i="30"/>
  <c r="R702" i="30"/>
  <c r="R694" i="30"/>
  <c r="R686" i="30"/>
  <c r="R678" i="30"/>
  <c r="R670" i="30"/>
  <c r="R662" i="30"/>
  <c r="R654" i="30"/>
  <c r="R646" i="30"/>
  <c r="R638" i="30"/>
  <c r="S1685" i="30"/>
  <c r="R1669" i="30"/>
  <c r="R1652" i="30"/>
  <c r="S1504" i="30"/>
  <c r="R1494" i="30"/>
  <c r="S1449" i="30"/>
  <c r="S1443" i="30"/>
  <c r="S1424" i="30"/>
  <c r="R1419" i="30"/>
  <c r="R1401" i="30"/>
  <c r="R1392" i="30"/>
  <c r="S1369" i="30"/>
  <c r="S1367" i="30"/>
  <c r="R1352" i="30"/>
  <c r="R1350" i="30"/>
  <c r="R1348" i="30"/>
  <c r="S1316" i="30"/>
  <c r="S1273" i="30"/>
  <c r="S1271" i="30"/>
  <c r="S1267" i="30"/>
  <c r="R1254" i="30"/>
  <c r="R1252" i="30"/>
  <c r="R1250" i="30"/>
  <c r="S1224" i="30"/>
  <c r="S1220" i="30"/>
  <c r="R1207" i="30"/>
  <c r="R1203" i="30"/>
  <c r="R1201" i="30"/>
  <c r="S1161" i="30"/>
  <c r="R1149" i="30"/>
  <c r="S1142" i="30"/>
  <c r="R1130" i="30"/>
  <c r="S1099" i="30"/>
  <c r="S1090" i="30"/>
  <c r="S1084" i="30"/>
  <c r="S1078" i="30"/>
  <c r="R1072" i="30"/>
  <c r="R1066" i="30"/>
  <c r="R1060" i="30"/>
  <c r="S1057" i="30"/>
  <c r="S1051" i="30"/>
  <c r="S1045" i="30"/>
  <c r="S1021" i="30"/>
  <c r="S1008" i="30"/>
  <c r="S995" i="30"/>
  <c r="S991" i="30"/>
  <c r="S978" i="30"/>
  <c r="R973" i="30"/>
  <c r="S962" i="30"/>
  <c r="S951" i="30"/>
  <c r="S943" i="30"/>
  <c r="S935" i="30"/>
  <c r="S927" i="30"/>
  <c r="S919" i="30"/>
  <c r="S911" i="30"/>
  <c r="S903" i="30"/>
  <c r="S895" i="30"/>
  <c r="S887" i="30"/>
  <c r="S879" i="30"/>
  <c r="S871" i="30"/>
  <c r="S863" i="30"/>
  <c r="S855" i="30"/>
  <c r="S847" i="30"/>
  <c r="S839" i="30"/>
  <c r="S831" i="30"/>
  <c r="S823" i="30"/>
  <c r="S815" i="30"/>
  <c r="S807" i="30"/>
  <c r="S799" i="30"/>
  <c r="S791" i="30"/>
  <c r="S783" i="30"/>
  <c r="S775" i="30"/>
  <c r="S767" i="30"/>
  <c r="S759" i="30"/>
  <c r="S751" i="30"/>
  <c r="S743" i="30"/>
  <c r="S735" i="30"/>
  <c r="S727" i="30"/>
  <c r="S719" i="30"/>
  <c r="S711" i="30"/>
  <c r="S703" i="30"/>
  <c r="S695" i="30"/>
  <c r="S687" i="30"/>
  <c r="S679" i="30"/>
  <c r="S671" i="30"/>
  <c r="S663" i="30"/>
  <c r="S655" i="30"/>
  <c r="S647" i="30"/>
  <c r="S639" i="30"/>
  <c r="S631" i="30"/>
  <c r="S623" i="30"/>
  <c r="S615" i="30"/>
  <c r="S607" i="30"/>
  <c r="S599" i="30"/>
  <c r="S591" i="30"/>
  <c r="S583" i="30"/>
  <c r="S575" i="30"/>
  <c r="S567" i="30"/>
  <c r="S559" i="30"/>
  <c r="R1685" i="30"/>
  <c r="R1662" i="30"/>
  <c r="S1618" i="30"/>
  <c r="R1572" i="30"/>
  <c r="S1553" i="30"/>
  <c r="S1531" i="30"/>
  <c r="S1524" i="30"/>
  <c r="S1520" i="30"/>
  <c r="R1517" i="30"/>
  <c r="R1481" i="30"/>
  <c r="R1449" i="30"/>
  <c r="R1424" i="30"/>
  <c r="S1416" i="30"/>
  <c r="R1378" i="30"/>
  <c r="R1369" i="30"/>
  <c r="R1367" i="30"/>
  <c r="S1337" i="30"/>
  <c r="S1290" i="30"/>
  <c r="S1288" i="30"/>
  <c r="S1284" i="30"/>
  <c r="R1273" i="30"/>
  <c r="R1271" i="30"/>
  <c r="R1267" i="30"/>
  <c r="S1241" i="30"/>
  <c r="S1239" i="30"/>
  <c r="R1224" i="30"/>
  <c r="R1222" i="30"/>
  <c r="R1220" i="30"/>
  <c r="S1188" i="30"/>
  <c r="R1161" i="30"/>
  <c r="S1154" i="30"/>
  <c r="R1142" i="30"/>
  <c r="S1135" i="30"/>
  <c r="R1099" i="30"/>
  <c r="R1096" i="30"/>
  <c r="R1090" i="30"/>
  <c r="R1084" i="30"/>
  <c r="S1081" i="30"/>
  <c r="R1078" i="30"/>
  <c r="S1075" i="30"/>
  <c r="S1069" i="30"/>
  <c r="S1063" i="30"/>
  <c r="R1057" i="30"/>
  <c r="R1051" i="30"/>
  <c r="R1045" i="30"/>
  <c r="S1042" i="30"/>
  <c r="R1021" i="30"/>
  <c r="R1008" i="30"/>
  <c r="R1004" i="30"/>
  <c r="R991" i="30"/>
  <c r="R978" i="30"/>
  <c r="S968" i="30"/>
  <c r="R962" i="30"/>
  <c r="S957" i="30"/>
  <c r="R951" i="30"/>
  <c r="R943" i="30"/>
  <c r="R935" i="30"/>
  <c r="R927" i="30"/>
  <c r="R919" i="30"/>
  <c r="R911" i="30"/>
  <c r="R903" i="30"/>
  <c r="R895" i="30"/>
  <c r="R887" i="30"/>
  <c r="R879" i="30"/>
  <c r="R871" i="30"/>
  <c r="R863" i="30"/>
  <c r="R855" i="30"/>
  <c r="R847" i="30"/>
  <c r="R839" i="30"/>
  <c r="R831" i="30"/>
  <c r="R823" i="30"/>
  <c r="R815" i="30"/>
  <c r="R807" i="30"/>
  <c r="R799" i="30"/>
  <c r="R791" i="30"/>
  <c r="R783" i="30"/>
  <c r="R775" i="30"/>
  <c r="R767" i="30"/>
  <c r="R759" i="30"/>
  <c r="R751" i="30"/>
  <c r="R743" i="30"/>
  <c r="R735" i="30"/>
  <c r="R727" i="30"/>
  <c r="R719" i="30"/>
  <c r="R711" i="30"/>
  <c r="R703" i="30"/>
  <c r="R695" i="30"/>
  <c r="R687" i="30"/>
  <c r="R679" i="30"/>
  <c r="R671" i="30"/>
  <c r="R663" i="30"/>
  <c r="R655" i="30"/>
  <c r="R647" i="30"/>
  <c r="R639" i="30"/>
  <c r="R631" i="30"/>
  <c r="R623" i="30"/>
  <c r="R615" i="30"/>
  <c r="R607" i="30"/>
  <c r="R599" i="30"/>
  <c r="R591" i="30"/>
  <c r="R583" i="30"/>
  <c r="R575" i="30"/>
  <c r="R567" i="30"/>
  <c r="R559" i="30"/>
  <c r="S1630" i="30"/>
  <c r="S1610" i="30"/>
  <c r="R1589" i="30"/>
  <c r="S1584" i="30"/>
  <c r="R1531" i="30"/>
  <c r="R1470" i="30"/>
  <c r="S1454" i="30"/>
  <c r="S1439" i="30"/>
  <c r="R1436" i="30"/>
  <c r="S1423" i="30"/>
  <c r="R1420" i="30"/>
  <c r="S1381" i="30"/>
  <c r="R1370" i="30"/>
  <c r="R1362" i="30"/>
  <c r="S1354" i="30"/>
  <c r="R1336" i="30"/>
  <c r="S1304" i="30"/>
  <c r="R1262" i="30"/>
  <c r="R1260" i="30"/>
  <c r="S1228" i="30"/>
  <c r="S1215" i="30"/>
  <c r="R1210" i="30"/>
  <c r="S1202" i="30"/>
  <c r="S1176" i="30"/>
  <c r="S1169" i="30"/>
  <c r="S1167" i="30"/>
  <c r="S1165" i="30"/>
  <c r="R1154" i="30"/>
  <c r="R1150" i="30"/>
  <c r="R1148" i="30"/>
  <c r="S1095" i="30"/>
  <c r="R1086" i="30"/>
  <c r="R1071" i="30"/>
  <c r="S1058" i="30"/>
  <c r="S1038" i="30"/>
  <c r="R1026" i="30"/>
  <c r="S987" i="30"/>
  <c r="S979" i="30"/>
  <c r="R961" i="30"/>
  <c r="S949" i="30"/>
  <c r="S942" i="30"/>
  <c r="R880" i="30"/>
  <c r="R873" i="30"/>
  <c r="R866" i="30"/>
  <c r="R859" i="30"/>
  <c r="S856" i="30"/>
  <c r="R852" i="30"/>
  <c r="S849" i="30"/>
  <c r="R845" i="30"/>
  <c r="S842" i="30"/>
  <c r="S835" i="30"/>
  <c r="S828" i="30"/>
  <c r="S821" i="30"/>
  <c r="S814" i="30"/>
  <c r="R752" i="30"/>
  <c r="R745" i="30"/>
  <c r="R738" i="30"/>
  <c r="R731" i="30"/>
  <c r="S728" i="30"/>
  <c r="R724" i="30"/>
  <c r="S721" i="30"/>
  <c r="R717" i="30"/>
  <c r="S714" i="30"/>
  <c r="S707" i="30"/>
  <c r="S700" i="30"/>
  <c r="S693" i="30"/>
  <c r="S686" i="30"/>
  <c r="R622" i="30"/>
  <c r="R618" i="30"/>
  <c r="R605" i="30"/>
  <c r="R601" i="30"/>
  <c r="R588" i="30"/>
  <c r="R584" i="30"/>
  <c r="R571" i="30"/>
  <c r="R558" i="30"/>
  <c r="R554" i="30"/>
  <c r="R547" i="30"/>
  <c r="R539" i="30"/>
  <c r="R531" i="30"/>
  <c r="R523" i="30"/>
  <c r="R515" i="30"/>
  <c r="R507" i="30"/>
  <c r="R499" i="30"/>
  <c r="R491" i="30"/>
  <c r="R483" i="30"/>
  <c r="R475" i="30"/>
  <c r="R467" i="30"/>
  <c r="R459" i="30"/>
  <c r="R451" i="30"/>
  <c r="R443" i="30"/>
  <c r="R435" i="30"/>
  <c r="R427" i="30"/>
  <c r="R419" i="30"/>
  <c r="R1650" i="30"/>
  <c r="S1637" i="30"/>
  <c r="R1630" i="30"/>
  <c r="S1602" i="30"/>
  <c r="S1544" i="30"/>
  <c r="S1535" i="30"/>
  <c r="S1526" i="30"/>
  <c r="R1454" i="30"/>
  <c r="S1395" i="30"/>
  <c r="R1381" i="30"/>
  <c r="S1375" i="30"/>
  <c r="S1359" i="30"/>
  <c r="R1354" i="30"/>
  <c r="R1304" i="30"/>
  <c r="S1283" i="30"/>
  <c r="R1278" i="30"/>
  <c r="R1265" i="30"/>
  <c r="S1257" i="30"/>
  <c r="R1241" i="30"/>
  <c r="R1228" i="30"/>
  <c r="R1215" i="30"/>
  <c r="S1194" i="30"/>
  <c r="R1176" i="30"/>
  <c r="S1171" i="30"/>
  <c r="R1169" i="30"/>
  <c r="R1165" i="30"/>
  <c r="S1139" i="30"/>
  <c r="S1137" i="30"/>
  <c r="R1095" i="30"/>
  <c r="R1069" i="30"/>
  <c r="S1067" i="30"/>
  <c r="R1058" i="30"/>
  <c r="S1047" i="30"/>
  <c r="R1038" i="30"/>
  <c r="R1036" i="30"/>
  <c r="S1031" i="30"/>
  <c r="S1029" i="30"/>
  <c r="S1016" i="30"/>
  <c r="R949" i="30"/>
  <c r="S946" i="30"/>
  <c r="S939" i="30"/>
  <c r="S932" i="30"/>
  <c r="S925" i="30"/>
  <c r="S918" i="30"/>
  <c r="R856" i="30"/>
  <c r="R849" i="30"/>
  <c r="R842" i="30"/>
  <c r="R835" i="30"/>
  <c r="S832" i="30"/>
  <c r="R828" i="30"/>
  <c r="S825" i="30"/>
  <c r="R821" i="30"/>
  <c r="S818" i="30"/>
  <c r="S811" i="30"/>
  <c r="S804" i="30"/>
  <c r="S797" i="30"/>
  <c r="S790" i="30"/>
  <c r="R728" i="30"/>
  <c r="R721" i="30"/>
  <c r="R714" i="30"/>
  <c r="R707" i="30"/>
  <c r="S704" i="30"/>
  <c r="R700" i="30"/>
  <c r="S697" i="30"/>
  <c r="R693" i="30"/>
  <c r="S690" i="30"/>
  <c r="S683" i="30"/>
  <c r="S676" i="30"/>
  <c r="S669" i="30"/>
  <c r="S662" i="30"/>
  <c r="S627" i="30"/>
  <c r="S614" i="30"/>
  <c r="S610" i="30"/>
  <c r="S597" i="30"/>
  <c r="S593" i="30"/>
  <c r="S580" i="30"/>
  <c r="S576" i="30"/>
  <c r="S563" i="30"/>
  <c r="S548" i="30"/>
  <c r="S540" i="30"/>
  <c r="S532" i="30"/>
  <c r="S524" i="30"/>
  <c r="S516" i="30"/>
  <c r="S508" i="30"/>
  <c r="S500" i="30"/>
  <c r="S492" i="30"/>
  <c r="S484" i="30"/>
  <c r="S476" i="30"/>
  <c r="S468" i="30"/>
  <c r="S460" i="30"/>
  <c r="S452" i="30"/>
  <c r="S444" i="30"/>
  <c r="S436" i="30"/>
  <c r="S428" i="30"/>
  <c r="S420" i="30"/>
  <c r="S412" i="30"/>
  <c r="S404" i="30"/>
  <c r="S396" i="30"/>
  <c r="S388" i="30"/>
  <c r="S380" i="30"/>
  <c r="S372" i="30"/>
  <c r="S364" i="30"/>
  <c r="R1656" i="30"/>
  <c r="S1622" i="30"/>
  <c r="R1602" i="30"/>
  <c r="R1553" i="30"/>
  <c r="R1544" i="30"/>
  <c r="S1540" i="30"/>
  <c r="R1535" i="30"/>
  <c r="R1526" i="30"/>
  <c r="S1501" i="30"/>
  <c r="R1493" i="30"/>
  <c r="S1477" i="30"/>
  <c r="S1413" i="30"/>
  <c r="S1403" i="30"/>
  <c r="R1395" i="30"/>
  <c r="R1375" i="30"/>
  <c r="R1359" i="30"/>
  <c r="S1351" i="30"/>
  <c r="S1338" i="30"/>
  <c r="S1312" i="30"/>
  <c r="R1283" i="30"/>
  <c r="R1270" i="30"/>
  <c r="R1257" i="30"/>
  <c r="S1236" i="30"/>
  <c r="R1194" i="30"/>
  <c r="S1186" i="30"/>
  <c r="R1183" i="30"/>
  <c r="R1171" i="30"/>
  <c r="S1156" i="30"/>
  <c r="R1139" i="30"/>
  <c r="S1091" i="30"/>
  <c r="R1067" i="30"/>
  <c r="R1056" i="30"/>
  <c r="R1047" i="30"/>
  <c r="R1031" i="30"/>
  <c r="R1029" i="30"/>
  <c r="S1024" i="30"/>
  <c r="S974" i="30"/>
  <c r="R946" i="30"/>
  <c r="R939" i="30"/>
  <c r="S936" i="30"/>
  <c r="R932" i="30"/>
  <c r="S929" i="30"/>
  <c r="R925" i="30"/>
  <c r="S922" i="30"/>
  <c r="S915" i="30"/>
  <c r="S908" i="30"/>
  <c r="S901" i="30"/>
  <c r="S894" i="30"/>
  <c r="R832" i="30"/>
  <c r="R825" i="30"/>
  <c r="R818" i="30"/>
  <c r="R811" i="30"/>
  <c r="S808" i="30"/>
  <c r="R804" i="30"/>
  <c r="S801" i="30"/>
  <c r="R797" i="30"/>
  <c r="S794" i="30"/>
  <c r="S787" i="30"/>
  <c r="S780" i="30"/>
  <c r="S773" i="30"/>
  <c r="S766" i="30"/>
  <c r="R704" i="30"/>
  <c r="R697" i="30"/>
  <c r="R690" i="30"/>
  <c r="R683" i="30"/>
  <c r="S680" i="30"/>
  <c r="R676" i="30"/>
  <c r="S673" i="30"/>
  <c r="R669" i="30"/>
  <c r="S666" i="30"/>
  <c r="S659" i="30"/>
  <c r="S652" i="30"/>
  <c r="S645" i="30"/>
  <c r="S638" i="30"/>
  <c r="R627" i="30"/>
  <c r="R614" i="30"/>
  <c r="R610" i="30"/>
  <c r="R597" i="30"/>
  <c r="R593" i="30"/>
  <c r="R580" i="30"/>
  <c r="R576" i="30"/>
  <c r="R563" i="30"/>
  <c r="R548" i="30"/>
  <c r="R540" i="30"/>
  <c r="R532" i="30"/>
  <c r="R524" i="30"/>
  <c r="R516" i="30"/>
  <c r="S1684" i="30"/>
  <c r="R1651" i="30"/>
  <c r="S1577" i="30"/>
  <c r="R1543" i="30"/>
  <c r="S1537" i="30"/>
  <c r="R1520" i="30"/>
  <c r="R1511" i="30"/>
  <c r="S1434" i="30"/>
  <c r="R1426" i="30"/>
  <c r="S1399" i="30"/>
  <c r="R1382" i="30"/>
  <c r="S1368" i="30"/>
  <c r="S1345" i="30"/>
  <c r="R1342" i="30"/>
  <c r="S1336" i="30"/>
  <c r="R1326" i="30"/>
  <c r="S1297" i="30"/>
  <c r="S1281" i="30"/>
  <c r="R1255" i="30"/>
  <c r="R1239" i="30"/>
  <c r="S1226" i="30"/>
  <c r="S1210" i="30"/>
  <c r="R1200" i="30"/>
  <c r="S1153" i="30"/>
  <c r="S1140" i="30"/>
  <c r="S1122" i="30"/>
  <c r="R1110" i="30"/>
  <c r="S1105" i="30"/>
  <c r="S1100" i="30"/>
  <c r="R1050" i="30"/>
  <c r="S1041" i="30"/>
  <c r="R1024" i="30"/>
  <c r="R1020" i="30"/>
  <c r="S1018" i="30"/>
  <c r="R1006" i="30"/>
  <c r="S998" i="30"/>
  <c r="R996" i="30"/>
  <c r="R969" i="30"/>
  <c r="R958" i="30"/>
  <c r="S956" i="30"/>
  <c r="S947" i="30"/>
  <c r="S928" i="30"/>
  <c r="R916" i="30"/>
  <c r="S909" i="30"/>
  <c r="R897" i="30"/>
  <c r="S890" i="30"/>
  <c r="S888" i="30"/>
  <c r="R857" i="30"/>
  <c r="S852" i="30"/>
  <c r="S850" i="30"/>
  <c r="R819" i="30"/>
  <c r="S812" i="30"/>
  <c r="R800" i="30"/>
  <c r="S793" i="30"/>
  <c r="R781" i="30"/>
  <c r="S774" i="30"/>
  <c r="R762" i="30"/>
  <c r="R760" i="30"/>
  <c r="S755" i="30"/>
  <c r="S753" i="30"/>
  <c r="R722" i="30"/>
  <c r="S717" i="30"/>
  <c r="S715" i="30"/>
  <c r="S696" i="30"/>
  <c r="R684" i="30"/>
  <c r="S677" i="30"/>
  <c r="R665" i="30"/>
  <c r="S658" i="30"/>
  <c r="S656" i="30"/>
  <c r="R619" i="30"/>
  <c r="R611" i="30"/>
  <c r="R603" i="30"/>
  <c r="R595" i="30"/>
  <c r="R587" i="30"/>
  <c r="R579" i="30"/>
  <c r="R506" i="30"/>
  <c r="R502" i="30"/>
  <c r="R489" i="30"/>
  <c r="R485" i="30"/>
  <c r="R472" i="30"/>
  <c r="R468" i="30"/>
  <c r="R455" i="30"/>
  <c r="R442" i="30"/>
  <c r="R438" i="30"/>
  <c r="R425" i="30"/>
  <c r="R421" i="30"/>
  <c r="R407" i="30"/>
  <c r="R396" i="30"/>
  <c r="S385" i="30"/>
  <c r="R379" i="30"/>
  <c r="S374" i="30"/>
  <c r="R368" i="30"/>
  <c r="S356" i="30"/>
  <c r="S348" i="30"/>
  <c r="S340" i="30"/>
  <c r="S332" i="30"/>
  <c r="S324" i="30"/>
  <c r="S316" i="30"/>
  <c r="S308" i="30"/>
  <c r="S300" i="30"/>
  <c r="S292" i="30"/>
  <c r="S284" i="30"/>
  <c r="S276" i="30"/>
  <c r="S268" i="30"/>
  <c r="S260" i="30"/>
  <c r="S252" i="30"/>
  <c r="S244" i="30"/>
  <c r="S236" i="30"/>
  <c r="S228" i="30"/>
  <c r="S220" i="30"/>
  <c r="S212" i="30"/>
  <c r="S204" i="30"/>
  <c r="S196" i="30"/>
  <c r="S188" i="30"/>
  <c r="R1547" i="30"/>
  <c r="S1532" i="30"/>
  <c r="S1515" i="30"/>
  <c r="S1505" i="30"/>
  <c r="R1434" i="30"/>
  <c r="S1418" i="30"/>
  <c r="S1402" i="30"/>
  <c r="R1399" i="30"/>
  <c r="R1368" i="30"/>
  <c r="S1355" i="30"/>
  <c r="R1345" i="30"/>
  <c r="S1332" i="30"/>
  <c r="S1323" i="30"/>
  <c r="S1300" i="30"/>
  <c r="R1297" i="30"/>
  <c r="R1290" i="30"/>
  <c r="R1281" i="30"/>
  <c r="R1258" i="30"/>
  <c r="R1242" i="30"/>
  <c r="R1226" i="30"/>
  <c r="S1172" i="30"/>
  <c r="R1166" i="30"/>
  <c r="R1153" i="30"/>
  <c r="S1145" i="30"/>
  <c r="R1140" i="30"/>
  <c r="S1132" i="30"/>
  <c r="R1122" i="30"/>
  <c r="R1105" i="30"/>
  <c r="R1100" i="30"/>
  <c r="R1075" i="30"/>
  <c r="S1061" i="30"/>
  <c r="S1052" i="30"/>
  <c r="R1041" i="30"/>
  <c r="R1018" i="30"/>
  <c r="S1010" i="30"/>
  <c r="S1000" i="30"/>
  <c r="R998" i="30"/>
  <c r="S990" i="30"/>
  <c r="R988" i="30"/>
  <c r="S965" i="30"/>
  <c r="R947" i="30"/>
  <c r="S940" i="30"/>
  <c r="R928" i="30"/>
  <c r="S921" i="30"/>
  <c r="R909" i="30"/>
  <c r="S902" i="30"/>
  <c r="R890" i="30"/>
  <c r="R888" i="30"/>
  <c r="S883" i="30"/>
  <c r="S881" i="30"/>
  <c r="R850" i="30"/>
  <c r="S845" i="30"/>
  <c r="S843" i="30"/>
  <c r="S824" i="30"/>
  <c r="R812" i="30"/>
  <c r="S805" i="30"/>
  <c r="R793" i="30"/>
  <c r="S786" i="30"/>
  <c r="S784" i="30"/>
  <c r="R755" i="30"/>
  <c r="R753" i="30"/>
  <c r="S748" i="30"/>
  <c r="S746" i="30"/>
  <c r="R715" i="30"/>
  <c r="S710" i="30"/>
  <c r="S708" i="30"/>
  <c r="R696" i="30"/>
  <c r="S689" i="30"/>
  <c r="R677" i="30"/>
  <c r="S670" i="30"/>
  <c r="R658" i="30"/>
  <c r="R656" i="30"/>
  <c r="S651" i="30"/>
  <c r="S649" i="30"/>
  <c r="S606" i="30"/>
  <c r="S598" i="30"/>
  <c r="S590" i="30"/>
  <c r="S585" i="30"/>
  <c r="S582" i="30"/>
  <c r="S577" i="30"/>
  <c r="S574" i="30"/>
  <c r="S569" i="30"/>
  <c r="S566" i="30"/>
  <c r="S561" i="30"/>
  <c r="S558" i="30"/>
  <c r="S553" i="30"/>
  <c r="S546" i="30"/>
  <c r="S539" i="30"/>
  <c r="S511" i="30"/>
  <c r="S498" i="30"/>
  <c r="S494" i="30"/>
  <c r="S481" i="30"/>
  <c r="S477" i="30"/>
  <c r="S464" i="30"/>
  <c r="S451" i="30"/>
  <c r="S447" i="30"/>
  <c r="S434" i="30"/>
  <c r="S430" i="30"/>
  <c r="S417" i="30"/>
  <c r="S413" i="30"/>
  <c r="S402" i="30"/>
  <c r="S391" i="30"/>
  <c r="R385" i="30"/>
  <c r="R374" i="30"/>
  <c r="S363" i="30"/>
  <c r="R356" i="30"/>
  <c r="R348" i="30"/>
  <c r="R340" i="30"/>
  <c r="R332" i="30"/>
  <c r="R324" i="30"/>
  <c r="R316" i="30"/>
  <c r="R308" i="30"/>
  <c r="R300" i="30"/>
  <c r="R292" i="30"/>
  <c r="R284" i="30"/>
  <c r="R276" i="30"/>
  <c r="R268" i="30"/>
  <c r="R260" i="30"/>
  <c r="R252" i="30"/>
  <c r="R244" i="30"/>
  <c r="R236" i="30"/>
  <c r="R228" i="30"/>
  <c r="R220" i="30"/>
  <c r="R212" i="30"/>
  <c r="R204" i="30"/>
  <c r="R196" i="30"/>
  <c r="R188" i="30"/>
  <c r="S1675" i="30"/>
  <c r="S1615" i="30"/>
  <c r="S1564" i="30"/>
  <c r="S1552" i="30"/>
  <c r="R1515" i="30"/>
  <c r="R1480" i="30"/>
  <c r="S1456" i="30"/>
  <c r="R1402" i="30"/>
  <c r="R1355" i="30"/>
  <c r="S1335" i="30"/>
  <c r="R1332" i="30"/>
  <c r="S1319" i="30"/>
  <c r="R1300" i="30"/>
  <c r="S1264" i="30"/>
  <c r="S1248" i="30"/>
  <c r="R1238" i="30"/>
  <c r="S1232" i="30"/>
  <c r="S1216" i="30"/>
  <c r="S1209" i="30"/>
  <c r="S1193" i="30"/>
  <c r="S1184" i="30"/>
  <c r="S1148" i="30"/>
  <c r="R1132" i="30"/>
  <c r="S1077" i="30"/>
  <c r="S1068" i="30"/>
  <c r="R1061" i="30"/>
  <c r="S1059" i="30"/>
  <c r="R1052" i="30"/>
  <c r="S1032" i="30"/>
  <c r="S1030" i="30"/>
  <c r="S1026" i="30"/>
  <c r="R1010" i="30"/>
  <c r="S1002" i="30"/>
  <c r="R1000" i="30"/>
  <c r="S992" i="30"/>
  <c r="R990" i="30"/>
  <c r="S982" i="30"/>
  <c r="R980" i="30"/>
  <c r="R965" i="30"/>
  <c r="S954" i="30"/>
  <c r="R940" i="30"/>
  <c r="S933" i="30"/>
  <c r="R921" i="30"/>
  <c r="S914" i="30"/>
  <c r="S912" i="30"/>
  <c r="R883" i="30"/>
  <c r="R881" i="30"/>
  <c r="S876" i="30"/>
  <c r="S874" i="30"/>
  <c r="R843" i="30"/>
  <c r="S838" i="30"/>
  <c r="S836" i="30"/>
  <c r="R824" i="30"/>
  <c r="S817" i="30"/>
  <c r="R805" i="30"/>
  <c r="S798" i="30"/>
  <c r="R786" i="30"/>
  <c r="R784" i="30"/>
  <c r="S779" i="30"/>
  <c r="S777" i="30"/>
  <c r="R748" i="30"/>
  <c r="R746" i="30"/>
  <c r="S741" i="30"/>
  <c r="S739" i="30"/>
  <c r="S720" i="30"/>
  <c r="R708" i="30"/>
  <c r="S701" i="30"/>
  <c r="R689" i="30"/>
  <c r="S682" i="30"/>
  <c r="R651" i="30"/>
  <c r="R649" i="30"/>
  <c r="S644" i="30"/>
  <c r="S642" i="30"/>
  <c r="R606" i="30"/>
  <c r="R598" i="30"/>
  <c r="R590" i="30"/>
  <c r="R585" i="30"/>
  <c r="R582" i="30"/>
  <c r="R577" i="30"/>
  <c r="R574" i="30"/>
  <c r="R569" i="30"/>
  <c r="R566" i="30"/>
  <c r="R561" i="30"/>
  <c r="R553" i="30"/>
  <c r="S550" i="30"/>
  <c r="R546" i="30"/>
  <c r="S543" i="30"/>
  <c r="S536" i="30"/>
  <c r="S529" i="30"/>
  <c r="S522" i="30"/>
  <c r="S515" i="30"/>
  <c r="R511" i="30"/>
  <c r="R498" i="30"/>
  <c r="R494" i="30"/>
  <c r="R481" i="30"/>
  <c r="R477" i="30"/>
  <c r="R464" i="30"/>
  <c r="R460" i="30"/>
  <c r="R447" i="30"/>
  <c r="R434" i="30"/>
  <c r="R430" i="30"/>
  <c r="R417" i="30"/>
  <c r="R413" i="30"/>
  <c r="S408" i="30"/>
  <c r="R402" i="30"/>
  <c r="S397" i="30"/>
  <c r="R391" i="30"/>
  <c r="R380" i="30"/>
  <c r="S369" i="30"/>
  <c r="R363" i="30"/>
  <c r="S357" i="30"/>
  <c r="S349" i="30"/>
  <c r="S341" i="30"/>
  <c r="S333" i="30"/>
  <c r="S325" i="30"/>
  <c r="S317" i="30"/>
  <c r="S309" i="30"/>
  <c r="S301" i="30"/>
  <c r="S293" i="30"/>
  <c r="S285" i="30"/>
  <c r="S277" i="30"/>
  <c r="S269" i="30"/>
  <c r="R1632" i="30"/>
  <c r="S1566" i="30"/>
  <c r="R1499" i="30"/>
  <c r="R1445" i="30"/>
  <c r="S1405" i="30"/>
  <c r="S1397" i="30"/>
  <c r="S1393" i="30"/>
  <c r="R1384" i="30"/>
  <c r="S1380" i="30"/>
  <c r="S1340" i="30"/>
  <c r="S1311" i="30"/>
  <c r="R1272" i="30"/>
  <c r="R1248" i="30"/>
  <c r="S1196" i="30"/>
  <c r="R1177" i="30"/>
  <c r="R1157" i="30"/>
  <c r="R1141" i="30"/>
  <c r="S1125" i="30"/>
  <c r="S1119" i="30"/>
  <c r="S1098" i="30"/>
  <c r="S1039" i="30"/>
  <c r="R1034" i="30"/>
  <c r="R952" i="30"/>
  <c r="S937" i="30"/>
  <c r="R922" i="30"/>
  <c r="R920" i="30"/>
  <c r="S886" i="30"/>
  <c r="R869" i="30"/>
  <c r="S841" i="30"/>
  <c r="S837" i="30"/>
  <c r="R820" i="30"/>
  <c r="S792" i="30"/>
  <c r="S788" i="30"/>
  <c r="R777" i="30"/>
  <c r="R773" i="30"/>
  <c r="R771" i="30"/>
  <c r="R769" i="30"/>
  <c r="S694" i="30"/>
  <c r="S692" i="30"/>
  <c r="R675" i="30"/>
  <c r="S643" i="30"/>
  <c r="S641" i="30"/>
  <c r="S579" i="30"/>
  <c r="R573" i="30"/>
  <c r="S565" i="30"/>
  <c r="S555" i="30"/>
  <c r="R534" i="30"/>
  <c r="S527" i="30"/>
  <c r="S473" i="30"/>
  <c r="S465" i="30"/>
  <c r="S457" i="30"/>
  <c r="S449" i="30"/>
  <c r="S441" i="30"/>
  <c r="S433" i="30"/>
  <c r="S425" i="30"/>
  <c r="R409" i="30"/>
  <c r="S406" i="30"/>
  <c r="R403" i="30"/>
  <c r="S400" i="30"/>
  <c r="S394" i="30"/>
  <c r="R388" i="30"/>
  <c r="R382" i="30"/>
  <c r="R376" i="30"/>
  <c r="S373" i="30"/>
  <c r="R370" i="30"/>
  <c r="S367" i="30"/>
  <c r="S361" i="30"/>
  <c r="S358" i="30"/>
  <c r="R354" i="30"/>
  <c r="S351" i="30"/>
  <c r="R347" i="30"/>
  <c r="S344" i="30"/>
  <c r="S337" i="30"/>
  <c r="S330" i="30"/>
  <c r="S323" i="30"/>
  <c r="S259" i="30"/>
  <c r="S255" i="30"/>
  <c r="S242" i="30"/>
  <c r="S238" i="30"/>
  <c r="S225" i="30"/>
  <c r="S221" i="30"/>
  <c r="S208" i="30"/>
  <c r="S195" i="30"/>
  <c r="S191" i="30"/>
  <c r="D2" i="30"/>
  <c r="S896" i="30"/>
  <c r="R624" i="30"/>
  <c r="S513" i="30"/>
  <c r="S505" i="30"/>
  <c r="R431" i="30"/>
  <c r="R317" i="30"/>
  <c r="R310" i="30"/>
  <c r="R303" i="30"/>
  <c r="S286" i="30"/>
  <c r="R264" i="30"/>
  <c r="R251" i="30"/>
  <c r="R234" i="30"/>
  <c r="S1661" i="30"/>
  <c r="S1379" i="30"/>
  <c r="R1347" i="30"/>
  <c r="S1259" i="30"/>
  <c r="S1106" i="30"/>
  <c r="R892" i="30"/>
  <c r="S862" i="30"/>
  <c r="S764" i="30"/>
  <c r="R626" i="30"/>
  <c r="R602" i="30"/>
  <c r="S518" i="30"/>
  <c r="R505" i="30"/>
  <c r="S243" i="30"/>
  <c r="S222" i="30"/>
  <c r="S1640" i="30"/>
  <c r="S1620" i="30"/>
  <c r="S1589" i="30"/>
  <c r="S1558" i="30"/>
  <c r="R1545" i="30"/>
  <c r="S1523" i="30"/>
  <c r="S1457" i="30"/>
  <c r="R1435" i="30"/>
  <c r="R1397" i="30"/>
  <c r="R1393" i="30"/>
  <c r="R1380" i="30"/>
  <c r="S1343" i="30"/>
  <c r="R1340" i="30"/>
  <c r="R1311" i="30"/>
  <c r="S1276" i="30"/>
  <c r="S1240" i="30"/>
  <c r="R1232" i="30"/>
  <c r="R1196" i="30"/>
  <c r="S1163" i="30"/>
  <c r="S1131" i="30"/>
  <c r="S1101" i="30"/>
  <c r="S1089" i="30"/>
  <c r="S1050" i="30"/>
  <c r="R1039" i="30"/>
  <c r="S1011" i="30"/>
  <c r="S999" i="30"/>
  <c r="S994" i="30"/>
  <c r="S977" i="30"/>
  <c r="S963" i="30"/>
  <c r="R937" i="30"/>
  <c r="S907" i="30"/>
  <c r="S860" i="30"/>
  <c r="S858" i="30"/>
  <c r="S854" i="30"/>
  <c r="R841" i="30"/>
  <c r="R837" i="30"/>
  <c r="S809" i="30"/>
  <c r="R794" i="30"/>
  <c r="R792" i="30"/>
  <c r="R788" i="30"/>
  <c r="S760" i="30"/>
  <c r="S758" i="30"/>
  <c r="R741" i="30"/>
  <c r="S713" i="30"/>
  <c r="S709" i="30"/>
  <c r="R692" i="30"/>
  <c r="S664" i="30"/>
  <c r="S660" i="30"/>
  <c r="R645" i="30"/>
  <c r="R643" i="30"/>
  <c r="R641" i="30"/>
  <c r="S628" i="30"/>
  <c r="S571" i="30"/>
  <c r="R565" i="30"/>
  <c r="S557" i="30"/>
  <c r="R555" i="30"/>
  <c r="R527" i="30"/>
  <c r="S520" i="30"/>
  <c r="S510" i="30"/>
  <c r="S502" i="30"/>
  <c r="R473" i="30"/>
  <c r="R465" i="30"/>
  <c r="R457" i="30"/>
  <c r="R452" i="30"/>
  <c r="R449" i="30"/>
  <c r="R444" i="30"/>
  <c r="R441" i="30"/>
  <c r="R436" i="30"/>
  <c r="R433" i="30"/>
  <c r="R428" i="30"/>
  <c r="R420" i="30"/>
  <c r="R412" i="30"/>
  <c r="R406" i="30"/>
  <c r="R400" i="30"/>
  <c r="R394" i="30"/>
  <c r="S379" i="30"/>
  <c r="R373" i="30"/>
  <c r="R367" i="30"/>
  <c r="R361" i="30"/>
  <c r="R358" i="30"/>
  <c r="R351" i="30"/>
  <c r="R344" i="30"/>
  <c r="R337" i="30"/>
  <c r="S334" i="30"/>
  <c r="R330" i="30"/>
  <c r="S327" i="30"/>
  <c r="R323" i="30"/>
  <c r="S320" i="30"/>
  <c r="S313" i="30"/>
  <c r="S306" i="30"/>
  <c r="S299" i="30"/>
  <c r="R259" i="30"/>
  <c r="R255" i="30"/>
  <c r="R242" i="30"/>
  <c r="R238" i="30"/>
  <c r="R225" i="30"/>
  <c r="R221" i="30"/>
  <c r="R208" i="30"/>
  <c r="R195" i="30"/>
  <c r="R191" i="30"/>
  <c r="S1651" i="30"/>
  <c r="S1571" i="30"/>
  <c r="R1564" i="30"/>
  <c r="R1551" i="30"/>
  <c r="S1487" i="30"/>
  <c r="R1468" i="30"/>
  <c r="S1420" i="30"/>
  <c r="R1363" i="30"/>
  <c r="S1347" i="30"/>
  <c r="R1339" i="30"/>
  <c r="R1279" i="30"/>
  <c r="R1236" i="30"/>
  <c r="R1212" i="30"/>
  <c r="S1208" i="30"/>
  <c r="R1134" i="30"/>
  <c r="R1121" i="30"/>
  <c r="S1118" i="30"/>
  <c r="R1092" i="30"/>
  <c r="S1083" i="30"/>
  <c r="R1064" i="30"/>
  <c r="S1044" i="30"/>
  <c r="R1023" i="30"/>
  <c r="R1001" i="30"/>
  <c r="R989" i="30"/>
  <c r="R984" i="30"/>
  <c r="R974" i="30"/>
  <c r="S972" i="30"/>
  <c r="R970" i="30"/>
  <c r="S945" i="30"/>
  <c r="S941" i="30"/>
  <c r="R924" i="30"/>
  <c r="S892" i="30"/>
  <c r="R877" i="30"/>
  <c r="R779" i="30"/>
  <c r="S749" i="30"/>
  <c r="S747" i="30"/>
  <c r="R732" i="30"/>
  <c r="R730" i="30"/>
  <c r="R681" i="30"/>
  <c r="S626" i="30"/>
  <c r="R620" i="30"/>
  <c r="S602" i="30"/>
  <c r="S525" i="30"/>
  <c r="S497" i="30"/>
  <c r="S489" i="30"/>
  <c r="R423" i="30"/>
  <c r="R415" i="30"/>
  <c r="R296" i="30"/>
  <c r="R289" i="30"/>
  <c r="S272" i="30"/>
  <c r="R247" i="30"/>
  <c r="R230" i="30"/>
  <c r="R213" i="30"/>
  <c r="R1487" i="30"/>
  <c r="S1307" i="30"/>
  <c r="S1247" i="30"/>
  <c r="S1094" i="30"/>
  <c r="R1083" i="30"/>
  <c r="S1055" i="30"/>
  <c r="R945" i="30"/>
  <c r="R941" i="30"/>
  <c r="R898" i="30"/>
  <c r="S813" i="30"/>
  <c r="R796" i="30"/>
  <c r="S768" i="30"/>
  <c r="S762" i="30"/>
  <c r="R749" i="30"/>
  <c r="R544" i="30"/>
  <c r="S537" i="30"/>
  <c r="R525" i="30"/>
  <c r="R492" i="30"/>
  <c r="S365" i="30"/>
  <c r="R293" i="30"/>
  <c r="R286" i="30"/>
  <c r="R279" i="30"/>
  <c r="R272" i="30"/>
  <c r="S239" i="30"/>
  <c r="S226" i="30"/>
  <c r="S205" i="30"/>
  <c r="R1639" i="30"/>
  <c r="S1619" i="30"/>
  <c r="S1597" i="30"/>
  <c r="S1473" i="30"/>
  <c r="R1462" i="30"/>
  <c r="S1455" i="30"/>
  <c r="R1433" i="30"/>
  <c r="S1391" i="30"/>
  <c r="R1379" i="30"/>
  <c r="R1338" i="30"/>
  <c r="R1307" i="30"/>
  <c r="R1295" i="30"/>
  <c r="S1291" i="30"/>
  <c r="S1255" i="30"/>
  <c r="R1247" i="30"/>
  <c r="S1231" i="30"/>
  <c r="S1219" i="30"/>
  <c r="S1127" i="30"/>
  <c r="S1109" i="30"/>
  <c r="R1106" i="30"/>
  <c r="R1097" i="30"/>
  <c r="R1094" i="30"/>
  <c r="R1063" i="30"/>
  <c r="R1055" i="30"/>
  <c r="S1025" i="30"/>
  <c r="S930" i="30"/>
  <c r="R915" i="30"/>
  <c r="R913" i="30"/>
  <c r="S834" i="30"/>
  <c r="R817" i="30"/>
  <c r="R813" i="30"/>
  <c r="S785" i="30"/>
  <c r="S781" i="30"/>
  <c r="R1682" i="30"/>
  <c r="S1672" i="30"/>
  <c r="R1620" i="30"/>
  <c r="R1558" i="30"/>
  <c r="R1523" i="30"/>
  <c r="R1457" i="30"/>
  <c r="S1388" i="30"/>
  <c r="S1371" i="30"/>
  <c r="S1363" i="30"/>
  <c r="R1343" i="30"/>
  <c r="R1319" i="30"/>
  <c r="R1276" i="30"/>
  <c r="S1260" i="30"/>
  <c r="R1240" i="30"/>
  <c r="S1212" i="30"/>
  <c r="R1204" i="30"/>
  <c r="S1200" i="30"/>
  <c r="R1163" i="30"/>
  <c r="S1150" i="30"/>
  <c r="S1134" i="30"/>
  <c r="S1121" i="30"/>
  <c r="S1092" i="30"/>
  <c r="R1089" i="30"/>
  <c r="S1053" i="30"/>
  <c r="S1023" i="30"/>
  <c r="S1006" i="30"/>
  <c r="S1001" i="30"/>
  <c r="R994" i="30"/>
  <c r="S989" i="30"/>
  <c r="S984" i="30"/>
  <c r="R977" i="30"/>
  <c r="S970" i="30"/>
  <c r="S961" i="30"/>
  <c r="R954" i="30"/>
  <c r="S926" i="30"/>
  <c r="S924" i="30"/>
  <c r="R907" i="30"/>
  <c r="S877" i="30"/>
  <c r="S875" i="30"/>
  <c r="S873" i="30"/>
  <c r="R860" i="30"/>
  <c r="R858" i="30"/>
  <c r="S826" i="30"/>
  <c r="R809" i="30"/>
  <c r="S732" i="30"/>
  <c r="S730" i="30"/>
  <c r="S726" i="30"/>
  <c r="S724" i="30"/>
  <c r="R713" i="30"/>
  <c r="R709" i="30"/>
  <c r="S681" i="30"/>
  <c r="R666" i="30"/>
  <c r="R664" i="30"/>
  <c r="R660" i="30"/>
  <c r="S632" i="30"/>
  <c r="S630" i="30"/>
  <c r="R628" i="30"/>
  <c r="S624" i="30"/>
  <c r="S620" i="30"/>
  <c r="R557" i="30"/>
  <c r="S551" i="30"/>
  <c r="R520" i="30"/>
  <c r="R510" i="30"/>
  <c r="S439" i="30"/>
  <c r="S431" i="30"/>
  <c r="S423" i="30"/>
  <c r="S415" i="30"/>
  <c r="R341" i="30"/>
  <c r="R334" i="30"/>
  <c r="R327" i="30"/>
  <c r="R320" i="30"/>
  <c r="R313" i="30"/>
  <c r="S310" i="30"/>
  <c r="R306" i="30"/>
  <c r="S303" i="30"/>
  <c r="R299" i="30"/>
  <c r="S296" i="30"/>
  <c r="S289" i="30"/>
  <c r="S282" i="30"/>
  <c r="S275" i="30"/>
  <c r="S264" i="30"/>
  <c r="S251" i="30"/>
  <c r="S247" i="30"/>
  <c r="S234" i="30"/>
  <c r="S230" i="30"/>
  <c r="S217" i="30"/>
  <c r="S213" i="30"/>
  <c r="S200" i="30"/>
  <c r="R1053" i="30"/>
  <c r="S1013" i="30"/>
  <c r="S898" i="30"/>
  <c r="R875" i="30"/>
  <c r="R826" i="30"/>
  <c r="S796" i="30"/>
  <c r="S745" i="30"/>
  <c r="S698" i="30"/>
  <c r="R632" i="30"/>
  <c r="R630" i="30"/>
  <c r="S622" i="30"/>
  <c r="S616" i="30"/>
  <c r="S612" i="30"/>
  <c r="R551" i="30"/>
  <c r="S544" i="30"/>
  <c r="R439" i="30"/>
  <c r="R282" i="30"/>
  <c r="S279" i="30"/>
  <c r="R275" i="30"/>
  <c r="R217" i="30"/>
  <c r="R200" i="30"/>
  <c r="S1639" i="30"/>
  <c r="S1580" i="30"/>
  <c r="R1571" i="30"/>
  <c r="S1511" i="30"/>
  <c r="R1456" i="30"/>
  <c r="R1366" i="30"/>
  <c r="S1331" i="30"/>
  <c r="S1295" i="30"/>
  <c r="R1251" i="30"/>
  <c r="S1235" i="30"/>
  <c r="R1208" i="30"/>
  <c r="R1118" i="30"/>
  <c r="S1097" i="30"/>
  <c r="S1086" i="30"/>
  <c r="R1044" i="30"/>
  <c r="R1013" i="30"/>
  <c r="R972" i="30"/>
  <c r="S913" i="30"/>
  <c r="R896" i="30"/>
  <c r="S864" i="30"/>
  <c r="S770" i="30"/>
  <c r="R747" i="30"/>
  <c r="R698" i="30"/>
  <c r="S668" i="30"/>
  <c r="S618" i="30"/>
  <c r="R616" i="30"/>
  <c r="R612" i="30"/>
  <c r="S608" i="30"/>
  <c r="S604" i="30"/>
  <c r="S594" i="30"/>
  <c r="R513" i="30"/>
  <c r="R508" i="30"/>
  <c r="R500" i="30"/>
  <c r="R497" i="30"/>
  <c r="R484" i="30"/>
  <c r="R476" i="30"/>
  <c r="S426" i="30"/>
  <c r="S418" i="30"/>
  <c r="S398" i="30"/>
  <c r="S392" i="30"/>
  <c r="S386" i="30"/>
  <c r="S355" i="30"/>
  <c r="S256" i="30"/>
  <c r="S209" i="30"/>
  <c r="S192" i="30"/>
  <c r="S1322" i="30"/>
  <c r="R1259" i="30"/>
  <c r="S1243" i="30"/>
  <c r="S1143" i="30"/>
  <c r="S1115" i="30"/>
  <c r="S1103" i="30"/>
  <c r="R864" i="30"/>
  <c r="S830" i="30"/>
  <c r="S1527" i="30"/>
  <c r="R1488" i="30"/>
  <c r="R1477" i="30"/>
  <c r="R1417" i="30"/>
  <c r="S1329" i="30"/>
  <c r="R1227" i="30"/>
  <c r="R1214" i="30"/>
  <c r="S1177" i="30"/>
  <c r="S1155" i="30"/>
  <c r="R1129" i="30"/>
  <c r="R1091" i="30"/>
  <c r="S1034" i="30"/>
  <c r="R1017" i="30"/>
  <c r="R1002" i="30"/>
  <c r="R975" i="30"/>
  <c r="S971" i="30"/>
  <c r="S967" i="30"/>
  <c r="R964" i="30"/>
  <c r="S960" i="30"/>
  <c r="R905" i="30"/>
  <c r="R891" i="30"/>
  <c r="S878" i="30"/>
  <c r="R861" i="30"/>
  <c r="S857" i="30"/>
  <c r="R840" i="30"/>
  <c r="S820" i="30"/>
  <c r="S806" i="30"/>
  <c r="R803" i="30"/>
  <c r="R789" i="30"/>
  <c r="R776" i="30"/>
  <c r="S763" i="30"/>
  <c r="R723" i="30"/>
  <c r="R720" i="30"/>
  <c r="S661" i="30"/>
  <c r="R642" i="30"/>
  <c r="S636" i="30"/>
  <c r="S633" i="30"/>
  <c r="R604" i="30"/>
  <c r="S584" i="30"/>
  <c r="S578" i="30"/>
  <c r="S572" i="30"/>
  <c r="S545" i="30"/>
  <c r="S496" i="30"/>
  <c r="S463" i="30"/>
  <c r="S456" i="30"/>
  <c r="S454" i="30"/>
  <c r="S421" i="30"/>
  <c r="S414" i="30"/>
  <c r="S390" i="30"/>
  <c r="S381" i="30"/>
  <c r="S368" i="30"/>
  <c r="R366" i="30"/>
  <c r="R349" i="30"/>
  <c r="R345" i="30"/>
  <c r="S343" i="30"/>
  <c r="S339" i="30"/>
  <c r="S304" i="30"/>
  <c r="R288" i="30"/>
  <c r="S258" i="30"/>
  <c r="R241" i="30"/>
  <c r="S237" i="30"/>
  <c r="S235" i="30"/>
  <c r="R218" i="30"/>
  <c r="S214" i="30"/>
  <c r="S203" i="30"/>
  <c r="R197" i="30"/>
  <c r="B3" i="30"/>
  <c r="B16" i="30" s="1"/>
  <c r="S189" i="30"/>
  <c r="R1556" i="30"/>
  <c r="S1437" i="30"/>
  <c r="R1407" i="30"/>
  <c r="R1386" i="30"/>
  <c r="R1321" i="30"/>
  <c r="R1264" i="30"/>
  <c r="S1187" i="30"/>
  <c r="R1170" i="30"/>
  <c r="S1133" i="30"/>
  <c r="S952" i="30"/>
  <c r="S904" i="30"/>
  <c r="R808" i="30"/>
  <c r="R586" i="30"/>
  <c r="R458" i="30"/>
  <c r="S206" i="30"/>
  <c r="R1644" i="30"/>
  <c r="R1473" i="30"/>
  <c r="R1391" i="30"/>
  <c r="R1314" i="30"/>
  <c r="S1263" i="30"/>
  <c r="R1231" i="30"/>
  <c r="S1164" i="30"/>
  <c r="R1133" i="30"/>
  <c r="S1108" i="30"/>
  <c r="R1049" i="30"/>
  <c r="R1037" i="30"/>
  <c r="R1032" i="30"/>
  <c r="R997" i="30"/>
  <c r="R981" i="30"/>
  <c r="R959" i="30"/>
  <c r="S900" i="30"/>
  <c r="R778" i="30"/>
  <c r="R495" i="30"/>
  <c r="S322" i="30"/>
  <c r="R227" i="30"/>
  <c r="S1614" i="30"/>
  <c r="R1597" i="30"/>
  <c r="S1560" i="30"/>
  <c r="R1431" i="30"/>
  <c r="S1373" i="30"/>
  <c r="R1246" i="30"/>
  <c r="S1195" i="30"/>
  <c r="R1155" i="30"/>
  <c r="S1114" i="30"/>
  <c r="R1077" i="30"/>
  <c r="S1046" i="30"/>
  <c r="S1005" i="30"/>
  <c r="R960" i="30"/>
  <c r="R908" i="30"/>
  <c r="S867" i="30"/>
  <c r="S853" i="30"/>
  <c r="R836" i="30"/>
  <c r="S816" i="30"/>
  <c r="S802" i="30"/>
  <c r="R785" i="30"/>
  <c r="R763" i="30"/>
  <c r="S757" i="30"/>
  <c r="S754" i="30"/>
  <c r="S729" i="30"/>
  <c r="R661" i="30"/>
  <c r="R636" i="30"/>
  <c r="R633" i="30"/>
  <c r="S613" i="30"/>
  <c r="R578" i="30"/>
  <c r="R572" i="30"/>
  <c r="R545" i="30"/>
  <c r="S542" i="30"/>
  <c r="R537" i="30"/>
  <c r="S517" i="30"/>
  <c r="R496" i="30"/>
  <c r="S475" i="30"/>
  <c r="R463" i="30"/>
  <c r="R456" i="30"/>
  <c r="R454" i="30"/>
  <c r="S442" i="30"/>
  <c r="S435" i="30"/>
  <c r="R414" i="30"/>
  <c r="S405" i="30"/>
  <c r="S403" i="30"/>
  <c r="R390" i="30"/>
  <c r="S383" i="30"/>
  <c r="R381" i="30"/>
  <c r="S359" i="30"/>
  <c r="R343" i="30"/>
  <c r="R339" i="30"/>
  <c r="R304" i="30"/>
  <c r="S302" i="30"/>
  <c r="S298" i="30"/>
  <c r="R269" i="30"/>
  <c r="R258" i="30"/>
  <c r="S254" i="30"/>
  <c r="R237" i="30"/>
  <c r="R235" i="30"/>
  <c r="S231" i="30"/>
  <c r="R214" i="30"/>
  <c r="R203" i="30"/>
  <c r="S199" i="30"/>
  <c r="R254" i="30"/>
  <c r="S216" i="30"/>
  <c r="S586" i="30"/>
  <c r="R437" i="30"/>
  <c r="R357" i="30"/>
  <c r="S347" i="30"/>
  <c r="R314" i="30"/>
  <c r="S273" i="30"/>
  <c r="S265" i="30"/>
  <c r="S233" i="30"/>
  <c r="S1314" i="30"/>
  <c r="S1123" i="30"/>
  <c r="R1073" i="30"/>
  <c r="S1037" i="30"/>
  <c r="S997" i="30"/>
  <c r="S981" i="30"/>
  <c r="R938" i="30"/>
  <c r="R901" i="30"/>
  <c r="S846" i="30"/>
  <c r="R829" i="30"/>
  <c r="S795" i="30"/>
  <c r="S778" i="30"/>
  <c r="S725" i="30"/>
  <c r="R685" i="30"/>
  <c r="R682" i="30"/>
  <c r="R657" i="30"/>
  <c r="S648" i="30"/>
  <c r="R592" i="30"/>
  <c r="R552" i="30"/>
  <c r="S493" i="30"/>
  <c r="R372" i="30"/>
  <c r="R277" i="30"/>
  <c r="R273" i="30"/>
  <c r="R265" i="30"/>
  <c r="S261" i="30"/>
  <c r="S250" i="30"/>
  <c r="S227" i="30"/>
  <c r="R189" i="30"/>
  <c r="R904" i="30"/>
  <c r="S769" i="30"/>
  <c r="S432" i="30"/>
  <c r="S409" i="30"/>
  <c r="S387" i="30"/>
  <c r="R328" i="30"/>
  <c r="S283" i="30"/>
  <c r="R261" i="30"/>
  <c r="R250" i="30"/>
  <c r="S246" i="30"/>
  <c r="R206" i="30"/>
  <c r="S1428" i="30"/>
  <c r="S1225" i="30"/>
  <c r="R1164" i="30"/>
  <c r="R1108" i="30"/>
  <c r="R1085" i="30"/>
  <c r="R1081" i="30"/>
  <c r="R985" i="30"/>
  <c r="R914" i="30"/>
  <c r="R900" i="30"/>
  <c r="S880" i="30"/>
  <c r="S866" i="30"/>
  <c r="S822" i="30"/>
  <c r="R768" i="30"/>
  <c r="S756" i="30"/>
  <c r="S734" i="30"/>
  <c r="S706" i="30"/>
  <c r="R691" i="30"/>
  <c r="R635" i="30"/>
  <c r="R609" i="30"/>
  <c r="S600" i="30"/>
  <c r="R589" i="30"/>
  <c r="S534" i="30"/>
  <c r="R529" i="30"/>
  <c r="S526" i="30"/>
  <c r="R514" i="30"/>
  <c r="R474" i="30"/>
  <c r="S469" i="30"/>
  <c r="R387" i="30"/>
  <c r="S342" i="30"/>
  <c r="R283" i="30"/>
  <c r="R267" i="30"/>
  <c r="R246" i="30"/>
  <c r="S722" i="30"/>
  <c r="S1664" i="30"/>
  <c r="S1632" i="30"/>
  <c r="R1614" i="30"/>
  <c r="R1569" i="30"/>
  <c r="S1534" i="30"/>
  <c r="R1484" i="30"/>
  <c r="R1373" i="30"/>
  <c r="S1328" i="30"/>
  <c r="R1114" i="30"/>
  <c r="S1110" i="30"/>
  <c r="R1046" i="30"/>
  <c r="R1042" i="30"/>
  <c r="S1033" i="30"/>
  <c r="S1009" i="30"/>
  <c r="R1005" i="30"/>
  <c r="S993" i="30"/>
  <c r="S884" i="30"/>
  <c r="S870" i="30"/>
  <c r="R867" i="30"/>
  <c r="R853" i="30"/>
  <c r="S833" i="30"/>
  <c r="S819" i="30"/>
  <c r="R816" i="30"/>
  <c r="R802" i="30"/>
  <c r="S782" i="30"/>
  <c r="S772" i="30"/>
  <c r="R757" i="30"/>
  <c r="R754" i="30"/>
  <c r="S744" i="30"/>
  <c r="R729" i="30"/>
  <c r="R701" i="30"/>
  <c r="R673" i="30"/>
  <c r="S667" i="30"/>
  <c r="R613" i="30"/>
  <c r="S601" i="30"/>
  <c r="S587" i="30"/>
  <c r="S581" i="30"/>
  <c r="S547" i="30"/>
  <c r="R542" i="30"/>
  <c r="R517" i="30"/>
  <c r="S512" i="30"/>
  <c r="S479" i="30"/>
  <c r="S470" i="30"/>
  <c r="S437" i="30"/>
  <c r="S407" i="30"/>
  <c r="R405" i="30"/>
  <c r="R383" i="30"/>
  <c r="R359" i="30"/>
  <c r="R355" i="30"/>
  <c r="S353" i="30"/>
  <c r="S318" i="30"/>
  <c r="S314" i="30"/>
  <c r="R302" i="30"/>
  <c r="R298" i="30"/>
  <c r="S248" i="30"/>
  <c r="R231" i="30"/>
  <c r="R199" i="30"/>
  <c r="S193" i="30"/>
  <c r="S1628" i="30"/>
  <c r="S1593" i="30"/>
  <c r="S1568" i="30"/>
  <c r="S1556" i="30"/>
  <c r="R1534" i="30"/>
  <c r="S1407" i="30"/>
  <c r="S1386" i="30"/>
  <c r="S1360" i="30"/>
  <c r="R1328" i="30"/>
  <c r="S1321" i="30"/>
  <c r="R1302" i="30"/>
  <c r="S1233" i="30"/>
  <c r="R1219" i="30"/>
  <c r="S1175" i="30"/>
  <c r="S1170" i="30"/>
  <c r="S1073" i="30"/>
  <c r="R1068" i="30"/>
  <c r="R1033" i="30"/>
  <c r="R1009" i="30"/>
  <c r="R993" i="30"/>
  <c r="S938" i="30"/>
  <c r="R884" i="30"/>
  <c r="R833" i="30"/>
  <c r="S829" i="30"/>
  <c r="R772" i="30"/>
  <c r="R744" i="30"/>
  <c r="S738" i="30"/>
  <c r="S685" i="30"/>
  <c r="R667" i="30"/>
  <c r="S657" i="30"/>
  <c r="S592" i="30"/>
  <c r="R581" i="30"/>
  <c r="S552" i="30"/>
  <c r="R522" i="30"/>
  <c r="S519" i="30"/>
  <c r="R512" i="30"/>
  <c r="S491" i="30"/>
  <c r="R479" i="30"/>
  <c r="R470" i="30"/>
  <c r="S458" i="30"/>
  <c r="S416" i="30"/>
  <c r="R398" i="30"/>
  <c r="S370" i="30"/>
  <c r="R353" i="30"/>
  <c r="R318" i="30"/>
  <c r="S312" i="30"/>
  <c r="R248" i="30"/>
  <c r="R216" i="30"/>
  <c r="S210" i="30"/>
  <c r="R193" i="30"/>
  <c r="S1645" i="30"/>
  <c r="S959" i="30"/>
  <c r="S621" i="30"/>
  <c r="S560" i="30"/>
  <c r="S549" i="30"/>
  <c r="R519" i="30"/>
  <c r="S495" i="30"/>
  <c r="S486" i="30"/>
  <c r="S453" i="30"/>
  <c r="R418" i="30"/>
  <c r="R416" i="30"/>
  <c r="S328" i="30"/>
  <c r="R312" i="30"/>
  <c r="S271" i="30"/>
  <c r="R233" i="30"/>
  <c r="S229" i="30"/>
  <c r="R210" i="30"/>
  <c r="R1123" i="30"/>
  <c r="S1085" i="30"/>
  <c r="S985" i="30"/>
  <c r="R795" i="30"/>
  <c r="R725" i="30"/>
  <c r="S716" i="30"/>
  <c r="S691" i="30"/>
  <c r="S688" i="30"/>
  <c r="R648" i="30"/>
  <c r="S635" i="30"/>
  <c r="R621" i="30"/>
  <c r="S609" i="30"/>
  <c r="S595" i="30"/>
  <c r="S589" i="30"/>
  <c r="R560" i="30"/>
  <c r="R549" i="30"/>
  <c r="S514" i="30"/>
  <c r="S507" i="30"/>
  <c r="R493" i="30"/>
  <c r="R486" i="30"/>
  <c r="S474" i="30"/>
  <c r="S472" i="30"/>
  <c r="R453" i="30"/>
  <c r="S389" i="30"/>
  <c r="R365" i="30"/>
  <c r="S326" i="30"/>
  <c r="S287" i="30"/>
  <c r="R271" i="30"/>
  <c r="S267" i="30"/>
  <c r="R229" i="30"/>
  <c r="S223" i="30"/>
  <c r="R1193" i="30"/>
  <c r="S931" i="30"/>
  <c r="S917" i="30"/>
  <c r="R716" i="30"/>
  <c r="R688" i="30"/>
  <c r="S654" i="30"/>
  <c r="S509" i="30"/>
  <c r="R432" i="30"/>
  <c r="S411" i="30"/>
  <c r="R389" i="30"/>
  <c r="S338" i="30"/>
  <c r="R326" i="30"/>
  <c r="R322" i="30"/>
  <c r="R287" i="30"/>
  <c r="S281" i="30"/>
  <c r="S263" i="30"/>
  <c r="S240" i="30"/>
  <c r="R223" i="30"/>
  <c r="S1606" i="30"/>
  <c r="S1578" i="30"/>
  <c r="S1543" i="30"/>
  <c r="S1492" i="30"/>
  <c r="R1464" i="30"/>
  <c r="R1428" i="30"/>
  <c r="S1421" i="30"/>
  <c r="R1398" i="30"/>
  <c r="S1370" i="30"/>
  <c r="R1243" i="30"/>
  <c r="S1179" i="30"/>
  <c r="S1158" i="30"/>
  <c r="S1138" i="30"/>
  <c r="S1113" i="30"/>
  <c r="R1103" i="30"/>
  <c r="R1080" i="30"/>
  <c r="S966" i="30"/>
  <c r="S948" i="30"/>
  <c r="S934" i="30"/>
  <c r="R931" i="30"/>
  <c r="R917" i="30"/>
  <c r="S897" i="30"/>
  <c r="R801" i="30"/>
  <c r="R787" i="30"/>
  <c r="R756" i="30"/>
  <c r="S750" i="30"/>
  <c r="R706" i="30"/>
  <c r="S672" i="30"/>
  <c r="S629" i="30"/>
  <c r="R600" i="30"/>
  <c r="R594" i="30"/>
  <c r="R198" i="30"/>
  <c r="R215" i="30"/>
  <c r="R232" i="30"/>
  <c r="R249" i="30"/>
  <c r="R266" i="30"/>
  <c r="S280" i="30"/>
  <c r="R291" i="30"/>
  <c r="S360" i="30"/>
  <c r="S399" i="30"/>
  <c r="R528" i="30"/>
  <c r="S603" i="30"/>
  <c r="S944" i="30"/>
  <c r="S958" i="30"/>
  <c r="R966" i="30"/>
  <c r="S1126" i="30"/>
  <c r="S198" i="30"/>
  <c r="R239" i="30"/>
  <c r="R256" i="30"/>
  <c r="S395" i="30"/>
  <c r="S440" i="30"/>
  <c r="S646" i="30"/>
  <c r="S905" i="30"/>
  <c r="R1361" i="30"/>
  <c r="S1488" i="30"/>
  <c r="R1634" i="30"/>
  <c r="R1603" i="30"/>
  <c r="S253" i="30"/>
  <c r="S278" i="30"/>
  <c r="R325" i="30"/>
  <c r="S329" i="30"/>
  <c r="R369" i="30"/>
  <c r="S377" i="30"/>
  <c r="R408" i="30"/>
  <c r="S445" i="30"/>
  <c r="R462" i="30"/>
  <c r="S466" i="30"/>
  <c r="R543" i="30"/>
  <c r="R562" i="30"/>
  <c r="S573" i="30"/>
  <c r="S588" i="30"/>
  <c r="S640" i="30"/>
  <c r="R653" i="30"/>
  <c r="S771" i="30"/>
  <c r="S906" i="30"/>
  <c r="S920" i="30"/>
  <c r="R1162" i="30"/>
  <c r="R1274" i="30"/>
  <c r="R1403" i="30"/>
  <c r="R1453" i="30"/>
  <c r="R1472" i="30"/>
  <c r="R1552" i="30"/>
  <c r="R1670" i="30"/>
  <c r="W674" i="30"/>
  <c r="AA674" i="30" s="1"/>
  <c r="V674" i="30"/>
  <c r="Z674" i="30" s="1"/>
  <c r="R395" i="30"/>
  <c r="S523" i="30"/>
  <c r="R644" i="30"/>
  <c r="S712" i="30"/>
  <c r="S737" i="30"/>
  <c r="R876" i="30"/>
  <c r="S1117" i="30"/>
  <c r="R1179" i="30"/>
  <c r="S215" i="30"/>
  <c r="R222" i="30"/>
  <c r="S249" i="30"/>
  <c r="S266" i="30"/>
  <c r="S288" i="30"/>
  <c r="S291" i="30"/>
  <c r="R335" i="30"/>
  <c r="R338" i="30"/>
  <c r="R384" i="30"/>
  <c r="S1666" i="30"/>
  <c r="R295" i="30"/>
  <c r="S335" i="30"/>
  <c r="R346" i="30"/>
  <c r="S384" i="30"/>
  <c r="R448" i="30"/>
  <c r="R461" i="30"/>
  <c r="R482" i="30"/>
  <c r="R538" i="30"/>
  <c r="S605" i="30"/>
  <c r="R739" i="30"/>
  <c r="R885" i="30"/>
  <c r="R899" i="30"/>
  <c r="R953" i="30"/>
  <c r="S1014" i="30"/>
  <c r="S1141" i="30"/>
  <c r="S1234" i="30"/>
  <c r="R1298" i="30"/>
  <c r="R1324" i="30"/>
  <c r="S1361" i="30"/>
  <c r="S1432" i="30"/>
  <c r="R1508" i="30"/>
  <c r="R1528" i="30"/>
  <c r="D3" i="30"/>
  <c r="D16" i="30" s="1"/>
  <c r="R219" i="30"/>
  <c r="R274" i="30"/>
  <c r="S295" i="30"/>
  <c r="S376" i="30"/>
  <c r="R392" i="30"/>
  <c r="R411" i="30"/>
  <c r="S448" i="30"/>
  <c r="S482" i="30"/>
  <c r="S538" i="30"/>
  <c r="R912" i="30"/>
  <c r="S202" i="30"/>
  <c r="D4" i="30"/>
  <c r="R253" i="30"/>
  <c r="S270" i="30"/>
  <c r="R278" i="30"/>
  <c r="R281" i="30"/>
  <c r="S321" i="30"/>
  <c r="R329" i="30"/>
  <c r="S350" i="30"/>
  <c r="R377" i="30"/>
  <c r="R445" i="30"/>
  <c r="R466" i="30"/>
  <c r="S490" i="30"/>
  <c r="S503" i="30"/>
  <c r="S533" i="30"/>
  <c r="S556" i="30"/>
  <c r="S634" i="30"/>
  <c r="R640" i="30"/>
  <c r="S684" i="30"/>
  <c r="R770" i="30"/>
  <c r="S851" i="30"/>
  <c r="S865" i="30"/>
  <c r="R906" i="30"/>
  <c r="S983" i="30"/>
  <c r="S1007" i="30"/>
  <c r="S1022" i="30"/>
  <c r="R285" i="30"/>
  <c r="R307" i="30"/>
  <c r="R333" i="30"/>
  <c r="R336" i="30"/>
  <c r="R362" i="30"/>
  <c r="S366" i="30"/>
  <c r="R397" i="30"/>
  <c r="R401" i="30"/>
  <c r="S462" i="30"/>
  <c r="S483" i="30"/>
  <c r="R487" i="30"/>
  <c r="R530" i="30"/>
  <c r="S562" i="30"/>
  <c r="R617" i="30"/>
  <c r="S653" i="30"/>
  <c r="R659" i="30"/>
  <c r="S678" i="30"/>
  <c r="R740" i="30"/>
  <c r="R765" i="30"/>
  <c r="S859" i="30"/>
  <c r="R872" i="30"/>
  <c r="R893" i="30"/>
  <c r="R976" i="30"/>
  <c r="R992" i="30"/>
  <c r="R1015" i="30"/>
  <c r="R1040" i="30"/>
  <c r="S1102" i="30"/>
  <c r="S1162" i="30"/>
  <c r="R1198" i="30"/>
  <c r="S1274" i="30"/>
  <c r="R1364" i="30"/>
  <c r="S1377" i="30"/>
  <c r="R1390" i="30"/>
  <c r="S1436" i="30"/>
  <c r="S1453" i="30"/>
  <c r="S331" i="30"/>
  <c r="R440" i="30"/>
  <c r="S541" i="30"/>
  <c r="R205" i="30"/>
  <c r="S232" i="30"/>
  <c r="S427" i="30"/>
  <c r="S528" i="30"/>
  <c r="R652" i="30"/>
  <c r="R733" i="30"/>
  <c r="S776" i="30"/>
  <c r="S789" i="30"/>
  <c r="S803" i="30"/>
  <c r="R844" i="30"/>
  <c r="S891" i="30"/>
  <c r="S975" i="30"/>
  <c r="R1014" i="30"/>
  <c r="S1129" i="30"/>
  <c r="R1234" i="30"/>
  <c r="S1417" i="30"/>
  <c r="S733" i="30"/>
  <c r="S844" i="30"/>
  <c r="S1634" i="30"/>
  <c r="R202" i="30"/>
  <c r="R342" i="30"/>
  <c r="S346" i="30"/>
  <c r="R424" i="30"/>
  <c r="S461" i="30"/>
  <c r="R478" i="30"/>
  <c r="S665" i="30"/>
  <c r="R810" i="30"/>
  <c r="S885" i="30"/>
  <c r="S899" i="30"/>
  <c r="R933" i="30"/>
  <c r="S953" i="30"/>
  <c r="R968" i="30"/>
  <c r="R1074" i="30"/>
  <c r="S1298" i="30"/>
  <c r="S1324" i="30"/>
  <c r="S1470" i="30"/>
  <c r="S1508" i="30"/>
  <c r="S1603" i="30"/>
  <c r="R1667" i="30"/>
  <c r="B4" i="30"/>
  <c r="R192" i="30"/>
  <c r="R209" i="30"/>
  <c r="S219" i="30"/>
  <c r="R226" i="30"/>
  <c r="R243" i="30"/>
  <c r="R263" i="30"/>
  <c r="R270" i="30"/>
  <c r="S274" i="30"/>
  <c r="R321" i="30"/>
  <c r="R350" i="30"/>
  <c r="S354" i="30"/>
  <c r="S424" i="30"/>
  <c r="R469" i="30"/>
  <c r="S478" i="30"/>
  <c r="R490" i="30"/>
  <c r="S499" i="30"/>
  <c r="R503" i="30"/>
  <c r="R533" i="30"/>
  <c r="R556" i="30"/>
  <c r="R634" i="30"/>
  <c r="S702" i="30"/>
  <c r="S752" i="30"/>
  <c r="R764" i="30"/>
  <c r="S810" i="30"/>
  <c r="R851" i="30"/>
  <c r="R865" i="30"/>
  <c r="R983" i="30"/>
  <c r="R1007" i="30"/>
  <c r="R1022" i="30"/>
  <c r="R1030" i="30"/>
  <c r="S1074" i="30"/>
  <c r="R1312" i="30"/>
  <c r="S1362" i="30"/>
  <c r="S611" i="30"/>
  <c r="R190" i="30"/>
  <c r="R207" i="30"/>
  <c r="R224" i="30"/>
  <c r="R240" i="30"/>
  <c r="R257" i="30"/>
  <c r="S307" i="30"/>
  <c r="R315" i="30"/>
  <c r="S336" i="30"/>
  <c r="S362" i="30"/>
  <c r="R393" i="30"/>
  <c r="S401" i="30"/>
  <c r="R404" i="30"/>
  <c r="R429" i="30"/>
  <c r="S438" i="30"/>
  <c r="R450" i="30"/>
  <c r="S459" i="30"/>
  <c r="S487" i="30"/>
  <c r="R504" i="30"/>
  <c r="R521" i="30"/>
  <c r="S530" i="30"/>
  <c r="R535" i="30"/>
  <c r="S617" i="30"/>
  <c r="R629" i="30"/>
  <c r="R672" i="30"/>
  <c r="S740" i="30"/>
  <c r="S765" i="30"/>
  <c r="S872" i="30"/>
  <c r="S893" i="30"/>
  <c r="R948" i="30"/>
  <c r="S955" i="30"/>
  <c r="S969" i="30"/>
  <c r="S976" i="30"/>
  <c r="S1015" i="30"/>
  <c r="S1040" i="30"/>
  <c r="R1113" i="30"/>
  <c r="R1288" i="30"/>
  <c r="S1364" i="30"/>
  <c r="R1575" i="30"/>
  <c r="AM145" i="28"/>
  <c r="BA145" i="28" s="1"/>
  <c r="AM146" i="28"/>
  <c r="AZ146" i="28" s="1"/>
  <c r="AN146" i="28"/>
  <c r="AO146" i="28" s="1"/>
  <c r="AU146" i="28" s="1"/>
  <c r="AM152" i="28"/>
  <c r="AZ152" i="28" s="1"/>
  <c r="AN152" i="28"/>
  <c r="AO152" i="28" s="1"/>
  <c r="AU152" i="28" s="1"/>
  <c r="AM168" i="28"/>
  <c r="AV168" i="28" s="1"/>
  <c r="AN190" i="28"/>
  <c r="AO190" i="28" s="1"/>
  <c r="AU190" i="28" s="1"/>
  <c r="BW190" i="28"/>
  <c r="BX190" i="28"/>
  <c r="CI190" i="28" s="1"/>
  <c r="AM191" i="28"/>
  <c r="AZ191" i="28" s="1"/>
  <c r="AM114" i="28"/>
  <c r="AV114" i="28" s="1"/>
  <c r="AN204" i="28"/>
  <c r="AO204" i="28" s="1"/>
  <c r="AU204" i="28" s="1"/>
  <c r="AN122" i="28"/>
  <c r="AO122" i="28" s="1"/>
  <c r="AU122" i="28" s="1"/>
  <c r="AM205" i="28"/>
  <c r="AZ205" i="28" s="1"/>
  <c r="AN123" i="28"/>
  <c r="AO123" i="28" s="1"/>
  <c r="AU123" i="28" s="1"/>
  <c r="AN229" i="28"/>
  <c r="AO229" i="28" s="1"/>
  <c r="AU229" i="28" s="1"/>
  <c r="BW125" i="28"/>
  <c r="CG125" i="28" s="1"/>
  <c r="AM233" i="28"/>
  <c r="AZ233" i="28" s="1"/>
  <c r="BW126" i="28"/>
  <c r="CG126" i="28" s="1"/>
  <c r="AN236" i="28"/>
  <c r="AO236" i="28" s="1"/>
  <c r="AU236" i="28" s="1"/>
  <c r="AM140" i="28"/>
  <c r="AV140" i="28" s="1"/>
  <c r="AM261" i="28"/>
  <c r="AV261" i="28" s="1"/>
  <c r="BW130" i="28"/>
  <c r="CG130" i="28" s="1"/>
  <c r="BW225" i="28"/>
  <c r="CG225" i="28" s="1"/>
  <c r="BW115" i="28"/>
  <c r="CG115" i="28" s="1"/>
  <c r="BW168" i="28"/>
  <c r="CG168" i="28" s="1"/>
  <c r="BX246" i="28"/>
  <c r="CI246" i="28" s="1"/>
  <c r="BX141" i="28"/>
  <c r="CI141" i="28" s="1"/>
  <c r="BX170" i="28"/>
  <c r="CI170" i="28" s="1"/>
  <c r="AM125" i="28"/>
  <c r="AZ125" i="28" s="1"/>
  <c r="AN176" i="28"/>
  <c r="AO176" i="28" s="1"/>
  <c r="AU176" i="28" s="1"/>
  <c r="AN261" i="28"/>
  <c r="AO261" i="28" s="1"/>
  <c r="AU261" i="28" s="1"/>
  <c r="BX226" i="28"/>
  <c r="CI226" i="28" s="1"/>
  <c r="BX168" i="28"/>
  <c r="CI168" i="28" s="1"/>
  <c r="BX250" i="28"/>
  <c r="CI250" i="28" s="1"/>
  <c r="AN125" i="28"/>
  <c r="AO125" i="28" s="1"/>
  <c r="AU125" i="28" s="1"/>
  <c r="BX176" i="28"/>
  <c r="CI176" i="28" s="1"/>
  <c r="AN275" i="28"/>
  <c r="AO275" i="28" s="1"/>
  <c r="AU275" i="28" s="1"/>
  <c r="BW174" i="28"/>
  <c r="CG174" i="28" s="1"/>
  <c r="BX191" i="28"/>
  <c r="CI191" i="28" s="1"/>
  <c r="BW233" i="28"/>
  <c r="CG233" i="28" s="1"/>
  <c r="BW262" i="28"/>
  <c r="CG262" i="28" s="1"/>
  <c r="BX125" i="28"/>
  <c r="CI125" i="28" s="1"/>
  <c r="BX149" i="28"/>
  <c r="CI149" i="28" s="1"/>
  <c r="BX174" i="28"/>
  <c r="CI174" i="28" s="1"/>
  <c r="AM202" i="28"/>
  <c r="BA202" i="28" s="1"/>
  <c r="AM234" i="28"/>
  <c r="BA234" i="28" s="1"/>
  <c r="BX262" i="28"/>
  <c r="CI262" i="28" s="1"/>
  <c r="B13" i="28"/>
  <c r="AM110" i="28"/>
  <c r="AN126" i="28"/>
  <c r="AO126" i="28" s="1"/>
  <c r="AU126" i="28" s="1"/>
  <c r="AM150" i="28"/>
  <c r="BA150" i="28" s="1"/>
  <c r="AN175" i="28"/>
  <c r="AO175" i="28" s="1"/>
  <c r="AU175" i="28" s="1"/>
  <c r="AM204" i="28"/>
  <c r="AV204" i="28" s="1"/>
  <c r="AN234" i="28"/>
  <c r="AO234" i="28" s="1"/>
  <c r="AU234" i="28" s="1"/>
  <c r="AM269" i="28"/>
  <c r="AZ269" i="28" s="1"/>
  <c r="BX235" i="28"/>
  <c r="CI235" i="28" s="1"/>
  <c r="BX270" i="28"/>
  <c r="CI270" i="28" s="1"/>
  <c r="BX115" i="28"/>
  <c r="CI115" i="28" s="1"/>
  <c r="BX131" i="28"/>
  <c r="CI131" i="28" s="1"/>
  <c r="AM156" i="28"/>
  <c r="BA156" i="28" s="1"/>
  <c r="BX180" i="28"/>
  <c r="CI180" i="28" s="1"/>
  <c r="AM207" i="28"/>
  <c r="AV207" i="28" s="1"/>
  <c r="BX236" i="28"/>
  <c r="CI236" i="28" s="1"/>
  <c r="AM288" i="28"/>
  <c r="AV288" i="28" s="1"/>
  <c r="AN116" i="28"/>
  <c r="AO116" i="28" s="1"/>
  <c r="AU116" i="28" s="1"/>
  <c r="AN132" i="28"/>
  <c r="AO132" i="28" s="1"/>
  <c r="AU132" i="28" s="1"/>
  <c r="AM157" i="28"/>
  <c r="AV157" i="28" s="1"/>
  <c r="AN182" i="28"/>
  <c r="AO182" i="28" s="1"/>
  <c r="AU182" i="28" s="1"/>
  <c r="AN208" i="28"/>
  <c r="AO208" i="28" s="1"/>
  <c r="AU208" i="28" s="1"/>
  <c r="AN244" i="28"/>
  <c r="AO244" i="28" s="1"/>
  <c r="AU244" i="28" s="1"/>
  <c r="AM292" i="28"/>
  <c r="AV292" i="28" s="1"/>
  <c r="AN118" i="28"/>
  <c r="AO118" i="28" s="1"/>
  <c r="AU118" i="28" s="1"/>
  <c r="AM133" i="28"/>
  <c r="AV133" i="28" s="1"/>
  <c r="AM158" i="28"/>
  <c r="BA158" i="28" s="1"/>
  <c r="BX182" i="28"/>
  <c r="CI182" i="28" s="1"/>
  <c r="AN211" i="28"/>
  <c r="AO211" i="28" s="1"/>
  <c r="AU211" i="28" s="1"/>
  <c r="BW244" i="28"/>
  <c r="CG244" i="28" s="1"/>
  <c r="AN292" i="28"/>
  <c r="AO292" i="28" s="1"/>
  <c r="AU292" i="28" s="1"/>
  <c r="AM120" i="28"/>
  <c r="AZ120" i="28" s="1"/>
  <c r="AM135" i="28"/>
  <c r="AV135" i="28" s="1"/>
  <c r="AN158" i="28"/>
  <c r="AO158" i="28" s="1"/>
  <c r="AU158" i="28" s="1"/>
  <c r="AN183" i="28"/>
  <c r="AO183" i="28" s="1"/>
  <c r="AU183" i="28" s="1"/>
  <c r="BX218" i="28"/>
  <c r="CI218" i="28" s="1"/>
  <c r="BX244" i="28"/>
  <c r="AM294" i="28"/>
  <c r="AV294" i="28" s="1"/>
  <c r="AM121" i="28"/>
  <c r="AV121" i="28" s="1"/>
  <c r="AN135" i="28"/>
  <c r="AO135" i="28" s="1"/>
  <c r="AU135" i="28" s="1"/>
  <c r="AM159" i="28"/>
  <c r="AZ159" i="28" s="1"/>
  <c r="AM185" i="28"/>
  <c r="AV185" i="28" s="1"/>
  <c r="BW219" i="28"/>
  <c r="CG219" i="28" s="1"/>
  <c r="BW245" i="28"/>
  <c r="CG245" i="28" s="1"/>
  <c r="AN294" i="28"/>
  <c r="AO294" i="28" s="1"/>
  <c r="AU294" i="28" s="1"/>
  <c r="AN121" i="28"/>
  <c r="BW139" i="28"/>
  <c r="CG139" i="28" s="1"/>
  <c r="AN159" i="28"/>
  <c r="AO159" i="28" s="1"/>
  <c r="AU159" i="28" s="1"/>
  <c r="AN185" i="28"/>
  <c r="AO185" i="28" s="1"/>
  <c r="AU185" i="28" s="1"/>
  <c r="BX219" i="28"/>
  <c r="CI219" i="28" s="1"/>
  <c r="BX245" i="28"/>
  <c r="CI245" i="28" s="1"/>
  <c r="BX295" i="28"/>
  <c r="CI295" i="28" s="1"/>
  <c r="BX121" i="28"/>
  <c r="CI121" i="28" s="1"/>
  <c r="BX139" i="28"/>
  <c r="CI139" i="28" s="1"/>
  <c r="AN167" i="28"/>
  <c r="AO167" i="28" s="1"/>
  <c r="AU167" i="28" s="1"/>
  <c r="BX185" i="28"/>
  <c r="CI185" i="28" s="1"/>
  <c r="BX220" i="28"/>
  <c r="CI220" i="28" s="1"/>
  <c r="AN246" i="28"/>
  <c r="AO246" i="28" s="1"/>
  <c r="AU246" i="28" s="1"/>
  <c r="AN301" i="28"/>
  <c r="AO301" i="28" s="1"/>
  <c r="AU301" i="28" s="1"/>
  <c r="AM141" i="28"/>
  <c r="BA141" i="28" s="1"/>
  <c r="AM147" i="28"/>
  <c r="BA147" i="28" s="1"/>
  <c r="AM271" i="28"/>
  <c r="AV271" i="28" s="1"/>
  <c r="AM296" i="28"/>
  <c r="BA296" i="28" s="1"/>
  <c r="BX116" i="28"/>
  <c r="AN127" i="28"/>
  <c r="AO127" i="28" s="1"/>
  <c r="AU127" i="28" s="1"/>
  <c r="AM136" i="28"/>
  <c r="BA136" i="28" s="1"/>
  <c r="BW147" i="28"/>
  <c r="CG147" i="28" s="1"/>
  <c r="BX162" i="28"/>
  <c r="CI162" i="28" s="1"/>
  <c r="AN169" i="28"/>
  <c r="AO169" i="28" s="1"/>
  <c r="AU169" i="28" s="1"/>
  <c r="AM177" i="28"/>
  <c r="AM186" i="28"/>
  <c r="AZ186" i="28" s="1"/>
  <c r="BW193" i="28"/>
  <c r="CG193" i="28" s="1"/>
  <c r="AN210" i="28"/>
  <c r="AO210" i="28" s="1"/>
  <c r="AU210" i="28" s="1"/>
  <c r="BW227" i="28"/>
  <c r="AM238" i="28"/>
  <c r="AZ238" i="28" s="1"/>
  <c r="AN248" i="28"/>
  <c r="AO248" i="28" s="1"/>
  <c r="AU248" i="28" s="1"/>
  <c r="AN273" i="28"/>
  <c r="AO273" i="28" s="1"/>
  <c r="AU273" i="28" s="1"/>
  <c r="BX297" i="28"/>
  <c r="CI297" i="28" s="1"/>
  <c r="AM161" i="28"/>
  <c r="AZ161" i="28" s="1"/>
  <c r="AM169" i="28"/>
  <c r="BA169" i="28" s="1"/>
  <c r="AM192" i="28"/>
  <c r="BA192" i="28" s="1"/>
  <c r="AM118" i="28"/>
  <c r="AM123" i="28"/>
  <c r="BA123" i="28" s="1"/>
  <c r="BW136" i="28"/>
  <c r="BW141" i="28"/>
  <c r="CG141" i="28" s="1"/>
  <c r="BX147" i="28"/>
  <c r="AM153" i="28"/>
  <c r="AZ153" i="28" s="1"/>
  <c r="BW170" i="28"/>
  <c r="CG170" i="28" s="1"/>
  <c r="AN177" i="28"/>
  <c r="AO177" i="28" s="1"/>
  <c r="AU177" i="28" s="1"/>
  <c r="BX193" i="28"/>
  <c r="CI193" i="28" s="1"/>
  <c r="AM211" i="28"/>
  <c r="AM229" i="28"/>
  <c r="BA229" i="28" s="1"/>
  <c r="AM239" i="28"/>
  <c r="AV239" i="28" s="1"/>
  <c r="BW249" i="28"/>
  <c r="CG249" i="28" s="1"/>
  <c r="AN274" i="28"/>
  <c r="AO274" i="28" s="1"/>
  <c r="AU274" i="28" s="1"/>
  <c r="AM300" i="28"/>
  <c r="BA300" i="28" s="1"/>
  <c r="BW123" i="28"/>
  <c r="CG123" i="28" s="1"/>
  <c r="AN137" i="28"/>
  <c r="AO137" i="28" s="1"/>
  <c r="AU137" i="28" s="1"/>
  <c r="AM142" i="28"/>
  <c r="AZ142" i="28" s="1"/>
  <c r="AN148" i="28"/>
  <c r="BX153" i="28"/>
  <c r="CI153" i="28" s="1"/>
  <c r="AN163" i="28"/>
  <c r="AO163" i="28" s="1"/>
  <c r="AU163" i="28" s="1"/>
  <c r="AN179" i="28"/>
  <c r="BX186" i="28"/>
  <c r="CI186" i="28" s="1"/>
  <c r="BX195" i="28"/>
  <c r="CI195" i="28" s="1"/>
  <c r="AM212" i="28"/>
  <c r="AV212" i="28" s="1"/>
  <c r="AN251" i="28"/>
  <c r="AO251" i="28" s="1"/>
  <c r="AU251" i="28" s="1"/>
  <c r="BW276" i="28"/>
  <c r="CG276" i="28" s="1"/>
  <c r="BX302" i="28"/>
  <c r="CI302" i="28" s="1"/>
  <c r="AM127" i="28"/>
  <c r="BX123" i="28"/>
  <c r="BW127" i="28"/>
  <c r="CG127" i="28" s="1"/>
  <c r="BW137" i="28"/>
  <c r="CG137" i="28" s="1"/>
  <c r="BX142" i="28"/>
  <c r="CI142" i="28" s="1"/>
  <c r="AM154" i="28"/>
  <c r="BW164" i="28"/>
  <c r="CG164" i="28" s="1"/>
  <c r="AN171" i="28"/>
  <c r="AO171" i="28" s="1"/>
  <c r="AU171" i="28" s="1"/>
  <c r="BW187" i="28"/>
  <c r="CG187" i="28" s="1"/>
  <c r="BW197" i="28"/>
  <c r="BW239" i="28"/>
  <c r="CG239" i="28" s="1"/>
  <c r="BW256" i="28"/>
  <c r="CG256" i="28" s="1"/>
  <c r="BX276" i="28"/>
  <c r="CI276" i="28" s="1"/>
  <c r="BW304" i="28"/>
  <c r="CG304" i="28" s="1"/>
  <c r="AM137" i="28"/>
  <c r="BA137" i="28" s="1"/>
  <c r="AM148" i="28"/>
  <c r="AV148" i="28" s="1"/>
  <c r="BW153" i="28"/>
  <c r="CG153" i="28" s="1"/>
  <c r="AM163" i="28"/>
  <c r="AM179" i="28"/>
  <c r="AV179" i="28" s="1"/>
  <c r="BW186" i="28"/>
  <c r="CG186" i="28" s="1"/>
  <c r="BW194" i="28"/>
  <c r="BW118" i="28"/>
  <c r="AM124" i="28"/>
  <c r="BX127" i="28"/>
  <c r="CI127" i="28" s="1"/>
  <c r="BX137" i="28"/>
  <c r="CI137" i="28" s="1"/>
  <c r="AN143" i="28"/>
  <c r="AO143" i="28" s="1"/>
  <c r="AU143" i="28" s="1"/>
  <c r="AN154" i="28"/>
  <c r="AO154" i="28" s="1"/>
  <c r="AU154" i="28" s="1"/>
  <c r="BW172" i="28"/>
  <c r="CG172" i="28" s="1"/>
  <c r="AM189" i="28"/>
  <c r="AN198" i="28"/>
  <c r="AO198" i="28" s="1"/>
  <c r="AU198" i="28" s="1"/>
  <c r="BW212" i="28"/>
  <c r="CG212" i="28" s="1"/>
  <c r="AM230" i="28"/>
  <c r="BX240" i="28"/>
  <c r="CI240" i="28" s="1"/>
  <c r="AM259" i="28"/>
  <c r="AV259" i="28" s="1"/>
  <c r="AN278" i="28"/>
  <c r="AO278" i="28" s="1"/>
  <c r="AU278" i="28" s="1"/>
  <c r="AM307" i="28"/>
  <c r="BA307" i="28" s="1"/>
  <c r="BX118" i="28"/>
  <c r="CI118" i="28" s="1"/>
  <c r="AM130" i="28"/>
  <c r="BA130" i="28" s="1"/>
  <c r="BX138" i="28"/>
  <c r="CI138" i="28" s="1"/>
  <c r="BW143" i="28"/>
  <c r="AM165" i="28"/>
  <c r="BA165" i="28" s="1"/>
  <c r="AM173" i="28"/>
  <c r="AZ173" i="28" s="1"/>
  <c r="AN189" i="28"/>
  <c r="AO189" i="28" s="1"/>
  <c r="AU189" i="28" s="1"/>
  <c r="BX198" i="28"/>
  <c r="CI198" i="28" s="1"/>
  <c r="BX214" i="28"/>
  <c r="CI214" i="28" s="1"/>
  <c r="AN230" i="28"/>
  <c r="AO230" i="28" s="1"/>
  <c r="AU230" i="28" s="1"/>
  <c r="BW241" i="28"/>
  <c r="CG241" i="28" s="1"/>
  <c r="AN259" i="28"/>
  <c r="AO259" i="28" s="1"/>
  <c r="AU259" i="28" s="1"/>
  <c r="AM280" i="28"/>
  <c r="AZ280" i="28" s="1"/>
  <c r="AM309" i="28"/>
  <c r="AZ309" i="28" s="1"/>
  <c r="AM119" i="28"/>
  <c r="AV119" i="28" s="1"/>
  <c r="AM139" i="28"/>
  <c r="AV139" i="28" s="1"/>
  <c r="BX143" i="28"/>
  <c r="BX148" i="28"/>
  <c r="BW154" i="28"/>
  <c r="CG154" i="28" s="1"/>
  <c r="AN165" i="28"/>
  <c r="AO165" i="28" s="1"/>
  <c r="AU165" i="28" s="1"/>
  <c r="AM201" i="28"/>
  <c r="AZ201" i="28" s="1"/>
  <c r="AM215" i="28"/>
  <c r="BA215" i="28" s="1"/>
  <c r="BW231" i="28"/>
  <c r="CG231" i="28" s="1"/>
  <c r="AM243" i="28"/>
  <c r="AZ243" i="28" s="1"/>
  <c r="BW259" i="28"/>
  <c r="CG259" i="28" s="1"/>
  <c r="BX282" i="28"/>
  <c r="CI282" i="28" s="1"/>
  <c r="AM310" i="28"/>
  <c r="BA310" i="28" s="1"/>
  <c r="AN139" i="28"/>
  <c r="AN144" i="28"/>
  <c r="AO144" i="28" s="1"/>
  <c r="AU144" i="28" s="1"/>
  <c r="BW166" i="28"/>
  <c r="CG166" i="28" s="1"/>
  <c r="BX173" i="28"/>
  <c r="CI173" i="28" s="1"/>
  <c r="BX179" i="28"/>
  <c r="CI179" i="28" s="1"/>
  <c r="AM190" i="28"/>
  <c r="AN201" i="28"/>
  <c r="AO201" i="28" s="1"/>
  <c r="AU201" i="28" s="1"/>
  <c r="AM216" i="28"/>
  <c r="AV216" i="28" s="1"/>
  <c r="AM232" i="28"/>
  <c r="BX260" i="28"/>
  <c r="CI260" i="28" s="1"/>
  <c r="CK116" i="28"/>
  <c r="BY202" i="28"/>
  <c r="BY253" i="28"/>
  <c r="BY203" i="28"/>
  <c r="BY241" i="28"/>
  <c r="BA284" i="28"/>
  <c r="AV284" i="28"/>
  <c r="AZ284" i="28"/>
  <c r="BY276" i="28"/>
  <c r="BY117" i="28"/>
  <c r="BY169" i="28"/>
  <c r="BY163" i="28"/>
  <c r="BY191" i="28"/>
  <c r="BY124" i="28"/>
  <c r="BY139" i="28"/>
  <c r="BY180" i="28"/>
  <c r="BY127" i="28"/>
  <c r="BY227" i="28"/>
  <c r="BY287" i="28"/>
  <c r="CG278" i="28"/>
  <c r="BY300" i="28"/>
  <c r="BY284" i="28"/>
  <c r="BY301" i="28"/>
  <c r="BY285" i="28"/>
  <c r="BY269" i="28"/>
  <c r="BY304" i="28"/>
  <c r="BY288" i="28"/>
  <c r="BY272" i="28"/>
  <c r="BY292" i="28"/>
  <c r="BY267" i="28"/>
  <c r="BY251" i="28"/>
  <c r="BY299" i="28"/>
  <c r="BY278" i="28"/>
  <c r="BY271" i="28"/>
  <c r="BY268" i="28"/>
  <c r="BY252" i="28"/>
  <c r="BY311" i="28"/>
  <c r="BY290" i="28"/>
  <c r="BY281" i="28"/>
  <c r="BY238" i="28"/>
  <c r="BY222" i="28"/>
  <c r="BY306" i="28"/>
  <c r="BY302" i="28"/>
  <c r="BY295" i="28"/>
  <c r="BY270" i="28"/>
  <c r="BY266" i="28"/>
  <c r="BY239" i="28"/>
  <c r="BY223" i="28"/>
  <c r="BY305" i="28"/>
  <c r="BY273" i="28"/>
  <c r="BY256" i="28"/>
  <c r="BY242" i="28"/>
  <c r="BY226" i="28"/>
  <c r="BY210" i="28"/>
  <c r="BY291" i="28"/>
  <c r="BY265" i="28"/>
  <c r="BY249" i="28"/>
  <c r="BY228" i="28"/>
  <c r="BY209" i="28"/>
  <c r="BY197" i="28"/>
  <c r="BY235" i="28"/>
  <c r="BY214" i="28"/>
  <c r="BY198" i="28"/>
  <c r="BY309" i="28"/>
  <c r="BY264" i="28"/>
  <c r="BY245" i="28"/>
  <c r="BY219" i="28"/>
  <c r="BY201" i="28"/>
  <c r="BY185" i="28"/>
  <c r="BY286" i="28"/>
  <c r="BY258" i="28"/>
  <c r="BY243" i="28"/>
  <c r="BY211" i="28"/>
  <c r="BY187" i="28"/>
  <c r="BY312" i="28"/>
  <c r="BY257" i="28"/>
  <c r="BY236" i="28"/>
  <c r="BY194" i="28"/>
  <c r="BY307" i="28"/>
  <c r="BY246" i="28"/>
  <c r="BY221" i="28"/>
  <c r="BY204" i="28"/>
  <c r="BY173" i="28"/>
  <c r="BY157" i="28"/>
  <c r="BY277" i="28"/>
  <c r="BY237" i="28"/>
  <c r="BY234" i="28"/>
  <c r="BY231" i="28"/>
  <c r="BY166" i="28"/>
  <c r="BY155" i="28"/>
  <c r="BY130" i="28"/>
  <c r="BY114" i="28"/>
  <c r="BY293" i="28"/>
  <c r="BY274" i="28"/>
  <c r="BY260" i="28"/>
  <c r="BY259" i="28"/>
  <c r="BY233" i="28"/>
  <c r="BY232" i="28"/>
  <c r="BY161" i="28"/>
  <c r="BY150" i="28"/>
  <c r="BY131" i="28"/>
  <c r="BY115" i="28"/>
  <c r="BY296" i="28"/>
  <c r="BY303" i="28"/>
  <c r="BY261" i="28"/>
  <c r="BY224" i="28"/>
  <c r="BY188" i="28"/>
  <c r="BY186" i="28"/>
  <c r="BY162" i="28"/>
  <c r="BY151" i="28"/>
  <c r="BY134" i="28"/>
  <c r="BY118" i="28"/>
  <c r="BY297" i="28"/>
  <c r="BY250" i="28"/>
  <c r="BY283" i="28"/>
  <c r="BY263" i="28"/>
  <c r="BY207" i="28"/>
  <c r="BY171" i="28"/>
  <c r="BY140" i="28"/>
  <c r="BY133" i="28"/>
  <c r="BY119" i="28"/>
  <c r="BY279" i="28"/>
  <c r="BY138" i="28"/>
  <c r="BY275" i="28"/>
  <c r="BY215" i="28"/>
  <c r="BY208" i="28"/>
  <c r="BY206" i="28"/>
  <c r="BY189" i="28"/>
  <c r="BY184" i="28"/>
  <c r="BY158" i="28"/>
  <c r="BY156" i="28"/>
  <c r="BY154" i="28"/>
  <c r="BY126" i="28"/>
  <c r="BY179" i="28"/>
  <c r="BY255" i="28"/>
  <c r="BY229" i="28"/>
  <c r="BY217" i="28"/>
  <c r="BY216" i="28"/>
  <c r="BY200" i="28"/>
  <c r="BY183" i="28"/>
  <c r="BY175" i="28"/>
  <c r="BY164" i="28"/>
  <c r="BY145" i="28"/>
  <c r="BY136" i="28"/>
  <c r="BY294" i="28"/>
  <c r="BY199" i="28"/>
  <c r="BY168" i="28"/>
  <c r="BY147" i="28"/>
  <c r="BY143" i="28"/>
  <c r="BY122" i="28"/>
  <c r="BY248" i="28"/>
  <c r="BY213" i="28"/>
  <c r="BY165" i="28"/>
  <c r="BY160" i="28"/>
  <c r="BY159" i="28"/>
  <c r="BY135" i="28"/>
  <c r="BY178" i="28"/>
  <c r="BY177" i="28"/>
  <c r="BY152" i="28"/>
  <c r="BY146" i="28"/>
  <c r="BY120" i="28"/>
  <c r="BY193" i="28"/>
  <c r="BY142" i="28"/>
  <c r="BY282" i="28"/>
  <c r="BY230" i="28"/>
  <c r="BY192" i="28"/>
  <c r="BY176" i="28"/>
  <c r="BY153" i="28"/>
  <c r="BY123" i="28"/>
  <c r="BY195" i="28"/>
  <c r="BY149" i="28"/>
  <c r="BY289" i="28"/>
  <c r="BY132" i="28"/>
  <c r="BY144" i="28"/>
  <c r="BY212" i="28"/>
  <c r="BY196" i="28"/>
  <c r="BY190" i="28"/>
  <c r="BY262" i="28"/>
  <c r="BY244" i="28"/>
  <c r="BY240" i="28"/>
  <c r="BY148" i="28"/>
  <c r="BY121" i="28"/>
  <c r="BY218" i="28"/>
  <c r="BY310" i="28"/>
  <c r="BY220" i="28"/>
  <c r="BY141" i="28"/>
  <c r="BY129" i="28"/>
  <c r="BY128" i="28"/>
  <c r="BY225" i="28"/>
  <c r="BY167" i="28"/>
  <c r="BY182" i="28"/>
  <c r="BY254" i="28"/>
  <c r="BY298" i="28"/>
  <c r="BY308" i="28"/>
  <c r="BY125" i="28"/>
  <c r="BY137" i="28"/>
  <c r="BY181" i="28"/>
  <c r="BY247" i="28"/>
  <c r="BY280" i="28"/>
  <c r="BY113" i="28"/>
  <c r="BY170" i="28"/>
  <c r="BY172" i="28"/>
  <c r="BY174" i="28"/>
  <c r="BY205" i="28"/>
  <c r="N19" i="28"/>
  <c r="BW120" i="28"/>
  <c r="BW146" i="28"/>
  <c r="BW177" i="28"/>
  <c r="BW189" i="28"/>
  <c r="AN203" i="28"/>
  <c r="AO203" i="28" s="1"/>
  <c r="AU203" i="28" s="1"/>
  <c r="BW248" i="28"/>
  <c r="AN307" i="28"/>
  <c r="AO307" i="28" s="1"/>
  <c r="AU307" i="28" s="1"/>
  <c r="AN115" i="28"/>
  <c r="AO115" i="28" s="1"/>
  <c r="AU115" i="28" s="1"/>
  <c r="BX120" i="28"/>
  <c r="AN128" i="28"/>
  <c r="AO128" i="28" s="1"/>
  <c r="AU128" i="28" s="1"/>
  <c r="BX132" i="28"/>
  <c r="AN140" i="28"/>
  <c r="BX146" i="28"/>
  <c r="BX150" i="28"/>
  <c r="BX177" i="28"/>
  <c r="BW178" i="28"/>
  <c r="BW232" i="28"/>
  <c r="BX248" i="28"/>
  <c r="BW298" i="28"/>
  <c r="BW282" i="28"/>
  <c r="BW299" i="28"/>
  <c r="BW283" i="28"/>
  <c r="BW302" i="28"/>
  <c r="BW286" i="28"/>
  <c r="BW270" i="28"/>
  <c r="BW294" i="28"/>
  <c r="BW273" i="28"/>
  <c r="BW265" i="28"/>
  <c r="BW306" i="28"/>
  <c r="BW280" i="28"/>
  <c r="BW266" i="28"/>
  <c r="BW292" i="28"/>
  <c r="BW285" i="28"/>
  <c r="BW271" i="28"/>
  <c r="BW267" i="28"/>
  <c r="BW296" i="28"/>
  <c r="BW274" i="28"/>
  <c r="BW261" i="28"/>
  <c r="BW258" i="28"/>
  <c r="BW236" i="28"/>
  <c r="BW220" i="28"/>
  <c r="BW310" i="28"/>
  <c r="BW288" i="28"/>
  <c r="BW255" i="28"/>
  <c r="BW237" i="28"/>
  <c r="BW221" i="28"/>
  <c r="BW309" i="28"/>
  <c r="BW284" i="28"/>
  <c r="BW277" i="28"/>
  <c r="BW240" i="28"/>
  <c r="BW224" i="28"/>
  <c r="BW208" i="28"/>
  <c r="BW251" i="28"/>
  <c r="BW230" i="28"/>
  <c r="BW223" i="28"/>
  <c r="BW195" i="28"/>
  <c r="BW293" i="28"/>
  <c r="BW291" i="28"/>
  <c r="BW290" i="28"/>
  <c r="BW253" i="28"/>
  <c r="BW242" i="28"/>
  <c r="BW216" i="28"/>
  <c r="BW209" i="28"/>
  <c r="BW196" i="28"/>
  <c r="BW289" i="28"/>
  <c r="BW287" i="28"/>
  <c r="BW247" i="28"/>
  <c r="BW226" i="28"/>
  <c r="BW199" i="28"/>
  <c r="BW183" i="28"/>
  <c r="BW305" i="28"/>
  <c r="BW222" i="28"/>
  <c r="BW215" i="28"/>
  <c r="BW279" i="28"/>
  <c r="BW229" i="28"/>
  <c r="BW201" i="28"/>
  <c r="BW181" i="28"/>
  <c r="BW250" i="28"/>
  <c r="BW218" i="28"/>
  <c r="BW214" i="28"/>
  <c r="BW206" i="28"/>
  <c r="BW182" i="28"/>
  <c r="BW171" i="28"/>
  <c r="BW155" i="28"/>
  <c r="BW312" i="28"/>
  <c r="BW235" i="28"/>
  <c r="BW198" i="28"/>
  <c r="BW191" i="28"/>
  <c r="BW175" i="28"/>
  <c r="BW160" i="28"/>
  <c r="BW149" i="28"/>
  <c r="BW128" i="28"/>
  <c r="BW205" i="28"/>
  <c r="BW144" i="28"/>
  <c r="BW129" i="28"/>
  <c r="BW113" i="28"/>
  <c r="BW300" i="28"/>
  <c r="BW281" i="28"/>
  <c r="BW204" i="28"/>
  <c r="BW184" i="28"/>
  <c r="BW180" i="28"/>
  <c r="BW156" i="28"/>
  <c r="BW145" i="28"/>
  <c r="BW132" i="28"/>
  <c r="BW116" i="28"/>
  <c r="BW303" i="28"/>
  <c r="BW268" i="28"/>
  <c r="BW297" i="28"/>
  <c r="BW295" i="28"/>
  <c r="BW260" i="28"/>
  <c r="BW246" i="28"/>
  <c r="BW228" i="28"/>
  <c r="BW185" i="28"/>
  <c r="BW176" i="28"/>
  <c r="BW173" i="28"/>
  <c r="BW169" i="28"/>
  <c r="BW150" i="28"/>
  <c r="BW148" i="28"/>
  <c r="BW142" i="28"/>
  <c r="BW121" i="28"/>
  <c r="BW114" i="28"/>
  <c r="BW263" i="28"/>
  <c r="BW140" i="28"/>
  <c r="BW119" i="28"/>
  <c r="BW257" i="28"/>
  <c r="BW254" i="28"/>
  <c r="BW152" i="28"/>
  <c r="BW133" i="28"/>
  <c r="BW301" i="28"/>
  <c r="BW207" i="28"/>
  <c r="BW307" i="28"/>
  <c r="BW275" i="28"/>
  <c r="BW269" i="28"/>
  <c r="BW238" i="28"/>
  <c r="BW210" i="28"/>
  <c r="BW188" i="28"/>
  <c r="BW179" i="28"/>
  <c r="BW162" i="28"/>
  <c r="BW138" i="28"/>
  <c r="BW131" i="28"/>
  <c r="BW117" i="28"/>
  <c r="BW252" i="28"/>
  <c r="BW243" i="28"/>
  <c r="BW203" i="28"/>
  <c r="BW202" i="28"/>
  <c r="BW200" i="28"/>
  <c r="BW124" i="28"/>
  <c r="BW264" i="28"/>
  <c r="BW217" i="28"/>
  <c r="BW135" i="28"/>
  <c r="BW151" i="28"/>
  <c r="BW159" i="28"/>
  <c r="BW165" i="28"/>
  <c r="AN181" i="28"/>
  <c r="AO181" i="28" s="1"/>
  <c r="AU181" i="28" s="1"/>
  <c r="BW192" i="28"/>
  <c r="BW213" i="28"/>
  <c r="BW234" i="28"/>
  <c r="AN258" i="28"/>
  <c r="AO258" i="28" s="1"/>
  <c r="AU258" i="28" s="1"/>
  <c r="BX122" i="28"/>
  <c r="BW134" i="28"/>
  <c r="BX135" i="28"/>
  <c r="AN142" i="28"/>
  <c r="BX151" i="28"/>
  <c r="BW157" i="28"/>
  <c r="BW158" i="28"/>
  <c r="BX159" i="28"/>
  <c r="BW161" i="28"/>
  <c r="BW163" i="28"/>
  <c r="BX165" i="28"/>
  <c r="AN180" i="28"/>
  <c r="AO180" i="28" s="1"/>
  <c r="AU180" i="28" s="1"/>
  <c r="BW211" i="28"/>
  <c r="BW272" i="28"/>
  <c r="BW308" i="28"/>
  <c r="AN299" i="28"/>
  <c r="AO299" i="28" s="1"/>
  <c r="AU299" i="28" s="1"/>
  <c r="AN283" i="28"/>
  <c r="AO283" i="28" s="1"/>
  <c r="AU283" i="28" s="1"/>
  <c r="AN300" i="28"/>
  <c r="AO300" i="28" s="1"/>
  <c r="AU300" i="28" s="1"/>
  <c r="AN284" i="28"/>
  <c r="AO284" i="28" s="1"/>
  <c r="AU284" i="28" s="1"/>
  <c r="AN303" i="28"/>
  <c r="AO303" i="28" s="1"/>
  <c r="AU303" i="28" s="1"/>
  <c r="AN287" i="28"/>
  <c r="AO287" i="28" s="1"/>
  <c r="AU287" i="28" s="1"/>
  <c r="AN271" i="28"/>
  <c r="AO271" i="28" s="1"/>
  <c r="AU271" i="28" s="1"/>
  <c r="AN311" i="28"/>
  <c r="AO311" i="28" s="1"/>
  <c r="AU311" i="28" s="1"/>
  <c r="AN290" i="28"/>
  <c r="AO290" i="28" s="1"/>
  <c r="AU290" i="28" s="1"/>
  <c r="AN266" i="28"/>
  <c r="AO266" i="28" s="1"/>
  <c r="AU266" i="28" s="1"/>
  <c r="AN297" i="28"/>
  <c r="AO297" i="28" s="1"/>
  <c r="AU297" i="28" s="1"/>
  <c r="AN276" i="28"/>
  <c r="AO276" i="28" s="1"/>
  <c r="AU276" i="28" s="1"/>
  <c r="AN267" i="28"/>
  <c r="AO267" i="28" s="1"/>
  <c r="AU267" i="28" s="1"/>
  <c r="AN309" i="28"/>
  <c r="AN302" i="28"/>
  <c r="AO302" i="28" s="1"/>
  <c r="AU302" i="28" s="1"/>
  <c r="AN288" i="28"/>
  <c r="AO288" i="28" s="1"/>
  <c r="AU288" i="28" s="1"/>
  <c r="AN268" i="28"/>
  <c r="AO268" i="28" s="1"/>
  <c r="AU268" i="28" s="1"/>
  <c r="AN298" i="28"/>
  <c r="AO298" i="28" s="1"/>
  <c r="AU298" i="28" s="1"/>
  <c r="AN252" i="28"/>
  <c r="AO252" i="28" s="1"/>
  <c r="AU252" i="28" s="1"/>
  <c r="AN237" i="28"/>
  <c r="AO237" i="28" s="1"/>
  <c r="AU237" i="28" s="1"/>
  <c r="AN221" i="28"/>
  <c r="AO221" i="28" s="1"/>
  <c r="AU221" i="28" s="1"/>
  <c r="AN312" i="28"/>
  <c r="AO312" i="28" s="1"/>
  <c r="AU312" i="28" s="1"/>
  <c r="AN280" i="28"/>
  <c r="AO280" i="28" s="1"/>
  <c r="AU280" i="28" s="1"/>
  <c r="AN269" i="28"/>
  <c r="AO269" i="28" s="1"/>
  <c r="AU269" i="28" s="1"/>
  <c r="AN264" i="28"/>
  <c r="AO264" i="28" s="1"/>
  <c r="AU264" i="28" s="1"/>
  <c r="AN238" i="28"/>
  <c r="AO238" i="28" s="1"/>
  <c r="AU238" i="28" s="1"/>
  <c r="AN222" i="28"/>
  <c r="AO222" i="28" s="1"/>
  <c r="AU222" i="28" s="1"/>
  <c r="AN286" i="28"/>
  <c r="AO286" i="28" s="1"/>
  <c r="AU286" i="28" s="1"/>
  <c r="AN279" i="28"/>
  <c r="AO279" i="28" s="1"/>
  <c r="AU279" i="28" s="1"/>
  <c r="AN253" i="28"/>
  <c r="AO253" i="28" s="1"/>
  <c r="AU253" i="28" s="1"/>
  <c r="AN241" i="28"/>
  <c r="AO241" i="28" s="1"/>
  <c r="AU241" i="28" s="1"/>
  <c r="AN225" i="28"/>
  <c r="AO225" i="28" s="1"/>
  <c r="AU225" i="28" s="1"/>
  <c r="AN209" i="28"/>
  <c r="AO209" i="28" s="1"/>
  <c r="AU209" i="28" s="1"/>
  <c r="AN282" i="28"/>
  <c r="AN281" i="28"/>
  <c r="AO281" i="28" s="1"/>
  <c r="AU281" i="28" s="1"/>
  <c r="AN247" i="28"/>
  <c r="AO247" i="28" s="1"/>
  <c r="AU247" i="28" s="1"/>
  <c r="AN240" i="28"/>
  <c r="AN226" i="28"/>
  <c r="AO226" i="28" s="1"/>
  <c r="AU226" i="28" s="1"/>
  <c r="AN196" i="28"/>
  <c r="AO196" i="28" s="1"/>
  <c r="AU196" i="28" s="1"/>
  <c r="AN306" i="28"/>
  <c r="AO306" i="28" s="1"/>
  <c r="AU306" i="28" s="1"/>
  <c r="AN305" i="28"/>
  <c r="AO305" i="28" s="1"/>
  <c r="AU305" i="28" s="1"/>
  <c r="AN304" i="28"/>
  <c r="AO304" i="28" s="1"/>
  <c r="AU304" i="28" s="1"/>
  <c r="AN255" i="28"/>
  <c r="AO255" i="28" s="1"/>
  <c r="AU255" i="28" s="1"/>
  <c r="AN233" i="28"/>
  <c r="AN212" i="28"/>
  <c r="AN197" i="28"/>
  <c r="AO197" i="28" s="1"/>
  <c r="AU197" i="28" s="1"/>
  <c r="AN272" i="28"/>
  <c r="AO272" i="28" s="1"/>
  <c r="AU272" i="28" s="1"/>
  <c r="AN263" i="28"/>
  <c r="AO263" i="28" s="1"/>
  <c r="AU263" i="28" s="1"/>
  <c r="AN257" i="28"/>
  <c r="AO257" i="28" s="1"/>
  <c r="AU257" i="28" s="1"/>
  <c r="AN243" i="28"/>
  <c r="AN217" i="28"/>
  <c r="AO217" i="28" s="1"/>
  <c r="AU217" i="28" s="1"/>
  <c r="AN200" i="28"/>
  <c r="AO200" i="28" s="1"/>
  <c r="AU200" i="28" s="1"/>
  <c r="AN184" i="28"/>
  <c r="AO184" i="28" s="1"/>
  <c r="AU184" i="28" s="1"/>
  <c r="AN308" i="28"/>
  <c r="AO308" i="28" s="1"/>
  <c r="AU308" i="28" s="1"/>
  <c r="AN270" i="28"/>
  <c r="AO270" i="28" s="1"/>
  <c r="AU270" i="28" s="1"/>
  <c r="AN254" i="28"/>
  <c r="AO254" i="28" s="1"/>
  <c r="AU254" i="28" s="1"/>
  <c r="AN228" i="28"/>
  <c r="AO228" i="28" s="1"/>
  <c r="AU228" i="28" s="1"/>
  <c r="AN206" i="28"/>
  <c r="AO206" i="28" s="1"/>
  <c r="AU206" i="28" s="1"/>
  <c r="AN199" i="28"/>
  <c r="AO199" i="28" s="1"/>
  <c r="AU199" i="28" s="1"/>
  <c r="AN187" i="28"/>
  <c r="AO187" i="28" s="1"/>
  <c r="AU187" i="28" s="1"/>
  <c r="AN296" i="28"/>
  <c r="AO296" i="28" s="1"/>
  <c r="AU296" i="28" s="1"/>
  <c r="AN242" i="28"/>
  <c r="AO242" i="28" s="1"/>
  <c r="AU242" i="28" s="1"/>
  <c r="AN224" i="28"/>
  <c r="AO224" i="28" s="1"/>
  <c r="AU224" i="28" s="1"/>
  <c r="AN192" i="28"/>
  <c r="AO192" i="28" s="1"/>
  <c r="AU192" i="28" s="1"/>
  <c r="AN220" i="28"/>
  <c r="AO220" i="28" s="1"/>
  <c r="AU220" i="28" s="1"/>
  <c r="AN202" i="28"/>
  <c r="AN172" i="28"/>
  <c r="AO172" i="28" s="1"/>
  <c r="AU172" i="28" s="1"/>
  <c r="AN156" i="28"/>
  <c r="AO156" i="28" s="1"/>
  <c r="AU156" i="28" s="1"/>
  <c r="AN249" i="28"/>
  <c r="AO249" i="28" s="1"/>
  <c r="AU249" i="28" s="1"/>
  <c r="AN193" i="28"/>
  <c r="AO193" i="28" s="1"/>
  <c r="AU193" i="28" s="1"/>
  <c r="AN166" i="28"/>
  <c r="AO166" i="28" s="1"/>
  <c r="AU166" i="28" s="1"/>
  <c r="AN155" i="28"/>
  <c r="AO155" i="28" s="1"/>
  <c r="AU155" i="28" s="1"/>
  <c r="AN129" i="28"/>
  <c r="AO129" i="28" s="1"/>
  <c r="AU129" i="28" s="1"/>
  <c r="AN113" i="28"/>
  <c r="AO113" i="28" s="1"/>
  <c r="AN295" i="28"/>
  <c r="AO295" i="28" s="1"/>
  <c r="AU295" i="28" s="1"/>
  <c r="AN245" i="28"/>
  <c r="AO245" i="28" s="1"/>
  <c r="AU245" i="28" s="1"/>
  <c r="AN207" i="28"/>
  <c r="AO207" i="28" s="1"/>
  <c r="AU207" i="28" s="1"/>
  <c r="AN188" i="28"/>
  <c r="AO188" i="28" s="1"/>
  <c r="AU188" i="28" s="1"/>
  <c r="AN186" i="28"/>
  <c r="AN178" i="28"/>
  <c r="AO178" i="28" s="1"/>
  <c r="AU178" i="28" s="1"/>
  <c r="AN161" i="28"/>
  <c r="AO161" i="28" s="1"/>
  <c r="AU161" i="28" s="1"/>
  <c r="AN150" i="28"/>
  <c r="AN130" i="28"/>
  <c r="AN114" i="28"/>
  <c r="AO114" i="28" s="1"/>
  <c r="AU114" i="28" s="1"/>
  <c r="AN256" i="28"/>
  <c r="AN218" i="28"/>
  <c r="AO218" i="28" s="1"/>
  <c r="AU218" i="28" s="1"/>
  <c r="AN216" i="28"/>
  <c r="AO216" i="28" s="1"/>
  <c r="AU216" i="28" s="1"/>
  <c r="AN215" i="28"/>
  <c r="AO215" i="28" s="1"/>
  <c r="AU215" i="28" s="1"/>
  <c r="AN173" i="28"/>
  <c r="AO173" i="28" s="1"/>
  <c r="AU173" i="28" s="1"/>
  <c r="AN162" i="28"/>
  <c r="AO162" i="28" s="1"/>
  <c r="AU162" i="28" s="1"/>
  <c r="AN151" i="28"/>
  <c r="AO151" i="28" s="1"/>
  <c r="AU151" i="28" s="1"/>
  <c r="AN133" i="28"/>
  <c r="AO133" i="28" s="1"/>
  <c r="AU133" i="28" s="1"/>
  <c r="AN117" i="28"/>
  <c r="AO117" i="28" s="1"/>
  <c r="AU117" i="28" s="1"/>
  <c r="AN293" i="28"/>
  <c r="AO293" i="28" s="1"/>
  <c r="AU293" i="28" s="1"/>
  <c r="AN265" i="28"/>
  <c r="AO265" i="28" s="1"/>
  <c r="AU265" i="28" s="1"/>
  <c r="AN262" i="28"/>
  <c r="AO262" i="28" s="1"/>
  <c r="AU262" i="28" s="1"/>
  <c r="AN235" i="28"/>
  <c r="AO235" i="28" s="1"/>
  <c r="AU235" i="28" s="1"/>
  <c r="AN160" i="28"/>
  <c r="AO160" i="28" s="1"/>
  <c r="AU160" i="28" s="1"/>
  <c r="AN138" i="28"/>
  <c r="AO138" i="28" s="1"/>
  <c r="AU138" i="28" s="1"/>
  <c r="AN131" i="28"/>
  <c r="AO131" i="28" s="1"/>
  <c r="AU131" i="28" s="1"/>
  <c r="AN310" i="28"/>
  <c r="AO310" i="28" s="1"/>
  <c r="AU310" i="28" s="1"/>
  <c r="AN136" i="28"/>
  <c r="AO136" i="28" s="1"/>
  <c r="AU136" i="28" s="1"/>
  <c r="AN231" i="28"/>
  <c r="AO231" i="28" s="1"/>
  <c r="AU231" i="28" s="1"/>
  <c r="AN219" i="28"/>
  <c r="AO219" i="28" s="1"/>
  <c r="AU219" i="28" s="1"/>
  <c r="AN213" i="28"/>
  <c r="AN195" i="28"/>
  <c r="AO195" i="28" s="1"/>
  <c r="AU195" i="28" s="1"/>
  <c r="AN164" i="28"/>
  <c r="AO164" i="28" s="1"/>
  <c r="AU164" i="28" s="1"/>
  <c r="AN145" i="28"/>
  <c r="AN124" i="28"/>
  <c r="AN168" i="28"/>
  <c r="AO168" i="28" s="1"/>
  <c r="AU168" i="28" s="1"/>
  <c r="AN147" i="28"/>
  <c r="AO147" i="28" s="1"/>
  <c r="AU147" i="28" s="1"/>
  <c r="AN291" i="28"/>
  <c r="AO291" i="28" s="1"/>
  <c r="AU291" i="28" s="1"/>
  <c r="AN260" i="28"/>
  <c r="AO260" i="28" s="1"/>
  <c r="AU260" i="28" s="1"/>
  <c r="AN289" i="28"/>
  <c r="AO289" i="28" s="1"/>
  <c r="AU289" i="28" s="1"/>
  <c r="AN194" i="28"/>
  <c r="AO194" i="28" s="1"/>
  <c r="AU194" i="28" s="1"/>
  <c r="AN174" i="28"/>
  <c r="AO174" i="28" s="1"/>
  <c r="AU174" i="28" s="1"/>
  <c r="AN170" i="28"/>
  <c r="AN149" i="28"/>
  <c r="AO149" i="28" s="1"/>
  <c r="AU149" i="28" s="1"/>
  <c r="AN134" i="28"/>
  <c r="AO134" i="28" s="1"/>
  <c r="AU134" i="28" s="1"/>
  <c r="AN277" i="28"/>
  <c r="AO277" i="28" s="1"/>
  <c r="AU277" i="28" s="1"/>
  <c r="AN227" i="28"/>
  <c r="AO227" i="28" s="1"/>
  <c r="AU227" i="28" s="1"/>
  <c r="AN157" i="28"/>
  <c r="AO157" i="28" s="1"/>
  <c r="AU157" i="28" s="1"/>
  <c r="AN153" i="28"/>
  <c r="AN141" i="28"/>
  <c r="AN120" i="28"/>
  <c r="AN285" i="28"/>
  <c r="AO285" i="28" s="1"/>
  <c r="AU285" i="28" s="1"/>
  <c r="AN250" i="28"/>
  <c r="AO250" i="28" s="1"/>
  <c r="AU250" i="28" s="1"/>
  <c r="AN232" i="28"/>
  <c r="AO232" i="28" s="1"/>
  <c r="AU232" i="28" s="1"/>
  <c r="AN214" i="28"/>
  <c r="AO214" i="28" s="1"/>
  <c r="AU214" i="28" s="1"/>
  <c r="AN191" i="28"/>
  <c r="AO191" i="28" s="1"/>
  <c r="AU191" i="28" s="1"/>
  <c r="BW122" i="28"/>
  <c r="BX299" i="28"/>
  <c r="BX283" i="28"/>
  <c r="BX300" i="28"/>
  <c r="BX284" i="28"/>
  <c r="BX303" i="28"/>
  <c r="BX287" i="28"/>
  <c r="BX271" i="28"/>
  <c r="BX306" i="28"/>
  <c r="BX280" i="28"/>
  <c r="BX266" i="28"/>
  <c r="BX292" i="28"/>
  <c r="BX285" i="28"/>
  <c r="BX267" i="28"/>
  <c r="BX304" i="28"/>
  <c r="BX278" i="28"/>
  <c r="BX268" i="28"/>
  <c r="BX310" i="28"/>
  <c r="BX288" i="28"/>
  <c r="BX255" i="28"/>
  <c r="BX237" i="28"/>
  <c r="BX221" i="28"/>
  <c r="BX281" i="28"/>
  <c r="BX252" i="28"/>
  <c r="BX238" i="28"/>
  <c r="BX222" i="28"/>
  <c r="BX291" i="28"/>
  <c r="BX264" i="28"/>
  <c r="BX259" i="28"/>
  <c r="BX241" i="28"/>
  <c r="BX225" i="28"/>
  <c r="BX209" i="28"/>
  <c r="BX296" i="28"/>
  <c r="BX294" i="28"/>
  <c r="BX293" i="28"/>
  <c r="BX290" i="28"/>
  <c r="BX253" i="28"/>
  <c r="BX242" i="28"/>
  <c r="BX216" i="28"/>
  <c r="BX196" i="28"/>
  <c r="BX265" i="28"/>
  <c r="BX249" i="28"/>
  <c r="BX228" i="28"/>
  <c r="BX197" i="28"/>
  <c r="BX312" i="28"/>
  <c r="BX311" i="28"/>
  <c r="BX286" i="28"/>
  <c r="BX258" i="28"/>
  <c r="BX233" i="28"/>
  <c r="BX212" i="28"/>
  <c r="BX200" i="28"/>
  <c r="BX184" i="28"/>
  <c r="BX298" i="28"/>
  <c r="BX279" i="28"/>
  <c r="BX251" i="28"/>
  <c r="BX247" i="28"/>
  <c r="BX229" i="28"/>
  <c r="BX201" i="28"/>
  <c r="BX181" i="28"/>
  <c r="BX273" i="28"/>
  <c r="BX243" i="28"/>
  <c r="BX211" i="28"/>
  <c r="BX187" i="28"/>
  <c r="BX274" i="28"/>
  <c r="BX256" i="28"/>
  <c r="BX239" i="28"/>
  <c r="BX232" i="28"/>
  <c r="BX210" i="28"/>
  <c r="BX192" i="28"/>
  <c r="BX188" i="28"/>
  <c r="BX172" i="28"/>
  <c r="BX156" i="28"/>
  <c r="BX309" i="28"/>
  <c r="BX205" i="28"/>
  <c r="BX171" i="28"/>
  <c r="BX144" i="28"/>
  <c r="BX129" i="28"/>
  <c r="BX113" i="28"/>
  <c r="BX277" i="28"/>
  <c r="BX234" i="28"/>
  <c r="BX231" i="28"/>
  <c r="BX194" i="28"/>
  <c r="BX166" i="28"/>
  <c r="BX155" i="28"/>
  <c r="BX130" i="28"/>
  <c r="BX114" i="28"/>
  <c r="BX230" i="28"/>
  <c r="BX227" i="28"/>
  <c r="BX208" i="28"/>
  <c r="BX178" i="28"/>
  <c r="BX167" i="28"/>
  <c r="BX133" i="28"/>
  <c r="BX117" i="28"/>
  <c r="BX261" i="28"/>
  <c r="BX289" i="28"/>
  <c r="BX257" i="28"/>
  <c r="BX254" i="28"/>
  <c r="BX152" i="28"/>
  <c r="BX128" i="28"/>
  <c r="BX269" i="28"/>
  <c r="BX215" i="28"/>
  <c r="BX206" i="28"/>
  <c r="BX204" i="28"/>
  <c r="BX154" i="28"/>
  <c r="BX126" i="28"/>
  <c r="BX301" i="28"/>
  <c r="BX263" i="28"/>
  <c r="BX207" i="28"/>
  <c r="BX140" i="28"/>
  <c r="BX119" i="28"/>
  <c r="BX307" i="28"/>
  <c r="BX275" i="28"/>
  <c r="BX189" i="28"/>
  <c r="BX158" i="28"/>
  <c r="BX305" i="28"/>
  <c r="BX203" i="28"/>
  <c r="BX202" i="28"/>
  <c r="BX160" i="28"/>
  <c r="BX124" i="28"/>
  <c r="BX224" i="28"/>
  <c r="BX223" i="28"/>
  <c r="BX217" i="28"/>
  <c r="BX183" i="28"/>
  <c r="BX175" i="28"/>
  <c r="BX164" i="28"/>
  <c r="BX145" i="28"/>
  <c r="BX136" i="28"/>
  <c r="BX199" i="28"/>
  <c r="AN119" i="28"/>
  <c r="BX134" i="28"/>
  <c r="BX157" i="28"/>
  <c r="BX161" i="28"/>
  <c r="BX163" i="28"/>
  <c r="BW167" i="28"/>
  <c r="BX169" i="28"/>
  <c r="AN205" i="28"/>
  <c r="AN239" i="28"/>
  <c r="BX272" i="28"/>
  <c r="BX308" i="28"/>
  <c r="BW311" i="28"/>
  <c r="AM298" i="28"/>
  <c r="AM282" i="28"/>
  <c r="AM299" i="28"/>
  <c r="AM283" i="28"/>
  <c r="AM302" i="28"/>
  <c r="AM286" i="28"/>
  <c r="AM270" i="28"/>
  <c r="AM304" i="28"/>
  <c r="AM278" i="28"/>
  <c r="AM265" i="28"/>
  <c r="AM311" i="28"/>
  <c r="AM290" i="28"/>
  <c r="AM266" i="28"/>
  <c r="AM297" i="28"/>
  <c r="AM276" i="28"/>
  <c r="AM267" i="28"/>
  <c r="AM305" i="28"/>
  <c r="AM273" i="28"/>
  <c r="AM236" i="28"/>
  <c r="AM220" i="28"/>
  <c r="AM287" i="28"/>
  <c r="AM252" i="28"/>
  <c r="AM237" i="28"/>
  <c r="AM221" i="28"/>
  <c r="AM308" i="28"/>
  <c r="AM262" i="28"/>
  <c r="AM256" i="28"/>
  <c r="AM240" i="28"/>
  <c r="AM224" i="28"/>
  <c r="AM208" i="28"/>
  <c r="AM264" i="28"/>
  <c r="AM258" i="28"/>
  <c r="AM235" i="28"/>
  <c r="AM214" i="28"/>
  <c r="AM209" i="28"/>
  <c r="AM195" i="28"/>
  <c r="AM281" i="28"/>
  <c r="AM279" i="28"/>
  <c r="AM247" i="28"/>
  <c r="AM226" i="28"/>
  <c r="AM196" i="28"/>
  <c r="AM301" i="28"/>
  <c r="AM277" i="28"/>
  <c r="AM275" i="28"/>
  <c r="AM274" i="28"/>
  <c r="AM231" i="28"/>
  <c r="AM210" i="28"/>
  <c r="AM199" i="28"/>
  <c r="AM183" i="28"/>
  <c r="AM289" i="28"/>
  <c r="AM268" i="28"/>
  <c r="AM255" i="28"/>
  <c r="AM246" i="28"/>
  <c r="AM194" i="28"/>
  <c r="AM181" i="28"/>
  <c r="AM254" i="28"/>
  <c r="AM228" i="28"/>
  <c r="AM217" i="28"/>
  <c r="AM206" i="28"/>
  <c r="AM187" i="28"/>
  <c r="AM272" i="28"/>
  <c r="AM249" i="28"/>
  <c r="AM245" i="28"/>
  <c r="AM227" i="28"/>
  <c r="AM188" i="28"/>
  <c r="AM171" i="28"/>
  <c r="AM155" i="28"/>
  <c r="AM285" i="28"/>
  <c r="AM263" i="28"/>
  <c r="AM251" i="28"/>
  <c r="AM250" i="28"/>
  <c r="AM248" i="28"/>
  <c r="AM223" i="28"/>
  <c r="AM222" i="28"/>
  <c r="AM200" i="28"/>
  <c r="AM184" i="28"/>
  <c r="AM182" i="28"/>
  <c r="AM180" i="28"/>
  <c r="AM144" i="28"/>
  <c r="AM128" i="28"/>
  <c r="AM193" i="28"/>
  <c r="AM166" i="28"/>
  <c r="AM129" i="28"/>
  <c r="AM113" i="28"/>
  <c r="AM295" i="28"/>
  <c r="AM242" i="28"/>
  <c r="AM203" i="28"/>
  <c r="AM176" i="28"/>
  <c r="AM167" i="28"/>
  <c r="AM132" i="28"/>
  <c r="AM116" i="28"/>
  <c r="AM257" i="28"/>
  <c r="AM134" i="28"/>
  <c r="AM149" i="28"/>
  <c r="AM170" i="28"/>
  <c r="AM174" i="28"/>
  <c r="AM303" i="28"/>
  <c r="AM115" i="28"/>
  <c r="AM122" i="28"/>
  <c r="AM143" i="28"/>
  <c r="AM151" i="28"/>
  <c r="AM172" i="28"/>
  <c r="AM241" i="28"/>
  <c r="AM260" i="28"/>
  <c r="AM291" i="28"/>
  <c r="AM312" i="28"/>
  <c r="I13" i="28"/>
  <c r="AM117" i="28"/>
  <c r="AM131" i="28"/>
  <c r="AM138" i="28"/>
  <c r="AM160" i="28"/>
  <c r="AM197" i="28"/>
  <c r="AM293" i="28"/>
  <c r="AM164" i="28"/>
  <c r="AM178" i="28"/>
  <c r="AM213" i="28"/>
  <c r="AM219" i="28"/>
  <c r="AM225" i="28"/>
  <c r="AM253" i="28"/>
  <c r="AM126" i="28"/>
  <c r="AM162" i="28"/>
  <c r="AM175" i="28"/>
  <c r="AM198" i="28"/>
  <c r="AM218" i="28"/>
  <c r="AM244" i="28"/>
  <c r="AM306" i="28"/>
  <c r="V422" i="30" l="1"/>
  <c r="Z422" i="30" s="1"/>
  <c r="T1441" i="30"/>
  <c r="X1441" i="30" s="1"/>
  <c r="AE1019" i="30"/>
  <c r="V1019" i="30"/>
  <c r="Z1019" i="30" s="1"/>
  <c r="AC674" i="30"/>
  <c r="T1025" i="30"/>
  <c r="X1025" i="30" s="1"/>
  <c r="T360" i="30"/>
  <c r="X360" i="30" s="1"/>
  <c r="AC882" i="30"/>
  <c r="AB625" i="30"/>
  <c r="U568" i="30"/>
  <c r="Y568" i="30" s="1"/>
  <c r="T848" i="30"/>
  <c r="X848" i="30" s="1"/>
  <c r="V352" i="30"/>
  <c r="Z352" i="30" s="1"/>
  <c r="V485" i="30"/>
  <c r="Z485" i="30" s="1"/>
  <c r="V554" i="30"/>
  <c r="Z554" i="30" s="1"/>
  <c r="T674" i="30"/>
  <c r="X674" i="30" s="1"/>
  <c r="T564" i="30"/>
  <c r="X564" i="30" s="1"/>
  <c r="T526" i="30"/>
  <c r="X526" i="30" s="1"/>
  <c r="T364" i="30"/>
  <c r="X364" i="30" s="1"/>
  <c r="T882" i="30"/>
  <c r="X882" i="30" s="1"/>
  <c r="V1305" i="30"/>
  <c r="V861" i="30"/>
  <c r="Z861" i="30" s="1"/>
  <c r="T874" i="30"/>
  <c r="X874" i="30" s="1"/>
  <c r="T930" i="30"/>
  <c r="X930" i="30" s="1"/>
  <c r="V201" i="30"/>
  <c r="Z201" i="30" s="1"/>
  <c r="V800" i="30"/>
  <c r="Z800" i="30" s="1"/>
  <c r="AE861" i="30"/>
  <c r="V675" i="30"/>
  <c r="Z675" i="30" s="1"/>
  <c r="U1655" i="30"/>
  <c r="Y1655" i="30" s="1"/>
  <c r="T501" i="30"/>
  <c r="X501" i="30" s="1"/>
  <c r="U501" i="30"/>
  <c r="Y501" i="30" s="1"/>
  <c r="T761" i="30"/>
  <c r="X761" i="30" s="1"/>
  <c r="U761" i="30"/>
  <c r="Y761" i="30" s="1"/>
  <c r="T518" i="30"/>
  <c r="X518" i="30" s="1"/>
  <c r="U518" i="30"/>
  <c r="Y518" i="30" s="1"/>
  <c r="W564" i="30"/>
  <c r="AA564" i="30" s="1"/>
  <c r="V564" i="30"/>
  <c r="Z564" i="30" s="1"/>
  <c r="T426" i="30"/>
  <c r="X426" i="30" s="1"/>
  <c r="T371" i="30"/>
  <c r="X371" i="30" s="1"/>
  <c r="T550" i="30"/>
  <c r="X550" i="30" s="1"/>
  <c r="U550" i="30"/>
  <c r="Y550" i="30" s="1"/>
  <c r="W1017" i="30"/>
  <c r="AA1017" i="30" s="1"/>
  <c r="V1017" i="30"/>
  <c r="Z1017" i="30" s="1"/>
  <c r="V718" i="30"/>
  <c r="Z718" i="30" s="1"/>
  <c r="Z311" i="30"/>
  <c r="AD311" i="30"/>
  <c r="U705" i="30"/>
  <c r="W311" i="30"/>
  <c r="AA311" i="30" s="1"/>
  <c r="T446" i="30"/>
  <c r="X446" i="30" s="1"/>
  <c r="AD506" i="30"/>
  <c r="V950" i="30"/>
  <c r="Z950" i="30" s="1"/>
  <c r="V1191" i="30"/>
  <c r="Z1191" i="30" s="1"/>
  <c r="V488" i="30"/>
  <c r="Z488" i="30" s="1"/>
  <c r="V840" i="30"/>
  <c r="Z840" i="30" s="1"/>
  <c r="U1062" i="30"/>
  <c r="Y1062" i="30" s="1"/>
  <c r="V1227" i="30"/>
  <c r="Z1227" i="30" s="1"/>
  <c r="V375" i="30"/>
  <c r="Z375" i="30" s="1"/>
  <c r="T331" i="30"/>
  <c r="X331" i="30" s="1"/>
  <c r="W650" i="30"/>
  <c r="AA650" i="30" s="1"/>
  <c r="AE197" i="30"/>
  <c r="U352" i="30"/>
  <c r="T1280" i="30"/>
  <c r="V345" i="30"/>
  <c r="Z345" i="30" s="1"/>
  <c r="AD1062" i="30"/>
  <c r="AB868" i="30"/>
  <c r="V1441" i="30"/>
  <c r="Z1441" i="30" s="1"/>
  <c r="W882" i="30"/>
  <c r="AA882" i="30" s="1"/>
  <c r="U868" i="30"/>
  <c r="Y868" i="30" s="1"/>
  <c r="AC848" i="30"/>
  <c r="W1003" i="30"/>
  <c r="AC699" i="30"/>
  <c r="W224" i="30"/>
  <c r="AA224" i="30" s="1"/>
  <c r="U1126" i="30"/>
  <c r="AB923" i="30"/>
  <c r="U1501" i="30"/>
  <c r="Y1501" i="30" s="1"/>
  <c r="T637" i="30"/>
  <c r="X637" i="30" s="1"/>
  <c r="T1191" i="30"/>
  <c r="X1191" i="30" s="1"/>
  <c r="W531" i="30"/>
  <c r="AE245" i="30"/>
  <c r="AA1344" i="30"/>
  <c r="AE1344" i="30"/>
  <c r="T280" i="30"/>
  <c r="X280" i="30" s="1"/>
  <c r="U1356" i="30"/>
  <c r="Y1356" i="30" s="1"/>
  <c r="V443" i="30"/>
  <c r="Z443" i="30" s="1"/>
  <c r="AE315" i="30"/>
  <c r="T301" i="30"/>
  <c r="X301" i="30" s="1"/>
  <c r="U1540" i="30"/>
  <c r="Y1540" i="30" s="1"/>
  <c r="AD224" i="30"/>
  <c r="V290" i="30"/>
  <c r="Z290" i="30" s="1"/>
  <c r="AD419" i="30"/>
  <c r="W218" i="30"/>
  <c r="AA218" i="30" s="1"/>
  <c r="T780" i="30"/>
  <c r="X780" i="30" s="1"/>
  <c r="T834" i="30"/>
  <c r="X834" i="30" s="1"/>
  <c r="T680" i="30"/>
  <c r="X680" i="30" s="1"/>
  <c r="V731" i="30"/>
  <c r="Z731" i="30" s="1"/>
  <c r="V699" i="30"/>
  <c r="Z699" i="30" s="1"/>
  <c r="V1217" i="30"/>
  <c r="Z1217" i="30" s="1"/>
  <c r="AB399" i="30"/>
  <c r="T294" i="30"/>
  <c r="AC211" i="30"/>
  <c r="V194" i="30"/>
  <c r="AB352" i="30"/>
  <c r="T194" i="30"/>
  <c r="X194" i="30" s="1"/>
  <c r="V197" i="30"/>
  <c r="Z197" i="30" s="1"/>
  <c r="V315" i="30"/>
  <c r="Z315" i="30" s="1"/>
  <c r="V1157" i="30"/>
  <c r="Z1157" i="30" s="1"/>
  <c r="T309" i="30"/>
  <c r="X309" i="30" s="1"/>
  <c r="W419" i="30"/>
  <c r="AA419" i="30" s="1"/>
  <c r="V1147" i="30"/>
  <c r="Z1147" i="30" s="1"/>
  <c r="U309" i="30"/>
  <c r="Y309" i="30" s="1"/>
  <c r="V1344" i="30"/>
  <c r="Z1344" i="30" s="1"/>
  <c r="AC364" i="30"/>
  <c r="U650" i="30"/>
  <c r="Y650" i="30" s="1"/>
  <c r="V625" i="30"/>
  <c r="U378" i="30"/>
  <c r="T290" i="30"/>
  <c r="X290" i="30" s="1"/>
  <c r="AE1147" i="30"/>
  <c r="T929" i="30"/>
  <c r="X929" i="30" s="1"/>
  <c r="Y929" i="30"/>
  <c r="AC929" i="30"/>
  <c r="W305" i="30"/>
  <c r="AA305" i="30" s="1"/>
  <c r="U668" i="30"/>
  <c r="Y668" i="30" s="1"/>
  <c r="T827" i="30"/>
  <c r="X827" i="30" s="1"/>
  <c r="U1088" i="30"/>
  <c r="Y1088" i="30" s="1"/>
  <c r="T736" i="30"/>
  <c r="X736" i="30" s="1"/>
  <c r="W1070" i="30"/>
  <c r="AA1070" i="30" s="1"/>
  <c r="V705" i="30"/>
  <c r="Z705" i="30" s="1"/>
  <c r="V923" i="30"/>
  <c r="T699" i="30"/>
  <c r="X699" i="30" s="1"/>
  <c r="W910" i="30"/>
  <c r="AA910" i="30" s="1"/>
  <c r="W241" i="30"/>
  <c r="AA241" i="30" s="1"/>
  <c r="V521" i="30"/>
  <c r="Z521" i="30" s="1"/>
  <c r="AE262" i="30"/>
  <c r="V262" i="30"/>
  <c r="Z262" i="30" s="1"/>
  <c r="W319" i="30"/>
  <c r="AA319" i="30" s="1"/>
  <c r="U375" i="30"/>
  <c r="Y375" i="30" s="1"/>
  <c r="T1266" i="30"/>
  <c r="X1266" i="30" s="1"/>
  <c r="W637" i="30"/>
  <c r="AA637" i="30" s="1"/>
  <c r="V467" i="30"/>
  <c r="Z467" i="30" s="1"/>
  <c r="T737" i="30"/>
  <c r="X737" i="30" s="1"/>
  <c r="V742" i="30"/>
  <c r="Z742" i="30" s="1"/>
  <c r="T1147" i="30"/>
  <c r="T1305" i="30"/>
  <c r="X1305" i="30" s="1"/>
  <c r="U1305" i="30"/>
  <c r="Y1305" i="30" s="1"/>
  <c r="V1116" i="30"/>
  <c r="T245" i="30"/>
  <c r="X245" i="30" s="1"/>
  <c r="V450" i="30"/>
  <c r="Z450" i="30" s="1"/>
  <c r="W1062" i="30"/>
  <c r="AA1062" i="30" s="1"/>
  <c r="U1615" i="30"/>
  <c r="Y1615" i="30" s="1"/>
  <c r="W570" i="30"/>
  <c r="AA570" i="30" s="1"/>
  <c r="V294" i="30"/>
  <c r="Z294" i="30" s="1"/>
  <c r="V568" i="30"/>
  <c r="Z568" i="30" s="1"/>
  <c r="V1266" i="30"/>
  <c r="Z1266" i="30" s="1"/>
  <c r="AE718" i="30"/>
  <c r="AC294" i="30"/>
  <c r="T509" i="30"/>
  <c r="X509" i="30" s="1"/>
  <c r="V211" i="30"/>
  <c r="Z211" i="30" s="1"/>
  <c r="T1479" i="30"/>
  <c r="X1479" i="30" s="1"/>
  <c r="AD827" i="30"/>
  <c r="V429" i="30"/>
  <c r="AE1217" i="30"/>
  <c r="U936" i="30"/>
  <c r="Y936" i="30" s="1"/>
  <c r="W827" i="30"/>
  <c r="AA827" i="30" s="1"/>
  <c r="W1539" i="30"/>
  <c r="AA1539" i="30" s="1"/>
  <c r="AC331" i="30"/>
  <c r="W596" i="30"/>
  <c r="AE446" i="30"/>
  <c r="AE916" i="30"/>
  <c r="V916" i="30"/>
  <c r="Z916" i="30" s="1"/>
  <c r="W207" i="30"/>
  <c r="AA207" i="30" s="1"/>
  <c r="T297" i="30"/>
  <c r="X297" i="30" s="1"/>
  <c r="AC1217" i="30"/>
  <c r="V1426" i="30"/>
  <c r="Z1426" i="30" s="1"/>
  <c r="AD319" i="30"/>
  <c r="V446" i="30"/>
  <c r="Z446" i="30" s="1"/>
  <c r="U399" i="30"/>
  <c r="Y399" i="30" s="1"/>
  <c r="AA1426" i="30"/>
  <c r="AE1426" i="30"/>
  <c r="AA950" i="30"/>
  <c r="AE950" i="30"/>
  <c r="Y471" i="30"/>
  <c r="AC471" i="30"/>
  <c r="AA568" i="30"/>
  <c r="AE568" i="30"/>
  <c r="X422" i="30"/>
  <c r="AB422" i="30"/>
  <c r="AA190" i="30"/>
  <c r="AE190" i="30"/>
  <c r="V1356" i="30"/>
  <c r="AC930" i="30"/>
  <c r="T889" i="30"/>
  <c r="X889" i="30" s="1"/>
  <c r="AE705" i="30"/>
  <c r="U923" i="30"/>
  <c r="AE1146" i="30"/>
  <c r="AE501" i="30"/>
  <c r="V190" i="30"/>
  <c r="Z190" i="30" s="1"/>
  <c r="V869" i="30"/>
  <c r="Z869" i="30" s="1"/>
  <c r="U422" i="30"/>
  <c r="U712" i="30"/>
  <c r="U488" i="30"/>
  <c r="T1585" i="30"/>
  <c r="AE294" i="30"/>
  <c r="W619" i="30"/>
  <c r="AA619" i="30" s="1"/>
  <c r="AD619" i="30"/>
  <c r="V371" i="30"/>
  <c r="T608" i="30"/>
  <c r="AE1266" i="30"/>
  <c r="T201" i="30"/>
  <c r="T570" i="30"/>
  <c r="V1146" i="30"/>
  <c r="Z1146" i="30" s="1"/>
  <c r="AB375" i="30"/>
  <c r="V501" i="30"/>
  <c r="Z501" i="30" s="1"/>
  <c r="AC360" i="30"/>
  <c r="W480" i="30"/>
  <c r="AA480" i="30" s="1"/>
  <c r="AC526" i="30"/>
  <c r="AD848" i="30"/>
  <c r="AE455" i="30"/>
  <c r="U201" i="30"/>
  <c r="Y201" i="30" s="1"/>
  <c r="W535" i="30"/>
  <c r="AA535" i="30" s="1"/>
  <c r="W506" i="30"/>
  <c r="AA506" i="30" s="1"/>
  <c r="V964" i="30"/>
  <c r="Z964" i="30" s="1"/>
  <c r="AD531" i="30"/>
  <c r="V986" i="30"/>
  <c r="W848" i="30"/>
  <c r="AA848" i="30" s="1"/>
  <c r="V455" i="30"/>
  <c r="Z455" i="30" s="1"/>
  <c r="AE761" i="30"/>
  <c r="T262" i="30"/>
  <c r="X262" i="30" s="1"/>
  <c r="V761" i="30"/>
  <c r="Z761" i="30" s="1"/>
  <c r="AE1157" i="30"/>
  <c r="AD480" i="30"/>
  <c r="W1079" i="30"/>
  <c r="AA1079" i="30" s="1"/>
  <c r="U1079" i="30"/>
  <c r="AB1655" i="30"/>
  <c r="T410" i="30"/>
  <c r="X410" i="30" s="1"/>
  <c r="V382" i="30"/>
  <c r="T311" i="30"/>
  <c r="W736" i="30"/>
  <c r="AA736" i="30" s="1"/>
  <c r="AD297" i="30"/>
  <c r="T596" i="30"/>
  <c r="X596" i="30" s="1"/>
  <c r="T1500" i="30"/>
  <c r="X1500" i="30" s="1"/>
  <c r="W504" i="30"/>
  <c r="T541" i="30"/>
  <c r="X541" i="30" s="1"/>
  <c r="T305" i="30"/>
  <c r="T471" i="30"/>
  <c r="X471" i="30" s="1"/>
  <c r="T1217" i="30"/>
  <c r="X1217" i="30" s="1"/>
  <c r="W297" i="30"/>
  <c r="T211" i="30"/>
  <c r="X211" i="30" s="1"/>
  <c r="V410" i="30"/>
  <c r="V889" i="30"/>
  <c r="V378" i="30"/>
  <c r="Z378" i="30" s="1"/>
  <c r="V1585" i="30"/>
  <c r="Z1585" i="30" s="1"/>
  <c r="AE964" i="30"/>
  <c r="AE675" i="30"/>
  <c r="AB1079" i="30"/>
  <c r="AC874" i="30"/>
  <c r="AD1003" i="30"/>
  <c r="U541" i="30"/>
  <c r="Y541" i="30" s="1"/>
  <c r="V245" i="30"/>
  <c r="Y736" i="30"/>
  <c r="AC736" i="30"/>
  <c r="AA1116" i="30"/>
  <c r="AE1116" i="30"/>
  <c r="X1615" i="30"/>
  <c r="AB1615" i="30"/>
  <c r="AA625" i="30"/>
  <c r="AE625" i="30"/>
  <c r="X319" i="30"/>
  <c r="AB319" i="30"/>
  <c r="AC1500" i="30"/>
  <c r="T480" i="30"/>
  <c r="X480" i="30" s="1"/>
  <c r="AC608" i="30"/>
  <c r="AC301" i="30"/>
  <c r="AE450" i="30"/>
  <c r="AB1088" i="30"/>
  <c r="T1291" i="30"/>
  <c r="X1291" i="30" s="1"/>
  <c r="AE352" i="30"/>
  <c r="V471" i="30"/>
  <c r="T1318" i="30"/>
  <c r="X1318" i="30" s="1"/>
  <c r="V736" i="30"/>
  <c r="Z736" i="30" s="1"/>
  <c r="T957" i="30"/>
  <c r="X957" i="30" s="1"/>
  <c r="U1291" i="30"/>
  <c r="W471" i="30"/>
  <c r="U1318" i="30"/>
  <c r="Y1318" i="30" s="1"/>
  <c r="U319" i="30"/>
  <c r="U957" i="30"/>
  <c r="AC536" i="30"/>
  <c r="V393" i="30"/>
  <c r="T536" i="30"/>
  <c r="X536" i="30" s="1"/>
  <c r="AC305" i="30"/>
  <c r="AC944" i="30"/>
  <c r="V868" i="30"/>
  <c r="Z868" i="30" s="1"/>
  <c r="T1146" i="30"/>
  <c r="AE257" i="30"/>
  <c r="V1621" i="30"/>
  <c r="Z1621" i="30" s="1"/>
  <c r="T944" i="30"/>
  <c r="V1330" i="30"/>
  <c r="V257" i="30"/>
  <c r="Z257" i="30" s="1"/>
  <c r="AE1621" i="30"/>
  <c r="AE1330" i="30"/>
  <c r="AE1191" i="30"/>
  <c r="AE443" i="30"/>
  <c r="AE742" i="30"/>
  <c r="AC637" i="30"/>
  <c r="T386" i="30"/>
  <c r="X386" i="30" s="1"/>
  <c r="V723" i="30"/>
  <c r="AB1126" i="30"/>
  <c r="AB936" i="30"/>
  <c r="AB712" i="30"/>
  <c r="AC1191" i="30"/>
  <c r="AC780" i="30"/>
  <c r="T1116" i="30"/>
  <c r="AC596" i="30"/>
  <c r="AD241" i="30"/>
  <c r="AC1147" i="30"/>
  <c r="AB568" i="30"/>
  <c r="AE201" i="30"/>
  <c r="AD422" i="30"/>
  <c r="AD207" i="30"/>
  <c r="AE371" i="30"/>
  <c r="AE422" i="30"/>
  <c r="U625" i="30"/>
  <c r="AE375" i="30"/>
  <c r="AC509" i="30"/>
  <c r="AE382" i="30"/>
  <c r="W893" i="30"/>
  <c r="V893" i="30"/>
  <c r="Z893" i="30" s="1"/>
  <c r="U404" i="30"/>
  <c r="T404" i="30"/>
  <c r="X404" i="30" s="1"/>
  <c r="U1030" i="30"/>
  <c r="T1030" i="30"/>
  <c r="X1030" i="30" s="1"/>
  <c r="W478" i="30"/>
  <c r="V478" i="30"/>
  <c r="W331" i="30"/>
  <c r="AA331" i="30" s="1"/>
  <c r="V331" i="30"/>
  <c r="Z331" i="30" s="1"/>
  <c r="W1377" i="30"/>
  <c r="V1377" i="30"/>
  <c r="U445" i="30"/>
  <c r="Y445" i="30" s="1"/>
  <c r="T445" i="30"/>
  <c r="X445" i="30" s="1"/>
  <c r="W249" i="30"/>
  <c r="AA249" i="30" s="1"/>
  <c r="V249" i="30"/>
  <c r="U1472" i="30"/>
  <c r="Y1472" i="30" s="1"/>
  <c r="T1472" i="30"/>
  <c r="X1472" i="30" s="1"/>
  <c r="U1464" i="30"/>
  <c r="Y1464" i="30" s="1"/>
  <c r="T1464" i="30"/>
  <c r="X1464" i="30" s="1"/>
  <c r="W472" i="30"/>
  <c r="AA472" i="30" s="1"/>
  <c r="V472" i="30"/>
  <c r="W495" i="30"/>
  <c r="V495" i="30"/>
  <c r="U772" i="30"/>
  <c r="Y772" i="30" s="1"/>
  <c r="T772" i="30"/>
  <c r="X772" i="30" s="1"/>
  <c r="W318" i="30"/>
  <c r="V318" i="30"/>
  <c r="Z318" i="30" s="1"/>
  <c r="W601" i="30"/>
  <c r="AA601" i="30" s="1"/>
  <c r="V601" i="30"/>
  <c r="U1614" i="30"/>
  <c r="T1614" i="30"/>
  <c r="X1614" i="30" s="1"/>
  <c r="W600" i="30"/>
  <c r="AA600" i="30" s="1"/>
  <c r="V600" i="30"/>
  <c r="Z600" i="30" s="1"/>
  <c r="W227" i="30"/>
  <c r="V227" i="30"/>
  <c r="Z227" i="30" s="1"/>
  <c r="W795" i="30"/>
  <c r="V795" i="30"/>
  <c r="Z795" i="30" s="1"/>
  <c r="U357" i="30"/>
  <c r="T357" i="30"/>
  <c r="U304" i="30"/>
  <c r="Y304" i="30" s="1"/>
  <c r="T304" i="30"/>
  <c r="X304" i="30" s="1"/>
  <c r="T496" i="30"/>
  <c r="X496" i="30" s="1"/>
  <c r="U496" i="30"/>
  <c r="V802" i="30"/>
  <c r="Z802" i="30" s="1"/>
  <c r="W802" i="30"/>
  <c r="W1560" i="30"/>
  <c r="V1560" i="30"/>
  <c r="W1164" i="30"/>
  <c r="AA1164" i="30" s="1"/>
  <c r="V1164" i="30"/>
  <c r="Z1164" i="30" s="1"/>
  <c r="U288" i="30"/>
  <c r="Y288" i="30" s="1"/>
  <c r="T288" i="30"/>
  <c r="X288" i="30" s="1"/>
  <c r="V820" i="30"/>
  <c r="W820" i="30"/>
  <c r="U513" i="30"/>
  <c r="T513" i="30"/>
  <c r="X513" i="30" s="1"/>
  <c r="T299" i="30"/>
  <c r="X299" i="30" s="1"/>
  <c r="U299" i="30"/>
  <c r="Y299" i="30" s="1"/>
  <c r="U994" i="30"/>
  <c r="T994" i="30"/>
  <c r="V1291" i="30"/>
  <c r="Z1291" i="30" s="1"/>
  <c r="W1291" i="30"/>
  <c r="V497" i="30"/>
  <c r="W497" i="30"/>
  <c r="AA497" i="30" s="1"/>
  <c r="U225" i="30"/>
  <c r="Y225" i="30" s="1"/>
  <c r="T225" i="30"/>
  <c r="X225" i="30" s="1"/>
  <c r="W660" i="30"/>
  <c r="V660" i="30"/>
  <c r="Z660" i="30" s="1"/>
  <c r="W222" i="30"/>
  <c r="AA222" i="30" s="1"/>
  <c r="V222" i="30"/>
  <c r="U376" i="30"/>
  <c r="T376" i="30"/>
  <c r="U1177" i="30"/>
  <c r="Y1177" i="30" s="1"/>
  <c r="T1177" i="30"/>
  <c r="X1177" i="30" s="1"/>
  <c r="V529" i="30"/>
  <c r="Z529" i="30" s="1"/>
  <c r="W529" i="30"/>
  <c r="AA529" i="30" s="1"/>
  <c r="T940" i="30"/>
  <c r="U940" i="30"/>
  <c r="W363" i="30"/>
  <c r="V363" i="30"/>
  <c r="T947" i="30"/>
  <c r="U947" i="30"/>
  <c r="Y947" i="30" s="1"/>
  <c r="W236" i="30"/>
  <c r="V236" i="30"/>
  <c r="W909" i="30"/>
  <c r="V909" i="30"/>
  <c r="Z909" i="30" s="1"/>
  <c r="T548" i="30"/>
  <c r="X548" i="30" s="1"/>
  <c r="U548" i="30"/>
  <c r="Y548" i="30" s="1"/>
  <c r="U1029" i="30"/>
  <c r="Y1029" i="30" s="1"/>
  <c r="T1029" i="30"/>
  <c r="W468" i="30"/>
  <c r="V468" i="30"/>
  <c r="Z468" i="30" s="1"/>
  <c r="V939" i="30"/>
  <c r="Z939" i="30" s="1"/>
  <c r="W939" i="30"/>
  <c r="U605" i="30"/>
  <c r="T605" i="30"/>
  <c r="U1210" i="30"/>
  <c r="T1210" i="30"/>
  <c r="X1210" i="30" s="1"/>
  <c r="T767" i="30"/>
  <c r="X767" i="30" s="1"/>
  <c r="U767" i="30"/>
  <c r="U1161" i="30"/>
  <c r="T1161" i="30"/>
  <c r="X1161" i="30" s="1"/>
  <c r="W703" i="30"/>
  <c r="V703" i="30"/>
  <c r="Z703" i="30" s="1"/>
  <c r="W1316" i="30"/>
  <c r="AA1316" i="30" s="1"/>
  <c r="V1316" i="30"/>
  <c r="Z1316" i="30" s="1"/>
  <c r="U886" i="30"/>
  <c r="T886" i="30"/>
  <c r="X886" i="30" s="1"/>
  <c r="U1446" i="30"/>
  <c r="T1446" i="30"/>
  <c r="T1410" i="30"/>
  <c r="U1410" i="30"/>
  <c r="U1376" i="30"/>
  <c r="Y1376" i="30" s="1"/>
  <c r="T1376" i="30"/>
  <c r="X1376" i="30" s="1"/>
  <c r="U1492" i="30"/>
  <c r="T1492" i="30"/>
  <c r="T1521" i="30"/>
  <c r="X1521" i="30" s="1"/>
  <c r="U1521" i="30"/>
  <c r="U1409" i="30"/>
  <c r="Y1409" i="30" s="1"/>
  <c r="T1409" i="30"/>
  <c r="X1409" i="30" s="1"/>
  <c r="V1448" i="30"/>
  <c r="Z1448" i="30" s="1"/>
  <c r="W1448" i="30"/>
  <c r="W1569" i="30"/>
  <c r="V1569" i="30"/>
  <c r="W1605" i="30"/>
  <c r="V1605" i="30"/>
  <c r="Z1605" i="30" s="1"/>
  <c r="T1504" i="30"/>
  <c r="X1504" i="30" s="1"/>
  <c r="U1504" i="30"/>
  <c r="Y1504" i="30" s="1"/>
  <c r="U1576" i="30"/>
  <c r="Y1576" i="30" s="1"/>
  <c r="T1576" i="30"/>
  <c r="X1576" i="30" s="1"/>
  <c r="T1482" i="30"/>
  <c r="U1482" i="30"/>
  <c r="V1662" i="30"/>
  <c r="Z1662" i="30" s="1"/>
  <c r="W1662" i="30"/>
  <c r="V1646" i="30"/>
  <c r="W1646" i="30"/>
  <c r="AA1646" i="30" s="1"/>
  <c r="U1022" i="30"/>
  <c r="Y1022" i="30" s="1"/>
  <c r="T1022" i="30"/>
  <c r="T478" i="30"/>
  <c r="U478" i="30"/>
  <c r="Y478" i="30" s="1"/>
  <c r="W1022" i="30"/>
  <c r="AA1022" i="30" s="1"/>
  <c r="V1022" i="30"/>
  <c r="Z1022" i="30" s="1"/>
  <c r="U953" i="30"/>
  <c r="T953" i="30"/>
  <c r="U1453" i="30"/>
  <c r="Y1453" i="30" s="1"/>
  <c r="T1453" i="30"/>
  <c r="W1492" i="30"/>
  <c r="V1492" i="30"/>
  <c r="U725" i="30"/>
  <c r="T725" i="30"/>
  <c r="X725" i="30" s="1"/>
  <c r="W829" i="30"/>
  <c r="AA829" i="30" s="1"/>
  <c r="V829" i="30"/>
  <c r="T613" i="30"/>
  <c r="X613" i="30" s="1"/>
  <c r="U613" i="30"/>
  <c r="U609" i="30"/>
  <c r="Y609" i="30" s="1"/>
  <c r="T609" i="30"/>
  <c r="U829" i="30"/>
  <c r="T829" i="30"/>
  <c r="V517" i="30"/>
  <c r="W517" i="30"/>
  <c r="AA517" i="30" s="1"/>
  <c r="U1231" i="30"/>
  <c r="T1231" i="30"/>
  <c r="V572" i="30"/>
  <c r="Z572" i="30" s="1"/>
  <c r="W572" i="30"/>
  <c r="AA572" i="30" s="1"/>
  <c r="W1322" i="30"/>
  <c r="AA1322" i="30" s="1"/>
  <c r="V1322" i="30"/>
  <c r="Z1322" i="30" s="1"/>
  <c r="U275" i="30"/>
  <c r="T275" i="30"/>
  <c r="W826" i="30"/>
  <c r="AA826" i="30" s="1"/>
  <c r="V826" i="30"/>
  <c r="Z826" i="30" s="1"/>
  <c r="T913" i="30"/>
  <c r="U913" i="30"/>
  <c r="Y913" i="30" s="1"/>
  <c r="V525" i="30"/>
  <c r="Z525" i="30" s="1"/>
  <c r="W525" i="30"/>
  <c r="AA525" i="30" s="1"/>
  <c r="U238" i="30"/>
  <c r="T238" i="30"/>
  <c r="X238" i="30" s="1"/>
  <c r="V664" i="30"/>
  <c r="Z664" i="30" s="1"/>
  <c r="W664" i="30"/>
  <c r="W243" i="30"/>
  <c r="AA243" i="30" s="1"/>
  <c r="V243" i="30"/>
  <c r="T382" i="30"/>
  <c r="X382" i="30" s="1"/>
  <c r="U382" i="30"/>
  <c r="Y382" i="30" s="1"/>
  <c r="W1196" i="30"/>
  <c r="V1196" i="30"/>
  <c r="Z1196" i="30" s="1"/>
  <c r="W644" i="30"/>
  <c r="AA644" i="30" s="1"/>
  <c r="V644" i="30"/>
  <c r="V1077" i="30"/>
  <c r="Z1077" i="30" s="1"/>
  <c r="W1077" i="30"/>
  <c r="AA1077" i="30" s="1"/>
  <c r="W539" i="30"/>
  <c r="V539" i="30"/>
  <c r="Z539" i="30" s="1"/>
  <c r="U1399" i="30"/>
  <c r="Y1399" i="30" s="1"/>
  <c r="T1399" i="30"/>
  <c r="X1399" i="30" s="1"/>
  <c r="U1382" i="30"/>
  <c r="Y1382" i="30" s="1"/>
  <c r="T1382" i="30"/>
  <c r="W1171" i="30"/>
  <c r="AA1171" i="30" s="1"/>
  <c r="V1171" i="30"/>
  <c r="Z1171" i="30" s="1"/>
  <c r="W1372" i="30"/>
  <c r="AA1372" i="30" s="1"/>
  <c r="V1372" i="30"/>
  <c r="U393" i="30"/>
  <c r="Y393" i="30" s="1"/>
  <c r="T393" i="30"/>
  <c r="W1603" i="30"/>
  <c r="V1603" i="30"/>
  <c r="Z1603" i="30" s="1"/>
  <c r="V1274" i="30"/>
  <c r="W1274" i="30"/>
  <c r="AA1274" i="30" s="1"/>
  <c r="V215" i="30"/>
  <c r="Z215" i="30" s="1"/>
  <c r="W215" i="30"/>
  <c r="AA215" i="30" s="1"/>
  <c r="W934" i="30"/>
  <c r="V934" i="30"/>
  <c r="W261" i="30"/>
  <c r="AA261" i="30" s="1"/>
  <c r="V261" i="30"/>
  <c r="V546" i="30"/>
  <c r="Z546" i="30" s="1"/>
  <c r="W546" i="30"/>
  <c r="V362" i="30"/>
  <c r="Z362" i="30" s="1"/>
  <c r="W362" i="30"/>
  <c r="AA362" i="30" s="1"/>
  <c r="W1508" i="30"/>
  <c r="V1508" i="30"/>
  <c r="Z1508" i="30" s="1"/>
  <c r="AC1479" i="30"/>
  <c r="U1198" i="30"/>
  <c r="Y1198" i="30" s="1"/>
  <c r="T1198" i="30"/>
  <c r="W350" i="30"/>
  <c r="AA350" i="30" s="1"/>
  <c r="V350" i="30"/>
  <c r="T256" i="30"/>
  <c r="U256" i="30"/>
  <c r="V948" i="30"/>
  <c r="Z948" i="30" s="1"/>
  <c r="W948" i="30"/>
  <c r="AA948" i="30" s="1"/>
  <c r="U493" i="30"/>
  <c r="T493" i="30"/>
  <c r="U479" i="30"/>
  <c r="T479" i="30"/>
  <c r="X479" i="30" s="1"/>
  <c r="U359" i="30"/>
  <c r="T359" i="30"/>
  <c r="W722" i="30"/>
  <c r="AA722" i="30" s="1"/>
  <c r="V722" i="30"/>
  <c r="Z722" i="30" s="1"/>
  <c r="U265" i="30"/>
  <c r="Y265" i="30" s="1"/>
  <c r="T265" i="30"/>
  <c r="W359" i="30"/>
  <c r="AA359" i="30" s="1"/>
  <c r="V359" i="30"/>
  <c r="Z359" i="30" s="1"/>
  <c r="T227" i="30"/>
  <c r="X227" i="30" s="1"/>
  <c r="U227" i="30"/>
  <c r="W343" i="30"/>
  <c r="AA343" i="30" s="1"/>
  <c r="V343" i="30"/>
  <c r="Z343" i="30" s="1"/>
  <c r="U1214" i="30"/>
  <c r="Y1214" i="30" s="1"/>
  <c r="T1214" i="30"/>
  <c r="X1214" i="30" s="1"/>
  <c r="U1118" i="30"/>
  <c r="T1118" i="30"/>
  <c r="X1118" i="30" s="1"/>
  <c r="W310" i="30"/>
  <c r="V310" i="30"/>
  <c r="W1023" i="30"/>
  <c r="AA1023" i="30" s="1"/>
  <c r="V1023" i="30"/>
  <c r="Z1023" i="30" s="1"/>
  <c r="U1338" i="30"/>
  <c r="T1338" i="30"/>
  <c r="U620" i="30"/>
  <c r="T620" i="30"/>
  <c r="U255" i="30"/>
  <c r="T255" i="30"/>
  <c r="W709" i="30"/>
  <c r="AA709" i="30" s="1"/>
  <c r="V709" i="30"/>
  <c r="Z709" i="30" s="1"/>
  <c r="W518" i="30"/>
  <c r="AA518" i="30" s="1"/>
  <c r="V518" i="30"/>
  <c r="Z518" i="30" s="1"/>
  <c r="W394" i="30"/>
  <c r="V394" i="30"/>
  <c r="U1272" i="30"/>
  <c r="T1272" i="30"/>
  <c r="T546" i="30"/>
  <c r="X546" i="30" s="1"/>
  <c r="U546" i="30"/>
  <c r="T980" i="30"/>
  <c r="U980" i="30"/>
  <c r="Y980" i="30" s="1"/>
  <c r="V391" i="30"/>
  <c r="W391" i="30"/>
  <c r="V824" i="30"/>
  <c r="W824" i="30"/>
  <c r="AA824" i="30" s="1"/>
  <c r="W260" i="30"/>
  <c r="AA260" i="30" s="1"/>
  <c r="V260" i="30"/>
  <c r="Z260" i="30" s="1"/>
  <c r="T762" i="30"/>
  <c r="U762" i="30"/>
  <c r="Y762" i="30" s="1"/>
  <c r="U1426" i="30"/>
  <c r="T1426" i="30"/>
  <c r="V894" i="30"/>
  <c r="W894" i="30"/>
  <c r="AA894" i="30" s="1"/>
  <c r="W364" i="30"/>
  <c r="AA364" i="30" s="1"/>
  <c r="V364" i="30"/>
  <c r="Z364" i="30" s="1"/>
  <c r="W811" i="30"/>
  <c r="AA811" i="30" s="1"/>
  <c r="V811" i="30"/>
  <c r="T499" i="30"/>
  <c r="X499" i="30" s="1"/>
  <c r="U499" i="30"/>
  <c r="W1038" i="30"/>
  <c r="V1038" i="30"/>
  <c r="Z1038" i="30" s="1"/>
  <c r="T663" i="30"/>
  <c r="X663" i="30" s="1"/>
  <c r="U663" i="30"/>
  <c r="U1057" i="30"/>
  <c r="T1057" i="30"/>
  <c r="X1057" i="30" s="1"/>
  <c r="W727" i="30"/>
  <c r="V727" i="30"/>
  <c r="Z727" i="30" s="1"/>
  <c r="U1149" i="30"/>
  <c r="T1149" i="30"/>
  <c r="X1149" i="30" s="1"/>
  <c r="U782" i="30"/>
  <c r="Y782" i="30" s="1"/>
  <c r="T782" i="30"/>
  <c r="X782" i="30" s="1"/>
  <c r="U1235" i="30"/>
  <c r="Y1235" i="30" s="1"/>
  <c r="T1235" i="30"/>
  <c r="W1204" i="30"/>
  <c r="V1204" i="30"/>
  <c r="Z1204" i="30" s="1"/>
  <c r="V1111" i="30"/>
  <c r="Z1111" i="30" s="1"/>
  <c r="W1111" i="30"/>
  <c r="W1256" i="30"/>
  <c r="AA1256" i="30" s="1"/>
  <c r="V1256" i="30"/>
  <c r="Z1256" i="30" s="1"/>
  <c r="W1384" i="30"/>
  <c r="AA1384" i="30" s="1"/>
  <c r="V1384" i="30"/>
  <c r="Z1384" i="30" s="1"/>
  <c r="V1275" i="30"/>
  <c r="W1275" i="30"/>
  <c r="W1570" i="30"/>
  <c r="V1570" i="30"/>
  <c r="U1596" i="30"/>
  <c r="Y1596" i="30" s="1"/>
  <c r="T1596" i="30"/>
  <c r="X1596" i="30" s="1"/>
  <c r="U1654" i="30"/>
  <c r="T1654" i="30"/>
  <c r="W1654" i="30"/>
  <c r="AA1654" i="30" s="1"/>
  <c r="V1654" i="30"/>
  <c r="U1638" i="30"/>
  <c r="T1638" i="30"/>
  <c r="X1638" i="30" s="1"/>
  <c r="T1506" i="30"/>
  <c r="X1506" i="30" s="1"/>
  <c r="U1506" i="30"/>
  <c r="Y1506" i="30" s="1"/>
  <c r="T1581" i="30"/>
  <c r="U1581" i="30"/>
  <c r="Y1581" i="30" s="1"/>
  <c r="U1646" i="30"/>
  <c r="T1646" i="30"/>
  <c r="X1646" i="30" s="1"/>
  <c r="W336" i="30"/>
  <c r="AA336" i="30" s="1"/>
  <c r="V336" i="30"/>
  <c r="Z336" i="30" s="1"/>
  <c r="W1470" i="30"/>
  <c r="AA1470" i="30" s="1"/>
  <c r="V1470" i="30"/>
  <c r="W1162" i="30"/>
  <c r="V1162" i="30"/>
  <c r="U1162" i="30"/>
  <c r="Y1162" i="30" s="1"/>
  <c r="T1162" i="30"/>
  <c r="X1162" i="30" s="1"/>
  <c r="W1606" i="30"/>
  <c r="V1606" i="30"/>
  <c r="W1085" i="30"/>
  <c r="AA1085" i="30" s="1"/>
  <c r="V1085" i="30"/>
  <c r="W938" i="30"/>
  <c r="AA938" i="30" s="1"/>
  <c r="V938" i="30"/>
  <c r="U701" i="30"/>
  <c r="T701" i="30"/>
  <c r="W706" i="30"/>
  <c r="AA706" i="30" s="1"/>
  <c r="V706" i="30"/>
  <c r="Z706" i="30" s="1"/>
  <c r="U938" i="30"/>
  <c r="Y938" i="30" s="1"/>
  <c r="T938" i="30"/>
  <c r="U545" i="30"/>
  <c r="T545" i="30"/>
  <c r="U1391" i="30"/>
  <c r="Y1391" i="30" s="1"/>
  <c r="T1391" i="30"/>
  <c r="T345" i="30"/>
  <c r="U345" i="30"/>
  <c r="Y345" i="30" s="1"/>
  <c r="U1227" i="30"/>
  <c r="Y1227" i="30" s="1"/>
  <c r="T1227" i="30"/>
  <c r="X1227" i="30" s="1"/>
  <c r="U612" i="30"/>
  <c r="T612" i="30"/>
  <c r="X612" i="30" s="1"/>
  <c r="W200" i="30"/>
  <c r="AA200" i="30" s="1"/>
  <c r="V200" i="30"/>
  <c r="Z200" i="30" s="1"/>
  <c r="W630" i="30"/>
  <c r="AA630" i="30" s="1"/>
  <c r="V630" i="30"/>
  <c r="W1053" i="30"/>
  <c r="AA1053" i="30" s="1"/>
  <c r="V1053" i="30"/>
  <c r="V1025" i="30"/>
  <c r="W1025" i="30"/>
  <c r="AA1025" i="30" s="1"/>
  <c r="W1247" i="30"/>
  <c r="AA1247" i="30" s="1"/>
  <c r="V1247" i="30"/>
  <c r="Z1247" i="30" s="1"/>
  <c r="U989" i="30"/>
  <c r="T989" i="30"/>
  <c r="X989" i="30" s="1"/>
  <c r="T259" i="30"/>
  <c r="X259" i="30" s="1"/>
  <c r="U259" i="30"/>
  <c r="W502" i="30"/>
  <c r="AA502" i="30" s="1"/>
  <c r="V502" i="30"/>
  <c r="Z502" i="30" s="1"/>
  <c r="W977" i="30"/>
  <c r="V977" i="30"/>
  <c r="Z977" i="30" s="1"/>
  <c r="U602" i="30"/>
  <c r="T602" i="30"/>
  <c r="W323" i="30"/>
  <c r="AA323" i="30" s="1"/>
  <c r="V323" i="30"/>
  <c r="W579" i="30"/>
  <c r="V579" i="30"/>
  <c r="Z579" i="30" s="1"/>
  <c r="W309" i="30"/>
  <c r="V309" i="30"/>
  <c r="Z309" i="30" s="1"/>
  <c r="W550" i="30"/>
  <c r="V550" i="30"/>
  <c r="U824" i="30"/>
  <c r="Y824" i="30" s="1"/>
  <c r="T824" i="30"/>
  <c r="X824" i="30" s="1"/>
  <c r="W1184" i="30"/>
  <c r="AA1184" i="30" s="1"/>
  <c r="V1184" i="30"/>
  <c r="Z1184" i="30" s="1"/>
  <c r="U268" i="30"/>
  <c r="T268" i="30"/>
  <c r="V558" i="30"/>
  <c r="Z558" i="30" s="1"/>
  <c r="W558" i="30"/>
  <c r="AA558" i="30" s="1"/>
  <c r="W843" i="30"/>
  <c r="AA843" i="30" s="1"/>
  <c r="V843" i="30"/>
  <c r="Z843" i="30" s="1"/>
  <c r="W1172" i="30"/>
  <c r="AA1172" i="30" s="1"/>
  <c r="V1172" i="30"/>
  <c r="V268" i="30"/>
  <c r="Z268" i="30" s="1"/>
  <c r="W268" i="30"/>
  <c r="AA268" i="30" s="1"/>
  <c r="T603" i="30"/>
  <c r="X603" i="30" s="1"/>
  <c r="U603" i="30"/>
  <c r="Y603" i="30" s="1"/>
  <c r="W956" i="30"/>
  <c r="AA956" i="30" s="1"/>
  <c r="V956" i="30"/>
  <c r="W1434" i="30"/>
  <c r="V1434" i="30"/>
  <c r="T697" i="30"/>
  <c r="U697" i="30"/>
  <c r="Y697" i="30" s="1"/>
  <c r="T1067" i="30"/>
  <c r="X1067" i="30" s="1"/>
  <c r="U1067" i="30"/>
  <c r="Y1067" i="30" s="1"/>
  <c r="W372" i="30"/>
  <c r="AA372" i="30" s="1"/>
  <c r="V372" i="30"/>
  <c r="W669" i="30"/>
  <c r="V669" i="30"/>
  <c r="W1029" i="30"/>
  <c r="V1029" i="30"/>
  <c r="U507" i="30"/>
  <c r="T507" i="30"/>
  <c r="W842" i="30"/>
  <c r="AA842" i="30" s="1"/>
  <c r="V842" i="30"/>
  <c r="U1262" i="30"/>
  <c r="Y1262" i="30" s="1"/>
  <c r="T1262" i="30"/>
  <c r="X1262" i="30" s="1"/>
  <c r="T671" i="30"/>
  <c r="X671" i="30" s="1"/>
  <c r="U671" i="30"/>
  <c r="Y671" i="30" s="1"/>
  <c r="T927" i="30"/>
  <c r="U927" i="30"/>
  <c r="Y927" i="30" s="1"/>
  <c r="U1224" i="30"/>
  <c r="T1224" i="30"/>
  <c r="W607" i="30"/>
  <c r="V607" i="30"/>
  <c r="V863" i="30"/>
  <c r="W863" i="30"/>
  <c r="AA863" i="30" s="1"/>
  <c r="V1161" i="30"/>
  <c r="W1161" i="30"/>
  <c r="T662" i="30"/>
  <c r="X662" i="30" s="1"/>
  <c r="U662" i="30"/>
  <c r="Y662" i="30" s="1"/>
  <c r="T918" i="30"/>
  <c r="X918" i="30" s="1"/>
  <c r="U918" i="30"/>
  <c r="Y918" i="30" s="1"/>
  <c r="W1250" i="30"/>
  <c r="AA1250" i="30" s="1"/>
  <c r="V1250" i="30"/>
  <c r="Z1250" i="30" s="1"/>
  <c r="V1036" i="30"/>
  <c r="Z1036" i="30" s="1"/>
  <c r="W1036" i="30"/>
  <c r="AA1036" i="30" s="1"/>
  <c r="U987" i="30"/>
  <c r="Y987" i="30" s="1"/>
  <c r="T987" i="30"/>
  <c r="X987" i="30" s="1"/>
  <c r="V1410" i="30"/>
  <c r="W1410" i="30"/>
  <c r="V1536" i="30"/>
  <c r="Z1536" i="30" s="1"/>
  <c r="W1536" i="30"/>
  <c r="AA1536" i="30" s="1"/>
  <c r="W1433" i="30"/>
  <c r="V1433" i="30"/>
  <c r="W1112" i="30"/>
  <c r="AA1112" i="30" s="1"/>
  <c r="V1112" i="30"/>
  <c r="Z1112" i="30" s="1"/>
  <c r="W1461" i="30"/>
  <c r="AA1461" i="30" s="1"/>
  <c r="V1461" i="30"/>
  <c r="W1320" i="30"/>
  <c r="V1320" i="30"/>
  <c r="Z1320" i="30" s="1"/>
  <c r="W1286" i="30"/>
  <c r="V1286" i="30"/>
  <c r="U1605" i="30"/>
  <c r="T1605" i="30"/>
  <c r="X1605" i="30" s="1"/>
  <c r="T1269" i="30"/>
  <c r="X1269" i="30" s="1"/>
  <c r="U1269" i="30"/>
  <c r="U1678" i="30"/>
  <c r="T1678" i="30"/>
  <c r="X1678" i="30" s="1"/>
  <c r="U1411" i="30"/>
  <c r="T1411" i="30"/>
  <c r="X1411" i="30" s="1"/>
  <c r="W1500" i="30"/>
  <c r="V1500" i="30"/>
  <c r="U1643" i="30"/>
  <c r="Y1643" i="30" s="1"/>
  <c r="T1643" i="30"/>
  <c r="X1643" i="30" s="1"/>
  <c r="W1507" i="30"/>
  <c r="AA1507" i="30" s="1"/>
  <c r="V1507" i="30"/>
  <c r="W1498" i="30"/>
  <c r="AA1498" i="30" s="1"/>
  <c r="V1498" i="30"/>
  <c r="T1598" i="30"/>
  <c r="X1598" i="30" s="1"/>
  <c r="U1598" i="30"/>
  <c r="U1604" i="30"/>
  <c r="T1604" i="30"/>
  <c r="V1680" i="30"/>
  <c r="Z1680" i="30" s="1"/>
  <c r="W1680" i="30"/>
  <c r="U315" i="30"/>
  <c r="Y315" i="30" s="1"/>
  <c r="T315" i="30"/>
  <c r="X315" i="30" s="1"/>
  <c r="W1324" i="30"/>
  <c r="AA1324" i="30" s="1"/>
  <c r="V1324" i="30"/>
  <c r="W865" i="30"/>
  <c r="AA865" i="30" s="1"/>
  <c r="V865" i="30"/>
  <c r="V605" i="30"/>
  <c r="Z605" i="30" s="1"/>
  <c r="W605" i="30"/>
  <c r="AA605" i="30" s="1"/>
  <c r="V920" i="30"/>
  <c r="Z920" i="30" s="1"/>
  <c r="W920" i="30"/>
  <c r="AA920" i="30" s="1"/>
  <c r="U198" i="30"/>
  <c r="Y198" i="30" s="1"/>
  <c r="T198" i="30"/>
  <c r="W931" i="30"/>
  <c r="V931" i="30"/>
  <c r="V959" i="30"/>
  <c r="W959" i="30"/>
  <c r="AA959" i="30" s="1"/>
  <c r="W1556" i="30"/>
  <c r="AA1556" i="30" s="1"/>
  <c r="V1556" i="30"/>
  <c r="W1009" i="30"/>
  <c r="AA1009" i="30" s="1"/>
  <c r="V1009" i="30"/>
  <c r="Z1009" i="30" s="1"/>
  <c r="W246" i="30"/>
  <c r="AA246" i="30" s="1"/>
  <c r="V246" i="30"/>
  <c r="V199" i="30"/>
  <c r="W199" i="30"/>
  <c r="U495" i="30"/>
  <c r="Y495" i="30" s="1"/>
  <c r="T495" i="30"/>
  <c r="X495" i="30" s="1"/>
  <c r="U349" i="30"/>
  <c r="T349" i="30"/>
  <c r="V1329" i="30"/>
  <c r="Z1329" i="30" s="1"/>
  <c r="W1329" i="30"/>
  <c r="AA1329" i="30" s="1"/>
  <c r="V1235" i="30"/>
  <c r="Z1235" i="30" s="1"/>
  <c r="W1235" i="30"/>
  <c r="AA1235" i="30" s="1"/>
  <c r="T320" i="30"/>
  <c r="X320" i="30" s="1"/>
  <c r="U320" i="30"/>
  <c r="Y320" i="30" s="1"/>
  <c r="U1089" i="30"/>
  <c r="Y1089" i="30" s="1"/>
  <c r="T1089" i="30"/>
  <c r="X1089" i="30" s="1"/>
  <c r="W1391" i="30"/>
  <c r="V1391" i="30"/>
  <c r="U681" i="30"/>
  <c r="Y681" i="30" s="1"/>
  <c r="T681" i="30"/>
  <c r="W510" i="30"/>
  <c r="AA510" i="30" s="1"/>
  <c r="V510" i="30"/>
  <c r="U1380" i="30"/>
  <c r="Y1380" i="30" s="1"/>
  <c r="T1380" i="30"/>
  <c r="X1380" i="30" s="1"/>
  <c r="W330" i="30"/>
  <c r="V330" i="30"/>
  <c r="U920" i="30"/>
  <c r="T920" i="30"/>
  <c r="T434" i="30"/>
  <c r="U434" i="30"/>
  <c r="W836" i="30"/>
  <c r="AA836" i="30" s="1"/>
  <c r="V836" i="30"/>
  <c r="Z836" i="30" s="1"/>
  <c r="V1552" i="30"/>
  <c r="Z1552" i="30" s="1"/>
  <c r="W1552" i="30"/>
  <c r="W689" i="30"/>
  <c r="AA689" i="30" s="1"/>
  <c r="V689" i="30"/>
  <c r="U1226" i="30"/>
  <c r="Y1226" i="30" s="1"/>
  <c r="T1226" i="30"/>
  <c r="X1226" i="30" s="1"/>
  <c r="U407" i="30"/>
  <c r="T407" i="30"/>
  <c r="U958" i="30"/>
  <c r="T958" i="30"/>
  <c r="X958" i="30" s="1"/>
  <c r="T597" i="30"/>
  <c r="U597" i="30"/>
  <c r="U1395" i="30"/>
  <c r="Y1395" i="30" s="1"/>
  <c r="T1395" i="30"/>
  <c r="X1395" i="30" s="1"/>
  <c r="U821" i="30"/>
  <c r="Y821" i="30" s="1"/>
  <c r="T821" i="30"/>
  <c r="W1602" i="30"/>
  <c r="V1602" i="30"/>
  <c r="T845" i="30"/>
  <c r="U845" i="30"/>
  <c r="T679" i="30"/>
  <c r="U679" i="30"/>
  <c r="V1069" i="30"/>
  <c r="Z1069" i="30" s="1"/>
  <c r="W1069" i="30"/>
  <c r="W615" i="30"/>
  <c r="AA615" i="30" s="1"/>
  <c r="V615" i="30"/>
  <c r="Z615" i="30" s="1"/>
  <c r="V1008" i="30"/>
  <c r="W1008" i="30"/>
  <c r="T670" i="30"/>
  <c r="U670" i="30"/>
  <c r="Y670" i="30" s="1"/>
  <c r="U1117" i="30"/>
  <c r="Y1117" i="30" s="1"/>
  <c r="T1117" i="30"/>
  <c r="T1043" i="30"/>
  <c r="X1043" i="30" s="1"/>
  <c r="U1043" i="30"/>
  <c r="T995" i="30"/>
  <c r="U995" i="30"/>
  <c r="Y995" i="30" s="1"/>
  <c r="U1098" i="30"/>
  <c r="T1098" i="30"/>
  <c r="X1098" i="30" s="1"/>
  <c r="U1182" i="30"/>
  <c r="T1182" i="30"/>
  <c r="W1567" i="30"/>
  <c r="V1567" i="30"/>
  <c r="W1289" i="30"/>
  <c r="V1289" i="30"/>
  <c r="V1185" i="30"/>
  <c r="Z1185" i="30" s="1"/>
  <c r="W1185" i="30"/>
  <c r="T1323" i="30"/>
  <c r="U1323" i="30"/>
  <c r="T1661" i="30"/>
  <c r="X1661" i="30" s="1"/>
  <c r="U1661" i="30"/>
  <c r="W1464" i="30"/>
  <c r="V1464" i="30"/>
  <c r="U1277" i="30"/>
  <c r="Y1277" i="30" s="1"/>
  <c r="T1277" i="30"/>
  <c r="X1277" i="30" s="1"/>
  <c r="T1408" i="30"/>
  <c r="X1408" i="30" s="1"/>
  <c r="U1408" i="30"/>
  <c r="W1173" i="30"/>
  <c r="V1173" i="30"/>
  <c r="V1301" i="30"/>
  <c r="Z1301" i="30" s="1"/>
  <c r="W1301" i="30"/>
  <c r="AA1301" i="30" s="1"/>
  <c r="V1415" i="30"/>
  <c r="W1415" i="30"/>
  <c r="AA1415" i="30" s="1"/>
  <c r="U1675" i="30"/>
  <c r="Y1675" i="30" s="1"/>
  <c r="T1675" i="30"/>
  <c r="X1675" i="30" s="1"/>
  <c r="T1503" i="30"/>
  <c r="X1503" i="30" s="1"/>
  <c r="U1503" i="30"/>
  <c r="Y1503" i="30" s="1"/>
  <c r="W1430" i="30"/>
  <c r="AA1430" i="30" s="1"/>
  <c r="V1430" i="30"/>
  <c r="V1648" i="30"/>
  <c r="Z1648" i="30" s="1"/>
  <c r="W1648" i="30"/>
  <c r="U1584" i="30"/>
  <c r="Y1584" i="30" s="1"/>
  <c r="T1584" i="30"/>
  <c r="W1514" i="30"/>
  <c r="AA1514" i="30" s="1"/>
  <c r="V1514" i="30"/>
  <c r="W1529" i="30"/>
  <c r="AA1529" i="30" s="1"/>
  <c r="V1529" i="30"/>
  <c r="Z1529" i="30" s="1"/>
  <c r="W1506" i="30"/>
  <c r="V1506" i="30"/>
  <c r="Z1506" i="30" s="1"/>
  <c r="U1574" i="30"/>
  <c r="T1574" i="30"/>
  <c r="X1574" i="30" s="1"/>
  <c r="T1607" i="30"/>
  <c r="X1607" i="30" s="1"/>
  <c r="U1607" i="30"/>
  <c r="Y1607" i="30" s="1"/>
  <c r="W1607" i="30"/>
  <c r="AA1607" i="30" s="1"/>
  <c r="V1607" i="30"/>
  <c r="Z1607" i="30" s="1"/>
  <c r="U1610" i="30"/>
  <c r="T1610" i="30"/>
  <c r="U1663" i="30"/>
  <c r="Y1663" i="30" s="1"/>
  <c r="T1663" i="30"/>
  <c r="U1593" i="30"/>
  <c r="T1593" i="30"/>
  <c r="V1633" i="30"/>
  <c r="Z1633" i="30" s="1"/>
  <c r="W1633" i="30"/>
  <c r="AA1633" i="30" s="1"/>
  <c r="AC889" i="30"/>
  <c r="AB668" i="30"/>
  <c r="AB1062" i="30"/>
  <c r="V810" i="30"/>
  <c r="Z810" i="30" s="1"/>
  <c r="W810" i="30"/>
  <c r="AA810" i="30" s="1"/>
  <c r="U1040" i="30"/>
  <c r="T1040" i="30"/>
  <c r="V321" i="30"/>
  <c r="Z321" i="30" s="1"/>
  <c r="W321" i="30"/>
  <c r="V1117" i="30"/>
  <c r="W1117" i="30"/>
  <c r="AA1117" i="30" s="1"/>
  <c r="AD637" i="30"/>
  <c r="W906" i="30"/>
  <c r="AA906" i="30" s="1"/>
  <c r="V906" i="30"/>
  <c r="W240" i="30"/>
  <c r="AA240" i="30" s="1"/>
  <c r="V240" i="30"/>
  <c r="Z240" i="30" s="1"/>
  <c r="W1645" i="30"/>
  <c r="V1645" i="30"/>
  <c r="Z1645" i="30" s="1"/>
  <c r="W1568" i="30"/>
  <c r="AA1568" i="30" s="1"/>
  <c r="V1568" i="30"/>
  <c r="U283" i="30"/>
  <c r="T283" i="30"/>
  <c r="V997" i="30"/>
  <c r="Z997" i="30" s="1"/>
  <c r="W997" i="30"/>
  <c r="AA997" i="30" s="1"/>
  <c r="T960" i="30"/>
  <c r="X960" i="30" s="1"/>
  <c r="U960" i="30"/>
  <c r="W189" i="30"/>
  <c r="AA189" i="30" s="1"/>
  <c r="V189" i="30"/>
  <c r="Z189" i="30" s="1"/>
  <c r="U905" i="30"/>
  <c r="Y905" i="30" s="1"/>
  <c r="T905" i="30"/>
  <c r="X905" i="30" s="1"/>
  <c r="W618" i="30"/>
  <c r="V618" i="30"/>
  <c r="T327" i="30"/>
  <c r="X327" i="30" s="1"/>
  <c r="U327" i="30"/>
  <c r="Y327" i="30" s="1"/>
  <c r="W1092" i="30"/>
  <c r="AA1092" i="30" s="1"/>
  <c r="V1092" i="30"/>
  <c r="Z1092" i="30" s="1"/>
  <c r="U1433" i="30"/>
  <c r="T1433" i="30"/>
  <c r="X1433" i="30" s="1"/>
  <c r="U730" i="30"/>
  <c r="T730" i="30"/>
  <c r="W306" i="30"/>
  <c r="AA306" i="30" s="1"/>
  <c r="V306" i="30"/>
  <c r="W758" i="30"/>
  <c r="V758" i="30"/>
  <c r="Z758" i="30" s="1"/>
  <c r="W764" i="30"/>
  <c r="AA764" i="30" s="1"/>
  <c r="V764" i="30"/>
  <c r="W406" i="30"/>
  <c r="AA406" i="30" s="1"/>
  <c r="V406" i="30"/>
  <c r="Z406" i="30" s="1"/>
  <c r="W325" i="30"/>
  <c r="V325" i="30"/>
  <c r="W838" i="30"/>
  <c r="AA838" i="30" s="1"/>
  <c r="V838" i="30"/>
  <c r="Z838" i="30" s="1"/>
  <c r="W1564" i="30"/>
  <c r="AA1564" i="30" s="1"/>
  <c r="V1564" i="30"/>
  <c r="Z1564" i="30" s="1"/>
  <c r="W566" i="30"/>
  <c r="V566" i="30"/>
  <c r="W1010" i="30"/>
  <c r="AA1010" i="30" s="1"/>
  <c r="V1010" i="30"/>
  <c r="W284" i="30"/>
  <c r="AA284" i="30" s="1"/>
  <c r="V284" i="30"/>
  <c r="Z284" i="30" s="1"/>
  <c r="U619" i="30"/>
  <c r="Y619" i="30" s="1"/>
  <c r="T619" i="30"/>
  <c r="X619" i="30" s="1"/>
  <c r="W1210" i="30"/>
  <c r="AA1210" i="30" s="1"/>
  <c r="V1210" i="30"/>
  <c r="Z1210" i="30" s="1"/>
  <c r="T610" i="30"/>
  <c r="U610" i="30"/>
  <c r="U1139" i="30"/>
  <c r="Y1139" i="30" s="1"/>
  <c r="T1139" i="30"/>
  <c r="X1139" i="30" s="1"/>
  <c r="V516" i="30"/>
  <c r="Z516" i="30" s="1"/>
  <c r="W516" i="30"/>
  <c r="AA516" i="30" s="1"/>
  <c r="W825" i="30"/>
  <c r="V825" i="30"/>
  <c r="Z825" i="30" s="1"/>
  <c r="U1241" i="30"/>
  <c r="T1241" i="30"/>
  <c r="X1241" i="30" s="1"/>
  <c r="W707" i="30"/>
  <c r="AA707" i="30" s="1"/>
  <c r="V707" i="30"/>
  <c r="Z707" i="30" s="1"/>
  <c r="U559" i="30"/>
  <c r="T559" i="30"/>
  <c r="X559" i="30" s="1"/>
  <c r="V1075" i="30"/>
  <c r="Z1075" i="30" s="1"/>
  <c r="W1075" i="30"/>
  <c r="T806" i="30"/>
  <c r="X806" i="30" s="1"/>
  <c r="U806" i="30"/>
  <c r="U535" i="30"/>
  <c r="Y535" i="30" s="1"/>
  <c r="T535" i="30"/>
  <c r="X535" i="30" s="1"/>
  <c r="U764" i="30"/>
  <c r="Y764" i="30" s="1"/>
  <c r="T764" i="30"/>
  <c r="U1074" i="30"/>
  <c r="T1074" i="30"/>
  <c r="U652" i="30"/>
  <c r="Y652" i="30" s="1"/>
  <c r="T652" i="30"/>
  <c r="X652" i="30" s="1"/>
  <c r="U770" i="30"/>
  <c r="Y770" i="30" s="1"/>
  <c r="T770" i="30"/>
  <c r="X770" i="30" s="1"/>
  <c r="U600" i="30"/>
  <c r="T600" i="30"/>
  <c r="X600" i="30" s="1"/>
  <c r="W960" i="30"/>
  <c r="AA960" i="30" s="1"/>
  <c r="V960" i="30"/>
  <c r="Z960" i="30" s="1"/>
  <c r="W668" i="30"/>
  <c r="AA668" i="30" s="1"/>
  <c r="V668" i="30"/>
  <c r="Z668" i="30" s="1"/>
  <c r="W230" i="30"/>
  <c r="V230" i="30"/>
  <c r="U907" i="30"/>
  <c r="T907" i="30"/>
  <c r="X907" i="30" s="1"/>
  <c r="U1094" i="30"/>
  <c r="T1094" i="30"/>
  <c r="U213" i="30"/>
  <c r="T213" i="30"/>
  <c r="X213" i="30" s="1"/>
  <c r="W1487" i="30"/>
  <c r="V1487" i="30"/>
  <c r="Z1487" i="30" s="1"/>
  <c r="U527" i="30"/>
  <c r="Y527" i="30" s="1"/>
  <c r="T527" i="30"/>
  <c r="U1397" i="30"/>
  <c r="T1397" i="30"/>
  <c r="X1397" i="30" s="1"/>
  <c r="W344" i="30"/>
  <c r="AA344" i="30" s="1"/>
  <c r="V344" i="30"/>
  <c r="Z344" i="30" s="1"/>
  <c r="W937" i="30"/>
  <c r="V937" i="30"/>
  <c r="Z937" i="30" s="1"/>
  <c r="T460" i="30"/>
  <c r="U460" i="30"/>
  <c r="T843" i="30"/>
  <c r="X843" i="30" s="1"/>
  <c r="U843" i="30"/>
  <c r="Y843" i="30" s="1"/>
  <c r="W1615" i="30"/>
  <c r="AA1615" i="30" s="1"/>
  <c r="V1615" i="30"/>
  <c r="Z1615" i="30" s="1"/>
  <c r="W569" i="30"/>
  <c r="AA569" i="30" s="1"/>
  <c r="V569" i="30"/>
  <c r="Z569" i="30" s="1"/>
  <c r="U1018" i="30"/>
  <c r="T1018" i="30"/>
  <c r="X1018" i="30" s="1"/>
  <c r="W292" i="30"/>
  <c r="AA292" i="30" s="1"/>
  <c r="V292" i="30"/>
  <c r="Z292" i="30" s="1"/>
  <c r="U800" i="30"/>
  <c r="T800" i="30"/>
  <c r="X800" i="30" s="1"/>
  <c r="W1537" i="30"/>
  <c r="V1537" i="30"/>
  <c r="Z1537" i="30" s="1"/>
  <c r="V922" i="30"/>
  <c r="Z922" i="30" s="1"/>
  <c r="W922" i="30"/>
  <c r="W524" i="30"/>
  <c r="V524" i="30"/>
  <c r="U1038" i="30"/>
  <c r="T1038" i="30"/>
  <c r="U531" i="30"/>
  <c r="T531" i="30"/>
  <c r="X531" i="30" s="1"/>
  <c r="W1095" i="30"/>
  <c r="V1095" i="30"/>
  <c r="T695" i="30"/>
  <c r="X695" i="30" s="1"/>
  <c r="U695" i="30"/>
  <c r="T1078" i="30"/>
  <c r="U1078" i="30"/>
  <c r="Y1078" i="30" s="1"/>
  <c r="V631" i="30"/>
  <c r="W631" i="30"/>
  <c r="AA631" i="30" s="1"/>
  <c r="W1045" i="30"/>
  <c r="AA1045" i="30" s="1"/>
  <c r="V1045" i="30"/>
  <c r="U686" i="30"/>
  <c r="T686" i="30"/>
  <c r="X686" i="30" s="1"/>
  <c r="W1130" i="30"/>
  <c r="V1130" i="30"/>
  <c r="Z1130" i="30" s="1"/>
  <c r="T1054" i="30"/>
  <c r="X1054" i="30" s="1"/>
  <c r="U1054" i="30"/>
  <c r="Y1054" i="30" s="1"/>
  <c r="U1011" i="30"/>
  <c r="T1011" i="30"/>
  <c r="X1011" i="30" s="1"/>
  <c r="U1115" i="30"/>
  <c r="T1115" i="30"/>
  <c r="X1115" i="30" s="1"/>
  <c r="U1444" i="30"/>
  <c r="T1444" i="30"/>
  <c r="X1444" i="30" s="1"/>
  <c r="W1192" i="30"/>
  <c r="V1192" i="30"/>
  <c r="W1469" i="30"/>
  <c r="V1469" i="30"/>
  <c r="Z1469" i="30" s="1"/>
  <c r="W629" i="30"/>
  <c r="AA629" i="30" s="1"/>
  <c r="V629" i="30"/>
  <c r="U229" i="30"/>
  <c r="T229" i="30"/>
  <c r="X229" i="30" s="1"/>
  <c r="W210" i="30"/>
  <c r="V210" i="30"/>
  <c r="Z210" i="30" s="1"/>
  <c r="W1628" i="30"/>
  <c r="V1628" i="30"/>
  <c r="T1046" i="30"/>
  <c r="U1046" i="30"/>
  <c r="Y1046" i="30" s="1"/>
  <c r="W283" i="30"/>
  <c r="AA283" i="30" s="1"/>
  <c r="V283" i="30"/>
  <c r="Z283" i="30" s="1"/>
  <c r="W231" i="30"/>
  <c r="AA231" i="30" s="1"/>
  <c r="V231" i="30"/>
  <c r="Z231" i="30" s="1"/>
  <c r="V1046" i="30"/>
  <c r="W1046" i="30"/>
  <c r="U197" i="30"/>
  <c r="Y197" i="30" s="1"/>
  <c r="T197" i="30"/>
  <c r="X197" i="30" s="1"/>
  <c r="T964" i="30"/>
  <c r="U964" i="30"/>
  <c r="U698" i="30"/>
  <c r="Y698" i="30" s="1"/>
  <c r="T698" i="30"/>
  <c r="V234" i="30"/>
  <c r="Z234" i="30" s="1"/>
  <c r="W234" i="30"/>
  <c r="U666" i="30"/>
  <c r="T666" i="30"/>
  <c r="W1134" i="30"/>
  <c r="AA1134" i="30" s="1"/>
  <c r="V1134" i="30"/>
  <c r="U1462" i="30"/>
  <c r="Y1462" i="30" s="1"/>
  <c r="T1462" i="30"/>
  <c r="X1462" i="30" s="1"/>
  <c r="V747" i="30"/>
  <c r="Z747" i="30" s="1"/>
  <c r="W747" i="30"/>
  <c r="V320" i="30"/>
  <c r="W320" i="30"/>
  <c r="T788" i="30"/>
  <c r="U788" i="30"/>
  <c r="U892" i="30"/>
  <c r="T892" i="30"/>
  <c r="X892" i="30" s="1"/>
  <c r="V425" i="30"/>
  <c r="Z425" i="30" s="1"/>
  <c r="W425" i="30"/>
  <c r="AA425" i="30" s="1"/>
  <c r="W1393" i="30"/>
  <c r="AA1393" i="30" s="1"/>
  <c r="V1393" i="30"/>
  <c r="Z1393" i="30" s="1"/>
  <c r="T569" i="30"/>
  <c r="X569" i="30" s="1"/>
  <c r="U569" i="30"/>
  <c r="Y569" i="30" s="1"/>
  <c r="W1002" i="30"/>
  <c r="V1002" i="30"/>
  <c r="Z1002" i="30" s="1"/>
  <c r="U300" i="30"/>
  <c r="T300" i="30"/>
  <c r="X300" i="30" s="1"/>
  <c r="V710" i="30"/>
  <c r="Z710" i="30" s="1"/>
  <c r="W710" i="30"/>
  <c r="U1547" i="30"/>
  <c r="T1547" i="30"/>
  <c r="X1547" i="30" s="1"/>
  <c r="V658" i="30"/>
  <c r="W658" i="30"/>
  <c r="W998" i="30"/>
  <c r="AA998" i="30" s="1"/>
  <c r="V998" i="30"/>
  <c r="T627" i="30"/>
  <c r="X627" i="30" s="1"/>
  <c r="U627" i="30"/>
  <c r="T925" i="30"/>
  <c r="U925" i="30"/>
  <c r="W404" i="30"/>
  <c r="V404" i="30"/>
  <c r="Z404" i="30" s="1"/>
  <c r="U1265" i="30"/>
  <c r="T1265" i="30"/>
  <c r="X1265" i="30" s="1"/>
  <c r="T831" i="30"/>
  <c r="X831" i="30" s="1"/>
  <c r="U831" i="30"/>
  <c r="T1677" i="30"/>
  <c r="U1677" i="30"/>
  <c r="U1113" i="30"/>
  <c r="Y1113" i="30" s="1"/>
  <c r="T1113" i="30"/>
  <c r="X1113" i="30" s="1"/>
  <c r="U521" i="30"/>
  <c r="Y521" i="30" s="1"/>
  <c r="T521" i="30"/>
  <c r="X521" i="30" s="1"/>
  <c r="U224" i="30"/>
  <c r="Y224" i="30" s="1"/>
  <c r="T224" i="30"/>
  <c r="X224" i="30" s="1"/>
  <c r="W702" i="30"/>
  <c r="V702" i="30"/>
  <c r="U270" i="30"/>
  <c r="T270" i="30"/>
  <c r="X270" i="30" s="1"/>
  <c r="V953" i="30"/>
  <c r="Z953" i="30" s="1"/>
  <c r="W953" i="30"/>
  <c r="V844" i="30"/>
  <c r="Z844" i="30" s="1"/>
  <c r="W844" i="30"/>
  <c r="V427" i="30"/>
  <c r="Z427" i="30" s="1"/>
  <c r="W427" i="30"/>
  <c r="AA427" i="30" s="1"/>
  <c r="AD1539" i="30"/>
  <c r="U976" i="30"/>
  <c r="T976" i="30"/>
  <c r="U397" i="30"/>
  <c r="Y397" i="30" s="1"/>
  <c r="T397" i="30"/>
  <c r="U640" i="30"/>
  <c r="Y640" i="30" s="1"/>
  <c r="T640" i="30"/>
  <c r="W270" i="30"/>
  <c r="V270" i="30"/>
  <c r="Z270" i="30" s="1"/>
  <c r="U1508" i="30"/>
  <c r="Y1508" i="30" s="1"/>
  <c r="T1508" i="30"/>
  <c r="U448" i="30"/>
  <c r="T448" i="30"/>
  <c r="U335" i="30"/>
  <c r="T335" i="30"/>
  <c r="X335" i="30" s="1"/>
  <c r="W737" i="30"/>
  <c r="V737" i="30"/>
  <c r="Z737" i="30" s="1"/>
  <c r="AD674" i="30"/>
  <c r="AC290" i="30"/>
  <c r="V640" i="30"/>
  <c r="W640" i="30"/>
  <c r="AA640" i="30" s="1"/>
  <c r="U1603" i="30"/>
  <c r="Y1603" i="30" s="1"/>
  <c r="T1603" i="30"/>
  <c r="U966" i="30"/>
  <c r="Y966" i="30" s="1"/>
  <c r="T966" i="30"/>
  <c r="X966" i="30" s="1"/>
  <c r="W360" i="30"/>
  <c r="AA360" i="30" s="1"/>
  <c r="V360" i="30"/>
  <c r="V672" i="30"/>
  <c r="Z672" i="30" s="1"/>
  <c r="W672" i="30"/>
  <c r="W1158" i="30"/>
  <c r="V1158" i="30"/>
  <c r="Z1158" i="30" s="1"/>
  <c r="U287" i="30"/>
  <c r="T287" i="30"/>
  <c r="X287" i="30" s="1"/>
  <c r="W267" i="30"/>
  <c r="AA267" i="30" s="1"/>
  <c r="V267" i="30"/>
  <c r="W595" i="30"/>
  <c r="V595" i="30"/>
  <c r="W271" i="30"/>
  <c r="AA271" i="30" s="1"/>
  <c r="V271" i="30"/>
  <c r="Z271" i="30" s="1"/>
  <c r="U216" i="30"/>
  <c r="T216" i="30"/>
  <c r="U581" i="30"/>
  <c r="T581" i="30"/>
  <c r="W1073" i="30"/>
  <c r="AA1073" i="30" s="1"/>
  <c r="V1073" i="30"/>
  <c r="W193" i="30"/>
  <c r="V193" i="30"/>
  <c r="W479" i="30"/>
  <c r="V479" i="30"/>
  <c r="Z479" i="30" s="1"/>
  <c r="V772" i="30"/>
  <c r="Z772" i="30" s="1"/>
  <c r="W772" i="30"/>
  <c r="W1110" i="30"/>
  <c r="V1110" i="30"/>
  <c r="Z1110" i="30" s="1"/>
  <c r="V469" i="30"/>
  <c r="W469" i="30"/>
  <c r="AA469" i="30" s="1"/>
  <c r="V866" i="30"/>
  <c r="W866" i="30"/>
  <c r="U328" i="30"/>
  <c r="Y328" i="30" s="1"/>
  <c r="T328" i="30"/>
  <c r="X328" i="30" s="1"/>
  <c r="U592" i="30"/>
  <c r="T592" i="30"/>
  <c r="W1123" i="30"/>
  <c r="V1123" i="30"/>
  <c r="Z1123" i="30" s="1"/>
  <c r="U235" i="30"/>
  <c r="T235" i="30"/>
  <c r="X235" i="30" s="1"/>
  <c r="U414" i="30"/>
  <c r="T414" i="30"/>
  <c r="U636" i="30"/>
  <c r="T636" i="30"/>
  <c r="X636" i="30" s="1"/>
  <c r="U1077" i="30"/>
  <c r="Y1077" i="30" s="1"/>
  <c r="T1077" i="30"/>
  <c r="U981" i="30"/>
  <c r="Y981" i="30" s="1"/>
  <c r="T981" i="30"/>
  <c r="U586" i="30"/>
  <c r="Y586" i="30" s="1"/>
  <c r="T586" i="30"/>
  <c r="W203" i="30"/>
  <c r="AA203" i="30" s="1"/>
  <c r="V203" i="30"/>
  <c r="Z203" i="30" s="1"/>
  <c r="W390" i="30"/>
  <c r="AA390" i="30" s="1"/>
  <c r="V390" i="30"/>
  <c r="Z390" i="30" s="1"/>
  <c r="U720" i="30"/>
  <c r="T720" i="30"/>
  <c r="V967" i="30"/>
  <c r="Z967" i="30" s="1"/>
  <c r="W967" i="30"/>
  <c r="W1527" i="30"/>
  <c r="AA1527" i="30" s="1"/>
  <c r="V1527" i="30"/>
  <c r="W418" i="30"/>
  <c r="AA418" i="30" s="1"/>
  <c r="V418" i="30"/>
  <c r="U747" i="30"/>
  <c r="T747" i="30"/>
  <c r="X747" i="30" s="1"/>
  <c r="U1366" i="30"/>
  <c r="Y1366" i="30" s="1"/>
  <c r="T1366" i="30"/>
  <c r="X1366" i="30" s="1"/>
  <c r="W622" i="30"/>
  <c r="V622" i="30"/>
  <c r="V247" i="30"/>
  <c r="Z247" i="30" s="1"/>
  <c r="W247" i="30"/>
  <c r="W415" i="30"/>
  <c r="V415" i="30"/>
  <c r="W681" i="30"/>
  <c r="V681" i="30"/>
  <c r="W926" i="30"/>
  <c r="AA926" i="30" s="1"/>
  <c r="V926" i="30"/>
  <c r="W1150" i="30"/>
  <c r="AA1150" i="30" s="1"/>
  <c r="V1150" i="30"/>
  <c r="Z1150" i="30" s="1"/>
  <c r="U1620" i="30"/>
  <c r="T1620" i="30"/>
  <c r="X1620" i="30" s="1"/>
  <c r="T1106" i="30"/>
  <c r="X1106" i="30" s="1"/>
  <c r="U1106" i="30"/>
  <c r="Y1106" i="30" s="1"/>
  <c r="V1473" i="30"/>
  <c r="Z1473" i="30" s="1"/>
  <c r="W1473" i="30"/>
  <c r="AA1473" i="30" s="1"/>
  <c r="U749" i="30"/>
  <c r="T749" i="30"/>
  <c r="X749" i="30" s="1"/>
  <c r="U247" i="30"/>
  <c r="Y247" i="30" s="1"/>
  <c r="T247" i="30"/>
  <c r="V749" i="30"/>
  <c r="Z749" i="30" s="1"/>
  <c r="W749" i="30"/>
  <c r="W1083" i="30"/>
  <c r="AA1083" i="30" s="1"/>
  <c r="V1083" i="30"/>
  <c r="Z1083" i="30" s="1"/>
  <c r="U1564" i="30"/>
  <c r="T1564" i="30"/>
  <c r="T323" i="30"/>
  <c r="X323" i="30" s="1"/>
  <c r="U323" i="30"/>
  <c r="Y323" i="30" s="1"/>
  <c r="T420" i="30"/>
  <c r="X420" i="30" s="1"/>
  <c r="U420" i="30"/>
  <c r="Y420" i="30" s="1"/>
  <c r="V557" i="30"/>
  <c r="Z557" i="30" s="1"/>
  <c r="W557" i="30"/>
  <c r="AA557" i="30" s="1"/>
  <c r="U792" i="30"/>
  <c r="Y792" i="30" s="1"/>
  <c r="T792" i="30"/>
  <c r="X792" i="30" s="1"/>
  <c r="W1050" i="30"/>
  <c r="V1050" i="30"/>
  <c r="V1457" i="30"/>
  <c r="Z1457" i="30" s="1"/>
  <c r="W1457" i="30"/>
  <c r="W1106" i="30"/>
  <c r="AA1106" i="30" s="1"/>
  <c r="V1106" i="30"/>
  <c r="V896" i="30"/>
  <c r="Z896" i="30" s="1"/>
  <c r="W896" i="30"/>
  <c r="W351" i="30"/>
  <c r="AA351" i="30" s="1"/>
  <c r="V351" i="30"/>
  <c r="W433" i="30"/>
  <c r="AA433" i="30" s="1"/>
  <c r="V433" i="30"/>
  <c r="W694" i="30"/>
  <c r="AA694" i="30" s="1"/>
  <c r="V694" i="30"/>
  <c r="T1034" i="30"/>
  <c r="U1034" i="30"/>
  <c r="Y1034" i="30" s="1"/>
  <c r="W1397" i="30"/>
  <c r="V1397" i="30"/>
  <c r="Z1397" i="30" s="1"/>
  <c r="V349" i="30"/>
  <c r="Z349" i="30" s="1"/>
  <c r="W349" i="30"/>
  <c r="U477" i="30"/>
  <c r="Y477" i="30" s="1"/>
  <c r="T477" i="30"/>
  <c r="T574" i="30"/>
  <c r="X574" i="30" s="1"/>
  <c r="U574" i="30"/>
  <c r="Y574" i="30" s="1"/>
  <c r="W739" i="30"/>
  <c r="V739" i="30"/>
  <c r="Z739" i="30" s="1"/>
  <c r="W876" i="30"/>
  <c r="AA876" i="30" s="1"/>
  <c r="V876" i="30"/>
  <c r="T1010" i="30"/>
  <c r="U1010" i="30"/>
  <c r="U1238" i="30"/>
  <c r="Y1238" i="30" s="1"/>
  <c r="T1238" i="30"/>
  <c r="U308" i="30"/>
  <c r="Y308" i="30" s="1"/>
  <c r="T308" i="30"/>
  <c r="X308" i="30" s="1"/>
  <c r="W577" i="30"/>
  <c r="V577" i="30"/>
  <c r="U888" i="30"/>
  <c r="Y888" i="30" s="1"/>
  <c r="T888" i="30"/>
  <c r="U1290" i="30"/>
  <c r="T1290" i="30"/>
  <c r="T442" i="30"/>
  <c r="U442" i="30"/>
  <c r="Y442" i="30" s="1"/>
  <c r="U1006" i="30"/>
  <c r="Y1006" i="30" s="1"/>
  <c r="T1006" i="30"/>
  <c r="W1577" i="30"/>
  <c r="V1577" i="30"/>
  <c r="W929" i="30"/>
  <c r="V929" i="30"/>
  <c r="Z929" i="30" s="1"/>
  <c r="U1493" i="30"/>
  <c r="T1493" i="30"/>
  <c r="X1493" i="30" s="1"/>
  <c r="W540" i="30"/>
  <c r="AA540" i="30" s="1"/>
  <c r="V540" i="30"/>
  <c r="U835" i="30"/>
  <c r="T835" i="30"/>
  <c r="T1058" i="30"/>
  <c r="U1058" i="30"/>
  <c r="U1278" i="30"/>
  <c r="Y1278" i="30" s="1"/>
  <c r="T1278" i="30"/>
  <c r="U547" i="30"/>
  <c r="Y547" i="30" s="1"/>
  <c r="T547" i="30"/>
  <c r="W721" i="30"/>
  <c r="AA721" i="30" s="1"/>
  <c r="V721" i="30"/>
  <c r="U859" i="30"/>
  <c r="T859" i="30"/>
  <c r="X859" i="30" s="1"/>
  <c r="U1370" i="30"/>
  <c r="T1370" i="30"/>
  <c r="U583" i="30"/>
  <c r="Y583" i="30" s="1"/>
  <c r="T583" i="30"/>
  <c r="T711" i="30"/>
  <c r="U711" i="30"/>
  <c r="T839" i="30"/>
  <c r="U839" i="30"/>
  <c r="Y839" i="30" s="1"/>
  <c r="T962" i="30"/>
  <c r="U962" i="30"/>
  <c r="Y962" i="30" s="1"/>
  <c r="U1273" i="30"/>
  <c r="Y1273" i="30" s="1"/>
  <c r="T1273" i="30"/>
  <c r="V1553" i="30"/>
  <c r="Z1553" i="30" s="1"/>
  <c r="W1553" i="30"/>
  <c r="AA1553" i="30" s="1"/>
  <c r="V647" i="30"/>
  <c r="Z647" i="30" s="1"/>
  <c r="W647" i="30"/>
  <c r="V775" i="30"/>
  <c r="W775" i="30"/>
  <c r="AA775" i="30" s="1"/>
  <c r="V903" i="30"/>
  <c r="Z903" i="30" s="1"/>
  <c r="W903" i="30"/>
  <c r="W1057" i="30"/>
  <c r="V1057" i="30"/>
  <c r="W1224" i="30"/>
  <c r="AA1224" i="30" s="1"/>
  <c r="V1224" i="30"/>
  <c r="Z1224" i="30" s="1"/>
  <c r="W1424" i="30"/>
  <c r="V1424" i="30"/>
  <c r="U702" i="30"/>
  <c r="Y702" i="30" s="1"/>
  <c r="T702" i="30"/>
  <c r="U830" i="30"/>
  <c r="T830" i="30"/>
  <c r="T956" i="30"/>
  <c r="X956" i="30" s="1"/>
  <c r="U956" i="30"/>
  <c r="Y956" i="30" s="1"/>
  <c r="V1149" i="30"/>
  <c r="W1149" i="30"/>
  <c r="AA1149" i="30" s="1"/>
  <c r="U1335" i="30"/>
  <c r="Y1335" i="30" s="1"/>
  <c r="T1335" i="30"/>
  <c r="U1577" i="30"/>
  <c r="Y1577" i="30" s="1"/>
  <c r="T1577" i="30"/>
  <c r="X1577" i="30" s="1"/>
  <c r="W1071" i="30"/>
  <c r="V1071" i="30"/>
  <c r="U1287" i="30"/>
  <c r="Y1287" i="30" s="1"/>
  <c r="T1287" i="30"/>
  <c r="V1494" i="30"/>
  <c r="W1494" i="30"/>
  <c r="U1027" i="30"/>
  <c r="Y1027" i="30" s="1"/>
  <c r="T1027" i="30"/>
  <c r="U1256" i="30"/>
  <c r="T1256" i="30"/>
  <c r="U1530" i="30"/>
  <c r="T1530" i="30"/>
  <c r="X1530" i="30" s="1"/>
  <c r="T1131" i="30"/>
  <c r="X1131" i="30" s="1"/>
  <c r="U1131" i="30"/>
  <c r="U1360" i="30"/>
  <c r="T1360" i="30"/>
  <c r="X1360" i="30" s="1"/>
  <c r="U1645" i="30"/>
  <c r="T1645" i="30"/>
  <c r="V1265" i="30"/>
  <c r="Z1265" i="30" s="1"/>
  <c r="W1265" i="30"/>
  <c r="T1461" i="30"/>
  <c r="X1461" i="30" s="1"/>
  <c r="U1461" i="30"/>
  <c r="T1627" i="30"/>
  <c r="X1627" i="30" s="1"/>
  <c r="U1627" i="30"/>
  <c r="Y1627" i="30" s="1"/>
  <c r="W1152" i="30"/>
  <c r="AA1152" i="30" s="1"/>
  <c r="V1152" i="30"/>
  <c r="Z1152" i="30" s="1"/>
  <c r="W1303" i="30"/>
  <c r="V1303" i="30"/>
  <c r="W1521" i="30"/>
  <c r="AA1521" i="30" s="1"/>
  <c r="V1521" i="30"/>
  <c r="W1199" i="30"/>
  <c r="AA1199" i="30" s="1"/>
  <c r="V1199" i="30"/>
  <c r="U1344" i="30"/>
  <c r="Y1344" i="30" s="1"/>
  <c r="T1344" i="30"/>
  <c r="W1198" i="30"/>
  <c r="AA1198" i="30" s="1"/>
  <c r="V1198" i="30"/>
  <c r="Z1198" i="30" s="1"/>
  <c r="W1326" i="30"/>
  <c r="AA1326" i="30" s="1"/>
  <c r="V1326" i="30"/>
  <c r="U1507" i="30"/>
  <c r="T1507" i="30"/>
  <c r="T1181" i="30"/>
  <c r="U1181" i="30"/>
  <c r="U1309" i="30"/>
  <c r="Y1309" i="30" s="1"/>
  <c r="T1309" i="30"/>
  <c r="X1309" i="30" s="1"/>
  <c r="U1476" i="30"/>
  <c r="Y1476" i="30" s="1"/>
  <c r="T1476" i="30"/>
  <c r="X1476" i="30" s="1"/>
  <c r="V1205" i="30"/>
  <c r="W1205" i="30"/>
  <c r="W1333" i="30"/>
  <c r="AA1333" i="30" s="1"/>
  <c r="V1333" i="30"/>
  <c r="T1414" i="30"/>
  <c r="X1414" i="30" s="1"/>
  <c r="U1414" i="30"/>
  <c r="T1648" i="30"/>
  <c r="X1648" i="30" s="1"/>
  <c r="U1648" i="30"/>
  <c r="W1503" i="30"/>
  <c r="V1503" i="30"/>
  <c r="Z1503" i="30" s="1"/>
  <c r="U1405" i="30"/>
  <c r="Y1405" i="30" s="1"/>
  <c r="T1405" i="30"/>
  <c r="U1636" i="30"/>
  <c r="T1636" i="30"/>
  <c r="T1559" i="30"/>
  <c r="X1559" i="30" s="1"/>
  <c r="U1559" i="30"/>
  <c r="Y1559" i="30" s="1"/>
  <c r="V1563" i="30"/>
  <c r="W1563" i="30"/>
  <c r="T1537" i="30"/>
  <c r="X1537" i="30" s="1"/>
  <c r="U1537" i="30"/>
  <c r="W1635" i="30"/>
  <c r="V1635" i="30"/>
  <c r="Z1635" i="30" s="1"/>
  <c r="T1683" i="30"/>
  <c r="U1683" i="30"/>
  <c r="W1683" i="30"/>
  <c r="V1683" i="30"/>
  <c r="U1588" i="30"/>
  <c r="Y1588" i="30" s="1"/>
  <c r="T1588" i="30"/>
  <c r="X1588" i="30" s="1"/>
  <c r="U1625" i="30"/>
  <c r="T1625" i="30"/>
  <c r="X1625" i="30" s="1"/>
  <c r="V1665" i="30"/>
  <c r="Z1665" i="30" s="1"/>
  <c r="W1665" i="30"/>
  <c r="AB650" i="30"/>
  <c r="AC834" i="30"/>
  <c r="U207" i="30"/>
  <c r="Y207" i="30" s="1"/>
  <c r="T207" i="30"/>
  <c r="U933" i="30"/>
  <c r="T933" i="30"/>
  <c r="X933" i="30" s="1"/>
  <c r="U893" i="30"/>
  <c r="Y893" i="30" s="1"/>
  <c r="T893" i="30"/>
  <c r="U253" i="30"/>
  <c r="T253" i="30"/>
  <c r="X253" i="30" s="1"/>
  <c r="V712" i="30"/>
  <c r="Z712" i="30" s="1"/>
  <c r="W712" i="30"/>
  <c r="AE674" i="30"/>
  <c r="U706" i="30"/>
  <c r="T706" i="30"/>
  <c r="U271" i="30"/>
  <c r="Y271" i="30" s="1"/>
  <c r="T271" i="30"/>
  <c r="U248" i="30"/>
  <c r="Y248" i="30" s="1"/>
  <c r="T248" i="30"/>
  <c r="T199" i="30"/>
  <c r="U199" i="30"/>
  <c r="U474" i="30"/>
  <c r="Y474" i="30" s="1"/>
  <c r="T474" i="30"/>
  <c r="W435" i="30"/>
  <c r="AA435" i="30" s="1"/>
  <c r="V435" i="30"/>
  <c r="Z435" i="30" s="1"/>
  <c r="U1456" i="30"/>
  <c r="Y1456" i="30" s="1"/>
  <c r="T1456" i="30"/>
  <c r="X1456" i="30" s="1"/>
  <c r="W441" i="30"/>
  <c r="AA441" i="30" s="1"/>
  <c r="V441" i="30"/>
  <c r="Z441" i="30" s="1"/>
  <c r="W1405" i="30"/>
  <c r="AA1405" i="30" s="1"/>
  <c r="V1405" i="30"/>
  <c r="T481" i="30"/>
  <c r="U481" i="30"/>
  <c r="U881" i="30"/>
  <c r="T881" i="30"/>
  <c r="X881" i="30" s="1"/>
  <c r="W1248" i="30"/>
  <c r="AA1248" i="30" s="1"/>
  <c r="V1248" i="30"/>
  <c r="U316" i="30"/>
  <c r="T316" i="30"/>
  <c r="X316" i="30" s="1"/>
  <c r="W746" i="30"/>
  <c r="AA746" i="30" s="1"/>
  <c r="V746" i="30"/>
  <c r="W1061" i="30"/>
  <c r="V1061" i="30"/>
  <c r="W188" i="30"/>
  <c r="AA188" i="30" s="1"/>
  <c r="V188" i="30"/>
  <c r="U455" i="30"/>
  <c r="Y455" i="30" s="1"/>
  <c r="T455" i="30"/>
  <c r="X455" i="30" s="1"/>
  <c r="W850" i="30"/>
  <c r="AA850" i="30" s="1"/>
  <c r="V850" i="30"/>
  <c r="W1281" i="30"/>
  <c r="V1281" i="30"/>
  <c r="Z1281" i="30" s="1"/>
  <c r="V645" i="30"/>
  <c r="Z645" i="30" s="1"/>
  <c r="W645" i="30"/>
  <c r="AA645" i="30" s="1"/>
  <c r="W1186" i="30"/>
  <c r="V1186" i="30"/>
  <c r="W420" i="30"/>
  <c r="V420" i="30"/>
  <c r="U700" i="30"/>
  <c r="Y700" i="30" s="1"/>
  <c r="T700" i="30"/>
  <c r="W1067" i="30"/>
  <c r="AA1067" i="30" s="1"/>
  <c r="V1067" i="30"/>
  <c r="Z1067" i="30" s="1"/>
  <c r="U427" i="30"/>
  <c r="Y427" i="30" s="1"/>
  <c r="T427" i="30"/>
  <c r="U724" i="30"/>
  <c r="T724" i="30"/>
  <c r="X724" i="30" s="1"/>
  <c r="U1154" i="30"/>
  <c r="Y1154" i="30" s="1"/>
  <c r="T1154" i="30"/>
  <c r="T591" i="30"/>
  <c r="U591" i="30"/>
  <c r="T847" i="30"/>
  <c r="X847" i="30" s="1"/>
  <c r="U847" i="30"/>
  <c r="Y847" i="30" s="1"/>
  <c r="T1090" i="30"/>
  <c r="U1090" i="30"/>
  <c r="U1572" i="30"/>
  <c r="Y1572" i="30" s="1"/>
  <c r="T1572" i="30"/>
  <c r="X1572" i="30" s="1"/>
  <c r="W783" i="30"/>
  <c r="AA783" i="30" s="1"/>
  <c r="V783" i="30"/>
  <c r="W911" i="30"/>
  <c r="V911" i="30"/>
  <c r="U1250" i="30"/>
  <c r="T1250" i="30"/>
  <c r="X1250" i="30" s="1"/>
  <c r="V1443" i="30"/>
  <c r="Z1443" i="30" s="1"/>
  <c r="W1443" i="30"/>
  <c r="AA1443" i="30" s="1"/>
  <c r="U838" i="30"/>
  <c r="T838" i="30"/>
  <c r="U967" i="30"/>
  <c r="Y967" i="30" s="1"/>
  <c r="T967" i="30"/>
  <c r="X967" i="30" s="1"/>
  <c r="W1151" i="30"/>
  <c r="V1151" i="30"/>
  <c r="Z1151" i="30" s="1"/>
  <c r="V1348" i="30"/>
  <c r="W1348" i="30"/>
  <c r="W1652" i="30"/>
  <c r="AA1652" i="30" s="1"/>
  <c r="V1652" i="30"/>
  <c r="Z1652" i="30" s="1"/>
  <c r="T1082" i="30"/>
  <c r="X1082" i="30" s="1"/>
  <c r="U1082" i="30"/>
  <c r="Y1082" i="30" s="1"/>
  <c r="T1308" i="30"/>
  <c r="X1308" i="30" s="1"/>
  <c r="U1308" i="30"/>
  <c r="Y1308" i="30" s="1"/>
  <c r="U1035" i="30"/>
  <c r="Y1035" i="30" s="1"/>
  <c r="T1035" i="30"/>
  <c r="X1035" i="30" s="1"/>
  <c r="W1287" i="30"/>
  <c r="V1287" i="30"/>
  <c r="U1536" i="30"/>
  <c r="T1536" i="30"/>
  <c r="X1536" i="30" s="1"/>
  <c r="U1138" i="30"/>
  <c r="T1138" i="30"/>
  <c r="X1138" i="30" s="1"/>
  <c r="W1376" i="30"/>
  <c r="V1376" i="30"/>
  <c r="Z1376" i="30" s="1"/>
  <c r="T1104" i="30"/>
  <c r="X1104" i="30" s="1"/>
  <c r="U1104" i="30"/>
  <c r="Y1104" i="30" s="1"/>
  <c r="T1268" i="30"/>
  <c r="U1268" i="30"/>
  <c r="Y1268" i="30" s="1"/>
  <c r="T1463" i="30"/>
  <c r="U1463" i="30"/>
  <c r="Y1463" i="30" s="1"/>
  <c r="U1671" i="30"/>
  <c r="Y1671" i="30" s="1"/>
  <c r="T1671" i="30"/>
  <c r="X1671" i="30" s="1"/>
  <c r="W1160" i="30"/>
  <c r="AA1160" i="30" s="1"/>
  <c r="V1160" i="30"/>
  <c r="U1306" i="30"/>
  <c r="Y1306" i="30" s="1"/>
  <c r="T1306" i="30"/>
  <c r="V1538" i="30"/>
  <c r="W1538" i="30"/>
  <c r="T1202" i="30"/>
  <c r="X1202" i="30" s="1"/>
  <c r="U1202" i="30"/>
  <c r="Y1202" i="30" s="1"/>
  <c r="U1351" i="30"/>
  <c r="Y1351" i="30" s="1"/>
  <c r="T1351" i="30"/>
  <c r="V1206" i="30"/>
  <c r="Z1206" i="30" s="1"/>
  <c r="W1206" i="30"/>
  <c r="V1334" i="30"/>
  <c r="W1334" i="30"/>
  <c r="AA1334" i="30" s="1"/>
  <c r="T1509" i="30"/>
  <c r="U1509" i="30"/>
  <c r="U1189" i="30"/>
  <c r="T1189" i="30"/>
  <c r="U1317" i="30"/>
  <c r="T1317" i="30"/>
  <c r="X1317" i="30" s="1"/>
  <c r="V1213" i="30"/>
  <c r="Z1213" i="30" s="1"/>
  <c r="W1213" i="30"/>
  <c r="AA1213" i="30" s="1"/>
  <c r="V1341" i="30"/>
  <c r="W1341" i="30"/>
  <c r="W1447" i="30"/>
  <c r="AA1447" i="30" s="1"/>
  <c r="V1447" i="30"/>
  <c r="T1422" i="30"/>
  <c r="U1422" i="30"/>
  <c r="W1655" i="30"/>
  <c r="V1655" i="30"/>
  <c r="Z1655" i="30" s="1"/>
  <c r="V1510" i="30"/>
  <c r="Z1510" i="30" s="1"/>
  <c r="W1510" i="30"/>
  <c r="U1413" i="30"/>
  <c r="T1413" i="30"/>
  <c r="X1413" i="30" s="1"/>
  <c r="W1643" i="30"/>
  <c r="AA1643" i="30" s="1"/>
  <c r="V1643" i="30"/>
  <c r="T1563" i="30"/>
  <c r="U1563" i="30"/>
  <c r="U1579" i="30"/>
  <c r="Y1579" i="30" s="1"/>
  <c r="T1579" i="30"/>
  <c r="X1579" i="30" s="1"/>
  <c r="U1550" i="30"/>
  <c r="T1550" i="30"/>
  <c r="W1638" i="30"/>
  <c r="V1638" i="30"/>
  <c r="T1686" i="30"/>
  <c r="X1686" i="30" s="1"/>
  <c r="U1686" i="30"/>
  <c r="Y1686" i="30" s="1"/>
  <c r="W1686" i="30"/>
  <c r="AA1686" i="30" s="1"/>
  <c r="V1686" i="30"/>
  <c r="U1631" i="30"/>
  <c r="T1631" i="30"/>
  <c r="X1631" i="30" s="1"/>
  <c r="W1595" i="30"/>
  <c r="AA1595" i="30" s="1"/>
  <c r="V1595" i="30"/>
  <c r="Z1595" i="30" s="1"/>
  <c r="U1633" i="30"/>
  <c r="T1633" i="30"/>
  <c r="X1633" i="30" s="1"/>
  <c r="W1673" i="30"/>
  <c r="AA1673" i="30" s="1"/>
  <c r="V1673" i="30"/>
  <c r="Z1673" i="30" s="1"/>
  <c r="AB1356" i="30"/>
  <c r="AE1585" i="30"/>
  <c r="AE521" i="30"/>
  <c r="AC371" i="30"/>
  <c r="W487" i="30"/>
  <c r="AA487" i="30" s="1"/>
  <c r="V487" i="30"/>
  <c r="Z487" i="30" s="1"/>
  <c r="U556" i="30"/>
  <c r="T556" i="30"/>
  <c r="T243" i="30"/>
  <c r="U243" i="30"/>
  <c r="W232" i="30"/>
  <c r="V232" i="30"/>
  <c r="Z232" i="30" s="1"/>
  <c r="AD218" i="30"/>
  <c r="AC1441" i="30"/>
  <c r="U872" i="30"/>
  <c r="Y872" i="30" s="1"/>
  <c r="T872" i="30"/>
  <c r="V556" i="30"/>
  <c r="W556" i="30"/>
  <c r="AA556" i="30" s="1"/>
  <c r="V1361" i="30"/>
  <c r="W1361" i="30"/>
  <c r="AA1361" i="30" s="1"/>
  <c r="U1634" i="30"/>
  <c r="T1634" i="30"/>
  <c r="U1243" i="30"/>
  <c r="Y1243" i="30" s="1"/>
  <c r="T1243" i="30"/>
  <c r="W287" i="30"/>
  <c r="V287" i="30"/>
  <c r="W328" i="30"/>
  <c r="V328" i="30"/>
  <c r="W1175" i="30"/>
  <c r="V1175" i="30"/>
  <c r="Z1175" i="30" s="1"/>
  <c r="U517" i="30"/>
  <c r="T517" i="30"/>
  <c r="X517" i="30" s="1"/>
  <c r="W1328" i="30"/>
  <c r="V1328" i="30"/>
  <c r="Z1328" i="30" s="1"/>
  <c r="U900" i="30"/>
  <c r="Y900" i="30" s="1"/>
  <c r="T900" i="30"/>
  <c r="U657" i="30"/>
  <c r="Y657" i="30" s="1"/>
  <c r="T657" i="30"/>
  <c r="W254" i="30"/>
  <c r="V254" i="30"/>
  <c r="W729" i="30"/>
  <c r="V729" i="30"/>
  <c r="Z729" i="30" s="1"/>
  <c r="U1032" i="30"/>
  <c r="Y1032" i="30" s="1"/>
  <c r="T1032" i="30"/>
  <c r="U218" i="30"/>
  <c r="T218" i="30"/>
  <c r="X218" i="30" s="1"/>
  <c r="V763" i="30"/>
  <c r="W763" i="30"/>
  <c r="U864" i="30"/>
  <c r="T864" i="30"/>
  <c r="X864" i="30" s="1"/>
  <c r="V864" i="30"/>
  <c r="Z864" i="30" s="1"/>
  <c r="W864" i="30"/>
  <c r="U632" i="30"/>
  <c r="T632" i="30"/>
  <c r="X632" i="30" s="1"/>
  <c r="W431" i="30"/>
  <c r="V431" i="30"/>
  <c r="V961" i="30"/>
  <c r="Z961" i="30" s="1"/>
  <c r="W961" i="30"/>
  <c r="U1682" i="30"/>
  <c r="Y1682" i="30" s="1"/>
  <c r="T1682" i="30"/>
  <c r="X1682" i="30" s="1"/>
  <c r="W1619" i="30"/>
  <c r="V1619" i="30"/>
  <c r="U289" i="30"/>
  <c r="Y289" i="30" s="1"/>
  <c r="T289" i="30"/>
  <c r="X289" i="30" s="1"/>
  <c r="W1651" i="30"/>
  <c r="V1651" i="30"/>
  <c r="Z1651" i="30" s="1"/>
  <c r="T433" i="30"/>
  <c r="U433" i="30"/>
  <c r="Y433" i="30" s="1"/>
  <c r="W809" i="30"/>
  <c r="V809" i="30"/>
  <c r="Z809" i="30" s="1"/>
  <c r="U1545" i="30"/>
  <c r="T1545" i="30"/>
  <c r="W191" i="30"/>
  <c r="V191" i="30"/>
  <c r="Z191" i="30" s="1"/>
  <c r="V449" i="30"/>
  <c r="W449" i="30"/>
  <c r="W1098" i="30"/>
  <c r="V1098" i="30"/>
  <c r="Z1098" i="30" s="1"/>
  <c r="T363" i="30"/>
  <c r="X363" i="30" s="1"/>
  <c r="U363" i="30"/>
  <c r="T582" i="30"/>
  <c r="X582" i="30" s="1"/>
  <c r="U582" i="30"/>
  <c r="Y582" i="30" s="1"/>
  <c r="T883" i="30"/>
  <c r="U883" i="30"/>
  <c r="W1264" i="30"/>
  <c r="AA1264" i="30" s="1"/>
  <c r="V1264" i="30"/>
  <c r="Z1264" i="30" s="1"/>
  <c r="V464" i="30"/>
  <c r="Z464" i="30" s="1"/>
  <c r="W464" i="30"/>
  <c r="AA464" i="30" s="1"/>
  <c r="W748" i="30"/>
  <c r="V748" i="30"/>
  <c r="U1075" i="30"/>
  <c r="Y1075" i="30" s="1"/>
  <c r="T1075" i="30"/>
  <c r="W196" i="30"/>
  <c r="AA196" i="30" s="1"/>
  <c r="V196" i="30"/>
  <c r="Z196" i="30" s="1"/>
  <c r="T468" i="30"/>
  <c r="U468" i="30"/>
  <c r="W852" i="30"/>
  <c r="AA852" i="30" s="1"/>
  <c r="V852" i="30"/>
  <c r="Z852" i="30" s="1"/>
  <c r="W1297" i="30"/>
  <c r="V1297" i="30"/>
  <c r="Z1297" i="30" s="1"/>
  <c r="W652" i="30"/>
  <c r="AA652" i="30" s="1"/>
  <c r="V652" i="30"/>
  <c r="V936" i="30"/>
  <c r="W936" i="30"/>
  <c r="U1526" i="30"/>
  <c r="T1526" i="30"/>
  <c r="X1526" i="30" s="1"/>
  <c r="V704" i="30"/>
  <c r="Z704" i="30" s="1"/>
  <c r="W704" i="30"/>
  <c r="U1069" i="30"/>
  <c r="Y1069" i="30" s="1"/>
  <c r="T1069" i="30"/>
  <c r="X1069" i="30" s="1"/>
  <c r="T435" i="30"/>
  <c r="X435" i="30" s="1"/>
  <c r="U435" i="30"/>
  <c r="Y435" i="30" s="1"/>
  <c r="V728" i="30"/>
  <c r="W728" i="30"/>
  <c r="V1165" i="30"/>
  <c r="Z1165" i="30" s="1"/>
  <c r="W1165" i="30"/>
  <c r="AA1165" i="30" s="1"/>
  <c r="T599" i="30"/>
  <c r="X599" i="30" s="1"/>
  <c r="U599" i="30"/>
  <c r="Y599" i="30" s="1"/>
  <c r="T855" i="30"/>
  <c r="U855" i="30"/>
  <c r="Y855" i="30" s="1"/>
  <c r="U1096" i="30"/>
  <c r="Y1096" i="30" s="1"/>
  <c r="T1096" i="30"/>
  <c r="X1096" i="30" s="1"/>
  <c r="W663" i="30"/>
  <c r="V663" i="30"/>
  <c r="Z663" i="30" s="1"/>
  <c r="W919" i="30"/>
  <c r="V919" i="30"/>
  <c r="T1252" i="30"/>
  <c r="X1252" i="30" s="1"/>
  <c r="U1252" i="30"/>
  <c r="Y1252" i="30" s="1"/>
  <c r="U718" i="30"/>
  <c r="T718" i="30"/>
  <c r="X718" i="30" s="1"/>
  <c r="V973" i="30"/>
  <c r="W973" i="30"/>
  <c r="W1352" i="30"/>
  <c r="V1352" i="30"/>
  <c r="T1093" i="30"/>
  <c r="U1093" i="30"/>
  <c r="Y1093" i="30" s="1"/>
  <c r="U1518" i="30"/>
  <c r="T1518" i="30"/>
  <c r="X1518" i="30" s="1"/>
  <c r="U1294" i="30"/>
  <c r="Y1294" i="30" s="1"/>
  <c r="T1294" i="30"/>
  <c r="U1145" i="30"/>
  <c r="Y1145" i="30" s="1"/>
  <c r="T1145" i="30"/>
  <c r="X1145" i="30" s="1"/>
  <c r="T1112" i="30"/>
  <c r="U1112" i="30"/>
  <c r="Y1112" i="30" s="1"/>
  <c r="U1465" i="30"/>
  <c r="T1465" i="30"/>
  <c r="X1465" i="30" s="1"/>
  <c r="V1168" i="30"/>
  <c r="W1168" i="30"/>
  <c r="U1548" i="30"/>
  <c r="T1548" i="30"/>
  <c r="U1358" i="30"/>
  <c r="T1358" i="30"/>
  <c r="W1342" i="30"/>
  <c r="AA1342" i="30" s="1"/>
  <c r="V1342" i="30"/>
  <c r="Z1342" i="30" s="1"/>
  <c r="U1197" i="30"/>
  <c r="T1197" i="30"/>
  <c r="X1197" i="30" s="1"/>
  <c r="U1497" i="30"/>
  <c r="T1497" i="30"/>
  <c r="W1349" i="30"/>
  <c r="V1349" i="30"/>
  <c r="T1660" i="30"/>
  <c r="U1660" i="30"/>
  <c r="Y1660" i="30" s="1"/>
  <c r="U1421" i="30"/>
  <c r="T1421" i="30"/>
  <c r="X1421" i="30" s="1"/>
  <c r="U1442" i="30"/>
  <c r="T1442" i="30"/>
  <c r="T1554" i="30"/>
  <c r="X1554" i="30" s="1"/>
  <c r="U1554" i="30"/>
  <c r="Y1554" i="30" s="1"/>
  <c r="U1525" i="30"/>
  <c r="T1525" i="30"/>
  <c r="X1525" i="30" s="1"/>
  <c r="T1637" i="30"/>
  <c r="U1637" i="30"/>
  <c r="Y1637" i="30" s="1"/>
  <c r="U1641" i="30"/>
  <c r="Y1641" i="30" s="1"/>
  <c r="T1641" i="30"/>
  <c r="X1641" i="30" s="1"/>
  <c r="AC426" i="30"/>
  <c r="V459" i="30"/>
  <c r="Z459" i="30" s="1"/>
  <c r="W459" i="30"/>
  <c r="AA459" i="30" s="1"/>
  <c r="U533" i="30"/>
  <c r="T533" i="30"/>
  <c r="X533" i="30" s="1"/>
  <c r="W1417" i="30"/>
  <c r="AA1417" i="30" s="1"/>
  <c r="V1417" i="30"/>
  <c r="Z1417" i="30" s="1"/>
  <c r="AC564" i="30"/>
  <c r="V859" i="30"/>
  <c r="Z859" i="30" s="1"/>
  <c r="W859" i="30"/>
  <c r="V533" i="30"/>
  <c r="Z533" i="30" s="1"/>
  <c r="W533" i="30"/>
  <c r="AA533" i="30" s="1"/>
  <c r="U1324" i="30"/>
  <c r="Y1324" i="30" s="1"/>
  <c r="T1324" i="30"/>
  <c r="X1324" i="30" s="1"/>
  <c r="W291" i="30"/>
  <c r="AA291" i="30" s="1"/>
  <c r="V291" i="30"/>
  <c r="Z291" i="30" s="1"/>
  <c r="AD305" i="30"/>
  <c r="W1488" i="30"/>
  <c r="V1488" i="30"/>
  <c r="Z1488" i="30" s="1"/>
  <c r="U756" i="30"/>
  <c r="T756" i="30"/>
  <c r="X756" i="30" s="1"/>
  <c r="W338" i="30"/>
  <c r="AA338" i="30" s="1"/>
  <c r="V338" i="30"/>
  <c r="Z338" i="30" s="1"/>
  <c r="V635" i="30"/>
  <c r="W635" i="30"/>
  <c r="U318" i="30"/>
  <c r="Y318" i="30" s="1"/>
  <c r="T318" i="30"/>
  <c r="X318" i="30" s="1"/>
  <c r="U1219" i="30"/>
  <c r="Y1219" i="30" s="1"/>
  <c r="T1219" i="30"/>
  <c r="X1219" i="30" s="1"/>
  <c r="U542" i="30"/>
  <c r="Y542" i="30" s="1"/>
  <c r="T542" i="30"/>
  <c r="X542" i="30" s="1"/>
  <c r="U1373" i="30"/>
  <c r="T1373" i="30"/>
  <c r="X1373" i="30" s="1"/>
  <c r="U914" i="30"/>
  <c r="Y914" i="30" s="1"/>
  <c r="T914" i="30"/>
  <c r="X914" i="30" s="1"/>
  <c r="U682" i="30"/>
  <c r="T682" i="30"/>
  <c r="U258" i="30"/>
  <c r="Y258" i="30" s="1"/>
  <c r="T258" i="30"/>
  <c r="W754" i="30"/>
  <c r="AA754" i="30" s="1"/>
  <c r="V754" i="30"/>
  <c r="Z754" i="30" s="1"/>
  <c r="U1037" i="30"/>
  <c r="Y1037" i="30" s="1"/>
  <c r="T1037" i="30"/>
  <c r="X1037" i="30" s="1"/>
  <c r="V235" i="30"/>
  <c r="Z235" i="30" s="1"/>
  <c r="W235" i="30"/>
  <c r="U776" i="30"/>
  <c r="Y776" i="30" s="1"/>
  <c r="T776" i="30"/>
  <c r="T484" i="30"/>
  <c r="X484" i="30" s="1"/>
  <c r="U484" i="30"/>
  <c r="U1571" i="30"/>
  <c r="Y1571" i="30" s="1"/>
  <c r="T1571" i="30"/>
  <c r="X1571" i="30" s="1"/>
  <c r="W275" i="30"/>
  <c r="AA275" i="30" s="1"/>
  <c r="V275" i="30"/>
  <c r="Z275" i="30" s="1"/>
  <c r="W724" i="30"/>
  <c r="V724" i="30"/>
  <c r="Z724" i="30" s="1"/>
  <c r="W781" i="30"/>
  <c r="V781" i="30"/>
  <c r="T1639" i="30"/>
  <c r="X1639" i="30" s="1"/>
  <c r="U1639" i="30"/>
  <c r="U296" i="30"/>
  <c r="T296" i="30"/>
  <c r="U1121" i="30"/>
  <c r="T1121" i="30"/>
  <c r="W334" i="30"/>
  <c r="AA334" i="30" s="1"/>
  <c r="V334" i="30"/>
  <c r="W628" i="30"/>
  <c r="AA628" i="30" s="1"/>
  <c r="V628" i="30"/>
  <c r="Z628" i="30" s="1"/>
  <c r="V1131" i="30"/>
  <c r="Z1131" i="30" s="1"/>
  <c r="W1131" i="30"/>
  <c r="W1379" i="30"/>
  <c r="V1379" i="30"/>
  <c r="V361" i="30"/>
  <c r="Z361" i="30" s="1"/>
  <c r="W361" i="30"/>
  <c r="AA361" i="30" s="1"/>
  <c r="U773" i="30"/>
  <c r="Y773" i="30" s="1"/>
  <c r="T773" i="30"/>
  <c r="X773" i="30" s="1"/>
  <c r="W369" i="30"/>
  <c r="AA369" i="30" s="1"/>
  <c r="V369" i="30"/>
  <c r="U585" i="30"/>
  <c r="T585" i="30"/>
  <c r="X585" i="30" s="1"/>
  <c r="V1032" i="30"/>
  <c r="Z1032" i="30" s="1"/>
  <c r="W1032" i="30"/>
  <c r="AA1032" i="30" s="1"/>
  <c r="U204" i="30"/>
  <c r="Y204" i="30" s="1"/>
  <c r="T204" i="30"/>
  <c r="V477" i="30"/>
  <c r="Z477" i="30" s="1"/>
  <c r="W477" i="30"/>
  <c r="AA477" i="30" s="1"/>
  <c r="U753" i="30"/>
  <c r="T753" i="30"/>
  <c r="T1100" i="30"/>
  <c r="X1100" i="30" s="1"/>
  <c r="U1100" i="30"/>
  <c r="V204" i="30"/>
  <c r="Z204" i="30" s="1"/>
  <c r="W204" i="30"/>
  <c r="V696" i="30"/>
  <c r="W696" i="30"/>
  <c r="AA696" i="30" s="1"/>
  <c r="U1024" i="30"/>
  <c r="Y1024" i="30" s="1"/>
  <c r="T1024" i="30"/>
  <c r="T516" i="30"/>
  <c r="U516" i="30"/>
  <c r="Y516" i="30" s="1"/>
  <c r="W801" i="30"/>
  <c r="AA801" i="30" s="1"/>
  <c r="V801" i="30"/>
  <c r="Z801" i="30" s="1"/>
  <c r="W1236" i="30"/>
  <c r="AA1236" i="30" s="1"/>
  <c r="V1236" i="30"/>
  <c r="W436" i="30"/>
  <c r="V436" i="30"/>
  <c r="T707" i="30"/>
  <c r="U707" i="30"/>
  <c r="U1095" i="30"/>
  <c r="Y1095" i="30" s="1"/>
  <c r="T1095" i="30"/>
  <c r="X1095" i="30" s="1"/>
  <c r="U443" i="30"/>
  <c r="T443" i="30"/>
  <c r="U731" i="30"/>
  <c r="Y731" i="30" s="1"/>
  <c r="T731" i="30"/>
  <c r="X731" i="30" s="1"/>
  <c r="W1167" i="30"/>
  <c r="V1167" i="30"/>
  <c r="T607" i="30"/>
  <c r="X607" i="30" s="1"/>
  <c r="U607" i="30"/>
  <c r="T735" i="30"/>
  <c r="X735" i="30" s="1"/>
  <c r="U735" i="30"/>
  <c r="Y735" i="30" s="1"/>
  <c r="T863" i="30"/>
  <c r="U863" i="30"/>
  <c r="Y863" i="30" s="1"/>
  <c r="U1099" i="30"/>
  <c r="T1099" i="30"/>
  <c r="X1099" i="30" s="1"/>
  <c r="W1290" i="30"/>
  <c r="AA1290" i="30" s="1"/>
  <c r="V1290" i="30"/>
  <c r="Z1290" i="30" s="1"/>
  <c r="U1662" i="30"/>
  <c r="Y1662" i="30" s="1"/>
  <c r="T1662" i="30"/>
  <c r="X1662" i="30" s="1"/>
  <c r="V671" i="30"/>
  <c r="Z671" i="30" s="1"/>
  <c r="W671" i="30"/>
  <c r="AA671" i="30" s="1"/>
  <c r="V799" i="30"/>
  <c r="Z799" i="30" s="1"/>
  <c r="W799" i="30"/>
  <c r="W927" i="30"/>
  <c r="AA927" i="30" s="1"/>
  <c r="V927" i="30"/>
  <c r="T1072" i="30"/>
  <c r="X1072" i="30" s="1"/>
  <c r="U1072" i="30"/>
  <c r="Y1072" i="30" s="1"/>
  <c r="U1254" i="30"/>
  <c r="Y1254" i="30" s="1"/>
  <c r="T1254" i="30"/>
  <c r="X1254" i="30" s="1"/>
  <c r="U726" i="30"/>
  <c r="T726" i="30"/>
  <c r="T854" i="30"/>
  <c r="U854" i="30"/>
  <c r="Y854" i="30" s="1"/>
  <c r="U982" i="30"/>
  <c r="Y982" i="30" s="1"/>
  <c r="T982" i="30"/>
  <c r="X982" i="30" s="1"/>
  <c r="U1158" i="30"/>
  <c r="T1158" i="30"/>
  <c r="X1158" i="30" s="1"/>
  <c r="W1392" i="30"/>
  <c r="V1392" i="30"/>
  <c r="W1669" i="30"/>
  <c r="AA1669" i="30" s="1"/>
  <c r="V1669" i="30"/>
  <c r="T1107" i="30"/>
  <c r="U1107" i="30"/>
  <c r="T1346" i="30"/>
  <c r="X1346" i="30" s="1"/>
  <c r="U1346" i="30"/>
  <c r="V1572" i="30"/>
  <c r="W1572" i="30"/>
  <c r="V1054" i="30"/>
  <c r="Z1054" i="30" s="1"/>
  <c r="W1054" i="30"/>
  <c r="AA1054" i="30" s="1"/>
  <c r="W1308" i="30"/>
  <c r="V1308" i="30"/>
  <c r="Z1308" i="30" s="1"/>
  <c r="W1613" i="30"/>
  <c r="V1613" i="30"/>
  <c r="T1172" i="30"/>
  <c r="X1172" i="30" s="1"/>
  <c r="U1172" i="30"/>
  <c r="Y1172" i="30" s="1"/>
  <c r="U1389" i="30"/>
  <c r="Y1389" i="30" s="1"/>
  <c r="T1389" i="30"/>
  <c r="X1389" i="30" s="1"/>
  <c r="U1120" i="30"/>
  <c r="Y1120" i="30" s="1"/>
  <c r="T1120" i="30"/>
  <c r="X1120" i="30" s="1"/>
  <c r="T1275" i="30"/>
  <c r="X1275" i="30" s="1"/>
  <c r="U1275" i="30"/>
  <c r="Y1275" i="30" s="1"/>
  <c r="U1467" i="30"/>
  <c r="Y1467" i="30" s="1"/>
  <c r="T1467" i="30"/>
  <c r="V1048" i="30"/>
  <c r="Z1048" i="30" s="1"/>
  <c r="W1048" i="30"/>
  <c r="AA1048" i="30" s="1"/>
  <c r="V1174" i="30"/>
  <c r="Z1174" i="30" s="1"/>
  <c r="W1174" i="30"/>
  <c r="AA1174" i="30" s="1"/>
  <c r="U1320" i="30"/>
  <c r="T1320" i="30"/>
  <c r="U1570" i="30"/>
  <c r="T1570" i="30"/>
  <c r="X1570" i="30" s="1"/>
  <c r="U1216" i="30"/>
  <c r="Y1216" i="30" s="1"/>
  <c r="T1216" i="30"/>
  <c r="X1216" i="30" s="1"/>
  <c r="U1371" i="30"/>
  <c r="Y1371" i="30" s="1"/>
  <c r="T1371" i="30"/>
  <c r="W1222" i="30"/>
  <c r="V1222" i="30"/>
  <c r="V1350" i="30"/>
  <c r="Z1350" i="30" s="1"/>
  <c r="W1350" i="30"/>
  <c r="AA1350" i="30" s="1"/>
  <c r="W1547" i="30"/>
  <c r="AA1547" i="30" s="1"/>
  <c r="V1547" i="30"/>
  <c r="Z1547" i="30" s="1"/>
  <c r="U1205" i="30"/>
  <c r="Y1205" i="30" s="1"/>
  <c r="T1205" i="30"/>
  <c r="U1333" i="30"/>
  <c r="Y1333" i="30" s="1"/>
  <c r="T1333" i="30"/>
  <c r="W1509" i="30"/>
  <c r="V1509" i="30"/>
  <c r="W1229" i="30"/>
  <c r="V1229" i="30"/>
  <c r="Z1229" i="30" s="1"/>
  <c r="V1357" i="30"/>
  <c r="W1357" i="30"/>
  <c r="V1478" i="30"/>
  <c r="W1478" i="30"/>
  <c r="AA1478" i="30" s="1"/>
  <c r="T1438" i="30"/>
  <c r="U1438" i="30"/>
  <c r="W1670" i="30"/>
  <c r="AA1670" i="30" s="1"/>
  <c r="V1670" i="30"/>
  <c r="Z1670" i="30" s="1"/>
  <c r="U1516" i="30"/>
  <c r="Y1516" i="30" s="1"/>
  <c r="T1516" i="30"/>
  <c r="X1516" i="30" s="1"/>
  <c r="U1429" i="30"/>
  <c r="Y1429" i="30" s="1"/>
  <c r="T1429" i="30"/>
  <c r="W1687" i="30"/>
  <c r="AA1687" i="30" s="1"/>
  <c r="V1687" i="30"/>
  <c r="Z1687" i="30" s="1"/>
  <c r="U1450" i="30"/>
  <c r="Y1450" i="30" s="1"/>
  <c r="T1450" i="30"/>
  <c r="T1594" i="30"/>
  <c r="U1594" i="30"/>
  <c r="Y1594" i="30" s="1"/>
  <c r="U1567" i="30"/>
  <c r="T1567" i="30"/>
  <c r="X1567" i="30" s="1"/>
  <c r="W1647" i="30"/>
  <c r="V1647" i="30"/>
  <c r="Z1647" i="30" s="1"/>
  <c r="T1533" i="30"/>
  <c r="X1533" i="30" s="1"/>
  <c r="U1533" i="30"/>
  <c r="V1525" i="30"/>
  <c r="Z1525" i="30" s="1"/>
  <c r="W1525" i="30"/>
  <c r="AA1525" i="30" s="1"/>
  <c r="U1640" i="30"/>
  <c r="T1640" i="30"/>
  <c r="W1612" i="30"/>
  <c r="AA1612" i="30" s="1"/>
  <c r="V1612" i="30"/>
  <c r="U1649" i="30"/>
  <c r="Y1649" i="30" s="1"/>
  <c r="T1649" i="30"/>
  <c r="X1649" i="30" s="1"/>
  <c r="AC570" i="30"/>
  <c r="AC480" i="30"/>
  <c r="AD1079" i="30"/>
  <c r="W969" i="30"/>
  <c r="V969" i="30"/>
  <c r="Z969" i="30" s="1"/>
  <c r="U450" i="30"/>
  <c r="T450" i="30"/>
  <c r="X450" i="30" s="1"/>
  <c r="V1362" i="30"/>
  <c r="Z1362" i="30" s="1"/>
  <c r="W1362" i="30"/>
  <c r="U503" i="30"/>
  <c r="T503" i="30"/>
  <c r="X503" i="30" s="1"/>
  <c r="W219" i="30"/>
  <c r="AA219" i="30" s="1"/>
  <c r="V219" i="30"/>
  <c r="U810" i="30"/>
  <c r="T810" i="30"/>
  <c r="U1234" i="30"/>
  <c r="Y1234" i="30" s="1"/>
  <c r="T1234" i="30"/>
  <c r="AB705" i="30"/>
  <c r="W1453" i="30"/>
  <c r="V1453" i="30"/>
  <c r="Z1453" i="30" s="1"/>
  <c r="U765" i="30"/>
  <c r="T765" i="30"/>
  <c r="X765" i="30" s="1"/>
  <c r="U333" i="30"/>
  <c r="T333" i="30"/>
  <c r="V503" i="30"/>
  <c r="W503" i="30"/>
  <c r="AA503" i="30" s="1"/>
  <c r="U912" i="30"/>
  <c r="Y912" i="30" s="1"/>
  <c r="T912" i="30"/>
  <c r="T1298" i="30"/>
  <c r="X1298" i="30" s="1"/>
  <c r="U1298" i="30"/>
  <c r="T346" i="30"/>
  <c r="U346" i="30"/>
  <c r="V288" i="30"/>
  <c r="W288" i="30"/>
  <c r="AD570" i="30"/>
  <c r="AE410" i="30"/>
  <c r="AB488" i="30"/>
  <c r="AC1025" i="30"/>
  <c r="U543" i="30"/>
  <c r="T543" i="30"/>
  <c r="U1361" i="30"/>
  <c r="T1361" i="30"/>
  <c r="X1361" i="30" s="1"/>
  <c r="U291" i="30"/>
  <c r="Y291" i="30" s="1"/>
  <c r="T291" i="30"/>
  <c r="X291" i="30" s="1"/>
  <c r="U787" i="30"/>
  <c r="T787" i="30"/>
  <c r="U1398" i="30"/>
  <c r="Y1398" i="30" s="1"/>
  <c r="T1398" i="30"/>
  <c r="U389" i="30"/>
  <c r="T389" i="30"/>
  <c r="X389" i="30" s="1"/>
  <c r="U365" i="30"/>
  <c r="T365" i="30"/>
  <c r="U648" i="30"/>
  <c r="T648" i="30"/>
  <c r="U418" i="30"/>
  <c r="T418" i="30"/>
  <c r="X418" i="30" s="1"/>
  <c r="U353" i="30"/>
  <c r="T353" i="30"/>
  <c r="X353" i="30" s="1"/>
  <c r="W685" i="30"/>
  <c r="AA685" i="30" s="1"/>
  <c r="V685" i="30"/>
  <c r="W1233" i="30"/>
  <c r="V1233" i="30"/>
  <c r="T298" i="30"/>
  <c r="U298" i="30"/>
  <c r="W547" i="30"/>
  <c r="V547" i="30"/>
  <c r="Z547" i="30" s="1"/>
  <c r="W819" i="30"/>
  <c r="AA819" i="30" s="1"/>
  <c r="V819" i="30"/>
  <c r="U1484" i="30"/>
  <c r="Y1484" i="30" s="1"/>
  <c r="T1484" i="30"/>
  <c r="X1484" i="30" s="1"/>
  <c r="U529" i="30"/>
  <c r="T529" i="30"/>
  <c r="T985" i="30"/>
  <c r="X985" i="30" s="1"/>
  <c r="U985" i="30"/>
  <c r="W769" i="30"/>
  <c r="V769" i="30"/>
  <c r="Z769" i="30" s="1"/>
  <c r="U685" i="30"/>
  <c r="T685" i="30"/>
  <c r="X685" i="30" s="1"/>
  <c r="W273" i="30"/>
  <c r="AA273" i="30" s="1"/>
  <c r="V273" i="30"/>
  <c r="U269" i="30"/>
  <c r="T269" i="30"/>
  <c r="X269" i="30" s="1"/>
  <c r="U456" i="30"/>
  <c r="T456" i="30"/>
  <c r="X456" i="30" s="1"/>
  <c r="W757" i="30"/>
  <c r="AA757" i="30" s="1"/>
  <c r="V757" i="30"/>
  <c r="Z757" i="30" s="1"/>
  <c r="U1246" i="30"/>
  <c r="Y1246" i="30" s="1"/>
  <c r="T1246" i="30"/>
  <c r="U1049" i="30"/>
  <c r="Y1049" i="30" s="1"/>
  <c r="T1049" i="30"/>
  <c r="W1133" i="30"/>
  <c r="AA1133" i="30" s="1"/>
  <c r="V1133" i="30"/>
  <c r="W237" i="30"/>
  <c r="V237" i="30"/>
  <c r="V456" i="30"/>
  <c r="Z456" i="30" s="1"/>
  <c r="W456" i="30"/>
  <c r="AA456" i="30" s="1"/>
  <c r="U789" i="30"/>
  <c r="T789" i="30"/>
  <c r="U1017" i="30"/>
  <c r="Y1017" i="30" s="1"/>
  <c r="T1017" i="30"/>
  <c r="W1115" i="30"/>
  <c r="V1115" i="30"/>
  <c r="U497" i="30"/>
  <c r="Y497" i="30" s="1"/>
  <c r="T497" i="30"/>
  <c r="W913" i="30"/>
  <c r="V913" i="30"/>
  <c r="W1580" i="30"/>
  <c r="V1580" i="30"/>
  <c r="W745" i="30"/>
  <c r="V745" i="30"/>
  <c r="V282" i="30"/>
  <c r="W282" i="30"/>
  <c r="T510" i="30"/>
  <c r="U510" i="30"/>
  <c r="W726" i="30"/>
  <c r="V726" i="30"/>
  <c r="Z726" i="30" s="1"/>
  <c r="T977" i="30"/>
  <c r="U977" i="30"/>
  <c r="Y977" i="30" s="1"/>
  <c r="W1212" i="30"/>
  <c r="AA1212" i="30" s="1"/>
  <c r="V1212" i="30"/>
  <c r="W785" i="30"/>
  <c r="AA785" i="30" s="1"/>
  <c r="V785" i="30"/>
  <c r="W1231" i="30"/>
  <c r="V1231" i="30"/>
  <c r="V205" i="30"/>
  <c r="W205" i="30"/>
  <c r="W813" i="30"/>
  <c r="V813" i="30"/>
  <c r="U415" i="30"/>
  <c r="Y415" i="30" s="1"/>
  <c r="T415" i="30"/>
  <c r="X415" i="30" s="1"/>
  <c r="U924" i="30"/>
  <c r="T924" i="30"/>
  <c r="X924" i="30" s="1"/>
  <c r="U1134" i="30"/>
  <c r="Y1134" i="30" s="1"/>
  <c r="T1134" i="30"/>
  <c r="X1134" i="30" s="1"/>
  <c r="T195" i="30"/>
  <c r="U195" i="30"/>
  <c r="T337" i="30"/>
  <c r="X337" i="30" s="1"/>
  <c r="U337" i="30"/>
  <c r="Y337" i="30" s="1"/>
  <c r="U441" i="30"/>
  <c r="T441" i="30"/>
  <c r="X441" i="30" s="1"/>
  <c r="U641" i="30"/>
  <c r="T641" i="30"/>
  <c r="X641" i="30" s="1"/>
  <c r="U841" i="30"/>
  <c r="Y841" i="30" s="1"/>
  <c r="T841" i="30"/>
  <c r="X841" i="30" s="1"/>
  <c r="V1163" i="30"/>
  <c r="W1163" i="30"/>
  <c r="W1589" i="30"/>
  <c r="V1589" i="30"/>
  <c r="Z1589" i="30" s="1"/>
  <c r="W1661" i="30"/>
  <c r="V1661" i="30"/>
  <c r="V208" i="30"/>
  <c r="W208" i="30"/>
  <c r="AA208" i="30" s="1"/>
  <c r="W367" i="30"/>
  <c r="AA367" i="30" s="1"/>
  <c r="V367" i="30"/>
  <c r="Z367" i="30" s="1"/>
  <c r="W465" i="30"/>
  <c r="AA465" i="30" s="1"/>
  <c r="V465" i="30"/>
  <c r="Z465" i="30" s="1"/>
  <c r="U777" i="30"/>
  <c r="T777" i="30"/>
  <c r="W1125" i="30"/>
  <c r="V1125" i="30"/>
  <c r="Z1125" i="30" s="1"/>
  <c r="W1566" i="30"/>
  <c r="AA1566" i="30" s="1"/>
  <c r="V1566" i="30"/>
  <c r="U380" i="30"/>
  <c r="T380" i="30"/>
  <c r="T511" i="30"/>
  <c r="U511" i="30"/>
  <c r="Y511" i="30" s="1"/>
  <c r="T590" i="30"/>
  <c r="X590" i="30" s="1"/>
  <c r="U590" i="30"/>
  <c r="W777" i="30"/>
  <c r="V777" i="30"/>
  <c r="V914" i="30"/>
  <c r="W914" i="30"/>
  <c r="AA914" i="30" s="1"/>
  <c r="U1052" i="30"/>
  <c r="Y1052" i="30" s="1"/>
  <c r="T1052" i="30"/>
  <c r="X1052" i="30" s="1"/>
  <c r="W1319" i="30"/>
  <c r="V1319" i="30"/>
  <c r="T212" i="30"/>
  <c r="X212" i="30" s="1"/>
  <c r="U212" i="30"/>
  <c r="Y212" i="30" s="1"/>
  <c r="T340" i="30"/>
  <c r="U340" i="30"/>
  <c r="Y340" i="30" s="1"/>
  <c r="V481" i="30"/>
  <c r="Z481" i="30" s="1"/>
  <c r="W481" i="30"/>
  <c r="AA481" i="30" s="1"/>
  <c r="W598" i="30"/>
  <c r="AA598" i="30" s="1"/>
  <c r="V598" i="30"/>
  <c r="Z598" i="30" s="1"/>
  <c r="U755" i="30"/>
  <c r="Y755" i="30" s="1"/>
  <c r="T755" i="30"/>
  <c r="W921" i="30"/>
  <c r="V921" i="30"/>
  <c r="Z921" i="30" s="1"/>
  <c r="U1105" i="30"/>
  <c r="T1105" i="30"/>
  <c r="V1332" i="30"/>
  <c r="Z1332" i="30" s="1"/>
  <c r="W1332" i="30"/>
  <c r="W212" i="30"/>
  <c r="AA212" i="30" s="1"/>
  <c r="V212" i="30"/>
  <c r="Z212" i="30" s="1"/>
  <c r="W340" i="30"/>
  <c r="AA340" i="30" s="1"/>
  <c r="V340" i="30"/>
  <c r="Z340" i="30" s="1"/>
  <c r="U485" i="30"/>
  <c r="T485" i="30"/>
  <c r="X485" i="30" s="1"/>
  <c r="W715" i="30"/>
  <c r="AA715" i="30" s="1"/>
  <c r="V715" i="30"/>
  <c r="V888" i="30"/>
  <c r="W888" i="30"/>
  <c r="W1041" i="30"/>
  <c r="V1041" i="30"/>
  <c r="W1336" i="30"/>
  <c r="V1336" i="30"/>
  <c r="Z1336" i="30" s="1"/>
  <c r="T524" i="30"/>
  <c r="X524" i="30" s="1"/>
  <c r="U524" i="30"/>
  <c r="W666" i="30"/>
  <c r="AA666" i="30" s="1"/>
  <c r="V666" i="30"/>
  <c r="T804" i="30"/>
  <c r="X804" i="30" s="1"/>
  <c r="U804" i="30"/>
  <c r="Y804" i="30" s="1"/>
  <c r="T946" i="30"/>
  <c r="U946" i="30"/>
  <c r="T1257" i="30"/>
  <c r="U1257" i="30"/>
  <c r="W1540" i="30"/>
  <c r="V1540" i="30"/>
  <c r="V444" i="30"/>
  <c r="W444" i="30"/>
  <c r="W580" i="30"/>
  <c r="AA580" i="30" s="1"/>
  <c r="V580" i="30"/>
  <c r="T714" i="30"/>
  <c r="X714" i="30" s="1"/>
  <c r="U714" i="30"/>
  <c r="W918" i="30"/>
  <c r="V918" i="30"/>
  <c r="V1137" i="30"/>
  <c r="Z1137" i="30" s="1"/>
  <c r="W1137" i="30"/>
  <c r="AA1137" i="30" s="1"/>
  <c r="W1359" i="30"/>
  <c r="V1359" i="30"/>
  <c r="T451" i="30"/>
  <c r="U451" i="30"/>
  <c r="U584" i="30"/>
  <c r="Y584" i="30" s="1"/>
  <c r="T584" i="30"/>
  <c r="U738" i="30"/>
  <c r="Y738" i="30" s="1"/>
  <c r="T738" i="30"/>
  <c r="W942" i="30"/>
  <c r="V942" i="30"/>
  <c r="V1169" i="30"/>
  <c r="W1169" i="30"/>
  <c r="AA1169" i="30" s="1"/>
  <c r="U1436" i="30"/>
  <c r="Y1436" i="30" s="1"/>
  <c r="T1436" i="30"/>
  <c r="X1436" i="30" s="1"/>
  <c r="U615" i="30"/>
  <c r="Y615" i="30" s="1"/>
  <c r="T615" i="30"/>
  <c r="X615" i="30" s="1"/>
  <c r="T743" i="30"/>
  <c r="U743" i="30"/>
  <c r="T871" i="30"/>
  <c r="U871" i="30"/>
  <c r="Y871" i="30" s="1"/>
  <c r="T1004" i="30"/>
  <c r="X1004" i="30" s="1"/>
  <c r="U1004" i="30"/>
  <c r="V1135" i="30"/>
  <c r="Z1135" i="30" s="1"/>
  <c r="W1135" i="30"/>
  <c r="AA1135" i="30" s="1"/>
  <c r="W1337" i="30"/>
  <c r="V1337" i="30"/>
  <c r="U1685" i="30"/>
  <c r="Y1685" i="30" s="1"/>
  <c r="T1685" i="30"/>
  <c r="X1685" i="30" s="1"/>
  <c r="W679" i="30"/>
  <c r="V679" i="30"/>
  <c r="Z679" i="30" s="1"/>
  <c r="W807" i="30"/>
  <c r="AA807" i="30" s="1"/>
  <c r="V807" i="30"/>
  <c r="V935" i="30"/>
  <c r="W935" i="30"/>
  <c r="W1078" i="30"/>
  <c r="AA1078" i="30" s="1"/>
  <c r="V1078" i="30"/>
  <c r="W1267" i="30"/>
  <c r="AA1267" i="30" s="1"/>
  <c r="V1267" i="30"/>
  <c r="Z1267" i="30" s="1"/>
  <c r="W1504" i="30"/>
  <c r="AA1504" i="30" s="1"/>
  <c r="V1504" i="30"/>
  <c r="Z1504" i="30" s="1"/>
  <c r="U734" i="30"/>
  <c r="T734" i="30"/>
  <c r="U862" i="30"/>
  <c r="Y862" i="30" s="1"/>
  <c r="T862" i="30"/>
  <c r="X862" i="30" s="1"/>
  <c r="U986" i="30"/>
  <c r="T986" i="30"/>
  <c r="X986" i="30" s="1"/>
  <c r="U1184" i="30"/>
  <c r="T1184" i="30"/>
  <c r="X1184" i="30" s="1"/>
  <c r="W1401" i="30"/>
  <c r="V1401" i="30"/>
  <c r="V980" i="30"/>
  <c r="Z980" i="30" s="1"/>
  <c r="W980" i="30"/>
  <c r="AA980" i="30" s="1"/>
  <c r="T1111" i="30"/>
  <c r="U1111" i="30"/>
  <c r="U1374" i="30"/>
  <c r="T1374" i="30"/>
  <c r="X1374" i="30" s="1"/>
  <c r="U1590" i="30"/>
  <c r="Y1590" i="30" s="1"/>
  <c r="T1590" i="30"/>
  <c r="U1065" i="30"/>
  <c r="Y1065" i="30" s="1"/>
  <c r="T1065" i="30"/>
  <c r="X1065" i="30" s="1"/>
  <c r="U1315" i="30"/>
  <c r="Y1315" i="30" s="1"/>
  <c r="T1315" i="30"/>
  <c r="W1027" i="30"/>
  <c r="V1027" i="30"/>
  <c r="Z1027" i="30" s="1"/>
  <c r="U1175" i="30"/>
  <c r="T1175" i="30"/>
  <c r="X1175" i="30" s="1"/>
  <c r="U1423" i="30"/>
  <c r="T1423" i="30"/>
  <c r="T1128" i="30"/>
  <c r="U1128" i="30"/>
  <c r="W1279" i="30"/>
  <c r="AA1279" i="30" s="1"/>
  <c r="V1279" i="30"/>
  <c r="W1480" i="30"/>
  <c r="AA1480" i="30" s="1"/>
  <c r="V1480" i="30"/>
  <c r="Z1480" i="30" s="1"/>
  <c r="V1056" i="30"/>
  <c r="Z1056" i="30" s="1"/>
  <c r="W1056" i="30"/>
  <c r="AA1056" i="30" s="1"/>
  <c r="W1178" i="30"/>
  <c r="AA1178" i="30" s="1"/>
  <c r="V1178" i="30"/>
  <c r="U1327" i="30"/>
  <c r="T1327" i="30"/>
  <c r="W1627" i="30"/>
  <c r="V1627" i="30"/>
  <c r="U1223" i="30"/>
  <c r="T1223" i="30"/>
  <c r="W1409" i="30"/>
  <c r="V1409" i="30"/>
  <c r="W1230" i="30"/>
  <c r="AA1230" i="30" s="1"/>
  <c r="V1230" i="30"/>
  <c r="W1358" i="30"/>
  <c r="V1358" i="30"/>
  <c r="W1551" i="30"/>
  <c r="AA1551" i="30" s="1"/>
  <c r="V1551" i="30"/>
  <c r="Z1551" i="30" s="1"/>
  <c r="U1213" i="30"/>
  <c r="Y1213" i="30" s="1"/>
  <c r="T1213" i="30"/>
  <c r="U1341" i="30"/>
  <c r="T1341" i="30"/>
  <c r="V1555" i="30"/>
  <c r="Z1555" i="30" s="1"/>
  <c r="W1555" i="30"/>
  <c r="AA1555" i="30" s="1"/>
  <c r="V1237" i="30"/>
  <c r="Z1237" i="30" s="1"/>
  <c r="W1237" i="30"/>
  <c r="W1365" i="30"/>
  <c r="AA1365" i="30" s="1"/>
  <c r="V1365" i="30"/>
  <c r="Z1365" i="30" s="1"/>
  <c r="U1483" i="30"/>
  <c r="Y1483" i="30" s="1"/>
  <c r="T1483" i="30"/>
  <c r="W1465" i="30"/>
  <c r="AA1465" i="30" s="1"/>
  <c r="V1465" i="30"/>
  <c r="Z1465" i="30" s="1"/>
  <c r="W1682" i="30"/>
  <c r="AA1682" i="30" s="1"/>
  <c r="V1682" i="30"/>
  <c r="U1522" i="30"/>
  <c r="Y1522" i="30" s="1"/>
  <c r="T1522" i="30"/>
  <c r="U1437" i="30"/>
  <c r="Y1437" i="30" s="1"/>
  <c r="T1437" i="30"/>
  <c r="X1437" i="30" s="1"/>
  <c r="W1451" i="30"/>
  <c r="AA1451" i="30" s="1"/>
  <c r="V1451" i="30"/>
  <c r="Z1451" i="30" s="1"/>
  <c r="U1458" i="30"/>
  <c r="Y1458" i="30" s="1"/>
  <c r="T1458" i="30"/>
  <c r="W1442" i="30"/>
  <c r="AA1442" i="30" s="1"/>
  <c r="V1442" i="30"/>
  <c r="W1579" i="30"/>
  <c r="AA1579" i="30" s="1"/>
  <c r="V1579" i="30"/>
  <c r="Z1579" i="30" s="1"/>
  <c r="W1650" i="30"/>
  <c r="V1650" i="30"/>
  <c r="U1541" i="30"/>
  <c r="T1541" i="30"/>
  <c r="V1533" i="30"/>
  <c r="W1533" i="30"/>
  <c r="AA1533" i="30" s="1"/>
  <c r="T1595" i="30"/>
  <c r="U1595" i="30"/>
  <c r="Y1595" i="30" s="1"/>
  <c r="W1616" i="30"/>
  <c r="V1616" i="30"/>
  <c r="U1657" i="30"/>
  <c r="T1657" i="30"/>
  <c r="AC262" i="30"/>
  <c r="AE1305" i="30"/>
  <c r="AC297" i="30"/>
  <c r="AC446" i="30"/>
  <c r="W1014" i="30"/>
  <c r="V1014" i="30"/>
  <c r="V509" i="30"/>
  <c r="Z509" i="30" s="1"/>
  <c r="W509" i="30"/>
  <c r="V416" i="30"/>
  <c r="Z416" i="30" s="1"/>
  <c r="W416" i="30"/>
  <c r="U867" i="30"/>
  <c r="Y867" i="30" s="1"/>
  <c r="T867" i="30"/>
  <c r="U1264" i="30"/>
  <c r="Y1264" i="30" s="1"/>
  <c r="T1264" i="30"/>
  <c r="W545" i="30"/>
  <c r="AA545" i="30" s="1"/>
  <c r="V545" i="30"/>
  <c r="U1259" i="30"/>
  <c r="Y1259" i="30" s="1"/>
  <c r="T1259" i="30"/>
  <c r="U217" i="30"/>
  <c r="T217" i="30"/>
  <c r="X217" i="30" s="1"/>
  <c r="T557" i="30"/>
  <c r="X557" i="30" s="1"/>
  <c r="U557" i="30"/>
  <c r="Y557" i="30" s="1"/>
  <c r="T1276" i="30"/>
  <c r="X1276" i="30" s="1"/>
  <c r="U1276" i="30"/>
  <c r="U272" i="30"/>
  <c r="Y272" i="30" s="1"/>
  <c r="T272" i="30"/>
  <c r="X272" i="30" s="1"/>
  <c r="U970" i="30"/>
  <c r="Y970" i="30" s="1"/>
  <c r="T970" i="30"/>
  <c r="X970" i="30" s="1"/>
  <c r="U358" i="30"/>
  <c r="T358" i="30"/>
  <c r="W860" i="30"/>
  <c r="V860" i="30"/>
  <c r="Z860" i="30" s="1"/>
  <c r="U264" i="30"/>
  <c r="Y264" i="30" s="1"/>
  <c r="T264" i="30"/>
  <c r="U534" i="30"/>
  <c r="Y534" i="30" s="1"/>
  <c r="T534" i="30"/>
  <c r="V277" i="30"/>
  <c r="Z277" i="30" s="1"/>
  <c r="W277" i="30"/>
  <c r="V642" i="30"/>
  <c r="Z642" i="30" s="1"/>
  <c r="W642" i="30"/>
  <c r="AA642" i="30" s="1"/>
  <c r="W1068" i="30"/>
  <c r="AA1068" i="30" s="1"/>
  <c r="V1068" i="30"/>
  <c r="Z1068" i="30" s="1"/>
  <c r="T236" i="30"/>
  <c r="X236" i="30" s="1"/>
  <c r="U236" i="30"/>
  <c r="Y236" i="30" s="1"/>
  <c r="V651" i="30"/>
  <c r="W651" i="30"/>
  <c r="AA651" i="30" s="1"/>
  <c r="U1140" i="30"/>
  <c r="Y1140" i="30" s="1"/>
  <c r="T1140" i="30"/>
  <c r="U368" i="30"/>
  <c r="Y368" i="30" s="1"/>
  <c r="T368" i="30"/>
  <c r="X368" i="30" s="1"/>
  <c r="W753" i="30"/>
  <c r="AA753" i="30" s="1"/>
  <c r="V753" i="30"/>
  <c r="Z753" i="30" s="1"/>
  <c r="W1368" i="30"/>
  <c r="V1368" i="30"/>
  <c r="Z1368" i="30" s="1"/>
  <c r="T818" i="30"/>
  <c r="X818" i="30" s="1"/>
  <c r="U818" i="30"/>
  <c r="U1602" i="30"/>
  <c r="Y1602" i="30" s="1"/>
  <c r="T1602" i="30"/>
  <c r="X1602" i="30" s="1"/>
  <c r="V790" i="30"/>
  <c r="W790" i="30"/>
  <c r="AA790" i="30" s="1"/>
  <c r="V1395" i="30"/>
  <c r="W1395" i="30"/>
  <c r="AA1395" i="30" s="1"/>
  <c r="W814" i="30"/>
  <c r="AA814" i="30" s="1"/>
  <c r="V814" i="30"/>
  <c r="U1470" i="30"/>
  <c r="Y1470" i="30" s="1"/>
  <c r="T1470" i="30"/>
  <c r="X1470" i="30" s="1"/>
  <c r="T895" i="30"/>
  <c r="X895" i="30" s="1"/>
  <c r="U895" i="30"/>
  <c r="Y895" i="30" s="1"/>
  <c r="U1378" i="30"/>
  <c r="T1378" i="30"/>
  <c r="V831" i="30"/>
  <c r="Z831" i="30" s="1"/>
  <c r="W831" i="30"/>
  <c r="V1099" i="30"/>
  <c r="W1099" i="30"/>
  <c r="AA1099" i="30" s="1"/>
  <c r="T758" i="30"/>
  <c r="X758" i="30" s="1"/>
  <c r="U758" i="30"/>
  <c r="W1203" i="30"/>
  <c r="AA1203" i="30" s="1"/>
  <c r="V1203" i="30"/>
  <c r="Z1203" i="30" s="1"/>
  <c r="W1166" i="30"/>
  <c r="AA1166" i="30" s="1"/>
  <c r="V1166" i="30"/>
  <c r="U1087" i="30"/>
  <c r="T1087" i="30"/>
  <c r="W1218" i="30"/>
  <c r="AA1218" i="30" s="1"/>
  <c r="V1218" i="30"/>
  <c r="T1296" i="30"/>
  <c r="X1296" i="30" s="1"/>
  <c r="U1296" i="30"/>
  <c r="Y1296" i="30" s="1"/>
  <c r="U1199" i="30"/>
  <c r="Y1199" i="30" s="1"/>
  <c r="T1199" i="30"/>
  <c r="W1299" i="30"/>
  <c r="AA1299" i="30" s="1"/>
  <c r="V1299" i="30"/>
  <c r="W1378" i="30"/>
  <c r="V1378" i="30"/>
  <c r="U1365" i="30"/>
  <c r="Y1365" i="30" s="1"/>
  <c r="T1365" i="30"/>
  <c r="X1365" i="30" s="1"/>
  <c r="U1388" i="30"/>
  <c r="Y1388" i="30" s="1"/>
  <c r="T1388" i="30"/>
  <c r="W1390" i="30"/>
  <c r="V1390" i="30"/>
  <c r="W1475" i="30"/>
  <c r="V1475" i="30"/>
  <c r="Z1475" i="30" s="1"/>
  <c r="U1592" i="30"/>
  <c r="T1592" i="30"/>
  <c r="X1592" i="30" s="1"/>
  <c r="V1557" i="30"/>
  <c r="Z1557" i="30" s="1"/>
  <c r="W1557" i="30"/>
  <c r="AA1557" i="30" s="1"/>
  <c r="U1681" i="30"/>
  <c r="Y1681" i="30" s="1"/>
  <c r="T1681" i="30"/>
  <c r="X1681" i="30" s="1"/>
  <c r="V401" i="30"/>
  <c r="Z401" i="30" s="1"/>
  <c r="W401" i="30"/>
  <c r="U1667" i="30"/>
  <c r="Y1667" i="30" s="1"/>
  <c r="T1667" i="30"/>
  <c r="U1364" i="30"/>
  <c r="T1364" i="30"/>
  <c r="U377" i="30"/>
  <c r="Y377" i="30" s="1"/>
  <c r="T377" i="30"/>
  <c r="X377" i="30" s="1"/>
  <c r="U222" i="30"/>
  <c r="Y222" i="30" s="1"/>
  <c r="T222" i="30"/>
  <c r="X222" i="30" s="1"/>
  <c r="U408" i="30"/>
  <c r="Y408" i="30" s="1"/>
  <c r="T408" i="30"/>
  <c r="X408" i="30" s="1"/>
  <c r="U249" i="30"/>
  <c r="T249" i="30"/>
  <c r="W654" i="30"/>
  <c r="AA654" i="30" s="1"/>
  <c r="V654" i="30"/>
  <c r="U519" i="30"/>
  <c r="Y519" i="30" s="1"/>
  <c r="T519" i="30"/>
  <c r="X519" i="30" s="1"/>
  <c r="W1360" i="30"/>
  <c r="AA1360" i="30" s="1"/>
  <c r="V1360" i="30"/>
  <c r="Z1360" i="30" s="1"/>
  <c r="V870" i="30"/>
  <c r="W870" i="30"/>
  <c r="AA870" i="30" s="1"/>
  <c r="T1164" i="30"/>
  <c r="X1164" i="30" s="1"/>
  <c r="U1164" i="30"/>
  <c r="Y1164" i="30" s="1"/>
  <c r="U437" i="30"/>
  <c r="T437" i="30"/>
  <c r="X437" i="30" s="1"/>
  <c r="V816" i="30"/>
  <c r="W816" i="30"/>
  <c r="U1321" i="30"/>
  <c r="Y1321" i="30" s="1"/>
  <c r="T1321" i="30"/>
  <c r="U840" i="30"/>
  <c r="Y840" i="30" s="1"/>
  <c r="T840" i="30"/>
  <c r="X840" i="30" s="1"/>
  <c r="W594" i="30"/>
  <c r="V594" i="30"/>
  <c r="V898" i="30"/>
  <c r="Z898" i="30" s="1"/>
  <c r="W898" i="30"/>
  <c r="AA898" i="30" s="1"/>
  <c r="W620" i="30"/>
  <c r="V620" i="30"/>
  <c r="U1319" i="30"/>
  <c r="T1319" i="30"/>
  <c r="X1319" i="30" s="1"/>
  <c r="U279" i="30"/>
  <c r="Y279" i="30" s="1"/>
  <c r="T279" i="30"/>
  <c r="X279" i="30" s="1"/>
  <c r="W972" i="30"/>
  <c r="V972" i="30"/>
  <c r="U457" i="30"/>
  <c r="T457" i="30"/>
  <c r="W1276" i="30"/>
  <c r="V1276" i="30"/>
  <c r="Z1276" i="30" s="1"/>
  <c r="W242" i="30"/>
  <c r="AA242" i="30" s="1"/>
  <c r="V242" i="30"/>
  <c r="W837" i="30"/>
  <c r="AA837" i="30" s="1"/>
  <c r="V837" i="30"/>
  <c r="Z837" i="30" s="1"/>
  <c r="W408" i="30"/>
  <c r="V408" i="30"/>
  <c r="W798" i="30"/>
  <c r="AA798" i="30" s="1"/>
  <c r="V798" i="30"/>
  <c r="U1402" i="30"/>
  <c r="Y1402" i="30" s="1"/>
  <c r="T1402" i="30"/>
  <c r="X1402" i="30" s="1"/>
  <c r="U374" i="30"/>
  <c r="T374" i="30"/>
  <c r="X374" i="30" s="1"/>
  <c r="W805" i="30"/>
  <c r="V805" i="30"/>
  <c r="V1145" i="30"/>
  <c r="W1145" i="30"/>
  <c r="W374" i="30"/>
  <c r="V374" i="30"/>
  <c r="Z374" i="30" s="1"/>
  <c r="V755" i="30"/>
  <c r="Z755" i="30" s="1"/>
  <c r="W755" i="30"/>
  <c r="AA755" i="30" s="1"/>
  <c r="U1110" i="30"/>
  <c r="Y1110" i="30" s="1"/>
  <c r="T1110" i="30"/>
  <c r="X1110" i="30" s="1"/>
  <c r="V680" i="30"/>
  <c r="W680" i="30"/>
  <c r="AA680" i="30" s="1"/>
  <c r="T1031" i="30"/>
  <c r="U1031" i="30"/>
  <c r="Y1031" i="30" s="1"/>
  <c r="V1622" i="30"/>
  <c r="Z1622" i="30" s="1"/>
  <c r="W1622" i="30"/>
  <c r="W476" i="30"/>
  <c r="AA476" i="30" s="1"/>
  <c r="V476" i="30"/>
  <c r="W614" i="30"/>
  <c r="V614" i="30"/>
  <c r="Z614" i="30" s="1"/>
  <c r="W946" i="30"/>
  <c r="AA946" i="30" s="1"/>
  <c r="V946" i="30"/>
  <c r="U1454" i="30"/>
  <c r="T1454" i="30"/>
  <c r="X1454" i="30" s="1"/>
  <c r="T483" i="30"/>
  <c r="U483" i="30"/>
  <c r="U618" i="30"/>
  <c r="T618" i="30"/>
  <c r="X618" i="30" s="1"/>
  <c r="W821" i="30"/>
  <c r="AA821" i="30" s="1"/>
  <c r="V821" i="30"/>
  <c r="V987" i="30"/>
  <c r="Z987" i="30" s="1"/>
  <c r="W987" i="30"/>
  <c r="W1215" i="30"/>
  <c r="AA1215" i="30" s="1"/>
  <c r="V1215" i="30"/>
  <c r="Z1215" i="30" s="1"/>
  <c r="U1531" i="30"/>
  <c r="Y1531" i="30" s="1"/>
  <c r="T1531" i="30"/>
  <c r="X1531" i="30" s="1"/>
  <c r="T775" i="30"/>
  <c r="U775" i="30"/>
  <c r="T903" i="30"/>
  <c r="U903" i="30"/>
  <c r="T1045" i="30"/>
  <c r="X1045" i="30" s="1"/>
  <c r="U1045" i="30"/>
  <c r="W1188" i="30"/>
  <c r="V1188" i="30"/>
  <c r="Z1188" i="30" s="1"/>
  <c r="W1416" i="30"/>
  <c r="AA1416" i="30" s="1"/>
  <c r="V1416" i="30"/>
  <c r="V583" i="30"/>
  <c r="Z583" i="30" s="1"/>
  <c r="W583" i="30"/>
  <c r="W711" i="30"/>
  <c r="AA711" i="30" s="1"/>
  <c r="V711" i="30"/>
  <c r="W839" i="30"/>
  <c r="V839" i="30"/>
  <c r="Z839" i="30" s="1"/>
  <c r="U973" i="30"/>
  <c r="Y973" i="30" s="1"/>
  <c r="T973" i="30"/>
  <c r="X973" i="30" s="1"/>
  <c r="U1130" i="30"/>
  <c r="T1130" i="30"/>
  <c r="U1348" i="30"/>
  <c r="Y1348" i="30" s="1"/>
  <c r="T1348" i="30"/>
  <c r="U638" i="30"/>
  <c r="T638" i="30"/>
  <c r="U766" i="30"/>
  <c r="T766" i="30"/>
  <c r="U894" i="30"/>
  <c r="Y894" i="30" s="1"/>
  <c r="T894" i="30"/>
  <c r="U1028" i="30"/>
  <c r="T1028" i="30"/>
  <c r="W1207" i="30"/>
  <c r="AA1207" i="30" s="1"/>
  <c r="V1207" i="30"/>
  <c r="U1459" i="30"/>
  <c r="T1459" i="30"/>
  <c r="W1012" i="30"/>
  <c r="AA1012" i="30" s="1"/>
  <c r="V1012" i="30"/>
  <c r="W1183" i="30"/>
  <c r="AA1183" i="30" s="1"/>
  <c r="V1183" i="30"/>
  <c r="Z1183" i="30" s="1"/>
  <c r="U1412" i="30"/>
  <c r="Y1412" i="30" s="1"/>
  <c r="T1412" i="30"/>
  <c r="U963" i="30"/>
  <c r="T963" i="30"/>
  <c r="V1093" i="30"/>
  <c r="Z1093" i="30" s="1"/>
  <c r="W1093" i="30"/>
  <c r="W1385" i="30"/>
  <c r="V1385" i="30"/>
  <c r="Z1385" i="30" s="1"/>
  <c r="W1065" i="30"/>
  <c r="AA1065" i="30" s="1"/>
  <c r="V1065" i="30"/>
  <c r="Z1065" i="30" s="1"/>
  <c r="U1225" i="30"/>
  <c r="Y1225" i="30" s="1"/>
  <c r="T1225" i="30"/>
  <c r="U1505" i="30"/>
  <c r="T1505" i="30"/>
  <c r="X1505" i="30" s="1"/>
  <c r="T1160" i="30"/>
  <c r="X1160" i="30" s="1"/>
  <c r="U1160" i="30"/>
  <c r="Y1160" i="30" s="1"/>
  <c r="U1303" i="30"/>
  <c r="T1303" i="30"/>
  <c r="X1303" i="30" s="1"/>
  <c r="V1528" i="30"/>
  <c r="W1528" i="30"/>
  <c r="V1088" i="30"/>
  <c r="Z1088" i="30" s="1"/>
  <c r="W1088" i="30"/>
  <c r="AA1088" i="30" s="1"/>
  <c r="U1206" i="30"/>
  <c r="T1206" i="30"/>
  <c r="X1206" i="30" s="1"/>
  <c r="W1440" i="30"/>
  <c r="AA1440" i="30" s="1"/>
  <c r="V1440" i="30"/>
  <c r="U1143" i="30"/>
  <c r="Y1143" i="30" s="1"/>
  <c r="T1143" i="30"/>
  <c r="W1306" i="30"/>
  <c r="V1306" i="30"/>
  <c r="Z1306" i="30" s="1"/>
  <c r="V1495" i="30"/>
  <c r="Z1495" i="30" s="1"/>
  <c r="W1495" i="30"/>
  <c r="AA1495" i="30" s="1"/>
  <c r="W1262" i="30"/>
  <c r="V1262" i="30"/>
  <c r="Z1262" i="30" s="1"/>
  <c r="W1389" i="30"/>
  <c r="V1389" i="30"/>
  <c r="Z1389" i="30" s="1"/>
  <c r="T1583" i="30"/>
  <c r="X1583" i="30" s="1"/>
  <c r="U1583" i="30"/>
  <c r="Y1583" i="30" s="1"/>
  <c r="T1245" i="30"/>
  <c r="X1245" i="30" s="1"/>
  <c r="U1245" i="30"/>
  <c r="W1624" i="30"/>
  <c r="AA1624" i="30" s="1"/>
  <c r="V1624" i="30"/>
  <c r="Z1624" i="30" s="1"/>
  <c r="W1269" i="30"/>
  <c r="AA1269" i="30" s="1"/>
  <c r="V1269" i="30"/>
  <c r="Z1269" i="30" s="1"/>
  <c r="W1394" i="30"/>
  <c r="V1394" i="30"/>
  <c r="Z1394" i="30" s="1"/>
  <c r="T1591" i="30"/>
  <c r="X1591" i="30" s="1"/>
  <c r="U1591" i="30"/>
  <c r="T1489" i="30"/>
  <c r="U1489" i="30"/>
  <c r="Y1489" i="30" s="1"/>
  <c r="V1398" i="30"/>
  <c r="Z1398" i="30" s="1"/>
  <c r="W1398" i="30"/>
  <c r="V1604" i="30"/>
  <c r="Z1604" i="30" s="1"/>
  <c r="W1604" i="30"/>
  <c r="W1516" i="30"/>
  <c r="AA1516" i="30" s="1"/>
  <c r="V1516" i="30"/>
  <c r="W1483" i="30"/>
  <c r="V1483" i="30"/>
  <c r="Z1483" i="30" s="1"/>
  <c r="T1490" i="30"/>
  <c r="U1490" i="30"/>
  <c r="W1474" i="30"/>
  <c r="V1474" i="30"/>
  <c r="Z1474" i="30" s="1"/>
  <c r="W1594" i="30"/>
  <c r="V1594" i="30"/>
  <c r="V1671" i="30"/>
  <c r="Z1671" i="30" s="1"/>
  <c r="W1671" i="30"/>
  <c r="AA1671" i="30" s="1"/>
  <c r="V1565" i="30"/>
  <c r="Z1565" i="30" s="1"/>
  <c r="W1565" i="30"/>
  <c r="U1629" i="30"/>
  <c r="T1629" i="30"/>
  <c r="W1659" i="30"/>
  <c r="V1659" i="30"/>
  <c r="W1601" i="30"/>
  <c r="AA1601" i="30" s="1"/>
  <c r="V1601" i="30"/>
  <c r="U1007" i="30"/>
  <c r="Y1007" i="30" s="1"/>
  <c r="T1007" i="30"/>
  <c r="X1007" i="30" s="1"/>
  <c r="V461" i="30"/>
  <c r="Z461" i="30" s="1"/>
  <c r="W461" i="30"/>
  <c r="AC1266" i="30"/>
  <c r="U617" i="30"/>
  <c r="Y617" i="30" s="1"/>
  <c r="T617" i="30"/>
  <c r="U392" i="30"/>
  <c r="T392" i="30"/>
  <c r="X392" i="30" s="1"/>
  <c r="W1666" i="30"/>
  <c r="AA1666" i="30" s="1"/>
  <c r="V1666" i="30"/>
  <c r="Z1666" i="30" s="1"/>
  <c r="AE554" i="30"/>
  <c r="W377" i="30"/>
  <c r="AA377" i="30" s="1"/>
  <c r="V377" i="30"/>
  <c r="Z377" i="30" s="1"/>
  <c r="W1543" i="30"/>
  <c r="AA1543" i="30" s="1"/>
  <c r="V1543" i="30"/>
  <c r="U486" i="30"/>
  <c r="T486" i="30"/>
  <c r="X486" i="30" s="1"/>
  <c r="V549" i="30"/>
  <c r="W549" i="30"/>
  <c r="U833" i="30"/>
  <c r="Y833" i="30" s="1"/>
  <c r="T833" i="30"/>
  <c r="X833" i="30" s="1"/>
  <c r="T355" i="30"/>
  <c r="U355" i="30"/>
  <c r="Y355" i="30" s="1"/>
  <c r="V884" i="30"/>
  <c r="Z884" i="30" s="1"/>
  <c r="W884" i="30"/>
  <c r="U635" i="30"/>
  <c r="T635" i="30"/>
  <c r="X635" i="30" s="1"/>
  <c r="W846" i="30"/>
  <c r="V846" i="30"/>
  <c r="T343" i="30"/>
  <c r="X343" i="30" s="1"/>
  <c r="U343" i="30"/>
  <c r="U836" i="30"/>
  <c r="T836" i="30"/>
  <c r="X836" i="30" s="1"/>
  <c r="W1263" i="30"/>
  <c r="AA1263" i="30" s="1"/>
  <c r="V1263" i="30"/>
  <c r="V339" i="30"/>
  <c r="W339" i="30"/>
  <c r="AA339" i="30" s="1"/>
  <c r="W857" i="30"/>
  <c r="V857" i="30"/>
  <c r="Z857" i="30" s="1"/>
  <c r="W192" i="30"/>
  <c r="V192" i="30"/>
  <c r="W1097" i="30"/>
  <c r="V1097" i="30"/>
  <c r="Z1097" i="30" s="1"/>
  <c r="V1013" i="30"/>
  <c r="Z1013" i="30" s="1"/>
  <c r="W1013" i="30"/>
  <c r="W624" i="30"/>
  <c r="V624" i="30"/>
  <c r="W1006" i="30"/>
  <c r="V1006" i="30"/>
  <c r="U915" i="30"/>
  <c r="T915" i="30"/>
  <c r="X915" i="30" s="1"/>
  <c r="U286" i="30"/>
  <c r="T286" i="30"/>
  <c r="U1083" i="30"/>
  <c r="Y1083" i="30" s="1"/>
  <c r="T1083" i="30"/>
  <c r="X1083" i="30" s="1"/>
  <c r="U974" i="30"/>
  <c r="T974" i="30"/>
  <c r="U242" i="30"/>
  <c r="Y242" i="30" s="1"/>
  <c r="T242" i="30"/>
  <c r="U465" i="30"/>
  <c r="T465" i="30"/>
  <c r="U937" i="30"/>
  <c r="Y937" i="30" s="1"/>
  <c r="T937" i="30"/>
  <c r="X937" i="30" s="1"/>
  <c r="U505" i="30"/>
  <c r="Y505" i="30" s="1"/>
  <c r="T505" i="30"/>
  <c r="W255" i="30"/>
  <c r="V255" i="30"/>
  <c r="Z255" i="30" s="1"/>
  <c r="V565" i="30"/>
  <c r="W565" i="30"/>
  <c r="U1248" i="30"/>
  <c r="T1248" i="30"/>
  <c r="X1248" i="30" s="1"/>
  <c r="U413" i="30"/>
  <c r="T413" i="30"/>
  <c r="X413" i="30" s="1"/>
  <c r="U649" i="30"/>
  <c r="T649" i="30"/>
  <c r="X649" i="30" s="1"/>
  <c r="U965" i="30"/>
  <c r="Y965" i="30" s="1"/>
  <c r="T965" i="30"/>
  <c r="W1456" i="30"/>
  <c r="V1456" i="30"/>
  <c r="Z1456" i="30" s="1"/>
  <c r="T385" i="30"/>
  <c r="U385" i="30"/>
  <c r="Y385" i="30" s="1"/>
  <c r="T812" i="30"/>
  <c r="X812" i="30" s="1"/>
  <c r="U812" i="30"/>
  <c r="Y812" i="30" s="1"/>
  <c r="U1153" i="30"/>
  <c r="T1153" i="30"/>
  <c r="V252" i="30"/>
  <c r="Z252" i="30" s="1"/>
  <c r="W252" i="30"/>
  <c r="AA252" i="30" s="1"/>
  <c r="U587" i="30"/>
  <c r="Y587" i="30" s="1"/>
  <c r="T587" i="30"/>
  <c r="X587" i="30" s="1"/>
  <c r="V928" i="30"/>
  <c r="W928" i="30"/>
  <c r="W1399" i="30"/>
  <c r="AA1399" i="30" s="1"/>
  <c r="V1399" i="30"/>
  <c r="Z1399" i="30" s="1"/>
  <c r="T683" i="30"/>
  <c r="U683" i="30"/>
  <c r="T1047" i="30"/>
  <c r="X1047" i="30" s="1"/>
  <c r="U1047" i="30"/>
  <c r="Y1047" i="30" s="1"/>
  <c r="W1351" i="30"/>
  <c r="AA1351" i="30" s="1"/>
  <c r="V1351" i="30"/>
  <c r="Z1351" i="30" s="1"/>
  <c r="W484" i="30"/>
  <c r="V484" i="30"/>
  <c r="W804" i="30"/>
  <c r="V804" i="30"/>
  <c r="U1176" i="30"/>
  <c r="Y1176" i="30" s="1"/>
  <c r="T1176" i="30"/>
  <c r="X1176" i="30" s="1"/>
  <c r="U491" i="30"/>
  <c r="Y491" i="30" s="1"/>
  <c r="T491" i="30"/>
  <c r="X491" i="30" s="1"/>
  <c r="W828" i="30"/>
  <c r="AA828" i="30" s="1"/>
  <c r="V828" i="30"/>
  <c r="Z828" i="30" s="1"/>
  <c r="W1228" i="30"/>
  <c r="AA1228" i="30" s="1"/>
  <c r="V1228" i="30"/>
  <c r="T655" i="30"/>
  <c r="X655" i="30" s="1"/>
  <c r="U655" i="30"/>
  <c r="Y655" i="30" s="1"/>
  <c r="T911" i="30"/>
  <c r="X911" i="30" s="1"/>
  <c r="U911" i="30"/>
  <c r="Y911" i="30" s="1"/>
  <c r="U1220" i="30"/>
  <c r="T1220" i="30"/>
  <c r="X1220" i="30" s="1"/>
  <c r="W591" i="30"/>
  <c r="V591" i="30"/>
  <c r="Z591" i="30" s="1"/>
  <c r="W847" i="30"/>
  <c r="AA847" i="30" s="1"/>
  <c r="V847" i="30"/>
  <c r="V1142" i="30"/>
  <c r="Z1142" i="30" s="1"/>
  <c r="W1142" i="30"/>
  <c r="AA1142" i="30" s="1"/>
  <c r="U646" i="30"/>
  <c r="Y646" i="30" s="1"/>
  <c r="T646" i="30"/>
  <c r="T902" i="30"/>
  <c r="U902" i="30"/>
  <c r="U1233" i="30"/>
  <c r="Y1233" i="30" s="1"/>
  <c r="T1233" i="30"/>
  <c r="W1020" i="30"/>
  <c r="AA1020" i="30" s="1"/>
  <c r="V1020" i="30"/>
  <c r="V1425" i="30"/>
  <c r="W1425" i="30"/>
  <c r="W1107" i="30"/>
  <c r="AA1107" i="30" s="1"/>
  <c r="V1107" i="30"/>
  <c r="U1070" i="30"/>
  <c r="T1070" i="30"/>
  <c r="X1070" i="30" s="1"/>
  <c r="U1527" i="30"/>
  <c r="T1527" i="30"/>
  <c r="U1310" i="30"/>
  <c r="T1310" i="30"/>
  <c r="W1096" i="30"/>
  <c r="AA1096" i="30" s="1"/>
  <c r="V1096" i="30"/>
  <c r="W1444" i="30"/>
  <c r="AA1444" i="30" s="1"/>
  <c r="V1444" i="30"/>
  <c r="Z1444" i="30" s="1"/>
  <c r="V1313" i="30"/>
  <c r="Z1313" i="30" s="1"/>
  <c r="W1313" i="30"/>
  <c r="W1270" i="30"/>
  <c r="V1270" i="30"/>
  <c r="Z1270" i="30" s="1"/>
  <c r="W1588" i="30"/>
  <c r="V1588" i="30"/>
  <c r="U1383" i="30"/>
  <c r="T1383" i="30"/>
  <c r="W1277" i="30"/>
  <c r="AA1277" i="30" s="1"/>
  <c r="V1277" i="30"/>
  <c r="Z1277" i="30" s="1"/>
  <c r="V1636" i="30"/>
  <c r="W1636" i="30"/>
  <c r="V1406" i="30"/>
  <c r="W1406" i="30"/>
  <c r="AA1406" i="30" s="1"/>
  <c r="W1522" i="30"/>
  <c r="V1522" i="30"/>
  <c r="T1498" i="30"/>
  <c r="X1498" i="30" s="1"/>
  <c r="U1498" i="30"/>
  <c r="Y1498" i="30" s="1"/>
  <c r="U1600" i="30"/>
  <c r="Y1600" i="30" s="1"/>
  <c r="T1600" i="30"/>
  <c r="W1581" i="30"/>
  <c r="V1581" i="30"/>
  <c r="Z1581" i="30" s="1"/>
  <c r="U1642" i="30"/>
  <c r="Y1642" i="30" s="1"/>
  <c r="T1642" i="30"/>
  <c r="W1609" i="30"/>
  <c r="V1609" i="30"/>
  <c r="Z1609" i="30" s="1"/>
  <c r="U983" i="30"/>
  <c r="Y983" i="30" s="1"/>
  <c r="T983" i="30"/>
  <c r="X983" i="30" s="1"/>
  <c r="T424" i="30"/>
  <c r="U424" i="30"/>
  <c r="AB1501" i="30"/>
  <c r="V983" i="30"/>
  <c r="Z983" i="30" s="1"/>
  <c r="W983" i="30"/>
  <c r="AA983" i="30" s="1"/>
  <c r="T885" i="30"/>
  <c r="X885" i="30" s="1"/>
  <c r="U885" i="30"/>
  <c r="U369" i="30"/>
  <c r="Y369" i="30" s="1"/>
  <c r="T369" i="30"/>
  <c r="U215" i="30"/>
  <c r="Y215" i="30" s="1"/>
  <c r="T215" i="30"/>
  <c r="X215" i="30" s="1"/>
  <c r="U716" i="30"/>
  <c r="T716" i="30"/>
  <c r="X716" i="30" s="1"/>
  <c r="W560" i="30"/>
  <c r="V560" i="30"/>
  <c r="V1407" i="30"/>
  <c r="W1407" i="30"/>
  <c r="AA1407" i="30" s="1"/>
  <c r="W993" i="30"/>
  <c r="V993" i="30"/>
  <c r="Z993" i="30" s="1"/>
  <c r="T691" i="30"/>
  <c r="X691" i="30" s="1"/>
  <c r="U691" i="30"/>
  <c r="Y691" i="30" s="1"/>
  <c r="U901" i="30"/>
  <c r="T901" i="30"/>
  <c r="W542" i="30"/>
  <c r="AA542" i="30" s="1"/>
  <c r="V542" i="30"/>
  <c r="U1314" i="30"/>
  <c r="T1314" i="30"/>
  <c r="X1314" i="30" s="1"/>
  <c r="V584" i="30"/>
  <c r="Z584" i="30" s="1"/>
  <c r="W584" i="30"/>
  <c r="W209" i="30"/>
  <c r="AA209" i="30" s="1"/>
  <c r="V209" i="30"/>
  <c r="U282" i="30"/>
  <c r="Y282" i="30" s="1"/>
  <c r="T282" i="30"/>
  <c r="X282" i="30" s="1"/>
  <c r="T628" i="30"/>
  <c r="U628" i="30"/>
  <c r="Y628" i="30" s="1"/>
  <c r="W1363" i="30"/>
  <c r="AA1363" i="30" s="1"/>
  <c r="V1363" i="30"/>
  <c r="U293" i="30"/>
  <c r="T293" i="30"/>
  <c r="U984" i="30"/>
  <c r="T984" i="30"/>
  <c r="U373" i="30"/>
  <c r="Y373" i="30" s="1"/>
  <c r="T373" i="30"/>
  <c r="W963" i="30"/>
  <c r="V963" i="30"/>
  <c r="V259" i="30"/>
  <c r="W259" i="30"/>
  <c r="AA259" i="30" s="1"/>
  <c r="U869" i="30"/>
  <c r="Y869" i="30" s="1"/>
  <c r="T869" i="30"/>
  <c r="X869" i="30" s="1"/>
  <c r="T417" i="30"/>
  <c r="U417" i="30"/>
  <c r="W817" i="30"/>
  <c r="AA817" i="30" s="1"/>
  <c r="V817" i="30"/>
  <c r="W1148" i="30"/>
  <c r="AA1148" i="30" s="1"/>
  <c r="V1148" i="30"/>
  <c r="T260" i="30"/>
  <c r="X260" i="30" s="1"/>
  <c r="U260" i="30"/>
  <c r="W670" i="30"/>
  <c r="AA670" i="30" s="1"/>
  <c r="V670" i="30"/>
  <c r="U1166" i="30"/>
  <c r="Y1166" i="30" s="1"/>
  <c r="T1166" i="30"/>
  <c r="X1166" i="30" s="1"/>
  <c r="W385" i="30"/>
  <c r="AA385" i="30" s="1"/>
  <c r="V385" i="30"/>
  <c r="W947" i="30"/>
  <c r="V947" i="30"/>
  <c r="Z947" i="30" s="1"/>
  <c r="T580" i="30"/>
  <c r="X580" i="30" s="1"/>
  <c r="U580" i="30"/>
  <c r="U1056" i="30"/>
  <c r="Y1056" i="30" s="1"/>
  <c r="T1056" i="30"/>
  <c r="X1056" i="30" s="1"/>
  <c r="W492" i="30"/>
  <c r="V492" i="30"/>
  <c r="Z492" i="30" s="1"/>
  <c r="W1016" i="30"/>
  <c r="AA1016" i="30" s="1"/>
  <c r="V1016" i="30"/>
  <c r="Z1016" i="30" s="1"/>
  <c r="W1535" i="30"/>
  <c r="V1535" i="30"/>
  <c r="V686" i="30"/>
  <c r="W686" i="30"/>
  <c r="U1260" i="30"/>
  <c r="Y1260" i="30" s="1"/>
  <c r="T1260" i="30"/>
  <c r="T791" i="30"/>
  <c r="X791" i="30" s="1"/>
  <c r="U791" i="30"/>
  <c r="Y791" i="30" s="1"/>
  <c r="U1222" i="30"/>
  <c r="T1222" i="30"/>
  <c r="X1222" i="30" s="1"/>
  <c r="V599" i="30"/>
  <c r="W599" i="30"/>
  <c r="AA599" i="30" s="1"/>
  <c r="W855" i="30"/>
  <c r="V855" i="30"/>
  <c r="U1352" i="30"/>
  <c r="Y1352" i="30" s="1"/>
  <c r="T1352" i="30"/>
  <c r="X1352" i="30" s="1"/>
  <c r="U910" i="30"/>
  <c r="Y910" i="30" s="1"/>
  <c r="T910" i="30"/>
  <c r="X910" i="30" s="1"/>
  <c r="W1028" i="30"/>
  <c r="V1028" i="30"/>
  <c r="U979" i="30"/>
  <c r="T979" i="30"/>
  <c r="W1076" i="30"/>
  <c r="V1076" i="30"/>
  <c r="U1174" i="30"/>
  <c r="Y1174" i="30" s="1"/>
  <c r="T1174" i="30"/>
  <c r="W1104" i="30"/>
  <c r="AA1104" i="30" s="1"/>
  <c r="V1104" i="30"/>
  <c r="Z1104" i="30" s="1"/>
  <c r="U1159" i="30"/>
  <c r="Y1159" i="30" s="1"/>
  <c r="T1159" i="30"/>
  <c r="V1278" i="30"/>
  <c r="W1278" i="30"/>
  <c r="AA1278" i="30" s="1"/>
  <c r="T1261" i="30"/>
  <c r="U1261" i="30"/>
  <c r="W1285" i="30"/>
  <c r="AA1285" i="30" s="1"/>
  <c r="V1285" i="30"/>
  <c r="Z1285" i="30" s="1"/>
  <c r="T1496" i="30"/>
  <c r="U1496" i="30"/>
  <c r="Y1496" i="30" s="1"/>
  <c r="W1576" i="30"/>
  <c r="AA1576" i="30" s="1"/>
  <c r="V1576" i="30"/>
  <c r="Z1576" i="30" s="1"/>
  <c r="W1490" i="30"/>
  <c r="AA1490" i="30" s="1"/>
  <c r="V1490" i="30"/>
  <c r="Z1490" i="30" s="1"/>
  <c r="U1586" i="30"/>
  <c r="Y1586" i="30" s="1"/>
  <c r="T1586" i="30"/>
  <c r="X1586" i="30" s="1"/>
  <c r="W1676" i="30"/>
  <c r="V1676" i="30"/>
  <c r="AE923" i="30"/>
  <c r="AE429" i="30"/>
  <c r="U865" i="30"/>
  <c r="Y865" i="30" s="1"/>
  <c r="T865" i="30"/>
  <c r="X865" i="30" s="1"/>
  <c r="W789" i="30"/>
  <c r="AA789" i="30" s="1"/>
  <c r="V789" i="30"/>
  <c r="Z789" i="30" s="1"/>
  <c r="AE1227" i="30"/>
  <c r="U530" i="30"/>
  <c r="Y530" i="30" s="1"/>
  <c r="T530" i="30"/>
  <c r="W295" i="30"/>
  <c r="AA295" i="30" s="1"/>
  <c r="V295" i="30"/>
  <c r="AE868" i="30"/>
  <c r="T239" i="30"/>
  <c r="U239" i="30"/>
  <c r="V917" i="30"/>
  <c r="Z917" i="30" s="1"/>
  <c r="W917" i="30"/>
  <c r="AA917" i="30" s="1"/>
  <c r="V491" i="30"/>
  <c r="Z491" i="30" s="1"/>
  <c r="W491" i="30"/>
  <c r="U383" i="30"/>
  <c r="Y383" i="30" s="1"/>
  <c r="T383" i="30"/>
  <c r="U246" i="30"/>
  <c r="T246" i="30"/>
  <c r="X246" i="30" s="1"/>
  <c r="U273" i="30"/>
  <c r="Y273" i="30" s="1"/>
  <c r="T273" i="30"/>
  <c r="X273" i="30" s="1"/>
  <c r="U381" i="30"/>
  <c r="T381" i="30"/>
  <c r="W322" i="30"/>
  <c r="AA322" i="30" s="1"/>
  <c r="V322" i="30"/>
  <c r="Z322" i="30" s="1"/>
  <c r="T604" i="30"/>
  <c r="X604" i="30" s="1"/>
  <c r="U604" i="30"/>
  <c r="U1208" i="30"/>
  <c r="Y1208" i="30" s="1"/>
  <c r="T1208" i="30"/>
  <c r="T1379" i="30"/>
  <c r="U1379" i="30"/>
  <c r="W886" i="30"/>
  <c r="V886" i="30"/>
  <c r="V1429" i="30"/>
  <c r="Z1429" i="30" s="1"/>
  <c r="W1429" i="30"/>
  <c r="AA1429" i="30" s="1"/>
  <c r="U629" i="30"/>
  <c r="Y629" i="30" s="1"/>
  <c r="T629" i="30"/>
  <c r="X629" i="30" s="1"/>
  <c r="U851" i="30"/>
  <c r="T851" i="30"/>
  <c r="W346" i="30"/>
  <c r="AA346" i="30" s="1"/>
  <c r="V346" i="30"/>
  <c r="AC1585" i="30"/>
  <c r="W1102" i="30"/>
  <c r="AA1102" i="30" s="1"/>
  <c r="V1102" i="30"/>
  <c r="U329" i="30"/>
  <c r="Y329" i="30" s="1"/>
  <c r="T329" i="30"/>
  <c r="X329" i="30" s="1"/>
  <c r="U1179" i="30"/>
  <c r="Y1179" i="30" s="1"/>
  <c r="T1179" i="30"/>
  <c r="X1179" i="30" s="1"/>
  <c r="U325" i="30"/>
  <c r="T325" i="30"/>
  <c r="X325" i="30" s="1"/>
  <c r="U528" i="30"/>
  <c r="T528" i="30"/>
  <c r="U1080" i="30"/>
  <c r="Y1080" i="30" s="1"/>
  <c r="T1080" i="30"/>
  <c r="W514" i="30"/>
  <c r="AA514" i="30" s="1"/>
  <c r="V514" i="30"/>
  <c r="U512" i="30"/>
  <c r="Y512" i="30" s="1"/>
  <c r="T512" i="30"/>
  <c r="X512" i="30" s="1"/>
  <c r="U405" i="30"/>
  <c r="Y405" i="30" s="1"/>
  <c r="T405" i="30"/>
  <c r="X405" i="30" s="1"/>
  <c r="U267" i="30"/>
  <c r="Y267" i="30" s="1"/>
  <c r="T267" i="30"/>
  <c r="U277" i="30"/>
  <c r="T277" i="30"/>
  <c r="W383" i="30"/>
  <c r="AA383" i="30" s="1"/>
  <c r="V383" i="30"/>
  <c r="Z383" i="30" s="1"/>
  <c r="U908" i="30"/>
  <c r="T908" i="30"/>
  <c r="X908" i="30" s="1"/>
  <c r="T1556" i="30"/>
  <c r="X1556" i="30" s="1"/>
  <c r="U1556" i="30"/>
  <c r="Y1556" i="30" s="1"/>
  <c r="W633" i="30"/>
  <c r="AA633" i="30" s="1"/>
  <c r="V633" i="30"/>
  <c r="Z633" i="30" s="1"/>
  <c r="W355" i="30"/>
  <c r="AA355" i="30" s="1"/>
  <c r="V355" i="30"/>
  <c r="V544" i="30"/>
  <c r="W544" i="30"/>
  <c r="AA544" i="30" s="1"/>
  <c r="V632" i="30"/>
  <c r="W632" i="30"/>
  <c r="AA632" i="30" s="1"/>
  <c r="W1388" i="30"/>
  <c r="V1388" i="30"/>
  <c r="W1307" i="30"/>
  <c r="AA1307" i="30" s="1"/>
  <c r="V1307" i="30"/>
  <c r="Z1307" i="30" s="1"/>
  <c r="V1420" i="30"/>
  <c r="Z1420" i="30" s="1"/>
  <c r="W1420" i="30"/>
  <c r="U394" i="30"/>
  <c r="Y394" i="30" s="1"/>
  <c r="T394" i="30"/>
  <c r="V994" i="30"/>
  <c r="W994" i="30"/>
  <c r="AA994" i="30" s="1"/>
  <c r="U431" i="30"/>
  <c r="T431" i="30"/>
  <c r="W641" i="30"/>
  <c r="V641" i="30"/>
  <c r="W317" i="30"/>
  <c r="AA317" i="30" s="1"/>
  <c r="V317" i="30"/>
  <c r="Z317" i="30" s="1"/>
  <c r="T689" i="30"/>
  <c r="U689" i="30"/>
  <c r="W1193" i="30"/>
  <c r="AA1193" i="30" s="1"/>
  <c r="V1193" i="30"/>
  <c r="Z1193" i="30" s="1"/>
  <c r="V413" i="30"/>
  <c r="W413" i="30"/>
  <c r="AA413" i="30" s="1"/>
  <c r="V845" i="30"/>
  <c r="Z845" i="30" s="1"/>
  <c r="W845" i="30"/>
  <c r="W1505" i="30"/>
  <c r="AA1505" i="30" s="1"/>
  <c r="V1505" i="30"/>
  <c r="U611" i="30"/>
  <c r="T611" i="30"/>
  <c r="X611" i="30" s="1"/>
  <c r="U1200" i="30"/>
  <c r="Y1200" i="30" s="1"/>
  <c r="T1200" i="30"/>
  <c r="X1200" i="30" s="1"/>
  <c r="U704" i="30"/>
  <c r="T704" i="30"/>
  <c r="X704" i="30" s="1"/>
  <c r="W1091" i="30"/>
  <c r="AA1091" i="30" s="1"/>
  <c r="V1091" i="30"/>
  <c r="W508" i="30"/>
  <c r="AA508" i="30" s="1"/>
  <c r="V508" i="30"/>
  <c r="Z508" i="30" s="1"/>
  <c r="W1031" i="30"/>
  <c r="AA1031" i="30" s="1"/>
  <c r="V1031" i="30"/>
  <c r="Z1031" i="30" s="1"/>
  <c r="U515" i="30"/>
  <c r="Y515" i="30" s="1"/>
  <c r="T515" i="30"/>
  <c r="U1071" i="30"/>
  <c r="Y1071" i="30" s="1"/>
  <c r="T1071" i="30"/>
  <c r="X1071" i="30" s="1"/>
  <c r="W1630" i="30"/>
  <c r="V1630" i="30"/>
  <c r="Z1630" i="30" s="1"/>
  <c r="T935" i="30"/>
  <c r="U935" i="30"/>
  <c r="Y935" i="30" s="1"/>
  <c r="U1517" i="30"/>
  <c r="Y1517" i="30" s="1"/>
  <c r="T1517" i="30"/>
  <c r="X1517" i="30" s="1"/>
  <c r="V871" i="30"/>
  <c r="W871" i="30"/>
  <c r="AA871" i="30" s="1"/>
  <c r="V1369" i="30"/>
  <c r="Z1369" i="30" s="1"/>
  <c r="W1369" i="30"/>
  <c r="U926" i="30"/>
  <c r="T926" i="30"/>
  <c r="T1532" i="30"/>
  <c r="X1532" i="30" s="1"/>
  <c r="U1532" i="30"/>
  <c r="Y1532" i="30" s="1"/>
  <c r="V1431" i="30"/>
  <c r="W1431" i="30"/>
  <c r="W1412" i="30"/>
  <c r="AA1412" i="30" s="1"/>
  <c r="V1412" i="30"/>
  <c r="U1284" i="30"/>
  <c r="Y1284" i="30" s="1"/>
  <c r="T1284" i="30"/>
  <c r="X1284" i="30" s="1"/>
  <c r="V1435" i="30"/>
  <c r="Z1435" i="30" s="1"/>
  <c r="W1435" i="30"/>
  <c r="AA1435" i="30" s="1"/>
  <c r="W1463" i="30"/>
  <c r="V1463" i="30"/>
  <c r="W1608" i="30"/>
  <c r="V1608" i="30"/>
  <c r="Z1608" i="30" s="1"/>
  <c r="AE723" i="30"/>
  <c r="W617" i="30"/>
  <c r="AA617" i="30" s="1"/>
  <c r="V617" i="30"/>
  <c r="Z617" i="30" s="1"/>
  <c r="U733" i="30"/>
  <c r="Y733" i="30" s="1"/>
  <c r="T733" i="30"/>
  <c r="X733" i="30" s="1"/>
  <c r="V851" i="30"/>
  <c r="Z851" i="30" s="1"/>
  <c r="W851" i="30"/>
  <c r="T538" i="30"/>
  <c r="X538" i="30" s="1"/>
  <c r="U538" i="30"/>
  <c r="W278" i="30"/>
  <c r="V278" i="30"/>
  <c r="Z278" i="30" s="1"/>
  <c r="T594" i="30"/>
  <c r="U594" i="30"/>
  <c r="Y594" i="30" s="1"/>
  <c r="U1193" i="30"/>
  <c r="T1193" i="30"/>
  <c r="X1193" i="30" s="1"/>
  <c r="U210" i="30"/>
  <c r="T210" i="30"/>
  <c r="X210" i="30" s="1"/>
  <c r="U1009" i="30"/>
  <c r="T1009" i="30"/>
  <c r="X1009" i="30" s="1"/>
  <c r="V407" i="30"/>
  <c r="W407" i="30"/>
  <c r="W1033" i="30"/>
  <c r="V1033" i="30"/>
  <c r="Z1033" i="30" s="1"/>
  <c r="V756" i="30"/>
  <c r="Z756" i="30" s="1"/>
  <c r="W756" i="30"/>
  <c r="U372" i="30"/>
  <c r="Y372" i="30" s="1"/>
  <c r="T372" i="30"/>
  <c r="U390" i="30"/>
  <c r="T390" i="30"/>
  <c r="U778" i="30"/>
  <c r="T778" i="30"/>
  <c r="X778" i="30" s="1"/>
  <c r="T366" i="30"/>
  <c r="X366" i="30" s="1"/>
  <c r="U366" i="30"/>
  <c r="Y366" i="30" s="1"/>
  <c r="U1417" i="30"/>
  <c r="Y1417" i="30" s="1"/>
  <c r="T1417" i="30"/>
  <c r="X1417" i="30" s="1"/>
  <c r="U1251" i="30"/>
  <c r="Y1251" i="30" s="1"/>
  <c r="T1251" i="30"/>
  <c r="X1251" i="30" s="1"/>
  <c r="V217" i="30"/>
  <c r="Z217" i="30" s="1"/>
  <c r="W217" i="30"/>
  <c r="V877" i="30"/>
  <c r="Z877" i="30" s="1"/>
  <c r="W877" i="30"/>
  <c r="AA877" i="30" s="1"/>
  <c r="U1063" i="30"/>
  <c r="Y1063" i="30" s="1"/>
  <c r="T1063" i="30"/>
  <c r="U1487" i="30"/>
  <c r="Y1487" i="30" s="1"/>
  <c r="T1487" i="30"/>
  <c r="X1487" i="30" s="1"/>
  <c r="U1468" i="30"/>
  <c r="T1468" i="30"/>
  <c r="V520" i="30"/>
  <c r="Z520" i="30" s="1"/>
  <c r="W520" i="30"/>
  <c r="AA520" i="30" s="1"/>
  <c r="U1393" i="30"/>
  <c r="T1393" i="30"/>
  <c r="V337" i="30"/>
  <c r="Z337" i="30" s="1"/>
  <c r="W337" i="30"/>
  <c r="AA337" i="30" s="1"/>
  <c r="U922" i="30"/>
  <c r="Y922" i="30" s="1"/>
  <c r="T922" i="30"/>
  <c r="X922" i="30" s="1"/>
  <c r="T447" i="30"/>
  <c r="U447" i="30"/>
  <c r="W701" i="30"/>
  <c r="V701" i="30"/>
  <c r="Z701" i="30" s="1"/>
  <c r="W1209" i="30"/>
  <c r="AA1209" i="30" s="1"/>
  <c r="V1209" i="30"/>
  <c r="Z1209" i="30" s="1"/>
  <c r="W417" i="30"/>
  <c r="AA417" i="30" s="1"/>
  <c r="V417" i="30"/>
  <c r="U850" i="30"/>
  <c r="T850" i="30"/>
  <c r="X850" i="30" s="1"/>
  <c r="W1515" i="30"/>
  <c r="AA1515" i="30" s="1"/>
  <c r="V1515" i="30"/>
  <c r="W793" i="30"/>
  <c r="V793" i="30"/>
  <c r="V915" i="30"/>
  <c r="Z915" i="30" s="1"/>
  <c r="W915" i="30"/>
  <c r="T1086" i="30"/>
  <c r="X1086" i="30" s="1"/>
  <c r="U1086" i="30"/>
  <c r="Y1086" i="30" s="1"/>
  <c r="W1438" i="30"/>
  <c r="AA1438" i="30" s="1"/>
  <c r="V1438" i="30"/>
  <c r="Z1438" i="30" s="1"/>
  <c r="W1364" i="30"/>
  <c r="V1364" i="30"/>
  <c r="U257" i="30"/>
  <c r="T257" i="30"/>
  <c r="X257" i="30" s="1"/>
  <c r="U321" i="30"/>
  <c r="Y321" i="30" s="1"/>
  <c r="T321" i="30"/>
  <c r="X321" i="30" s="1"/>
  <c r="U202" i="30"/>
  <c r="T202" i="30"/>
  <c r="X202" i="30" s="1"/>
  <c r="AB1540" i="30"/>
  <c r="U1015" i="30"/>
  <c r="Y1015" i="30" s="1"/>
  <c r="T1015" i="30"/>
  <c r="X1015" i="30" s="1"/>
  <c r="W462" i="30"/>
  <c r="AA462" i="30" s="1"/>
  <c r="V462" i="30"/>
  <c r="Z462" i="30" s="1"/>
  <c r="U281" i="30"/>
  <c r="T281" i="30"/>
  <c r="T482" i="30"/>
  <c r="X482" i="30" s="1"/>
  <c r="U482" i="30"/>
  <c r="AB378" i="30"/>
  <c r="W253" i="30"/>
  <c r="V253" i="30"/>
  <c r="Z253" i="30" s="1"/>
  <c r="W399" i="30"/>
  <c r="AA399" i="30" s="1"/>
  <c r="V399" i="30"/>
  <c r="Z399" i="30" s="1"/>
  <c r="W263" i="30"/>
  <c r="AA263" i="30" s="1"/>
  <c r="V263" i="30"/>
  <c r="U560" i="30"/>
  <c r="T560" i="30"/>
  <c r="U193" i="30"/>
  <c r="T193" i="30"/>
  <c r="U1033" i="30"/>
  <c r="Y1033" i="30" s="1"/>
  <c r="T1033" i="30"/>
  <c r="X1033" i="30" s="1"/>
  <c r="V437" i="30"/>
  <c r="Z437" i="30" s="1"/>
  <c r="W437" i="30"/>
  <c r="AA437" i="30" s="1"/>
  <c r="U1042" i="30"/>
  <c r="T1042" i="30"/>
  <c r="X1042" i="30" s="1"/>
  <c r="U261" i="30"/>
  <c r="Y261" i="30" s="1"/>
  <c r="T261" i="30"/>
  <c r="X261" i="30" s="1"/>
  <c r="W1037" i="30"/>
  <c r="AA1037" i="30" s="1"/>
  <c r="V1037" i="30"/>
  <c r="Z1037" i="30" s="1"/>
  <c r="W403" i="30"/>
  <c r="V403" i="30"/>
  <c r="Z403" i="30" s="1"/>
  <c r="V1005" i="30"/>
  <c r="Z1005" i="30" s="1"/>
  <c r="W1005" i="30"/>
  <c r="AA1005" i="30" s="1"/>
  <c r="W206" i="30"/>
  <c r="AA206" i="30" s="1"/>
  <c r="V206" i="30"/>
  <c r="Z206" i="30" s="1"/>
  <c r="U642" i="30"/>
  <c r="Y642" i="30" s="1"/>
  <c r="T642" i="30"/>
  <c r="W392" i="30"/>
  <c r="V392" i="30"/>
  <c r="W612" i="30"/>
  <c r="V612" i="30"/>
  <c r="Z612" i="30" s="1"/>
  <c r="U664" i="30"/>
  <c r="T664" i="30"/>
  <c r="U1523" i="30"/>
  <c r="Y1523" i="30" s="1"/>
  <c r="T1523" i="30"/>
  <c r="X1523" i="30" s="1"/>
  <c r="W537" i="30"/>
  <c r="V537" i="30"/>
  <c r="Z537" i="30" s="1"/>
  <c r="W1044" i="30"/>
  <c r="AA1044" i="30" s="1"/>
  <c r="V1044" i="30"/>
  <c r="U406" i="30"/>
  <c r="T406" i="30"/>
  <c r="X406" i="30" s="1"/>
  <c r="V760" i="30"/>
  <c r="Z760" i="30" s="1"/>
  <c r="W760" i="30"/>
  <c r="AA760" i="30" s="1"/>
  <c r="W862" i="30"/>
  <c r="AA862" i="30" s="1"/>
  <c r="V862" i="30"/>
  <c r="U409" i="30"/>
  <c r="T409" i="30"/>
  <c r="X409" i="30" s="1"/>
  <c r="U1384" i="30"/>
  <c r="T1384" i="30"/>
  <c r="T566" i="30"/>
  <c r="U566" i="30"/>
  <c r="Y566" i="30" s="1"/>
  <c r="U1000" i="30"/>
  <c r="T1000" i="30"/>
  <c r="X1000" i="30" s="1"/>
  <c r="T292" i="30"/>
  <c r="X292" i="30" s="1"/>
  <c r="U292" i="30"/>
  <c r="Y292" i="30" s="1"/>
  <c r="W708" i="30"/>
  <c r="AA708" i="30" s="1"/>
  <c r="V708" i="30"/>
  <c r="Z708" i="30" s="1"/>
  <c r="U1258" i="30"/>
  <c r="Y1258" i="30" s="1"/>
  <c r="T1258" i="30"/>
  <c r="X1258" i="30" s="1"/>
  <c r="U425" i="30"/>
  <c r="Y425" i="30" s="1"/>
  <c r="T425" i="30"/>
  <c r="X425" i="30" s="1"/>
  <c r="T996" i="30"/>
  <c r="U996" i="30"/>
  <c r="T614" i="30"/>
  <c r="U614" i="30"/>
  <c r="V1156" i="30"/>
  <c r="Z1156" i="30" s="1"/>
  <c r="W1156" i="30"/>
  <c r="AA1156" i="30" s="1"/>
  <c r="W396" i="30"/>
  <c r="AA396" i="30" s="1"/>
  <c r="V396" i="30"/>
  <c r="Z396" i="30" s="1"/>
  <c r="T828" i="30"/>
  <c r="U828" i="30"/>
  <c r="W1637" i="30"/>
  <c r="AA1637" i="30" s="1"/>
  <c r="V1637" i="30"/>
  <c r="T852" i="30"/>
  <c r="X852" i="30" s="1"/>
  <c r="U852" i="30"/>
  <c r="Y852" i="30" s="1"/>
  <c r="V1354" i="30"/>
  <c r="Z1354" i="30" s="1"/>
  <c r="W1354" i="30"/>
  <c r="AA1354" i="30" s="1"/>
  <c r="T823" i="30"/>
  <c r="U823" i="30"/>
  <c r="T1267" i="30"/>
  <c r="X1267" i="30" s="1"/>
  <c r="U1267" i="30"/>
  <c r="Y1267" i="30" s="1"/>
  <c r="W759" i="30"/>
  <c r="AA759" i="30" s="1"/>
  <c r="V759" i="30"/>
  <c r="Z759" i="30" s="1"/>
  <c r="U1207" i="30"/>
  <c r="Y1207" i="30" s="1"/>
  <c r="T1207" i="30"/>
  <c r="X1207" i="30" s="1"/>
  <c r="T814" i="30"/>
  <c r="U814" i="30"/>
  <c r="U1329" i="30"/>
  <c r="T1329" i="30"/>
  <c r="X1329" i="30" s="1"/>
  <c r="W1468" i="30"/>
  <c r="AA1468" i="30" s="1"/>
  <c r="V1468" i="30"/>
  <c r="U1460" i="30"/>
  <c r="Y1460" i="30" s="1"/>
  <c r="T1460" i="30"/>
  <c r="X1460" i="30" s="1"/>
  <c r="W1600" i="30"/>
  <c r="V1600" i="30"/>
  <c r="V1590" i="30"/>
  <c r="Z1590" i="30" s="1"/>
  <c r="W1590" i="30"/>
  <c r="AA1590" i="30" s="1"/>
  <c r="W1512" i="30"/>
  <c r="AA1512" i="30" s="1"/>
  <c r="V1512" i="30"/>
  <c r="Z1512" i="30" s="1"/>
  <c r="W1182" i="30"/>
  <c r="AA1182" i="30" s="1"/>
  <c r="V1182" i="30"/>
  <c r="Z1182" i="30" s="1"/>
  <c r="T1471" i="30"/>
  <c r="X1471" i="30" s="1"/>
  <c r="U1471" i="30"/>
  <c r="U1293" i="30"/>
  <c r="Y1293" i="30" s="1"/>
  <c r="T1293" i="30"/>
  <c r="X1293" i="30" s="1"/>
  <c r="U1684" i="30"/>
  <c r="Y1684" i="30" s="1"/>
  <c r="T1684" i="30"/>
  <c r="X1684" i="30" s="1"/>
  <c r="W530" i="30"/>
  <c r="AA530" i="30" s="1"/>
  <c r="V530" i="30"/>
  <c r="Z530" i="30" s="1"/>
  <c r="V752" i="30"/>
  <c r="Z752" i="30" s="1"/>
  <c r="W752" i="30"/>
  <c r="U968" i="30"/>
  <c r="T968" i="30"/>
  <c r="X968" i="30" s="1"/>
  <c r="W528" i="30"/>
  <c r="AA528" i="30" s="1"/>
  <c r="V528" i="30"/>
  <c r="Z528" i="30" s="1"/>
  <c r="AC1280" i="30"/>
  <c r="U401" i="30"/>
  <c r="Y401" i="30" s="1"/>
  <c r="T401" i="30"/>
  <c r="X401" i="30" s="1"/>
  <c r="U278" i="30"/>
  <c r="Y278" i="30" s="1"/>
  <c r="T278" i="30"/>
  <c r="X278" i="30" s="1"/>
  <c r="U461" i="30"/>
  <c r="Y461" i="30" s="1"/>
  <c r="T461" i="30"/>
  <c r="U876" i="30"/>
  <c r="Y876" i="30" s="1"/>
  <c r="T876" i="30"/>
  <c r="X876" i="30" s="1"/>
  <c r="AE485" i="30"/>
  <c r="W281" i="30"/>
  <c r="AA281" i="30" s="1"/>
  <c r="V281" i="30"/>
  <c r="Z281" i="30" s="1"/>
  <c r="U233" i="30"/>
  <c r="Y233" i="30" s="1"/>
  <c r="T233" i="30"/>
  <c r="X233" i="30" s="1"/>
  <c r="U1068" i="30"/>
  <c r="Y1068" i="30" s="1"/>
  <c r="T1068" i="30"/>
  <c r="X1068" i="30" s="1"/>
  <c r="T757" i="30"/>
  <c r="X757" i="30" s="1"/>
  <c r="U757" i="30"/>
  <c r="Y757" i="30" s="1"/>
  <c r="W822" i="30"/>
  <c r="AA822" i="30" s="1"/>
  <c r="V822" i="30"/>
  <c r="Z822" i="30" s="1"/>
  <c r="U1073" i="30"/>
  <c r="Y1073" i="30" s="1"/>
  <c r="T1073" i="30"/>
  <c r="U633" i="30"/>
  <c r="Y633" i="30" s="1"/>
  <c r="T633" i="30"/>
  <c r="X633" i="30" s="1"/>
  <c r="U458" i="30"/>
  <c r="Y458" i="30" s="1"/>
  <c r="T458" i="30"/>
  <c r="X458" i="30" s="1"/>
  <c r="W661" i="30"/>
  <c r="AA661" i="30" s="1"/>
  <c r="V661" i="30"/>
  <c r="Z661" i="30" s="1"/>
  <c r="W398" i="30"/>
  <c r="AA398" i="30" s="1"/>
  <c r="V398" i="30"/>
  <c r="W616" i="30"/>
  <c r="V616" i="30"/>
  <c r="Z616" i="30" s="1"/>
  <c r="W924" i="30"/>
  <c r="V924" i="30"/>
  <c r="Z924" i="30" s="1"/>
  <c r="U1097" i="30"/>
  <c r="T1097" i="30"/>
  <c r="X1097" i="30" s="1"/>
  <c r="U230" i="30"/>
  <c r="T230" i="30"/>
  <c r="X230" i="30" s="1"/>
  <c r="U1551" i="30"/>
  <c r="Y1551" i="30" s="1"/>
  <c r="T1551" i="30"/>
  <c r="X1551" i="30" s="1"/>
  <c r="U555" i="30"/>
  <c r="Y555" i="30" s="1"/>
  <c r="T555" i="30"/>
  <c r="X555" i="30" s="1"/>
  <c r="U1435" i="30"/>
  <c r="Y1435" i="30" s="1"/>
  <c r="T1435" i="30"/>
  <c r="X1435" i="30" s="1"/>
  <c r="U347" i="30"/>
  <c r="Y347" i="30" s="1"/>
  <c r="T347" i="30"/>
  <c r="U952" i="30"/>
  <c r="Y952" i="30" s="1"/>
  <c r="T952" i="30"/>
  <c r="X952" i="30" s="1"/>
  <c r="T464" i="30"/>
  <c r="X464" i="30" s="1"/>
  <c r="U464" i="30"/>
  <c r="Y464" i="30" s="1"/>
  <c r="W874" i="30"/>
  <c r="V874" i="30"/>
  <c r="W1675" i="30"/>
  <c r="V1675" i="30"/>
  <c r="Z1675" i="30" s="1"/>
  <c r="W574" i="30"/>
  <c r="AA574" i="30" s="1"/>
  <c r="V574" i="30"/>
  <c r="U1041" i="30"/>
  <c r="T1041" i="30"/>
  <c r="X1041" i="30" s="1"/>
  <c r="V300" i="30"/>
  <c r="Z300" i="30" s="1"/>
  <c r="W300" i="30"/>
  <c r="AA300" i="30" s="1"/>
  <c r="U1239" i="30"/>
  <c r="Y1239" i="30" s="1"/>
  <c r="T1239" i="30"/>
  <c r="X1239" i="30" s="1"/>
  <c r="W532" i="30"/>
  <c r="V532" i="30"/>
  <c r="W1531" i="30"/>
  <c r="V1531" i="30"/>
  <c r="Z1531" i="30" s="1"/>
  <c r="T665" i="30"/>
  <c r="X665" i="30" s="1"/>
  <c r="U665" i="30"/>
  <c r="Y665" i="30" s="1"/>
  <c r="U1255" i="30"/>
  <c r="T1255" i="30"/>
  <c r="X1255" i="30" s="1"/>
  <c r="W787" i="30"/>
  <c r="V787" i="30"/>
  <c r="U1183" i="30"/>
  <c r="T1183" i="30"/>
  <c r="X1183" i="30" s="1"/>
  <c r="W697" i="30"/>
  <c r="AA697" i="30" s="1"/>
  <c r="V697" i="30"/>
  <c r="Z697" i="30" s="1"/>
  <c r="U419" i="30"/>
  <c r="Y419" i="30" s="1"/>
  <c r="T419" i="30"/>
  <c r="X419" i="30" s="1"/>
  <c r="T1084" i="30"/>
  <c r="U1084" i="30"/>
  <c r="Y1084" i="30" s="1"/>
  <c r="T1628" i="30"/>
  <c r="X1628" i="30" s="1"/>
  <c r="U1628" i="30"/>
  <c r="U504" i="30"/>
  <c r="Y504" i="30" s="1"/>
  <c r="T504" i="30"/>
  <c r="X504" i="30" s="1"/>
  <c r="U263" i="30"/>
  <c r="T263" i="30"/>
  <c r="AC410" i="30"/>
  <c r="AD650" i="30"/>
  <c r="W634" i="30"/>
  <c r="AA634" i="30" s="1"/>
  <c r="V634" i="30"/>
  <c r="W588" i="30"/>
  <c r="V588" i="30"/>
  <c r="Z588" i="30" s="1"/>
  <c r="W958" i="30"/>
  <c r="V958" i="30"/>
  <c r="Z958" i="30" s="1"/>
  <c r="W1179" i="30"/>
  <c r="AA1179" i="30" s="1"/>
  <c r="V1179" i="30"/>
  <c r="Z1179" i="30" s="1"/>
  <c r="W609" i="30"/>
  <c r="AA609" i="30" s="1"/>
  <c r="V609" i="30"/>
  <c r="Z609" i="30" s="1"/>
  <c r="W592" i="30"/>
  <c r="V592" i="30"/>
  <c r="W512" i="30"/>
  <c r="AA512" i="30" s="1"/>
  <c r="V512" i="30"/>
  <c r="T1114" i="30"/>
  <c r="X1114" i="30" s="1"/>
  <c r="U1114" i="30"/>
  <c r="Y1114" i="30" s="1"/>
  <c r="W387" i="30"/>
  <c r="AA387" i="30" s="1"/>
  <c r="V387" i="30"/>
  <c r="Z387" i="30" s="1"/>
  <c r="W1314" i="30"/>
  <c r="V1314" i="30"/>
  <c r="U661" i="30"/>
  <c r="Y661" i="30" s="1"/>
  <c r="T661" i="30"/>
  <c r="U997" i="30"/>
  <c r="Y997" i="30" s="1"/>
  <c r="T997" i="30"/>
  <c r="X997" i="30" s="1"/>
  <c r="W214" i="30"/>
  <c r="AA214" i="30" s="1"/>
  <c r="V214" i="30"/>
  <c r="U723" i="30"/>
  <c r="Y723" i="30" s="1"/>
  <c r="T723" i="30"/>
  <c r="W830" i="30"/>
  <c r="AA830" i="30" s="1"/>
  <c r="V830" i="30"/>
  <c r="V770" i="30"/>
  <c r="Z770" i="30" s="1"/>
  <c r="W770" i="30"/>
  <c r="AA770" i="30" s="1"/>
  <c r="V251" i="30"/>
  <c r="Z251" i="30" s="1"/>
  <c r="W251" i="30"/>
  <c r="T709" i="30"/>
  <c r="X709" i="30" s="1"/>
  <c r="U709" i="30"/>
  <c r="Y709" i="30" s="1"/>
  <c r="U1163" i="30"/>
  <c r="Y1163" i="30" s="1"/>
  <c r="T1163" i="30"/>
  <c r="W1109" i="30"/>
  <c r="AA1109" i="30" s="1"/>
  <c r="V1109" i="30"/>
  <c r="Z1109" i="30" s="1"/>
  <c r="W762" i="30"/>
  <c r="AA762" i="30" s="1"/>
  <c r="V762" i="30"/>
  <c r="U779" i="30"/>
  <c r="Y779" i="30" s="1"/>
  <c r="T779" i="30"/>
  <c r="X779" i="30" s="1"/>
  <c r="W1571" i="30"/>
  <c r="AA1571" i="30" s="1"/>
  <c r="V1571" i="30"/>
  <c r="Z1571" i="30" s="1"/>
  <c r="T428" i="30"/>
  <c r="U428" i="30"/>
  <c r="Y428" i="30" s="1"/>
  <c r="W1089" i="30"/>
  <c r="AA1089" i="30" s="1"/>
  <c r="V1089" i="30"/>
  <c r="Z1089" i="30" s="1"/>
  <c r="W1259" i="30"/>
  <c r="AA1259" i="30" s="1"/>
  <c r="V1259" i="30"/>
  <c r="Z1259" i="30" s="1"/>
  <c r="U769" i="30"/>
  <c r="T769" i="30"/>
  <c r="T577" i="30"/>
  <c r="X577" i="30" s="1"/>
  <c r="U577" i="30"/>
  <c r="Y577" i="30" s="1"/>
  <c r="W582" i="30"/>
  <c r="AA582" i="30" s="1"/>
  <c r="V582" i="30"/>
  <c r="Z582" i="30" s="1"/>
  <c r="T932" i="30"/>
  <c r="X932" i="30" s="1"/>
  <c r="U932" i="30"/>
  <c r="U1478" i="30"/>
  <c r="T1478" i="30"/>
  <c r="W1015" i="30"/>
  <c r="AA1015" i="30" s="1"/>
  <c r="V1015" i="30"/>
  <c r="Z1015" i="30" s="1"/>
  <c r="V384" i="30"/>
  <c r="Z384" i="30" s="1"/>
  <c r="W384" i="30"/>
  <c r="AA384" i="30" s="1"/>
  <c r="U644" i="30"/>
  <c r="T644" i="30"/>
  <c r="AE290" i="30"/>
  <c r="W573" i="30"/>
  <c r="AA573" i="30" s="1"/>
  <c r="V573" i="30"/>
  <c r="V944" i="30"/>
  <c r="W944" i="30"/>
  <c r="AA944" i="30" s="1"/>
  <c r="V750" i="30"/>
  <c r="Z750" i="30" s="1"/>
  <c r="W750" i="30"/>
  <c r="AA750" i="30" s="1"/>
  <c r="U326" i="30"/>
  <c r="T326" i="30"/>
  <c r="X326" i="30" s="1"/>
  <c r="U621" i="30"/>
  <c r="Y621" i="30" s="1"/>
  <c r="T621" i="30"/>
  <c r="V312" i="30"/>
  <c r="Z312" i="30" s="1"/>
  <c r="W312" i="30"/>
  <c r="AA312" i="30" s="1"/>
  <c r="U231" i="30"/>
  <c r="T231" i="30"/>
  <c r="U802" i="30"/>
  <c r="T802" i="30"/>
  <c r="U514" i="30"/>
  <c r="Y514" i="30" s="1"/>
  <c r="T514" i="30"/>
  <c r="W409" i="30"/>
  <c r="AA409" i="30" s="1"/>
  <c r="V409" i="30"/>
  <c r="Z409" i="30" s="1"/>
  <c r="V233" i="30"/>
  <c r="W233" i="30"/>
  <c r="AA233" i="30" s="1"/>
  <c r="W442" i="30"/>
  <c r="AA442" i="30" s="1"/>
  <c r="V442" i="30"/>
  <c r="U1155" i="30"/>
  <c r="T1155" i="30"/>
  <c r="X1155" i="30" s="1"/>
  <c r="V904" i="30"/>
  <c r="W904" i="30"/>
  <c r="AA904" i="30" s="1"/>
  <c r="V421" i="30"/>
  <c r="Z421" i="30" s="1"/>
  <c r="W421" i="30"/>
  <c r="AA421" i="30" s="1"/>
  <c r="T975" i="30"/>
  <c r="X975" i="30" s="1"/>
  <c r="U975" i="30"/>
  <c r="Y975" i="30" s="1"/>
  <c r="T476" i="30"/>
  <c r="U476" i="30"/>
  <c r="W1511" i="30"/>
  <c r="V1511" i="30"/>
  <c r="V264" i="30"/>
  <c r="Z264" i="30" s="1"/>
  <c r="W264" i="30"/>
  <c r="AA264" i="30" s="1"/>
  <c r="U713" i="30"/>
  <c r="T713" i="30"/>
  <c r="X713" i="30" s="1"/>
  <c r="W1200" i="30"/>
  <c r="AA1200" i="30" s="1"/>
  <c r="V1200" i="30"/>
  <c r="Z1200" i="30" s="1"/>
  <c r="V1127" i="30"/>
  <c r="W1127" i="30"/>
  <c r="AA1127" i="30" s="1"/>
  <c r="V768" i="30"/>
  <c r="W768" i="30"/>
  <c r="AA768" i="30" s="1"/>
  <c r="U877" i="30"/>
  <c r="T877" i="30"/>
  <c r="X877" i="30" s="1"/>
  <c r="W1118" i="30"/>
  <c r="AA1118" i="30" s="1"/>
  <c r="V1118" i="30"/>
  <c r="U330" i="30"/>
  <c r="Y330" i="30" s="1"/>
  <c r="T330" i="30"/>
  <c r="W571" i="30"/>
  <c r="AA571" i="30" s="1"/>
  <c r="V571" i="30"/>
  <c r="Z571" i="30" s="1"/>
  <c r="V1101" i="30"/>
  <c r="Z1101" i="30" s="1"/>
  <c r="W1101" i="30"/>
  <c r="AA1101" i="30" s="1"/>
  <c r="U1347" i="30"/>
  <c r="T1347" i="30"/>
  <c r="W358" i="30"/>
  <c r="V358" i="30"/>
  <c r="U771" i="30"/>
  <c r="Y771" i="30" s="1"/>
  <c r="T771" i="30"/>
  <c r="X771" i="30" s="1"/>
  <c r="U1445" i="30"/>
  <c r="T1445" i="30"/>
  <c r="X1445" i="30" s="1"/>
  <c r="T494" i="30"/>
  <c r="X494" i="30" s="1"/>
  <c r="U494" i="30"/>
  <c r="Y494" i="30" s="1"/>
  <c r="U746" i="30"/>
  <c r="T746" i="30"/>
  <c r="W1030" i="30"/>
  <c r="AA1030" i="30" s="1"/>
  <c r="V1030" i="30"/>
  <c r="Z1030" i="30" s="1"/>
  <c r="T196" i="30"/>
  <c r="U196" i="30"/>
  <c r="U324" i="30"/>
  <c r="Y324" i="30" s="1"/>
  <c r="T324" i="30"/>
  <c r="X324" i="30" s="1"/>
  <c r="W585" i="30"/>
  <c r="V585" i="30"/>
  <c r="Z585" i="30" s="1"/>
  <c r="W902" i="30"/>
  <c r="AA902" i="30" s="1"/>
  <c r="V902" i="30"/>
  <c r="Z902" i="30" s="1"/>
  <c r="W1300" i="30"/>
  <c r="AA1300" i="30" s="1"/>
  <c r="V1300" i="30"/>
  <c r="W324" i="30"/>
  <c r="V324" i="30"/>
  <c r="Z324" i="30" s="1"/>
  <c r="U684" i="30"/>
  <c r="Y684" i="30" s="1"/>
  <c r="T684" i="30"/>
  <c r="X684" i="30" s="1"/>
  <c r="T1020" i="30"/>
  <c r="U1020" i="30"/>
  <c r="Y1020" i="30" s="1"/>
  <c r="W1684" i="30"/>
  <c r="AA1684" i="30" s="1"/>
  <c r="V1684" i="30"/>
  <c r="Z1684" i="30" s="1"/>
  <c r="T797" i="30"/>
  <c r="U797" i="30"/>
  <c r="T1194" i="30"/>
  <c r="X1194" i="30" s="1"/>
  <c r="U1194" i="30"/>
  <c r="Y1194" i="30" s="1"/>
  <c r="W428" i="30"/>
  <c r="AA428" i="30" s="1"/>
  <c r="V428" i="30"/>
  <c r="Z428" i="30" s="1"/>
  <c r="U849" i="30"/>
  <c r="T849" i="30"/>
  <c r="X849" i="30" s="1"/>
  <c r="U1304" i="30"/>
  <c r="T1304" i="30"/>
  <c r="X1304" i="30" s="1"/>
  <c r="T558" i="30"/>
  <c r="U558" i="30"/>
  <c r="Y558" i="30" s="1"/>
  <c r="U873" i="30"/>
  <c r="T873" i="30"/>
  <c r="X873" i="30" s="1"/>
  <c r="U1420" i="30"/>
  <c r="Y1420" i="30" s="1"/>
  <c r="T1420" i="30"/>
  <c r="X1420" i="30" s="1"/>
  <c r="T727" i="30"/>
  <c r="X727" i="30" s="1"/>
  <c r="U727" i="30"/>
  <c r="Y727" i="30" s="1"/>
  <c r="T978" i="30"/>
  <c r="X978" i="30" s="1"/>
  <c r="U978" i="30"/>
  <c r="Y978" i="30" s="1"/>
  <c r="W1288" i="30"/>
  <c r="V1288" i="30"/>
  <c r="Z1288" i="30" s="1"/>
  <c r="W1618" i="30"/>
  <c r="AA1618" i="30" s="1"/>
  <c r="V1618" i="30"/>
  <c r="Z1618" i="30" s="1"/>
  <c r="W791" i="30"/>
  <c r="AA791" i="30" s="1"/>
  <c r="V791" i="30"/>
  <c r="U1066" i="30"/>
  <c r="Y1066" i="30" s="1"/>
  <c r="T1066" i="30"/>
  <c r="W1449" i="30"/>
  <c r="AA1449" i="30" s="1"/>
  <c r="V1449" i="30"/>
  <c r="Z1449" i="30" s="1"/>
  <c r="U846" i="30"/>
  <c r="Y846" i="30" s="1"/>
  <c r="T846" i="30"/>
  <c r="X846" i="30" s="1"/>
  <c r="U1156" i="30"/>
  <c r="T1156" i="30"/>
  <c r="X1156" i="30" s="1"/>
  <c r="U1664" i="30"/>
  <c r="Y1664" i="30" s="1"/>
  <c r="T1664" i="30"/>
  <c r="X1664" i="30" s="1"/>
  <c r="W1339" i="30"/>
  <c r="V1339" i="30"/>
  <c r="Z1339" i="30" s="1"/>
  <c r="V1043" i="30"/>
  <c r="Z1043" i="30" s="1"/>
  <c r="W1043" i="30"/>
  <c r="W1591" i="30"/>
  <c r="AA1591" i="30" s="1"/>
  <c r="V1591" i="30"/>
  <c r="Z1591" i="30" s="1"/>
  <c r="W1387" i="30"/>
  <c r="AA1387" i="30" s="1"/>
  <c r="V1387" i="30"/>
  <c r="Z1387" i="30" s="1"/>
  <c r="W1272" i="30"/>
  <c r="V1272" i="30"/>
  <c r="Z1272" i="30" s="1"/>
  <c r="T1679" i="30"/>
  <c r="X1679" i="30" s="1"/>
  <c r="U1679" i="30"/>
  <c r="Y1679" i="30" s="1"/>
  <c r="U1313" i="30"/>
  <c r="Y1313" i="30" s="1"/>
  <c r="T1313" i="30"/>
  <c r="X1313" i="30" s="1"/>
  <c r="U1209" i="30"/>
  <c r="T1209" i="30"/>
  <c r="X1209" i="30" s="1"/>
  <c r="W1214" i="30"/>
  <c r="V1214" i="30"/>
  <c r="Z1214" i="30" s="1"/>
  <c r="V1518" i="30"/>
  <c r="Z1518" i="30" s="1"/>
  <c r="W1518" i="30"/>
  <c r="AA1518" i="30" s="1"/>
  <c r="U1325" i="30"/>
  <c r="Y1325" i="30" s="1"/>
  <c r="T1325" i="30"/>
  <c r="X1325" i="30" s="1"/>
  <c r="W1221" i="30"/>
  <c r="AA1221" i="30" s="1"/>
  <c r="V1221" i="30"/>
  <c r="W1476" i="30"/>
  <c r="V1476" i="30"/>
  <c r="Z1476" i="30" s="1"/>
  <c r="T1430" i="30"/>
  <c r="U1430" i="30"/>
  <c r="W1513" i="30"/>
  <c r="AA1513" i="30" s="1"/>
  <c r="V1513" i="30"/>
  <c r="V1658" i="30"/>
  <c r="Z1658" i="30" s="1"/>
  <c r="W1658" i="30"/>
  <c r="AA1658" i="30" s="1"/>
  <c r="U1582" i="30"/>
  <c r="T1582" i="30"/>
  <c r="X1582" i="30" s="1"/>
  <c r="V1644" i="30"/>
  <c r="W1644" i="30"/>
  <c r="AA1644" i="30" s="1"/>
  <c r="W1517" i="30"/>
  <c r="V1517" i="30"/>
  <c r="Z1517" i="30" s="1"/>
  <c r="W1599" i="30"/>
  <c r="AA1599" i="30" s="1"/>
  <c r="V1599" i="30"/>
  <c r="Z1599" i="30" s="1"/>
  <c r="W1681" i="30"/>
  <c r="V1681" i="30"/>
  <c r="Z1681" i="30" s="1"/>
  <c r="W976" i="30"/>
  <c r="AA976" i="30" s="1"/>
  <c r="V976" i="30"/>
  <c r="Z976" i="30" s="1"/>
  <c r="W611" i="30"/>
  <c r="AA611" i="30" s="1"/>
  <c r="V611" i="30"/>
  <c r="Z611" i="30" s="1"/>
  <c r="T226" i="30"/>
  <c r="U226" i="30"/>
  <c r="W885" i="30"/>
  <c r="AA885" i="30" s="1"/>
  <c r="V885" i="30"/>
  <c r="Z885" i="30" s="1"/>
  <c r="U205" i="30"/>
  <c r="T205" i="30"/>
  <c r="AD910" i="30"/>
  <c r="AB1441" i="30"/>
  <c r="T336" i="30"/>
  <c r="X336" i="30" s="1"/>
  <c r="U336" i="30"/>
  <c r="Y336" i="30" s="1"/>
  <c r="W202" i="30"/>
  <c r="V202" i="30"/>
  <c r="Z202" i="30" s="1"/>
  <c r="V523" i="30"/>
  <c r="Z523" i="30" s="1"/>
  <c r="W523" i="30"/>
  <c r="T562" i="30"/>
  <c r="X562" i="30" s="1"/>
  <c r="U562" i="30"/>
  <c r="Y562" i="30" s="1"/>
  <c r="W1370" i="30"/>
  <c r="AA1370" i="30" s="1"/>
  <c r="V1370" i="30"/>
  <c r="Z1370" i="30" s="1"/>
  <c r="W326" i="30"/>
  <c r="V326" i="30"/>
  <c r="Z326" i="30" s="1"/>
  <c r="U416" i="30"/>
  <c r="Y416" i="30" s="1"/>
  <c r="T416" i="30"/>
  <c r="X416" i="30" s="1"/>
  <c r="U667" i="30"/>
  <c r="Y667" i="30" s="1"/>
  <c r="T667" i="30"/>
  <c r="X667" i="30" s="1"/>
  <c r="V248" i="30"/>
  <c r="W248" i="30"/>
  <c r="U816" i="30"/>
  <c r="T816" i="30"/>
  <c r="X816" i="30" s="1"/>
  <c r="W526" i="30"/>
  <c r="AA526" i="30" s="1"/>
  <c r="V526" i="30"/>
  <c r="Z526" i="30" s="1"/>
  <c r="W432" i="30"/>
  <c r="AA432" i="30" s="1"/>
  <c r="V432" i="30"/>
  <c r="Z432" i="30" s="1"/>
  <c r="W265" i="30"/>
  <c r="AA265" i="30" s="1"/>
  <c r="V265" i="30"/>
  <c r="Z265" i="30" s="1"/>
  <c r="U454" i="30"/>
  <c r="T454" i="30"/>
  <c r="X454" i="30" s="1"/>
  <c r="W1195" i="30"/>
  <c r="AA1195" i="30" s="1"/>
  <c r="V1195" i="30"/>
  <c r="Z1195" i="30" s="1"/>
  <c r="W952" i="30"/>
  <c r="V952" i="30"/>
  <c r="Z952" i="30" s="1"/>
  <c r="W454" i="30"/>
  <c r="AA454" i="30" s="1"/>
  <c r="V454" i="30"/>
  <c r="Z454" i="30" s="1"/>
  <c r="U1002" i="30"/>
  <c r="Y1002" i="30" s="1"/>
  <c r="T1002" i="30"/>
  <c r="X1002" i="30" s="1"/>
  <c r="V1103" i="30"/>
  <c r="W1103" i="30"/>
  <c r="AA1103" i="30" s="1"/>
  <c r="U896" i="30"/>
  <c r="Y896" i="30" s="1"/>
  <c r="T896" i="30"/>
  <c r="X896" i="30" s="1"/>
  <c r="W698" i="30"/>
  <c r="AA698" i="30" s="1"/>
  <c r="V698" i="30"/>
  <c r="Z698" i="30" s="1"/>
  <c r="V439" i="30"/>
  <c r="W439" i="30"/>
  <c r="AA439" i="30" s="1"/>
  <c r="V970" i="30"/>
  <c r="Z970" i="30" s="1"/>
  <c r="W970" i="30"/>
  <c r="AA970" i="30" s="1"/>
  <c r="U1204" i="30"/>
  <c r="Y1204" i="30" s="1"/>
  <c r="T1204" i="30"/>
  <c r="X1204" i="30" s="1"/>
  <c r="V1219" i="30"/>
  <c r="W1219" i="30"/>
  <c r="AA1219" i="30" s="1"/>
  <c r="U796" i="30"/>
  <c r="Y796" i="30" s="1"/>
  <c r="T796" i="30"/>
  <c r="X796" i="30" s="1"/>
  <c r="V892" i="30"/>
  <c r="Z892" i="30" s="1"/>
  <c r="W892" i="30"/>
  <c r="AA892" i="30" s="1"/>
  <c r="U191" i="30"/>
  <c r="T191" i="30"/>
  <c r="T436" i="30"/>
  <c r="X436" i="30" s="1"/>
  <c r="U436" i="30"/>
  <c r="Y436" i="30" s="1"/>
  <c r="T837" i="30"/>
  <c r="U837" i="30"/>
  <c r="W1558" i="30"/>
  <c r="AA1558" i="30" s="1"/>
  <c r="V1558" i="30"/>
  <c r="W195" i="30"/>
  <c r="AA195" i="30" s="1"/>
  <c r="V195" i="30"/>
  <c r="V457" i="30"/>
  <c r="Z457" i="30" s="1"/>
  <c r="W457" i="30"/>
  <c r="AA457" i="30" s="1"/>
  <c r="W1119" i="30"/>
  <c r="AA1119" i="30" s="1"/>
  <c r="V1119" i="30"/>
  <c r="Z1119" i="30" s="1"/>
  <c r="U1499" i="30"/>
  <c r="T1499" i="30"/>
  <c r="X1499" i="30" s="1"/>
  <c r="T498" i="30"/>
  <c r="X498" i="30" s="1"/>
  <c r="U498" i="30"/>
  <c r="Y498" i="30" s="1"/>
  <c r="T748" i="30"/>
  <c r="X748" i="30" s="1"/>
  <c r="U748" i="30"/>
  <c r="Y748" i="30" s="1"/>
  <c r="V912" i="30"/>
  <c r="W912" i="30"/>
  <c r="AA912" i="30" s="1"/>
  <c r="T1300" i="30"/>
  <c r="X1300" i="30" s="1"/>
  <c r="U1300" i="30"/>
  <c r="Y1300" i="30" s="1"/>
  <c r="U332" i="30"/>
  <c r="Y332" i="30" s="1"/>
  <c r="T332" i="30"/>
  <c r="X332" i="30" s="1"/>
  <c r="W590" i="30"/>
  <c r="AA590" i="30" s="1"/>
  <c r="V590" i="30"/>
  <c r="T909" i="30"/>
  <c r="U909" i="30"/>
  <c r="Y909" i="30" s="1"/>
  <c r="V1323" i="30"/>
  <c r="Z1323" i="30" s="1"/>
  <c r="W1323" i="30"/>
  <c r="AA1323" i="30" s="1"/>
  <c r="V332" i="30"/>
  <c r="Z332" i="30" s="1"/>
  <c r="W332" i="30"/>
  <c r="AA332" i="30" s="1"/>
  <c r="T472" i="30"/>
  <c r="X472" i="30" s="1"/>
  <c r="U472" i="30"/>
  <c r="Y472" i="30" s="1"/>
  <c r="T857" i="30"/>
  <c r="X857" i="30" s="1"/>
  <c r="U857" i="30"/>
  <c r="Y857" i="30" s="1"/>
  <c r="U1326" i="30"/>
  <c r="T1326" i="30"/>
  <c r="X1326" i="30" s="1"/>
  <c r="W659" i="30"/>
  <c r="AA659" i="30" s="1"/>
  <c r="V659" i="30"/>
  <c r="Z659" i="30" s="1"/>
  <c r="T939" i="30"/>
  <c r="X939" i="30" s="1"/>
  <c r="U939" i="30"/>
  <c r="Y939" i="30" s="1"/>
  <c r="U1535" i="30"/>
  <c r="Y1535" i="30" s="1"/>
  <c r="T1535" i="30"/>
  <c r="X1535" i="30" s="1"/>
  <c r="V576" i="30"/>
  <c r="Z576" i="30" s="1"/>
  <c r="W576" i="30"/>
  <c r="AA576" i="30" s="1"/>
  <c r="U856" i="30"/>
  <c r="T856" i="30"/>
  <c r="X856" i="30" s="1"/>
  <c r="U1354" i="30"/>
  <c r="Y1354" i="30" s="1"/>
  <c r="T1354" i="30"/>
  <c r="X1354" i="30" s="1"/>
  <c r="T571" i="30"/>
  <c r="U571" i="30"/>
  <c r="Y571" i="30" s="1"/>
  <c r="U880" i="30"/>
  <c r="Y880" i="30" s="1"/>
  <c r="T880" i="30"/>
  <c r="X880" i="30" s="1"/>
  <c r="V1423" i="30"/>
  <c r="W1423" i="30"/>
  <c r="AA1423" i="30" s="1"/>
  <c r="T991" i="30"/>
  <c r="X991" i="30" s="1"/>
  <c r="U991" i="30"/>
  <c r="Y991" i="30" s="1"/>
  <c r="U1494" i="30"/>
  <c r="Y1494" i="30" s="1"/>
  <c r="T1494" i="30"/>
  <c r="X1494" i="30" s="1"/>
  <c r="W955" i="30"/>
  <c r="AA955" i="30" s="1"/>
  <c r="V955" i="30"/>
  <c r="Z955" i="30" s="1"/>
  <c r="W438" i="30"/>
  <c r="AA438" i="30" s="1"/>
  <c r="V438" i="30"/>
  <c r="Z438" i="30" s="1"/>
  <c r="U1312" i="30"/>
  <c r="Y1312" i="30" s="1"/>
  <c r="T1312" i="30"/>
  <c r="X1312" i="30" s="1"/>
  <c r="W499" i="30"/>
  <c r="V499" i="30"/>
  <c r="T209" i="30"/>
  <c r="X209" i="30" s="1"/>
  <c r="U209" i="30"/>
  <c r="Y209" i="30" s="1"/>
  <c r="W665" i="30"/>
  <c r="V665" i="30"/>
  <c r="V1129" i="30"/>
  <c r="Z1129" i="30" s="1"/>
  <c r="W1129" i="30"/>
  <c r="AA1129" i="30" s="1"/>
  <c r="V541" i="30"/>
  <c r="W541" i="30"/>
  <c r="AA541" i="30" s="1"/>
  <c r="AE467" i="30"/>
  <c r="V1436" i="30"/>
  <c r="Z1436" i="30" s="1"/>
  <c r="W1436" i="30"/>
  <c r="U740" i="30"/>
  <c r="Y740" i="30" s="1"/>
  <c r="T740" i="30"/>
  <c r="X740" i="30" s="1"/>
  <c r="U307" i="30"/>
  <c r="T307" i="30"/>
  <c r="X307" i="30" s="1"/>
  <c r="V490" i="30"/>
  <c r="Z490" i="30" s="1"/>
  <c r="W490" i="30"/>
  <c r="AA490" i="30" s="1"/>
  <c r="W538" i="30"/>
  <c r="AA538" i="30" s="1"/>
  <c r="V538" i="30"/>
  <c r="V1234" i="30"/>
  <c r="W1234" i="30"/>
  <c r="AA1234" i="30" s="1"/>
  <c r="W335" i="30"/>
  <c r="V335" i="30"/>
  <c r="Z335" i="30" s="1"/>
  <c r="U395" i="30"/>
  <c r="Y395" i="30" s="1"/>
  <c r="T395" i="30"/>
  <c r="X395" i="30" s="1"/>
  <c r="AC386" i="30"/>
  <c r="AC280" i="30"/>
  <c r="AD596" i="30"/>
  <c r="U1670" i="30"/>
  <c r="Y1670" i="30" s="1"/>
  <c r="T1670" i="30"/>
  <c r="W466" i="30"/>
  <c r="AA466" i="30" s="1"/>
  <c r="V466" i="30"/>
  <c r="W905" i="30"/>
  <c r="AA905" i="30" s="1"/>
  <c r="V905" i="30"/>
  <c r="W280" i="30"/>
  <c r="AA280" i="30" s="1"/>
  <c r="V280" i="30"/>
  <c r="U801" i="30"/>
  <c r="T801" i="30"/>
  <c r="W1421" i="30"/>
  <c r="AA1421" i="30" s="1"/>
  <c r="V1421" i="30"/>
  <c r="Z1421" i="30" s="1"/>
  <c r="V411" i="30"/>
  <c r="Z411" i="30" s="1"/>
  <c r="W411" i="30"/>
  <c r="AA411" i="30" s="1"/>
  <c r="V389" i="30"/>
  <c r="Z389" i="30" s="1"/>
  <c r="W389" i="30"/>
  <c r="V688" i="30"/>
  <c r="Z688" i="30" s="1"/>
  <c r="W688" i="30"/>
  <c r="AA688" i="30" s="1"/>
  <c r="V453" i="30"/>
  <c r="Z453" i="30" s="1"/>
  <c r="W453" i="30"/>
  <c r="AA453" i="30" s="1"/>
  <c r="W370" i="30"/>
  <c r="AA370" i="30" s="1"/>
  <c r="V370" i="30"/>
  <c r="Z370" i="30" s="1"/>
  <c r="W738" i="30"/>
  <c r="V738" i="30"/>
  <c r="U1302" i="30"/>
  <c r="T1302" i="30"/>
  <c r="U302" i="30"/>
  <c r="Y302" i="30" s="1"/>
  <c r="T302" i="30"/>
  <c r="X302" i="30" s="1"/>
  <c r="W581" i="30"/>
  <c r="AA581" i="30" s="1"/>
  <c r="V581" i="30"/>
  <c r="Z581" i="30" s="1"/>
  <c r="W833" i="30"/>
  <c r="AA833" i="30" s="1"/>
  <c r="V833" i="30"/>
  <c r="Z833" i="30" s="1"/>
  <c r="W1534" i="30"/>
  <c r="V1534" i="30"/>
  <c r="W534" i="30"/>
  <c r="AA534" i="30" s="1"/>
  <c r="V534" i="30"/>
  <c r="U1081" i="30"/>
  <c r="T1081" i="30"/>
  <c r="U904" i="30"/>
  <c r="T904" i="30"/>
  <c r="X904" i="30" s="1"/>
  <c r="W725" i="30"/>
  <c r="V725" i="30"/>
  <c r="Z725" i="30" s="1"/>
  <c r="U314" i="30"/>
  <c r="Y314" i="30" s="1"/>
  <c r="T314" i="30"/>
  <c r="V298" i="30"/>
  <c r="Z298" i="30" s="1"/>
  <c r="W298" i="30"/>
  <c r="AA298" i="30" s="1"/>
  <c r="U463" i="30"/>
  <c r="Y463" i="30" s="1"/>
  <c r="T463" i="30"/>
  <c r="X463" i="30" s="1"/>
  <c r="U763" i="30"/>
  <c r="T763" i="30"/>
  <c r="X763" i="30" s="1"/>
  <c r="W1373" i="30"/>
  <c r="V1373" i="30"/>
  <c r="Z1373" i="30" s="1"/>
  <c r="W1108" i="30"/>
  <c r="V1108" i="30"/>
  <c r="Z1108" i="30" s="1"/>
  <c r="U1170" i="30"/>
  <c r="Y1170" i="30" s="1"/>
  <c r="T1170" i="30"/>
  <c r="U241" i="30"/>
  <c r="T241" i="30"/>
  <c r="W463" i="30"/>
  <c r="AA463" i="30" s="1"/>
  <c r="V463" i="30"/>
  <c r="Z463" i="30" s="1"/>
  <c r="U803" i="30"/>
  <c r="T803" i="30"/>
  <c r="X803" i="30" s="1"/>
  <c r="W1034" i="30"/>
  <c r="V1034" i="30"/>
  <c r="W1143" i="30"/>
  <c r="AA1143" i="30" s="1"/>
  <c r="V1143" i="30"/>
  <c r="Z1143" i="30" s="1"/>
  <c r="T500" i="30"/>
  <c r="U500" i="30"/>
  <c r="T972" i="30"/>
  <c r="X972" i="30" s="1"/>
  <c r="U972" i="30"/>
  <c r="Y972" i="30" s="1"/>
  <c r="W1639" i="30"/>
  <c r="V1639" i="30"/>
  <c r="Z1639" i="30" s="1"/>
  <c r="W796" i="30"/>
  <c r="V796" i="30"/>
  <c r="W289" i="30"/>
  <c r="AA289" i="30" s="1"/>
  <c r="V289" i="30"/>
  <c r="Z289" i="30" s="1"/>
  <c r="T520" i="30"/>
  <c r="X520" i="30" s="1"/>
  <c r="U520" i="30"/>
  <c r="Y520" i="30" s="1"/>
  <c r="W730" i="30"/>
  <c r="V730" i="30"/>
  <c r="Z730" i="30" s="1"/>
  <c r="V984" i="30"/>
  <c r="W984" i="30"/>
  <c r="T1240" i="30"/>
  <c r="U1240" i="30"/>
  <c r="Y1240" i="30" s="1"/>
  <c r="T813" i="30"/>
  <c r="X813" i="30" s="1"/>
  <c r="U813" i="30"/>
  <c r="Y813" i="30" s="1"/>
  <c r="U1247" i="30"/>
  <c r="T1247" i="30"/>
  <c r="X1247" i="30" s="1"/>
  <c r="W226" i="30"/>
  <c r="AA226" i="30" s="1"/>
  <c r="V226" i="30"/>
  <c r="U898" i="30"/>
  <c r="Y898" i="30" s="1"/>
  <c r="T898" i="30"/>
  <c r="X898" i="30" s="1"/>
  <c r="U423" i="30"/>
  <c r="T423" i="30"/>
  <c r="X423" i="30" s="1"/>
  <c r="V941" i="30"/>
  <c r="Z941" i="30" s="1"/>
  <c r="W941" i="30"/>
  <c r="W1208" i="30"/>
  <c r="V1208" i="30"/>
  <c r="T208" i="30"/>
  <c r="X208" i="30" s="1"/>
  <c r="U208" i="30"/>
  <c r="Y208" i="30" s="1"/>
  <c r="U344" i="30"/>
  <c r="Y344" i="30" s="1"/>
  <c r="T344" i="30"/>
  <c r="X344" i="30" s="1"/>
  <c r="T444" i="30"/>
  <c r="X444" i="30" s="1"/>
  <c r="U444" i="30"/>
  <c r="Y444" i="30" s="1"/>
  <c r="U643" i="30"/>
  <c r="Y643" i="30" s="1"/>
  <c r="T643" i="30"/>
  <c r="W854" i="30"/>
  <c r="AA854" i="30" s="1"/>
  <c r="V854" i="30"/>
  <c r="Z854" i="30" s="1"/>
  <c r="U1196" i="30"/>
  <c r="T1196" i="30"/>
  <c r="X1196" i="30" s="1"/>
  <c r="W1620" i="30"/>
  <c r="AA1620" i="30" s="1"/>
  <c r="V1620" i="30"/>
  <c r="Z1620" i="30" s="1"/>
  <c r="U234" i="30"/>
  <c r="T234" i="30"/>
  <c r="W221" i="30"/>
  <c r="AA221" i="30" s="1"/>
  <c r="V221" i="30"/>
  <c r="Z221" i="30" s="1"/>
  <c r="U370" i="30"/>
  <c r="T370" i="30"/>
  <c r="V473" i="30"/>
  <c r="W473" i="30"/>
  <c r="AA473" i="30" s="1"/>
  <c r="V788" i="30"/>
  <c r="Z788" i="30" s="1"/>
  <c r="W788" i="30"/>
  <c r="AA788" i="30" s="1"/>
  <c r="U1141" i="30"/>
  <c r="Y1141" i="30" s="1"/>
  <c r="T1141" i="30"/>
  <c r="X1141" i="30" s="1"/>
  <c r="U1632" i="30"/>
  <c r="Y1632" i="30" s="1"/>
  <c r="T1632" i="30"/>
  <c r="X1632" i="30" s="1"/>
  <c r="T391" i="30"/>
  <c r="X391" i="30" s="1"/>
  <c r="U391" i="30"/>
  <c r="Y391" i="30" s="1"/>
  <c r="W515" i="30"/>
  <c r="AA515" i="30" s="1"/>
  <c r="V515" i="30"/>
  <c r="T598" i="30"/>
  <c r="X598" i="30" s="1"/>
  <c r="U598" i="30"/>
  <c r="W779" i="30"/>
  <c r="AA779" i="30" s="1"/>
  <c r="V779" i="30"/>
  <c r="Z779" i="30" s="1"/>
  <c r="T921" i="30"/>
  <c r="U921" i="30"/>
  <c r="Y921" i="30" s="1"/>
  <c r="V1059" i="30"/>
  <c r="W1059" i="30"/>
  <c r="AA1059" i="30" s="1"/>
  <c r="U1332" i="30"/>
  <c r="T1332" i="30"/>
  <c r="X1332" i="30" s="1"/>
  <c r="T220" i="30"/>
  <c r="X220" i="30" s="1"/>
  <c r="U220" i="30"/>
  <c r="Y220" i="30" s="1"/>
  <c r="U348" i="30"/>
  <c r="Y348" i="30" s="1"/>
  <c r="T348" i="30"/>
  <c r="X348" i="30" s="1"/>
  <c r="W494" i="30"/>
  <c r="AA494" i="30" s="1"/>
  <c r="V494" i="30"/>
  <c r="Z494" i="30" s="1"/>
  <c r="V606" i="30"/>
  <c r="Z606" i="30" s="1"/>
  <c r="W606" i="30"/>
  <c r="V784" i="30"/>
  <c r="W784" i="30"/>
  <c r="U928" i="30"/>
  <c r="Y928" i="30" s="1"/>
  <c r="T928" i="30"/>
  <c r="X928" i="30" s="1"/>
  <c r="U1122" i="30"/>
  <c r="T1122" i="30"/>
  <c r="X1122" i="30" s="1"/>
  <c r="U1345" i="30"/>
  <c r="T1345" i="30"/>
  <c r="X1345" i="30" s="1"/>
  <c r="W220" i="30"/>
  <c r="AA220" i="30" s="1"/>
  <c r="V220" i="30"/>
  <c r="Z220" i="30" s="1"/>
  <c r="W348" i="30"/>
  <c r="V348" i="30"/>
  <c r="Z348" i="30" s="1"/>
  <c r="U489" i="30"/>
  <c r="T489" i="30"/>
  <c r="X489" i="30" s="1"/>
  <c r="W717" i="30"/>
  <c r="AA717" i="30" s="1"/>
  <c r="V717" i="30"/>
  <c r="Z717" i="30" s="1"/>
  <c r="V890" i="30"/>
  <c r="Z890" i="30" s="1"/>
  <c r="W890" i="30"/>
  <c r="AA890" i="30" s="1"/>
  <c r="T1050" i="30"/>
  <c r="U1050" i="30"/>
  <c r="Y1050" i="30" s="1"/>
  <c r="U1342" i="30"/>
  <c r="T1342" i="30"/>
  <c r="T532" i="30"/>
  <c r="U532" i="30"/>
  <c r="Y532" i="30" s="1"/>
  <c r="T669" i="30"/>
  <c r="X669" i="30" s="1"/>
  <c r="U669" i="30"/>
  <c r="Y669" i="30" s="1"/>
  <c r="V808" i="30"/>
  <c r="W808" i="30"/>
  <c r="V974" i="30"/>
  <c r="W974" i="30"/>
  <c r="U1270" i="30"/>
  <c r="Y1270" i="30" s="1"/>
  <c r="T1270" i="30"/>
  <c r="X1270" i="30" s="1"/>
  <c r="U1544" i="30"/>
  <c r="Y1544" i="30" s="1"/>
  <c r="T1544" i="30"/>
  <c r="X1544" i="30" s="1"/>
  <c r="W452" i="30"/>
  <c r="V452" i="30"/>
  <c r="W593" i="30"/>
  <c r="V593" i="30"/>
  <c r="U721" i="30"/>
  <c r="Y721" i="30" s="1"/>
  <c r="T721" i="30"/>
  <c r="X721" i="30" s="1"/>
  <c r="W925" i="30"/>
  <c r="AA925" i="30" s="1"/>
  <c r="V925" i="30"/>
  <c r="Z925" i="30" s="1"/>
  <c r="W1139" i="30"/>
  <c r="V1139" i="30"/>
  <c r="Z1139" i="30" s="1"/>
  <c r="W1375" i="30"/>
  <c r="V1375" i="30"/>
  <c r="U459" i="30"/>
  <c r="Y459" i="30" s="1"/>
  <c r="T459" i="30"/>
  <c r="X459" i="30" s="1"/>
  <c r="U588" i="30"/>
  <c r="Y588" i="30" s="1"/>
  <c r="T588" i="30"/>
  <c r="X588" i="30" s="1"/>
  <c r="U745" i="30"/>
  <c r="T745" i="30"/>
  <c r="X745" i="30" s="1"/>
  <c r="W949" i="30"/>
  <c r="AA949" i="30" s="1"/>
  <c r="V949" i="30"/>
  <c r="Z949" i="30" s="1"/>
  <c r="W1176" i="30"/>
  <c r="V1176" i="30"/>
  <c r="Z1176" i="30" s="1"/>
  <c r="V1439" i="30"/>
  <c r="W1439" i="30"/>
  <c r="AA1439" i="30" s="1"/>
  <c r="U623" i="30"/>
  <c r="T623" i="30"/>
  <c r="T751" i="30"/>
  <c r="X751" i="30" s="1"/>
  <c r="U751" i="30"/>
  <c r="Y751" i="30" s="1"/>
  <c r="T879" i="30"/>
  <c r="U879" i="30"/>
  <c r="Y879" i="30" s="1"/>
  <c r="T1008" i="30"/>
  <c r="X1008" i="30" s="1"/>
  <c r="U1008" i="30"/>
  <c r="U1142" i="30"/>
  <c r="Y1142" i="30" s="1"/>
  <c r="T1142" i="30"/>
  <c r="U1367" i="30"/>
  <c r="T1367" i="30"/>
  <c r="X1367" i="30" s="1"/>
  <c r="V559" i="30"/>
  <c r="W559" i="30"/>
  <c r="AA559" i="30" s="1"/>
  <c r="W687" i="30"/>
  <c r="AA687" i="30" s="1"/>
  <c r="V687" i="30"/>
  <c r="Z687" i="30" s="1"/>
  <c r="W815" i="30"/>
  <c r="AA815" i="30" s="1"/>
  <c r="V815" i="30"/>
  <c r="Z815" i="30" s="1"/>
  <c r="W943" i="30"/>
  <c r="V943" i="30"/>
  <c r="V1084" i="30"/>
  <c r="W1084" i="30"/>
  <c r="AA1084" i="30" s="1"/>
  <c r="W1271" i="30"/>
  <c r="AA1271" i="30" s="1"/>
  <c r="V1271" i="30"/>
  <c r="Z1271" i="30" s="1"/>
  <c r="U1652" i="30"/>
  <c r="T1652" i="30"/>
  <c r="X1652" i="30" s="1"/>
  <c r="U742" i="30"/>
  <c r="T742" i="30"/>
  <c r="U870" i="30"/>
  <c r="Y870" i="30" s="1"/>
  <c r="T870" i="30"/>
  <c r="X870" i="30" s="1"/>
  <c r="T999" i="30"/>
  <c r="U999" i="30"/>
  <c r="Y999" i="30" s="1"/>
  <c r="U1186" i="30"/>
  <c r="T1186" i="30"/>
  <c r="X1186" i="30" s="1"/>
  <c r="W1419" i="30"/>
  <c r="V1419" i="30"/>
  <c r="Z1419" i="30" s="1"/>
  <c r="W988" i="30"/>
  <c r="AA988" i="30" s="1"/>
  <c r="V988" i="30"/>
  <c r="Z988" i="30" s="1"/>
  <c r="T1124" i="30"/>
  <c r="X1124" i="30" s="1"/>
  <c r="U1124" i="30"/>
  <c r="Y1124" i="30" s="1"/>
  <c r="T1385" i="30"/>
  <c r="U1385" i="30"/>
  <c r="U1626" i="30"/>
  <c r="T1626" i="30"/>
  <c r="U1076" i="30"/>
  <c r="Y1076" i="30" s="1"/>
  <c r="T1076" i="30"/>
  <c r="X1076" i="30" s="1"/>
  <c r="W1346" i="30"/>
  <c r="AA1346" i="30" s="1"/>
  <c r="V1346" i="30"/>
  <c r="Z1346" i="30" s="1"/>
  <c r="V1035" i="30"/>
  <c r="Z1035" i="30" s="1"/>
  <c r="W1035" i="30"/>
  <c r="W1180" i="30"/>
  <c r="AA1180" i="30" s="1"/>
  <c r="V1180" i="30"/>
  <c r="Z1180" i="30" s="1"/>
  <c r="U1455" i="30"/>
  <c r="Y1455" i="30" s="1"/>
  <c r="T1455" i="30"/>
  <c r="X1455" i="30" s="1"/>
  <c r="T1136" i="30"/>
  <c r="X1136" i="30" s="1"/>
  <c r="U1136" i="30"/>
  <c r="Y1136" i="30" s="1"/>
  <c r="T1282" i="30"/>
  <c r="X1282" i="30" s="1"/>
  <c r="U1282" i="30"/>
  <c r="W1484" i="30"/>
  <c r="V1484" i="30"/>
  <c r="V1064" i="30"/>
  <c r="W1064" i="30"/>
  <c r="AA1064" i="30" s="1"/>
  <c r="U1185" i="30"/>
  <c r="T1185" i="30"/>
  <c r="X1185" i="30" s="1"/>
  <c r="U1334" i="30"/>
  <c r="Y1334" i="30" s="1"/>
  <c r="T1334" i="30"/>
  <c r="X1334" i="30" s="1"/>
  <c r="W1679" i="30"/>
  <c r="AA1679" i="30" s="1"/>
  <c r="V1679" i="30"/>
  <c r="U1230" i="30"/>
  <c r="T1230" i="30"/>
  <c r="W1411" i="30"/>
  <c r="AA1411" i="30" s="1"/>
  <c r="V1411" i="30"/>
  <c r="Z1411" i="30" s="1"/>
  <c r="W1238" i="30"/>
  <c r="AA1238" i="30" s="1"/>
  <c r="V1238" i="30"/>
  <c r="V1366" i="30"/>
  <c r="Z1366" i="30" s="1"/>
  <c r="W1366" i="30"/>
  <c r="U1555" i="30"/>
  <c r="Y1555" i="30" s="1"/>
  <c r="T1555" i="30"/>
  <c r="T1221" i="30"/>
  <c r="X1221" i="30" s="1"/>
  <c r="U1221" i="30"/>
  <c r="Y1221" i="30" s="1"/>
  <c r="U1349" i="30"/>
  <c r="Y1349" i="30" s="1"/>
  <c r="T1349" i="30"/>
  <c r="W1583" i="30"/>
  <c r="AA1583" i="30" s="1"/>
  <c r="V1583" i="30"/>
  <c r="Z1583" i="30" s="1"/>
  <c r="W1245" i="30"/>
  <c r="V1245" i="30"/>
  <c r="Z1245" i="30" s="1"/>
  <c r="U1377" i="30"/>
  <c r="Y1377" i="30" s="1"/>
  <c r="T1377" i="30"/>
  <c r="X1377" i="30" s="1"/>
  <c r="U1485" i="30"/>
  <c r="Y1485" i="30" s="1"/>
  <c r="T1485" i="30"/>
  <c r="W1472" i="30"/>
  <c r="AA1472" i="30" s="1"/>
  <c r="V1472" i="30"/>
  <c r="W1374" i="30"/>
  <c r="AA1374" i="30" s="1"/>
  <c r="V1374" i="30"/>
  <c r="Z1374" i="30" s="1"/>
  <c r="W1554" i="30"/>
  <c r="AA1554" i="30" s="1"/>
  <c r="V1554" i="30"/>
  <c r="Z1554" i="30" s="1"/>
  <c r="U1443" i="30"/>
  <c r="Y1443" i="30" s="1"/>
  <c r="T1443" i="30"/>
  <c r="X1443" i="30" s="1"/>
  <c r="V1459" i="30"/>
  <c r="W1459" i="30"/>
  <c r="AA1459" i="30" s="1"/>
  <c r="U1466" i="30"/>
  <c r="Y1466" i="30" s="1"/>
  <c r="T1466" i="30"/>
  <c r="W1450" i="30"/>
  <c r="AA1450" i="30" s="1"/>
  <c r="V1450" i="30"/>
  <c r="Z1450" i="30" s="1"/>
  <c r="V1582" i="30"/>
  <c r="W1582" i="30"/>
  <c r="AA1582" i="30" s="1"/>
  <c r="V1653" i="30"/>
  <c r="W1653" i="30"/>
  <c r="AA1653" i="30" s="1"/>
  <c r="U1549" i="30"/>
  <c r="Y1549" i="30" s="1"/>
  <c r="T1549" i="30"/>
  <c r="V1541" i="30"/>
  <c r="W1541" i="30"/>
  <c r="AA1541" i="30" s="1"/>
  <c r="U1599" i="30"/>
  <c r="T1599" i="30"/>
  <c r="X1599" i="30" s="1"/>
  <c r="W1629" i="30"/>
  <c r="V1629" i="30"/>
  <c r="U1665" i="30"/>
  <c r="T1665" i="30"/>
  <c r="AC1146" i="30"/>
  <c r="AE699" i="30"/>
  <c r="AC827" i="30"/>
  <c r="W975" i="30"/>
  <c r="V975" i="30"/>
  <c r="Z975" i="30" s="1"/>
  <c r="U659" i="30"/>
  <c r="T659" i="30"/>
  <c r="X659" i="30" s="1"/>
  <c r="W448" i="30"/>
  <c r="V448" i="30"/>
  <c r="Z448" i="30" s="1"/>
  <c r="V445" i="30"/>
  <c r="W445" i="30"/>
  <c r="U917" i="30"/>
  <c r="Y917" i="30" s="1"/>
  <c r="T917" i="30"/>
  <c r="X917" i="30" s="1"/>
  <c r="W716" i="30"/>
  <c r="AA716" i="30" s="1"/>
  <c r="V716" i="30"/>
  <c r="Z716" i="30" s="1"/>
  <c r="U1328" i="30"/>
  <c r="Y1328" i="30" s="1"/>
  <c r="T1328" i="30"/>
  <c r="X1328" i="30" s="1"/>
  <c r="U1108" i="30"/>
  <c r="Y1108" i="30" s="1"/>
  <c r="T1108" i="30"/>
  <c r="X1108" i="30" s="1"/>
  <c r="U1129" i="30"/>
  <c r="Y1129" i="30" s="1"/>
  <c r="T1129" i="30"/>
  <c r="X1129" i="30" s="1"/>
  <c r="U1044" i="30"/>
  <c r="Y1044" i="30" s="1"/>
  <c r="T1044" i="30"/>
  <c r="X1044" i="30" s="1"/>
  <c r="U875" i="30"/>
  <c r="Y875" i="30" s="1"/>
  <c r="T875" i="30"/>
  <c r="X875" i="30" s="1"/>
  <c r="T809" i="30"/>
  <c r="X809" i="30" s="1"/>
  <c r="U809" i="30"/>
  <c r="W834" i="30"/>
  <c r="AA834" i="30" s="1"/>
  <c r="V834" i="30"/>
  <c r="Z834" i="30" s="1"/>
  <c r="U945" i="30"/>
  <c r="Y945" i="30" s="1"/>
  <c r="T945" i="30"/>
  <c r="X945" i="30" s="1"/>
  <c r="U1236" i="30"/>
  <c r="Y1236" i="30" s="1"/>
  <c r="T1236" i="30"/>
  <c r="X1236" i="30" s="1"/>
  <c r="T452" i="30"/>
  <c r="U452" i="30"/>
  <c r="Y452" i="30" s="1"/>
  <c r="W1240" i="30"/>
  <c r="V1240" i="30"/>
  <c r="Z1240" i="30" s="1"/>
  <c r="W238" i="30"/>
  <c r="V238" i="30"/>
  <c r="Z238" i="30" s="1"/>
  <c r="T820" i="30"/>
  <c r="X820" i="30" s="1"/>
  <c r="U820" i="30"/>
  <c r="Y820" i="30" s="1"/>
  <c r="T402" i="30"/>
  <c r="X402" i="30" s="1"/>
  <c r="U402" i="30"/>
  <c r="T786" i="30"/>
  <c r="X786" i="30" s="1"/>
  <c r="U786" i="30"/>
  <c r="Y786" i="30" s="1"/>
  <c r="U1355" i="30"/>
  <c r="T1355" i="30"/>
  <c r="W511" i="30"/>
  <c r="V511" i="30"/>
  <c r="Z511" i="30" s="1"/>
  <c r="T793" i="30"/>
  <c r="X793" i="30" s="1"/>
  <c r="U793" i="30"/>
  <c r="U1368" i="30"/>
  <c r="Y1368" i="30" s="1"/>
  <c r="T1368" i="30"/>
  <c r="X1368" i="30" s="1"/>
  <c r="U506" i="30"/>
  <c r="Y506" i="30" s="1"/>
  <c r="T506" i="30"/>
  <c r="X506" i="30" s="1"/>
  <c r="V1105" i="30"/>
  <c r="Z1105" i="30" s="1"/>
  <c r="W1105" i="30"/>
  <c r="AA1105" i="30" s="1"/>
  <c r="T676" i="30"/>
  <c r="X676" i="30" s="1"/>
  <c r="U676" i="30"/>
  <c r="W1312" i="30"/>
  <c r="V1312" i="30"/>
  <c r="Z1312" i="30" s="1"/>
  <c r="W610" i="30"/>
  <c r="AA610" i="30" s="1"/>
  <c r="V610" i="30"/>
  <c r="Z610" i="30" s="1"/>
  <c r="U1169" i="30"/>
  <c r="T1169" i="30"/>
  <c r="T475" i="30"/>
  <c r="X475" i="30" s="1"/>
  <c r="U475" i="30"/>
  <c r="W979" i="30"/>
  <c r="AA979" i="30" s="1"/>
  <c r="V979" i="30"/>
  <c r="Z979" i="30" s="1"/>
  <c r="T639" i="30"/>
  <c r="U639" i="30"/>
  <c r="W1042" i="30"/>
  <c r="AA1042" i="30" s="1"/>
  <c r="V1042" i="30"/>
  <c r="Z1042" i="30" s="1"/>
  <c r="W575" i="30"/>
  <c r="AA575" i="30" s="1"/>
  <c r="V575" i="30"/>
  <c r="Z575" i="30" s="1"/>
  <c r="W962" i="30"/>
  <c r="AA962" i="30" s="1"/>
  <c r="V962" i="30"/>
  <c r="Z962" i="30" s="1"/>
  <c r="W1685" i="30"/>
  <c r="AA1685" i="30" s="1"/>
  <c r="V1685" i="30"/>
  <c r="Z1685" i="30" s="1"/>
  <c r="T1016" i="30"/>
  <c r="X1016" i="30" s="1"/>
  <c r="U1016" i="30"/>
  <c r="Y1016" i="30" s="1"/>
  <c r="V1004" i="30"/>
  <c r="W1004" i="30"/>
  <c r="U955" i="30"/>
  <c r="Y955" i="30" s="1"/>
  <c r="T955" i="30"/>
  <c r="X955" i="30" s="1"/>
  <c r="U1059" i="30"/>
  <c r="Y1059" i="30" s="1"/>
  <c r="T1059" i="30"/>
  <c r="X1059" i="30" s="1"/>
  <c r="T1152" i="30"/>
  <c r="X1152" i="30" s="1"/>
  <c r="U1152" i="30"/>
  <c r="Y1152" i="30" s="1"/>
  <c r="V1080" i="30"/>
  <c r="Z1080" i="30" s="1"/>
  <c r="W1080" i="30"/>
  <c r="U1135" i="30"/>
  <c r="Y1135" i="30" s="1"/>
  <c r="T1135" i="30"/>
  <c r="X1135" i="30" s="1"/>
  <c r="W1254" i="30"/>
  <c r="AA1254" i="30" s="1"/>
  <c r="V1254" i="30"/>
  <c r="Z1254" i="30" s="1"/>
  <c r="U1237" i="30"/>
  <c r="T1237" i="30"/>
  <c r="X1237" i="30" s="1"/>
  <c r="W1261" i="30"/>
  <c r="AA1261" i="30" s="1"/>
  <c r="V1261" i="30"/>
  <c r="Z1261" i="30" s="1"/>
  <c r="W1486" i="30"/>
  <c r="AA1486" i="30" s="1"/>
  <c r="V1486" i="30"/>
  <c r="Z1486" i="30" s="1"/>
  <c r="U1451" i="30"/>
  <c r="T1451" i="30"/>
  <c r="X1451" i="30" s="1"/>
  <c r="V1466" i="30"/>
  <c r="Z1466" i="30" s="1"/>
  <c r="W1466" i="30"/>
  <c r="U1565" i="30"/>
  <c r="T1565" i="30"/>
  <c r="X1565" i="30" s="1"/>
  <c r="T1616" i="30"/>
  <c r="X1616" i="30" s="1"/>
  <c r="U1616" i="30"/>
  <c r="Y1616" i="30" s="1"/>
  <c r="V872" i="30"/>
  <c r="Z872" i="30" s="1"/>
  <c r="W872" i="30"/>
  <c r="AA872" i="30" s="1"/>
  <c r="U469" i="30"/>
  <c r="Y469" i="30" s="1"/>
  <c r="T469" i="30"/>
  <c r="V891" i="30"/>
  <c r="W891" i="30"/>
  <c r="W653" i="30"/>
  <c r="AA653" i="30" s="1"/>
  <c r="V653" i="30"/>
  <c r="T411" i="30"/>
  <c r="X411" i="30" s="1"/>
  <c r="U411" i="30"/>
  <c r="Y411" i="30" s="1"/>
  <c r="V440" i="30"/>
  <c r="Z440" i="30" s="1"/>
  <c r="W440" i="30"/>
  <c r="AA440" i="30" s="1"/>
  <c r="T931" i="30"/>
  <c r="X931" i="30" s="1"/>
  <c r="U931" i="30"/>
  <c r="Y931" i="30" s="1"/>
  <c r="V474" i="30"/>
  <c r="W474" i="30"/>
  <c r="AA474" i="30" s="1"/>
  <c r="W458" i="30"/>
  <c r="AA458" i="30" s="1"/>
  <c r="V458" i="30"/>
  <c r="Z458" i="30" s="1"/>
  <c r="W353" i="30"/>
  <c r="AA353" i="30" s="1"/>
  <c r="V353" i="30"/>
  <c r="Z353" i="30" s="1"/>
  <c r="W1632" i="30"/>
  <c r="AA1632" i="30" s="1"/>
  <c r="V1632" i="30"/>
  <c r="W250" i="30"/>
  <c r="AA250" i="30" s="1"/>
  <c r="V250" i="30"/>
  <c r="Z250" i="30" s="1"/>
  <c r="U339" i="30"/>
  <c r="Y339" i="30" s="1"/>
  <c r="T339" i="30"/>
  <c r="X339" i="30" s="1"/>
  <c r="U1597" i="30"/>
  <c r="Y1597" i="30" s="1"/>
  <c r="T1597" i="30"/>
  <c r="X1597" i="30" s="1"/>
  <c r="V304" i="30"/>
  <c r="Z304" i="30" s="1"/>
  <c r="W304" i="30"/>
  <c r="AA304" i="30" s="1"/>
  <c r="W1155" i="30"/>
  <c r="V1155" i="30"/>
  <c r="Z1155" i="30" s="1"/>
  <c r="W1086" i="30"/>
  <c r="AA1086" i="30" s="1"/>
  <c r="V1086" i="30"/>
  <c r="Z1086" i="30" s="1"/>
  <c r="W303" i="30"/>
  <c r="AA303" i="30" s="1"/>
  <c r="V303" i="30"/>
  <c r="Z303" i="30" s="1"/>
  <c r="W1001" i="30"/>
  <c r="V1001" i="30"/>
  <c r="Z1001" i="30" s="1"/>
  <c r="U1295" i="30"/>
  <c r="Y1295" i="30" s="1"/>
  <c r="T1295" i="30"/>
  <c r="X1295" i="30" s="1"/>
  <c r="W1055" i="30"/>
  <c r="AA1055" i="30" s="1"/>
  <c r="V1055" i="30"/>
  <c r="Z1055" i="30" s="1"/>
  <c r="U1279" i="30"/>
  <c r="Y1279" i="30" s="1"/>
  <c r="T1279" i="30"/>
  <c r="X1279" i="30" s="1"/>
  <c r="T361" i="30"/>
  <c r="X361" i="30" s="1"/>
  <c r="U361" i="30"/>
  <c r="V907" i="30"/>
  <c r="W907" i="30"/>
  <c r="W286" i="30"/>
  <c r="AA286" i="30" s="1"/>
  <c r="V286" i="30"/>
  <c r="Z286" i="30" s="1"/>
  <c r="V555" i="30"/>
  <c r="Z555" i="30" s="1"/>
  <c r="W555" i="30"/>
  <c r="AA555" i="30" s="1"/>
  <c r="W285" i="30"/>
  <c r="V285" i="30"/>
  <c r="Z285" i="30" s="1"/>
  <c r="V536" i="30"/>
  <c r="Z536" i="30" s="1"/>
  <c r="W536" i="30"/>
  <c r="AA536" i="30" s="1"/>
  <c r="W954" i="30"/>
  <c r="AA954" i="30" s="1"/>
  <c r="V954" i="30"/>
  <c r="Z954" i="30" s="1"/>
  <c r="T244" i="30"/>
  <c r="X244" i="30" s="1"/>
  <c r="U244" i="30"/>
  <c r="Y244" i="30" s="1"/>
  <c r="U656" i="30"/>
  <c r="T656" i="30"/>
  <c r="X656" i="30" s="1"/>
  <c r="V965" i="30"/>
  <c r="W965" i="30"/>
  <c r="AA965" i="30" s="1"/>
  <c r="W244" i="30"/>
  <c r="AA244" i="30" s="1"/>
  <c r="V244" i="30"/>
  <c r="U579" i="30"/>
  <c r="Y579" i="30" s="1"/>
  <c r="T579" i="30"/>
  <c r="X579" i="30" s="1"/>
  <c r="T916" i="30"/>
  <c r="X916" i="30" s="1"/>
  <c r="U916" i="30"/>
  <c r="T563" i="30"/>
  <c r="X563" i="30" s="1"/>
  <c r="U563" i="30"/>
  <c r="T825" i="30"/>
  <c r="X825" i="30" s="1"/>
  <c r="U825" i="30"/>
  <c r="Y825" i="30" s="1"/>
  <c r="W1338" i="30"/>
  <c r="AA1338" i="30" s="1"/>
  <c r="V1338" i="30"/>
  <c r="Z1338" i="30" s="1"/>
  <c r="W797" i="30"/>
  <c r="AA797" i="30" s="1"/>
  <c r="V797" i="30"/>
  <c r="T647" i="30"/>
  <c r="X647" i="30" s="1"/>
  <c r="U647" i="30"/>
  <c r="T1573" i="30"/>
  <c r="X1573" i="30" s="1"/>
  <c r="U1573" i="30"/>
  <c r="Y1573" i="30" s="1"/>
  <c r="W765" i="30"/>
  <c r="AA765" i="30" s="1"/>
  <c r="V765" i="30"/>
  <c r="Z765" i="30" s="1"/>
  <c r="W424" i="30"/>
  <c r="AA424" i="30" s="1"/>
  <c r="V424" i="30"/>
  <c r="U844" i="30"/>
  <c r="Y844" i="30" s="1"/>
  <c r="T844" i="30"/>
  <c r="X844" i="30" s="1"/>
  <c r="W1007" i="30"/>
  <c r="AA1007" i="30" s="1"/>
  <c r="V1007" i="30"/>
  <c r="Z1007" i="30" s="1"/>
  <c r="T899" i="30"/>
  <c r="X899" i="30" s="1"/>
  <c r="U899" i="30"/>
  <c r="Y899" i="30" s="1"/>
  <c r="U1403" i="30"/>
  <c r="T1403" i="30"/>
  <c r="V395" i="30"/>
  <c r="Z395" i="30" s="1"/>
  <c r="W395" i="30"/>
  <c r="AA395" i="30" s="1"/>
  <c r="T232" i="30"/>
  <c r="X232" i="30" s="1"/>
  <c r="U232" i="30"/>
  <c r="Y232" i="30" s="1"/>
  <c r="U688" i="30"/>
  <c r="Y688" i="30" s="1"/>
  <c r="T688" i="30"/>
  <c r="X688" i="30" s="1"/>
  <c r="U795" i="30"/>
  <c r="T795" i="30"/>
  <c r="U470" i="30"/>
  <c r="T470" i="30"/>
  <c r="X470" i="30" s="1"/>
  <c r="W1386" i="30"/>
  <c r="AA1386" i="30" s="1"/>
  <c r="V1386" i="30"/>
  <c r="W667" i="30"/>
  <c r="AA667" i="30" s="1"/>
  <c r="V667" i="30"/>
  <c r="Z667" i="30" s="1"/>
  <c r="W1664" i="30"/>
  <c r="V1664" i="30"/>
  <c r="Z1664" i="30" s="1"/>
  <c r="W1225" i="30"/>
  <c r="AA1225" i="30" s="1"/>
  <c r="V1225" i="30"/>
  <c r="Z1225" i="30" s="1"/>
  <c r="W586" i="30"/>
  <c r="AA586" i="30" s="1"/>
  <c r="V586" i="30"/>
  <c r="Z586" i="30" s="1"/>
  <c r="T537" i="30"/>
  <c r="X537" i="30" s="1"/>
  <c r="U537" i="30"/>
  <c r="Y537" i="30" s="1"/>
  <c r="W1614" i="30"/>
  <c r="AA1614" i="30" s="1"/>
  <c r="V1614" i="30"/>
  <c r="Z1614" i="30" s="1"/>
  <c r="U1386" i="30"/>
  <c r="Y1386" i="30" s="1"/>
  <c r="T1386" i="30"/>
  <c r="V578" i="30"/>
  <c r="Z578" i="30" s="1"/>
  <c r="W578" i="30"/>
  <c r="AA578" i="30" s="1"/>
  <c r="W1177" i="30"/>
  <c r="AA1177" i="30" s="1"/>
  <c r="V1177" i="30"/>
  <c r="Z1177" i="30" s="1"/>
  <c r="W604" i="30"/>
  <c r="V604" i="30"/>
  <c r="W279" i="30"/>
  <c r="AA279" i="30" s="1"/>
  <c r="V279" i="30"/>
  <c r="T306" i="30"/>
  <c r="U306" i="30"/>
  <c r="Y306" i="30" s="1"/>
  <c r="T858" i="30"/>
  <c r="X858" i="30" s="1"/>
  <c r="U858" i="30"/>
  <c r="Y858" i="30" s="1"/>
  <c r="U1343" i="30"/>
  <c r="Y1343" i="30" s="1"/>
  <c r="T1343" i="30"/>
  <c r="U1307" i="30"/>
  <c r="Y1307" i="30" s="1"/>
  <c r="T1307" i="30"/>
  <c r="V602" i="30"/>
  <c r="W602" i="30"/>
  <c r="AA602" i="30" s="1"/>
  <c r="U1339" i="30"/>
  <c r="Y1339" i="30" s="1"/>
  <c r="T1339" i="30"/>
  <c r="X1339" i="30" s="1"/>
  <c r="U367" i="30"/>
  <c r="T367" i="30"/>
  <c r="U692" i="30"/>
  <c r="Y692" i="30" s="1"/>
  <c r="T692" i="30"/>
  <c r="U1311" i="30"/>
  <c r="Y1311" i="30" s="1"/>
  <c r="T1311" i="30"/>
  <c r="X1311" i="30" s="1"/>
  <c r="U303" i="30"/>
  <c r="Y303" i="30" s="1"/>
  <c r="T303" i="30"/>
  <c r="X303" i="30" s="1"/>
  <c r="U388" i="30"/>
  <c r="T388" i="30"/>
  <c r="W841" i="30"/>
  <c r="AA841" i="30" s="1"/>
  <c r="V841" i="30"/>
  <c r="V293" i="30"/>
  <c r="Z293" i="30" s="1"/>
  <c r="W293" i="30"/>
  <c r="AA293" i="30" s="1"/>
  <c r="W543" i="30"/>
  <c r="AA543" i="30" s="1"/>
  <c r="V543" i="30"/>
  <c r="Z543" i="30" s="1"/>
  <c r="T805" i="30"/>
  <c r="X805" i="30" s="1"/>
  <c r="U805" i="30"/>
  <c r="U1132" i="30"/>
  <c r="Y1132" i="30" s="1"/>
  <c r="T1132" i="30"/>
  <c r="X1132" i="30" s="1"/>
  <c r="U252" i="30"/>
  <c r="Y252" i="30" s="1"/>
  <c r="T252" i="30"/>
  <c r="X252" i="30" s="1"/>
  <c r="T658" i="30"/>
  <c r="X658" i="30" s="1"/>
  <c r="U658" i="30"/>
  <c r="Y658" i="30" s="1"/>
  <c r="T988" i="30"/>
  <c r="U988" i="30"/>
  <c r="V1402" i="30"/>
  <c r="Z1402" i="30" s="1"/>
  <c r="W1402" i="30"/>
  <c r="T379" i="30"/>
  <c r="U379" i="30"/>
  <c r="Y379" i="30" s="1"/>
  <c r="U760" i="30"/>
  <c r="Y760" i="30" s="1"/>
  <c r="T760" i="30"/>
  <c r="W1122" i="30"/>
  <c r="AA1122" i="30" s="1"/>
  <c r="V1122" i="30"/>
  <c r="Z1122" i="30" s="1"/>
  <c r="U576" i="30"/>
  <c r="Y576" i="30" s="1"/>
  <c r="T576" i="30"/>
  <c r="U832" i="30"/>
  <c r="Y832" i="30" s="1"/>
  <c r="T832" i="30"/>
  <c r="U1656" i="30"/>
  <c r="Y1656" i="30" s="1"/>
  <c r="T1656" i="30"/>
  <c r="X1656" i="30" s="1"/>
  <c r="W627" i="30"/>
  <c r="V627" i="30"/>
  <c r="U949" i="30"/>
  <c r="T949" i="30"/>
  <c r="X949" i="30" s="1"/>
  <c r="V1526" i="30"/>
  <c r="Z1526" i="30" s="1"/>
  <c r="W1526" i="30"/>
  <c r="AA1526" i="30" s="1"/>
  <c r="U622" i="30"/>
  <c r="T622" i="30"/>
  <c r="X622" i="30" s="1"/>
  <c r="U1026" i="30"/>
  <c r="T1026" i="30"/>
  <c r="X1026" i="30" s="1"/>
  <c r="W1584" i="30"/>
  <c r="V1584" i="30"/>
  <c r="Z1584" i="30" s="1"/>
  <c r="T783" i="30"/>
  <c r="X783" i="30" s="1"/>
  <c r="U783" i="30"/>
  <c r="Y783" i="30" s="1"/>
  <c r="T1051" i="30"/>
  <c r="X1051" i="30" s="1"/>
  <c r="U1051" i="30"/>
  <c r="T1424" i="30"/>
  <c r="X1424" i="30" s="1"/>
  <c r="U1424" i="30"/>
  <c r="Y1424" i="30" s="1"/>
  <c r="W719" i="30"/>
  <c r="AA719" i="30" s="1"/>
  <c r="V719" i="30"/>
  <c r="W978" i="30"/>
  <c r="AA978" i="30" s="1"/>
  <c r="V978" i="30"/>
  <c r="Z978" i="30" s="1"/>
  <c r="U1350" i="30"/>
  <c r="Y1350" i="30" s="1"/>
  <c r="T1350" i="30"/>
  <c r="T774" i="30"/>
  <c r="U774" i="30"/>
  <c r="W1066" i="30"/>
  <c r="V1066" i="30"/>
  <c r="Z1066" i="30" s="1"/>
  <c r="U1475" i="30"/>
  <c r="Y1475" i="30" s="1"/>
  <c r="T1475" i="30"/>
  <c r="X1475" i="30" s="1"/>
  <c r="U1190" i="30"/>
  <c r="T1190" i="30"/>
  <c r="U971" i="30"/>
  <c r="T971" i="30"/>
  <c r="U1387" i="30"/>
  <c r="Y1387" i="30" s="1"/>
  <c r="T1387" i="30"/>
  <c r="X1387" i="30" s="1"/>
  <c r="U1244" i="30"/>
  <c r="Y1244" i="30" s="1"/>
  <c r="T1244" i="30"/>
  <c r="T1168" i="30"/>
  <c r="X1168" i="30" s="1"/>
  <c r="U1168" i="30"/>
  <c r="Y1168" i="30" s="1"/>
  <c r="U1538" i="30"/>
  <c r="T1538" i="30"/>
  <c r="W1268" i="30"/>
  <c r="AA1268" i="30" s="1"/>
  <c r="V1268" i="30"/>
  <c r="T1151" i="30"/>
  <c r="X1151" i="30" s="1"/>
  <c r="U1151" i="30"/>
  <c r="Y1151" i="30" s="1"/>
  <c r="V1548" i="30"/>
  <c r="Z1548" i="30" s="1"/>
  <c r="W1548" i="30"/>
  <c r="AA1548" i="30" s="1"/>
  <c r="T1400" i="30"/>
  <c r="X1400" i="30" s="1"/>
  <c r="U1400" i="30"/>
  <c r="U1253" i="30"/>
  <c r="Y1253" i="30" s="1"/>
  <c r="T1253" i="30"/>
  <c r="U1635" i="30"/>
  <c r="Y1635" i="30" s="1"/>
  <c r="T1635" i="30"/>
  <c r="T1404" i="30"/>
  <c r="U1404" i="30"/>
  <c r="W1493" i="30"/>
  <c r="AA1493" i="30" s="1"/>
  <c r="V1493" i="30"/>
  <c r="U1611" i="30"/>
  <c r="Y1611" i="30" s="1"/>
  <c r="T1611" i="30"/>
  <c r="X1611" i="30" s="1"/>
  <c r="W1491" i="30"/>
  <c r="AA1491" i="30" s="1"/>
  <c r="V1491" i="30"/>
  <c r="Z1491" i="30" s="1"/>
  <c r="W1482" i="30"/>
  <c r="AA1482" i="30" s="1"/>
  <c r="V1482" i="30"/>
  <c r="Z1482" i="30" s="1"/>
  <c r="W1574" i="30"/>
  <c r="V1574" i="30"/>
  <c r="Z1574" i="30" s="1"/>
  <c r="V1573" i="30"/>
  <c r="Z1573" i="30" s="1"/>
  <c r="W1573" i="30"/>
  <c r="W1663" i="30"/>
  <c r="AA1663" i="30" s="1"/>
  <c r="V1663" i="30"/>
  <c r="Z1663" i="30" s="1"/>
  <c r="W740" i="30"/>
  <c r="AA740" i="30" s="1"/>
  <c r="V740" i="30"/>
  <c r="Z740" i="30" s="1"/>
  <c r="W803" i="30"/>
  <c r="V803" i="30"/>
  <c r="W562" i="30"/>
  <c r="AA562" i="30" s="1"/>
  <c r="V562" i="30"/>
  <c r="Z562" i="30" s="1"/>
  <c r="W376" i="30"/>
  <c r="AA376" i="30" s="1"/>
  <c r="V376" i="30"/>
  <c r="Z376" i="30" s="1"/>
  <c r="U1274" i="30"/>
  <c r="T1274" i="30"/>
  <c r="W603" i="30"/>
  <c r="AA603" i="30" s="1"/>
  <c r="V603" i="30"/>
  <c r="Z603" i="30" s="1"/>
  <c r="W1578" i="30"/>
  <c r="AA1578" i="30" s="1"/>
  <c r="V1578" i="30"/>
  <c r="W985" i="30"/>
  <c r="AA985" i="30" s="1"/>
  <c r="V985" i="30"/>
  <c r="Z985" i="30" s="1"/>
  <c r="U884" i="30"/>
  <c r="T884" i="30"/>
  <c r="U673" i="30"/>
  <c r="T673" i="30"/>
  <c r="X673" i="30" s="1"/>
  <c r="V1428" i="30"/>
  <c r="Z1428" i="30" s="1"/>
  <c r="W1428" i="30"/>
  <c r="AA1428" i="30" s="1"/>
  <c r="V216" i="30"/>
  <c r="Z216" i="30" s="1"/>
  <c r="W216" i="30"/>
  <c r="AA216" i="30" s="1"/>
  <c r="W853" i="30"/>
  <c r="V853" i="30"/>
  <c r="U1407" i="30"/>
  <c r="Y1407" i="30" s="1"/>
  <c r="T1407" i="30"/>
  <c r="U861" i="30"/>
  <c r="Y861" i="30" s="1"/>
  <c r="T861" i="30"/>
  <c r="X861" i="30" s="1"/>
  <c r="V608" i="30"/>
  <c r="Z608" i="30" s="1"/>
  <c r="W608" i="30"/>
  <c r="U1053" i="30"/>
  <c r="Y1053" i="30" s="1"/>
  <c r="T1053" i="30"/>
  <c r="X1053" i="30" s="1"/>
  <c r="U860" i="30"/>
  <c r="Y860" i="30" s="1"/>
  <c r="T860" i="30"/>
  <c r="W930" i="30"/>
  <c r="AA930" i="30" s="1"/>
  <c r="V930" i="30"/>
  <c r="Z930" i="30" s="1"/>
  <c r="W1094" i="30"/>
  <c r="AA1094" i="30" s="1"/>
  <c r="V1094" i="30"/>
  <c r="Z1094" i="30" s="1"/>
  <c r="V1347" i="30"/>
  <c r="W1347" i="30"/>
  <c r="U473" i="30"/>
  <c r="Y473" i="30" s="1"/>
  <c r="T473" i="30"/>
  <c r="U1340" i="30"/>
  <c r="Y1340" i="30" s="1"/>
  <c r="T1340" i="30"/>
  <c r="X1340" i="30" s="1"/>
  <c r="U310" i="30"/>
  <c r="Y310" i="30" s="1"/>
  <c r="T310" i="30"/>
  <c r="X310" i="30" s="1"/>
  <c r="U573" i="30"/>
  <c r="Y573" i="30" s="1"/>
  <c r="T573" i="30"/>
  <c r="W301" i="30"/>
  <c r="AA301" i="30" s="1"/>
  <c r="V301" i="30"/>
  <c r="T651" i="30"/>
  <c r="X651" i="30" s="1"/>
  <c r="U651" i="30"/>
  <c r="Y651" i="30" s="1"/>
  <c r="U1480" i="30"/>
  <c r="Y1480" i="30" s="1"/>
  <c r="T1480" i="30"/>
  <c r="W553" i="30"/>
  <c r="AA553" i="30" s="1"/>
  <c r="V553" i="30"/>
  <c r="Z553" i="30" s="1"/>
  <c r="W990" i="30"/>
  <c r="AA990" i="30" s="1"/>
  <c r="V990" i="30"/>
  <c r="W1418" i="30"/>
  <c r="AA1418" i="30" s="1"/>
  <c r="V1418" i="30"/>
  <c r="Z1418" i="30" s="1"/>
  <c r="U595" i="30"/>
  <c r="Y595" i="30" s="1"/>
  <c r="T595" i="30"/>
  <c r="X595" i="30" s="1"/>
  <c r="W1140" i="30"/>
  <c r="V1140" i="30"/>
  <c r="T690" i="30"/>
  <c r="U690" i="30"/>
  <c r="U1359" i="30"/>
  <c r="Y1359" i="30" s="1"/>
  <c r="T1359" i="30"/>
  <c r="X1359" i="30" s="1"/>
  <c r="W662" i="30"/>
  <c r="AA662" i="30" s="1"/>
  <c r="V662" i="30"/>
  <c r="Z662" i="30" s="1"/>
  <c r="W1194" i="30"/>
  <c r="V1194" i="30"/>
  <c r="W835" i="30"/>
  <c r="AA835" i="30" s="1"/>
  <c r="V835" i="30"/>
  <c r="Z835" i="30" s="1"/>
  <c r="T1589" i="30"/>
  <c r="X1589" i="30" s="1"/>
  <c r="U1589" i="30"/>
  <c r="Y1589" i="30" s="1"/>
  <c r="T919" i="30"/>
  <c r="X919" i="30" s="1"/>
  <c r="U919" i="30"/>
  <c r="T1449" i="30"/>
  <c r="X1449" i="30" s="1"/>
  <c r="U1449" i="30"/>
  <c r="Y1449" i="30" s="1"/>
  <c r="V991" i="30"/>
  <c r="Z991" i="30" s="1"/>
  <c r="W991" i="30"/>
  <c r="U654" i="30"/>
  <c r="Y654" i="30" s="1"/>
  <c r="T654" i="30"/>
  <c r="X654" i="30" s="1"/>
  <c r="T1101" i="30"/>
  <c r="X1101" i="30" s="1"/>
  <c r="U1101" i="30"/>
  <c r="Y1101" i="30" s="1"/>
  <c r="W1485" i="30"/>
  <c r="AA1485" i="30" s="1"/>
  <c r="V1485" i="30"/>
  <c r="V1427" i="30"/>
  <c r="Z1427" i="30" s="1"/>
  <c r="W1427" i="30"/>
  <c r="W1396" i="30"/>
  <c r="AA1396" i="30" s="1"/>
  <c r="V1396" i="30"/>
  <c r="W1530" i="30"/>
  <c r="AA1530" i="30" s="1"/>
  <c r="V1530" i="30"/>
  <c r="W1545" i="30"/>
  <c r="V1545" i="30"/>
  <c r="U1448" i="30"/>
  <c r="Y1448" i="30" s="1"/>
  <c r="T1448" i="30"/>
  <c r="T1316" i="30"/>
  <c r="X1316" i="30" s="1"/>
  <c r="U1316" i="30"/>
  <c r="Y1316" i="30" s="1"/>
  <c r="W1445" i="30"/>
  <c r="AA1445" i="30" s="1"/>
  <c r="V1445" i="30"/>
  <c r="Z1445" i="30" s="1"/>
  <c r="U1394" i="30"/>
  <c r="T1394" i="30"/>
  <c r="W1408" i="30"/>
  <c r="AA1408" i="30" s="1"/>
  <c r="V1408" i="30"/>
  <c r="W1414" i="30"/>
  <c r="AA1414" i="30" s="1"/>
  <c r="V1414" i="30"/>
  <c r="W1499" i="30"/>
  <c r="AA1499" i="30" s="1"/>
  <c r="V1499" i="30"/>
  <c r="Z1499" i="30" s="1"/>
  <c r="U1606" i="30"/>
  <c r="T1606" i="30"/>
  <c r="V1586" i="30"/>
  <c r="Z1586" i="30" s="1"/>
  <c r="W1586" i="30"/>
  <c r="W1617" i="30"/>
  <c r="V1617" i="30"/>
  <c r="U672" i="30"/>
  <c r="T672" i="30"/>
  <c r="W354" i="30"/>
  <c r="V354" i="30"/>
  <c r="U906" i="30"/>
  <c r="Y906" i="30" s="1"/>
  <c r="T906" i="30"/>
  <c r="X906" i="30" s="1"/>
  <c r="U739" i="30"/>
  <c r="Y739" i="30" s="1"/>
  <c r="T739" i="30"/>
  <c r="X739" i="30" s="1"/>
  <c r="AC1116" i="30"/>
  <c r="AE1441" i="30"/>
  <c r="W329" i="30"/>
  <c r="V329" i="30"/>
  <c r="W966" i="30"/>
  <c r="AA966" i="30" s="1"/>
  <c r="V966" i="30"/>
  <c r="V507" i="30"/>
  <c r="W507" i="30"/>
  <c r="AA507" i="30" s="1"/>
  <c r="W621" i="30"/>
  <c r="AA621" i="30" s="1"/>
  <c r="V621" i="30"/>
  <c r="Z621" i="30" s="1"/>
  <c r="U1534" i="30"/>
  <c r="Y1534" i="30" s="1"/>
  <c r="T1534" i="30"/>
  <c r="U1005" i="30"/>
  <c r="Y1005" i="30" s="1"/>
  <c r="T1005" i="30"/>
  <c r="X1005" i="30" s="1"/>
  <c r="T206" i="30"/>
  <c r="X206" i="30" s="1"/>
  <c r="U206" i="30"/>
  <c r="Y206" i="30" s="1"/>
  <c r="T254" i="30"/>
  <c r="X254" i="30" s="1"/>
  <c r="U254" i="30"/>
  <c r="Y254" i="30" s="1"/>
  <c r="W867" i="30"/>
  <c r="V867" i="30"/>
  <c r="Z867" i="30" s="1"/>
  <c r="W1437" i="30"/>
  <c r="V1437" i="30"/>
  <c r="Z1437" i="30" s="1"/>
  <c r="W878" i="30"/>
  <c r="AA878" i="30" s="1"/>
  <c r="V878" i="30"/>
  <c r="Z878" i="30" s="1"/>
  <c r="W256" i="30"/>
  <c r="AA256" i="30" s="1"/>
  <c r="V256" i="30"/>
  <c r="U439" i="30"/>
  <c r="T439" i="30"/>
  <c r="X439" i="30" s="1"/>
  <c r="T313" i="30"/>
  <c r="X313" i="30" s="1"/>
  <c r="U313" i="30"/>
  <c r="Y313" i="30" s="1"/>
  <c r="W873" i="30"/>
  <c r="V873" i="30"/>
  <c r="W1371" i="30"/>
  <c r="AA1371" i="30" s="1"/>
  <c r="V1371" i="30"/>
  <c r="Z1371" i="30" s="1"/>
  <c r="W365" i="30"/>
  <c r="AA365" i="30" s="1"/>
  <c r="V365" i="30"/>
  <c r="Z365" i="30" s="1"/>
  <c r="V626" i="30"/>
  <c r="Z626" i="30" s="1"/>
  <c r="W626" i="30"/>
  <c r="U1363" i="30"/>
  <c r="Y1363" i="30" s="1"/>
  <c r="T1363" i="30"/>
  <c r="X1363" i="30" s="1"/>
  <c r="V379" i="30"/>
  <c r="Z379" i="30" s="1"/>
  <c r="W379" i="30"/>
  <c r="AA379" i="30" s="1"/>
  <c r="W713" i="30"/>
  <c r="V713" i="30"/>
  <c r="Z713" i="30" s="1"/>
  <c r="W1343" i="30"/>
  <c r="AA1343" i="30" s="1"/>
  <c r="V1343" i="30"/>
  <c r="U317" i="30"/>
  <c r="T317" i="30"/>
  <c r="X317" i="30" s="1"/>
  <c r="W400" i="30"/>
  <c r="AA400" i="30" s="1"/>
  <c r="V400" i="30"/>
  <c r="Z400" i="30" s="1"/>
  <c r="W1311" i="30"/>
  <c r="V1311" i="30"/>
  <c r="Z1311" i="30" s="1"/>
  <c r="T430" i="30"/>
  <c r="U430" i="30"/>
  <c r="Y430" i="30" s="1"/>
  <c r="W682" i="30"/>
  <c r="AA682" i="30" s="1"/>
  <c r="V682" i="30"/>
  <c r="Z682" i="30" s="1"/>
  <c r="W982" i="30"/>
  <c r="V982" i="30"/>
  <c r="U1515" i="30"/>
  <c r="T1515" i="30"/>
  <c r="X1515" i="30" s="1"/>
  <c r="W402" i="30"/>
  <c r="AA402" i="30" s="1"/>
  <c r="V402" i="30"/>
  <c r="U677" i="30"/>
  <c r="T677" i="30"/>
  <c r="X677" i="30" s="1"/>
  <c r="U998" i="30"/>
  <c r="T998" i="30"/>
  <c r="X998" i="30" s="1"/>
  <c r="U1434" i="30"/>
  <c r="T1434" i="30"/>
  <c r="T396" i="30"/>
  <c r="X396" i="30" s="1"/>
  <c r="U396" i="30"/>
  <c r="W774" i="30"/>
  <c r="AA774" i="30" s="1"/>
  <c r="V774" i="30"/>
  <c r="Z774" i="30" s="1"/>
  <c r="V1153" i="30"/>
  <c r="W1153" i="30"/>
  <c r="AA1153" i="30" s="1"/>
  <c r="T593" i="30"/>
  <c r="X593" i="30" s="1"/>
  <c r="U593" i="30"/>
  <c r="Y593" i="30" s="1"/>
  <c r="W901" i="30"/>
  <c r="AA901" i="30" s="1"/>
  <c r="V901" i="30"/>
  <c r="Z901" i="30" s="1"/>
  <c r="U1375" i="30"/>
  <c r="T1375" i="30"/>
  <c r="X1375" i="30" s="1"/>
  <c r="W500" i="30"/>
  <c r="AA500" i="30" s="1"/>
  <c r="V500" i="30"/>
  <c r="W818" i="30"/>
  <c r="V818" i="30"/>
  <c r="U1215" i="30"/>
  <c r="T1215" i="30"/>
  <c r="X1215" i="30" s="1"/>
  <c r="V1544" i="30"/>
  <c r="Z1544" i="30" s="1"/>
  <c r="W1544" i="30"/>
  <c r="AA1544" i="30" s="1"/>
  <c r="W693" i="30"/>
  <c r="AA693" i="30" s="1"/>
  <c r="V693" i="30"/>
  <c r="Z693" i="30" s="1"/>
  <c r="W1058" i="30"/>
  <c r="AA1058" i="30" s="1"/>
  <c r="V1058" i="30"/>
  <c r="Z1058" i="30" s="1"/>
  <c r="V1610" i="30"/>
  <c r="W1610" i="30"/>
  <c r="AA1610" i="30" s="1"/>
  <c r="T799" i="30"/>
  <c r="X799" i="30" s="1"/>
  <c r="U799" i="30"/>
  <c r="Y799" i="30" s="1"/>
  <c r="W1063" i="30"/>
  <c r="AA1063" i="30" s="1"/>
  <c r="V1063" i="30"/>
  <c r="Z1063" i="30" s="1"/>
  <c r="U1481" i="30"/>
  <c r="Y1481" i="30" s="1"/>
  <c r="T1481" i="30"/>
  <c r="X1481" i="30" s="1"/>
  <c r="V735" i="30"/>
  <c r="Z735" i="30" s="1"/>
  <c r="W735" i="30"/>
  <c r="V995" i="30"/>
  <c r="Z995" i="30" s="1"/>
  <c r="W995" i="30"/>
  <c r="AA995" i="30" s="1"/>
  <c r="W1367" i="30"/>
  <c r="AA1367" i="30" s="1"/>
  <c r="V1367" i="30"/>
  <c r="T790" i="30"/>
  <c r="X790" i="30" s="1"/>
  <c r="U790" i="30"/>
  <c r="Y790" i="30" s="1"/>
  <c r="U1109" i="30"/>
  <c r="Y1109" i="30" s="1"/>
  <c r="T1109" i="30"/>
  <c r="U1491" i="30"/>
  <c r="T1491" i="30"/>
  <c r="X1491" i="30" s="1"/>
  <c r="T1211" i="30"/>
  <c r="X1211" i="30" s="1"/>
  <c r="U1211" i="30"/>
  <c r="Y1211" i="30" s="1"/>
  <c r="W1124" i="30"/>
  <c r="V1124" i="30"/>
  <c r="V1087" i="30"/>
  <c r="W1087" i="30"/>
  <c r="U1263" i="30"/>
  <c r="Y1263" i="30" s="1"/>
  <c r="T1263" i="30"/>
  <c r="X1263" i="30" s="1"/>
  <c r="T1178" i="30"/>
  <c r="X1178" i="30" s="1"/>
  <c r="U1178" i="30"/>
  <c r="Y1178" i="30" s="1"/>
  <c r="W1550" i="30"/>
  <c r="V1550" i="30"/>
  <c r="Z1550" i="30" s="1"/>
  <c r="W1282" i="30"/>
  <c r="AA1282" i="30" s="1"/>
  <c r="V1282" i="30"/>
  <c r="Z1282" i="30" s="1"/>
  <c r="U1167" i="30"/>
  <c r="Y1167" i="30" s="1"/>
  <c r="T1167" i="30"/>
  <c r="X1167" i="30" s="1"/>
  <c r="U1653" i="30"/>
  <c r="T1653" i="30"/>
  <c r="X1653" i="30" s="1"/>
  <c r="V1462" i="30"/>
  <c r="W1462" i="30"/>
  <c r="AA1462" i="30" s="1"/>
  <c r="W1400" i="30"/>
  <c r="AA1400" i="30" s="1"/>
  <c r="V1400" i="30"/>
  <c r="Z1400" i="30" s="1"/>
  <c r="W1293" i="30"/>
  <c r="AA1293" i="30" s="1"/>
  <c r="V1293" i="30"/>
  <c r="U1666" i="30"/>
  <c r="Y1666" i="30" s="1"/>
  <c r="T1666" i="30"/>
  <c r="X1666" i="30" s="1"/>
  <c r="V1422" i="30"/>
  <c r="W1422" i="30"/>
  <c r="U1578" i="30"/>
  <c r="Y1578" i="30" s="1"/>
  <c r="T1578" i="30"/>
  <c r="T1519" i="30"/>
  <c r="U1519" i="30"/>
  <c r="Y1519" i="30" s="1"/>
  <c r="T1624" i="30"/>
  <c r="X1624" i="30" s="1"/>
  <c r="U1624" i="30"/>
  <c r="Y1624" i="30" s="1"/>
  <c r="W1598" i="30"/>
  <c r="V1598" i="30"/>
  <c r="U1659" i="30"/>
  <c r="T1659" i="30"/>
  <c r="X1659" i="30" s="1"/>
  <c r="V1625" i="30"/>
  <c r="Z1625" i="30" s="1"/>
  <c r="W1625" i="30"/>
  <c r="AA1625" i="30" s="1"/>
  <c r="U350" i="30"/>
  <c r="T350" i="30"/>
  <c r="X350" i="30" s="1"/>
  <c r="V776" i="30"/>
  <c r="W776" i="30"/>
  <c r="AA776" i="30" s="1"/>
  <c r="AD1070" i="30"/>
  <c r="T487" i="30"/>
  <c r="X487" i="30" s="1"/>
  <c r="U487" i="30"/>
  <c r="Y487" i="30" s="1"/>
  <c r="T274" i="30"/>
  <c r="X274" i="30" s="1"/>
  <c r="U274" i="30"/>
  <c r="Y274" i="30" s="1"/>
  <c r="U384" i="30"/>
  <c r="Y384" i="30" s="1"/>
  <c r="T384" i="30"/>
  <c r="X384" i="30" s="1"/>
  <c r="W198" i="30"/>
  <c r="AA198" i="30" s="1"/>
  <c r="V198" i="30"/>
  <c r="Z198" i="30" s="1"/>
  <c r="T223" i="30"/>
  <c r="X223" i="30" s="1"/>
  <c r="U223" i="30"/>
  <c r="Y223" i="30" s="1"/>
  <c r="U1123" i="30"/>
  <c r="T1123" i="30"/>
  <c r="X1123" i="30" s="1"/>
  <c r="U993" i="30"/>
  <c r="Y993" i="30" s="1"/>
  <c r="T993" i="30"/>
  <c r="T729" i="30"/>
  <c r="X729" i="30" s="1"/>
  <c r="U729" i="30"/>
  <c r="Y729" i="30" s="1"/>
  <c r="V734" i="30"/>
  <c r="Z734" i="30" s="1"/>
  <c r="W734" i="30"/>
  <c r="AA734" i="30" s="1"/>
  <c r="V981" i="30"/>
  <c r="Z981" i="30" s="1"/>
  <c r="W981" i="30"/>
  <c r="AA981" i="30" s="1"/>
  <c r="U572" i="30"/>
  <c r="Y572" i="30" s="1"/>
  <c r="T572" i="30"/>
  <c r="U1473" i="30"/>
  <c r="Y1473" i="30" s="1"/>
  <c r="T1473" i="30"/>
  <c r="X1473" i="30" s="1"/>
  <c r="U891" i="30"/>
  <c r="Y891" i="30" s="1"/>
  <c r="T891" i="30"/>
  <c r="X891" i="30" s="1"/>
  <c r="U616" i="30"/>
  <c r="Y616" i="30" s="1"/>
  <c r="T616" i="30"/>
  <c r="W213" i="30"/>
  <c r="AA213" i="30" s="1"/>
  <c r="V213" i="30"/>
  <c r="V875" i="30"/>
  <c r="Z875" i="30" s="1"/>
  <c r="W875" i="30"/>
  <c r="AA875" i="30" s="1"/>
  <c r="U1055" i="30"/>
  <c r="Y1055" i="30" s="1"/>
  <c r="T1055" i="30"/>
  <c r="X1055" i="30" s="1"/>
  <c r="T492" i="30"/>
  <c r="X492" i="30" s="1"/>
  <c r="U492" i="30"/>
  <c r="Y492" i="30" s="1"/>
  <c r="U1001" i="30"/>
  <c r="Y1001" i="30" s="1"/>
  <c r="T1001" i="30"/>
  <c r="V299" i="30"/>
  <c r="Z299" i="30" s="1"/>
  <c r="W299" i="30"/>
  <c r="AA299" i="30" s="1"/>
  <c r="U741" i="30"/>
  <c r="Y741" i="30" s="1"/>
  <c r="T741" i="30"/>
  <c r="U626" i="30"/>
  <c r="Y626" i="30" s="1"/>
  <c r="T626" i="30"/>
  <c r="U403" i="30"/>
  <c r="Y403" i="30" s="1"/>
  <c r="T403" i="30"/>
  <c r="X403" i="30" s="1"/>
  <c r="V1340" i="30"/>
  <c r="W1340" i="30"/>
  <c r="AA1340" i="30" s="1"/>
  <c r="T553" i="30"/>
  <c r="X553" i="30" s="1"/>
  <c r="U553" i="30"/>
  <c r="Y553" i="30" s="1"/>
  <c r="U990" i="30"/>
  <c r="T990" i="30"/>
  <c r="X990" i="30" s="1"/>
  <c r="U276" i="30"/>
  <c r="Y276" i="30" s="1"/>
  <c r="T276" i="30"/>
  <c r="X276" i="30" s="1"/>
  <c r="W561" i="30"/>
  <c r="AA561" i="30" s="1"/>
  <c r="V561" i="30"/>
  <c r="V1000" i="30"/>
  <c r="Z1000" i="30" s="1"/>
  <c r="W1000" i="30"/>
  <c r="AA1000" i="30" s="1"/>
  <c r="V276" i="30"/>
  <c r="W276" i="30"/>
  <c r="U781" i="30"/>
  <c r="T781" i="30"/>
  <c r="T1511" i="30"/>
  <c r="X1511" i="30" s="1"/>
  <c r="U1511" i="30"/>
  <c r="V908" i="30"/>
  <c r="Z908" i="30" s="1"/>
  <c r="W908" i="30"/>
  <c r="AA908" i="30" s="1"/>
  <c r="W380" i="30"/>
  <c r="AA380" i="30" s="1"/>
  <c r="V380" i="30"/>
  <c r="Z380" i="30" s="1"/>
  <c r="W676" i="30"/>
  <c r="AA676" i="30" s="1"/>
  <c r="V676" i="30"/>
  <c r="U1228" i="30"/>
  <c r="Y1228" i="30" s="1"/>
  <c r="T1228" i="30"/>
  <c r="X1228" i="30" s="1"/>
  <c r="V700" i="30"/>
  <c r="W700" i="30"/>
  <c r="AA700" i="30" s="1"/>
  <c r="W1304" i="30"/>
  <c r="V1304" i="30"/>
  <c r="T807" i="30"/>
  <c r="X807" i="30" s="1"/>
  <c r="U807" i="30"/>
  <c r="Y807" i="30" s="1"/>
  <c r="W1239" i="30"/>
  <c r="AA1239" i="30" s="1"/>
  <c r="V1239" i="30"/>
  <c r="Z1239" i="30" s="1"/>
  <c r="V743" i="30"/>
  <c r="Z743" i="30" s="1"/>
  <c r="W743" i="30"/>
  <c r="AA743" i="30" s="1"/>
  <c r="T1201" i="30"/>
  <c r="X1201" i="30" s="1"/>
  <c r="U1201" i="30"/>
  <c r="Y1201" i="30" s="1"/>
  <c r="U798" i="30"/>
  <c r="T798" i="30"/>
  <c r="X798" i="30" s="1"/>
  <c r="W1252" i="30"/>
  <c r="AA1252" i="30" s="1"/>
  <c r="V1252" i="30"/>
  <c r="Z1252" i="30" s="1"/>
  <c r="W1223" i="30"/>
  <c r="V1223" i="30"/>
  <c r="Z1223" i="30" s="1"/>
  <c r="T1180" i="30"/>
  <c r="X1180" i="30" s="1"/>
  <c r="U1180" i="30"/>
  <c r="Y1180" i="30" s="1"/>
  <c r="U1560" i="30"/>
  <c r="T1560" i="30"/>
  <c r="X1560" i="30" s="1"/>
  <c r="V1120" i="30"/>
  <c r="Z1120" i="30" s="1"/>
  <c r="W1120" i="30"/>
  <c r="AA1120" i="30" s="1"/>
  <c r="V1294" i="30"/>
  <c r="Z1294" i="30" s="1"/>
  <c r="W1294" i="30"/>
  <c r="AA1294" i="30" s="1"/>
  <c r="U1575" i="30"/>
  <c r="Y1575" i="30" s="1"/>
  <c r="T1575" i="30"/>
  <c r="X1575" i="30" s="1"/>
  <c r="V307" i="30"/>
  <c r="Z307" i="30" s="1"/>
  <c r="W307" i="30"/>
  <c r="AA307" i="30" s="1"/>
  <c r="W1298" i="30"/>
  <c r="AA1298" i="30" s="1"/>
  <c r="V1298" i="30"/>
  <c r="Z1298" i="30" s="1"/>
  <c r="U342" i="30"/>
  <c r="T342" i="30"/>
  <c r="X342" i="30" s="1"/>
  <c r="W483" i="30"/>
  <c r="AA483" i="30" s="1"/>
  <c r="V483" i="30"/>
  <c r="Z483" i="30" s="1"/>
  <c r="U219" i="30"/>
  <c r="T219" i="30"/>
  <c r="AC737" i="30"/>
  <c r="AE378" i="30"/>
  <c r="U1103" i="30"/>
  <c r="Y1103" i="30" s="1"/>
  <c r="T1103" i="30"/>
  <c r="X1103" i="30" s="1"/>
  <c r="U549" i="30"/>
  <c r="Y549" i="30" s="1"/>
  <c r="T549" i="30"/>
  <c r="V519" i="30"/>
  <c r="W519" i="30"/>
  <c r="V744" i="30"/>
  <c r="Z744" i="30" s="1"/>
  <c r="W744" i="30"/>
  <c r="AA744" i="30" s="1"/>
  <c r="T250" i="30"/>
  <c r="X250" i="30" s="1"/>
  <c r="U250" i="30"/>
  <c r="Y250" i="30" s="1"/>
  <c r="T203" i="30"/>
  <c r="X203" i="30" s="1"/>
  <c r="U203" i="30"/>
  <c r="Y203" i="30" s="1"/>
  <c r="U578" i="30"/>
  <c r="T578" i="30"/>
  <c r="U1644" i="30"/>
  <c r="Y1644" i="30" s="1"/>
  <c r="T1644" i="30"/>
  <c r="X1644" i="30" s="1"/>
  <c r="W636" i="30"/>
  <c r="V636" i="30"/>
  <c r="Z636" i="30" s="1"/>
  <c r="V386" i="30"/>
  <c r="W386" i="30"/>
  <c r="AA386" i="30" s="1"/>
  <c r="U551" i="30"/>
  <c r="T551" i="30"/>
  <c r="T660" i="30"/>
  <c r="X660" i="30" s="1"/>
  <c r="U660" i="30"/>
  <c r="Y660" i="30" s="1"/>
  <c r="U1457" i="30"/>
  <c r="Y1457" i="30" s="1"/>
  <c r="T1457" i="30"/>
  <c r="X1457" i="30" s="1"/>
  <c r="U525" i="30"/>
  <c r="T525" i="30"/>
  <c r="U1023" i="30"/>
  <c r="T1023" i="30"/>
  <c r="U400" i="30"/>
  <c r="Y400" i="30" s="1"/>
  <c r="T400" i="30"/>
  <c r="X400" i="30" s="1"/>
  <c r="V999" i="30"/>
  <c r="Z999" i="30" s="1"/>
  <c r="W999" i="30"/>
  <c r="AA999" i="30" s="1"/>
  <c r="V505" i="30"/>
  <c r="Z505" i="30" s="1"/>
  <c r="W505" i="30"/>
  <c r="AA505" i="30" s="1"/>
  <c r="W643" i="30"/>
  <c r="V643" i="30"/>
  <c r="W1380" i="30"/>
  <c r="AA1380" i="30" s="1"/>
  <c r="V1380" i="30"/>
  <c r="Z1380" i="30" s="1"/>
  <c r="T561" i="30"/>
  <c r="X561" i="30" s="1"/>
  <c r="U561" i="30"/>
  <c r="Y561" i="30" s="1"/>
  <c r="W992" i="30"/>
  <c r="AA992" i="30" s="1"/>
  <c r="V992" i="30"/>
  <c r="Z992" i="30" s="1"/>
  <c r="U284" i="30"/>
  <c r="T284" i="30"/>
  <c r="U696" i="30"/>
  <c r="Y696" i="30" s="1"/>
  <c r="T696" i="30"/>
  <c r="U1242" i="30"/>
  <c r="Y1242" i="30" s="1"/>
  <c r="T1242" i="30"/>
  <c r="X1242" i="30" s="1"/>
  <c r="U421" i="30"/>
  <c r="T421" i="30"/>
  <c r="X421" i="30" s="1"/>
  <c r="U969" i="30"/>
  <c r="T969" i="30"/>
  <c r="U1520" i="30"/>
  <c r="T1520" i="30"/>
  <c r="X1520" i="30" s="1"/>
  <c r="W766" i="30"/>
  <c r="AA766" i="30" s="1"/>
  <c r="V766" i="30"/>
  <c r="Z766" i="30" s="1"/>
  <c r="V1403" i="30"/>
  <c r="Z1403" i="30" s="1"/>
  <c r="W1403" i="30"/>
  <c r="AA1403" i="30" s="1"/>
  <c r="W388" i="30"/>
  <c r="AA388" i="30" s="1"/>
  <c r="V388" i="30"/>
  <c r="W683" i="30"/>
  <c r="AA683" i="30" s="1"/>
  <c r="V683" i="30"/>
  <c r="Z683" i="30" s="1"/>
  <c r="U1036" i="30"/>
  <c r="Y1036" i="30" s="1"/>
  <c r="T1036" i="30"/>
  <c r="U1630" i="30"/>
  <c r="Y1630" i="30" s="1"/>
  <c r="T1630" i="30"/>
  <c r="X1630" i="30" s="1"/>
  <c r="U523" i="30"/>
  <c r="Y523" i="30" s="1"/>
  <c r="T523" i="30"/>
  <c r="W849" i="30"/>
  <c r="AA849" i="30" s="1"/>
  <c r="V849" i="30"/>
  <c r="T1336" i="30"/>
  <c r="X1336" i="30" s="1"/>
  <c r="U1336" i="30"/>
  <c r="T687" i="30"/>
  <c r="X687" i="30" s="1"/>
  <c r="U687" i="30"/>
  <c r="T815" i="30"/>
  <c r="X815" i="30" s="1"/>
  <c r="U815" i="30"/>
  <c r="T943" i="30"/>
  <c r="U943" i="30"/>
  <c r="V1241" i="30"/>
  <c r="Z1241" i="30" s="1"/>
  <c r="W1241" i="30"/>
  <c r="AA1241" i="30" s="1"/>
  <c r="V1520" i="30"/>
  <c r="W1520" i="30"/>
  <c r="AA1520" i="30" s="1"/>
  <c r="V623" i="30"/>
  <c r="W623" i="30"/>
  <c r="AA623" i="30" s="1"/>
  <c r="W751" i="30"/>
  <c r="AA751" i="30" s="1"/>
  <c r="V751" i="30"/>
  <c r="Z751" i="30" s="1"/>
  <c r="W879" i="30"/>
  <c r="AA879" i="30" s="1"/>
  <c r="V879" i="30"/>
  <c r="Z879" i="30" s="1"/>
  <c r="V1021" i="30"/>
  <c r="Z1021" i="30" s="1"/>
  <c r="W1021" i="30"/>
  <c r="AA1021" i="30" s="1"/>
  <c r="U1203" i="30"/>
  <c r="Y1203" i="30" s="1"/>
  <c r="T1203" i="30"/>
  <c r="U1392" i="30"/>
  <c r="Y1392" i="30" s="1"/>
  <c r="T1392" i="30"/>
  <c r="X1392" i="30" s="1"/>
  <c r="U678" i="30"/>
  <c r="Y678" i="30" s="1"/>
  <c r="T678" i="30"/>
  <c r="X678" i="30" s="1"/>
  <c r="U934" i="30"/>
  <c r="Y934" i="30" s="1"/>
  <c r="T934" i="30"/>
  <c r="X934" i="30" s="1"/>
  <c r="T1125" i="30"/>
  <c r="U1125" i="30"/>
  <c r="U1286" i="30"/>
  <c r="T1286" i="30"/>
  <c r="X1286" i="30" s="1"/>
  <c r="U1539" i="30"/>
  <c r="Y1539" i="30" s="1"/>
  <c r="T1539" i="30"/>
  <c r="X1539" i="30" s="1"/>
  <c r="V1049" i="30"/>
  <c r="Z1049" i="30" s="1"/>
  <c r="W1049" i="30"/>
  <c r="AA1049" i="30" s="1"/>
  <c r="V1242" i="30"/>
  <c r="Z1242" i="30" s="1"/>
  <c r="W1242" i="30"/>
  <c r="AA1242" i="30" s="1"/>
  <c r="U1452" i="30"/>
  <c r="T1452" i="30"/>
  <c r="X1452" i="30" s="1"/>
  <c r="U1003" i="30"/>
  <c r="Y1003" i="30" s="1"/>
  <c r="T1003" i="30"/>
  <c r="W1211" i="30"/>
  <c r="AA1211" i="30" s="1"/>
  <c r="V1211" i="30"/>
  <c r="Z1211" i="30" s="1"/>
  <c r="W1452" i="30"/>
  <c r="V1452" i="30"/>
  <c r="Z1452" i="30" s="1"/>
  <c r="U1102" i="30"/>
  <c r="Y1102" i="30" s="1"/>
  <c r="T1102" i="30"/>
  <c r="X1102" i="30" s="1"/>
  <c r="W1315" i="30"/>
  <c r="AA1315" i="30" s="1"/>
  <c r="V1315" i="30"/>
  <c r="Z1315" i="30" s="1"/>
  <c r="U1566" i="30"/>
  <c r="Y1566" i="30" s="1"/>
  <c r="T1566" i="30"/>
  <c r="X1566" i="30" s="1"/>
  <c r="W1244" i="30"/>
  <c r="AA1244" i="30" s="1"/>
  <c r="V1244" i="30"/>
  <c r="U1440" i="30"/>
  <c r="T1440" i="30"/>
  <c r="X1440" i="30" s="1"/>
  <c r="W1575" i="30"/>
  <c r="AA1575" i="30" s="1"/>
  <c r="V1575" i="30"/>
  <c r="Z1575" i="30" s="1"/>
  <c r="V1128" i="30"/>
  <c r="Z1128" i="30" s="1"/>
  <c r="W1128" i="30"/>
  <c r="AA1128" i="30" s="1"/>
  <c r="U1292" i="30"/>
  <c r="T1292" i="30"/>
  <c r="U1495" i="30"/>
  <c r="Y1495" i="30" s="1"/>
  <c r="T1495" i="30"/>
  <c r="X1495" i="30" s="1"/>
  <c r="U1188" i="30"/>
  <c r="Y1188" i="30" s="1"/>
  <c r="T1188" i="30"/>
  <c r="W1327" i="30"/>
  <c r="AA1327" i="30" s="1"/>
  <c r="V1327" i="30"/>
  <c r="U1672" i="30"/>
  <c r="Y1672" i="30" s="1"/>
  <c r="T1672" i="30"/>
  <c r="X1672" i="30" s="1"/>
  <c r="W1302" i="30"/>
  <c r="AA1302" i="30" s="1"/>
  <c r="V1302" i="30"/>
  <c r="U1469" i="30"/>
  <c r="Y1469" i="30" s="1"/>
  <c r="T1469" i="30"/>
  <c r="X1469" i="30" s="1"/>
  <c r="U1623" i="30"/>
  <c r="Y1623" i="30" s="1"/>
  <c r="T1623" i="30"/>
  <c r="X1623" i="30" s="1"/>
  <c r="T1285" i="30"/>
  <c r="U1285" i="30"/>
  <c r="U1415" i="30"/>
  <c r="Y1415" i="30" s="1"/>
  <c r="T1415" i="30"/>
  <c r="W1181" i="30"/>
  <c r="AA1181" i="30" s="1"/>
  <c r="V1181" i="30"/>
  <c r="Z1181" i="30" s="1"/>
  <c r="W1309" i="30"/>
  <c r="AA1309" i="30" s="1"/>
  <c r="V1309" i="30"/>
  <c r="Z1309" i="30" s="1"/>
  <c r="T1418" i="30"/>
  <c r="U1418" i="30"/>
  <c r="W1678" i="30"/>
  <c r="AA1678" i="30" s="1"/>
  <c r="V1678" i="30"/>
  <c r="Z1678" i="30" s="1"/>
  <c r="T1510" i="30"/>
  <c r="X1510" i="30" s="1"/>
  <c r="U1510" i="30"/>
  <c r="Y1510" i="30" s="1"/>
  <c r="U1658" i="30"/>
  <c r="Y1658" i="30" s="1"/>
  <c r="T1658" i="30"/>
  <c r="X1658" i="30" s="1"/>
  <c r="W1611" i="30"/>
  <c r="AA1611" i="30" s="1"/>
  <c r="V1611" i="30"/>
  <c r="Z1611" i="30" s="1"/>
  <c r="T1529" i="30"/>
  <c r="U1529" i="30"/>
  <c r="Y1529" i="30" s="1"/>
  <c r="V1542" i="30"/>
  <c r="W1542" i="30"/>
  <c r="AA1542" i="30" s="1"/>
  <c r="T1513" i="30"/>
  <c r="U1513" i="30"/>
  <c r="V1587" i="30"/>
  <c r="Z1587" i="30" s="1"/>
  <c r="W1587" i="30"/>
  <c r="AA1587" i="30" s="1"/>
  <c r="U1668" i="30"/>
  <c r="Y1668" i="30" s="1"/>
  <c r="T1668" i="30"/>
  <c r="V1668" i="30"/>
  <c r="Z1668" i="30" s="1"/>
  <c r="W1668" i="30"/>
  <c r="T1613" i="30"/>
  <c r="X1613" i="30" s="1"/>
  <c r="U1613" i="30"/>
  <c r="Y1613" i="30" s="1"/>
  <c r="U1676" i="30"/>
  <c r="Y1676" i="30" s="1"/>
  <c r="T1676" i="30"/>
  <c r="T1601" i="30"/>
  <c r="X1601" i="30" s="1"/>
  <c r="U1601" i="30"/>
  <c r="Y1601" i="30" s="1"/>
  <c r="W1641" i="30"/>
  <c r="V1641" i="30"/>
  <c r="Z1641" i="30" s="1"/>
  <c r="AD882" i="30"/>
  <c r="AE345" i="30"/>
  <c r="AE488" i="30"/>
  <c r="W771" i="30"/>
  <c r="AA771" i="30" s="1"/>
  <c r="V771" i="30"/>
  <c r="Z771" i="30" s="1"/>
  <c r="W1126" i="30"/>
  <c r="V1126" i="30"/>
  <c r="Z1126" i="30" s="1"/>
  <c r="W1113" i="30"/>
  <c r="V1113" i="30"/>
  <c r="Z1113" i="30" s="1"/>
  <c r="W223" i="30"/>
  <c r="V223" i="30"/>
  <c r="Z223" i="30" s="1"/>
  <c r="V229" i="30"/>
  <c r="Z229" i="30" s="1"/>
  <c r="W229" i="30"/>
  <c r="AA229" i="30" s="1"/>
  <c r="U522" i="30"/>
  <c r="T522" i="30"/>
  <c r="X522" i="30" s="1"/>
  <c r="V1593" i="30"/>
  <c r="Z1593" i="30" s="1"/>
  <c r="W1593" i="30"/>
  <c r="AA1593" i="30" s="1"/>
  <c r="T754" i="30"/>
  <c r="X754" i="30" s="1"/>
  <c r="U754" i="30"/>
  <c r="Y754" i="30" s="1"/>
  <c r="W342" i="30"/>
  <c r="V342" i="30"/>
  <c r="U768" i="30"/>
  <c r="T768" i="30"/>
  <c r="V493" i="30"/>
  <c r="Z493" i="30" s="1"/>
  <c r="W493" i="30"/>
  <c r="AA493" i="30" s="1"/>
  <c r="U214" i="30"/>
  <c r="Y214" i="30" s="1"/>
  <c r="T214" i="30"/>
  <c r="X214" i="30" s="1"/>
  <c r="W613" i="30"/>
  <c r="AA613" i="30" s="1"/>
  <c r="V613" i="30"/>
  <c r="Z613" i="30" s="1"/>
  <c r="W900" i="30"/>
  <c r="V900" i="30"/>
  <c r="Z900" i="30" s="1"/>
  <c r="V368" i="30"/>
  <c r="Z368" i="30" s="1"/>
  <c r="W368" i="30"/>
  <c r="U1477" i="30"/>
  <c r="Y1477" i="30" s="1"/>
  <c r="T1477" i="30"/>
  <c r="X1477" i="30" s="1"/>
  <c r="W1295" i="30"/>
  <c r="AA1295" i="30" s="1"/>
  <c r="V1295" i="30"/>
  <c r="U334" i="30"/>
  <c r="T334" i="30"/>
  <c r="W1121" i="30"/>
  <c r="AA1121" i="30" s="1"/>
  <c r="V1121" i="30"/>
  <c r="Z1121" i="30" s="1"/>
  <c r="V1455" i="30"/>
  <c r="Z1455" i="30" s="1"/>
  <c r="W1455" i="30"/>
  <c r="AA1455" i="30" s="1"/>
  <c r="U732" i="30"/>
  <c r="Y732" i="30" s="1"/>
  <c r="T732" i="30"/>
  <c r="X732" i="30" s="1"/>
  <c r="W313" i="30"/>
  <c r="V313" i="30"/>
  <c r="Z313" i="30" s="1"/>
  <c r="V1011" i="30"/>
  <c r="Z1011" i="30" s="1"/>
  <c r="W1011" i="30"/>
  <c r="AA1011" i="30" s="1"/>
  <c r="V513" i="30"/>
  <c r="Z513" i="30" s="1"/>
  <c r="W513" i="30"/>
  <c r="AA513" i="30" s="1"/>
  <c r="U675" i="30"/>
  <c r="T675" i="30"/>
  <c r="X675" i="30" s="1"/>
  <c r="V333" i="30"/>
  <c r="Z333" i="30" s="1"/>
  <c r="W333" i="30"/>
  <c r="T708" i="30"/>
  <c r="X708" i="30" s="1"/>
  <c r="U708" i="30"/>
  <c r="Y708" i="30" s="1"/>
  <c r="W1216" i="30"/>
  <c r="AA1216" i="30" s="1"/>
  <c r="V1216" i="30"/>
  <c r="Z1216" i="30" s="1"/>
  <c r="W430" i="30"/>
  <c r="AA430" i="30" s="1"/>
  <c r="V430" i="30"/>
  <c r="Z430" i="30" s="1"/>
  <c r="W881" i="30"/>
  <c r="V881" i="30"/>
  <c r="Z881" i="30" s="1"/>
  <c r="W1532" i="30"/>
  <c r="AA1532" i="30" s="1"/>
  <c r="V1532" i="30"/>
  <c r="Z1532" i="30" s="1"/>
  <c r="V656" i="30"/>
  <c r="Z656" i="30" s="1"/>
  <c r="W656" i="30"/>
  <c r="AA656" i="30" s="1"/>
  <c r="W1226" i="30"/>
  <c r="AA1226" i="30" s="1"/>
  <c r="V1226" i="30"/>
  <c r="Z1226" i="30" s="1"/>
  <c r="V773" i="30"/>
  <c r="Z773" i="30" s="1"/>
  <c r="W773" i="30"/>
  <c r="AA773" i="30" s="1"/>
  <c r="V1413" i="30"/>
  <c r="Z1413" i="30" s="1"/>
  <c r="W1413" i="30"/>
  <c r="AA1413" i="30" s="1"/>
  <c r="W690" i="30"/>
  <c r="AA690" i="30" s="1"/>
  <c r="V690" i="30"/>
  <c r="Z690" i="30" s="1"/>
  <c r="V1257" i="30"/>
  <c r="Z1257" i="30" s="1"/>
  <c r="W1257" i="30"/>
  <c r="AA1257" i="30" s="1"/>
  <c r="W714" i="30"/>
  <c r="AA714" i="30" s="1"/>
  <c r="V714" i="30"/>
  <c r="Z714" i="30" s="1"/>
  <c r="T567" i="30"/>
  <c r="X567" i="30" s="1"/>
  <c r="U567" i="30"/>
  <c r="Y567" i="30" s="1"/>
  <c r="T951" i="30"/>
  <c r="X951" i="30" s="1"/>
  <c r="U951" i="30"/>
  <c r="Y951" i="30" s="1"/>
  <c r="V1524" i="30"/>
  <c r="Z1524" i="30" s="1"/>
  <c r="W1524" i="30"/>
  <c r="AA1524" i="30" s="1"/>
  <c r="W887" i="30"/>
  <c r="V887" i="30"/>
  <c r="Z887" i="30" s="1"/>
  <c r="U1401" i="30"/>
  <c r="Y1401" i="30" s="1"/>
  <c r="T1401" i="30"/>
  <c r="X1401" i="30" s="1"/>
  <c r="T942" i="30"/>
  <c r="X942" i="30" s="1"/>
  <c r="U942" i="30"/>
  <c r="Y942" i="30" s="1"/>
  <c r="U1561" i="30"/>
  <c r="Y1561" i="30" s="1"/>
  <c r="T1561" i="30"/>
  <c r="X1561" i="30" s="1"/>
  <c r="T1249" i="30"/>
  <c r="X1249" i="30" s="1"/>
  <c r="U1249" i="30"/>
  <c r="Y1249" i="30" s="1"/>
  <c r="T1218" i="30"/>
  <c r="X1218" i="30" s="1"/>
  <c r="U1218" i="30"/>
  <c r="Y1218" i="30" s="1"/>
  <c r="U1322" i="30"/>
  <c r="Y1322" i="30" s="1"/>
  <c r="T1322" i="30"/>
  <c r="X1322" i="30" s="1"/>
  <c r="W1251" i="30"/>
  <c r="AA1251" i="30" s="1"/>
  <c r="V1251" i="30"/>
  <c r="Z1251" i="30" s="1"/>
  <c r="W1136" i="30"/>
  <c r="V1136" i="30"/>
  <c r="Z1136" i="30" s="1"/>
  <c r="W1296" i="30"/>
  <c r="AA1296" i="30" s="1"/>
  <c r="V1296" i="30"/>
  <c r="Z1296" i="30" s="1"/>
  <c r="U1330" i="30"/>
  <c r="Y1330" i="30" s="1"/>
  <c r="T1330" i="30"/>
  <c r="X1330" i="30" s="1"/>
  <c r="W1310" i="30"/>
  <c r="AA1310" i="30" s="1"/>
  <c r="V1310" i="30"/>
  <c r="Z1310" i="30" s="1"/>
  <c r="U1647" i="30"/>
  <c r="T1647" i="30"/>
  <c r="X1647" i="30" s="1"/>
  <c r="W1189" i="30"/>
  <c r="AA1189" i="30" s="1"/>
  <c r="V1189" i="30"/>
  <c r="Z1189" i="30" s="1"/>
  <c r="W1317" i="30"/>
  <c r="V1317" i="30"/>
  <c r="Z1317" i="30" s="1"/>
  <c r="U1425" i="30"/>
  <c r="Y1425" i="30" s="1"/>
  <c r="T1425" i="30"/>
  <c r="T1562" i="30"/>
  <c r="U1562" i="30"/>
  <c r="Y1562" i="30" s="1"/>
  <c r="W1489" i="30"/>
  <c r="AA1489" i="30" s="1"/>
  <c r="V1489" i="30"/>
  <c r="Z1489" i="30" s="1"/>
  <c r="W1660" i="30"/>
  <c r="AA1660" i="30" s="1"/>
  <c r="V1660" i="30"/>
  <c r="U1621" i="30"/>
  <c r="Y1621" i="30" s="1"/>
  <c r="T1621" i="30"/>
  <c r="X1621" i="30" s="1"/>
  <c r="U1542" i="30"/>
  <c r="T1542" i="30"/>
  <c r="X1542" i="30" s="1"/>
  <c r="W1546" i="30"/>
  <c r="V1546" i="30"/>
  <c r="Z1546" i="30" s="1"/>
  <c r="W1519" i="30"/>
  <c r="AA1519" i="30" s="1"/>
  <c r="V1519" i="30"/>
  <c r="Z1519" i="30" s="1"/>
  <c r="V1592" i="30"/>
  <c r="Z1592" i="30" s="1"/>
  <c r="W1592" i="30"/>
  <c r="AA1592" i="30" s="1"/>
  <c r="U1674" i="30"/>
  <c r="T1674" i="30"/>
  <c r="X1674" i="30" s="1"/>
  <c r="V1674" i="30"/>
  <c r="Z1674" i="30" s="1"/>
  <c r="W1674" i="30"/>
  <c r="AA1674" i="30" s="1"/>
  <c r="U1619" i="30"/>
  <c r="Y1619" i="30" s="1"/>
  <c r="T1619" i="30"/>
  <c r="X1619" i="30" s="1"/>
  <c r="U1680" i="30"/>
  <c r="Y1680" i="30" s="1"/>
  <c r="T1680" i="30"/>
  <c r="X1680" i="30" s="1"/>
  <c r="T1609" i="30"/>
  <c r="X1609" i="30" s="1"/>
  <c r="U1609" i="30"/>
  <c r="W1649" i="30"/>
  <c r="AA1649" i="30" s="1"/>
  <c r="V1649" i="30"/>
  <c r="Z1649" i="30" s="1"/>
  <c r="AC680" i="30"/>
  <c r="AE393" i="30"/>
  <c r="U1288" i="30"/>
  <c r="Y1288" i="30" s="1"/>
  <c r="T1288" i="30"/>
  <c r="X1288" i="30" s="1"/>
  <c r="T240" i="30"/>
  <c r="X240" i="30" s="1"/>
  <c r="U240" i="30"/>
  <c r="Y240" i="30" s="1"/>
  <c r="W274" i="30"/>
  <c r="AA274" i="30" s="1"/>
  <c r="V274" i="30"/>
  <c r="Z274" i="30" s="1"/>
  <c r="W1634" i="30"/>
  <c r="AA1634" i="30" s="1"/>
  <c r="V1634" i="30"/>
  <c r="Z1634" i="30" s="1"/>
  <c r="AE986" i="30"/>
  <c r="U992" i="30"/>
  <c r="T992" i="30"/>
  <c r="X992" i="30" s="1"/>
  <c r="W684" i="30"/>
  <c r="AA684" i="30" s="1"/>
  <c r="V684" i="30"/>
  <c r="Z684" i="30" s="1"/>
  <c r="U1528" i="30"/>
  <c r="Y1528" i="30" s="1"/>
  <c r="T1528" i="30"/>
  <c r="X1528" i="30" s="1"/>
  <c r="T338" i="30"/>
  <c r="X338" i="30" s="1"/>
  <c r="U338" i="30"/>
  <c r="U653" i="30"/>
  <c r="Y653" i="30" s="1"/>
  <c r="T653" i="30"/>
  <c r="X653" i="30" s="1"/>
  <c r="W1138" i="30"/>
  <c r="AA1138" i="30" s="1"/>
  <c r="V1138" i="30"/>
  <c r="Z1138" i="30" s="1"/>
  <c r="V589" i="30"/>
  <c r="Z589" i="30" s="1"/>
  <c r="W589" i="30"/>
  <c r="V552" i="30"/>
  <c r="Z552" i="30" s="1"/>
  <c r="W552" i="30"/>
  <c r="AA552" i="30" s="1"/>
  <c r="W470" i="30"/>
  <c r="AA470" i="30" s="1"/>
  <c r="V470" i="30"/>
  <c r="Z470" i="30" s="1"/>
  <c r="U387" i="30"/>
  <c r="Y387" i="30" s="1"/>
  <c r="T387" i="30"/>
  <c r="X387" i="30" s="1"/>
  <c r="U552" i="30"/>
  <c r="Y552" i="30" s="1"/>
  <c r="T552" i="30"/>
  <c r="W405" i="30"/>
  <c r="AA405" i="30" s="1"/>
  <c r="V405" i="30"/>
  <c r="U959" i="30"/>
  <c r="Y959" i="30" s="1"/>
  <c r="T959" i="30"/>
  <c r="X959" i="30" s="1"/>
  <c r="W381" i="30"/>
  <c r="AA381" i="30" s="1"/>
  <c r="V381" i="30"/>
  <c r="Z381" i="30" s="1"/>
  <c r="U1488" i="30"/>
  <c r="Y1488" i="30" s="1"/>
  <c r="T1488" i="30"/>
  <c r="W1331" i="30"/>
  <c r="AA1331" i="30" s="1"/>
  <c r="V1331" i="30"/>
  <c r="Z1331" i="30" s="1"/>
  <c r="U341" i="30"/>
  <c r="T341" i="30"/>
  <c r="U1558" i="30"/>
  <c r="T1558" i="30"/>
  <c r="X1558" i="30" s="1"/>
  <c r="U544" i="30"/>
  <c r="Y544" i="30" s="1"/>
  <c r="T544" i="30"/>
  <c r="U1064" i="30"/>
  <c r="Y1064" i="30" s="1"/>
  <c r="T1064" i="30"/>
  <c r="X1064" i="30" s="1"/>
  <c r="T412" i="30"/>
  <c r="U412" i="30"/>
  <c r="Y412" i="30" s="1"/>
  <c r="U1039" i="30"/>
  <c r="Y1039" i="30" s="1"/>
  <c r="T1039" i="30"/>
  <c r="X1039" i="30" s="1"/>
  <c r="U624" i="30"/>
  <c r="Y624" i="30" s="1"/>
  <c r="T624" i="30"/>
  <c r="X624" i="30" s="1"/>
  <c r="W692" i="30"/>
  <c r="AA692" i="30" s="1"/>
  <c r="V692" i="30"/>
  <c r="Z692" i="30" s="1"/>
  <c r="W341" i="30"/>
  <c r="AA341" i="30" s="1"/>
  <c r="V341" i="30"/>
  <c r="Z341" i="30" s="1"/>
  <c r="V720" i="30"/>
  <c r="W720" i="30"/>
  <c r="AA720" i="30" s="1"/>
  <c r="W1232" i="30"/>
  <c r="V1232" i="30"/>
  <c r="W434" i="30"/>
  <c r="AA434" i="30" s="1"/>
  <c r="V434" i="30"/>
  <c r="Z434" i="30" s="1"/>
  <c r="W883" i="30"/>
  <c r="AA883" i="30" s="1"/>
  <c r="V883" i="30"/>
  <c r="Z883" i="30" s="1"/>
  <c r="U1281" i="30"/>
  <c r="Y1281" i="30" s="1"/>
  <c r="T1281" i="30"/>
  <c r="X1281" i="30" s="1"/>
  <c r="T438" i="30"/>
  <c r="X438" i="30" s="1"/>
  <c r="U438" i="30"/>
  <c r="W812" i="30"/>
  <c r="V812" i="30"/>
  <c r="Z812" i="30" s="1"/>
  <c r="U1543" i="30"/>
  <c r="Y1543" i="30" s="1"/>
  <c r="T1543" i="30"/>
  <c r="W780" i="30"/>
  <c r="AA780" i="30" s="1"/>
  <c r="V780" i="30"/>
  <c r="Z780" i="30" s="1"/>
  <c r="T1171" i="30"/>
  <c r="X1171" i="30" s="1"/>
  <c r="U1171" i="30"/>
  <c r="W1477" i="30"/>
  <c r="AA1477" i="30" s="1"/>
  <c r="V1477" i="30"/>
  <c r="Z1477" i="30" s="1"/>
  <c r="T693" i="30"/>
  <c r="X693" i="30" s="1"/>
  <c r="U693" i="30"/>
  <c r="Y693" i="30" s="1"/>
  <c r="V832" i="30"/>
  <c r="W832" i="30"/>
  <c r="W1047" i="30"/>
  <c r="AA1047" i="30" s="1"/>
  <c r="V1047" i="30"/>
  <c r="U1650" i="30"/>
  <c r="Y1650" i="30" s="1"/>
  <c r="T1650" i="30"/>
  <c r="X1650" i="30" s="1"/>
  <c r="T539" i="30"/>
  <c r="X539" i="30" s="1"/>
  <c r="U539" i="30"/>
  <c r="T717" i="30"/>
  <c r="X717" i="30" s="1"/>
  <c r="U717" i="30"/>
  <c r="Y717" i="30" s="1"/>
  <c r="V856" i="30"/>
  <c r="W856" i="30"/>
  <c r="U1148" i="30"/>
  <c r="T1148" i="30"/>
  <c r="X1148" i="30" s="1"/>
  <c r="U1362" i="30"/>
  <c r="Y1362" i="30" s="1"/>
  <c r="T1362" i="30"/>
  <c r="X1362" i="30" s="1"/>
  <c r="U575" i="30"/>
  <c r="Y575" i="30" s="1"/>
  <c r="T575" i="30"/>
  <c r="T703" i="30"/>
  <c r="X703" i="30" s="1"/>
  <c r="U703" i="30"/>
  <c r="Y703" i="30" s="1"/>
  <c r="V957" i="30"/>
  <c r="W957" i="30"/>
  <c r="AA957" i="30" s="1"/>
  <c r="V1081" i="30"/>
  <c r="W1081" i="30"/>
  <c r="AA1081" i="30" s="1"/>
  <c r="U1271" i="30"/>
  <c r="T1271" i="30"/>
  <c r="X1271" i="30" s="1"/>
  <c r="W639" i="30"/>
  <c r="V639" i="30"/>
  <c r="Z639" i="30" s="1"/>
  <c r="W767" i="30"/>
  <c r="AA767" i="30" s="1"/>
  <c r="V767" i="30"/>
  <c r="Z767" i="30" s="1"/>
  <c r="W895" i="30"/>
  <c r="AA895" i="30" s="1"/>
  <c r="V895" i="30"/>
  <c r="Z895" i="30" s="1"/>
  <c r="W1051" i="30"/>
  <c r="AA1051" i="30" s="1"/>
  <c r="V1051" i="30"/>
  <c r="Z1051" i="30" s="1"/>
  <c r="V1220" i="30"/>
  <c r="Z1220" i="30" s="1"/>
  <c r="W1220" i="30"/>
  <c r="AA1220" i="30" s="1"/>
  <c r="U1419" i="30"/>
  <c r="Y1419" i="30" s="1"/>
  <c r="T1419" i="30"/>
  <c r="X1419" i="30" s="1"/>
  <c r="U694" i="30"/>
  <c r="T694" i="30"/>
  <c r="X694" i="30" s="1"/>
  <c r="U822" i="30"/>
  <c r="Y822" i="30" s="1"/>
  <c r="T822" i="30"/>
  <c r="X822" i="30" s="1"/>
  <c r="T950" i="30"/>
  <c r="X950" i="30" s="1"/>
  <c r="U950" i="30"/>
  <c r="U1137" i="30"/>
  <c r="Y1137" i="30" s="1"/>
  <c r="T1137" i="30"/>
  <c r="X1137" i="30" s="1"/>
  <c r="U1331" i="30"/>
  <c r="Y1331" i="30" s="1"/>
  <c r="T1331" i="30"/>
  <c r="X1331" i="30" s="1"/>
  <c r="U1568" i="30"/>
  <c r="Y1568" i="30" s="1"/>
  <c r="T1568" i="30"/>
  <c r="V1060" i="30"/>
  <c r="Z1060" i="30" s="1"/>
  <c r="W1060" i="30"/>
  <c r="W1280" i="30"/>
  <c r="AA1280" i="30" s="1"/>
  <c r="V1280" i="30"/>
  <c r="Z1280" i="30" s="1"/>
  <c r="W1481" i="30"/>
  <c r="AA1481" i="30" s="1"/>
  <c r="V1481" i="30"/>
  <c r="Z1481" i="30" s="1"/>
  <c r="U1019" i="30"/>
  <c r="Y1019" i="30" s="1"/>
  <c r="T1019" i="30"/>
  <c r="X1019" i="30" s="1"/>
  <c r="W1249" i="30"/>
  <c r="AA1249" i="30" s="1"/>
  <c r="V1249" i="30"/>
  <c r="U1486" i="30"/>
  <c r="T1486" i="30"/>
  <c r="X1486" i="30" s="1"/>
  <c r="T1119" i="30"/>
  <c r="U1119" i="30"/>
  <c r="W1353" i="30"/>
  <c r="AA1353" i="30" s="1"/>
  <c r="V1353" i="30"/>
  <c r="Z1353" i="30" s="1"/>
  <c r="U1618" i="30"/>
  <c r="Y1618" i="30" s="1"/>
  <c r="T1618" i="30"/>
  <c r="X1618" i="30" s="1"/>
  <c r="W1258" i="30"/>
  <c r="AA1258" i="30" s="1"/>
  <c r="V1258" i="30"/>
  <c r="Z1258" i="30" s="1"/>
  <c r="W1446" i="30"/>
  <c r="AA1446" i="30" s="1"/>
  <c r="V1446" i="30"/>
  <c r="Z1446" i="30" s="1"/>
  <c r="U1608" i="30"/>
  <c r="T1608" i="30"/>
  <c r="V1144" i="30"/>
  <c r="Z1144" i="30" s="1"/>
  <c r="W1144" i="30"/>
  <c r="U1299" i="30"/>
  <c r="T1299" i="30"/>
  <c r="X1299" i="30" s="1"/>
  <c r="U1514" i="30"/>
  <c r="Y1514" i="30" s="1"/>
  <c r="T1514" i="30"/>
  <c r="X1514" i="30" s="1"/>
  <c r="T1195" i="30"/>
  <c r="X1195" i="30" s="1"/>
  <c r="U1195" i="30"/>
  <c r="Y1195" i="30" s="1"/>
  <c r="U1337" i="30"/>
  <c r="T1337" i="30"/>
  <c r="W1190" i="30"/>
  <c r="AA1190" i="30" s="1"/>
  <c r="V1190" i="30"/>
  <c r="W1318" i="30"/>
  <c r="AA1318" i="30" s="1"/>
  <c r="V1318" i="30"/>
  <c r="Z1318" i="30" s="1"/>
  <c r="W1502" i="30"/>
  <c r="AA1502" i="30" s="1"/>
  <c r="V1502" i="30"/>
  <c r="Z1502" i="30" s="1"/>
  <c r="U1173" i="30"/>
  <c r="Y1173" i="30" s="1"/>
  <c r="T1173" i="30"/>
  <c r="U1301" i="30"/>
  <c r="T1301" i="30"/>
  <c r="W1471" i="30"/>
  <c r="AA1471" i="30" s="1"/>
  <c r="V1471" i="30"/>
  <c r="Z1471" i="30" s="1"/>
  <c r="V1197" i="30"/>
  <c r="W1197" i="30"/>
  <c r="AA1197" i="30" s="1"/>
  <c r="W1325" i="30"/>
  <c r="AA1325" i="30" s="1"/>
  <c r="V1325" i="30"/>
  <c r="Z1325" i="30" s="1"/>
  <c r="U1432" i="30"/>
  <c r="T1432" i="30"/>
  <c r="X1432" i="30" s="1"/>
  <c r="T1406" i="30"/>
  <c r="X1406" i="30" s="1"/>
  <c r="U1406" i="30"/>
  <c r="W1623" i="30"/>
  <c r="AA1623" i="30" s="1"/>
  <c r="V1623" i="30"/>
  <c r="Z1623" i="30" s="1"/>
  <c r="V1496" i="30"/>
  <c r="Z1496" i="30" s="1"/>
  <c r="W1496" i="30"/>
  <c r="U1687" i="30"/>
  <c r="Y1687" i="30" s="1"/>
  <c r="T1687" i="30"/>
  <c r="X1687" i="30" s="1"/>
  <c r="W1631" i="30"/>
  <c r="AA1631" i="30" s="1"/>
  <c r="V1631" i="30"/>
  <c r="Z1631" i="30" s="1"/>
  <c r="T1546" i="30"/>
  <c r="X1546" i="30" s="1"/>
  <c r="U1546" i="30"/>
  <c r="Y1546" i="30" s="1"/>
  <c r="W1559" i="30"/>
  <c r="V1559" i="30"/>
  <c r="U1524" i="30"/>
  <c r="Y1524" i="30" s="1"/>
  <c r="T1524" i="30"/>
  <c r="X1524" i="30" s="1"/>
  <c r="W1626" i="30"/>
  <c r="V1626" i="30"/>
  <c r="W1677" i="30"/>
  <c r="AA1677" i="30" s="1"/>
  <c r="V1677" i="30"/>
  <c r="Z1677" i="30" s="1"/>
  <c r="U1622" i="30"/>
  <c r="Y1622" i="30" s="1"/>
  <c r="T1622" i="30"/>
  <c r="T1580" i="30"/>
  <c r="X1580" i="30" s="1"/>
  <c r="U1580" i="30"/>
  <c r="Y1580" i="30" s="1"/>
  <c r="U1617" i="30"/>
  <c r="Y1617" i="30" s="1"/>
  <c r="T1617" i="30"/>
  <c r="X1617" i="30" s="1"/>
  <c r="W1657" i="30"/>
  <c r="AA1657" i="30" s="1"/>
  <c r="V1657" i="30"/>
  <c r="Z1657" i="30" s="1"/>
  <c r="AE869" i="30"/>
  <c r="W447" i="30"/>
  <c r="AA447" i="30" s="1"/>
  <c r="V447" i="30"/>
  <c r="U715" i="30"/>
  <c r="Y715" i="30" s="1"/>
  <c r="T715" i="30"/>
  <c r="X715" i="30" s="1"/>
  <c r="W1052" i="30"/>
  <c r="AA1052" i="30" s="1"/>
  <c r="V1052" i="30"/>
  <c r="Z1052" i="30" s="1"/>
  <c r="V308" i="30"/>
  <c r="Z308" i="30" s="1"/>
  <c r="W308" i="30"/>
  <c r="AA308" i="30" s="1"/>
  <c r="U819" i="30"/>
  <c r="Y819" i="30" s="1"/>
  <c r="T819" i="30"/>
  <c r="W638" i="30"/>
  <c r="V638" i="30"/>
  <c r="V412" i="30"/>
  <c r="W412" i="30"/>
  <c r="AA412" i="30" s="1"/>
  <c r="U1150" i="30"/>
  <c r="Y1150" i="30" s="1"/>
  <c r="T1150" i="30"/>
  <c r="X1150" i="30" s="1"/>
  <c r="U1439" i="30"/>
  <c r="T1439" i="30"/>
  <c r="W1040" i="30"/>
  <c r="AA1040" i="30" s="1"/>
  <c r="V1040" i="30"/>
  <c r="Z1040" i="30" s="1"/>
  <c r="U634" i="30"/>
  <c r="Y634" i="30" s="1"/>
  <c r="T634" i="30"/>
  <c r="X634" i="30" s="1"/>
  <c r="V733" i="30"/>
  <c r="Z733" i="30" s="1"/>
  <c r="W733" i="30"/>
  <c r="AA733" i="30" s="1"/>
  <c r="W366" i="30"/>
  <c r="V366" i="30"/>
  <c r="Z366" i="30" s="1"/>
  <c r="W1432" i="30"/>
  <c r="V1432" i="30"/>
  <c r="Z1432" i="30" s="1"/>
  <c r="T322" i="30"/>
  <c r="X322" i="30" s="1"/>
  <c r="U322" i="30"/>
  <c r="Y322" i="30" s="1"/>
  <c r="U312" i="30"/>
  <c r="Y312" i="30" s="1"/>
  <c r="T312" i="30"/>
  <c r="X312" i="30" s="1"/>
  <c r="W1170" i="30"/>
  <c r="AA1170" i="30" s="1"/>
  <c r="V1170" i="30"/>
  <c r="Z1170" i="30" s="1"/>
  <c r="W782" i="30"/>
  <c r="AA782" i="30" s="1"/>
  <c r="V782" i="30"/>
  <c r="Z782" i="30" s="1"/>
  <c r="V880" i="30"/>
  <c r="Z880" i="30" s="1"/>
  <c r="W880" i="30"/>
  <c r="AA880" i="30" s="1"/>
  <c r="V648" i="30"/>
  <c r="Z648" i="30" s="1"/>
  <c r="W648" i="30"/>
  <c r="AA648" i="30" s="1"/>
  <c r="U237" i="30"/>
  <c r="Y237" i="30" s="1"/>
  <c r="T237" i="30"/>
  <c r="X237" i="30" s="1"/>
  <c r="W1114" i="30"/>
  <c r="V1114" i="30"/>
  <c r="U808" i="30"/>
  <c r="Y808" i="30" s="1"/>
  <c r="T808" i="30"/>
  <c r="X808" i="30" s="1"/>
  <c r="W414" i="30"/>
  <c r="V414" i="30"/>
  <c r="W971" i="30"/>
  <c r="V971" i="30"/>
  <c r="Z971" i="30" s="1"/>
  <c r="V426" i="30"/>
  <c r="W426" i="30"/>
  <c r="AA426" i="30" s="1"/>
  <c r="U630" i="30"/>
  <c r="Y630" i="30" s="1"/>
  <c r="T630" i="30"/>
  <c r="X630" i="30" s="1"/>
  <c r="W423" i="30"/>
  <c r="V423" i="30"/>
  <c r="Z423" i="30" s="1"/>
  <c r="U954" i="30"/>
  <c r="Y954" i="30" s="1"/>
  <c r="T954" i="30"/>
  <c r="X954" i="30" s="1"/>
  <c r="W1672" i="30"/>
  <c r="V1672" i="30"/>
  <c r="Z1672" i="30" s="1"/>
  <c r="W1597" i="30"/>
  <c r="AA1597" i="30" s="1"/>
  <c r="V1597" i="30"/>
  <c r="Z1597" i="30" s="1"/>
  <c r="V272" i="30"/>
  <c r="W272" i="30"/>
  <c r="AA272" i="30" s="1"/>
  <c r="U1092" i="30"/>
  <c r="Y1092" i="30" s="1"/>
  <c r="T1092" i="30"/>
  <c r="X1092" i="30" s="1"/>
  <c r="W327" i="30"/>
  <c r="V327" i="30"/>
  <c r="Z327" i="30" s="1"/>
  <c r="T565" i="30"/>
  <c r="X565" i="30" s="1"/>
  <c r="U565" i="30"/>
  <c r="Y565" i="30" s="1"/>
  <c r="U794" i="30"/>
  <c r="Y794" i="30" s="1"/>
  <c r="T794" i="30"/>
  <c r="W1523" i="30"/>
  <c r="AA1523" i="30" s="1"/>
  <c r="V1523" i="30"/>
  <c r="Z1523" i="30" s="1"/>
  <c r="T354" i="30"/>
  <c r="X354" i="30" s="1"/>
  <c r="U354" i="30"/>
  <c r="V1039" i="30"/>
  <c r="Z1039" i="30" s="1"/>
  <c r="W1039" i="30"/>
  <c r="AA1039" i="30" s="1"/>
  <c r="W357" i="30"/>
  <c r="AA357" i="30" s="1"/>
  <c r="V357" i="30"/>
  <c r="Z357" i="30" s="1"/>
  <c r="V741" i="30"/>
  <c r="Z741" i="30" s="1"/>
  <c r="W741" i="30"/>
  <c r="V1026" i="30"/>
  <c r="Z1026" i="30" s="1"/>
  <c r="W1026" i="30"/>
  <c r="AA1026" i="30" s="1"/>
  <c r="U188" i="30"/>
  <c r="T188" i="30"/>
  <c r="X188" i="30" s="1"/>
  <c r="W451" i="30"/>
  <c r="AA451" i="30" s="1"/>
  <c r="V451" i="30"/>
  <c r="Z451" i="30" s="1"/>
  <c r="U890" i="30"/>
  <c r="Y890" i="30" s="1"/>
  <c r="T890" i="30"/>
  <c r="X890" i="30" s="1"/>
  <c r="U1297" i="30"/>
  <c r="T1297" i="30"/>
  <c r="X1297" i="30" s="1"/>
  <c r="W316" i="30"/>
  <c r="AA316" i="30" s="1"/>
  <c r="V316" i="30"/>
  <c r="Z316" i="30" s="1"/>
  <c r="W677" i="30"/>
  <c r="AA677" i="30" s="1"/>
  <c r="V677" i="30"/>
  <c r="Z677" i="30" s="1"/>
  <c r="W1018" i="30"/>
  <c r="AA1018" i="30" s="1"/>
  <c r="V1018" i="30"/>
  <c r="Z1018" i="30" s="1"/>
  <c r="U1651" i="30"/>
  <c r="T1651" i="30"/>
  <c r="X1651" i="30" s="1"/>
  <c r="V794" i="30"/>
  <c r="Z794" i="30" s="1"/>
  <c r="W794" i="30"/>
  <c r="AA794" i="30" s="1"/>
  <c r="W1501" i="30"/>
  <c r="V1501" i="30"/>
  <c r="V548" i="30"/>
  <c r="Z548" i="30" s="1"/>
  <c r="W548" i="30"/>
  <c r="AA548" i="30" s="1"/>
  <c r="U842" i="30"/>
  <c r="T842" i="30"/>
  <c r="X842" i="30" s="1"/>
  <c r="W1283" i="30"/>
  <c r="AA1283" i="30" s="1"/>
  <c r="V1283" i="30"/>
  <c r="Z1283" i="30" s="1"/>
  <c r="U554" i="30"/>
  <c r="Y554" i="30" s="1"/>
  <c r="T554" i="30"/>
  <c r="X554" i="30" s="1"/>
  <c r="U866" i="30"/>
  <c r="Y866" i="30" s="1"/>
  <c r="T866" i="30"/>
  <c r="X866" i="30" s="1"/>
  <c r="W1381" i="30"/>
  <c r="AA1381" i="30" s="1"/>
  <c r="V1381" i="30"/>
  <c r="T719" i="30"/>
  <c r="X719" i="30" s="1"/>
  <c r="U719" i="30"/>
  <c r="Y719" i="30" s="1"/>
  <c r="W968" i="30"/>
  <c r="AA968" i="30" s="1"/>
  <c r="V968" i="30"/>
  <c r="Z968" i="30" s="1"/>
  <c r="W1284" i="30"/>
  <c r="AA1284" i="30" s="1"/>
  <c r="V1284" i="30"/>
  <c r="Z1284" i="30" s="1"/>
  <c r="W655" i="30"/>
  <c r="AA655" i="30" s="1"/>
  <c r="V655" i="30"/>
  <c r="Z655" i="30" s="1"/>
  <c r="U1060" i="30"/>
  <c r="Y1060" i="30" s="1"/>
  <c r="T1060" i="30"/>
  <c r="X1060" i="30" s="1"/>
  <c r="T710" i="30"/>
  <c r="X710" i="30" s="1"/>
  <c r="U710" i="30"/>
  <c r="Y710" i="30" s="1"/>
  <c r="U1502" i="30"/>
  <c r="Y1502" i="30" s="1"/>
  <c r="T1502" i="30"/>
  <c r="X1502" i="30" s="1"/>
  <c r="AC311" i="30"/>
  <c r="U190" i="30"/>
  <c r="Y190" i="30" s="1"/>
  <c r="T190" i="30"/>
  <c r="X190" i="30" s="1"/>
  <c r="W899" i="30"/>
  <c r="AA899" i="30" s="1"/>
  <c r="V899" i="30"/>
  <c r="Z899" i="30" s="1"/>
  <c r="U362" i="30"/>
  <c r="T362" i="30"/>
  <c r="W657" i="30"/>
  <c r="V657" i="30"/>
  <c r="Z657" i="30" s="1"/>
  <c r="W563" i="30"/>
  <c r="AA563" i="30" s="1"/>
  <c r="V563" i="30"/>
  <c r="Z563" i="30" s="1"/>
  <c r="U948" i="30"/>
  <c r="Y948" i="30" s="1"/>
  <c r="T948" i="30"/>
  <c r="X948" i="30" s="1"/>
  <c r="U429" i="30"/>
  <c r="Y429" i="30" s="1"/>
  <c r="T429" i="30"/>
  <c r="W1074" i="30"/>
  <c r="AA1074" i="30" s="1"/>
  <c r="V1074" i="30"/>
  <c r="Z1074" i="30" s="1"/>
  <c r="U490" i="30"/>
  <c r="Y490" i="30" s="1"/>
  <c r="T490" i="30"/>
  <c r="T192" i="30"/>
  <c r="U192" i="30"/>
  <c r="Y192" i="30" s="1"/>
  <c r="U1014" i="30"/>
  <c r="Y1014" i="30" s="1"/>
  <c r="T1014" i="30"/>
  <c r="X1014" i="30" s="1"/>
  <c r="U440" i="30"/>
  <c r="Y440" i="30" s="1"/>
  <c r="T440" i="30"/>
  <c r="X440" i="30" s="1"/>
  <c r="AE889" i="30"/>
  <c r="AE1356" i="30"/>
  <c r="AD504" i="30"/>
  <c r="U1390" i="30"/>
  <c r="Y1390" i="30" s="1"/>
  <c r="T1390" i="30"/>
  <c r="X1390" i="30" s="1"/>
  <c r="W678" i="30"/>
  <c r="AA678" i="30" s="1"/>
  <c r="V678" i="30"/>
  <c r="Z678" i="30" s="1"/>
  <c r="U285" i="30"/>
  <c r="T285" i="30"/>
  <c r="X285" i="30" s="1"/>
  <c r="U466" i="30"/>
  <c r="Y466" i="30" s="1"/>
  <c r="T466" i="30"/>
  <c r="X466" i="30" s="1"/>
  <c r="W482" i="30"/>
  <c r="AA482" i="30" s="1"/>
  <c r="V482" i="30"/>
  <c r="Z482" i="30" s="1"/>
  <c r="W1141" i="30"/>
  <c r="V1141" i="30"/>
  <c r="Z1141" i="30" s="1"/>
  <c r="U295" i="30"/>
  <c r="Y295" i="30" s="1"/>
  <c r="T295" i="30"/>
  <c r="X295" i="30" s="1"/>
  <c r="W266" i="30"/>
  <c r="AA266" i="30" s="1"/>
  <c r="V266" i="30"/>
  <c r="Z266" i="30" s="1"/>
  <c r="AD535" i="30"/>
  <c r="AE194" i="30"/>
  <c r="AC194" i="30"/>
  <c r="U1552" i="30"/>
  <c r="T1552" i="30"/>
  <c r="T462" i="30"/>
  <c r="X462" i="30" s="1"/>
  <c r="U462" i="30"/>
  <c r="Y462" i="30" s="1"/>
  <c r="V646" i="30"/>
  <c r="Z646" i="30" s="1"/>
  <c r="W646" i="30"/>
  <c r="AA646" i="30" s="1"/>
  <c r="AE800" i="30"/>
  <c r="U266" i="30"/>
  <c r="T266" i="30"/>
  <c r="X266" i="30" s="1"/>
  <c r="W897" i="30"/>
  <c r="V897" i="30"/>
  <c r="U1428" i="30"/>
  <c r="Y1428" i="30" s="1"/>
  <c r="T1428" i="30"/>
  <c r="X1428" i="30" s="1"/>
  <c r="T432" i="30"/>
  <c r="X432" i="30" s="1"/>
  <c r="U432" i="30"/>
  <c r="Y432" i="30" s="1"/>
  <c r="U453" i="30"/>
  <c r="T453" i="30"/>
  <c r="X453" i="30" s="1"/>
  <c r="W691" i="30"/>
  <c r="AA691" i="30" s="1"/>
  <c r="V691" i="30"/>
  <c r="W486" i="30"/>
  <c r="AA486" i="30" s="1"/>
  <c r="V486" i="30"/>
  <c r="Z486" i="30" s="1"/>
  <c r="T398" i="30"/>
  <c r="U398" i="30"/>
  <c r="Y398" i="30" s="1"/>
  <c r="U744" i="30"/>
  <c r="Y744" i="30" s="1"/>
  <c r="T744" i="30"/>
  <c r="W1321" i="30"/>
  <c r="V1321" i="30"/>
  <c r="V314" i="30"/>
  <c r="Z314" i="30" s="1"/>
  <c r="W314" i="30"/>
  <c r="AA314" i="30" s="1"/>
  <c r="W587" i="30"/>
  <c r="AA587" i="30" s="1"/>
  <c r="V587" i="30"/>
  <c r="Z587" i="30" s="1"/>
  <c r="U853" i="30"/>
  <c r="Y853" i="30" s="1"/>
  <c r="T853" i="30"/>
  <c r="X853" i="30" s="1"/>
  <c r="U1569" i="30"/>
  <c r="Y1569" i="30" s="1"/>
  <c r="T1569" i="30"/>
  <c r="X1569" i="30" s="1"/>
  <c r="U589" i="30"/>
  <c r="Y589" i="30" s="1"/>
  <c r="T589" i="30"/>
  <c r="X589" i="30" s="1"/>
  <c r="T1085" i="30"/>
  <c r="X1085" i="30" s="1"/>
  <c r="U1085" i="30"/>
  <c r="Y1085" i="30" s="1"/>
  <c r="U189" i="30"/>
  <c r="Y189" i="30" s="1"/>
  <c r="T189" i="30"/>
  <c r="X189" i="30" s="1"/>
  <c r="W778" i="30"/>
  <c r="AA778" i="30" s="1"/>
  <c r="V778" i="30"/>
  <c r="Z778" i="30" s="1"/>
  <c r="V347" i="30"/>
  <c r="Z347" i="30" s="1"/>
  <c r="W347" i="30"/>
  <c r="AA347" i="30" s="1"/>
  <c r="W302" i="30"/>
  <c r="AA302" i="30" s="1"/>
  <c r="V302" i="30"/>
  <c r="Z302" i="30" s="1"/>
  <c r="V475" i="30"/>
  <c r="W475" i="30"/>
  <c r="AA475" i="30" s="1"/>
  <c r="U785" i="30"/>
  <c r="Y785" i="30" s="1"/>
  <c r="T785" i="30"/>
  <c r="X785" i="30" s="1"/>
  <c r="U1431" i="30"/>
  <c r="Y1431" i="30" s="1"/>
  <c r="T1431" i="30"/>
  <c r="X1431" i="30" s="1"/>
  <c r="U1133" i="30"/>
  <c r="Y1133" i="30" s="1"/>
  <c r="T1133" i="30"/>
  <c r="X1133" i="30" s="1"/>
  <c r="V1187" i="30"/>
  <c r="Z1187" i="30" s="1"/>
  <c r="W1187" i="30"/>
  <c r="W258" i="30"/>
  <c r="AA258" i="30" s="1"/>
  <c r="V258" i="30"/>
  <c r="V496" i="30"/>
  <c r="Z496" i="30" s="1"/>
  <c r="W496" i="30"/>
  <c r="AA496" i="30" s="1"/>
  <c r="W806" i="30"/>
  <c r="AA806" i="30" s="1"/>
  <c r="V806" i="30"/>
  <c r="Z806" i="30" s="1"/>
  <c r="U1091" i="30"/>
  <c r="T1091" i="30"/>
  <c r="X1091" i="30" s="1"/>
  <c r="W1243" i="30"/>
  <c r="AA1243" i="30" s="1"/>
  <c r="V1243" i="30"/>
  <c r="Z1243" i="30" s="1"/>
  <c r="T508" i="30"/>
  <c r="U508" i="30"/>
  <c r="Y508" i="30" s="1"/>
  <c r="U1013" i="30"/>
  <c r="Y1013" i="30" s="1"/>
  <c r="T1013" i="30"/>
  <c r="X1013" i="30" s="1"/>
  <c r="U200" i="30"/>
  <c r="Y200" i="30" s="1"/>
  <c r="T200" i="30"/>
  <c r="X200" i="30" s="1"/>
  <c r="U826" i="30"/>
  <c r="T826" i="30"/>
  <c r="X826" i="30" s="1"/>
  <c r="V296" i="30"/>
  <c r="Z296" i="30" s="1"/>
  <c r="W296" i="30"/>
  <c r="AA296" i="30" s="1"/>
  <c r="V551" i="30"/>
  <c r="Z551" i="30" s="1"/>
  <c r="W551" i="30"/>
  <c r="AA551" i="30" s="1"/>
  <c r="W732" i="30"/>
  <c r="AA732" i="30" s="1"/>
  <c r="V732" i="30"/>
  <c r="V989" i="30"/>
  <c r="W989" i="30"/>
  <c r="AA989" i="30" s="1"/>
  <c r="W1260" i="30"/>
  <c r="AA1260" i="30" s="1"/>
  <c r="V1260" i="30"/>
  <c r="Z1260" i="30" s="1"/>
  <c r="U817" i="30"/>
  <c r="Y817" i="30" s="1"/>
  <c r="T817" i="30"/>
  <c r="W1255" i="30"/>
  <c r="AA1255" i="30" s="1"/>
  <c r="V1255" i="30"/>
  <c r="W239" i="30"/>
  <c r="V239" i="30"/>
  <c r="U941" i="30"/>
  <c r="Y941" i="30" s="1"/>
  <c r="T941" i="30"/>
  <c r="X941" i="30" s="1"/>
  <c r="V489" i="30"/>
  <c r="Z489" i="30" s="1"/>
  <c r="W489" i="30"/>
  <c r="AA489" i="30" s="1"/>
  <c r="W945" i="30"/>
  <c r="AA945" i="30" s="1"/>
  <c r="V945" i="30"/>
  <c r="Z945" i="30" s="1"/>
  <c r="U1212" i="30"/>
  <c r="Y1212" i="30" s="1"/>
  <c r="T1212" i="30"/>
  <c r="X1212" i="30" s="1"/>
  <c r="U221" i="30"/>
  <c r="Y221" i="30" s="1"/>
  <c r="T221" i="30"/>
  <c r="X221" i="30" s="1"/>
  <c r="U351" i="30"/>
  <c r="Y351" i="30" s="1"/>
  <c r="T351" i="30"/>
  <c r="X351" i="30" s="1"/>
  <c r="U449" i="30"/>
  <c r="T449" i="30"/>
  <c r="X449" i="30" s="1"/>
  <c r="U645" i="30"/>
  <c r="T645" i="30"/>
  <c r="V858" i="30"/>
  <c r="Z858" i="30" s="1"/>
  <c r="W858" i="30"/>
  <c r="AA858" i="30" s="1"/>
  <c r="U1232" i="30"/>
  <c r="Y1232" i="30" s="1"/>
  <c r="T1232" i="30"/>
  <c r="X1232" i="30" s="1"/>
  <c r="W1640" i="30"/>
  <c r="AA1640" i="30" s="1"/>
  <c r="V1640" i="30"/>
  <c r="Z1640" i="30" s="1"/>
  <c r="U251" i="30"/>
  <c r="T251" i="30"/>
  <c r="W225" i="30"/>
  <c r="AA225" i="30" s="1"/>
  <c r="V225" i="30"/>
  <c r="Z225" i="30" s="1"/>
  <c r="V373" i="30"/>
  <c r="Z373" i="30" s="1"/>
  <c r="W373" i="30"/>
  <c r="AA373" i="30" s="1"/>
  <c r="V527" i="30"/>
  <c r="W527" i="30"/>
  <c r="AA527" i="30" s="1"/>
  <c r="V792" i="30"/>
  <c r="Z792" i="30" s="1"/>
  <c r="W792" i="30"/>
  <c r="AA792" i="30" s="1"/>
  <c r="T1157" i="30"/>
  <c r="X1157" i="30" s="1"/>
  <c r="U1157" i="30"/>
  <c r="Y1157" i="30" s="1"/>
  <c r="V269" i="30"/>
  <c r="Z269" i="30" s="1"/>
  <c r="W269" i="30"/>
  <c r="V397" i="30"/>
  <c r="Z397" i="30" s="1"/>
  <c r="W397" i="30"/>
  <c r="AA397" i="30" s="1"/>
  <c r="W522" i="30"/>
  <c r="AA522" i="30" s="1"/>
  <c r="V522" i="30"/>
  <c r="Z522" i="30" s="1"/>
  <c r="U606" i="30"/>
  <c r="T606" i="30"/>
  <c r="X606" i="30" s="1"/>
  <c r="U784" i="30"/>
  <c r="Y784" i="30" s="1"/>
  <c r="T784" i="30"/>
  <c r="X784" i="30" s="1"/>
  <c r="W933" i="30"/>
  <c r="V933" i="30"/>
  <c r="Z933" i="30" s="1"/>
  <c r="T1061" i="30"/>
  <c r="X1061" i="30" s="1"/>
  <c r="U1061" i="30"/>
  <c r="Y1061" i="30" s="1"/>
  <c r="W1335" i="30"/>
  <c r="AA1335" i="30" s="1"/>
  <c r="V1335" i="30"/>
  <c r="Z1335" i="30" s="1"/>
  <c r="T228" i="30"/>
  <c r="X228" i="30" s="1"/>
  <c r="U228" i="30"/>
  <c r="Y228" i="30" s="1"/>
  <c r="U356" i="30"/>
  <c r="Y356" i="30" s="1"/>
  <c r="T356" i="30"/>
  <c r="V498" i="30"/>
  <c r="W498" i="30"/>
  <c r="W649" i="30"/>
  <c r="AA649" i="30" s="1"/>
  <c r="V649" i="30"/>
  <c r="Z649" i="30" s="1"/>
  <c r="W786" i="30"/>
  <c r="AA786" i="30" s="1"/>
  <c r="V786" i="30"/>
  <c r="Z786" i="30" s="1"/>
  <c r="W940" i="30"/>
  <c r="AA940" i="30" s="1"/>
  <c r="V940" i="30"/>
  <c r="W1132" i="30"/>
  <c r="V1132" i="30"/>
  <c r="V1355" i="30"/>
  <c r="Z1355" i="30" s="1"/>
  <c r="W1355" i="30"/>
  <c r="AA1355" i="30" s="1"/>
  <c r="V228" i="30"/>
  <c r="Z228" i="30" s="1"/>
  <c r="W228" i="30"/>
  <c r="AA228" i="30" s="1"/>
  <c r="W356" i="30"/>
  <c r="V356" i="30"/>
  <c r="Z356" i="30" s="1"/>
  <c r="T502" i="30"/>
  <c r="U502" i="30"/>
  <c r="Y502" i="30" s="1"/>
  <c r="T722" i="30"/>
  <c r="X722" i="30" s="1"/>
  <c r="U722" i="30"/>
  <c r="Y722" i="30" s="1"/>
  <c r="U897" i="30"/>
  <c r="Y897" i="30" s="1"/>
  <c r="T897" i="30"/>
  <c r="X897" i="30" s="1"/>
  <c r="W1100" i="30"/>
  <c r="V1100" i="30"/>
  <c r="Z1100" i="30" s="1"/>
  <c r="W1345" i="30"/>
  <c r="V1345" i="30"/>
  <c r="T540" i="30"/>
  <c r="U540" i="30"/>
  <c r="Y540" i="30" s="1"/>
  <c r="W673" i="30"/>
  <c r="V673" i="30"/>
  <c r="Z673" i="30" s="1"/>
  <c r="T811" i="30"/>
  <c r="U811" i="30"/>
  <c r="W1024" i="30"/>
  <c r="AA1024" i="30" s="1"/>
  <c r="V1024" i="30"/>
  <c r="Z1024" i="30" s="1"/>
  <c r="T1283" i="30"/>
  <c r="X1283" i="30" s="1"/>
  <c r="U1283" i="30"/>
  <c r="Y1283" i="30" s="1"/>
  <c r="U1553" i="30"/>
  <c r="Y1553" i="30" s="1"/>
  <c r="T1553" i="30"/>
  <c r="X1553" i="30" s="1"/>
  <c r="V460" i="30"/>
  <c r="W460" i="30"/>
  <c r="W597" i="30"/>
  <c r="V597" i="30"/>
  <c r="Z597" i="30" s="1"/>
  <c r="U728" i="30"/>
  <c r="Y728" i="30" s="1"/>
  <c r="T728" i="30"/>
  <c r="X728" i="30" s="1"/>
  <c r="W932" i="30"/>
  <c r="AA932" i="30" s="1"/>
  <c r="V932" i="30"/>
  <c r="Z932" i="30" s="1"/>
  <c r="U1165" i="30"/>
  <c r="T1165" i="30"/>
  <c r="X1165" i="30" s="1"/>
  <c r="U1381" i="30"/>
  <c r="Y1381" i="30" s="1"/>
  <c r="T1381" i="30"/>
  <c r="X1381" i="30" s="1"/>
  <c r="U467" i="30"/>
  <c r="Y467" i="30" s="1"/>
  <c r="T467" i="30"/>
  <c r="X467" i="30" s="1"/>
  <c r="U601" i="30"/>
  <c r="Y601" i="30" s="1"/>
  <c r="T601" i="30"/>
  <c r="X601" i="30" s="1"/>
  <c r="U752" i="30"/>
  <c r="Y752" i="30" s="1"/>
  <c r="T752" i="30"/>
  <c r="X752" i="30" s="1"/>
  <c r="U961" i="30"/>
  <c r="T961" i="30"/>
  <c r="W1202" i="30"/>
  <c r="V1202" i="30"/>
  <c r="W1454" i="30"/>
  <c r="V1454" i="30"/>
  <c r="Z1454" i="30" s="1"/>
  <c r="T631" i="30"/>
  <c r="X631" i="30" s="1"/>
  <c r="U631" i="30"/>
  <c r="Y631" i="30" s="1"/>
  <c r="T759" i="30"/>
  <c r="U759" i="30"/>
  <c r="T887" i="30"/>
  <c r="X887" i="30" s="1"/>
  <c r="U887" i="30"/>
  <c r="Y887" i="30" s="1"/>
  <c r="U1021" i="30"/>
  <c r="T1021" i="30"/>
  <c r="X1021" i="30" s="1"/>
  <c r="W1154" i="30"/>
  <c r="AA1154" i="30" s="1"/>
  <c r="V1154" i="30"/>
  <c r="Z1154" i="30" s="1"/>
  <c r="U1369" i="30"/>
  <c r="T1369" i="30"/>
  <c r="V567" i="30"/>
  <c r="Z567" i="30" s="1"/>
  <c r="W567" i="30"/>
  <c r="AA567" i="30" s="1"/>
  <c r="V695" i="30"/>
  <c r="Z695" i="30" s="1"/>
  <c r="W695" i="30"/>
  <c r="AA695" i="30" s="1"/>
  <c r="W823" i="30"/>
  <c r="V823" i="30"/>
  <c r="Z823" i="30" s="1"/>
  <c r="W951" i="30"/>
  <c r="V951" i="30"/>
  <c r="Z951" i="30" s="1"/>
  <c r="W1090" i="30"/>
  <c r="AA1090" i="30" s="1"/>
  <c r="V1090" i="30"/>
  <c r="Z1090" i="30" s="1"/>
  <c r="V1273" i="30"/>
  <c r="W1273" i="30"/>
  <c r="U1669" i="30"/>
  <c r="T1669" i="30"/>
  <c r="X1669" i="30" s="1"/>
  <c r="U750" i="30"/>
  <c r="Y750" i="30" s="1"/>
  <c r="T750" i="30"/>
  <c r="X750" i="30" s="1"/>
  <c r="T878" i="30"/>
  <c r="U878" i="30"/>
  <c r="Y878" i="30" s="1"/>
  <c r="T1012" i="30"/>
  <c r="X1012" i="30" s="1"/>
  <c r="U1012" i="30"/>
  <c r="Y1012" i="30" s="1"/>
  <c r="W1201" i="30"/>
  <c r="V1201" i="30"/>
  <c r="Z1201" i="30" s="1"/>
  <c r="U1427" i="30"/>
  <c r="Y1427" i="30" s="1"/>
  <c r="T1427" i="30"/>
  <c r="X1427" i="30" s="1"/>
  <c r="W996" i="30"/>
  <c r="V996" i="30"/>
  <c r="W1159" i="30"/>
  <c r="V1159" i="30"/>
  <c r="Z1159" i="30" s="1"/>
  <c r="U1396" i="30"/>
  <c r="Y1396" i="30" s="1"/>
  <c r="T1396" i="30"/>
  <c r="X1396" i="30" s="1"/>
  <c r="W1667" i="30"/>
  <c r="V1667" i="30"/>
  <c r="W1082" i="30"/>
  <c r="AA1082" i="30" s="1"/>
  <c r="V1082" i="30"/>
  <c r="U1353" i="30"/>
  <c r="Y1353" i="30" s="1"/>
  <c r="T1353" i="30"/>
  <c r="X1353" i="30" s="1"/>
  <c r="U1048" i="30"/>
  <c r="Y1048" i="30" s="1"/>
  <c r="T1048" i="30"/>
  <c r="U1187" i="30"/>
  <c r="Y1187" i="30" s="1"/>
  <c r="T1187" i="30"/>
  <c r="W1460" i="30"/>
  <c r="AA1460" i="30" s="1"/>
  <c r="V1460" i="30"/>
  <c r="Z1460" i="30" s="1"/>
  <c r="T1144" i="30"/>
  <c r="X1144" i="30" s="1"/>
  <c r="U1144" i="30"/>
  <c r="Y1144" i="30" s="1"/>
  <c r="T1289" i="30"/>
  <c r="X1289" i="30" s="1"/>
  <c r="U1289" i="30"/>
  <c r="Y1289" i="30" s="1"/>
  <c r="T1512" i="30"/>
  <c r="U1512" i="30"/>
  <c r="Y1512" i="30" s="1"/>
  <c r="W1072" i="30"/>
  <c r="AA1072" i="30" s="1"/>
  <c r="V1072" i="30"/>
  <c r="Z1072" i="30" s="1"/>
  <c r="T1192" i="30"/>
  <c r="X1192" i="30" s="1"/>
  <c r="U1192" i="30"/>
  <c r="Y1192" i="30" s="1"/>
  <c r="W1404" i="30"/>
  <c r="V1404" i="30"/>
  <c r="Z1404" i="30" s="1"/>
  <c r="U1127" i="30"/>
  <c r="T1127" i="30"/>
  <c r="W1292" i="30"/>
  <c r="AA1292" i="30" s="1"/>
  <c r="V1292" i="30"/>
  <c r="Z1292" i="30" s="1"/>
  <c r="U1416" i="30"/>
  <c r="Y1416" i="30" s="1"/>
  <c r="T1416" i="30"/>
  <c r="X1416" i="30" s="1"/>
  <c r="V1246" i="30"/>
  <c r="Z1246" i="30" s="1"/>
  <c r="W1246" i="30"/>
  <c r="T1372" i="30"/>
  <c r="U1372" i="30"/>
  <c r="W1561" i="30"/>
  <c r="AA1561" i="30" s="1"/>
  <c r="V1561" i="30"/>
  <c r="Z1561" i="30" s="1"/>
  <c r="U1229" i="30"/>
  <c r="Y1229" i="30" s="1"/>
  <c r="T1229" i="30"/>
  <c r="T1357" i="30"/>
  <c r="X1357" i="30" s="1"/>
  <c r="U1357" i="30"/>
  <c r="Y1357" i="30" s="1"/>
  <c r="W1596" i="30"/>
  <c r="V1596" i="30"/>
  <c r="V1253" i="30"/>
  <c r="Z1253" i="30" s="1"/>
  <c r="W1253" i="30"/>
  <c r="AA1253" i="30" s="1"/>
  <c r="W1383" i="30"/>
  <c r="V1383" i="30"/>
  <c r="Z1383" i="30" s="1"/>
  <c r="W1497" i="30"/>
  <c r="V1497" i="30"/>
  <c r="Z1497" i="30" s="1"/>
  <c r="W1479" i="30"/>
  <c r="AA1479" i="30" s="1"/>
  <c r="V1479" i="30"/>
  <c r="V1382" i="30"/>
  <c r="Z1382" i="30" s="1"/>
  <c r="W1382" i="30"/>
  <c r="AA1382" i="30" s="1"/>
  <c r="W1562" i="30"/>
  <c r="AA1562" i="30" s="1"/>
  <c r="V1562" i="30"/>
  <c r="Z1562" i="30" s="1"/>
  <c r="U1447" i="30"/>
  <c r="T1447" i="30"/>
  <c r="X1447" i="30" s="1"/>
  <c r="W1467" i="30"/>
  <c r="AA1467" i="30" s="1"/>
  <c r="V1467" i="30"/>
  <c r="T1474" i="30"/>
  <c r="X1474" i="30" s="1"/>
  <c r="U1474" i="30"/>
  <c r="Y1474" i="30" s="1"/>
  <c r="W1458" i="30"/>
  <c r="AA1458" i="30" s="1"/>
  <c r="V1458" i="30"/>
  <c r="Z1458" i="30" s="1"/>
  <c r="U1587" i="30"/>
  <c r="Y1587" i="30" s="1"/>
  <c r="T1587" i="30"/>
  <c r="X1587" i="30" s="1"/>
  <c r="V1656" i="30"/>
  <c r="W1656" i="30"/>
  <c r="AA1656" i="30" s="1"/>
  <c r="U1557" i="30"/>
  <c r="Y1557" i="30" s="1"/>
  <c r="T1557" i="30"/>
  <c r="X1557" i="30" s="1"/>
  <c r="V1549" i="30"/>
  <c r="Z1549" i="30" s="1"/>
  <c r="W1549" i="30"/>
  <c r="AA1549" i="30" s="1"/>
  <c r="U1612" i="30"/>
  <c r="T1612" i="30"/>
  <c r="X1612" i="30" s="1"/>
  <c r="W1642" i="30"/>
  <c r="AA1642" i="30" s="1"/>
  <c r="V1642" i="30"/>
  <c r="Z1642" i="30" s="1"/>
  <c r="U1673" i="30"/>
  <c r="Y1673" i="30" s="1"/>
  <c r="T1673" i="30"/>
  <c r="X1673" i="30" s="1"/>
  <c r="AE731" i="30"/>
  <c r="AC245" i="30"/>
  <c r="AE211" i="30"/>
  <c r="AE840" i="30"/>
  <c r="BA146" i="28"/>
  <c r="AP146" i="28"/>
  <c r="AT146" i="28" s="1"/>
  <c r="AV146" i="28"/>
  <c r="AQ140" i="28"/>
  <c r="AQ146" i="28"/>
  <c r="AR146" i="28"/>
  <c r="AS146" i="28"/>
  <c r="BA152" i="28"/>
  <c r="AV152" i="28"/>
  <c r="AZ145" i="28"/>
  <c r="AV145" i="28"/>
  <c r="AQ153" i="28"/>
  <c r="AZ185" i="28"/>
  <c r="BA261" i="28"/>
  <c r="CA121" i="28"/>
  <c r="CH121" i="28" s="1"/>
  <c r="BA269" i="28"/>
  <c r="AS189" i="28"/>
  <c r="BA185" i="28"/>
  <c r="CA142" i="28"/>
  <c r="CH142" i="28" s="1"/>
  <c r="CC190" i="28"/>
  <c r="CG190" i="28"/>
  <c r="BA159" i="28"/>
  <c r="AQ152" i="28"/>
  <c r="BA168" i="28"/>
  <c r="AS152" i="28"/>
  <c r="AW152" i="28"/>
  <c r="AV159" i="28"/>
  <c r="AR152" i="28"/>
  <c r="AZ168" i="28"/>
  <c r="AP152" i="28"/>
  <c r="AT152" i="28" s="1"/>
  <c r="AW146" i="28"/>
  <c r="AZ114" i="28"/>
  <c r="BA114" i="28"/>
  <c r="AZ202" i="28"/>
  <c r="AS179" i="28"/>
  <c r="CD190" i="28"/>
  <c r="AZ121" i="28"/>
  <c r="AR154" i="28"/>
  <c r="CA246" i="28"/>
  <c r="CH246" i="28" s="1"/>
  <c r="BA121" i="28"/>
  <c r="CA190" i="28"/>
  <c r="CH190" i="28" s="1"/>
  <c r="AV156" i="28"/>
  <c r="AV296" i="28"/>
  <c r="AZ156" i="28"/>
  <c r="AS292" i="28"/>
  <c r="BA133" i="28"/>
  <c r="AZ133" i="28"/>
  <c r="BA201" i="28"/>
  <c r="CD244" i="28"/>
  <c r="AV173" i="28"/>
  <c r="AV154" i="28"/>
  <c r="AZ296" i="28"/>
  <c r="AV269" i="28"/>
  <c r="AZ215" i="28"/>
  <c r="BA191" i="28"/>
  <c r="AZ140" i="28"/>
  <c r="AQ159" i="28"/>
  <c r="BA173" i="28"/>
  <c r="AQ261" i="28"/>
  <c r="BA140" i="28"/>
  <c r="AZ261" i="28"/>
  <c r="AS121" i="28"/>
  <c r="CD137" i="28"/>
  <c r="AZ212" i="28"/>
  <c r="AW292" i="28"/>
  <c r="AZ294" i="28"/>
  <c r="BZ123" i="28"/>
  <c r="CF123" i="28" s="1"/>
  <c r="CC256" i="28"/>
  <c r="BA205" i="28"/>
  <c r="BA294" i="28"/>
  <c r="BA153" i="28"/>
  <c r="CC118" i="28"/>
  <c r="CC130" i="28"/>
  <c r="AV205" i="28"/>
  <c r="AQ123" i="28"/>
  <c r="AQ190" i="28"/>
  <c r="AS202" i="28"/>
  <c r="BZ244" i="28"/>
  <c r="CF244" i="28" s="1"/>
  <c r="AS123" i="28"/>
  <c r="AR123" i="28"/>
  <c r="AS211" i="28"/>
  <c r="AP211" i="28"/>
  <c r="AT211" i="28" s="1"/>
  <c r="AR118" i="28"/>
  <c r="CA236" i="28"/>
  <c r="CH236" i="28" s="1"/>
  <c r="AP229" i="28"/>
  <c r="AT229" i="28" s="1"/>
  <c r="CD236" i="28"/>
  <c r="AV147" i="28"/>
  <c r="AW125" i="28"/>
  <c r="AZ292" i="28"/>
  <c r="AW190" i="28"/>
  <c r="AZ229" i="28"/>
  <c r="AV165" i="28"/>
  <c r="AZ207" i="28"/>
  <c r="AR163" i="28"/>
  <c r="AR186" i="28"/>
  <c r="AV191" i="28"/>
  <c r="AV125" i="28"/>
  <c r="BA292" i="28"/>
  <c r="AV158" i="28"/>
  <c r="AZ165" i="28"/>
  <c r="AR294" i="28"/>
  <c r="BA207" i="28"/>
  <c r="CD123" i="28"/>
  <c r="BA186" i="28"/>
  <c r="AV202" i="28"/>
  <c r="AV201" i="28"/>
  <c r="BZ190" i="28"/>
  <c r="CF190" i="28" s="1"/>
  <c r="BZ139" i="28"/>
  <c r="CF139" i="28" s="1"/>
  <c r="BZ118" i="28"/>
  <c r="CF118" i="28" s="1"/>
  <c r="AQ230" i="28"/>
  <c r="AP169" i="28"/>
  <c r="AT169" i="28" s="1"/>
  <c r="CC231" i="28"/>
  <c r="AW271" i="28"/>
  <c r="AQ135" i="28"/>
  <c r="BA233" i="28"/>
  <c r="AR135" i="28"/>
  <c r="AV233" i="28"/>
  <c r="AR125" i="28"/>
  <c r="AQ284" i="28"/>
  <c r="AS229" i="28"/>
  <c r="AZ147" i="28"/>
  <c r="AR159" i="28"/>
  <c r="CD246" i="28"/>
  <c r="AW261" i="28"/>
  <c r="AQ292" i="28"/>
  <c r="AR292" i="28"/>
  <c r="AS294" i="28"/>
  <c r="AW233" i="28"/>
  <c r="AR121" i="28"/>
  <c r="BA309" i="28"/>
  <c r="AV280" i="28"/>
  <c r="CA240" i="28"/>
  <c r="CH240" i="28" s="1"/>
  <c r="AW135" i="28"/>
  <c r="AV243" i="28"/>
  <c r="AS234" i="28"/>
  <c r="AZ271" i="28"/>
  <c r="BA288" i="28"/>
  <c r="AZ135" i="28"/>
  <c r="AV229" i="28"/>
  <c r="BA243" i="28"/>
  <c r="AV141" i="28"/>
  <c r="CD176" i="28"/>
  <c r="AR234" i="28"/>
  <c r="AZ288" i="28"/>
  <c r="AP135" i="28"/>
  <c r="AT135" i="28" s="1"/>
  <c r="BZ115" i="28"/>
  <c r="CF115" i="28" s="1"/>
  <c r="BA120" i="28"/>
  <c r="AP294" i="28"/>
  <c r="AT294" i="28" s="1"/>
  <c r="CC125" i="28"/>
  <c r="CC304" i="28"/>
  <c r="CC123" i="28"/>
  <c r="BA135" i="28"/>
  <c r="AP121" i="28"/>
  <c r="AT121" i="28" s="1"/>
  <c r="AR229" i="28"/>
  <c r="AZ141" i="28"/>
  <c r="AV234" i="28"/>
  <c r="AV163" i="28"/>
  <c r="AS135" i="28"/>
  <c r="CD174" i="28"/>
  <c r="AV120" i="28"/>
  <c r="AS243" i="28"/>
  <c r="AW234" i="28"/>
  <c r="CC244" i="28"/>
  <c r="BZ125" i="28"/>
  <c r="CF125" i="28" s="1"/>
  <c r="CA176" i="28"/>
  <c r="CH176" i="28" s="1"/>
  <c r="AW309" i="28"/>
  <c r="AZ234" i="28"/>
  <c r="AP234" i="28"/>
  <c r="AT234" i="28" s="1"/>
  <c r="BZ278" i="28"/>
  <c r="CF278" i="28" s="1"/>
  <c r="AS159" i="28"/>
  <c r="BA259" i="28"/>
  <c r="AQ118" i="28"/>
  <c r="CA123" i="28"/>
  <c r="CH123" i="28" s="1"/>
  <c r="BA271" i="28"/>
  <c r="CA125" i="28"/>
  <c r="CH125" i="28" s="1"/>
  <c r="AQ185" i="28"/>
  <c r="CA115" i="28"/>
  <c r="CH115" i="28" s="1"/>
  <c r="BA280" i="28"/>
  <c r="AW185" i="28"/>
  <c r="BA125" i="28"/>
  <c r="AS238" i="28"/>
  <c r="AV150" i="28"/>
  <c r="AZ158" i="28"/>
  <c r="AS153" i="28"/>
  <c r="AP159" i="28"/>
  <c r="AT159" i="28" s="1"/>
  <c r="AP118" i="28"/>
  <c r="AX118" i="28" s="1"/>
  <c r="AW118" i="28"/>
  <c r="AS118" i="28"/>
  <c r="AR173" i="28"/>
  <c r="AW294" i="28"/>
  <c r="AP141" i="28"/>
  <c r="AT141" i="28" s="1"/>
  <c r="AS125" i="28"/>
  <c r="AQ125" i="28"/>
  <c r="AZ150" i="28"/>
  <c r="AR261" i="28"/>
  <c r="AP261" i="28"/>
  <c r="AW153" i="28"/>
  <c r="AP125" i="28"/>
  <c r="AV309" i="28"/>
  <c r="AR127" i="28"/>
  <c r="CA116" i="28"/>
  <c r="CH116" i="28" s="1"/>
  <c r="AV118" i="28"/>
  <c r="AP310" i="28"/>
  <c r="AT310" i="28" s="1"/>
  <c r="AP292" i="28"/>
  <c r="AT292" i="28" s="1"/>
  <c r="AS261" i="28"/>
  <c r="CD125" i="28"/>
  <c r="AW159" i="28"/>
  <c r="AQ294" i="28"/>
  <c r="CD198" i="28"/>
  <c r="BA161" i="28"/>
  <c r="CD168" i="28"/>
  <c r="AQ204" i="28"/>
  <c r="AR259" i="28"/>
  <c r="AZ157" i="28"/>
  <c r="BA163" i="28"/>
  <c r="AZ230" i="28"/>
  <c r="AW137" i="28"/>
  <c r="AS173" i="28"/>
  <c r="AS230" i="28"/>
  <c r="AP271" i="28"/>
  <c r="AT271" i="28" s="1"/>
  <c r="AZ192" i="28"/>
  <c r="AS204" i="28"/>
  <c r="AO121" i="28"/>
  <c r="AU121" i="28" s="1"/>
  <c r="AP309" i="28"/>
  <c r="AT309" i="28" s="1"/>
  <c r="BA212" i="28"/>
  <c r="AW204" i="28"/>
  <c r="AW259" i="28"/>
  <c r="CB116" i="28"/>
  <c r="CJ116" i="28" s="1"/>
  <c r="AQ121" i="28"/>
  <c r="CD182" i="28"/>
  <c r="BA157" i="28"/>
  <c r="AQ215" i="28"/>
  <c r="AQ161" i="28"/>
  <c r="AV230" i="28"/>
  <c r="AS271" i="28"/>
  <c r="AR158" i="28"/>
  <c r="AR189" i="28"/>
  <c r="AZ204" i="28"/>
  <c r="CE116" i="28"/>
  <c r="CA182" i="28"/>
  <c r="CH182" i="28" s="1"/>
  <c r="AZ300" i="28"/>
  <c r="AR269" i="28"/>
  <c r="AZ169" i="28"/>
  <c r="AS137" i="28"/>
  <c r="CA162" i="28"/>
  <c r="CH162" i="28" s="1"/>
  <c r="AQ189" i="28"/>
  <c r="BA204" i="28"/>
  <c r="AV215" i="28"/>
  <c r="CI123" i="28"/>
  <c r="AS169" i="28"/>
  <c r="AS139" i="28"/>
  <c r="AZ137" i="28"/>
  <c r="AQ158" i="28"/>
  <c r="AS148" i="28"/>
  <c r="AV189" i="28"/>
  <c r="CA139" i="28"/>
  <c r="CH139" i="28" s="1"/>
  <c r="AP204" i="28"/>
  <c r="AT204" i="28" s="1"/>
  <c r="AQ234" i="28"/>
  <c r="BA230" i="28"/>
  <c r="CA147" i="28"/>
  <c r="CH147" i="28" s="1"/>
  <c r="AV169" i="28"/>
  <c r="AV137" i="28"/>
  <c r="BZ126" i="28"/>
  <c r="CF126" i="28" s="1"/>
  <c r="AW148" i="28"/>
  <c r="AW189" i="28"/>
  <c r="AV136" i="28"/>
  <c r="AR204" i="28"/>
  <c r="AQ232" i="28"/>
  <c r="BZ143" i="28"/>
  <c r="CF143" i="28" s="1"/>
  <c r="CD127" i="28"/>
  <c r="AV310" i="28"/>
  <c r="AP114" i="28"/>
  <c r="AX114" i="28" s="1"/>
  <c r="AV211" i="28"/>
  <c r="AP137" i="28"/>
  <c r="AT137" i="28" s="1"/>
  <c r="AS307" i="28"/>
  <c r="CD220" i="28"/>
  <c r="AS158" i="28"/>
  <c r="BA148" i="28"/>
  <c r="AZ189" i="28"/>
  <c r="CD139" i="28"/>
  <c r="AZ136" i="28"/>
  <c r="CC197" i="28"/>
  <c r="CC227" i="28"/>
  <c r="AZ310" i="28"/>
  <c r="AQ186" i="28"/>
  <c r="CC259" i="28"/>
  <c r="CI244" i="28"/>
  <c r="BZ241" i="28"/>
  <c r="CF241" i="28" s="1"/>
  <c r="AZ148" i="28"/>
  <c r="CC127" i="28"/>
  <c r="AV192" i="28"/>
  <c r="AS309" i="28"/>
  <c r="CD131" i="28"/>
  <c r="CA244" i="28"/>
  <c r="CH244" i="28" s="1"/>
  <c r="AR211" i="28"/>
  <c r="AS163" i="28"/>
  <c r="CC126" i="28"/>
  <c r="AW158" i="28"/>
  <c r="AP123" i="28"/>
  <c r="AT123" i="28" s="1"/>
  <c r="CD116" i="28"/>
  <c r="AV123" i="28"/>
  <c r="CA173" i="28"/>
  <c r="CH173" i="28" s="1"/>
  <c r="CA143" i="28"/>
  <c r="CH143" i="28" s="1"/>
  <c r="BZ194" i="28"/>
  <c r="CF194" i="28" s="1"/>
  <c r="CD147" i="28"/>
  <c r="AV300" i="28"/>
  <c r="AW211" i="28"/>
  <c r="AZ163" i="28"/>
  <c r="AP158" i="28"/>
  <c r="AT158" i="28" s="1"/>
  <c r="CI116" i="28"/>
  <c r="AW139" i="28"/>
  <c r="AR307" i="28"/>
  <c r="AR148" i="28"/>
  <c r="BA127" i="28"/>
  <c r="AZ211" i="28"/>
  <c r="AQ163" i="28"/>
  <c r="CD121" i="28"/>
  <c r="AW121" i="28"/>
  <c r="CA185" i="28"/>
  <c r="CH185" i="28" s="1"/>
  <c r="AR185" i="28"/>
  <c r="AQ154" i="28"/>
  <c r="CC136" i="28"/>
  <c r="AW177" i="28"/>
  <c r="AS192" i="28"/>
  <c r="AS259" i="28"/>
  <c r="AW150" i="28"/>
  <c r="BZ259" i="28"/>
  <c r="CF259" i="28" s="1"/>
  <c r="AQ211" i="28"/>
  <c r="BA211" i="28"/>
  <c r="AP185" i="28"/>
  <c r="CD185" i="28"/>
  <c r="AR161" i="28"/>
  <c r="BZ304" i="28"/>
  <c r="CF304" i="28" s="1"/>
  <c r="AW280" i="28"/>
  <c r="AZ123" i="28"/>
  <c r="AS185" i="28"/>
  <c r="AV186" i="28"/>
  <c r="AW192" i="28"/>
  <c r="AR168" i="28"/>
  <c r="AP230" i="28"/>
  <c r="AT230" i="28" s="1"/>
  <c r="AZ307" i="28"/>
  <c r="AR238" i="28"/>
  <c r="AR216" i="28"/>
  <c r="AS154" i="28"/>
  <c r="CC172" i="28"/>
  <c r="AP165" i="28"/>
  <c r="AX165" i="28" s="1"/>
  <c r="AR309" i="28"/>
  <c r="CC278" i="28"/>
  <c r="CA180" i="28"/>
  <c r="CH180" i="28" s="1"/>
  <c r="CD148" i="28"/>
  <c r="CI148" i="28"/>
  <c r="AZ130" i="28"/>
  <c r="AV130" i="28"/>
  <c r="AQ165" i="28"/>
  <c r="CA179" i="28"/>
  <c r="CH179" i="28" s="1"/>
  <c r="AR179" i="28"/>
  <c r="CD195" i="28"/>
  <c r="AP168" i="28"/>
  <c r="AR215" i="28"/>
  <c r="AW230" i="28"/>
  <c r="CA262" i="28"/>
  <c r="CH262" i="28" s="1"/>
  <c r="AR232" i="28"/>
  <c r="AV161" i="28"/>
  <c r="CC186" i="28"/>
  <c r="CA127" i="28"/>
  <c r="CH127" i="28" s="1"/>
  <c r="CC168" i="28"/>
  <c r="AQ177" i="28"/>
  <c r="AP147" i="28"/>
  <c r="AY147" i="28" s="1"/>
  <c r="CG143" i="28"/>
  <c r="AQ238" i="28"/>
  <c r="BA216" i="28"/>
  <c r="CC154" i="28"/>
  <c r="AS165" i="28"/>
  <c r="AP232" i="28"/>
  <c r="AT232" i="28" s="1"/>
  <c r="AZ216" i="28"/>
  <c r="AP186" i="28"/>
  <c r="AX186" i="28" s="1"/>
  <c r="CI143" i="28"/>
  <c r="AS168" i="28"/>
  <c r="AP269" i="28"/>
  <c r="AT269" i="28" s="1"/>
  <c r="AQ300" i="28"/>
  <c r="AP127" i="28"/>
  <c r="AX127" i="28" s="1"/>
  <c r="CD262" i="28"/>
  <c r="AP163" i="28"/>
  <c r="AY163" i="28" s="1"/>
  <c r="BZ262" i="28"/>
  <c r="CF262" i="28" s="1"/>
  <c r="AV232" i="28"/>
  <c r="AW161" i="28"/>
  <c r="CG118" i="28"/>
  <c r="BZ186" i="28"/>
  <c r="CF186" i="28" s="1"/>
  <c r="AW154" i="28"/>
  <c r="CD115" i="28"/>
  <c r="AP177" i="28"/>
  <c r="BA189" i="28"/>
  <c r="AR147" i="28"/>
  <c r="AW123" i="28"/>
  <c r="AQ259" i="28"/>
  <c r="AZ259" i="28"/>
  <c r="BZ137" i="28"/>
  <c r="CF137" i="28" s="1"/>
  <c r="BA118" i="28"/>
  <c r="AZ118" i="28"/>
  <c r="CI147" i="28"/>
  <c r="CA186" i="28"/>
  <c r="CH186" i="28" s="1"/>
  <c r="BA139" i="28"/>
  <c r="AZ139" i="28"/>
  <c r="AQ168" i="28"/>
  <c r="AQ191" i="28"/>
  <c r="CC143" i="28"/>
  <c r="AV307" i="28"/>
  <c r="AS232" i="28"/>
  <c r="BZ164" i="28"/>
  <c r="CF164" i="28" s="1"/>
  <c r="AW288" i="28"/>
  <c r="BZ168" i="28"/>
  <c r="CF168" i="28" s="1"/>
  <c r="BA179" i="28"/>
  <c r="AZ179" i="28"/>
  <c r="AQ179" i="28"/>
  <c r="AP179" i="28"/>
  <c r="AT179" i="28" s="1"/>
  <c r="AW179" i="28"/>
  <c r="AR169" i="28"/>
  <c r="AQ269" i="28"/>
  <c r="AS300" i="28"/>
  <c r="AW163" i="28"/>
  <c r="AS127" i="28"/>
  <c r="CC262" i="28"/>
  <c r="AW232" i="28"/>
  <c r="AS161" i="28"/>
  <c r="AQ216" i="28"/>
  <c r="AZ154" i="28"/>
  <c r="CC166" i="28"/>
  <c r="CC241" i="28"/>
  <c r="AW165" i="28"/>
  <c r="AR177" i="28"/>
  <c r="AP189" i="28"/>
  <c r="AW201" i="28"/>
  <c r="CD191" i="28"/>
  <c r="AP259" i="28"/>
  <c r="AX259" i="28" s="1"/>
  <c r="AR139" i="28"/>
  <c r="AR230" i="28"/>
  <c r="AQ148" i="28"/>
  <c r="AP148" i="28"/>
  <c r="AW168" i="28"/>
  <c r="AQ243" i="28"/>
  <c r="AV142" i="28"/>
  <c r="CD143" i="28"/>
  <c r="AZ232" i="28"/>
  <c r="AR137" i="28"/>
  <c r="BA154" i="28"/>
  <c r="CG227" i="28"/>
  <c r="CC164" i="28"/>
  <c r="AQ173" i="28"/>
  <c r="CA235" i="28"/>
  <c r="CH235" i="28" s="1"/>
  <c r="BZ231" i="28"/>
  <c r="CF231" i="28" s="1"/>
  <c r="CG194" i="28"/>
  <c r="CC139" i="28"/>
  <c r="AR284" i="28"/>
  <c r="AQ169" i="28"/>
  <c r="AZ119" i="28"/>
  <c r="BA232" i="28"/>
  <c r="AR190" i="28"/>
  <c r="BZ227" i="28"/>
  <c r="CF227" i="28" s="1"/>
  <c r="AZ177" i="28"/>
  <c r="CG136" i="28"/>
  <c r="BA119" i="28"/>
  <c r="AP191" i="28"/>
  <c r="AX191" i="28" s="1"/>
  <c r="BA142" i="28"/>
  <c r="CD193" i="28"/>
  <c r="AP154" i="28"/>
  <c r="AY154" i="28" s="1"/>
  <c r="AV190" i="28"/>
  <c r="AP288" i="28"/>
  <c r="CA138" i="28"/>
  <c r="CH138" i="28" s="1"/>
  <c r="BZ197" i="28"/>
  <c r="CF197" i="28" s="1"/>
  <c r="CD142" i="28"/>
  <c r="BA177" i="28"/>
  <c r="CC137" i="28"/>
  <c r="BA238" i="28"/>
  <c r="CD179" i="28"/>
  <c r="BZ172" i="28"/>
  <c r="CF172" i="28" s="1"/>
  <c r="CA250" i="28"/>
  <c r="CH250" i="28" s="1"/>
  <c r="AW173" i="28"/>
  <c r="AR243" i="28"/>
  <c r="AP119" i="28"/>
  <c r="AT119" i="28" s="1"/>
  <c r="AR191" i="28"/>
  <c r="AO139" i="28"/>
  <c r="AU139" i="28" s="1"/>
  <c r="AW169" i="28"/>
  <c r="CD118" i="28"/>
  <c r="CA131" i="28"/>
  <c r="CH131" i="28" s="1"/>
  <c r="CD302" i="28"/>
  <c r="AS150" i="28"/>
  <c r="BA190" i="28"/>
  <c r="AQ288" i="28"/>
  <c r="AP201" i="28"/>
  <c r="AT201" i="28" s="1"/>
  <c r="CG197" i="28"/>
  <c r="AW156" i="28"/>
  <c r="AS177" i="28"/>
  <c r="AS147" i="28"/>
  <c r="AS136" i="28"/>
  <c r="AP284" i="28"/>
  <c r="CA198" i="28"/>
  <c r="CH198" i="28" s="1"/>
  <c r="BA239" i="28"/>
  <c r="AZ239" i="28"/>
  <c r="AW127" i="28"/>
  <c r="AZ127" i="28"/>
  <c r="AV127" i="28"/>
  <c r="BZ154" i="28"/>
  <c r="CF154" i="28" s="1"/>
  <c r="AP243" i="28"/>
  <c r="AT243" i="28" s="1"/>
  <c r="AP300" i="28"/>
  <c r="AT300" i="28" s="1"/>
  <c r="AQ192" i="28"/>
  <c r="CA302" i="28"/>
  <c r="CH302" i="28" s="1"/>
  <c r="AZ190" i="28"/>
  <c r="AR288" i="28"/>
  <c r="CA191" i="28"/>
  <c r="CH191" i="28" s="1"/>
  <c r="AV177" i="28"/>
  <c r="AO179" i="28"/>
  <c r="AU179" i="28" s="1"/>
  <c r="AS284" i="28"/>
  <c r="BZ225" i="28"/>
  <c r="CF225" i="28" s="1"/>
  <c r="AW229" i="28"/>
  <c r="AQ229" i="28"/>
  <c r="BZ130" i="28"/>
  <c r="CF130" i="28" s="1"/>
  <c r="AR165" i="28"/>
  <c r="BA124" i="28"/>
  <c r="AZ124" i="28"/>
  <c r="AV124" i="28"/>
  <c r="CA148" i="28"/>
  <c r="CH148" i="28" s="1"/>
  <c r="AO148" i="28"/>
  <c r="AU148" i="28" s="1"/>
  <c r="CA195" i="28"/>
  <c r="CH195" i="28" s="1"/>
  <c r="AW157" i="28"/>
  <c r="CD282" i="28"/>
  <c r="AW191" i="28"/>
  <c r="AQ137" i="28"/>
  <c r="AP139" i="28"/>
  <c r="AX139" i="28" s="1"/>
  <c r="CA118" i="28"/>
  <c r="CH118" i="28" s="1"/>
  <c r="AR192" i="28"/>
  <c r="AP190" i="28"/>
  <c r="AX190" i="28" s="1"/>
  <c r="AS288" i="28"/>
  <c r="CD186" i="28"/>
  <c r="AS156" i="28"/>
  <c r="AS114" i="28"/>
  <c r="AR201" i="28"/>
  <c r="AV153" i="28"/>
  <c r="AW136" i="28"/>
  <c r="CC225" i="28"/>
  <c r="BZ147" i="28"/>
  <c r="CF147" i="28" s="1"/>
  <c r="AP157" i="28"/>
  <c r="AT157" i="28" s="1"/>
  <c r="AQ127" i="28"/>
  <c r="AQ139" i="28"/>
  <c r="AV238" i="28"/>
  <c r="AQ114" i="28"/>
  <c r="AP192" i="28"/>
  <c r="AT192" i="28" s="1"/>
  <c r="AS190" i="28"/>
  <c r="BZ127" i="28"/>
  <c r="CF127" i="28" s="1"/>
  <c r="AQ201" i="28"/>
  <c r="AS201" i="28"/>
  <c r="CA137" i="28"/>
  <c r="CH137" i="28" s="1"/>
  <c r="AW284" i="28"/>
  <c r="AO239" i="28"/>
  <c r="AU239" i="28" s="1"/>
  <c r="AS239" i="28"/>
  <c r="CI167" i="28"/>
  <c r="CA167" i="28"/>
  <c r="CH167" i="28" s="1"/>
  <c r="CD167" i="28"/>
  <c r="CI181" i="28"/>
  <c r="CD181" i="28"/>
  <c r="CA181" i="28"/>
  <c r="CH181" i="28" s="1"/>
  <c r="CI291" i="28"/>
  <c r="CA291" i="28"/>
  <c r="CH291" i="28" s="1"/>
  <c r="CD291" i="28"/>
  <c r="CI266" i="28"/>
  <c r="CA266" i="28"/>
  <c r="CH266" i="28" s="1"/>
  <c r="CD266" i="28"/>
  <c r="AO212" i="28"/>
  <c r="AU212" i="28" s="1"/>
  <c r="AW212" i="28"/>
  <c r="BZ297" i="28"/>
  <c r="CF297" i="28" s="1"/>
  <c r="CG297" i="28"/>
  <c r="CC297" i="28"/>
  <c r="CC255" i="28"/>
  <c r="BZ255" i="28"/>
  <c r="CF255" i="28" s="1"/>
  <c r="CG255" i="28"/>
  <c r="CE244" i="28"/>
  <c r="CK244" i="28"/>
  <c r="CB244" i="28"/>
  <c r="CJ244" i="28" s="1"/>
  <c r="CB283" i="28"/>
  <c r="CJ283" i="28" s="1"/>
  <c r="CE283" i="28"/>
  <c r="CK283" i="28"/>
  <c r="CE256" i="28"/>
  <c r="CB256" i="28"/>
  <c r="CJ256" i="28" s="1"/>
  <c r="CK256" i="28"/>
  <c r="AQ244" i="28"/>
  <c r="BA244" i="28"/>
  <c r="AZ244" i="28"/>
  <c r="AS244" i="28"/>
  <c r="AP244" i="28"/>
  <c r="AT244" i="28" s="1"/>
  <c r="AW244" i="28"/>
  <c r="AV244" i="28"/>
  <c r="AR244" i="28"/>
  <c r="AQ132" i="28"/>
  <c r="AP132" i="28"/>
  <c r="AT132" i="28" s="1"/>
  <c r="AW132" i="28"/>
  <c r="AV132" i="28"/>
  <c r="AS132" i="28"/>
  <c r="AR132" i="28"/>
  <c r="BA132" i="28"/>
  <c r="AZ132" i="28"/>
  <c r="AZ217" i="28"/>
  <c r="AV217" i="28"/>
  <c r="AR217" i="28"/>
  <c r="AQ217" i="28"/>
  <c r="AW217" i="28"/>
  <c r="AS217" i="28"/>
  <c r="AP217" i="28"/>
  <c r="AT217" i="28" s="1"/>
  <c r="BA217" i="28"/>
  <c r="AZ262" i="28"/>
  <c r="AQ262" i="28"/>
  <c r="AP262" i="28"/>
  <c r="AT262" i="28" s="1"/>
  <c r="BA262" i="28"/>
  <c r="AW262" i="28"/>
  <c r="AS262" i="28"/>
  <c r="AR262" i="28"/>
  <c r="AV262" i="28"/>
  <c r="CD169" i="28"/>
  <c r="CI169" i="28"/>
  <c r="CA169" i="28"/>
  <c r="CH169" i="28" s="1"/>
  <c r="CD301" i="28"/>
  <c r="CI301" i="28"/>
  <c r="CA301" i="28"/>
  <c r="CH301" i="28" s="1"/>
  <c r="CA201" i="28"/>
  <c r="CH201" i="28" s="1"/>
  <c r="CD201" i="28"/>
  <c r="CI201" i="28"/>
  <c r="CD222" i="28"/>
  <c r="CA222" i="28"/>
  <c r="CH222" i="28" s="1"/>
  <c r="CI222" i="28"/>
  <c r="CD280" i="28"/>
  <c r="CA280" i="28"/>
  <c r="CH280" i="28" s="1"/>
  <c r="CI280" i="28"/>
  <c r="CG140" i="28"/>
  <c r="CC140" i="28"/>
  <c r="BZ140" i="28"/>
  <c r="CF140" i="28" s="1"/>
  <c r="CG149" i="28"/>
  <c r="CC149" i="28"/>
  <c r="BZ149" i="28"/>
  <c r="CF149" i="28" s="1"/>
  <c r="CC288" i="28"/>
  <c r="CG288" i="28"/>
  <c r="BZ288" i="28"/>
  <c r="CF288" i="28" s="1"/>
  <c r="CK262" i="28"/>
  <c r="CB262" i="28"/>
  <c r="CJ262" i="28" s="1"/>
  <c r="CE262" i="28"/>
  <c r="CB158" i="28"/>
  <c r="CJ158" i="28" s="1"/>
  <c r="CK158" i="28"/>
  <c r="CE158" i="28"/>
  <c r="CE204" i="28"/>
  <c r="CB204" i="28"/>
  <c r="CJ204" i="28" s="1"/>
  <c r="CK204" i="28"/>
  <c r="CB271" i="28"/>
  <c r="CJ271" i="28" s="1"/>
  <c r="CK271" i="28"/>
  <c r="CE271" i="28"/>
  <c r="BA197" i="28"/>
  <c r="AR197" i="28"/>
  <c r="AQ197" i="28"/>
  <c r="AP197" i="28"/>
  <c r="AT197" i="28" s="1"/>
  <c r="AW197" i="28"/>
  <c r="AV197" i="28"/>
  <c r="AS197" i="28"/>
  <c r="AZ197" i="28"/>
  <c r="AQ167" i="28"/>
  <c r="AP167" i="28"/>
  <c r="AT167" i="28" s="1"/>
  <c r="BA167" i="28"/>
  <c r="AZ167" i="28"/>
  <c r="AV167" i="28"/>
  <c r="AW167" i="28"/>
  <c r="AS167" i="28"/>
  <c r="AR167" i="28"/>
  <c r="AZ196" i="28"/>
  <c r="BA196" i="28"/>
  <c r="AW196" i="28"/>
  <c r="AR196" i="28"/>
  <c r="AQ196" i="28"/>
  <c r="AP196" i="28"/>
  <c r="AT196" i="28" s="1"/>
  <c r="AS196" i="28"/>
  <c r="AV196" i="28"/>
  <c r="CI126" i="28"/>
  <c r="CA126" i="28"/>
  <c r="CH126" i="28" s="1"/>
  <c r="CD126" i="28"/>
  <c r="CI229" i="28"/>
  <c r="CD229" i="28"/>
  <c r="CA229" i="28"/>
  <c r="CH229" i="28" s="1"/>
  <c r="CD238" i="28"/>
  <c r="CA238" i="28"/>
  <c r="CH238" i="28" s="1"/>
  <c r="CI238" i="28"/>
  <c r="CG157" i="28"/>
  <c r="CC157" i="28"/>
  <c r="BZ157" i="28"/>
  <c r="CF157" i="28" s="1"/>
  <c r="CC162" i="28"/>
  <c r="BZ162" i="28"/>
  <c r="CF162" i="28" s="1"/>
  <c r="CG162" i="28"/>
  <c r="CC160" i="28"/>
  <c r="BZ160" i="28"/>
  <c r="CF160" i="28" s="1"/>
  <c r="CG160" i="28"/>
  <c r="CC310" i="28"/>
  <c r="CG310" i="28"/>
  <c r="BZ310" i="28"/>
  <c r="CF310" i="28" s="1"/>
  <c r="AP296" i="28"/>
  <c r="CB182" i="28"/>
  <c r="CJ182" i="28" s="1"/>
  <c r="CE182" i="28"/>
  <c r="CK182" i="28"/>
  <c r="CE294" i="28"/>
  <c r="CB294" i="28"/>
  <c r="CJ294" i="28" s="1"/>
  <c r="CK294" i="28"/>
  <c r="CE221" i="28"/>
  <c r="CK221" i="28"/>
  <c r="CB221" i="28"/>
  <c r="CJ221" i="28" s="1"/>
  <c r="AP198" i="28"/>
  <c r="AT198" i="28" s="1"/>
  <c r="BA198" i="28"/>
  <c r="AV198" i="28"/>
  <c r="AR198" i="28"/>
  <c r="AZ198" i="28"/>
  <c r="AW198" i="28"/>
  <c r="AS198" i="28"/>
  <c r="AQ198" i="28"/>
  <c r="AR160" i="28"/>
  <c r="BA160" i="28"/>
  <c r="AW160" i="28"/>
  <c r="AZ160" i="28"/>
  <c r="AV160" i="28"/>
  <c r="AS160" i="28"/>
  <c r="AQ160" i="28"/>
  <c r="AP160" i="28"/>
  <c r="AT160" i="28" s="1"/>
  <c r="AW260" i="28"/>
  <c r="AQ260" i="28"/>
  <c r="AP260" i="28"/>
  <c r="AT260" i="28" s="1"/>
  <c r="AZ260" i="28"/>
  <c r="AR260" i="28"/>
  <c r="BA260" i="28"/>
  <c r="AV260" i="28"/>
  <c r="AS260" i="28"/>
  <c r="AV176" i="28"/>
  <c r="AR176" i="28"/>
  <c r="AQ176" i="28"/>
  <c r="AP176" i="28"/>
  <c r="AT176" i="28" s="1"/>
  <c r="BA176" i="28"/>
  <c r="AZ176" i="28"/>
  <c r="AS176" i="28"/>
  <c r="AW176" i="28"/>
  <c r="AV248" i="28"/>
  <c r="AQ248" i="28"/>
  <c r="AZ248" i="28"/>
  <c r="AW248" i="28"/>
  <c r="AP248" i="28"/>
  <c r="AT248" i="28" s="1"/>
  <c r="BA248" i="28"/>
  <c r="AS248" i="28"/>
  <c r="AR248" i="28"/>
  <c r="AR254" i="28"/>
  <c r="AQ254" i="28"/>
  <c r="AW254" i="28"/>
  <c r="AV254" i="28"/>
  <c r="AP254" i="28"/>
  <c r="AT254" i="28" s="1"/>
  <c r="AZ254" i="28"/>
  <c r="AS254" i="28"/>
  <c r="BA254" i="28"/>
  <c r="AS226" i="28"/>
  <c r="AR226" i="28"/>
  <c r="AZ226" i="28"/>
  <c r="AV226" i="28"/>
  <c r="AQ226" i="28"/>
  <c r="BA226" i="28"/>
  <c r="AW226" i="28"/>
  <c r="AP226" i="28"/>
  <c r="AT226" i="28" s="1"/>
  <c r="AZ221" i="28"/>
  <c r="BA221" i="28"/>
  <c r="AR221" i="28"/>
  <c r="AQ221" i="28"/>
  <c r="AW221" i="28"/>
  <c r="AS221" i="28"/>
  <c r="AP221" i="28"/>
  <c r="AT221" i="28" s="1"/>
  <c r="AV221" i="28"/>
  <c r="AS304" i="28"/>
  <c r="AR304" i="28"/>
  <c r="AV304" i="28"/>
  <c r="AP304" i="28"/>
  <c r="AT304" i="28" s="1"/>
  <c r="AQ304" i="28"/>
  <c r="AZ304" i="28"/>
  <c r="BA304" i="28"/>
  <c r="AW304" i="28"/>
  <c r="CG167" i="28"/>
  <c r="CC167" i="28"/>
  <c r="BZ167" i="28"/>
  <c r="CF167" i="28" s="1"/>
  <c r="AQ119" i="28"/>
  <c r="AO119" i="28"/>
  <c r="AU119" i="28" s="1"/>
  <c r="AW119" i="28"/>
  <c r="AR119" i="28"/>
  <c r="CA224" i="28"/>
  <c r="CH224" i="28" s="1"/>
  <c r="CI224" i="28"/>
  <c r="CD224" i="28"/>
  <c r="CA154" i="28"/>
  <c r="CH154" i="28" s="1"/>
  <c r="CD154" i="28"/>
  <c r="CI154" i="28"/>
  <c r="CD227" i="28"/>
  <c r="CI227" i="28"/>
  <c r="CA227" i="28"/>
  <c r="CH227" i="28" s="1"/>
  <c r="CA156" i="28"/>
  <c r="CH156" i="28" s="1"/>
  <c r="CD156" i="28"/>
  <c r="CI156" i="28"/>
  <c r="CD247" i="28"/>
  <c r="CA247" i="28"/>
  <c r="CH247" i="28" s="1"/>
  <c r="CI247" i="28"/>
  <c r="CD196" i="28"/>
  <c r="CI196" i="28"/>
  <c r="CA196" i="28"/>
  <c r="CH196" i="28" s="1"/>
  <c r="CA252" i="28"/>
  <c r="CH252" i="28" s="1"/>
  <c r="CD252" i="28"/>
  <c r="CI252" i="28"/>
  <c r="CA271" i="28"/>
  <c r="CH271" i="28" s="1"/>
  <c r="CI271" i="28"/>
  <c r="CD271" i="28"/>
  <c r="AU113" i="28"/>
  <c r="CA295" i="28"/>
  <c r="CH295" i="28" s="1"/>
  <c r="AS157" i="28"/>
  <c r="CI151" i="28"/>
  <c r="CD151" i="28"/>
  <c r="CA151" i="28"/>
  <c r="CH151" i="28" s="1"/>
  <c r="BZ179" i="28"/>
  <c r="CF179" i="28" s="1"/>
  <c r="CG179" i="28"/>
  <c r="CC179" i="28"/>
  <c r="CG114" i="28"/>
  <c r="CC114" i="28"/>
  <c r="BZ114" i="28"/>
  <c r="CF114" i="28" s="1"/>
  <c r="BZ116" i="28"/>
  <c r="CF116" i="28" s="1"/>
  <c r="CG116" i="28"/>
  <c r="CC116" i="28"/>
  <c r="CC175" i="28"/>
  <c r="CG175" i="28"/>
  <c r="BZ175" i="28"/>
  <c r="CF175" i="28" s="1"/>
  <c r="CG215" i="28"/>
  <c r="CC215" i="28"/>
  <c r="BZ215" i="28"/>
  <c r="CF215" i="28" s="1"/>
  <c r="CG293" i="28"/>
  <c r="BZ293" i="28"/>
  <c r="CF293" i="28" s="1"/>
  <c r="CC293" i="28"/>
  <c r="CG220" i="28"/>
  <c r="CC220" i="28"/>
  <c r="BZ220" i="28"/>
  <c r="CF220" i="28" s="1"/>
  <c r="BZ270" i="28"/>
  <c r="CF270" i="28" s="1"/>
  <c r="CG270" i="28"/>
  <c r="CC270" i="28"/>
  <c r="AR296" i="28"/>
  <c r="AP216" i="28"/>
  <c r="BZ219" i="28"/>
  <c r="CF219" i="28" s="1"/>
  <c r="CD162" i="28"/>
  <c r="AQ133" i="28"/>
  <c r="CB167" i="28"/>
  <c r="CJ167" i="28" s="1"/>
  <c r="CK167" i="28"/>
  <c r="CE167" i="28"/>
  <c r="CC233" i="28"/>
  <c r="CK196" i="28"/>
  <c r="CE196" i="28"/>
  <c r="CB196" i="28"/>
  <c r="CJ196" i="28" s="1"/>
  <c r="CE146" i="28"/>
  <c r="CK146" i="28"/>
  <c r="CB146" i="28"/>
  <c r="CJ146" i="28" s="1"/>
  <c r="CE136" i="28"/>
  <c r="CB136" i="28"/>
  <c r="CJ136" i="28" s="1"/>
  <c r="CK136" i="28"/>
  <c r="CE189" i="28"/>
  <c r="CK189" i="28"/>
  <c r="CB189" i="28"/>
  <c r="CJ189" i="28" s="1"/>
  <c r="CB118" i="28"/>
  <c r="CJ118" i="28" s="1"/>
  <c r="CK118" i="28"/>
  <c r="CE118" i="28"/>
  <c r="CB259" i="28"/>
  <c r="CJ259" i="28" s="1"/>
  <c r="CK259" i="28"/>
  <c r="CE259" i="28"/>
  <c r="CB246" i="28"/>
  <c r="CJ246" i="28" s="1"/>
  <c r="CE246" i="28"/>
  <c r="CK246" i="28"/>
  <c r="CB309" i="28"/>
  <c r="CJ309" i="28" s="1"/>
  <c r="CE309" i="28"/>
  <c r="CK309" i="28"/>
  <c r="CK223" i="28"/>
  <c r="CE223" i="28"/>
  <c r="CB223" i="28"/>
  <c r="CJ223" i="28" s="1"/>
  <c r="CK299" i="28"/>
  <c r="CB299" i="28"/>
  <c r="CJ299" i="28" s="1"/>
  <c r="CE299" i="28"/>
  <c r="AP280" i="28"/>
  <c r="CK139" i="28"/>
  <c r="CE139" i="28"/>
  <c r="CB139" i="28"/>
  <c r="CJ139" i="28" s="1"/>
  <c r="AQ175" i="28"/>
  <c r="AZ175" i="28"/>
  <c r="AV175" i="28"/>
  <c r="AW175" i="28"/>
  <c r="AP175" i="28"/>
  <c r="AT175" i="28" s="1"/>
  <c r="AS175" i="28"/>
  <c r="AR175" i="28"/>
  <c r="BA175" i="28"/>
  <c r="AW138" i="28"/>
  <c r="AV138" i="28"/>
  <c r="AS138" i="28"/>
  <c r="AR138" i="28"/>
  <c r="AQ138" i="28"/>
  <c r="AP138" i="28"/>
  <c r="AT138" i="28" s="1"/>
  <c r="BA138" i="28"/>
  <c r="AZ138" i="28"/>
  <c r="AR241" i="28"/>
  <c r="AQ241" i="28"/>
  <c r="AW241" i="28"/>
  <c r="AV241" i="28"/>
  <c r="AS241" i="28"/>
  <c r="AZ241" i="28"/>
  <c r="BA241" i="28"/>
  <c r="AP241" i="28"/>
  <c r="AT241" i="28" s="1"/>
  <c r="AQ203" i="28"/>
  <c r="BA203" i="28"/>
  <c r="AR203" i="28"/>
  <c r="AP203" i="28"/>
  <c r="AT203" i="28" s="1"/>
  <c r="AZ203" i="28"/>
  <c r="AS203" i="28"/>
  <c r="AW203" i="28"/>
  <c r="AV203" i="28"/>
  <c r="BA250" i="28"/>
  <c r="AZ250" i="28"/>
  <c r="AW250" i="28"/>
  <c r="AS250" i="28"/>
  <c r="AR250" i="28"/>
  <c r="AV250" i="28"/>
  <c r="AQ250" i="28"/>
  <c r="AP250" i="28"/>
  <c r="AT250" i="28" s="1"/>
  <c r="BA181" i="28"/>
  <c r="AV181" i="28"/>
  <c r="AR181" i="28"/>
  <c r="AW181" i="28"/>
  <c r="AS181" i="28"/>
  <c r="AP181" i="28"/>
  <c r="AT181" i="28" s="1"/>
  <c r="AQ181" i="28"/>
  <c r="AZ181" i="28"/>
  <c r="AW247" i="28"/>
  <c r="AP247" i="28"/>
  <c r="AT247" i="28" s="1"/>
  <c r="BA247" i="28"/>
  <c r="AZ247" i="28"/>
  <c r="AV247" i="28"/>
  <c r="AR247" i="28"/>
  <c r="AQ247" i="28"/>
  <c r="AS247" i="28"/>
  <c r="AZ237" i="28"/>
  <c r="BA237" i="28"/>
  <c r="AW237" i="28"/>
  <c r="AV237" i="28"/>
  <c r="AS237" i="28"/>
  <c r="AR237" i="28"/>
  <c r="AQ237" i="28"/>
  <c r="AP237" i="28"/>
  <c r="AT237" i="28" s="1"/>
  <c r="AQ270" i="28"/>
  <c r="AP270" i="28"/>
  <c r="AT270" i="28" s="1"/>
  <c r="AW270" i="28"/>
  <c r="AV270" i="28"/>
  <c r="BA270" i="28"/>
  <c r="AZ270" i="28"/>
  <c r="AS270" i="28"/>
  <c r="AR270" i="28"/>
  <c r="CI163" i="28"/>
  <c r="CD163" i="28"/>
  <c r="CA163" i="28"/>
  <c r="CH163" i="28" s="1"/>
  <c r="CI124" i="28"/>
  <c r="CA124" i="28"/>
  <c r="CH124" i="28" s="1"/>
  <c r="CD124" i="28"/>
  <c r="CD204" i="28"/>
  <c r="CA204" i="28"/>
  <c r="CH204" i="28" s="1"/>
  <c r="CI204" i="28"/>
  <c r="CA230" i="28"/>
  <c r="CH230" i="28" s="1"/>
  <c r="CD230" i="28"/>
  <c r="CI230" i="28"/>
  <c r="CA172" i="28"/>
  <c r="CH172" i="28" s="1"/>
  <c r="CD172" i="28"/>
  <c r="CI172" i="28"/>
  <c r="CI251" i="28"/>
  <c r="CD251" i="28"/>
  <c r="CA251" i="28"/>
  <c r="CH251" i="28" s="1"/>
  <c r="CI216" i="28"/>
  <c r="CA216" i="28"/>
  <c r="CH216" i="28" s="1"/>
  <c r="CD216" i="28"/>
  <c r="CD281" i="28"/>
  <c r="CI281" i="28"/>
  <c r="CA281" i="28"/>
  <c r="CH281" i="28" s="1"/>
  <c r="CA287" i="28"/>
  <c r="CH287" i="28" s="1"/>
  <c r="CD287" i="28"/>
  <c r="CI287" i="28"/>
  <c r="AO213" i="28"/>
  <c r="AU213" i="28" s="1"/>
  <c r="CA213" i="28"/>
  <c r="CH213" i="28" s="1"/>
  <c r="CD213" i="28"/>
  <c r="CA141" i="28"/>
  <c r="CH141" i="28" s="1"/>
  <c r="CC188" i="28"/>
  <c r="CG188" i="28"/>
  <c r="BZ188" i="28"/>
  <c r="CF188" i="28" s="1"/>
  <c r="BZ121" i="28"/>
  <c r="CF121" i="28" s="1"/>
  <c r="CC121" i="28"/>
  <c r="CG121" i="28"/>
  <c r="BZ132" i="28"/>
  <c r="CF132" i="28" s="1"/>
  <c r="CC132" i="28"/>
  <c r="CG132" i="28"/>
  <c r="CG191" i="28"/>
  <c r="BZ191" i="28"/>
  <c r="CF191" i="28" s="1"/>
  <c r="CC191" i="28"/>
  <c r="CG222" i="28"/>
  <c r="BZ222" i="28"/>
  <c r="CF222" i="28" s="1"/>
  <c r="CC222" i="28"/>
  <c r="CG195" i="28"/>
  <c r="CC195" i="28"/>
  <c r="BZ195" i="28"/>
  <c r="CF195" i="28" s="1"/>
  <c r="CG236" i="28"/>
  <c r="CC236" i="28"/>
  <c r="BZ236" i="28"/>
  <c r="CF236" i="28" s="1"/>
  <c r="BZ286" i="28"/>
  <c r="CF286" i="28" s="1"/>
  <c r="CG286" i="28"/>
  <c r="CC286" i="28"/>
  <c r="AQ296" i="28"/>
  <c r="AS216" i="28"/>
  <c r="AR133" i="28"/>
  <c r="BZ233" i="28"/>
  <c r="CF233" i="28" s="1"/>
  <c r="CE212" i="28"/>
  <c r="CB212" i="28"/>
  <c r="CJ212" i="28" s="1"/>
  <c r="CK212" i="28"/>
  <c r="CE152" i="28"/>
  <c r="CB152" i="28"/>
  <c r="CJ152" i="28" s="1"/>
  <c r="CK152" i="28"/>
  <c r="CE145" i="28"/>
  <c r="CB145" i="28"/>
  <c r="CJ145" i="28" s="1"/>
  <c r="CK145" i="28"/>
  <c r="CB206" i="28"/>
  <c r="CJ206" i="28" s="1"/>
  <c r="CK206" i="28"/>
  <c r="CE206" i="28"/>
  <c r="CB134" i="28"/>
  <c r="CJ134" i="28" s="1"/>
  <c r="CK134" i="28"/>
  <c r="CE134" i="28"/>
  <c r="CE260" i="28"/>
  <c r="CK260" i="28"/>
  <c r="CB260" i="28"/>
  <c r="CJ260" i="28" s="1"/>
  <c r="CE307" i="28"/>
  <c r="CB307" i="28"/>
  <c r="CJ307" i="28" s="1"/>
  <c r="CK307" i="28"/>
  <c r="CK198" i="28"/>
  <c r="CB198" i="28"/>
  <c r="CJ198" i="28" s="1"/>
  <c r="CE198" i="28"/>
  <c r="CK239" i="28"/>
  <c r="CE239" i="28"/>
  <c r="CB239" i="28"/>
  <c r="CJ239" i="28" s="1"/>
  <c r="CK251" i="28"/>
  <c r="CB251" i="28"/>
  <c r="CJ251" i="28" s="1"/>
  <c r="CE251" i="28"/>
  <c r="CK227" i="28"/>
  <c r="CE227" i="28"/>
  <c r="CB227" i="28"/>
  <c r="CJ227" i="28" s="1"/>
  <c r="AQ280" i="28"/>
  <c r="AS207" i="28"/>
  <c r="AW206" i="28"/>
  <c r="AV206" i="28"/>
  <c r="AQ206" i="28"/>
  <c r="BA206" i="28"/>
  <c r="AZ206" i="28"/>
  <c r="AR206" i="28"/>
  <c r="AS206" i="28"/>
  <c r="AP206" i="28"/>
  <c r="AT206" i="28" s="1"/>
  <c r="AZ311" i="28"/>
  <c r="AV311" i="28"/>
  <c r="AQ311" i="28"/>
  <c r="BA311" i="28"/>
  <c r="AS311" i="28"/>
  <c r="AP311" i="28"/>
  <c r="AT311" i="28" s="1"/>
  <c r="AW311" i="28"/>
  <c r="AR311" i="28"/>
  <c r="AO120" i="28"/>
  <c r="AU120" i="28" s="1"/>
  <c r="AW120" i="28"/>
  <c r="AP120" i="28"/>
  <c r="CA159" i="28"/>
  <c r="CH159" i="28" s="1"/>
  <c r="CI159" i="28"/>
  <c r="CD159" i="28"/>
  <c r="BZ131" i="28"/>
  <c r="CF131" i="28" s="1"/>
  <c r="CC131" i="28"/>
  <c r="CG131" i="28"/>
  <c r="CC201" i="28"/>
  <c r="BZ201" i="28"/>
  <c r="CF201" i="28" s="1"/>
  <c r="CG201" i="28"/>
  <c r="CI177" i="28"/>
  <c r="CA177" i="28"/>
  <c r="CH177" i="28" s="1"/>
  <c r="CD177" i="28"/>
  <c r="CE168" i="28"/>
  <c r="CB168" i="28"/>
  <c r="CJ168" i="28" s="1"/>
  <c r="CK168" i="28"/>
  <c r="CK173" i="28"/>
  <c r="CE173" i="28"/>
  <c r="CB173" i="28"/>
  <c r="CJ173" i="28" s="1"/>
  <c r="AQ205" i="28"/>
  <c r="AR205" i="28"/>
  <c r="AP205" i="28"/>
  <c r="AO205" i="28"/>
  <c r="AU205" i="28" s="1"/>
  <c r="CD178" i="28"/>
  <c r="CA178" i="28"/>
  <c r="CH178" i="28" s="1"/>
  <c r="CI178" i="28"/>
  <c r="CI249" i="28"/>
  <c r="CA249" i="28"/>
  <c r="CH249" i="28" s="1"/>
  <c r="CD249" i="28"/>
  <c r="AO145" i="28"/>
  <c r="AU145" i="28" s="1"/>
  <c r="AW145" i="28"/>
  <c r="AR145" i="28"/>
  <c r="BZ158" i="28"/>
  <c r="CF158" i="28" s="1"/>
  <c r="CG158" i="28"/>
  <c r="CC158" i="28"/>
  <c r="CG138" i="28"/>
  <c r="CC138" i="28"/>
  <c r="BZ138" i="28"/>
  <c r="CF138" i="28" s="1"/>
  <c r="BZ268" i="28"/>
  <c r="CF268" i="28" s="1"/>
  <c r="CC268" i="28"/>
  <c r="CG268" i="28"/>
  <c r="BZ290" i="28"/>
  <c r="CF290" i="28" s="1"/>
  <c r="CG290" i="28"/>
  <c r="CC290" i="28"/>
  <c r="CB199" i="28"/>
  <c r="CJ199" i="28" s="1"/>
  <c r="CK199" i="28"/>
  <c r="CE199" i="28"/>
  <c r="CE232" i="28"/>
  <c r="CB232" i="28"/>
  <c r="CJ232" i="28" s="1"/>
  <c r="CK232" i="28"/>
  <c r="CE273" i="28"/>
  <c r="CB273" i="28"/>
  <c r="CJ273" i="28" s="1"/>
  <c r="CK273" i="28"/>
  <c r="BA218" i="28"/>
  <c r="AZ218" i="28"/>
  <c r="AW218" i="28"/>
  <c r="AR218" i="28"/>
  <c r="AQ218" i="28"/>
  <c r="AV218" i="28"/>
  <c r="AP218" i="28"/>
  <c r="AT218" i="28" s="1"/>
  <c r="AS218" i="28"/>
  <c r="AP223" i="28"/>
  <c r="AT223" i="28" s="1"/>
  <c r="BA223" i="28"/>
  <c r="AV223" i="28"/>
  <c r="AR223" i="28"/>
  <c r="AZ223" i="28"/>
  <c r="AQ223" i="28"/>
  <c r="AW223" i="28"/>
  <c r="AS223" i="28"/>
  <c r="BA278" i="28"/>
  <c r="AZ278" i="28"/>
  <c r="AQ278" i="28"/>
  <c r="AP278" i="28"/>
  <c r="AT278" i="28" s="1"/>
  <c r="AW278" i="28"/>
  <c r="AV278" i="28"/>
  <c r="AR278" i="28"/>
  <c r="AS278" i="28"/>
  <c r="CI223" i="28"/>
  <c r="CD223" i="28"/>
  <c r="CA223" i="28"/>
  <c r="CH223" i="28" s="1"/>
  <c r="CD309" i="28"/>
  <c r="CA309" i="28"/>
  <c r="CH309" i="28" s="1"/>
  <c r="CI309" i="28"/>
  <c r="CI265" i="28"/>
  <c r="CD265" i="28"/>
  <c r="CA265" i="28"/>
  <c r="CH265" i="28" s="1"/>
  <c r="CD306" i="28"/>
  <c r="CA306" i="28"/>
  <c r="CH306" i="28" s="1"/>
  <c r="CI306" i="28"/>
  <c r="CE120" i="28"/>
  <c r="CB120" i="28"/>
  <c r="CJ120" i="28" s="1"/>
  <c r="CK120" i="28"/>
  <c r="CB233" i="28"/>
  <c r="CJ233" i="28" s="1"/>
  <c r="CE233" i="28"/>
  <c r="CK233" i="28"/>
  <c r="CE278" i="28"/>
  <c r="CK278" i="28"/>
  <c r="CB278" i="28"/>
  <c r="CJ278" i="28" s="1"/>
  <c r="CC210" i="28"/>
  <c r="CG210" i="28"/>
  <c r="BZ210" i="28"/>
  <c r="CF210" i="28" s="1"/>
  <c r="BZ198" i="28"/>
  <c r="CF198" i="28" s="1"/>
  <c r="CG198" i="28"/>
  <c r="CC198" i="28"/>
  <c r="CC258" i="28"/>
  <c r="BZ258" i="28"/>
  <c r="CF258" i="28" s="1"/>
  <c r="CG258" i="28"/>
  <c r="AS296" i="28"/>
  <c r="CB177" i="28"/>
  <c r="CJ177" i="28" s="1"/>
  <c r="CK177" i="28"/>
  <c r="CE177" i="28"/>
  <c r="CB151" i="28"/>
  <c r="CJ151" i="28" s="1"/>
  <c r="CK151" i="28"/>
  <c r="CE151" i="28"/>
  <c r="CB214" i="28"/>
  <c r="CJ214" i="28" s="1"/>
  <c r="CK214" i="28"/>
  <c r="CE214" i="28"/>
  <c r="BA126" i="28"/>
  <c r="AZ126" i="28"/>
  <c r="AW126" i="28"/>
  <c r="AR126" i="28"/>
  <c r="AS126" i="28"/>
  <c r="AQ126" i="28"/>
  <c r="AP126" i="28"/>
  <c r="AT126" i="28" s="1"/>
  <c r="AV126" i="28"/>
  <c r="BA143" i="28"/>
  <c r="AQ143" i="28"/>
  <c r="AP143" i="28"/>
  <c r="AT143" i="28" s="1"/>
  <c r="AZ143" i="28"/>
  <c r="AW143" i="28"/>
  <c r="AR143" i="28"/>
  <c r="AV143" i="28"/>
  <c r="AS143" i="28"/>
  <c r="AZ113" i="28"/>
  <c r="AS113" i="28"/>
  <c r="AQ113" i="28"/>
  <c r="AP113" i="28"/>
  <c r="AT113" i="28" s="1"/>
  <c r="BA113" i="28"/>
  <c r="AW113" i="28"/>
  <c r="AV113" i="28"/>
  <c r="AR113" i="28"/>
  <c r="AP285" i="28"/>
  <c r="AT285" i="28" s="1"/>
  <c r="AZ285" i="28"/>
  <c r="AV285" i="28"/>
  <c r="AW285" i="28"/>
  <c r="AS285" i="28"/>
  <c r="BA285" i="28"/>
  <c r="AR285" i="28"/>
  <c r="AQ285" i="28"/>
  <c r="AS255" i="28"/>
  <c r="AR255" i="28"/>
  <c r="AZ255" i="28"/>
  <c r="BA255" i="28"/>
  <c r="AP255" i="28"/>
  <c r="AT255" i="28" s="1"/>
  <c r="AW255" i="28"/>
  <c r="AV255" i="28"/>
  <c r="AQ255" i="28"/>
  <c r="AS195" i="28"/>
  <c r="AP195" i="28"/>
  <c r="AT195" i="28" s="1"/>
  <c r="AW195" i="28"/>
  <c r="AR195" i="28"/>
  <c r="AV195" i="28"/>
  <c r="AQ195" i="28"/>
  <c r="BA195" i="28"/>
  <c r="AZ195" i="28"/>
  <c r="AW220" i="28"/>
  <c r="AV220" i="28"/>
  <c r="AS220" i="28"/>
  <c r="AR220" i="28"/>
  <c r="AQ220" i="28"/>
  <c r="AP220" i="28"/>
  <c r="AT220" i="28" s="1"/>
  <c r="AZ220" i="28"/>
  <c r="BA220" i="28"/>
  <c r="AZ283" i="28"/>
  <c r="AP283" i="28"/>
  <c r="AT283" i="28" s="1"/>
  <c r="AS283" i="28"/>
  <c r="AR283" i="28"/>
  <c r="AQ283" i="28"/>
  <c r="BA283" i="28"/>
  <c r="AW283" i="28"/>
  <c r="AV283" i="28"/>
  <c r="CD203" i="28"/>
  <c r="CA203" i="28"/>
  <c r="CH203" i="28" s="1"/>
  <c r="CI203" i="28"/>
  <c r="CD269" i="28"/>
  <c r="CA269" i="28"/>
  <c r="CH269" i="28" s="1"/>
  <c r="CI269" i="28"/>
  <c r="CI155" i="28"/>
  <c r="CD155" i="28"/>
  <c r="CA155" i="28"/>
  <c r="CH155" i="28" s="1"/>
  <c r="CA210" i="28"/>
  <c r="CH210" i="28" s="1"/>
  <c r="CD210" i="28"/>
  <c r="CI210" i="28"/>
  <c r="CA184" i="28"/>
  <c r="CH184" i="28" s="1"/>
  <c r="CI184" i="28"/>
  <c r="CD184" i="28"/>
  <c r="CD290" i="28"/>
  <c r="CA290" i="28"/>
  <c r="CH290" i="28" s="1"/>
  <c r="CI290" i="28"/>
  <c r="CI255" i="28"/>
  <c r="CA255" i="28"/>
  <c r="CH255" i="28" s="1"/>
  <c r="CD255" i="28"/>
  <c r="CD300" i="28"/>
  <c r="CI300" i="28"/>
  <c r="CA300" i="28"/>
  <c r="CH300" i="28" s="1"/>
  <c r="AR141" i="28"/>
  <c r="AW215" i="28"/>
  <c r="BZ269" i="28"/>
  <c r="CF269" i="28" s="1"/>
  <c r="CC269" i="28"/>
  <c r="CG269" i="28"/>
  <c r="CG312" i="28"/>
  <c r="CC312" i="28"/>
  <c r="BZ312" i="28"/>
  <c r="CF312" i="28" s="1"/>
  <c r="CG274" i="28"/>
  <c r="CC274" i="28"/>
  <c r="BZ274" i="28"/>
  <c r="CF274" i="28" s="1"/>
  <c r="CE137" i="28"/>
  <c r="CB137" i="28"/>
  <c r="CJ137" i="28" s="1"/>
  <c r="CK137" i="28"/>
  <c r="CK289" i="28"/>
  <c r="CB289" i="28"/>
  <c r="CJ289" i="28" s="1"/>
  <c r="CE289" i="28"/>
  <c r="CE275" i="28"/>
  <c r="CB275" i="28"/>
  <c r="CJ275" i="28" s="1"/>
  <c r="CK275" i="28"/>
  <c r="CE257" i="28"/>
  <c r="CK257" i="28"/>
  <c r="CB257" i="28"/>
  <c r="CJ257" i="28" s="1"/>
  <c r="CB272" i="28"/>
  <c r="CJ272" i="28" s="1"/>
  <c r="CK272" i="28"/>
  <c r="CE272" i="28"/>
  <c r="AW122" i="28"/>
  <c r="AV122" i="28"/>
  <c r="AS122" i="28"/>
  <c r="AQ122" i="28"/>
  <c r="AP122" i="28"/>
  <c r="AT122" i="28" s="1"/>
  <c r="BA122" i="28"/>
  <c r="AZ122" i="28"/>
  <c r="AR122" i="28"/>
  <c r="AP268" i="28"/>
  <c r="AT268" i="28" s="1"/>
  <c r="BA268" i="28"/>
  <c r="AZ268" i="28"/>
  <c r="AW268" i="28"/>
  <c r="AS268" i="28"/>
  <c r="AR268" i="28"/>
  <c r="AQ268" i="28"/>
  <c r="AV268" i="28"/>
  <c r="AZ299" i="28"/>
  <c r="BA299" i="28"/>
  <c r="AW299" i="28"/>
  <c r="AQ299" i="28"/>
  <c r="AV299" i="28"/>
  <c r="AS299" i="28"/>
  <c r="AP299" i="28"/>
  <c r="AT299" i="28" s="1"/>
  <c r="AR299" i="28"/>
  <c r="BZ153" i="28"/>
  <c r="CF153" i="28" s="1"/>
  <c r="CI128" i="28"/>
  <c r="CD128" i="28"/>
  <c r="CA128" i="28"/>
  <c r="CH128" i="28" s="1"/>
  <c r="CI232" i="28"/>
  <c r="CA232" i="28"/>
  <c r="CH232" i="28" s="1"/>
  <c r="CD232" i="28"/>
  <c r="AO170" i="28"/>
  <c r="AU170" i="28" s="1"/>
  <c r="CC170" i="28"/>
  <c r="AW205" i="28"/>
  <c r="AQ141" i="28"/>
  <c r="CG264" i="28"/>
  <c r="CC264" i="28"/>
  <c r="BZ264" i="28"/>
  <c r="CF264" i="28" s="1"/>
  <c r="CG169" i="28"/>
  <c r="CC169" i="28"/>
  <c r="BZ169" i="28"/>
  <c r="CF169" i="28" s="1"/>
  <c r="CG155" i="28"/>
  <c r="BZ155" i="28"/>
  <c r="CF155" i="28" s="1"/>
  <c r="CC155" i="28"/>
  <c r="CG296" i="28"/>
  <c r="BZ296" i="28"/>
  <c r="CF296" i="28" s="1"/>
  <c r="CC296" i="28"/>
  <c r="CD120" i="28"/>
  <c r="CA120" i="28"/>
  <c r="CH120" i="28" s="1"/>
  <c r="CI120" i="28"/>
  <c r="CD295" i="28"/>
  <c r="CE129" i="28"/>
  <c r="CK129" i="28"/>
  <c r="CB129" i="28"/>
  <c r="CJ129" i="28" s="1"/>
  <c r="CB200" i="28"/>
  <c r="CJ200" i="28" s="1"/>
  <c r="CE200" i="28"/>
  <c r="CK200" i="28"/>
  <c r="CK130" i="28"/>
  <c r="CE130" i="28"/>
  <c r="CB130" i="28"/>
  <c r="CJ130" i="28" s="1"/>
  <c r="CE302" i="28"/>
  <c r="CB302" i="28"/>
  <c r="CJ302" i="28" s="1"/>
  <c r="CK302" i="28"/>
  <c r="AQ120" i="28"/>
  <c r="AQ136" i="28"/>
  <c r="AQ207" i="28"/>
  <c r="AP115" i="28"/>
  <c r="AT115" i="28" s="1"/>
  <c r="AS115" i="28"/>
  <c r="AQ115" i="28"/>
  <c r="AR115" i="28"/>
  <c r="AW115" i="28"/>
  <c r="AV115" i="28"/>
  <c r="AZ115" i="28"/>
  <c r="BA115" i="28"/>
  <c r="AS289" i="28"/>
  <c r="AP289" i="28"/>
  <c r="AT289" i="28" s="1"/>
  <c r="AZ289" i="28"/>
  <c r="BA289" i="28"/>
  <c r="AW289" i="28"/>
  <c r="AR289" i="28"/>
  <c r="AQ289" i="28"/>
  <c r="AV289" i="28"/>
  <c r="AZ282" i="28"/>
  <c r="AW282" i="28"/>
  <c r="AV282" i="28"/>
  <c r="AR282" i="28"/>
  <c r="AP282" i="28"/>
  <c r="AT282" i="28" s="1"/>
  <c r="BA282" i="28"/>
  <c r="AS282" i="28"/>
  <c r="AQ282" i="28"/>
  <c r="CA194" i="28"/>
  <c r="CH194" i="28" s="1"/>
  <c r="CI194" i="28"/>
  <c r="CD194" i="28"/>
  <c r="CC272" i="28"/>
  <c r="CG272" i="28"/>
  <c r="BZ272" i="28"/>
  <c r="CF272" i="28" s="1"/>
  <c r="AQ239" i="28"/>
  <c r="AS141" i="28"/>
  <c r="CC213" i="28"/>
  <c r="CG213" i="28"/>
  <c r="BZ213" i="28"/>
  <c r="CF213" i="28" s="1"/>
  <c r="BZ124" i="28"/>
  <c r="CF124" i="28" s="1"/>
  <c r="CG124" i="28"/>
  <c r="CC124" i="28"/>
  <c r="CC173" i="28"/>
  <c r="BZ173" i="28"/>
  <c r="CF173" i="28" s="1"/>
  <c r="CG173" i="28"/>
  <c r="CG171" i="28"/>
  <c r="BZ171" i="28"/>
  <c r="CF171" i="28" s="1"/>
  <c r="CC171" i="28"/>
  <c r="BZ224" i="28"/>
  <c r="CF224" i="28" s="1"/>
  <c r="CC224" i="28"/>
  <c r="CG224" i="28"/>
  <c r="CG298" i="28"/>
  <c r="CC298" i="28"/>
  <c r="BZ298" i="28"/>
  <c r="CF298" i="28" s="1"/>
  <c r="AW296" i="28"/>
  <c r="CK195" i="28"/>
  <c r="CE195" i="28"/>
  <c r="CB195" i="28"/>
  <c r="CJ195" i="28" s="1"/>
  <c r="CE279" i="28"/>
  <c r="CB279" i="28"/>
  <c r="CJ279" i="28" s="1"/>
  <c r="CK279" i="28"/>
  <c r="CE187" i="28"/>
  <c r="CK187" i="28"/>
  <c r="CB187" i="28"/>
  <c r="CJ187" i="28" s="1"/>
  <c r="CB304" i="28"/>
  <c r="CJ304" i="28" s="1"/>
  <c r="CK304" i="28"/>
  <c r="CE304" i="28"/>
  <c r="AS212" i="28"/>
  <c r="CE124" i="28"/>
  <c r="CB124" i="28"/>
  <c r="CJ124" i="28" s="1"/>
  <c r="CK124" i="28"/>
  <c r="CA276" i="28"/>
  <c r="CH276" i="28" s="1"/>
  <c r="BA219" i="28"/>
  <c r="AP219" i="28"/>
  <c r="AT219" i="28" s="1"/>
  <c r="AW219" i="28"/>
  <c r="AR219" i="28"/>
  <c r="AQ219" i="28"/>
  <c r="AS219" i="28"/>
  <c r="AZ219" i="28"/>
  <c r="AV219" i="28"/>
  <c r="AS145" i="28"/>
  <c r="AR303" i="28"/>
  <c r="AQ303" i="28"/>
  <c r="AW303" i="28"/>
  <c r="BA303" i="28"/>
  <c r="AP303" i="28"/>
  <c r="AT303" i="28" s="1"/>
  <c r="AS303" i="28"/>
  <c r="AZ303" i="28"/>
  <c r="AV303" i="28"/>
  <c r="BA193" i="28"/>
  <c r="AZ193" i="28"/>
  <c r="AW193" i="28"/>
  <c r="AV193" i="28"/>
  <c r="AR193" i="28"/>
  <c r="AS193" i="28"/>
  <c r="AQ193" i="28"/>
  <c r="AP193" i="28"/>
  <c r="AT193" i="28" s="1"/>
  <c r="AR188" i="28"/>
  <c r="AQ188" i="28"/>
  <c r="AP188" i="28"/>
  <c r="AT188" i="28" s="1"/>
  <c r="BA188" i="28"/>
  <c r="AZ188" i="28"/>
  <c r="AW188" i="28"/>
  <c r="AV188" i="28"/>
  <c r="AS188" i="28"/>
  <c r="AS183" i="28"/>
  <c r="AR183" i="28"/>
  <c r="AW183" i="28"/>
  <c r="AZ183" i="28"/>
  <c r="BA183" i="28"/>
  <c r="AP183" i="28"/>
  <c r="AT183" i="28" s="1"/>
  <c r="AV183" i="28"/>
  <c r="AQ183" i="28"/>
  <c r="BA235" i="28"/>
  <c r="AZ235" i="28"/>
  <c r="AP235" i="28"/>
  <c r="AT235" i="28" s="1"/>
  <c r="AQ235" i="28"/>
  <c r="AW235" i="28"/>
  <c r="AR235" i="28"/>
  <c r="AV235" i="28"/>
  <c r="AS235" i="28"/>
  <c r="AS305" i="28"/>
  <c r="AP305" i="28"/>
  <c r="AT305" i="28" s="1"/>
  <c r="AW305" i="28"/>
  <c r="AV305" i="28"/>
  <c r="AR305" i="28"/>
  <c r="AQ305" i="28"/>
  <c r="BA305" i="28"/>
  <c r="AZ305" i="28"/>
  <c r="AV298" i="28"/>
  <c r="AW298" i="28"/>
  <c r="AQ298" i="28"/>
  <c r="BA298" i="28"/>
  <c r="AR298" i="28"/>
  <c r="AZ298" i="28"/>
  <c r="AS298" i="28"/>
  <c r="AP298" i="28"/>
  <c r="AT298" i="28" s="1"/>
  <c r="CA189" i="28"/>
  <c r="CH189" i="28" s="1"/>
  <c r="CI189" i="28"/>
  <c r="CD189" i="28"/>
  <c r="CA254" i="28"/>
  <c r="CH254" i="28" s="1"/>
  <c r="CI254" i="28"/>
  <c r="CD254" i="28"/>
  <c r="CD231" i="28"/>
  <c r="CI231" i="28"/>
  <c r="CA231" i="28"/>
  <c r="CH231" i="28" s="1"/>
  <c r="CD256" i="28"/>
  <c r="CI256" i="28"/>
  <c r="CA256" i="28"/>
  <c r="CH256" i="28" s="1"/>
  <c r="CI233" i="28"/>
  <c r="CA233" i="28"/>
  <c r="CH233" i="28" s="1"/>
  <c r="CD233" i="28"/>
  <c r="CA296" i="28"/>
  <c r="CH296" i="28" s="1"/>
  <c r="CI296" i="28"/>
  <c r="CD296" i="28"/>
  <c r="CI268" i="28"/>
  <c r="CA268" i="28"/>
  <c r="CH268" i="28" s="1"/>
  <c r="CD268" i="28"/>
  <c r="CG122" i="28"/>
  <c r="CC122" i="28"/>
  <c r="BZ122" i="28"/>
  <c r="CF122" i="28" s="1"/>
  <c r="AO130" i="28"/>
  <c r="AU130" i="28" s="1"/>
  <c r="AQ130" i="28"/>
  <c r="AR130" i="28"/>
  <c r="AP130" i="28"/>
  <c r="AS130" i="28"/>
  <c r="AW269" i="28"/>
  <c r="AR239" i="28"/>
  <c r="CG200" i="28"/>
  <c r="BZ200" i="28"/>
  <c r="CF200" i="28" s="1"/>
  <c r="CC200" i="28"/>
  <c r="CG207" i="28"/>
  <c r="BZ207" i="28"/>
  <c r="CF207" i="28" s="1"/>
  <c r="CC207" i="28"/>
  <c r="CG176" i="28"/>
  <c r="BZ176" i="28"/>
  <c r="CF176" i="28" s="1"/>
  <c r="CC176" i="28"/>
  <c r="CC281" i="28"/>
  <c r="CG281" i="28"/>
  <c r="BZ281" i="28"/>
  <c r="CF281" i="28" s="1"/>
  <c r="BZ182" i="28"/>
  <c r="CF182" i="28" s="1"/>
  <c r="CC182" i="28"/>
  <c r="CG182" i="28"/>
  <c r="CG287" i="28"/>
  <c r="CC287" i="28"/>
  <c r="BZ287" i="28"/>
  <c r="CF287" i="28" s="1"/>
  <c r="BZ240" i="28"/>
  <c r="CF240" i="28" s="1"/>
  <c r="CC240" i="28"/>
  <c r="CG240" i="28"/>
  <c r="BZ271" i="28"/>
  <c r="CF271" i="28" s="1"/>
  <c r="CG271" i="28"/>
  <c r="CC271" i="28"/>
  <c r="AW307" i="28"/>
  <c r="BZ232" i="28"/>
  <c r="CF232" i="28" s="1"/>
  <c r="CG232" i="28"/>
  <c r="CC232" i="28"/>
  <c r="CG177" i="28"/>
  <c r="CC177" i="28"/>
  <c r="BZ177" i="28"/>
  <c r="CF177" i="28" s="1"/>
  <c r="CC212" i="28"/>
  <c r="CA297" i="28"/>
  <c r="CH297" i="28" s="1"/>
  <c r="CA170" i="28"/>
  <c r="CH170" i="28" s="1"/>
  <c r="CB254" i="28"/>
  <c r="CJ254" i="28" s="1"/>
  <c r="CK254" i="28"/>
  <c r="CE254" i="28"/>
  <c r="CK220" i="28"/>
  <c r="CE220" i="28"/>
  <c r="CB220" i="28"/>
  <c r="CJ220" i="28" s="1"/>
  <c r="CE123" i="28"/>
  <c r="CB123" i="28"/>
  <c r="CJ123" i="28" s="1"/>
  <c r="CK123" i="28"/>
  <c r="CK165" i="28"/>
  <c r="CE165" i="28"/>
  <c r="CB165" i="28"/>
  <c r="CJ165" i="28" s="1"/>
  <c r="CE217" i="28"/>
  <c r="CK217" i="28"/>
  <c r="CB217" i="28"/>
  <c r="CJ217" i="28" s="1"/>
  <c r="CE119" i="28"/>
  <c r="CB119" i="28"/>
  <c r="CJ119" i="28" s="1"/>
  <c r="CK119" i="28"/>
  <c r="CK261" i="28"/>
  <c r="CE261" i="28"/>
  <c r="CB261" i="28"/>
  <c r="CJ261" i="28" s="1"/>
  <c r="CE166" i="28"/>
  <c r="CK166" i="28"/>
  <c r="CB166" i="28"/>
  <c r="CJ166" i="28" s="1"/>
  <c r="CK211" i="28"/>
  <c r="CE211" i="28"/>
  <c r="CB211" i="28"/>
  <c r="CJ211" i="28" s="1"/>
  <c r="CK249" i="28"/>
  <c r="CB249" i="28"/>
  <c r="CJ249" i="28" s="1"/>
  <c r="CE249" i="28"/>
  <c r="CK222" i="28"/>
  <c r="CE222" i="28"/>
  <c r="CB222" i="28"/>
  <c r="CJ222" i="28" s="1"/>
  <c r="CB269" i="28"/>
  <c r="CJ269" i="28" s="1"/>
  <c r="CK269" i="28"/>
  <c r="CE269" i="28"/>
  <c r="AP212" i="28"/>
  <c r="CK127" i="28"/>
  <c r="CE127" i="28"/>
  <c r="CB127" i="28"/>
  <c r="CJ127" i="28" s="1"/>
  <c r="CD180" i="28"/>
  <c r="CE163" i="28"/>
  <c r="CB163" i="28"/>
  <c r="CJ163" i="28" s="1"/>
  <c r="CK163" i="28"/>
  <c r="BZ276" i="28"/>
  <c r="CF276" i="28" s="1"/>
  <c r="BZ249" i="28"/>
  <c r="CF249" i="28" s="1"/>
  <c r="AV213" i="28"/>
  <c r="AR213" i="28"/>
  <c r="AS213" i="28"/>
  <c r="AP213" i="28"/>
  <c r="AT213" i="28" s="1"/>
  <c r="BA213" i="28"/>
  <c r="AZ213" i="28"/>
  <c r="AQ213" i="28"/>
  <c r="AW213" i="28"/>
  <c r="AR310" i="28"/>
  <c r="AP174" i="28"/>
  <c r="AT174" i="28" s="1"/>
  <c r="AV174" i="28"/>
  <c r="AR174" i="28"/>
  <c r="AQ174" i="28"/>
  <c r="AS174" i="28"/>
  <c r="AZ174" i="28"/>
  <c r="AW174" i="28"/>
  <c r="BA174" i="28"/>
  <c r="AZ128" i="28"/>
  <c r="BA128" i="28"/>
  <c r="AW128" i="28"/>
  <c r="AV128" i="28"/>
  <c r="AR128" i="28"/>
  <c r="AP128" i="28"/>
  <c r="AT128" i="28" s="1"/>
  <c r="AQ128" i="28"/>
  <c r="AS128" i="28"/>
  <c r="AS227" i="28"/>
  <c r="AP227" i="28"/>
  <c r="AT227" i="28" s="1"/>
  <c r="AW227" i="28"/>
  <c r="AR227" i="28"/>
  <c r="AQ227" i="28"/>
  <c r="BA227" i="28"/>
  <c r="AZ227" i="28"/>
  <c r="AV227" i="28"/>
  <c r="AQ199" i="28"/>
  <c r="AP199" i="28"/>
  <c r="AT199" i="28" s="1"/>
  <c r="AV199" i="28"/>
  <c r="AR199" i="28"/>
  <c r="BA199" i="28"/>
  <c r="AS199" i="28"/>
  <c r="AZ199" i="28"/>
  <c r="AW199" i="28"/>
  <c r="AV258" i="28"/>
  <c r="BA258" i="28"/>
  <c r="AW258" i="28"/>
  <c r="AZ258" i="28"/>
  <c r="AR258" i="28"/>
  <c r="AQ258" i="28"/>
  <c r="AP258" i="28"/>
  <c r="AT258" i="28" s="1"/>
  <c r="AS258" i="28"/>
  <c r="AS267" i="28"/>
  <c r="AP267" i="28"/>
  <c r="AT267" i="28" s="1"/>
  <c r="AQ267" i="28"/>
  <c r="AZ267" i="28"/>
  <c r="BA267" i="28"/>
  <c r="AW267" i="28"/>
  <c r="AV267" i="28"/>
  <c r="AR267" i="28"/>
  <c r="BZ311" i="28"/>
  <c r="CF311" i="28" s="1"/>
  <c r="CG311" i="28"/>
  <c r="CC311" i="28"/>
  <c r="CA199" i="28"/>
  <c r="CH199" i="28" s="1"/>
  <c r="CI199" i="28"/>
  <c r="CD199" i="28"/>
  <c r="CI275" i="28"/>
  <c r="CA275" i="28"/>
  <c r="CH275" i="28" s="1"/>
  <c r="CD275" i="28"/>
  <c r="CD257" i="28"/>
  <c r="CI257" i="28"/>
  <c r="CA257" i="28"/>
  <c r="CH257" i="28" s="1"/>
  <c r="CI234" i="28"/>
  <c r="CD234" i="28"/>
  <c r="CA234" i="28"/>
  <c r="CH234" i="28" s="1"/>
  <c r="CD274" i="28"/>
  <c r="CA274" i="28"/>
  <c r="CH274" i="28" s="1"/>
  <c r="CI274" i="28"/>
  <c r="CA258" i="28"/>
  <c r="CH258" i="28" s="1"/>
  <c r="CI258" i="28"/>
  <c r="CD258" i="28"/>
  <c r="CD209" i="28"/>
  <c r="CA209" i="28"/>
  <c r="CH209" i="28" s="1"/>
  <c r="CI209" i="28"/>
  <c r="CI278" i="28"/>
  <c r="CD278" i="28"/>
  <c r="CA278" i="28"/>
  <c r="CH278" i="28" s="1"/>
  <c r="AO150" i="28"/>
  <c r="AU150" i="28" s="1"/>
  <c r="AR150" i="28"/>
  <c r="AQ150" i="28"/>
  <c r="AP150" i="28"/>
  <c r="AW202" i="28"/>
  <c r="AO202" i="28"/>
  <c r="AU202" i="28" s="1"/>
  <c r="AQ202" i="28"/>
  <c r="AO243" i="28"/>
  <c r="AU243" i="28" s="1"/>
  <c r="AW243" i="28"/>
  <c r="AO282" i="28"/>
  <c r="AU282" i="28" s="1"/>
  <c r="CA282" i="28"/>
  <c r="CH282" i="28" s="1"/>
  <c r="CA149" i="28"/>
  <c r="CH149" i="28" s="1"/>
  <c r="CG192" i="28"/>
  <c r="BZ192" i="28"/>
  <c r="CF192" i="28" s="1"/>
  <c r="CC192" i="28"/>
  <c r="CC202" i="28"/>
  <c r="BZ202" i="28"/>
  <c r="CF202" i="28" s="1"/>
  <c r="CG202" i="28"/>
  <c r="BZ301" i="28"/>
  <c r="CF301" i="28" s="1"/>
  <c r="CG301" i="28"/>
  <c r="CC301" i="28"/>
  <c r="CG185" i="28"/>
  <c r="BZ185" i="28"/>
  <c r="CF185" i="28" s="1"/>
  <c r="CC185" i="28"/>
  <c r="CG300" i="28"/>
  <c r="CC300" i="28"/>
  <c r="BZ300" i="28"/>
  <c r="CF300" i="28" s="1"/>
  <c r="CG206" i="28"/>
  <c r="BZ206" i="28"/>
  <c r="CF206" i="28" s="1"/>
  <c r="CC206" i="28"/>
  <c r="CC289" i="28"/>
  <c r="BZ289" i="28"/>
  <c r="CF289" i="28" s="1"/>
  <c r="CG289" i="28"/>
  <c r="CG277" i="28"/>
  <c r="BZ277" i="28"/>
  <c r="CF277" i="28" s="1"/>
  <c r="CC277" i="28"/>
  <c r="BZ285" i="28"/>
  <c r="CF285" i="28" s="1"/>
  <c r="CG285" i="28"/>
  <c r="CC285" i="28"/>
  <c r="CA220" i="28"/>
  <c r="CH220" i="28" s="1"/>
  <c r="AR114" i="28"/>
  <c r="CD250" i="28"/>
  <c r="AP173" i="28"/>
  <c r="CK280" i="28"/>
  <c r="CE280" i="28"/>
  <c r="CB280" i="28"/>
  <c r="CJ280" i="28" s="1"/>
  <c r="CK181" i="28"/>
  <c r="CE181" i="28"/>
  <c r="CB181" i="28"/>
  <c r="CJ181" i="28" s="1"/>
  <c r="AR233" i="28"/>
  <c r="CD170" i="28"/>
  <c r="AP156" i="28"/>
  <c r="CA245" i="28"/>
  <c r="CH245" i="28" s="1"/>
  <c r="CE310" i="28"/>
  <c r="CK310" i="28"/>
  <c r="CB310" i="28"/>
  <c r="CJ310" i="28" s="1"/>
  <c r="CK153" i="28"/>
  <c r="CE153" i="28"/>
  <c r="CB153" i="28"/>
  <c r="CJ153" i="28" s="1"/>
  <c r="CE213" i="28"/>
  <c r="CB213" i="28"/>
  <c r="CJ213" i="28" s="1"/>
  <c r="CK213" i="28"/>
  <c r="CE229" i="28"/>
  <c r="CB229" i="28"/>
  <c r="CJ229" i="28" s="1"/>
  <c r="CK229" i="28"/>
  <c r="CB133" i="28"/>
  <c r="CJ133" i="28" s="1"/>
  <c r="CE133" i="28"/>
  <c r="CK133" i="28"/>
  <c r="CB303" i="28"/>
  <c r="CJ303" i="28" s="1"/>
  <c r="CK303" i="28"/>
  <c r="CE303" i="28"/>
  <c r="CE231" i="28"/>
  <c r="CK231" i="28"/>
  <c r="CB231" i="28"/>
  <c r="CJ231" i="28" s="1"/>
  <c r="CB243" i="28"/>
  <c r="CJ243" i="28" s="1"/>
  <c r="CK243" i="28"/>
  <c r="CE243" i="28"/>
  <c r="CK265" i="28"/>
  <c r="CE265" i="28"/>
  <c r="CB265" i="28"/>
  <c r="CJ265" i="28" s="1"/>
  <c r="CK238" i="28"/>
  <c r="CE238" i="28"/>
  <c r="CB238" i="28"/>
  <c r="CJ238" i="28" s="1"/>
  <c r="CB285" i="28"/>
  <c r="CJ285" i="28" s="1"/>
  <c r="CK285" i="28"/>
  <c r="CE285" i="28"/>
  <c r="AW147" i="28"/>
  <c r="CC276" i="28"/>
  <c r="CC115" i="28"/>
  <c r="AQ306" i="28"/>
  <c r="AZ306" i="28"/>
  <c r="BA306" i="28"/>
  <c r="AW306" i="28"/>
  <c r="AV306" i="28"/>
  <c r="AS306" i="28"/>
  <c r="AR306" i="28"/>
  <c r="AP306" i="28"/>
  <c r="AT306" i="28" s="1"/>
  <c r="AR200" i="28"/>
  <c r="AQ200" i="28"/>
  <c r="AW200" i="28"/>
  <c r="AV200" i="28"/>
  <c r="AS200" i="28"/>
  <c r="AP200" i="28"/>
  <c r="AT200" i="28" s="1"/>
  <c r="AZ200" i="28"/>
  <c r="BA200" i="28"/>
  <c r="AS256" i="28"/>
  <c r="AQ256" i="28"/>
  <c r="AP256" i="28"/>
  <c r="AT256" i="28" s="1"/>
  <c r="BA256" i="28"/>
  <c r="AV256" i="28"/>
  <c r="AR256" i="28"/>
  <c r="AZ256" i="28"/>
  <c r="AW256" i="28"/>
  <c r="CI263" i="28"/>
  <c r="CD263" i="28"/>
  <c r="CA263" i="28"/>
  <c r="CH263" i="28" s="1"/>
  <c r="CC134" i="28"/>
  <c r="CG134" i="28"/>
  <c r="BZ134" i="28"/>
  <c r="CF134" i="28" s="1"/>
  <c r="CG128" i="28"/>
  <c r="CC128" i="28"/>
  <c r="BZ128" i="28"/>
  <c r="CF128" i="28" s="1"/>
  <c r="BZ253" i="28"/>
  <c r="CF253" i="28" s="1"/>
  <c r="CG253" i="28"/>
  <c r="CC253" i="28"/>
  <c r="CK142" i="28"/>
  <c r="CE142" i="28"/>
  <c r="CB142" i="28"/>
  <c r="CJ142" i="28" s="1"/>
  <c r="CK161" i="28"/>
  <c r="CE161" i="28"/>
  <c r="CB161" i="28"/>
  <c r="CJ161" i="28" s="1"/>
  <c r="CB268" i="28"/>
  <c r="CJ268" i="28" s="1"/>
  <c r="CE268" i="28"/>
  <c r="CK268" i="28"/>
  <c r="AO141" i="28"/>
  <c r="AU141" i="28" s="1"/>
  <c r="AW141" i="28"/>
  <c r="AV291" i="28"/>
  <c r="AR291" i="28"/>
  <c r="AW291" i="28"/>
  <c r="AZ291" i="28"/>
  <c r="AS291" i="28"/>
  <c r="BA291" i="28"/>
  <c r="AP291" i="28"/>
  <c r="AT291" i="28" s="1"/>
  <c r="AQ291" i="28"/>
  <c r="AQ228" i="28"/>
  <c r="BA228" i="28"/>
  <c r="AZ228" i="28"/>
  <c r="AW228" i="28"/>
  <c r="AV228" i="28"/>
  <c r="AS228" i="28"/>
  <c r="AR228" i="28"/>
  <c r="AP228" i="28"/>
  <c r="AT228" i="28" s="1"/>
  <c r="AW308" i="28"/>
  <c r="AV308" i="28"/>
  <c r="AS308" i="28"/>
  <c r="BA308" i="28"/>
  <c r="AZ308" i="28"/>
  <c r="AQ308" i="28"/>
  <c r="AP308" i="28"/>
  <c r="AT308" i="28" s="1"/>
  <c r="AR308" i="28"/>
  <c r="CA208" i="28"/>
  <c r="CH208" i="28" s="1"/>
  <c r="CD208" i="28"/>
  <c r="CI208" i="28"/>
  <c r="CC135" i="28"/>
  <c r="BZ135" i="28"/>
  <c r="CF135" i="28" s="1"/>
  <c r="CG135" i="28"/>
  <c r="CG303" i="28"/>
  <c r="CC303" i="28"/>
  <c r="BZ303" i="28"/>
  <c r="CF303" i="28" s="1"/>
  <c r="CC291" i="28"/>
  <c r="CG291" i="28"/>
  <c r="BZ291" i="28"/>
  <c r="CF291" i="28" s="1"/>
  <c r="CB205" i="28"/>
  <c r="CJ205" i="28" s="1"/>
  <c r="CK205" i="28"/>
  <c r="CE205" i="28"/>
  <c r="CB184" i="28"/>
  <c r="CJ184" i="28" s="1"/>
  <c r="CE184" i="28"/>
  <c r="CK184" i="28"/>
  <c r="CK264" i="28"/>
  <c r="CB264" i="28"/>
  <c r="CJ264" i="28" s="1"/>
  <c r="CE264" i="28"/>
  <c r="CC145" i="28"/>
  <c r="BZ145" i="28"/>
  <c r="CF145" i="28" s="1"/>
  <c r="CG145" i="28"/>
  <c r="BZ223" i="28"/>
  <c r="CF223" i="28" s="1"/>
  <c r="CG223" i="28"/>
  <c r="CC223" i="28"/>
  <c r="CD150" i="28"/>
  <c r="CA150" i="28"/>
  <c r="CH150" i="28" s="1"/>
  <c r="CI150" i="28"/>
  <c r="CE164" i="28"/>
  <c r="CB164" i="28"/>
  <c r="CJ164" i="28" s="1"/>
  <c r="CK164" i="28"/>
  <c r="CE274" i="28"/>
  <c r="CB274" i="28"/>
  <c r="CJ274" i="28" s="1"/>
  <c r="CK274" i="28"/>
  <c r="CB267" i="28"/>
  <c r="CJ267" i="28" s="1"/>
  <c r="CK267" i="28"/>
  <c r="CE267" i="28"/>
  <c r="CA219" i="28"/>
  <c r="CH219" i="28" s="1"/>
  <c r="AZ295" i="28"/>
  <c r="AV295" i="28"/>
  <c r="AQ295" i="28"/>
  <c r="AP295" i="28"/>
  <c r="AT295" i="28" s="1"/>
  <c r="BA295" i="28"/>
  <c r="AR295" i="28"/>
  <c r="AW295" i="28"/>
  <c r="AS295" i="28"/>
  <c r="AO142" i="28"/>
  <c r="AU142" i="28" s="1"/>
  <c r="AS142" i="28"/>
  <c r="AP142" i="28"/>
  <c r="AR142" i="28"/>
  <c r="AQ142" i="28"/>
  <c r="AS119" i="28"/>
  <c r="AS215" i="28"/>
  <c r="CG165" i="28"/>
  <c r="CC165" i="28"/>
  <c r="BZ165" i="28"/>
  <c r="CF165" i="28" s="1"/>
  <c r="CG238" i="28"/>
  <c r="CC238" i="28"/>
  <c r="BZ238" i="28"/>
  <c r="CF238" i="28" s="1"/>
  <c r="CG148" i="28"/>
  <c r="CC148" i="28"/>
  <c r="BZ148" i="28"/>
  <c r="CF148" i="28" s="1"/>
  <c r="BZ156" i="28"/>
  <c r="CF156" i="28" s="1"/>
  <c r="CC156" i="28"/>
  <c r="CG156" i="28"/>
  <c r="BZ235" i="28"/>
  <c r="CF235" i="28" s="1"/>
  <c r="CG235" i="28"/>
  <c r="CC235" i="28"/>
  <c r="CC183" i="28"/>
  <c r="BZ183" i="28"/>
  <c r="CF183" i="28" s="1"/>
  <c r="CG183" i="28"/>
  <c r="CG230" i="28"/>
  <c r="CC230" i="28"/>
  <c r="BZ230" i="28"/>
  <c r="CF230" i="28" s="1"/>
  <c r="CG261" i="28"/>
  <c r="BZ261" i="28"/>
  <c r="CF261" i="28" s="1"/>
  <c r="CC261" i="28"/>
  <c r="CC283" i="28"/>
  <c r="CG283" i="28"/>
  <c r="BZ283" i="28"/>
  <c r="CF283" i="28" s="1"/>
  <c r="CI248" i="28"/>
  <c r="CD248" i="28"/>
  <c r="CA248" i="28"/>
  <c r="CH248" i="28" s="1"/>
  <c r="CD146" i="28"/>
  <c r="CA146" i="28"/>
  <c r="CH146" i="28" s="1"/>
  <c r="CI146" i="28"/>
  <c r="AQ271" i="28"/>
  <c r="CG120" i="28"/>
  <c r="CC120" i="28"/>
  <c r="BZ120" i="28"/>
  <c r="CF120" i="28" s="1"/>
  <c r="AP233" i="28"/>
  <c r="CC141" i="28"/>
  <c r="CK128" i="28"/>
  <c r="CE128" i="28"/>
  <c r="CB128" i="28"/>
  <c r="CJ128" i="28" s="1"/>
  <c r="CB178" i="28"/>
  <c r="CJ178" i="28" s="1"/>
  <c r="CK178" i="28"/>
  <c r="CE178" i="28"/>
  <c r="CE215" i="28"/>
  <c r="CB215" i="28"/>
  <c r="CJ215" i="28" s="1"/>
  <c r="CK215" i="28"/>
  <c r="CE293" i="28"/>
  <c r="CK293" i="28"/>
  <c r="CB293" i="28"/>
  <c r="CJ293" i="28" s="1"/>
  <c r="CK235" i="28"/>
  <c r="CE235" i="28"/>
  <c r="CB235" i="28"/>
  <c r="CJ235" i="28" s="1"/>
  <c r="CB292" i="28"/>
  <c r="CJ292" i="28" s="1"/>
  <c r="CK292" i="28"/>
  <c r="CE292" i="28"/>
  <c r="AS120" i="28"/>
  <c r="AR212" i="28"/>
  <c r="BZ150" i="28"/>
  <c r="CF150" i="28" s="1"/>
  <c r="CC150" i="28"/>
  <c r="CG150" i="28"/>
  <c r="BZ199" i="28"/>
  <c r="CF199" i="28" s="1"/>
  <c r="CC199" i="28"/>
  <c r="CG199" i="28"/>
  <c r="BZ299" i="28"/>
  <c r="CF299" i="28" s="1"/>
  <c r="CC299" i="28"/>
  <c r="CG299" i="28"/>
  <c r="CA193" i="28"/>
  <c r="CH193" i="28" s="1"/>
  <c r="CB225" i="28"/>
  <c r="CJ225" i="28" s="1"/>
  <c r="CK225" i="28"/>
  <c r="CE225" i="28"/>
  <c r="CK135" i="28"/>
  <c r="CB135" i="28"/>
  <c r="CJ135" i="28" s="1"/>
  <c r="CE135" i="28"/>
  <c r="CB186" i="28"/>
  <c r="CJ186" i="28" s="1"/>
  <c r="CK186" i="28"/>
  <c r="CE186" i="28"/>
  <c r="CK197" i="28"/>
  <c r="CE197" i="28"/>
  <c r="CB197" i="28"/>
  <c r="CJ197" i="28" s="1"/>
  <c r="CB276" i="28"/>
  <c r="CJ276" i="28" s="1"/>
  <c r="CK276" i="28"/>
  <c r="CE276" i="28"/>
  <c r="AQ253" i="28"/>
  <c r="AP253" i="28"/>
  <c r="AT253" i="28" s="1"/>
  <c r="AS253" i="28"/>
  <c r="AZ253" i="28"/>
  <c r="AR253" i="28"/>
  <c r="AV253" i="28"/>
  <c r="BA253" i="28"/>
  <c r="AW253" i="28"/>
  <c r="AZ129" i="28"/>
  <c r="AR129" i="28"/>
  <c r="AP129" i="28"/>
  <c r="AT129" i="28" s="1"/>
  <c r="AQ129" i="28"/>
  <c r="AS129" i="28"/>
  <c r="BA129" i="28"/>
  <c r="AW129" i="28"/>
  <c r="AV129" i="28"/>
  <c r="AZ209" i="28"/>
  <c r="AV209" i="28"/>
  <c r="AR209" i="28"/>
  <c r="AW209" i="28"/>
  <c r="AP209" i="28"/>
  <c r="AT209" i="28" s="1"/>
  <c r="BA209" i="28"/>
  <c r="AS209" i="28"/>
  <c r="AQ209" i="28"/>
  <c r="CG159" i="28"/>
  <c r="CC159" i="28"/>
  <c r="BZ159" i="28"/>
  <c r="CF159" i="28" s="1"/>
  <c r="CG275" i="28"/>
  <c r="CC275" i="28"/>
  <c r="BZ275" i="28"/>
  <c r="CF275" i="28" s="1"/>
  <c r="CG184" i="28"/>
  <c r="CC184" i="28"/>
  <c r="BZ184" i="28"/>
  <c r="CF184" i="28" s="1"/>
  <c r="CC226" i="28"/>
  <c r="CG226" i="28"/>
  <c r="BZ226" i="28"/>
  <c r="CF226" i="28" s="1"/>
  <c r="BZ208" i="28"/>
  <c r="CF208" i="28" s="1"/>
  <c r="CC208" i="28"/>
  <c r="CG208" i="28"/>
  <c r="CG282" i="28"/>
  <c r="CC282" i="28"/>
  <c r="BZ282" i="28"/>
  <c r="CF282" i="28" s="1"/>
  <c r="AW238" i="28"/>
  <c r="BZ212" i="28"/>
  <c r="CF212" i="28" s="1"/>
  <c r="CE149" i="28"/>
  <c r="CB149" i="28"/>
  <c r="CJ149" i="28" s="1"/>
  <c r="CK149" i="28"/>
  <c r="CK138" i="28"/>
  <c r="CE138" i="28"/>
  <c r="CB138" i="28"/>
  <c r="CJ138" i="28" s="1"/>
  <c r="CK312" i="28"/>
  <c r="CE312" i="28"/>
  <c r="CB312" i="28"/>
  <c r="CJ312" i="28" s="1"/>
  <c r="CB288" i="28"/>
  <c r="CJ288" i="28" s="1"/>
  <c r="CE288" i="28"/>
  <c r="CK288" i="28"/>
  <c r="AR225" i="28"/>
  <c r="AQ225" i="28"/>
  <c r="AZ225" i="28"/>
  <c r="AV225" i="28"/>
  <c r="AP225" i="28"/>
  <c r="AT225" i="28" s="1"/>
  <c r="AS225" i="28"/>
  <c r="AW225" i="28"/>
  <c r="BA225" i="28"/>
  <c r="AP145" i="28"/>
  <c r="AZ171" i="28"/>
  <c r="BA171" i="28"/>
  <c r="AW171" i="28"/>
  <c r="AV171" i="28"/>
  <c r="AS171" i="28"/>
  <c r="AP171" i="28"/>
  <c r="AT171" i="28" s="1"/>
  <c r="AR171" i="28"/>
  <c r="AQ171" i="28"/>
  <c r="AS273" i="28"/>
  <c r="AP273" i="28"/>
  <c r="AT273" i="28" s="1"/>
  <c r="BA273" i="28"/>
  <c r="AW273" i="28"/>
  <c r="AV273" i="28"/>
  <c r="AQ273" i="28"/>
  <c r="AR273" i="28"/>
  <c r="AZ273" i="28"/>
  <c r="CA152" i="28"/>
  <c r="CH152" i="28" s="1"/>
  <c r="CI152" i="28"/>
  <c r="CD152" i="28"/>
  <c r="CD212" i="28"/>
  <c r="CA212" i="28"/>
  <c r="CH212" i="28" s="1"/>
  <c r="CI212" i="28"/>
  <c r="CI310" i="28"/>
  <c r="CD310" i="28"/>
  <c r="CA310" i="28"/>
  <c r="CH310" i="28" s="1"/>
  <c r="CA299" i="28"/>
  <c r="CH299" i="28" s="1"/>
  <c r="CD299" i="28"/>
  <c r="CI299" i="28"/>
  <c r="BZ136" i="28"/>
  <c r="CF136" i="28" s="1"/>
  <c r="CD270" i="28"/>
  <c r="CB160" i="28"/>
  <c r="CJ160" i="28" s="1"/>
  <c r="CE160" i="28"/>
  <c r="CK160" i="28"/>
  <c r="CE224" i="28"/>
  <c r="CB224" i="28"/>
  <c r="CJ224" i="28" s="1"/>
  <c r="CK224" i="28"/>
  <c r="CE228" i="28"/>
  <c r="CB228" i="28"/>
  <c r="CJ228" i="28" s="1"/>
  <c r="CK228" i="28"/>
  <c r="CE203" i="28"/>
  <c r="CK203" i="28"/>
  <c r="CB203" i="28"/>
  <c r="CJ203" i="28" s="1"/>
  <c r="AZ170" i="28"/>
  <c r="AV170" i="28"/>
  <c r="AR170" i="28"/>
  <c r="AQ170" i="28"/>
  <c r="AP170" i="28"/>
  <c r="AT170" i="28" s="1"/>
  <c r="BA170" i="28"/>
  <c r="AW170" i="28"/>
  <c r="AS170" i="28"/>
  <c r="AV245" i="28"/>
  <c r="AR245" i="28"/>
  <c r="AP245" i="28"/>
  <c r="AT245" i="28" s="1"/>
  <c r="AS245" i="28"/>
  <c r="AQ245" i="28"/>
  <c r="AW245" i="28"/>
  <c r="AZ245" i="28"/>
  <c r="BA245" i="28"/>
  <c r="BA264" i="28"/>
  <c r="AZ264" i="28"/>
  <c r="AS264" i="28"/>
  <c r="AR264" i="28"/>
  <c r="AV264" i="28"/>
  <c r="AW264" i="28"/>
  <c r="AQ264" i="28"/>
  <c r="AP264" i="28"/>
  <c r="AT264" i="28" s="1"/>
  <c r="CI308" i="28"/>
  <c r="CD308" i="28"/>
  <c r="CA308" i="28"/>
  <c r="CH308" i="28" s="1"/>
  <c r="AR140" i="28"/>
  <c r="CD289" i="28"/>
  <c r="CA289" i="28"/>
  <c r="CH289" i="28" s="1"/>
  <c r="CI289" i="28"/>
  <c r="CA187" i="28"/>
  <c r="CH187" i="28" s="1"/>
  <c r="CI187" i="28"/>
  <c r="CD187" i="28"/>
  <c r="CD149" i="28"/>
  <c r="AW239" i="28"/>
  <c r="CG234" i="28"/>
  <c r="BZ234" i="28"/>
  <c r="CF234" i="28" s="1"/>
  <c r="CC234" i="28"/>
  <c r="CC203" i="28"/>
  <c r="BZ203" i="28"/>
  <c r="CF203" i="28" s="1"/>
  <c r="CG203" i="28"/>
  <c r="CC133" i="28"/>
  <c r="BZ133" i="28"/>
  <c r="CF133" i="28" s="1"/>
  <c r="CG133" i="28"/>
  <c r="CG228" i="28"/>
  <c r="BZ228" i="28"/>
  <c r="CF228" i="28" s="1"/>
  <c r="CC228" i="28"/>
  <c r="N7" i="28"/>
  <c r="CG113" i="28"/>
  <c r="CC113" i="28"/>
  <c r="BZ113" i="28"/>
  <c r="CG214" i="28"/>
  <c r="CC214" i="28"/>
  <c r="BZ214" i="28"/>
  <c r="CF214" i="28" s="1"/>
  <c r="CG196" i="28"/>
  <c r="CC196" i="28"/>
  <c r="BZ196" i="28"/>
  <c r="CF196" i="28" s="1"/>
  <c r="CC284" i="28"/>
  <c r="CG284" i="28"/>
  <c r="BZ284" i="28"/>
  <c r="CF284" i="28" s="1"/>
  <c r="CG292" i="28"/>
  <c r="CC292" i="28"/>
  <c r="BZ292" i="28"/>
  <c r="CF292" i="28" s="1"/>
  <c r="CG248" i="28"/>
  <c r="CC248" i="28"/>
  <c r="BZ248" i="28"/>
  <c r="CF248" i="28" s="1"/>
  <c r="CA174" i="28"/>
  <c r="CH174" i="28" s="1"/>
  <c r="CK247" i="28"/>
  <c r="CE247" i="28"/>
  <c r="CB247" i="28"/>
  <c r="CJ247" i="28" s="1"/>
  <c r="BZ174" i="28"/>
  <c r="CF174" i="28" s="1"/>
  <c r="AS133" i="28"/>
  <c r="CC249" i="28"/>
  <c r="AS233" i="28"/>
  <c r="AQ156" i="28"/>
  <c r="CE176" i="28"/>
  <c r="CB176" i="28"/>
  <c r="CJ176" i="28" s="1"/>
  <c r="CK176" i="28"/>
  <c r="CB255" i="28"/>
  <c r="CJ255" i="28" s="1"/>
  <c r="CE255" i="28"/>
  <c r="CK255" i="28"/>
  <c r="CK296" i="28"/>
  <c r="CE296" i="28"/>
  <c r="CB296" i="28"/>
  <c r="CJ296" i="28" s="1"/>
  <c r="CE258" i="28"/>
  <c r="CK258" i="28"/>
  <c r="CB258" i="28"/>
  <c r="CJ258" i="28" s="1"/>
  <c r="CK281" i="28"/>
  <c r="CE281" i="28"/>
  <c r="CB281" i="28"/>
  <c r="CJ281" i="28" s="1"/>
  <c r="CD260" i="28"/>
  <c r="CD245" i="28"/>
  <c r="BZ245" i="28"/>
  <c r="CF245" i="28" s="1"/>
  <c r="AW149" i="28"/>
  <c r="AR149" i="28"/>
  <c r="AQ149" i="28"/>
  <c r="AP149" i="28"/>
  <c r="AT149" i="28" s="1"/>
  <c r="BA149" i="28"/>
  <c r="AZ149" i="28"/>
  <c r="AV149" i="28"/>
  <c r="AS149" i="28"/>
  <c r="AZ249" i="28"/>
  <c r="AV249" i="28"/>
  <c r="BA249" i="28"/>
  <c r="AQ249" i="28"/>
  <c r="AP249" i="28"/>
  <c r="AT249" i="28" s="1"/>
  <c r="AS249" i="28"/>
  <c r="AR249" i="28"/>
  <c r="AW249" i="28"/>
  <c r="BA208" i="28"/>
  <c r="AZ208" i="28"/>
  <c r="AW208" i="28"/>
  <c r="AV208" i="28"/>
  <c r="AQ208" i="28"/>
  <c r="AP208" i="28"/>
  <c r="AT208" i="28" s="1"/>
  <c r="AR208" i="28"/>
  <c r="AS208" i="28"/>
  <c r="CD134" i="28"/>
  <c r="CA134" i="28"/>
  <c r="CH134" i="28" s="1"/>
  <c r="CI134" i="28"/>
  <c r="CD119" i="28"/>
  <c r="CI119" i="28"/>
  <c r="CA119" i="28"/>
  <c r="CH119" i="28" s="1"/>
  <c r="CD113" i="28"/>
  <c r="N11" i="28"/>
  <c r="CA113" i="28"/>
  <c r="CI113" i="28"/>
  <c r="CI311" i="28"/>
  <c r="CA311" i="28"/>
  <c r="CH311" i="28" s="1"/>
  <c r="CD311" i="28"/>
  <c r="CA260" i="28"/>
  <c r="CH260" i="28" s="1"/>
  <c r="AW142" i="28"/>
  <c r="CC152" i="28"/>
  <c r="BZ152" i="28"/>
  <c r="CF152" i="28" s="1"/>
  <c r="CG152" i="28"/>
  <c r="CC129" i="28"/>
  <c r="BZ129" i="28"/>
  <c r="CF129" i="28" s="1"/>
  <c r="CG129" i="28"/>
  <c r="CG209" i="28"/>
  <c r="BZ209" i="28"/>
  <c r="CF209" i="28" s="1"/>
  <c r="CC209" i="28"/>
  <c r="BZ266" i="28"/>
  <c r="CF266" i="28" s="1"/>
  <c r="CC266" i="28"/>
  <c r="CG266" i="28"/>
  <c r="AW300" i="28"/>
  <c r="BZ193" i="28"/>
  <c r="CF193" i="28" s="1"/>
  <c r="AP238" i="28"/>
  <c r="CD218" i="28"/>
  <c r="AP161" i="28"/>
  <c r="BZ170" i="28"/>
  <c r="CF170" i="28" s="1"/>
  <c r="CE121" i="28"/>
  <c r="CB121" i="28"/>
  <c r="CJ121" i="28" s="1"/>
  <c r="CK121" i="28"/>
  <c r="CE122" i="28"/>
  <c r="CB122" i="28"/>
  <c r="CJ122" i="28" s="1"/>
  <c r="CK122" i="28"/>
  <c r="CK171" i="28"/>
  <c r="CE171" i="28"/>
  <c r="CB171" i="28"/>
  <c r="CJ171" i="28" s="1"/>
  <c r="CE115" i="28"/>
  <c r="CB115" i="28"/>
  <c r="CJ115" i="28" s="1"/>
  <c r="CK115" i="28"/>
  <c r="CK286" i="28"/>
  <c r="CB286" i="28"/>
  <c r="CJ286" i="28" s="1"/>
  <c r="CE286" i="28"/>
  <c r="CE290" i="28"/>
  <c r="CB290" i="28"/>
  <c r="CJ290" i="28" s="1"/>
  <c r="CK290" i="28"/>
  <c r="BZ187" i="28"/>
  <c r="CF187" i="28" s="1"/>
  <c r="AW310" i="28"/>
  <c r="AS134" i="28"/>
  <c r="AR134" i="28"/>
  <c r="AQ134" i="28"/>
  <c r="BA134" i="28"/>
  <c r="AZ134" i="28"/>
  <c r="AW134" i="28"/>
  <c r="AV134" i="28"/>
  <c r="AP134" i="28"/>
  <c r="AT134" i="28" s="1"/>
  <c r="AP182" i="28"/>
  <c r="AT182" i="28" s="1"/>
  <c r="BA182" i="28"/>
  <c r="AS182" i="28"/>
  <c r="AR182" i="28"/>
  <c r="AQ182" i="28"/>
  <c r="AV182" i="28"/>
  <c r="AW182" i="28"/>
  <c r="AZ182" i="28"/>
  <c r="AS272" i="28"/>
  <c r="AR272" i="28"/>
  <c r="AV272" i="28"/>
  <c r="AQ272" i="28"/>
  <c r="AP272" i="28"/>
  <c r="AT272" i="28" s="1"/>
  <c r="AZ272" i="28"/>
  <c r="BA272" i="28"/>
  <c r="AW272" i="28"/>
  <c r="AQ274" i="28"/>
  <c r="AR274" i="28"/>
  <c r="AP274" i="28"/>
  <c r="AT274" i="28" s="1"/>
  <c r="AW274" i="28"/>
  <c r="AV274" i="28"/>
  <c r="AS274" i="28"/>
  <c r="BA274" i="28"/>
  <c r="AZ274" i="28"/>
  <c r="AQ224" i="28"/>
  <c r="AP224" i="28"/>
  <c r="AT224" i="28" s="1"/>
  <c r="AS224" i="28"/>
  <c r="AR224" i="28"/>
  <c r="BA224" i="28"/>
  <c r="AZ224" i="28"/>
  <c r="AW224" i="28"/>
  <c r="AV224" i="28"/>
  <c r="AV266" i="28"/>
  <c r="AR266" i="28"/>
  <c r="AP266" i="28"/>
  <c r="AT266" i="28" s="1"/>
  <c r="BA266" i="28"/>
  <c r="AW266" i="28"/>
  <c r="AZ266" i="28"/>
  <c r="AS266" i="28"/>
  <c r="AQ266" i="28"/>
  <c r="CI272" i="28"/>
  <c r="CD272" i="28"/>
  <c r="CA272" i="28"/>
  <c r="CH272" i="28" s="1"/>
  <c r="CI164" i="28"/>
  <c r="CA164" i="28"/>
  <c r="CH164" i="28" s="1"/>
  <c r="CD164" i="28"/>
  <c r="CI140" i="28"/>
  <c r="CD140" i="28"/>
  <c r="CA140" i="28"/>
  <c r="CH140" i="28" s="1"/>
  <c r="CA117" i="28"/>
  <c r="CH117" i="28" s="1"/>
  <c r="CD117" i="28"/>
  <c r="CI117" i="28"/>
  <c r="CD129" i="28"/>
  <c r="CA129" i="28"/>
  <c r="CH129" i="28" s="1"/>
  <c r="CI129" i="28"/>
  <c r="CD243" i="28"/>
  <c r="CI243" i="28"/>
  <c r="CA243" i="28"/>
  <c r="CH243" i="28" s="1"/>
  <c r="CI312" i="28"/>
  <c r="CD312" i="28"/>
  <c r="CA312" i="28"/>
  <c r="CH312" i="28" s="1"/>
  <c r="CA259" i="28"/>
  <c r="CH259" i="28" s="1"/>
  <c r="CI259" i="28"/>
  <c r="CD259" i="28"/>
  <c r="CA285" i="28"/>
  <c r="CH285" i="28" s="1"/>
  <c r="CI285" i="28"/>
  <c r="CD285" i="28"/>
  <c r="AO186" i="28"/>
  <c r="AU186" i="28" s="1"/>
  <c r="AW186" i="28"/>
  <c r="AS186" i="28"/>
  <c r="CC147" i="28"/>
  <c r="CG163" i="28"/>
  <c r="CC163" i="28"/>
  <c r="BZ163" i="28"/>
  <c r="CF163" i="28" s="1"/>
  <c r="CA226" i="28"/>
  <c r="CH226" i="28" s="1"/>
  <c r="AS191" i="28"/>
  <c r="BZ252" i="28"/>
  <c r="CF252" i="28" s="1"/>
  <c r="CG252" i="28"/>
  <c r="CC252" i="28"/>
  <c r="CG254" i="28"/>
  <c r="CC254" i="28"/>
  <c r="BZ254" i="28"/>
  <c r="CF254" i="28" s="1"/>
  <c r="CG260" i="28"/>
  <c r="CC260" i="28"/>
  <c r="BZ260" i="28"/>
  <c r="CF260" i="28" s="1"/>
  <c r="CC144" i="28"/>
  <c r="BZ144" i="28"/>
  <c r="CF144" i="28" s="1"/>
  <c r="CG144" i="28"/>
  <c r="CG250" i="28"/>
  <c r="BZ250" i="28"/>
  <c r="CF250" i="28" s="1"/>
  <c r="CC250" i="28"/>
  <c r="CG216" i="28"/>
  <c r="CC216" i="28"/>
  <c r="BZ216" i="28"/>
  <c r="CF216" i="28" s="1"/>
  <c r="BZ221" i="28"/>
  <c r="CF221" i="28" s="1"/>
  <c r="CG221" i="28"/>
  <c r="CC221" i="28"/>
  <c r="CG280" i="28"/>
  <c r="BZ280" i="28"/>
  <c r="CF280" i="28" s="1"/>
  <c r="CC280" i="28"/>
  <c r="CC193" i="28"/>
  <c r="AP307" i="28"/>
  <c r="CA218" i="28"/>
  <c r="CH218" i="28" s="1"/>
  <c r="AR157" i="28"/>
  <c r="AR156" i="28"/>
  <c r="CK170" i="28"/>
  <c r="CE170" i="28"/>
  <c r="CB170" i="28"/>
  <c r="CJ170" i="28" s="1"/>
  <c r="BZ239" i="28"/>
  <c r="CF239" i="28" s="1"/>
  <c r="AW133" i="28"/>
  <c r="CD214" i="28"/>
  <c r="CK148" i="28"/>
  <c r="CB148" i="28"/>
  <c r="CJ148" i="28" s="1"/>
  <c r="CE148" i="28"/>
  <c r="CB230" i="28"/>
  <c r="CJ230" i="28" s="1"/>
  <c r="CK230" i="28"/>
  <c r="CE230" i="28"/>
  <c r="CK143" i="28"/>
  <c r="CB143" i="28"/>
  <c r="CJ143" i="28" s="1"/>
  <c r="CE143" i="28"/>
  <c r="CK126" i="28"/>
  <c r="CB126" i="28"/>
  <c r="CJ126" i="28" s="1"/>
  <c r="CE126" i="28"/>
  <c r="CE207" i="28"/>
  <c r="CK207" i="28"/>
  <c r="CB207" i="28"/>
  <c r="CJ207" i="28" s="1"/>
  <c r="CB131" i="28"/>
  <c r="CJ131" i="28" s="1"/>
  <c r="CE131" i="28"/>
  <c r="CK131" i="28"/>
  <c r="CK277" i="28"/>
  <c r="CE277" i="28"/>
  <c r="CB277" i="28"/>
  <c r="CJ277" i="28" s="1"/>
  <c r="CE185" i="28"/>
  <c r="CB185" i="28"/>
  <c r="CJ185" i="28" s="1"/>
  <c r="CK185" i="28"/>
  <c r="CB226" i="28"/>
  <c r="CJ226" i="28" s="1"/>
  <c r="CK226" i="28"/>
  <c r="CE226" i="28"/>
  <c r="CE311" i="28"/>
  <c r="CK311" i="28"/>
  <c r="CB311" i="28"/>
  <c r="CJ311" i="28" s="1"/>
  <c r="CK300" i="28"/>
  <c r="CE300" i="28"/>
  <c r="CB300" i="28"/>
  <c r="CJ300" i="28" s="1"/>
  <c r="AR202" i="28"/>
  <c r="CC194" i="28"/>
  <c r="AR280" i="28"/>
  <c r="CC219" i="28"/>
  <c r="AP153" i="28"/>
  <c r="CE253" i="28"/>
  <c r="CB253" i="28"/>
  <c r="CJ253" i="28" s="1"/>
  <c r="CK253" i="28"/>
  <c r="CD297" i="28"/>
  <c r="AQ116" i="28"/>
  <c r="AP116" i="28"/>
  <c r="AT116" i="28" s="1"/>
  <c r="AZ116" i="28"/>
  <c r="AV116" i="28"/>
  <c r="AS116" i="28"/>
  <c r="AR116" i="28"/>
  <c r="AW116" i="28"/>
  <c r="BA116" i="28"/>
  <c r="AW277" i="28"/>
  <c r="AV277" i="28"/>
  <c r="AQ277" i="28"/>
  <c r="AP277" i="28"/>
  <c r="AT277" i="28" s="1"/>
  <c r="AR277" i="28"/>
  <c r="AZ277" i="28"/>
  <c r="AS277" i="28"/>
  <c r="BA277" i="28"/>
  <c r="CD183" i="28"/>
  <c r="CA183" i="28"/>
  <c r="CH183" i="28" s="1"/>
  <c r="CI183" i="28"/>
  <c r="CI171" i="28"/>
  <c r="CD171" i="28"/>
  <c r="CA171" i="28"/>
  <c r="CH171" i="28" s="1"/>
  <c r="CD228" i="28"/>
  <c r="CA228" i="28"/>
  <c r="CH228" i="28" s="1"/>
  <c r="CI228" i="28"/>
  <c r="AO124" i="28"/>
  <c r="AU124" i="28" s="1"/>
  <c r="AR124" i="28"/>
  <c r="AQ124" i="28"/>
  <c r="AW124" i="28"/>
  <c r="AS124" i="28"/>
  <c r="AP124" i="28"/>
  <c r="CC119" i="28"/>
  <c r="BZ119" i="28"/>
  <c r="CF119" i="28" s="1"/>
  <c r="CG119" i="28"/>
  <c r="CC265" i="28"/>
  <c r="CG265" i="28"/>
  <c r="BZ265" i="28"/>
  <c r="CF265" i="28" s="1"/>
  <c r="CA132" i="28"/>
  <c r="CH132" i="28" s="1"/>
  <c r="CI132" i="28"/>
  <c r="CD132" i="28"/>
  <c r="CB156" i="28"/>
  <c r="CJ156" i="28" s="1"/>
  <c r="CE156" i="28"/>
  <c r="CK156" i="28"/>
  <c r="CK219" i="28"/>
  <c r="CB219" i="28"/>
  <c r="CJ219" i="28" s="1"/>
  <c r="CE219" i="28"/>
  <c r="AW293" i="28"/>
  <c r="AS293" i="28"/>
  <c r="AR293" i="28"/>
  <c r="AQ293" i="28"/>
  <c r="AV293" i="28"/>
  <c r="AZ293" i="28"/>
  <c r="AP293" i="28"/>
  <c r="AT293" i="28" s="1"/>
  <c r="BA293" i="28"/>
  <c r="BA222" i="28"/>
  <c r="AQ222" i="28"/>
  <c r="AW222" i="28"/>
  <c r="AV222" i="28"/>
  <c r="AP222" i="28"/>
  <c r="AT222" i="28" s="1"/>
  <c r="AZ222" i="28"/>
  <c r="AS222" i="28"/>
  <c r="AR222" i="28"/>
  <c r="AP301" i="28"/>
  <c r="AT301" i="28" s="1"/>
  <c r="BA301" i="28"/>
  <c r="AZ301" i="28"/>
  <c r="AR301" i="28"/>
  <c r="AQ301" i="28"/>
  <c r="AW301" i="28"/>
  <c r="AV301" i="28"/>
  <c r="AS301" i="28"/>
  <c r="BA265" i="28"/>
  <c r="AV265" i="28"/>
  <c r="AR265" i="28"/>
  <c r="AP265" i="28"/>
  <c r="AT265" i="28" s="1"/>
  <c r="AW265" i="28"/>
  <c r="AQ265" i="28"/>
  <c r="AS265" i="28"/>
  <c r="AZ265" i="28"/>
  <c r="CI217" i="28"/>
  <c r="CD217" i="28"/>
  <c r="CA217" i="28"/>
  <c r="CH217" i="28" s="1"/>
  <c r="CI205" i="28"/>
  <c r="CA205" i="28"/>
  <c r="CH205" i="28" s="1"/>
  <c r="CD205" i="28"/>
  <c r="AO233" i="28"/>
  <c r="AU233" i="28" s="1"/>
  <c r="AQ233" i="28"/>
  <c r="CC211" i="28"/>
  <c r="BZ211" i="28"/>
  <c r="CF211" i="28" s="1"/>
  <c r="CG211" i="28"/>
  <c r="CC229" i="28"/>
  <c r="CG229" i="28"/>
  <c r="BZ229" i="28"/>
  <c r="CF229" i="28" s="1"/>
  <c r="CC273" i="28"/>
  <c r="BZ273" i="28"/>
  <c r="CF273" i="28" s="1"/>
  <c r="CG273" i="28"/>
  <c r="CK193" i="28"/>
  <c r="CE193" i="28"/>
  <c r="CB193" i="28"/>
  <c r="CJ193" i="28" s="1"/>
  <c r="CK250" i="28"/>
  <c r="CE250" i="28"/>
  <c r="CB250" i="28"/>
  <c r="CJ250" i="28" s="1"/>
  <c r="CE245" i="28"/>
  <c r="CB245" i="28"/>
  <c r="CJ245" i="28" s="1"/>
  <c r="CK245" i="28"/>
  <c r="CK180" i="28"/>
  <c r="CE180" i="28"/>
  <c r="CB180" i="28"/>
  <c r="CJ180" i="28" s="1"/>
  <c r="AO153" i="28"/>
  <c r="AU153" i="28" s="1"/>
  <c r="CD153" i="28"/>
  <c r="CA153" i="28"/>
  <c r="CH153" i="28" s="1"/>
  <c r="CD122" i="28"/>
  <c r="CA122" i="28"/>
  <c r="CH122" i="28" s="1"/>
  <c r="CI122" i="28"/>
  <c r="CG263" i="28"/>
  <c r="CC263" i="28"/>
  <c r="BZ263" i="28"/>
  <c r="CF263" i="28" s="1"/>
  <c r="CG279" i="28"/>
  <c r="CC279" i="28"/>
  <c r="BZ279" i="28"/>
  <c r="CF279" i="28" s="1"/>
  <c r="CG294" i="28"/>
  <c r="CC294" i="28"/>
  <c r="BZ294" i="28"/>
  <c r="CF294" i="28" s="1"/>
  <c r="CE190" i="28"/>
  <c r="CK190" i="28"/>
  <c r="CB190" i="28"/>
  <c r="CJ190" i="28" s="1"/>
  <c r="CK297" i="28"/>
  <c r="CB297" i="28"/>
  <c r="CJ297" i="28" s="1"/>
  <c r="CE297" i="28"/>
  <c r="CE305" i="28"/>
  <c r="CK305" i="28"/>
  <c r="CB305" i="28"/>
  <c r="CJ305" i="28" s="1"/>
  <c r="AR162" i="28"/>
  <c r="AQ162" i="28"/>
  <c r="BA162" i="28"/>
  <c r="AZ162" i="28"/>
  <c r="AW162" i="28"/>
  <c r="AV162" i="28"/>
  <c r="AS162" i="28"/>
  <c r="AP162" i="28"/>
  <c r="AT162" i="28" s="1"/>
  <c r="AP131" i="28"/>
  <c r="AT131" i="28" s="1"/>
  <c r="BA131" i="28"/>
  <c r="AZ131" i="28"/>
  <c r="AW131" i="28"/>
  <c r="AV131" i="28"/>
  <c r="AS131" i="28"/>
  <c r="AR131" i="28"/>
  <c r="AQ131" i="28"/>
  <c r="AP172" i="28"/>
  <c r="AT172" i="28" s="1"/>
  <c r="AS172" i="28"/>
  <c r="AR172" i="28"/>
  <c r="AV172" i="28"/>
  <c r="AW172" i="28"/>
  <c r="AQ172" i="28"/>
  <c r="BA172" i="28"/>
  <c r="AZ172" i="28"/>
  <c r="AS242" i="28"/>
  <c r="AR242" i="28"/>
  <c r="AZ242" i="28"/>
  <c r="AP242" i="28"/>
  <c r="AT242" i="28" s="1"/>
  <c r="AV242" i="28"/>
  <c r="AW242" i="28"/>
  <c r="AQ242" i="28"/>
  <c r="BA242" i="28"/>
  <c r="BA251" i="28"/>
  <c r="AZ251" i="28"/>
  <c r="AV251" i="28"/>
  <c r="AS251" i="28"/>
  <c r="AR251" i="28"/>
  <c r="AQ251" i="28"/>
  <c r="AP251" i="28"/>
  <c r="AT251" i="28" s="1"/>
  <c r="AW251" i="28"/>
  <c r="BA194" i="28"/>
  <c r="AZ194" i="28"/>
  <c r="AW194" i="28"/>
  <c r="AR194" i="28"/>
  <c r="AP194" i="28"/>
  <c r="AT194" i="28" s="1"/>
  <c r="AQ194" i="28"/>
  <c r="AS194" i="28"/>
  <c r="AV194" i="28"/>
  <c r="AZ279" i="28"/>
  <c r="AV279" i="28"/>
  <c r="AS279" i="28"/>
  <c r="AR279" i="28"/>
  <c r="AQ279" i="28"/>
  <c r="BA279" i="28"/>
  <c r="AW279" i="28"/>
  <c r="AP279" i="28"/>
  <c r="AT279" i="28" s="1"/>
  <c r="AP252" i="28"/>
  <c r="AT252" i="28" s="1"/>
  <c r="BA252" i="28"/>
  <c r="AS252" i="28"/>
  <c r="AR252" i="28"/>
  <c r="AW252" i="28"/>
  <c r="AV252" i="28"/>
  <c r="AQ252" i="28"/>
  <c r="AZ252" i="28"/>
  <c r="AQ286" i="28"/>
  <c r="AP286" i="28"/>
  <c r="AT286" i="28" s="1"/>
  <c r="AS286" i="28"/>
  <c r="AW286" i="28"/>
  <c r="AV286" i="28"/>
  <c r="AR286" i="28"/>
  <c r="AZ286" i="28"/>
  <c r="BA286" i="28"/>
  <c r="CI161" i="28"/>
  <c r="CD161" i="28"/>
  <c r="CA161" i="28"/>
  <c r="CH161" i="28" s="1"/>
  <c r="CA160" i="28"/>
  <c r="CH160" i="28" s="1"/>
  <c r="CD160" i="28"/>
  <c r="CI160" i="28"/>
  <c r="CD206" i="28"/>
  <c r="CA206" i="28"/>
  <c r="CH206" i="28" s="1"/>
  <c r="CI206" i="28"/>
  <c r="CI114" i="28"/>
  <c r="CA114" i="28"/>
  <c r="CH114" i="28" s="1"/>
  <c r="CD114" i="28"/>
  <c r="CA188" i="28"/>
  <c r="CH188" i="28" s="1"/>
  <c r="CD188" i="28"/>
  <c r="CI188" i="28"/>
  <c r="CI279" i="28"/>
  <c r="CD279" i="28"/>
  <c r="CA279" i="28"/>
  <c r="CH279" i="28" s="1"/>
  <c r="CD242" i="28"/>
  <c r="CA242" i="28"/>
  <c r="CH242" i="28" s="1"/>
  <c r="CI242" i="28"/>
  <c r="CA221" i="28"/>
  <c r="CH221" i="28" s="1"/>
  <c r="CD221" i="28"/>
  <c r="CI221" i="28"/>
  <c r="CA303" i="28"/>
  <c r="CH303" i="28" s="1"/>
  <c r="CD303" i="28"/>
  <c r="CI303" i="28"/>
  <c r="CD141" i="28"/>
  <c r="AP215" i="28"/>
  <c r="CG142" i="28"/>
  <c r="CC142" i="28"/>
  <c r="BZ142" i="28"/>
  <c r="CF142" i="28" s="1"/>
  <c r="CC305" i="28"/>
  <c r="BZ305" i="28"/>
  <c r="CF305" i="28" s="1"/>
  <c r="CG305" i="28"/>
  <c r="BZ302" i="28"/>
  <c r="CF302" i="28" s="1"/>
  <c r="CC302" i="28"/>
  <c r="CG302" i="28"/>
  <c r="CB144" i="28"/>
  <c r="CJ144" i="28" s="1"/>
  <c r="CK144" i="28"/>
  <c r="CE144" i="28"/>
  <c r="CK208" i="28"/>
  <c r="CB208" i="28"/>
  <c r="CJ208" i="28" s="1"/>
  <c r="CE208" i="28"/>
  <c r="CK194" i="28"/>
  <c r="CE194" i="28"/>
  <c r="CB194" i="28"/>
  <c r="CJ194" i="28" s="1"/>
  <c r="CK266" i="28"/>
  <c r="CE266" i="28"/>
  <c r="CB266" i="28"/>
  <c r="CJ266" i="28" s="1"/>
  <c r="AR120" i="28"/>
  <c r="AW207" i="28"/>
  <c r="CB117" i="28"/>
  <c r="CJ117" i="28" s="1"/>
  <c r="CK117" i="28"/>
  <c r="CE117" i="28"/>
  <c r="CB241" i="28"/>
  <c r="CJ241" i="28" s="1"/>
  <c r="CK241" i="28"/>
  <c r="CE241" i="28"/>
  <c r="AQ145" i="28"/>
  <c r="AR117" i="28"/>
  <c r="AQ117" i="28"/>
  <c r="AP117" i="28"/>
  <c r="AT117" i="28" s="1"/>
  <c r="AS117" i="28"/>
  <c r="AV117" i="28"/>
  <c r="AW117" i="28"/>
  <c r="BA117" i="28"/>
  <c r="AZ117" i="28"/>
  <c r="AR151" i="28"/>
  <c r="AQ151" i="28"/>
  <c r="AS151" i="28"/>
  <c r="AP151" i="28"/>
  <c r="AT151" i="28" s="1"/>
  <c r="AV151" i="28"/>
  <c r="BA151" i="28"/>
  <c r="AZ151" i="28"/>
  <c r="AW151" i="28"/>
  <c r="BA263" i="28"/>
  <c r="AZ263" i="28"/>
  <c r="AW263" i="28"/>
  <c r="AR263" i="28"/>
  <c r="AQ263" i="28"/>
  <c r="AS263" i="28"/>
  <c r="AP263" i="28"/>
  <c r="AT263" i="28" s="1"/>
  <c r="AV263" i="28"/>
  <c r="AW246" i="28"/>
  <c r="AV246" i="28"/>
  <c r="AS246" i="28"/>
  <c r="AZ246" i="28"/>
  <c r="AP246" i="28"/>
  <c r="AT246" i="28" s="1"/>
  <c r="BA246" i="28"/>
  <c r="AR246" i="28"/>
  <c r="AQ246" i="28"/>
  <c r="BA281" i="28"/>
  <c r="AR281" i="28"/>
  <c r="AQ281" i="28"/>
  <c r="AP281" i="28"/>
  <c r="AT281" i="28" s="1"/>
  <c r="AZ281" i="28"/>
  <c r="AW281" i="28"/>
  <c r="AV281" i="28"/>
  <c r="AS281" i="28"/>
  <c r="AR287" i="28"/>
  <c r="AQ287" i="28"/>
  <c r="BA287" i="28"/>
  <c r="AZ287" i="28"/>
  <c r="AW287" i="28"/>
  <c r="AV287" i="28"/>
  <c r="AS287" i="28"/>
  <c r="AP287" i="28"/>
  <c r="AT287" i="28" s="1"/>
  <c r="AQ302" i="28"/>
  <c r="AP302" i="28"/>
  <c r="AT302" i="28" s="1"/>
  <c r="AR302" i="28"/>
  <c r="BA302" i="28"/>
  <c r="AW302" i="28"/>
  <c r="AS302" i="28"/>
  <c r="AZ302" i="28"/>
  <c r="AV302" i="28"/>
  <c r="CD157" i="28"/>
  <c r="CA157" i="28"/>
  <c r="CH157" i="28" s="1"/>
  <c r="CI157" i="28"/>
  <c r="CD202" i="28"/>
  <c r="CA202" i="28"/>
  <c r="CH202" i="28" s="1"/>
  <c r="CI202" i="28"/>
  <c r="CD215" i="28"/>
  <c r="CI215" i="28"/>
  <c r="CA215" i="28"/>
  <c r="CH215" i="28" s="1"/>
  <c r="CI130" i="28"/>
  <c r="CD130" i="28"/>
  <c r="CA130" i="28"/>
  <c r="CH130" i="28" s="1"/>
  <c r="CI192" i="28"/>
  <c r="CA192" i="28"/>
  <c r="CH192" i="28" s="1"/>
  <c r="CD192" i="28"/>
  <c r="CI298" i="28"/>
  <c r="CD298" i="28"/>
  <c r="CA298" i="28"/>
  <c r="CH298" i="28" s="1"/>
  <c r="CA253" i="28"/>
  <c r="CH253" i="28" s="1"/>
  <c r="CI253" i="28"/>
  <c r="CD253" i="28"/>
  <c r="CI237" i="28"/>
  <c r="CA237" i="28"/>
  <c r="CH237" i="28" s="1"/>
  <c r="CD237" i="28"/>
  <c r="CI284" i="28"/>
  <c r="CA284" i="28"/>
  <c r="CH284" i="28" s="1"/>
  <c r="CD284" i="28"/>
  <c r="AS205" i="28"/>
  <c r="CK308" i="28"/>
  <c r="CE308" i="28"/>
  <c r="CB308" i="28"/>
  <c r="CJ308" i="28" s="1"/>
  <c r="CE132" i="28"/>
  <c r="CB132" i="28"/>
  <c r="CJ132" i="28" s="1"/>
  <c r="CK132" i="28"/>
  <c r="CE175" i="28"/>
  <c r="CB175" i="28"/>
  <c r="CJ175" i="28" s="1"/>
  <c r="CK175" i="28"/>
  <c r="CB162" i="28"/>
  <c r="CJ162" i="28" s="1"/>
  <c r="CE162" i="28"/>
  <c r="CK162" i="28"/>
  <c r="CE236" i="28"/>
  <c r="CB236" i="28"/>
  <c r="CJ236" i="28" s="1"/>
  <c r="CK236" i="28"/>
  <c r="CK270" i="28"/>
  <c r="CB270" i="28"/>
  <c r="CJ270" i="28" s="1"/>
  <c r="CE270" i="28"/>
  <c r="CK169" i="28"/>
  <c r="CE169" i="28"/>
  <c r="CB169" i="28"/>
  <c r="CJ169" i="28" s="1"/>
  <c r="CG308" i="28"/>
  <c r="CC308" i="28"/>
  <c r="BZ308" i="28"/>
  <c r="CF308" i="28" s="1"/>
  <c r="CG217" i="28"/>
  <c r="BZ217" i="28"/>
  <c r="CF217" i="28" s="1"/>
  <c r="CC217" i="28"/>
  <c r="CG180" i="28"/>
  <c r="BZ180" i="28"/>
  <c r="CF180" i="28" s="1"/>
  <c r="CC180" i="28"/>
  <c r="CG251" i="28"/>
  <c r="CC251" i="28"/>
  <c r="BZ251" i="28"/>
  <c r="CF251" i="28" s="1"/>
  <c r="AR271" i="28"/>
  <c r="BZ141" i="28"/>
  <c r="CF141" i="28" s="1"/>
  <c r="CK298" i="28"/>
  <c r="CE298" i="28"/>
  <c r="CB298" i="28"/>
  <c r="CJ298" i="28" s="1"/>
  <c r="CK183" i="28"/>
  <c r="CE183" i="28"/>
  <c r="CB183" i="28"/>
  <c r="CJ183" i="28" s="1"/>
  <c r="CK114" i="28"/>
  <c r="CE114" i="28"/>
  <c r="CB114" i="28"/>
  <c r="CJ114" i="28" s="1"/>
  <c r="CB295" i="28"/>
  <c r="CJ295" i="28" s="1"/>
  <c r="CK295" i="28"/>
  <c r="CE295" i="28"/>
  <c r="AP136" i="28"/>
  <c r="CD276" i="28"/>
  <c r="BA312" i="28"/>
  <c r="AZ312" i="28"/>
  <c r="AW312" i="28"/>
  <c r="AS312" i="28"/>
  <c r="AR312" i="28"/>
  <c r="AQ312" i="28"/>
  <c r="AV312" i="28"/>
  <c r="AP312" i="28"/>
  <c r="AT312" i="28" s="1"/>
  <c r="AZ155" i="28"/>
  <c r="AS155" i="28"/>
  <c r="AQ155" i="28"/>
  <c r="AP155" i="28"/>
  <c r="AT155" i="28" s="1"/>
  <c r="BA155" i="28"/>
  <c r="AR155" i="28"/>
  <c r="AW155" i="28"/>
  <c r="AV155" i="28"/>
  <c r="AS236" i="28"/>
  <c r="AP236" i="28"/>
  <c r="AT236" i="28" s="1"/>
  <c r="AZ236" i="28"/>
  <c r="BA236" i="28"/>
  <c r="AR236" i="28"/>
  <c r="AV236" i="28"/>
  <c r="AQ236" i="28"/>
  <c r="AW236" i="28"/>
  <c r="CD305" i="28"/>
  <c r="CI305" i="28"/>
  <c r="CA305" i="28"/>
  <c r="CH305" i="28" s="1"/>
  <c r="CD166" i="28"/>
  <c r="CA166" i="28"/>
  <c r="CH166" i="28" s="1"/>
  <c r="CI166" i="28"/>
  <c r="CA200" i="28"/>
  <c r="CH200" i="28" s="1"/>
  <c r="CI200" i="28"/>
  <c r="CD200" i="28"/>
  <c r="CD293" i="28"/>
  <c r="CI293" i="28"/>
  <c r="CA293" i="28"/>
  <c r="CH293" i="28" s="1"/>
  <c r="CD288" i="28"/>
  <c r="CA288" i="28"/>
  <c r="CH288" i="28" s="1"/>
  <c r="CI288" i="28"/>
  <c r="CA283" i="28"/>
  <c r="CH283" i="28" s="1"/>
  <c r="CI283" i="28"/>
  <c r="CD283" i="28"/>
  <c r="AO256" i="28"/>
  <c r="AU256" i="28" s="1"/>
  <c r="BZ256" i="28"/>
  <c r="CF256" i="28" s="1"/>
  <c r="AO240" i="28"/>
  <c r="AU240" i="28" s="1"/>
  <c r="CD240" i="28"/>
  <c r="AO140" i="28"/>
  <c r="AU140" i="28" s="1"/>
  <c r="AP140" i="28"/>
  <c r="AW140" i="28"/>
  <c r="AS140" i="28"/>
  <c r="CK125" i="28"/>
  <c r="CE125" i="28"/>
  <c r="CB125" i="28"/>
  <c r="CJ125" i="28" s="1"/>
  <c r="CK159" i="28"/>
  <c r="CE159" i="28"/>
  <c r="CB159" i="28"/>
  <c r="CJ159" i="28" s="1"/>
  <c r="CB188" i="28"/>
  <c r="CJ188" i="28" s="1"/>
  <c r="CE188" i="28"/>
  <c r="CK188" i="28"/>
  <c r="CB209" i="28"/>
  <c r="CJ209" i="28" s="1"/>
  <c r="CK209" i="28"/>
  <c r="CE209" i="28"/>
  <c r="BA166" i="28"/>
  <c r="AQ166" i="28"/>
  <c r="AP166" i="28"/>
  <c r="AT166" i="28" s="1"/>
  <c r="AZ166" i="28"/>
  <c r="AV166" i="28"/>
  <c r="AR166" i="28"/>
  <c r="AW166" i="28"/>
  <c r="AS166" i="28"/>
  <c r="AW214" i="28"/>
  <c r="AV214" i="28"/>
  <c r="AS214" i="28"/>
  <c r="AQ214" i="28"/>
  <c r="AZ214" i="28"/>
  <c r="AP214" i="28"/>
  <c r="AT214" i="28" s="1"/>
  <c r="BA214" i="28"/>
  <c r="AR214" i="28"/>
  <c r="CD158" i="28"/>
  <c r="CA158" i="28"/>
  <c r="CH158" i="28" s="1"/>
  <c r="CI158" i="28"/>
  <c r="CD239" i="28"/>
  <c r="CI239" i="28"/>
  <c r="CA239" i="28"/>
  <c r="CH239" i="28" s="1"/>
  <c r="CI294" i="28"/>
  <c r="CA294" i="28"/>
  <c r="CH294" i="28" s="1"/>
  <c r="CD294" i="28"/>
  <c r="CC153" i="28"/>
  <c r="AW114" i="28"/>
  <c r="CC151" i="28"/>
  <c r="CG151" i="28"/>
  <c r="BZ151" i="28"/>
  <c r="CF151" i="28" s="1"/>
  <c r="CG307" i="28"/>
  <c r="CC307" i="28"/>
  <c r="BZ307" i="28"/>
  <c r="CF307" i="28" s="1"/>
  <c r="CC204" i="28"/>
  <c r="CG204" i="28"/>
  <c r="BZ204" i="28"/>
  <c r="CF204" i="28" s="1"/>
  <c r="CG247" i="28"/>
  <c r="BZ247" i="28"/>
  <c r="CF247" i="28" s="1"/>
  <c r="CC247" i="28"/>
  <c r="CG267" i="28"/>
  <c r="CC267" i="28"/>
  <c r="BZ267" i="28"/>
  <c r="CF267" i="28" s="1"/>
  <c r="CC189" i="28"/>
  <c r="BZ189" i="28"/>
  <c r="CF189" i="28" s="1"/>
  <c r="CG189" i="28"/>
  <c r="CE141" i="28"/>
  <c r="CB141" i="28"/>
  <c r="CJ141" i="28" s="1"/>
  <c r="CK141" i="28"/>
  <c r="CE216" i="28"/>
  <c r="CK216" i="28"/>
  <c r="CB216" i="28"/>
  <c r="CJ216" i="28" s="1"/>
  <c r="CK155" i="28"/>
  <c r="CE155" i="28"/>
  <c r="CB155" i="28"/>
  <c r="CJ155" i="28" s="1"/>
  <c r="CE306" i="28"/>
  <c r="CK306" i="28"/>
  <c r="CB306" i="28"/>
  <c r="CJ306" i="28" s="1"/>
  <c r="CD219" i="28"/>
  <c r="CE191" i="28"/>
  <c r="CK191" i="28"/>
  <c r="CB191" i="28"/>
  <c r="CJ191" i="28" s="1"/>
  <c r="CA270" i="28"/>
  <c r="CH270" i="28" s="1"/>
  <c r="AW178" i="28"/>
  <c r="AQ178" i="28"/>
  <c r="AP178" i="28"/>
  <c r="AT178" i="28" s="1"/>
  <c r="BA178" i="28"/>
  <c r="AZ178" i="28"/>
  <c r="AV178" i="28"/>
  <c r="AS178" i="28"/>
  <c r="AR178" i="28"/>
  <c r="AS310" i="28"/>
  <c r="AR144" i="28"/>
  <c r="AZ144" i="28"/>
  <c r="AW144" i="28"/>
  <c r="BA144" i="28"/>
  <c r="AP144" i="28"/>
  <c r="AT144" i="28" s="1"/>
  <c r="AV144" i="28"/>
  <c r="AQ144" i="28"/>
  <c r="AS144" i="28"/>
  <c r="AS210" i="28"/>
  <c r="AR210" i="28"/>
  <c r="AQ210" i="28"/>
  <c r="BA210" i="28"/>
  <c r="AZ210" i="28"/>
  <c r="AW210" i="28"/>
  <c r="AV210" i="28"/>
  <c r="AP210" i="28"/>
  <c r="AT210" i="28" s="1"/>
  <c r="AW276" i="28"/>
  <c r="AV276" i="28"/>
  <c r="AS276" i="28"/>
  <c r="AQ276" i="28"/>
  <c r="AP276" i="28"/>
  <c r="AT276" i="28" s="1"/>
  <c r="AR276" i="28"/>
  <c r="AZ276" i="28"/>
  <c r="BA276" i="28"/>
  <c r="CD136" i="28"/>
  <c r="CA136" i="28"/>
  <c r="CH136" i="28" s="1"/>
  <c r="CI136" i="28"/>
  <c r="CD307" i="28"/>
  <c r="CA307" i="28"/>
  <c r="CH307" i="28" s="1"/>
  <c r="CI307" i="28"/>
  <c r="CD277" i="28"/>
  <c r="CA277" i="28"/>
  <c r="CH277" i="28" s="1"/>
  <c r="CI277" i="28"/>
  <c r="CA286" i="28"/>
  <c r="CH286" i="28" s="1"/>
  <c r="CI286" i="28"/>
  <c r="CD286" i="28"/>
  <c r="CA225" i="28"/>
  <c r="CH225" i="28" s="1"/>
  <c r="CI225" i="28"/>
  <c r="CD225" i="28"/>
  <c r="CA304" i="28"/>
  <c r="CH304" i="28" s="1"/>
  <c r="CI304" i="28"/>
  <c r="CD304" i="28"/>
  <c r="CE174" i="28"/>
  <c r="CK174" i="28"/>
  <c r="CB174" i="28"/>
  <c r="CJ174" i="28" s="1"/>
  <c r="CK218" i="28"/>
  <c r="CE218" i="28"/>
  <c r="CB218" i="28"/>
  <c r="CJ218" i="28" s="1"/>
  <c r="CE248" i="28"/>
  <c r="CK248" i="28"/>
  <c r="CB248" i="28"/>
  <c r="CJ248" i="28" s="1"/>
  <c r="CE140" i="28"/>
  <c r="CK140" i="28"/>
  <c r="CB140" i="28"/>
  <c r="CJ140" i="28" s="1"/>
  <c r="CK234" i="28"/>
  <c r="CE234" i="28"/>
  <c r="CB234" i="28"/>
  <c r="CJ234" i="28" s="1"/>
  <c r="CE291" i="28"/>
  <c r="CB291" i="28"/>
  <c r="CJ291" i="28" s="1"/>
  <c r="CK291" i="28"/>
  <c r="CK301" i="28"/>
  <c r="CE301" i="28"/>
  <c r="CB301" i="28"/>
  <c r="CJ301" i="28" s="1"/>
  <c r="AQ212" i="28"/>
  <c r="AV164" i="28"/>
  <c r="AZ164" i="28"/>
  <c r="AW164" i="28"/>
  <c r="AQ164" i="28"/>
  <c r="BA164" i="28"/>
  <c r="AR164" i="28"/>
  <c r="AS164" i="28"/>
  <c r="AP164" i="28"/>
  <c r="AT164" i="28" s="1"/>
  <c r="AZ180" i="28"/>
  <c r="BA180" i="28"/>
  <c r="AV180" i="28"/>
  <c r="AW180" i="28"/>
  <c r="AS180" i="28"/>
  <c r="AQ180" i="28"/>
  <c r="AP180" i="28"/>
  <c r="AT180" i="28" s="1"/>
  <c r="AR180" i="28"/>
  <c r="AW231" i="28"/>
  <c r="AQ231" i="28"/>
  <c r="AP231" i="28"/>
  <c r="AT231" i="28" s="1"/>
  <c r="AR231" i="28"/>
  <c r="BA231" i="28"/>
  <c r="AZ231" i="28"/>
  <c r="AS231" i="28"/>
  <c r="AV231" i="28"/>
  <c r="BA297" i="28"/>
  <c r="AS297" i="28"/>
  <c r="AP297" i="28"/>
  <c r="AT297" i="28" s="1"/>
  <c r="AW297" i="28"/>
  <c r="AR297" i="28"/>
  <c r="AV297" i="28"/>
  <c r="AZ297" i="28"/>
  <c r="AQ297" i="28"/>
  <c r="CA145" i="28"/>
  <c r="CH145" i="28" s="1"/>
  <c r="CD145" i="28"/>
  <c r="CI145" i="28"/>
  <c r="CI261" i="28"/>
  <c r="CA261" i="28"/>
  <c r="CH261" i="28" s="1"/>
  <c r="CD261" i="28"/>
  <c r="CD211" i="28"/>
  <c r="CI211" i="28"/>
  <c r="CA211" i="28"/>
  <c r="CH211" i="28" s="1"/>
  <c r="CA241" i="28"/>
  <c r="CH241" i="28" s="1"/>
  <c r="CI241" i="28"/>
  <c r="CD241" i="28"/>
  <c r="CI267" i="28"/>
  <c r="CD267" i="28"/>
  <c r="CA267" i="28"/>
  <c r="CH267" i="28" s="1"/>
  <c r="CI165" i="28"/>
  <c r="CD165" i="28"/>
  <c r="CA165" i="28"/>
  <c r="CH165" i="28" s="1"/>
  <c r="CC243" i="28"/>
  <c r="BZ243" i="28"/>
  <c r="CF243" i="28" s="1"/>
  <c r="CG243" i="28"/>
  <c r="CG246" i="28"/>
  <c r="CC246" i="28"/>
  <c r="BZ246" i="28"/>
  <c r="CF246" i="28" s="1"/>
  <c r="CG218" i="28"/>
  <c r="BZ218" i="28"/>
  <c r="CF218" i="28" s="1"/>
  <c r="CC218" i="28"/>
  <c r="CG309" i="28"/>
  <c r="CC309" i="28"/>
  <c r="BZ309" i="28"/>
  <c r="CF309" i="28" s="1"/>
  <c r="CK172" i="28"/>
  <c r="CB172" i="28"/>
  <c r="CJ172" i="28" s="1"/>
  <c r="CE172" i="28"/>
  <c r="CC239" i="28"/>
  <c r="CC174" i="28"/>
  <c r="CA214" i="28"/>
  <c r="CH214" i="28" s="1"/>
  <c r="CB192" i="28"/>
  <c r="CJ192" i="28" s="1"/>
  <c r="CK192" i="28"/>
  <c r="CE192" i="28"/>
  <c r="CE179" i="28"/>
  <c r="CK179" i="28"/>
  <c r="CB179" i="28"/>
  <c r="CJ179" i="28" s="1"/>
  <c r="CK237" i="28"/>
  <c r="CB237" i="28"/>
  <c r="CJ237" i="28" s="1"/>
  <c r="CE237" i="28"/>
  <c r="CB210" i="28"/>
  <c r="CJ210" i="28" s="1"/>
  <c r="CE210" i="28"/>
  <c r="CK210" i="28"/>
  <c r="CK284" i="28"/>
  <c r="CB284" i="28"/>
  <c r="CJ284" i="28" s="1"/>
  <c r="CE284" i="28"/>
  <c r="CB287" i="28"/>
  <c r="CJ287" i="28" s="1"/>
  <c r="CE287" i="28"/>
  <c r="CK287" i="28"/>
  <c r="CC187" i="28"/>
  <c r="CD138" i="28"/>
  <c r="AQ310" i="28"/>
  <c r="AW257" i="28"/>
  <c r="AR257" i="28"/>
  <c r="AS257" i="28"/>
  <c r="AQ257" i="28"/>
  <c r="AZ257" i="28"/>
  <c r="BA257" i="28"/>
  <c r="AP257" i="28"/>
  <c r="AT257" i="28" s="1"/>
  <c r="AV257" i="28"/>
  <c r="AV184" i="28"/>
  <c r="AR184" i="28"/>
  <c r="AZ184" i="28"/>
  <c r="BA184" i="28"/>
  <c r="AW184" i="28"/>
  <c r="AS184" i="28"/>
  <c r="AQ184" i="28"/>
  <c r="AP184" i="28"/>
  <c r="AT184" i="28" s="1"/>
  <c r="AQ187" i="28"/>
  <c r="BA187" i="28"/>
  <c r="AR187" i="28"/>
  <c r="AP187" i="28"/>
  <c r="AT187" i="28" s="1"/>
  <c r="AW187" i="28"/>
  <c r="AS187" i="28"/>
  <c r="AV187" i="28"/>
  <c r="AZ187" i="28"/>
  <c r="AV275" i="28"/>
  <c r="AR275" i="28"/>
  <c r="BA275" i="28"/>
  <c r="AZ275" i="28"/>
  <c r="AW275" i="28"/>
  <c r="AP275" i="28"/>
  <c r="AT275" i="28" s="1"/>
  <c r="AS275" i="28"/>
  <c r="AQ275" i="28"/>
  <c r="AQ240" i="28"/>
  <c r="AP240" i="28"/>
  <c r="AT240" i="28" s="1"/>
  <c r="BA240" i="28"/>
  <c r="AZ240" i="28"/>
  <c r="AW240" i="28"/>
  <c r="AV240" i="28"/>
  <c r="AR240" i="28"/>
  <c r="AS240" i="28"/>
  <c r="AQ290" i="28"/>
  <c r="AS290" i="28"/>
  <c r="AR290" i="28"/>
  <c r="AZ290" i="28"/>
  <c r="AV290" i="28"/>
  <c r="AP290" i="28"/>
  <c r="AT290" i="28" s="1"/>
  <c r="BA290" i="28"/>
  <c r="AW290" i="28"/>
  <c r="AS269" i="28"/>
  <c r="AW130" i="28"/>
  <c r="CD175" i="28"/>
  <c r="CA175" i="28"/>
  <c r="CH175" i="28" s="1"/>
  <c r="CI175" i="28"/>
  <c r="CI207" i="28"/>
  <c r="CD207" i="28"/>
  <c r="CA207" i="28"/>
  <c r="CH207" i="28" s="1"/>
  <c r="CA133" i="28"/>
  <c r="CH133" i="28" s="1"/>
  <c r="CD133" i="28"/>
  <c r="CI133" i="28"/>
  <c r="CI144" i="28"/>
  <c r="CD144" i="28"/>
  <c r="CA144" i="28"/>
  <c r="CH144" i="28" s="1"/>
  <c r="CD273" i="28"/>
  <c r="CA273" i="28"/>
  <c r="CH273" i="28" s="1"/>
  <c r="CI273" i="28"/>
  <c r="CD197" i="28"/>
  <c r="CA197" i="28"/>
  <c r="CH197" i="28" s="1"/>
  <c r="CI197" i="28"/>
  <c r="CA264" i="28"/>
  <c r="CH264" i="28" s="1"/>
  <c r="CD264" i="28"/>
  <c r="CI264" i="28"/>
  <c r="CA292" i="28"/>
  <c r="CH292" i="28" s="1"/>
  <c r="CI292" i="28"/>
  <c r="CD292" i="28"/>
  <c r="AO309" i="28"/>
  <c r="AU309" i="28" s="1"/>
  <c r="AQ309" i="28"/>
  <c r="AQ157" i="28"/>
  <c r="AP239" i="28"/>
  <c r="CC161" i="28"/>
  <c r="BZ161" i="28"/>
  <c r="CF161" i="28" s="1"/>
  <c r="CG161" i="28"/>
  <c r="CD135" i="28"/>
  <c r="CA135" i="28"/>
  <c r="CH135" i="28" s="1"/>
  <c r="CI135" i="28"/>
  <c r="CD226" i="28"/>
  <c r="CC117" i="28"/>
  <c r="BZ117" i="28"/>
  <c r="CF117" i="28" s="1"/>
  <c r="CG117" i="28"/>
  <c r="CC257" i="28"/>
  <c r="BZ257" i="28"/>
  <c r="CF257" i="28" s="1"/>
  <c r="CG257" i="28"/>
  <c r="CC295" i="28"/>
  <c r="BZ295" i="28"/>
  <c r="CF295" i="28" s="1"/>
  <c r="CG295" i="28"/>
  <c r="CG205" i="28"/>
  <c r="CC205" i="28"/>
  <c r="BZ205" i="28"/>
  <c r="CF205" i="28" s="1"/>
  <c r="CG181" i="28"/>
  <c r="BZ181" i="28"/>
  <c r="CF181" i="28" s="1"/>
  <c r="CC181" i="28"/>
  <c r="CC242" i="28"/>
  <c r="CG242" i="28"/>
  <c r="BZ242" i="28"/>
  <c r="CF242" i="28" s="1"/>
  <c r="BZ237" i="28"/>
  <c r="CF237" i="28" s="1"/>
  <c r="CG237" i="28"/>
  <c r="CC237" i="28"/>
  <c r="BZ306" i="28"/>
  <c r="CF306" i="28" s="1"/>
  <c r="CG306" i="28"/>
  <c r="CC306" i="28"/>
  <c r="AR300" i="28"/>
  <c r="CG178" i="28"/>
  <c r="CC178" i="28"/>
  <c r="BZ178" i="28"/>
  <c r="CF178" i="28" s="1"/>
  <c r="CC146" i="28"/>
  <c r="BZ146" i="28"/>
  <c r="CF146" i="28" s="1"/>
  <c r="CG146" i="28"/>
  <c r="AQ307" i="28"/>
  <c r="CA168" i="28"/>
  <c r="CH168" i="28" s="1"/>
  <c r="N15" i="28"/>
  <c r="CB113" i="28"/>
  <c r="CE113" i="28"/>
  <c r="CK113" i="28"/>
  <c r="AW216" i="28"/>
  <c r="CC245" i="28"/>
  <c r="BZ166" i="28"/>
  <c r="CF166" i="28" s="1"/>
  <c r="AP207" i="28"/>
  <c r="CB240" i="28"/>
  <c r="CJ240" i="28" s="1"/>
  <c r="CK240" i="28"/>
  <c r="CE240" i="28"/>
  <c r="CK282" i="28"/>
  <c r="CE282" i="28"/>
  <c r="CB282" i="28"/>
  <c r="CJ282" i="28" s="1"/>
  <c r="CE147" i="28"/>
  <c r="CB147" i="28"/>
  <c r="CJ147" i="28" s="1"/>
  <c r="CK147" i="28"/>
  <c r="CK154" i="28"/>
  <c r="CB154" i="28"/>
  <c r="CJ154" i="28" s="1"/>
  <c r="CE154" i="28"/>
  <c r="CK263" i="28"/>
  <c r="CE263" i="28"/>
  <c r="CB263" i="28"/>
  <c r="CJ263" i="28" s="1"/>
  <c r="CK150" i="28"/>
  <c r="CB150" i="28"/>
  <c r="CJ150" i="28" s="1"/>
  <c r="CE150" i="28"/>
  <c r="CE157" i="28"/>
  <c r="CK157" i="28"/>
  <c r="CB157" i="28"/>
  <c r="CJ157" i="28" s="1"/>
  <c r="CB201" i="28"/>
  <c r="CJ201" i="28" s="1"/>
  <c r="CK201" i="28"/>
  <c r="CE201" i="28"/>
  <c r="CB242" i="28"/>
  <c r="CJ242" i="28" s="1"/>
  <c r="CK242" i="28"/>
  <c r="CE242" i="28"/>
  <c r="CK252" i="28"/>
  <c r="CB252" i="28"/>
  <c r="CJ252" i="28" s="1"/>
  <c r="CE252" i="28"/>
  <c r="AP202" i="28"/>
  <c r="CD235" i="28"/>
  <c r="AS280" i="28"/>
  <c r="AR207" i="28"/>
  <c r="AQ147" i="28"/>
  <c r="AR153" i="28"/>
  <c r="AR136" i="28"/>
  <c r="CD173" i="28"/>
  <c r="CB202" i="28"/>
  <c r="CJ202" i="28" s="1"/>
  <c r="CE202" i="28"/>
  <c r="CK202" i="28"/>
  <c r="AP133" i="28"/>
  <c r="AD1019" i="30" l="1"/>
  <c r="AB360" i="30"/>
  <c r="AB1025" i="30"/>
  <c r="AC568" i="30"/>
  <c r="AB848" i="30"/>
  <c r="AD352" i="30"/>
  <c r="AB364" i="30"/>
  <c r="AD485" i="30"/>
  <c r="AC501" i="30"/>
  <c r="AB674" i="30"/>
  <c r="AB1191" i="30"/>
  <c r="AD378" i="30"/>
  <c r="AD675" i="30"/>
  <c r="AD1191" i="30"/>
  <c r="AE305" i="30"/>
  <c r="AD1157" i="30"/>
  <c r="AB301" i="30"/>
  <c r="AB930" i="30"/>
  <c r="AB446" i="30"/>
  <c r="AC938" i="30"/>
  <c r="AD364" i="30"/>
  <c r="AD722" i="30"/>
  <c r="AD699" i="30"/>
  <c r="AC491" i="30"/>
  <c r="AB564" i="30"/>
  <c r="AD281" i="30"/>
  <c r="AD564" i="30"/>
  <c r="AD516" i="30"/>
  <c r="AB1012" i="30"/>
  <c r="AE1128" i="30"/>
  <c r="AC189" i="30"/>
  <c r="AB1451" i="30"/>
  <c r="AC532" i="30"/>
  <c r="AC1086" i="30"/>
  <c r="AB1528" i="30"/>
  <c r="AD554" i="30"/>
  <c r="AC630" i="30"/>
  <c r="AB1091" i="30"/>
  <c r="AD553" i="30"/>
  <c r="AD1310" i="30"/>
  <c r="AD995" i="30"/>
  <c r="AE507" i="30"/>
  <c r="AC1566" i="30"/>
  <c r="AB767" i="30"/>
  <c r="AD1444" i="30"/>
  <c r="AD792" i="30"/>
  <c r="AD1216" i="30"/>
  <c r="AE940" i="30"/>
  <c r="AD1371" i="30"/>
  <c r="AE222" i="30"/>
  <c r="AD648" i="30"/>
  <c r="AB1193" i="30"/>
  <c r="AE1193" i="30"/>
  <c r="AC1166" i="30"/>
  <c r="AE642" i="30"/>
  <c r="AD1332" i="30"/>
  <c r="AE540" i="30"/>
  <c r="AB619" i="30"/>
  <c r="AD800" i="30"/>
  <c r="AC1501" i="30"/>
  <c r="AB563" i="30"/>
  <c r="AD1032" i="30"/>
  <c r="AB484" i="30"/>
  <c r="AD840" i="30"/>
  <c r="AD1476" i="30"/>
  <c r="AD1441" i="30"/>
  <c r="AC518" i="30"/>
  <c r="AD1668" i="30"/>
  <c r="AB904" i="30"/>
  <c r="AC1062" i="30"/>
  <c r="AE564" i="30"/>
  <c r="AB471" i="30"/>
  <c r="AD488" i="30"/>
  <c r="AB799" i="30"/>
  <c r="AE1248" i="30"/>
  <c r="AE246" i="30"/>
  <c r="AB402" i="30"/>
  <c r="AD1043" i="30"/>
  <c r="AC1348" i="30"/>
  <c r="AC264" i="30"/>
  <c r="AE914" i="30"/>
  <c r="AB914" i="30"/>
  <c r="AE570" i="30"/>
  <c r="AB210" i="30"/>
  <c r="AB1145" i="30"/>
  <c r="AB435" i="30"/>
  <c r="AB567" i="30"/>
  <c r="AE1587" i="30"/>
  <c r="AB783" i="30"/>
  <c r="AE525" i="30"/>
  <c r="AD1292" i="30"/>
  <c r="AC1039" i="30"/>
  <c r="AB403" i="30"/>
  <c r="AB1616" i="30"/>
  <c r="AC642" i="30"/>
  <c r="AD950" i="30"/>
  <c r="AB550" i="30"/>
  <c r="AE1000" i="30"/>
  <c r="AD453" i="30"/>
  <c r="AD409" i="30"/>
  <c r="AB292" i="30"/>
  <c r="AB1574" i="30"/>
  <c r="AB526" i="30"/>
  <c r="AC494" i="30"/>
  <c r="AB533" i="30"/>
  <c r="AD1128" i="30"/>
  <c r="AD834" i="30"/>
  <c r="AE905" i="30"/>
  <c r="AB324" i="30"/>
  <c r="AE300" i="30"/>
  <c r="AC405" i="30"/>
  <c r="AB1072" i="30"/>
  <c r="AC550" i="30"/>
  <c r="AC1671" i="30"/>
  <c r="AB1673" i="30"/>
  <c r="AC658" i="30"/>
  <c r="AD1525" i="30"/>
  <c r="AC442" i="30"/>
  <c r="AB856" i="30"/>
  <c r="AE1017" i="30"/>
  <c r="AD201" i="30"/>
  <c r="AB371" i="30"/>
  <c r="AD861" i="30"/>
  <c r="AB1357" i="30"/>
  <c r="AE576" i="30"/>
  <c r="AB498" i="30"/>
  <c r="AD611" i="30"/>
  <c r="AD1182" i="30"/>
  <c r="AE462" i="30"/>
  <c r="AC373" i="30"/>
  <c r="AB882" i="30"/>
  <c r="AB1030" i="30"/>
  <c r="AC1666" i="30"/>
  <c r="AE569" i="30"/>
  <c r="AC631" i="30"/>
  <c r="AD1373" i="30"/>
  <c r="AD421" i="30"/>
  <c r="AD697" i="30"/>
  <c r="AC1207" i="30"/>
  <c r="AD1213" i="30"/>
  <c r="AD1217" i="30"/>
  <c r="AB518" i="30"/>
  <c r="AD964" i="30"/>
  <c r="AB542" i="30"/>
  <c r="AD916" i="30"/>
  <c r="AB410" i="30"/>
  <c r="AB363" i="30"/>
  <c r="AB874" i="30"/>
  <c r="AE1539" i="30"/>
  <c r="AE224" i="30"/>
  <c r="AD880" i="30"/>
  <c r="AD1677" i="30"/>
  <c r="AE700" i="30"/>
  <c r="AC790" i="30"/>
  <c r="AD1227" i="30"/>
  <c r="AB870" i="30"/>
  <c r="AD833" i="30"/>
  <c r="AC1294" i="30"/>
  <c r="AB426" i="30"/>
  <c r="AC1399" i="30"/>
  <c r="AD375" i="30"/>
  <c r="AE882" i="30"/>
  <c r="AC375" i="30"/>
  <c r="AD1017" i="30"/>
  <c r="AE650" i="30"/>
  <c r="AE1519" i="30"/>
  <c r="AE465" i="30"/>
  <c r="AC761" i="30"/>
  <c r="Z1305" i="30"/>
  <c r="AD1305" i="30"/>
  <c r="AC1655" i="30"/>
  <c r="AB761" i="30"/>
  <c r="AC200" i="30"/>
  <c r="AC1016" i="30"/>
  <c r="AE1591" i="30"/>
  <c r="AC1047" i="30"/>
  <c r="AE1395" i="30"/>
  <c r="AB331" i="30"/>
  <c r="AD345" i="30"/>
  <c r="AC1615" i="30"/>
  <c r="AE311" i="30"/>
  <c r="AC808" i="30"/>
  <c r="AB1524" i="30"/>
  <c r="AE1408" i="30"/>
  <c r="AC760" i="30"/>
  <c r="AE965" i="30"/>
  <c r="AD324" i="30"/>
  <c r="AC477" i="30"/>
  <c r="AD1393" i="30"/>
  <c r="AE601" i="30"/>
  <c r="AE828" i="30"/>
  <c r="AB1486" i="30"/>
  <c r="AB1440" i="30"/>
  <c r="AB310" i="30"/>
  <c r="AD555" i="30"/>
  <c r="AE494" i="30"/>
  <c r="AB1086" i="30"/>
  <c r="AC368" i="30"/>
  <c r="AE1135" i="30"/>
  <c r="AB1266" i="30"/>
  <c r="AD718" i="30"/>
  <c r="AD1674" i="30"/>
  <c r="AE848" i="30"/>
  <c r="AE419" i="30"/>
  <c r="AB1392" i="30"/>
  <c r="AE319" i="30"/>
  <c r="AD778" i="30"/>
  <c r="AB501" i="30"/>
  <c r="AD406" i="30"/>
  <c r="AC587" i="30"/>
  <c r="AC1472" i="30"/>
  <c r="AB680" i="30"/>
  <c r="AC1587" i="30"/>
  <c r="AE1082" i="30"/>
  <c r="AD1258" i="30"/>
  <c r="AE1592" i="30"/>
  <c r="AB1560" i="30"/>
  <c r="AE304" i="30"/>
  <c r="AB587" i="30"/>
  <c r="AD598" i="30"/>
  <c r="AB881" i="30"/>
  <c r="AB686" i="30"/>
  <c r="AE764" i="30"/>
  <c r="AD240" i="30"/>
  <c r="AE1461" i="30"/>
  <c r="AB780" i="30"/>
  <c r="AD397" i="30"/>
  <c r="AB1431" i="30"/>
  <c r="AB834" i="30"/>
  <c r="AB1491" i="30"/>
  <c r="AB1135" i="30"/>
  <c r="AD831" i="30"/>
  <c r="AD801" i="30"/>
  <c r="AB1682" i="30"/>
  <c r="AB905" i="30"/>
  <c r="AE207" i="30"/>
  <c r="AB637" i="30"/>
  <c r="AC615" i="30"/>
  <c r="AB827" i="30"/>
  <c r="AD1147" i="30"/>
  <c r="AC668" i="30"/>
  <c r="AB728" i="30"/>
  <c r="AE945" i="30"/>
  <c r="AB1650" i="30"/>
  <c r="AD731" i="30"/>
  <c r="AB1124" i="30"/>
  <c r="AC302" i="30"/>
  <c r="AD983" i="30"/>
  <c r="AC1402" i="30"/>
  <c r="AB1296" i="30"/>
  <c r="AE218" i="30"/>
  <c r="AD404" i="30"/>
  <c r="AB320" i="30"/>
  <c r="AE518" i="30"/>
  <c r="AD318" i="30"/>
  <c r="AB280" i="30"/>
  <c r="AE637" i="30"/>
  <c r="AA1373" i="30"/>
  <c r="AE1373" i="30"/>
  <c r="Z474" i="30"/>
  <c r="AD474" i="30"/>
  <c r="AD1394" i="30"/>
  <c r="Z1014" i="30"/>
  <c r="AD1014" i="30"/>
  <c r="AC1279" i="30"/>
  <c r="Z634" i="30"/>
  <c r="AD634" i="30"/>
  <c r="AE847" i="30"/>
  <c r="AB536" i="30"/>
  <c r="X397" i="30"/>
  <c r="AB397" i="30"/>
  <c r="AC569" i="30"/>
  <c r="AD1614" i="30"/>
  <c r="AB945" i="30"/>
  <c r="X935" i="30"/>
  <c r="AB935" i="30"/>
  <c r="AC1667" i="30"/>
  <c r="AC224" i="30"/>
  <c r="AA1003" i="30"/>
  <c r="AE1003" i="30"/>
  <c r="X1153" i="30"/>
  <c r="AB1153" i="30"/>
  <c r="Y378" i="30"/>
  <c r="AC378" i="30"/>
  <c r="X1548" i="30"/>
  <c r="AB1548" i="30"/>
  <c r="Z927" i="30"/>
  <c r="AD927" i="30"/>
  <c r="Z1116" i="30"/>
  <c r="AD1116" i="30"/>
  <c r="Y682" i="30"/>
  <c r="AC682" i="30"/>
  <c r="Z923" i="30"/>
  <c r="AD923" i="30"/>
  <c r="X1147" i="30"/>
  <c r="AB1147" i="30"/>
  <c r="Y1158" i="30"/>
  <c r="AC1158" i="30"/>
  <c r="X205" i="30"/>
  <c r="AB205" i="30"/>
  <c r="AA1232" i="30"/>
  <c r="AE1232" i="30"/>
  <c r="Z429" i="30"/>
  <c r="AD429" i="30"/>
  <c r="Z194" i="30"/>
  <c r="AD194" i="30"/>
  <c r="AB1479" i="30"/>
  <c r="Z393" i="30"/>
  <c r="AD393" i="30"/>
  <c r="Y1126" i="30"/>
  <c r="AC1126" i="30"/>
  <c r="X192" i="30"/>
  <c r="AB192" i="30"/>
  <c r="Y317" i="30"/>
  <c r="AC317" i="30"/>
  <c r="X1112" i="30"/>
  <c r="AB1112" i="30"/>
  <c r="Z222" i="30"/>
  <c r="AD222" i="30"/>
  <c r="X573" i="30"/>
  <c r="AB573" i="30"/>
  <c r="Y205" i="30"/>
  <c r="AC205" i="30"/>
  <c r="Y1301" i="30"/>
  <c r="AC1301" i="30"/>
  <c r="Z1530" i="30"/>
  <c r="AD1530" i="30"/>
  <c r="Z1293" i="30"/>
  <c r="AD1293" i="30"/>
  <c r="Z1367" i="30"/>
  <c r="AD1367" i="30"/>
  <c r="AE698" i="30"/>
  <c r="X1280" i="30"/>
  <c r="AB1280" i="30"/>
  <c r="Z1082" i="30"/>
  <c r="AD1082" i="30"/>
  <c r="AA1574" i="30"/>
  <c r="AE1574" i="30"/>
  <c r="AA820" i="30"/>
  <c r="AE820" i="30"/>
  <c r="AD649" i="30"/>
  <c r="Y904" i="30"/>
  <c r="AC904" i="30"/>
  <c r="AC1073" i="30"/>
  <c r="AB425" i="30"/>
  <c r="AB600" i="30"/>
  <c r="X1555" i="30"/>
  <c r="AB1555" i="30"/>
  <c r="X294" i="30"/>
  <c r="AB294" i="30"/>
  <c r="Z544" i="30"/>
  <c r="AD544" i="30"/>
  <c r="AA839" i="30"/>
  <c r="AE839" i="30"/>
  <c r="Z874" i="30"/>
  <c r="AD874" i="30"/>
  <c r="Z972" i="30"/>
  <c r="AD972" i="30"/>
  <c r="AC868" i="30"/>
  <c r="AB262" i="30"/>
  <c r="X566" i="30"/>
  <c r="AB566" i="30"/>
  <c r="AE1181" i="30"/>
  <c r="X1240" i="30"/>
  <c r="AB1240" i="30"/>
  <c r="X1450" i="30"/>
  <c r="AB1450" i="30"/>
  <c r="Z918" i="30"/>
  <c r="AD918" i="30"/>
  <c r="AB1269" i="30"/>
  <c r="AC1391" i="30"/>
  <c r="Y705" i="30"/>
  <c r="AC705" i="30"/>
  <c r="AB1653" i="30"/>
  <c r="Z195" i="30"/>
  <c r="AD195" i="30"/>
  <c r="X1084" i="30"/>
  <c r="AB1084" i="30"/>
  <c r="AB1329" i="30"/>
  <c r="AD1031" i="30"/>
  <c r="Y1028" i="30"/>
  <c r="AC1028" i="30"/>
  <c r="AD1215" i="30"/>
  <c r="AC981" i="30"/>
  <c r="AB300" i="30"/>
  <c r="AB598" i="30"/>
  <c r="AC208" i="30"/>
  <c r="AB302" i="30"/>
  <c r="AB1239" i="30"/>
  <c r="AA1565" i="30"/>
  <c r="AE1565" i="30"/>
  <c r="AB758" i="30"/>
  <c r="AE1521" i="30"/>
  <c r="AB1286" i="30"/>
  <c r="AE1127" i="30"/>
  <c r="Z973" i="30"/>
  <c r="AD973" i="30"/>
  <c r="AA531" i="30"/>
  <c r="AE531" i="30"/>
  <c r="Y352" i="30"/>
  <c r="AC352" i="30"/>
  <c r="AD1269" i="30"/>
  <c r="AD1633" i="30"/>
  <c r="AD1506" i="30"/>
  <c r="AE732" i="30"/>
  <c r="AB312" i="30"/>
  <c r="AE447" i="30"/>
  <c r="AE1502" i="30"/>
  <c r="AC1621" i="30"/>
  <c r="AB1666" i="30"/>
  <c r="AD1261" i="30"/>
  <c r="AD788" i="30"/>
  <c r="AD1156" i="30"/>
  <c r="AC530" i="30"/>
  <c r="AB911" i="30"/>
  <c r="AE1624" i="30"/>
  <c r="AD1027" i="30"/>
  <c r="AB297" i="30"/>
  <c r="AC1088" i="30"/>
  <c r="AE322" i="30"/>
  <c r="AC1368" i="30"/>
  <c r="AD238" i="30"/>
  <c r="AE1156" i="30"/>
  <c r="AC911" i="30"/>
  <c r="AC912" i="30"/>
  <c r="AB773" i="30"/>
  <c r="AC650" i="30"/>
  <c r="AD1198" i="30"/>
  <c r="AD1265" i="30"/>
  <c r="AD1564" i="30"/>
  <c r="AD1301" i="30"/>
  <c r="AC824" i="30"/>
  <c r="AD939" i="30"/>
  <c r="AC651" i="30"/>
  <c r="AD448" i="30"/>
  <c r="AB230" i="30"/>
  <c r="AB704" i="30"/>
  <c r="AB325" i="30"/>
  <c r="AC1112" i="30"/>
  <c r="AD1673" i="30"/>
  <c r="AD1384" i="30"/>
  <c r="AE894" i="30"/>
  <c r="AE960" i="30"/>
  <c r="AE1590" i="30"/>
  <c r="AD837" i="30"/>
  <c r="AB1596" i="30"/>
  <c r="AD1342" i="30"/>
  <c r="AD1368" i="30"/>
  <c r="AB1530" i="30"/>
  <c r="AC1060" i="30"/>
  <c r="AD949" i="30"/>
  <c r="AB740" i="30"/>
  <c r="AC952" i="30"/>
  <c r="AC1120" i="30"/>
  <c r="AC1254" i="30"/>
  <c r="AD852" i="30"/>
  <c r="AD450" i="30"/>
  <c r="AB929" i="30"/>
  <c r="AE736" i="30"/>
  <c r="AB245" i="30"/>
  <c r="AD316" i="30"/>
  <c r="AC1568" i="30"/>
  <c r="AB1674" i="30"/>
  <c r="AD1452" i="30"/>
  <c r="AB1026" i="30"/>
  <c r="AC688" i="30"/>
  <c r="AC1632" i="30"/>
  <c r="AE454" i="30"/>
  <c r="AE976" i="30"/>
  <c r="AB877" i="30"/>
  <c r="AE409" i="30"/>
  <c r="AE750" i="30"/>
  <c r="AC461" i="30"/>
  <c r="AD1005" i="30"/>
  <c r="AC594" i="30"/>
  <c r="AE871" i="30"/>
  <c r="AD1016" i="30"/>
  <c r="AC242" i="30"/>
  <c r="AD1474" i="30"/>
  <c r="AC840" i="30"/>
  <c r="AE1533" i="30"/>
  <c r="AC738" i="30"/>
  <c r="AE580" i="30"/>
  <c r="AB924" i="30"/>
  <c r="AE819" i="30"/>
  <c r="AB1099" i="30"/>
  <c r="AE1447" i="30"/>
  <c r="AB1462" i="30"/>
  <c r="Z625" i="30"/>
  <c r="AD625" i="30"/>
  <c r="AB323" i="30"/>
  <c r="AD948" i="30"/>
  <c r="AB541" i="30"/>
  <c r="AD290" i="30"/>
  <c r="AB290" i="30"/>
  <c r="AB596" i="30"/>
  <c r="AE1575" i="30"/>
  <c r="AE1343" i="30"/>
  <c r="AD750" i="30"/>
  <c r="AE670" i="30"/>
  <c r="AD252" i="30"/>
  <c r="AC1213" i="30"/>
  <c r="AE1062" i="30"/>
  <c r="AC1380" i="30"/>
  <c r="AD455" i="30"/>
  <c r="AB784" i="30"/>
  <c r="AE302" i="30"/>
  <c r="AB942" i="30"/>
  <c r="AE1309" i="30"/>
  <c r="AB1672" i="30"/>
  <c r="AE1070" i="30"/>
  <c r="AD1685" i="30"/>
  <c r="AC879" i="30"/>
  <c r="AE280" i="30"/>
  <c r="AD952" i="30"/>
  <c r="AB975" i="30"/>
  <c r="AC347" i="30"/>
  <c r="AD403" i="30"/>
  <c r="AB922" i="30"/>
  <c r="AD1193" i="30"/>
  <c r="AB655" i="30"/>
  <c r="AB1184" i="30"/>
  <c r="AD196" i="30"/>
  <c r="AE1643" i="30"/>
  <c r="AE1405" i="30"/>
  <c r="AD1585" i="30"/>
  <c r="AE1430" i="30"/>
  <c r="AE1077" i="30"/>
  <c r="AD1022" i="30"/>
  <c r="AD315" i="30"/>
  <c r="AE306" i="30"/>
  <c r="AD1655" i="30"/>
  <c r="AC670" i="30"/>
  <c r="AB966" i="30"/>
  <c r="AC1381" i="30"/>
  <c r="AE284" i="30"/>
  <c r="AC192" i="30"/>
  <c r="AE895" i="30"/>
  <c r="AB729" i="30"/>
  <c r="AD682" i="30"/>
  <c r="AC313" i="30"/>
  <c r="AD1225" i="30"/>
  <c r="AE1685" i="30"/>
  <c r="AB1221" i="30"/>
  <c r="AC1270" i="30"/>
  <c r="AB1255" i="30"/>
  <c r="AB409" i="30"/>
  <c r="AC1174" i="30"/>
  <c r="AC1056" i="30"/>
  <c r="AC1083" i="30"/>
  <c r="AD857" i="30"/>
  <c r="AE1557" i="30"/>
  <c r="AD257" i="30"/>
  <c r="AE533" i="30"/>
  <c r="AD521" i="30"/>
  <c r="AC1093" i="30"/>
  <c r="AB1096" i="30"/>
  <c r="AC1075" i="30"/>
  <c r="AE516" i="30"/>
  <c r="AB1644" i="30"/>
  <c r="AC1485" i="30"/>
  <c r="AE1119" i="30"/>
  <c r="AB1583" i="30"/>
  <c r="AE1026" i="30"/>
  <c r="AC399" i="30"/>
  <c r="AE1333" i="30"/>
  <c r="AB439" i="30"/>
  <c r="AE1499" i="30"/>
  <c r="AE653" i="30"/>
  <c r="AC1152" i="30"/>
  <c r="AB1499" i="30"/>
  <c r="AC1540" i="30"/>
  <c r="AE1576" i="30"/>
  <c r="AC355" i="30"/>
  <c r="AD1666" i="30"/>
  <c r="AB480" i="30"/>
  <c r="AC1065" i="30"/>
  <c r="AC1516" i="30"/>
  <c r="AE619" i="30"/>
  <c r="AD1175" i="30"/>
  <c r="AC393" i="30"/>
  <c r="AE600" i="30"/>
  <c r="AB1500" i="30"/>
  <c r="AB309" i="30"/>
  <c r="AD859" i="30"/>
  <c r="AE480" i="30"/>
  <c r="AE827" i="30"/>
  <c r="AD1427" i="30"/>
  <c r="AD1426" i="30"/>
  <c r="AB1289" i="30"/>
  <c r="AD262" i="30"/>
  <c r="AE1318" i="30"/>
  <c r="AE381" i="30"/>
  <c r="AE1611" i="30"/>
  <c r="AC616" i="30"/>
  <c r="AB1481" i="30"/>
  <c r="AC1534" i="30"/>
  <c r="AE293" i="30"/>
  <c r="AE1486" i="30"/>
  <c r="AB1009" i="30"/>
  <c r="AE1107" i="30"/>
  <c r="AC1225" i="30"/>
  <c r="AC222" i="30"/>
  <c r="AB862" i="30"/>
  <c r="AD467" i="30"/>
  <c r="AB967" i="30"/>
  <c r="AB737" i="30"/>
  <c r="AB194" i="30"/>
  <c r="AC1356" i="30"/>
  <c r="AD1146" i="30"/>
  <c r="AE1642" i="30"/>
  <c r="AD446" i="30"/>
  <c r="AC936" i="30"/>
  <c r="AD197" i="30"/>
  <c r="AC541" i="30"/>
  <c r="AD1344" i="30"/>
  <c r="AD443" i="30"/>
  <c r="AD639" i="30"/>
  <c r="AD434" i="30"/>
  <c r="AE1634" i="30"/>
  <c r="AC1228" i="30"/>
  <c r="AC741" i="30"/>
  <c r="AE301" i="30"/>
  <c r="AE1548" i="30"/>
  <c r="AB786" i="30"/>
  <c r="AC945" i="30"/>
  <c r="AD1139" i="30"/>
  <c r="AB896" i="30"/>
  <c r="AD958" i="30"/>
  <c r="AD317" i="30"/>
  <c r="AB246" i="30"/>
  <c r="AE1207" i="30"/>
  <c r="AB1602" i="30"/>
  <c r="AD1137" i="30"/>
  <c r="AC1205" i="30"/>
  <c r="AC309" i="30"/>
  <c r="AC1390" i="30"/>
  <c r="AE1325" i="30"/>
  <c r="AD1318" i="30"/>
  <c r="AE430" i="30"/>
  <c r="AE1058" i="30"/>
  <c r="AD901" i="30"/>
  <c r="AD867" i="30"/>
  <c r="AC469" i="30"/>
  <c r="AE979" i="30"/>
  <c r="AE1653" i="30"/>
  <c r="AE221" i="30"/>
  <c r="AB208" i="30"/>
  <c r="AB880" i="30"/>
  <c r="AC939" i="30"/>
  <c r="AC436" i="30"/>
  <c r="AD1658" i="30"/>
  <c r="AB684" i="30"/>
  <c r="AE1030" i="30"/>
  <c r="AD752" i="30"/>
  <c r="AD708" i="30"/>
  <c r="AD760" i="30"/>
  <c r="AB261" i="30"/>
  <c r="AB1251" i="30"/>
  <c r="AD278" i="30"/>
  <c r="AC791" i="30"/>
  <c r="AE1351" i="30"/>
  <c r="AB649" i="30"/>
  <c r="AC833" i="30"/>
  <c r="AB1160" i="30"/>
  <c r="AC1412" i="30"/>
  <c r="AE711" i="30"/>
  <c r="AD614" i="30"/>
  <c r="AD374" i="30"/>
  <c r="AB509" i="30"/>
  <c r="AC1315" i="30"/>
  <c r="AC871" i="30"/>
  <c r="AC337" i="30"/>
  <c r="AB685" i="30"/>
  <c r="AC1429" i="30"/>
  <c r="AC854" i="30"/>
  <c r="AC1324" i="30"/>
  <c r="AE1264" i="30"/>
  <c r="AC1335" i="30"/>
  <c r="AB1011" i="30"/>
  <c r="AD292" i="30"/>
  <c r="AD707" i="30"/>
  <c r="AD838" i="30"/>
  <c r="AB1433" i="30"/>
  <c r="AE1329" i="30"/>
  <c r="AB824" i="30"/>
  <c r="AD977" i="30"/>
  <c r="AB479" i="30"/>
  <c r="AB957" i="30"/>
  <c r="AD705" i="30"/>
  <c r="AB752" i="30"/>
  <c r="AC728" i="30"/>
  <c r="AB1297" i="30"/>
  <c r="AC634" i="30"/>
  <c r="AE1197" i="30"/>
  <c r="AB1542" i="30"/>
  <c r="AE1216" i="30"/>
  <c r="AB522" i="30"/>
  <c r="AE1241" i="30"/>
  <c r="AE1380" i="30"/>
  <c r="AE1239" i="30"/>
  <c r="AE380" i="30"/>
  <c r="AB276" i="30"/>
  <c r="AB1589" i="30"/>
  <c r="AC573" i="30"/>
  <c r="AE376" i="30"/>
  <c r="AB805" i="30"/>
  <c r="AE279" i="30"/>
  <c r="AD304" i="30"/>
  <c r="AD815" i="30"/>
  <c r="AE833" i="30"/>
  <c r="AC395" i="30"/>
  <c r="AD698" i="30"/>
  <c r="AB1517" i="30"/>
  <c r="AB1047" i="30"/>
  <c r="AB413" i="30"/>
  <c r="AD1013" i="30"/>
  <c r="AB833" i="30"/>
  <c r="AD1565" i="30"/>
  <c r="AE1183" i="30"/>
  <c r="AD898" i="30"/>
  <c r="AC1164" i="30"/>
  <c r="AB222" i="30"/>
  <c r="AD679" i="30"/>
  <c r="AD628" i="30"/>
  <c r="AD533" i="30"/>
  <c r="AD441" i="30"/>
  <c r="AD896" i="30"/>
  <c r="AC1106" i="30"/>
  <c r="AC652" i="30"/>
  <c r="AD1552" i="30"/>
  <c r="AE826" i="30"/>
  <c r="AC609" i="30"/>
  <c r="AE1022" i="30"/>
  <c r="AD736" i="30"/>
  <c r="AD1266" i="30"/>
  <c r="AE1090" i="30"/>
  <c r="AC887" i="30"/>
  <c r="AD673" i="30"/>
  <c r="AD296" i="30"/>
  <c r="AB890" i="30"/>
  <c r="AD1039" i="30"/>
  <c r="AD1189" i="30"/>
  <c r="AC660" i="30"/>
  <c r="AD713" i="30"/>
  <c r="AB1122" i="30"/>
  <c r="AE206" i="30"/>
  <c r="AB847" i="30"/>
  <c r="AD712" i="30"/>
  <c r="AB1461" i="30"/>
  <c r="AC323" i="30"/>
  <c r="AD479" i="30"/>
  <c r="AB987" i="30"/>
  <c r="AD359" i="30"/>
  <c r="AD761" i="30"/>
  <c r="AD190" i="30"/>
  <c r="AE1189" i="30"/>
  <c r="AC1316" i="30"/>
  <c r="AB673" i="30"/>
  <c r="AB1400" i="30"/>
  <c r="AD285" i="30"/>
  <c r="AC1616" i="30"/>
  <c r="AE1261" i="30"/>
  <c r="AB1152" i="30"/>
  <c r="AD962" i="30"/>
  <c r="AD1240" i="30"/>
  <c r="AD335" i="30"/>
  <c r="AB1326" i="30"/>
  <c r="AE892" i="30"/>
  <c r="AE506" i="30"/>
  <c r="AE1513" i="30"/>
  <c r="AC1313" i="30"/>
  <c r="AE1089" i="30"/>
  <c r="AC278" i="30"/>
  <c r="AD206" i="30"/>
  <c r="AB1586" i="30"/>
  <c r="AC1352" i="30"/>
  <c r="AB869" i="30"/>
  <c r="AD1313" i="30"/>
  <c r="AB343" i="30"/>
  <c r="AD509" i="30"/>
  <c r="AD921" i="30"/>
  <c r="AD1125" i="30"/>
  <c r="AB1298" i="30"/>
  <c r="AE910" i="30"/>
  <c r="AE1669" i="30"/>
  <c r="AC1024" i="30"/>
  <c r="AE196" i="30"/>
  <c r="AD349" i="30"/>
  <c r="AC197" i="30"/>
  <c r="AB601" i="30"/>
  <c r="AB351" i="30"/>
  <c r="AE691" i="30"/>
  <c r="AD482" i="30"/>
  <c r="AC429" i="30"/>
  <c r="AB1651" i="30"/>
  <c r="AE684" i="30"/>
  <c r="AD1226" i="30"/>
  <c r="AB214" i="30"/>
  <c r="AE1678" i="30"/>
  <c r="AD1049" i="30"/>
  <c r="AC807" i="30"/>
  <c r="AE1485" i="30"/>
  <c r="AB1053" i="30"/>
  <c r="AD890" i="30"/>
  <c r="AC1240" i="30"/>
  <c r="AB972" i="30"/>
  <c r="AD1108" i="30"/>
  <c r="AB454" i="30"/>
  <c r="AC1084" i="30"/>
  <c r="AD1675" i="30"/>
  <c r="AD1209" i="30"/>
  <c r="AB1220" i="30"/>
  <c r="AB491" i="30"/>
  <c r="AB1248" i="30"/>
  <c r="AB486" i="30"/>
  <c r="AB1206" i="30"/>
  <c r="AE651" i="30"/>
  <c r="AE1555" i="30"/>
  <c r="AC977" i="30"/>
  <c r="AB1254" i="30"/>
  <c r="AE535" i="30"/>
  <c r="AC1096" i="30"/>
  <c r="AB1633" i="30"/>
  <c r="AC1268" i="30"/>
  <c r="AC1559" i="30"/>
  <c r="AD569" i="30"/>
  <c r="AD597" i="30"/>
  <c r="AB826" i="30"/>
  <c r="AB354" i="30"/>
  <c r="AC715" i="30"/>
  <c r="AE1677" i="30"/>
  <c r="AB1618" i="30"/>
  <c r="AC822" i="30"/>
  <c r="AE229" i="30"/>
  <c r="AC696" i="30"/>
  <c r="AD1550" i="30"/>
  <c r="AC1005" i="30"/>
  <c r="AC739" i="30"/>
  <c r="AE553" i="30"/>
  <c r="AC1295" i="30"/>
  <c r="AB1237" i="30"/>
  <c r="AD575" i="30"/>
  <c r="AC452" i="30"/>
  <c r="AB1044" i="30"/>
  <c r="AC1124" i="30"/>
  <c r="AD941" i="30"/>
  <c r="AD725" i="30"/>
  <c r="AD1621" i="30"/>
  <c r="AE770" i="30"/>
  <c r="AC233" i="30"/>
  <c r="AB840" i="30"/>
  <c r="AB519" i="30"/>
  <c r="AB1436" i="30"/>
  <c r="AD1174" i="30"/>
  <c r="AD672" i="30"/>
  <c r="AB521" i="30"/>
  <c r="AB1397" i="30"/>
  <c r="AD615" i="30"/>
  <c r="AB889" i="30"/>
  <c r="AA596" i="30"/>
  <c r="AE596" i="30"/>
  <c r="AB631" i="30"/>
  <c r="AD1018" i="30"/>
  <c r="AB715" i="30"/>
  <c r="AE1280" i="30"/>
  <c r="AC412" i="30"/>
  <c r="AC567" i="30"/>
  <c r="AB1601" i="30"/>
  <c r="AB1102" i="30"/>
  <c r="AD1021" i="30"/>
  <c r="AB815" i="30"/>
  <c r="AD683" i="30"/>
  <c r="AD1252" i="30"/>
  <c r="AB1659" i="30"/>
  <c r="AE555" i="30"/>
  <c r="AB1443" i="30"/>
  <c r="AD779" i="30"/>
  <c r="AB778" i="30"/>
  <c r="AC812" i="30"/>
  <c r="AB747" i="30"/>
  <c r="AE427" i="30"/>
  <c r="AE1480" i="30"/>
  <c r="AB986" i="30"/>
  <c r="AD869" i="30"/>
  <c r="AD1592" i="30"/>
  <c r="AC1672" i="30"/>
  <c r="AB857" i="30"/>
  <c r="AE1182" i="30"/>
  <c r="AC1259" i="30"/>
  <c r="AE1547" i="30"/>
  <c r="AC1202" i="30"/>
  <c r="AC1104" i="30"/>
  <c r="AB1250" i="30"/>
  <c r="AB1588" i="30"/>
  <c r="AE1150" i="30"/>
  <c r="AD427" i="30"/>
  <c r="AB1277" i="30"/>
  <c r="AC762" i="30"/>
  <c r="AB725" i="30"/>
  <c r="AB1464" i="30"/>
  <c r="AB386" i="30"/>
  <c r="AD1642" i="30"/>
  <c r="AB1396" i="30"/>
  <c r="AB1553" i="30"/>
  <c r="AD1335" i="30"/>
  <c r="AD1026" i="30"/>
  <c r="AE1295" i="30"/>
  <c r="AC1676" i="30"/>
  <c r="AC1575" i="30"/>
  <c r="AD1466" i="30"/>
  <c r="AE1254" i="30"/>
  <c r="AD1271" i="30"/>
  <c r="AB898" i="30"/>
  <c r="AC1670" i="30"/>
  <c r="AC1494" i="30"/>
  <c r="AC857" i="30"/>
  <c r="AC633" i="30"/>
  <c r="AD868" i="30"/>
  <c r="AE599" i="30"/>
  <c r="AE377" i="30"/>
  <c r="AD1093" i="30"/>
  <c r="AC1110" i="30"/>
  <c r="AB895" i="30"/>
  <c r="AC236" i="30"/>
  <c r="AE1178" i="30"/>
  <c r="AD1135" i="30"/>
  <c r="AE1478" i="30"/>
  <c r="AD235" i="30"/>
  <c r="AB599" i="30"/>
  <c r="AC1034" i="30"/>
  <c r="AD1615" i="30"/>
  <c r="AC1277" i="30"/>
  <c r="AE1025" i="30"/>
  <c r="AB699" i="30"/>
  <c r="AC1305" i="30"/>
  <c r="AC502" i="30"/>
  <c r="AB1305" i="30"/>
  <c r="AE1460" i="30"/>
  <c r="AC1396" i="30"/>
  <c r="AD269" i="30"/>
  <c r="AB1428" i="30"/>
  <c r="AD657" i="30"/>
  <c r="AB1299" i="30"/>
  <c r="AD1060" i="30"/>
  <c r="AB1064" i="30"/>
  <c r="AE1079" i="30"/>
  <c r="AD1634" i="30"/>
  <c r="AB675" i="30"/>
  <c r="AB798" i="30"/>
  <c r="AC403" i="30"/>
  <c r="AC1055" i="30"/>
  <c r="AD981" i="30"/>
  <c r="AE1530" i="30"/>
  <c r="AE1493" i="30"/>
  <c r="AC1343" i="30"/>
  <c r="AE1338" i="30"/>
  <c r="AC1349" i="30"/>
  <c r="AE1271" i="30"/>
  <c r="AC1142" i="30"/>
  <c r="AB669" i="30"/>
  <c r="AD494" i="30"/>
  <c r="AC898" i="30"/>
  <c r="AD1421" i="30"/>
  <c r="AE1219" i="30"/>
  <c r="AE582" i="30"/>
  <c r="AB1222" i="30"/>
  <c r="AE1601" i="30"/>
  <c r="AD1551" i="30"/>
  <c r="AD456" i="30"/>
  <c r="AB503" i="30"/>
  <c r="AC1467" i="30"/>
  <c r="AB1413" i="30"/>
  <c r="AD1652" i="30"/>
  <c r="AC1405" i="30"/>
  <c r="AC839" i="30"/>
  <c r="AC247" i="30"/>
  <c r="AE425" i="30"/>
  <c r="AE1134" i="30"/>
  <c r="AE1615" i="30"/>
  <c r="AD189" i="30"/>
  <c r="AB1262" i="30"/>
  <c r="AD518" i="30"/>
  <c r="AC1177" i="30"/>
  <c r="AB736" i="30"/>
  <c r="AE526" i="30"/>
  <c r="AB1365" i="30"/>
  <c r="AD212" i="30"/>
  <c r="AB590" i="30"/>
  <c r="AB982" i="30"/>
  <c r="AC1577" i="30"/>
  <c r="AC843" i="30"/>
  <c r="AC662" i="30"/>
  <c r="AD260" i="30"/>
  <c r="AD1077" i="30"/>
  <c r="AD525" i="30"/>
  <c r="AD1662" i="30"/>
  <c r="AD703" i="30"/>
  <c r="AD802" i="30"/>
  <c r="AB1472" i="30"/>
  <c r="AD742" i="30"/>
  <c r="AD568" i="30"/>
  <c r="AE241" i="30"/>
  <c r="AC750" i="30"/>
  <c r="AC1135" i="30"/>
  <c r="AD300" i="30"/>
  <c r="AD642" i="30"/>
  <c r="AE786" i="30"/>
  <c r="AB1390" i="30"/>
  <c r="AE655" i="30"/>
  <c r="AE341" i="30"/>
  <c r="AB1609" i="30"/>
  <c r="AC1425" i="30"/>
  <c r="AD979" i="30"/>
  <c r="AD211" i="30"/>
  <c r="AC463" i="30"/>
  <c r="AB1535" i="30"/>
  <c r="AB577" i="30"/>
  <c r="AE214" i="30"/>
  <c r="AD822" i="30"/>
  <c r="AE633" i="30"/>
  <c r="AC512" i="30"/>
  <c r="AC1208" i="30"/>
  <c r="AB791" i="30"/>
  <c r="AD1351" i="30"/>
  <c r="AE1263" i="30"/>
  <c r="AB408" i="30"/>
  <c r="AC1681" i="30"/>
  <c r="AC272" i="30"/>
  <c r="AC867" i="30"/>
  <c r="AE208" i="30"/>
  <c r="AB1275" i="30"/>
  <c r="AD477" i="30"/>
  <c r="AB1219" i="30"/>
  <c r="AB1324" i="30"/>
  <c r="AD1635" i="30"/>
  <c r="AC420" i="30"/>
  <c r="AD1110" i="30"/>
  <c r="AB1265" i="30"/>
  <c r="AE1415" i="30"/>
  <c r="AB1043" i="30"/>
  <c r="AC1226" i="30"/>
  <c r="AD1329" i="30"/>
  <c r="AE956" i="30"/>
  <c r="AE1470" i="30"/>
  <c r="AD294" i="30"/>
  <c r="X823" i="30"/>
  <c r="AB823" i="30"/>
  <c r="AA1341" i="30"/>
  <c r="AE1341" i="30"/>
  <c r="Y990" i="30"/>
  <c r="AC990" i="30"/>
  <c r="Z1626" i="30"/>
  <c r="AD1626" i="30"/>
  <c r="Z1541" i="30"/>
  <c r="AD1541" i="30"/>
  <c r="AA952" i="30"/>
  <c r="AE952" i="30"/>
  <c r="AE1342" i="30"/>
  <c r="AC574" i="30"/>
  <c r="AC1512" i="30"/>
  <c r="AA713" i="30"/>
  <c r="AE713" i="30"/>
  <c r="AE1449" i="30"/>
  <c r="AB1134" i="30"/>
  <c r="AD1243" i="30"/>
  <c r="Z471" i="30"/>
  <c r="AD471" i="30"/>
  <c r="AD835" i="30"/>
  <c r="AC1417" i="30"/>
  <c r="Z748" i="30"/>
  <c r="AD748" i="30"/>
  <c r="AA1223" i="30"/>
  <c r="AE1223" i="30"/>
  <c r="AA679" i="30"/>
  <c r="AE679" i="30"/>
  <c r="X451" i="30"/>
  <c r="AB451" i="30"/>
  <c r="AD557" i="30"/>
  <c r="Z1192" i="30"/>
  <c r="AD1192" i="30"/>
  <c r="AC1514" i="30"/>
  <c r="X1549" i="30"/>
  <c r="AB1549" i="30"/>
  <c r="AD1589" i="30"/>
  <c r="AE1165" i="30"/>
  <c r="AE557" i="30"/>
  <c r="AC527" i="30"/>
  <c r="Z412" i="30"/>
  <c r="AD412" i="30"/>
  <c r="AA639" i="30"/>
  <c r="AE639" i="30"/>
  <c r="X1109" i="30"/>
  <c r="AB1109" i="30"/>
  <c r="AE1243" i="30"/>
  <c r="Z891" i="30"/>
  <c r="AD891" i="30"/>
  <c r="AA597" i="30"/>
  <c r="AE597" i="30"/>
  <c r="Y1299" i="30"/>
  <c r="AC1299" i="30"/>
  <c r="Z1244" i="30"/>
  <c r="AD1244" i="30"/>
  <c r="X1287" i="30"/>
  <c r="AB1287" i="30"/>
  <c r="AB1177" i="30"/>
  <c r="AB1614" i="30"/>
  <c r="X540" i="30"/>
  <c r="AB540" i="30"/>
  <c r="Z700" i="30"/>
  <c r="AD700" i="30"/>
  <c r="Y1051" i="30"/>
  <c r="AC1051" i="30"/>
  <c r="AB1175" i="30"/>
  <c r="Z1669" i="30"/>
  <c r="AD1669" i="30"/>
  <c r="AC1571" i="30"/>
  <c r="Z911" i="30"/>
  <c r="AD911" i="30"/>
  <c r="Y1115" i="30"/>
  <c r="AC1115" i="30"/>
  <c r="Z382" i="30"/>
  <c r="AD382" i="30"/>
  <c r="Z986" i="30"/>
  <c r="AD986" i="30"/>
  <c r="X570" i="30"/>
  <c r="AB570" i="30"/>
  <c r="AB1612" i="30"/>
  <c r="AE1467" i="30"/>
  <c r="AD522" i="30"/>
  <c r="Z426" i="30"/>
  <c r="AD426" i="30"/>
  <c r="X1568" i="30"/>
  <c r="AB1568" i="30"/>
  <c r="Y539" i="30"/>
  <c r="AC539" i="30"/>
  <c r="X412" i="30"/>
  <c r="AB412" i="30"/>
  <c r="AE1138" i="30"/>
  <c r="Y798" i="30"/>
  <c r="AC798" i="30"/>
  <c r="AE1055" i="30"/>
  <c r="AD389" i="30"/>
  <c r="Y1567" i="30"/>
  <c r="AC1567" i="30"/>
  <c r="Z696" i="30"/>
  <c r="AD696" i="30"/>
  <c r="Y585" i="30"/>
  <c r="AC585" i="30"/>
  <c r="AA911" i="30"/>
  <c r="AE911" i="30"/>
  <c r="Y1636" i="30"/>
  <c r="AC1636" i="30"/>
  <c r="Y270" i="30"/>
  <c r="AC270" i="30"/>
  <c r="Y695" i="30"/>
  <c r="AC695" i="30"/>
  <c r="AD1250" i="30"/>
  <c r="AC1376" i="30"/>
  <c r="AD909" i="30"/>
  <c r="Z460" i="30"/>
  <c r="AD460" i="30"/>
  <c r="AE522" i="30"/>
  <c r="AE225" i="30"/>
  <c r="AA1501" i="30"/>
  <c r="AE1501" i="30"/>
  <c r="AE1039" i="30"/>
  <c r="Y1486" i="30"/>
  <c r="AC1486" i="30"/>
  <c r="AC1543" i="30"/>
  <c r="AC1064" i="30"/>
  <c r="AB992" i="30"/>
  <c r="AE1660" i="30"/>
  <c r="AB951" i="30"/>
  <c r="AE773" i="30"/>
  <c r="AE1455" i="30"/>
  <c r="AD1120" i="30"/>
  <c r="AE1177" i="30"/>
  <c r="AD1055" i="30"/>
  <c r="Y1185" i="30"/>
  <c r="AC1185" i="30"/>
  <c r="AD1143" i="30"/>
  <c r="AE295" i="30"/>
  <c r="AB1470" i="30"/>
  <c r="AE753" i="30"/>
  <c r="AE1068" i="30"/>
  <c r="AC1172" i="30"/>
  <c r="Z1392" i="30"/>
  <c r="AD1392" i="30"/>
  <c r="AE783" i="30"/>
  <c r="AC397" i="30"/>
  <c r="AE1235" i="30"/>
  <c r="Z894" i="30"/>
  <c r="AD894" i="30"/>
  <c r="Y546" i="30"/>
  <c r="AC546" i="30"/>
  <c r="AD1605" i="30"/>
  <c r="Z966" i="30"/>
  <c r="AD966" i="30"/>
  <c r="Z499" i="30"/>
  <c r="AD499" i="30"/>
  <c r="Z1468" i="30"/>
  <c r="AD1468" i="30"/>
  <c r="AE1149" i="30"/>
  <c r="AA504" i="30"/>
  <c r="AE504" i="30"/>
  <c r="Y622" i="30"/>
  <c r="AC622" i="30"/>
  <c r="X191" i="30"/>
  <c r="AB191" i="30"/>
  <c r="AE1438" i="30"/>
  <c r="AE775" i="30"/>
  <c r="AE1679" i="30"/>
  <c r="Z1127" i="30"/>
  <c r="AD1127" i="30"/>
  <c r="AA1270" i="30"/>
  <c r="AE1270" i="30"/>
  <c r="Y1111" i="30"/>
  <c r="AC1111" i="30"/>
  <c r="Z1163" i="30"/>
  <c r="AD1163" i="30"/>
  <c r="AE459" i="30"/>
  <c r="X830" i="30"/>
  <c r="AB830" i="30"/>
  <c r="Z1172" i="30"/>
  <c r="AD1172" i="30"/>
  <c r="Y488" i="30"/>
  <c r="AC488" i="30"/>
  <c r="Z213" i="30"/>
  <c r="AD213" i="30"/>
  <c r="AD365" i="30"/>
  <c r="AA991" i="30"/>
  <c r="AE991" i="30"/>
  <c r="Z1493" i="30"/>
  <c r="AD1493" i="30"/>
  <c r="X988" i="30"/>
  <c r="AB988" i="30"/>
  <c r="Y647" i="30"/>
  <c r="AC647" i="30"/>
  <c r="AE244" i="30"/>
  <c r="AA285" i="30"/>
  <c r="AE285" i="30"/>
  <c r="AC931" i="30"/>
  <c r="AD872" i="30"/>
  <c r="Z515" i="30"/>
  <c r="AD515" i="30"/>
  <c r="Y370" i="30"/>
  <c r="AC370" i="30"/>
  <c r="AD1429" i="30"/>
  <c r="Z1078" i="30"/>
  <c r="AD1078" i="30"/>
  <c r="AB1671" i="30"/>
  <c r="Y1411" i="30"/>
  <c r="AC1411" i="30"/>
  <c r="AE243" i="30"/>
  <c r="Y1210" i="30"/>
  <c r="AC1210" i="30"/>
  <c r="AD1280" i="30"/>
  <c r="AA1113" i="30"/>
  <c r="AE1113" i="30"/>
  <c r="AC603" i="30"/>
  <c r="Z342" i="30"/>
  <c r="AD342" i="30"/>
  <c r="Y533" i="30"/>
  <c r="AC533" i="30"/>
  <c r="AA1563" i="30"/>
  <c r="AE1563" i="30"/>
  <c r="Z1304" i="30"/>
  <c r="AD1304" i="30"/>
  <c r="AE1282" i="30"/>
  <c r="Y191" i="30"/>
  <c r="AC191" i="30"/>
  <c r="AC535" i="30"/>
  <c r="X1585" i="30"/>
  <c r="AB1585" i="30"/>
  <c r="AA1317" i="30"/>
  <c r="AE1317" i="30"/>
  <c r="AA1304" i="30"/>
  <c r="AE1304" i="30"/>
  <c r="Y639" i="30"/>
  <c r="AC639" i="30"/>
  <c r="AA606" i="30"/>
  <c r="AE606" i="30"/>
  <c r="Y1423" i="30"/>
  <c r="AC1423" i="30"/>
  <c r="X1024" i="30"/>
  <c r="AB1024" i="30"/>
  <c r="Y806" i="30"/>
  <c r="AC806" i="30"/>
  <c r="X1320" i="30"/>
  <c r="AB1320" i="30"/>
  <c r="Y726" i="30"/>
  <c r="AC726" i="30"/>
  <c r="AA1320" i="30"/>
  <c r="AE1320" i="30"/>
  <c r="AA867" i="30"/>
  <c r="AE867" i="30"/>
  <c r="Y538" i="30"/>
  <c r="AC538" i="30"/>
  <c r="Z1319" i="30"/>
  <c r="AD1319" i="30"/>
  <c r="Z913" i="30"/>
  <c r="AD913" i="30"/>
  <c r="AA449" i="30"/>
  <c r="AE449" i="30"/>
  <c r="AD1282" i="30"/>
  <c r="Y1230" i="30"/>
  <c r="AC1230" i="30"/>
  <c r="X996" i="30"/>
  <c r="AB996" i="30"/>
  <c r="AA1626" i="30"/>
  <c r="AE1626" i="30"/>
  <c r="Z1356" i="30"/>
  <c r="AD1356" i="30"/>
  <c r="AA860" i="30"/>
  <c r="AE860" i="30"/>
  <c r="AA1664" i="30"/>
  <c r="AE1664" i="30"/>
  <c r="X207" i="30"/>
  <c r="AB207" i="30"/>
  <c r="Z1197" i="30"/>
  <c r="AD1197" i="30"/>
  <c r="AD1067" i="30"/>
  <c r="AE1117" i="30"/>
  <c r="Z689" i="30"/>
  <c r="AD689" i="30"/>
  <c r="Z510" i="30"/>
  <c r="AD510" i="30"/>
  <c r="Y268" i="30"/>
  <c r="AC268" i="30"/>
  <c r="Z258" i="30"/>
  <c r="AD258" i="30"/>
  <c r="AC575" i="30"/>
  <c r="Y1513" i="30"/>
  <c r="AC1513" i="30"/>
  <c r="AE744" i="30"/>
  <c r="AB593" i="30"/>
  <c r="X690" i="30"/>
  <c r="AB690" i="30"/>
  <c r="Y1404" i="30"/>
  <c r="AC1404" i="30"/>
  <c r="X879" i="30"/>
  <c r="AB879" i="30"/>
  <c r="AB391" i="30"/>
  <c r="AE226" i="30"/>
  <c r="Z1221" i="30"/>
  <c r="AD1221" i="30"/>
  <c r="AD1272" i="30"/>
  <c r="AB326" i="30"/>
  <c r="X661" i="30"/>
  <c r="AB661" i="30"/>
  <c r="AE508" i="30"/>
  <c r="AD633" i="30"/>
  <c r="AC1179" i="30"/>
  <c r="AD461" i="30"/>
  <c r="AD1276" i="30"/>
  <c r="AE870" i="30"/>
  <c r="Z237" i="30"/>
  <c r="AD237" i="30"/>
  <c r="AB765" i="30"/>
  <c r="AA1357" i="30"/>
  <c r="AE1357" i="30"/>
  <c r="AB1579" i="30"/>
  <c r="AC967" i="30"/>
  <c r="AD739" i="30"/>
  <c r="AD1083" i="30"/>
  <c r="AC328" i="30"/>
  <c r="AC1162" i="30"/>
  <c r="X311" i="30"/>
  <c r="AB311" i="30"/>
  <c r="Z665" i="30"/>
  <c r="AD665" i="30"/>
  <c r="Z1300" i="30"/>
  <c r="AD1300" i="30"/>
  <c r="Y1041" i="30"/>
  <c r="AC1041" i="30"/>
  <c r="Z599" i="30"/>
  <c r="AD599" i="30"/>
  <c r="X867" i="30"/>
  <c r="AB867" i="30"/>
  <c r="AA1273" i="30"/>
  <c r="AE1273" i="30"/>
  <c r="AE932" i="30"/>
  <c r="X334" i="30"/>
  <c r="AB334" i="30"/>
  <c r="X1513" i="30"/>
  <c r="AB1513" i="30"/>
  <c r="AC1539" i="30"/>
  <c r="Y1560" i="30"/>
  <c r="AC1560" i="30"/>
  <c r="X1404" i="30"/>
  <c r="AB1404" i="30"/>
  <c r="AB252" i="30"/>
  <c r="AA1240" i="30"/>
  <c r="AE1240" i="30"/>
  <c r="AE687" i="30"/>
  <c r="Z1423" i="30"/>
  <c r="AD1423" i="30"/>
  <c r="Z1644" i="30"/>
  <c r="AD1644" i="30"/>
  <c r="AB727" i="30"/>
  <c r="Z233" i="30"/>
  <c r="AD233" i="30"/>
  <c r="Y1042" i="30"/>
  <c r="AC1042" i="30"/>
  <c r="Y482" i="30"/>
  <c r="AC482" i="30"/>
  <c r="AB1045" i="30"/>
  <c r="AB618" i="30"/>
  <c r="AA1231" i="30"/>
  <c r="AE1231" i="30"/>
  <c r="AE487" i="30"/>
  <c r="AE1595" i="30"/>
  <c r="AB1035" i="30"/>
  <c r="AE694" i="30"/>
  <c r="Z1073" i="30"/>
  <c r="AD1073" i="30"/>
  <c r="AD1184" i="30"/>
  <c r="AB1638" i="30"/>
  <c r="Z1289" i="30"/>
  <c r="AD1289" i="30"/>
  <c r="AA873" i="30"/>
  <c r="AE873" i="30"/>
  <c r="AD520" i="30"/>
  <c r="AC1529" i="30"/>
  <c r="AC1554" i="30"/>
  <c r="X306" i="30"/>
  <c r="AB306" i="30"/>
  <c r="Y885" i="30"/>
  <c r="AC885" i="30"/>
  <c r="AA951" i="30"/>
  <c r="AE951" i="30"/>
  <c r="X781" i="30"/>
  <c r="AB781" i="30"/>
  <c r="AE1228" i="30"/>
  <c r="Y694" i="30"/>
  <c r="AC694" i="30"/>
  <c r="X639" i="30"/>
  <c r="AB639" i="30"/>
  <c r="Y831" i="30"/>
  <c r="AC831" i="30"/>
  <c r="AA366" i="30"/>
  <c r="AE366" i="30"/>
  <c r="AD1251" i="30"/>
  <c r="X500" i="30"/>
  <c r="AB500" i="30"/>
  <c r="AD528" i="30"/>
  <c r="X239" i="30"/>
  <c r="AB239" i="30"/>
  <c r="Y1320" i="30"/>
  <c r="AC1320" i="30"/>
  <c r="Y712" i="30"/>
  <c r="AC712" i="30"/>
  <c r="Z1190" i="30"/>
  <c r="AD1190" i="30"/>
  <c r="Y677" i="30"/>
  <c r="AC677" i="30"/>
  <c r="AA1366" i="30"/>
  <c r="AE1366" i="30"/>
  <c r="Z452" i="30"/>
  <c r="AD452" i="30"/>
  <c r="X1081" i="30"/>
  <c r="AB1081" i="30"/>
  <c r="Z1558" i="30"/>
  <c r="AD1558" i="30"/>
  <c r="Y746" i="30"/>
  <c r="AC746" i="30"/>
  <c r="X330" i="30"/>
  <c r="AB330" i="30"/>
  <c r="Z355" i="30"/>
  <c r="AD355" i="30"/>
  <c r="Y287" i="30"/>
  <c r="AC287" i="30"/>
  <c r="Z1479" i="30"/>
  <c r="AD1479" i="30"/>
  <c r="Z1273" i="30"/>
  <c r="AD1273" i="30"/>
  <c r="AB1021" i="30"/>
  <c r="AC1014" i="30"/>
  <c r="AE563" i="30"/>
  <c r="AB950" i="30"/>
  <c r="AD767" i="30"/>
  <c r="AE1021" i="30"/>
  <c r="Z1422" i="30"/>
  <c r="AD1422" i="30"/>
  <c r="AE1122" i="30"/>
  <c r="X1355" i="30"/>
  <c r="AB1355" i="30"/>
  <c r="X1385" i="30"/>
  <c r="AB1385" i="30"/>
  <c r="AD687" i="30"/>
  <c r="AB751" i="30"/>
  <c r="Y1332" i="30"/>
  <c r="AC1332" i="30"/>
  <c r="AB816" i="30"/>
  <c r="AE611" i="30"/>
  <c r="AB1582" i="30"/>
  <c r="AC1325" i="30"/>
  <c r="AC846" i="30"/>
  <c r="AC727" i="30"/>
  <c r="Y614" i="30"/>
  <c r="AC614" i="30"/>
  <c r="Y1000" i="30"/>
  <c r="AC1000" i="30"/>
  <c r="AA857" i="30"/>
  <c r="AE857" i="30"/>
  <c r="AD377" i="30"/>
  <c r="Y380" i="30"/>
  <c r="AC380" i="30"/>
  <c r="X787" i="30"/>
  <c r="AB787" i="30"/>
  <c r="X1075" i="30"/>
  <c r="AB1075" i="30"/>
  <c r="Z1619" i="30"/>
  <c r="AD1619" i="30"/>
  <c r="AE406" i="30"/>
  <c r="AE1184" i="30"/>
  <c r="X664" i="30"/>
  <c r="AB664" i="30"/>
  <c r="AA1013" i="30"/>
  <c r="AE1013" i="30"/>
  <c r="AA404" i="30"/>
  <c r="AE404" i="30"/>
  <c r="Z618" i="30"/>
  <c r="AD618" i="30"/>
  <c r="AA1648" i="30"/>
  <c r="AE1648" i="30"/>
  <c r="Z889" i="30"/>
  <c r="AD889" i="30"/>
  <c r="X201" i="30"/>
  <c r="AB201" i="30"/>
  <c r="AE1024" i="30"/>
  <c r="AC785" i="30"/>
  <c r="AE405" i="30"/>
  <c r="X549" i="30"/>
  <c r="AB549" i="30"/>
  <c r="X1169" i="30"/>
  <c r="AB1169" i="30"/>
  <c r="X1665" i="30"/>
  <c r="AB1665" i="30"/>
  <c r="AE1472" i="30"/>
  <c r="AA1139" i="30"/>
  <c r="AE1139" i="30"/>
  <c r="Z784" i="30"/>
  <c r="AD784" i="30"/>
  <c r="Y1247" i="30"/>
  <c r="AC1247" i="30"/>
  <c r="Y664" i="30"/>
  <c r="AC664" i="30"/>
  <c r="AA859" i="30"/>
  <c r="AE859" i="30"/>
  <c r="X1660" i="30"/>
  <c r="AB1660" i="30"/>
  <c r="Z1686" i="30"/>
  <c r="AD1686" i="30"/>
  <c r="Z1061" i="30"/>
  <c r="AD1061" i="30"/>
  <c r="Z1405" i="30"/>
  <c r="AD1405" i="30"/>
  <c r="Z415" i="30"/>
  <c r="AD415" i="30"/>
  <c r="Y349" i="30"/>
  <c r="AC349" i="30"/>
  <c r="AC671" i="30"/>
  <c r="Z410" i="30"/>
  <c r="AD410" i="30"/>
  <c r="AC1061" i="30"/>
  <c r="AE475" i="30"/>
  <c r="AB589" i="30"/>
  <c r="AD423" i="30"/>
  <c r="AD1040" i="30"/>
  <c r="AB694" i="30"/>
  <c r="AB624" i="30"/>
  <c r="AE213" i="30"/>
  <c r="AD1400" i="30"/>
  <c r="Y396" i="30"/>
  <c r="AC396" i="30"/>
  <c r="AC1611" i="30"/>
  <c r="AC379" i="30"/>
  <c r="AB1132" i="30"/>
  <c r="AB656" i="30"/>
  <c r="AD286" i="30"/>
  <c r="Y1665" i="30"/>
  <c r="AC1665" i="30"/>
  <c r="AA1176" i="30"/>
  <c r="AE1176" i="30"/>
  <c r="AA808" i="30"/>
  <c r="AE808" i="30"/>
  <c r="AD606" i="30"/>
  <c r="AE1059" i="30"/>
  <c r="Z1208" i="30"/>
  <c r="AD1208" i="30"/>
  <c r="AC796" i="30"/>
  <c r="Y196" i="30"/>
  <c r="AC196" i="30"/>
  <c r="AA1483" i="30"/>
  <c r="AE1483" i="30"/>
  <c r="AC377" i="30"/>
  <c r="Z790" i="30"/>
  <c r="AD790" i="30"/>
  <c r="X534" i="30"/>
  <c r="AB534" i="30"/>
  <c r="AB1004" i="30"/>
  <c r="AB735" i="30"/>
  <c r="AC776" i="30"/>
  <c r="AC207" i="30"/>
  <c r="AB308" i="30"/>
  <c r="AE271" i="30"/>
  <c r="AC1113" i="30"/>
  <c r="AB1139" i="30"/>
  <c r="AD1645" i="30"/>
  <c r="AB1089" i="30"/>
  <c r="AB662" i="30"/>
  <c r="AB1067" i="30"/>
  <c r="AD843" i="30"/>
  <c r="AB782" i="30"/>
  <c r="AB1214" i="30"/>
  <c r="AD1603" i="30"/>
  <c r="AE572" i="30"/>
  <c r="AB211" i="30"/>
  <c r="Y1079" i="30"/>
  <c r="AC1079" i="30"/>
  <c r="Z519" i="30"/>
  <c r="AD519" i="30"/>
  <c r="Y342" i="30"/>
  <c r="AC342" i="30"/>
  <c r="Z1582" i="30"/>
  <c r="AD1582" i="30"/>
  <c r="Z1439" i="30"/>
  <c r="AD1439" i="30"/>
  <c r="AA784" i="30"/>
  <c r="AE784" i="30"/>
  <c r="Y803" i="30"/>
  <c r="AC803" i="30"/>
  <c r="Z534" i="30"/>
  <c r="AD534" i="30"/>
  <c r="AA665" i="30"/>
  <c r="AE665" i="30"/>
  <c r="X1066" i="30"/>
  <c r="AB1066" i="30"/>
  <c r="X476" i="30"/>
  <c r="AB476" i="30"/>
  <c r="Y1379" i="30"/>
  <c r="AC1379" i="30"/>
  <c r="AA1262" i="30"/>
  <c r="AE1262" i="30"/>
  <c r="AA333" i="30"/>
  <c r="AE333" i="30"/>
  <c r="X1480" i="30"/>
  <c r="AB1480" i="30"/>
  <c r="AE1180" i="30"/>
  <c r="Z1102" i="30"/>
  <c r="AD1102" i="30"/>
  <c r="AE1444" i="30"/>
  <c r="X1371" i="30"/>
  <c r="AB1371" i="30"/>
  <c r="AB806" i="30"/>
  <c r="AC1214" i="30"/>
  <c r="AD572" i="30"/>
  <c r="X605" i="30"/>
  <c r="AB605" i="30"/>
  <c r="Y422" i="30"/>
  <c r="AC422" i="30"/>
  <c r="AD1404" i="30"/>
  <c r="AB750" i="30"/>
  <c r="AE649" i="30"/>
  <c r="AD945" i="30"/>
  <c r="AC1013" i="30"/>
  <c r="AE486" i="30"/>
  <c r="X1562" i="30"/>
  <c r="AB1562" i="30"/>
  <c r="AB1217" i="30"/>
  <c r="AD1587" i="30"/>
  <c r="AC1658" i="30"/>
  <c r="AC1188" i="30"/>
  <c r="X1003" i="30"/>
  <c r="AB1003" i="30"/>
  <c r="AB400" i="30"/>
  <c r="AC1103" i="30"/>
  <c r="AB807" i="30"/>
  <c r="AD380" i="30"/>
  <c r="AE500" i="30"/>
  <c r="Z1396" i="30"/>
  <c r="AD1396" i="30"/>
  <c r="AB919" i="30"/>
  <c r="AB470" i="30"/>
  <c r="AA511" i="30"/>
  <c r="AE511" i="30"/>
  <c r="Z445" i="30"/>
  <c r="AD445" i="30"/>
  <c r="AC1466" i="30"/>
  <c r="X1142" i="30"/>
  <c r="AB1142" i="30"/>
  <c r="AC472" i="30"/>
  <c r="AE1558" i="30"/>
  <c r="X196" i="30"/>
  <c r="AB196" i="30"/>
  <c r="AD588" i="30"/>
  <c r="Z1600" i="30"/>
  <c r="AD1600" i="30"/>
  <c r="AD701" i="30"/>
  <c r="AD1630" i="30"/>
  <c r="AB1556" i="30"/>
  <c r="AE1102" i="30"/>
  <c r="Y1222" i="30"/>
  <c r="AC1222" i="30"/>
  <c r="AB1056" i="30"/>
  <c r="AB260" i="30"/>
  <c r="AD584" i="30"/>
  <c r="AC983" i="30"/>
  <c r="Z549" i="30"/>
  <c r="AD549" i="30"/>
  <c r="AC617" i="30"/>
  <c r="AE1516" i="30"/>
  <c r="AE1269" i="30"/>
  <c r="AD1306" i="30"/>
  <c r="AC279" i="30"/>
  <c r="AC1321" i="30"/>
  <c r="Z1409" i="30"/>
  <c r="AD1409" i="30"/>
  <c r="AE807" i="30"/>
  <c r="AA726" i="30"/>
  <c r="AE726" i="30"/>
  <c r="AD757" i="30"/>
  <c r="AB353" i="30"/>
  <c r="AB450" i="30"/>
  <c r="AC735" i="30"/>
  <c r="AD809" i="30"/>
  <c r="AD961" i="30"/>
  <c r="AE1686" i="30"/>
  <c r="AE746" i="30"/>
  <c r="Y414" i="30"/>
  <c r="AC414" i="30"/>
  <c r="AB1113" i="30"/>
  <c r="AB627" i="30"/>
  <c r="AB197" i="30"/>
  <c r="AB1018" i="30"/>
  <c r="AD937" i="30"/>
  <c r="AA758" i="30"/>
  <c r="AE758" i="30"/>
  <c r="X1182" i="30"/>
  <c r="AB1182" i="30"/>
  <c r="AC1089" i="30"/>
  <c r="AB1678" i="30"/>
  <c r="X608" i="30"/>
  <c r="AB608" i="30"/>
  <c r="AA1531" i="30"/>
  <c r="AE1531" i="30"/>
  <c r="AA1409" i="30"/>
  <c r="AE1409" i="30"/>
  <c r="Z306" i="30"/>
  <c r="AD306" i="30"/>
  <c r="X697" i="30"/>
  <c r="AB697" i="30"/>
  <c r="X1146" i="30"/>
  <c r="AB1146" i="30"/>
  <c r="Y1291" i="30"/>
  <c r="AC1291" i="30"/>
  <c r="AA297" i="30"/>
  <c r="AE297" i="30"/>
  <c r="AA741" i="30"/>
  <c r="AE741" i="30"/>
  <c r="Z653" i="30"/>
  <c r="AD653" i="30"/>
  <c r="Y1008" i="30"/>
  <c r="AC1008" i="30"/>
  <c r="Y1196" i="30"/>
  <c r="AC1196" i="30"/>
  <c r="X314" i="30"/>
  <c r="AB314" i="30"/>
  <c r="AE1571" i="30"/>
  <c r="AA192" i="30"/>
  <c r="AE192" i="30"/>
  <c r="X1667" i="30"/>
  <c r="AB1667" i="30"/>
  <c r="Y1373" i="30"/>
  <c r="AC1373" i="30"/>
  <c r="AA1488" i="30"/>
  <c r="AE1488" i="30"/>
  <c r="AA1186" i="30"/>
  <c r="AE1186" i="30"/>
  <c r="X1181" i="30"/>
  <c r="AB1181" i="30"/>
  <c r="AB235" i="30"/>
  <c r="Y610" i="30"/>
  <c r="AC610" i="30"/>
  <c r="Z1498" i="30"/>
  <c r="AD1498" i="30"/>
  <c r="AC782" i="30"/>
  <c r="Z1492" i="30"/>
  <c r="AD1492" i="30"/>
  <c r="Z495" i="30"/>
  <c r="AD495" i="30"/>
  <c r="AD1072" i="30"/>
  <c r="AD567" i="30"/>
  <c r="AC508" i="30"/>
  <c r="AE1074" i="30"/>
  <c r="AD968" i="30"/>
  <c r="AB1331" i="30"/>
  <c r="Y1271" i="30"/>
  <c r="AC1271" i="30"/>
  <c r="X1578" i="30"/>
  <c r="AB1578" i="30"/>
  <c r="AD1311" i="30"/>
  <c r="AD379" i="30"/>
  <c r="AD1094" i="30"/>
  <c r="Y563" i="30"/>
  <c r="AC563" i="30"/>
  <c r="AA1312" i="30"/>
  <c r="AE1312" i="30"/>
  <c r="AD1366" i="30"/>
  <c r="AB745" i="30"/>
  <c r="AB1312" i="30"/>
  <c r="Y837" i="30"/>
  <c r="AC837" i="30"/>
  <c r="AD1200" i="30"/>
  <c r="AC1460" i="30"/>
  <c r="Y1261" i="30"/>
  <c r="AC1261" i="30"/>
  <c r="AA1028" i="30"/>
  <c r="AE1028" i="30"/>
  <c r="AB441" i="30"/>
  <c r="AB456" i="30"/>
  <c r="X912" i="30"/>
  <c r="AB912" i="30"/>
  <c r="AA235" i="30"/>
  <c r="AE235" i="30"/>
  <c r="AC855" i="30"/>
  <c r="AD1503" i="30"/>
  <c r="AA622" i="30"/>
  <c r="AE622" i="30"/>
  <c r="AB569" i="30"/>
  <c r="AB652" i="30"/>
  <c r="Y1574" i="30"/>
  <c r="AC1574" i="30"/>
  <c r="Y1231" i="30"/>
  <c r="AC1231" i="30"/>
  <c r="AA227" i="30"/>
  <c r="AE227" i="30"/>
  <c r="AD331" i="30"/>
  <c r="Z1186" i="30"/>
  <c r="AD1186" i="30"/>
  <c r="Z371" i="30"/>
  <c r="AD371" i="30"/>
  <c r="AE258" i="30"/>
  <c r="Z447" i="30"/>
  <c r="AD447" i="30"/>
  <c r="Z1087" i="30"/>
  <c r="AD1087" i="30"/>
  <c r="AE1610" i="30"/>
  <c r="X999" i="30"/>
  <c r="AB999" i="30"/>
  <c r="AE788" i="30"/>
  <c r="X231" i="30"/>
  <c r="AB231" i="30"/>
  <c r="X723" i="30"/>
  <c r="AB723" i="30"/>
  <c r="AB1293" i="30"/>
  <c r="AB215" i="30"/>
  <c r="X286" i="30"/>
  <c r="AB286" i="30"/>
  <c r="Y1505" i="30"/>
  <c r="AC1505" i="30"/>
  <c r="AB582" i="30"/>
  <c r="Y1038" i="30"/>
  <c r="AC1038" i="30"/>
  <c r="AB1098" i="30"/>
  <c r="AD605" i="30"/>
  <c r="AE1498" i="30"/>
  <c r="Y493" i="30"/>
  <c r="AC493" i="30"/>
  <c r="Z245" i="30"/>
  <c r="AD245" i="30"/>
  <c r="X305" i="30"/>
  <c r="AB305" i="30"/>
  <c r="Z192" i="30"/>
  <c r="AD192" i="30"/>
  <c r="Y1533" i="30"/>
  <c r="AC1533" i="30"/>
  <c r="Z1352" i="30"/>
  <c r="AD1352" i="30"/>
  <c r="Y1269" i="30"/>
  <c r="AC1269" i="30"/>
  <c r="Y989" i="30"/>
  <c r="AC989" i="30"/>
  <c r="Z723" i="30"/>
  <c r="AD723" i="30"/>
  <c r="AC201" i="30"/>
  <c r="AB1381" i="30"/>
  <c r="AD1380" i="30"/>
  <c r="Y1653" i="30"/>
  <c r="AC1653" i="30"/>
  <c r="Z1485" i="30"/>
  <c r="AD1485" i="30"/>
  <c r="X643" i="30"/>
  <c r="AB643" i="30"/>
  <c r="Y423" i="30"/>
  <c r="AC423" i="30"/>
  <c r="AA523" i="30"/>
  <c r="AE523" i="30"/>
  <c r="AA874" i="30"/>
  <c r="AE874" i="30"/>
  <c r="AB633" i="30"/>
  <c r="Z928" i="30"/>
  <c r="AD928" i="30"/>
  <c r="AB635" i="30"/>
  <c r="X1225" i="30"/>
  <c r="AB1225" i="30"/>
  <c r="Z208" i="30"/>
  <c r="AD208" i="30"/>
  <c r="X365" i="30"/>
  <c r="AB365" i="30"/>
  <c r="Y363" i="30"/>
  <c r="AC363" i="30"/>
  <c r="AE645" i="30"/>
  <c r="Y1564" i="30"/>
  <c r="AC1564" i="30"/>
  <c r="AD203" i="30"/>
  <c r="AE640" i="30"/>
  <c r="AE605" i="30"/>
  <c r="X268" i="30"/>
  <c r="AB268" i="30"/>
  <c r="AB1149" i="30"/>
  <c r="X1029" i="30"/>
  <c r="AB1029" i="30"/>
  <c r="AB553" i="30"/>
  <c r="AC1359" i="30"/>
  <c r="AC1244" i="30"/>
  <c r="AB658" i="30"/>
  <c r="AC1443" i="30"/>
  <c r="AB1270" i="30"/>
  <c r="AE1684" i="30"/>
  <c r="AB494" i="30"/>
  <c r="AE398" i="30"/>
  <c r="AE317" i="30"/>
  <c r="AC869" i="30"/>
  <c r="AC1642" i="30"/>
  <c r="AB714" i="30"/>
  <c r="AE273" i="30"/>
  <c r="AC455" i="30"/>
  <c r="AE721" i="30"/>
  <c r="AE865" i="30"/>
  <c r="AE843" i="30"/>
  <c r="AD501" i="30"/>
  <c r="AD1122" i="30"/>
  <c r="AD1177" i="30"/>
  <c r="AE512" i="30"/>
  <c r="AC555" i="30"/>
  <c r="AE383" i="30"/>
  <c r="AE1399" i="30"/>
  <c r="AE1215" i="30"/>
  <c r="AE1230" i="30"/>
  <c r="AB1685" i="30"/>
  <c r="AC584" i="30"/>
  <c r="AB524" i="30"/>
  <c r="AB1414" i="30"/>
  <c r="AE1045" i="30"/>
  <c r="AE359" i="30"/>
  <c r="AB220" i="30"/>
  <c r="AD490" i="30"/>
  <c r="AB436" i="30"/>
  <c r="AD526" i="30"/>
  <c r="AB1313" i="30"/>
  <c r="AE791" i="30"/>
  <c r="AE697" i="30"/>
  <c r="AB278" i="30"/>
  <c r="AD1590" i="30"/>
  <c r="AB482" i="30"/>
  <c r="AD337" i="30"/>
  <c r="AD491" i="30"/>
  <c r="AB282" i="30"/>
  <c r="AD1581" i="30"/>
  <c r="AC1176" i="30"/>
  <c r="AD1389" i="30"/>
  <c r="AE1416" i="30"/>
  <c r="AC895" i="30"/>
  <c r="AD980" i="30"/>
  <c r="AC1685" i="30"/>
  <c r="AC1049" i="30"/>
  <c r="AB389" i="30"/>
  <c r="AE503" i="30"/>
  <c r="AB1516" i="30"/>
  <c r="AB1216" i="30"/>
  <c r="AD1054" i="30"/>
  <c r="AB1095" i="30"/>
  <c r="AC1660" i="30"/>
  <c r="AD663" i="30"/>
  <c r="AD1098" i="30"/>
  <c r="AD864" i="30"/>
  <c r="AB1104" i="30"/>
  <c r="AD1443" i="30"/>
  <c r="AE188" i="30"/>
  <c r="AC893" i="30"/>
  <c r="AE1152" i="30"/>
  <c r="AD1224" i="30"/>
  <c r="AD967" i="30"/>
  <c r="AC987" i="30"/>
  <c r="Y923" i="30"/>
  <c r="AC923" i="30"/>
  <c r="AC646" i="30"/>
  <c r="AE1088" i="30"/>
  <c r="AC511" i="30"/>
  <c r="AE275" i="30"/>
  <c r="AE852" i="30"/>
  <c r="AE1673" i="30"/>
  <c r="AD1510" i="30"/>
  <c r="AD558" i="30"/>
  <c r="AB989" i="30"/>
  <c r="AC1596" i="30"/>
  <c r="AD1038" i="30"/>
  <c r="AB1161" i="30"/>
  <c r="AD227" i="30"/>
  <c r="AC445" i="30"/>
  <c r="AC282" i="30"/>
  <c r="AD1451" i="30"/>
  <c r="AD1480" i="30"/>
  <c r="AB615" i="30"/>
  <c r="AB641" i="30"/>
  <c r="AE1054" i="30"/>
  <c r="AD464" i="30"/>
  <c r="AC1627" i="30"/>
  <c r="AD309" i="30"/>
  <c r="AD336" i="30"/>
  <c r="Y1297" i="30"/>
  <c r="AC1297" i="30"/>
  <c r="AA1452" i="30"/>
  <c r="AE1452" i="30"/>
  <c r="AA803" i="30"/>
  <c r="AE803" i="30"/>
  <c r="AA238" i="30"/>
  <c r="AE238" i="30"/>
  <c r="AA1389" i="30"/>
  <c r="AE1389" i="30"/>
  <c r="AD773" i="30"/>
  <c r="Y421" i="30"/>
  <c r="AC421" i="30"/>
  <c r="Z244" i="30"/>
  <c r="AD244" i="30"/>
  <c r="AD1312" i="30"/>
  <c r="AA1659" i="30"/>
  <c r="AE1659" i="30"/>
  <c r="AA982" i="30"/>
  <c r="AE982" i="30"/>
  <c r="AC1427" i="30"/>
  <c r="Z561" i="30"/>
  <c r="AD561" i="30"/>
  <c r="X469" i="30"/>
  <c r="AB469" i="30"/>
  <c r="Y598" i="30"/>
  <c r="AC598" i="30"/>
  <c r="Z466" i="30"/>
  <c r="AD466" i="30"/>
  <c r="Z358" i="30"/>
  <c r="AD358" i="30"/>
  <c r="X1458" i="30"/>
  <c r="AB1458" i="30"/>
  <c r="Z272" i="30"/>
  <c r="AD272" i="30"/>
  <c r="AE683" i="30"/>
  <c r="AD603" i="30"/>
  <c r="AA1208" i="30"/>
  <c r="AE1208" i="30"/>
  <c r="Z768" i="30"/>
  <c r="AD768" i="30"/>
  <c r="Y202" i="30"/>
  <c r="AC202" i="30"/>
  <c r="Z793" i="30"/>
  <c r="AD793" i="30"/>
  <c r="X1063" i="30"/>
  <c r="AB1063" i="30"/>
  <c r="Y210" i="30"/>
  <c r="AC210" i="30"/>
  <c r="Z1148" i="30"/>
  <c r="AD1148" i="30"/>
  <c r="Z847" i="30"/>
  <c r="AD847" i="30"/>
  <c r="AA1385" i="30"/>
  <c r="AE1385" i="30"/>
  <c r="X1683" i="30"/>
  <c r="AB1683" i="30"/>
  <c r="X788" i="30"/>
  <c r="AB788" i="30"/>
  <c r="X527" i="30"/>
  <c r="AB527" i="30"/>
  <c r="AA1492" i="30"/>
  <c r="AE1492" i="30"/>
  <c r="Z249" i="30"/>
  <c r="AD249" i="30"/>
  <c r="AB1144" i="30"/>
  <c r="AA1454" i="30"/>
  <c r="AE1454" i="30"/>
  <c r="AA460" i="30"/>
  <c r="AE460" i="30"/>
  <c r="Z989" i="30"/>
  <c r="AD989" i="30"/>
  <c r="AC1428" i="30"/>
  <c r="Y1608" i="30"/>
  <c r="AC1608" i="30"/>
  <c r="AD1317" i="30"/>
  <c r="AE1296" i="30"/>
  <c r="Z1542" i="30"/>
  <c r="AD1542" i="30"/>
  <c r="AD1678" i="30"/>
  <c r="AB1469" i="30"/>
  <c r="AB1336" i="30"/>
  <c r="AE388" i="30"/>
  <c r="X626" i="30"/>
  <c r="AB626" i="30"/>
  <c r="Y1375" i="30"/>
  <c r="AC1375" i="30"/>
  <c r="AE930" i="30"/>
  <c r="AD216" i="30"/>
  <c r="Z965" i="30"/>
  <c r="AD965" i="30"/>
  <c r="AD463" i="30"/>
  <c r="X1670" i="30"/>
  <c r="AB1670" i="30"/>
  <c r="Z1234" i="30"/>
  <c r="AD1234" i="30"/>
  <c r="AA248" i="30"/>
  <c r="AE248" i="30"/>
  <c r="AA202" i="30"/>
  <c r="AE202" i="30"/>
  <c r="AE428" i="30"/>
  <c r="AA793" i="30"/>
  <c r="AE793" i="30"/>
  <c r="AC922" i="30"/>
  <c r="AA1630" i="30"/>
  <c r="AE1630" i="30"/>
  <c r="Y635" i="30"/>
  <c r="AC635" i="30"/>
  <c r="Y486" i="30"/>
  <c r="AC486" i="30"/>
  <c r="Z1516" i="30"/>
  <c r="AD1516" i="30"/>
  <c r="Z1230" i="30"/>
  <c r="AD1230" i="30"/>
  <c r="AA1027" i="30"/>
  <c r="AE1027" i="30"/>
  <c r="AE481" i="30"/>
  <c r="Y1639" i="30"/>
  <c r="AC1639" i="30"/>
  <c r="Y925" i="30"/>
  <c r="AC925" i="30"/>
  <c r="Y964" i="30"/>
  <c r="AC964" i="30"/>
  <c r="AA703" i="30"/>
  <c r="AE703" i="30"/>
  <c r="X1229" i="30"/>
  <c r="AB1229" i="30"/>
  <c r="Z1202" i="30"/>
  <c r="AD1202" i="30"/>
  <c r="AC398" i="30"/>
  <c r="Y354" i="30"/>
  <c r="AC354" i="30"/>
  <c r="AA971" i="30"/>
  <c r="AE971" i="30"/>
  <c r="Z638" i="30"/>
  <c r="AD638" i="30"/>
  <c r="X1301" i="30"/>
  <c r="AB1301" i="30"/>
  <c r="X1337" i="30"/>
  <c r="AB1337" i="30"/>
  <c r="AA812" i="30"/>
  <c r="AE812" i="30"/>
  <c r="AD341" i="30"/>
  <c r="AB1621" i="30"/>
  <c r="AA1668" i="30"/>
  <c r="AE1668" i="30"/>
  <c r="AC1469" i="30"/>
  <c r="AB1495" i="30"/>
  <c r="Y1336" i="30"/>
  <c r="AC1336" i="30"/>
  <c r="AE1120" i="30"/>
  <c r="AD734" i="30"/>
  <c r="AB998" i="30"/>
  <c r="X760" i="30"/>
  <c r="AB760" i="30"/>
  <c r="Z602" i="30"/>
  <c r="AD602" i="30"/>
  <c r="AB688" i="30"/>
  <c r="AB825" i="30"/>
  <c r="Z1472" i="30"/>
  <c r="AD1472" i="30"/>
  <c r="Z1679" i="30"/>
  <c r="AD1679" i="30"/>
  <c r="AB1136" i="30"/>
  <c r="AC870" i="30"/>
  <c r="AE815" i="30"/>
  <c r="AE463" i="30"/>
  <c r="AB763" i="30"/>
  <c r="X837" i="30"/>
  <c r="AB837" i="30"/>
  <c r="AA324" i="30"/>
  <c r="AE324" i="30"/>
  <c r="AB1071" i="30"/>
  <c r="AE817" i="30"/>
  <c r="X984" i="30"/>
  <c r="AB984" i="30"/>
  <c r="AA1522" i="30"/>
  <c r="AE1522" i="30"/>
  <c r="AA1425" i="30"/>
  <c r="AE1425" i="30"/>
  <c r="AE1543" i="30"/>
  <c r="AE212" i="30"/>
  <c r="AA913" i="30"/>
  <c r="AE913" i="30"/>
  <c r="X583" i="30"/>
  <c r="AB583" i="30"/>
  <c r="X835" i="30"/>
  <c r="AB835" i="30"/>
  <c r="X1290" i="30"/>
  <c r="AB1290" i="30"/>
  <c r="X829" i="30"/>
  <c r="AB829" i="30"/>
  <c r="Y1482" i="30"/>
  <c r="AC1482" i="30"/>
  <c r="Z934" i="30"/>
  <c r="AD934" i="30"/>
  <c r="AE1561" i="30"/>
  <c r="AD1460" i="30"/>
  <c r="X398" i="30"/>
  <c r="AB398" i="30"/>
  <c r="Y188" i="30"/>
  <c r="AC188" i="30"/>
  <c r="AA414" i="30"/>
  <c r="AE414" i="30"/>
  <c r="AE1258" i="30"/>
  <c r="Y1148" i="30"/>
  <c r="AC1148" i="30"/>
  <c r="Z832" i="30"/>
  <c r="AD832" i="30"/>
  <c r="Z405" i="30"/>
  <c r="AD405" i="30"/>
  <c r="X1529" i="30"/>
  <c r="AB1529" i="30"/>
  <c r="AD1309" i="30"/>
  <c r="AE849" i="30"/>
  <c r="Z386" i="30"/>
  <c r="AD386" i="30"/>
  <c r="Y1511" i="30"/>
  <c r="AC1511" i="30"/>
  <c r="X741" i="30"/>
  <c r="AB741" i="30"/>
  <c r="Y998" i="30"/>
  <c r="AC998" i="30"/>
  <c r="Z507" i="30"/>
  <c r="AD507" i="30"/>
  <c r="AC310" i="30"/>
  <c r="X860" i="30"/>
  <c r="AB860" i="30"/>
  <c r="AB303" i="30"/>
  <c r="Y656" i="30"/>
  <c r="AC656" i="30"/>
  <c r="AE286" i="30"/>
  <c r="X370" i="30"/>
  <c r="AB370" i="30"/>
  <c r="Z1103" i="30"/>
  <c r="AD1103" i="30"/>
  <c r="AD265" i="30"/>
  <c r="X1384" i="30"/>
  <c r="AB1384" i="30"/>
  <c r="X1174" i="30"/>
  <c r="AB1174" i="30"/>
  <c r="Z1535" i="30"/>
  <c r="AD1535" i="30"/>
  <c r="AE385" i="30"/>
  <c r="Z1406" i="30"/>
  <c r="AD1406" i="30"/>
  <c r="Z1020" i="30"/>
  <c r="AD1020" i="30"/>
  <c r="Z624" i="30"/>
  <c r="AD624" i="30"/>
  <c r="X1259" i="30"/>
  <c r="AB1259" i="30"/>
  <c r="AD1555" i="30"/>
  <c r="AA1336" i="30"/>
  <c r="AE1336" i="30"/>
  <c r="X1049" i="30"/>
  <c r="AB1049" i="30"/>
  <c r="AA431" i="30"/>
  <c r="AE431" i="30"/>
  <c r="Z287" i="30"/>
  <c r="AD287" i="30"/>
  <c r="AA647" i="30"/>
  <c r="AE647" i="30"/>
  <c r="Y1182" i="30"/>
  <c r="AC1182" i="30"/>
  <c r="Z1029" i="30"/>
  <c r="AD1029" i="30"/>
  <c r="X256" i="30"/>
  <c r="AB256" i="30"/>
  <c r="X532" i="30"/>
  <c r="AB532" i="30"/>
  <c r="AA1376" i="30"/>
  <c r="AE1376" i="30"/>
  <c r="Y1119" i="30"/>
  <c r="AC1119" i="30"/>
  <c r="X1636" i="30"/>
  <c r="AB1636" i="30"/>
  <c r="AB1427" i="30"/>
  <c r="Z1278" i="30"/>
  <c r="AD1278" i="30"/>
  <c r="Z1381" i="30"/>
  <c r="AD1381" i="30"/>
  <c r="X1543" i="30"/>
  <c r="AB1543" i="30"/>
  <c r="X1425" i="30"/>
  <c r="AB1425" i="30"/>
  <c r="Y1122" i="30"/>
  <c r="AC1122" i="30"/>
  <c r="AA335" i="30"/>
  <c r="AE335" i="30"/>
  <c r="X642" i="30"/>
  <c r="AB642" i="30"/>
  <c r="X505" i="30"/>
  <c r="AB505" i="30"/>
  <c r="AA237" i="30"/>
  <c r="AE237" i="30"/>
  <c r="AD668" i="30"/>
  <c r="X744" i="30"/>
  <c r="AB744" i="30"/>
  <c r="X1608" i="30"/>
  <c r="AB1608" i="30"/>
  <c r="AD900" i="30"/>
  <c r="X219" i="30"/>
  <c r="AB219" i="30"/>
  <c r="X1230" i="30"/>
  <c r="AB1230" i="30"/>
  <c r="Y1337" i="30"/>
  <c r="AC1337" i="30"/>
  <c r="Z623" i="30"/>
  <c r="AD623" i="30"/>
  <c r="AA537" i="30"/>
  <c r="AE537" i="30"/>
  <c r="X465" i="30"/>
  <c r="AB465" i="30"/>
  <c r="Z431" i="30"/>
  <c r="AD431" i="30"/>
  <c r="Z1643" i="30"/>
  <c r="AD1643" i="30"/>
  <c r="AE1479" i="30"/>
  <c r="Y1021" i="30"/>
  <c r="AC1021" i="30"/>
  <c r="X508" i="30"/>
  <c r="AB508" i="30"/>
  <c r="AE782" i="30"/>
  <c r="AB1432" i="30"/>
  <c r="AA1136" i="30"/>
  <c r="AE1136" i="30"/>
  <c r="Y675" i="30"/>
  <c r="AC675" i="30"/>
  <c r="AC1668" i="30"/>
  <c r="Z1302" i="30"/>
  <c r="AD1302" i="30"/>
  <c r="Z1520" i="30"/>
  <c r="AD1520" i="30"/>
  <c r="AD735" i="30"/>
  <c r="AC593" i="30"/>
  <c r="X672" i="30"/>
  <c r="AB672" i="30"/>
  <c r="AB1359" i="30"/>
  <c r="AB1656" i="30"/>
  <c r="AC1132" i="30"/>
  <c r="AC303" i="30"/>
  <c r="AC1307" i="30"/>
  <c r="AD1664" i="30"/>
  <c r="Y659" i="30"/>
  <c r="AC659" i="30"/>
  <c r="AB1334" i="30"/>
  <c r="AB444" i="30"/>
  <c r="Z590" i="30"/>
  <c r="AD590" i="30"/>
  <c r="AC1204" i="30"/>
  <c r="AE265" i="30"/>
  <c r="Y1628" i="30"/>
  <c r="AC1628" i="30"/>
  <c r="Y1097" i="30"/>
  <c r="AC1097" i="30"/>
  <c r="AA1600" i="30"/>
  <c r="AE1600" i="30"/>
  <c r="AA1535" i="30"/>
  <c r="AE1535" i="30"/>
  <c r="Z339" i="30"/>
  <c r="AD339" i="30"/>
  <c r="Y374" i="30"/>
  <c r="AC374" i="30"/>
  <c r="Y810" i="30"/>
  <c r="AC810" i="30"/>
  <c r="AA1379" i="30"/>
  <c r="AE1379" i="30"/>
  <c r="X433" i="30"/>
  <c r="AB433" i="30"/>
  <c r="AB632" i="30"/>
  <c r="Y747" i="30"/>
  <c r="AC747" i="30"/>
  <c r="X640" i="30"/>
  <c r="AB640" i="30"/>
  <c r="Y1677" i="30"/>
  <c r="AC1677" i="30"/>
  <c r="AA1506" i="30"/>
  <c r="AE1506" i="30"/>
  <c r="X1224" i="30"/>
  <c r="AB1224" i="30"/>
  <c r="AA1029" i="30"/>
  <c r="AE1029" i="30"/>
  <c r="Y1161" i="30"/>
  <c r="AC1161" i="30"/>
  <c r="AA269" i="30"/>
  <c r="AE269" i="30"/>
  <c r="AA368" i="30"/>
  <c r="AE368" i="30"/>
  <c r="Z1004" i="30"/>
  <c r="AD1004" i="30"/>
  <c r="Z1034" i="30"/>
  <c r="AD1034" i="30"/>
  <c r="Y453" i="30"/>
  <c r="AC453" i="30"/>
  <c r="Z982" i="30"/>
  <c r="AD982" i="30"/>
  <c r="Y392" i="30"/>
  <c r="AC392" i="30"/>
  <c r="AA1125" i="30"/>
  <c r="AE1125" i="30"/>
  <c r="AE1174" i="30"/>
  <c r="AA673" i="30"/>
  <c r="AE673" i="30"/>
  <c r="AB785" i="30"/>
  <c r="X575" i="30"/>
  <c r="AB575" i="30"/>
  <c r="AB1249" i="30"/>
  <c r="AA900" i="30"/>
  <c r="AE900" i="30"/>
  <c r="Y476" i="30"/>
  <c r="AC476" i="30"/>
  <c r="AC1046" i="30"/>
  <c r="X1190" i="30"/>
  <c r="AB1190" i="30"/>
  <c r="Y543" i="30"/>
  <c r="AC543" i="30"/>
  <c r="AA1202" i="30"/>
  <c r="AE1202" i="30"/>
  <c r="Y1406" i="30"/>
  <c r="AC1406" i="30"/>
  <c r="AA832" i="30"/>
  <c r="AE832" i="30"/>
  <c r="AA1573" i="30"/>
  <c r="AE1573" i="30"/>
  <c r="AA947" i="30"/>
  <c r="AE947" i="30"/>
  <c r="AA884" i="30"/>
  <c r="AE884" i="30"/>
  <c r="Y756" i="30"/>
  <c r="AC756" i="30"/>
  <c r="AA328" i="30"/>
  <c r="AE328" i="30"/>
  <c r="Z956" i="30"/>
  <c r="AD956" i="30"/>
  <c r="AB1192" i="30"/>
  <c r="X878" i="30"/>
  <c r="AB878" i="30"/>
  <c r="AB887" i="30"/>
  <c r="AD486" i="30"/>
  <c r="AA657" i="30"/>
  <c r="AE657" i="30"/>
  <c r="AB808" i="30"/>
  <c r="AB1514" i="30"/>
  <c r="Z856" i="30"/>
  <c r="AD856" i="30"/>
  <c r="AD1641" i="30"/>
  <c r="AD1611" i="30"/>
  <c r="AD1241" i="30"/>
  <c r="AA636" i="30"/>
  <c r="AE636" i="30"/>
  <c r="Y1491" i="30"/>
  <c r="AC1491" i="30"/>
  <c r="AB677" i="30"/>
  <c r="Y672" i="30"/>
  <c r="AC672" i="30"/>
  <c r="X379" i="30"/>
  <c r="AB379" i="30"/>
  <c r="X1466" i="30"/>
  <c r="AB1466" i="30"/>
  <c r="Y500" i="30"/>
  <c r="AC500" i="30"/>
  <c r="Y241" i="30"/>
  <c r="AC241" i="30"/>
  <c r="Z1513" i="30"/>
  <c r="AD1513" i="30"/>
  <c r="X594" i="30"/>
  <c r="AB594" i="30"/>
  <c r="Z1463" i="30"/>
  <c r="AD1463" i="30"/>
  <c r="X1208" i="30"/>
  <c r="AB1208" i="30"/>
  <c r="AA491" i="30"/>
  <c r="AE491" i="30"/>
  <c r="Z1076" i="30"/>
  <c r="AD1076" i="30"/>
  <c r="X1341" i="30"/>
  <c r="AB1341" i="30"/>
  <c r="X1398" i="30"/>
  <c r="AB1398" i="30"/>
  <c r="AA1131" i="30"/>
  <c r="AE1131" i="30"/>
  <c r="AA1297" i="30"/>
  <c r="AE1297" i="30"/>
  <c r="AA748" i="30"/>
  <c r="AE748" i="30"/>
  <c r="Z577" i="30"/>
  <c r="AD577" i="30"/>
  <c r="Y1604" i="30"/>
  <c r="AC1604" i="30"/>
  <c r="Y1224" i="30"/>
  <c r="AC1224" i="30"/>
  <c r="Z669" i="30"/>
  <c r="AD669" i="30"/>
  <c r="X345" i="30"/>
  <c r="AB345" i="30"/>
  <c r="Z350" i="30"/>
  <c r="AD350" i="30"/>
  <c r="Y606" i="30"/>
  <c r="AC606" i="30"/>
  <c r="Z414" i="30"/>
  <c r="AD414" i="30"/>
  <c r="Z1330" i="30"/>
  <c r="AD1330" i="30"/>
  <c r="AC752" i="30"/>
  <c r="AD225" i="30"/>
  <c r="AC853" i="30"/>
  <c r="X490" i="30"/>
  <c r="AB490" i="30"/>
  <c r="X362" i="30"/>
  <c r="AB362" i="30"/>
  <c r="X794" i="30"/>
  <c r="AB794" i="30"/>
  <c r="Z1559" i="30"/>
  <c r="AD1559" i="30"/>
  <c r="Y1432" i="30"/>
  <c r="AC1432" i="30"/>
  <c r="Z1081" i="30"/>
  <c r="AD1081" i="30"/>
  <c r="Z1660" i="30"/>
  <c r="AD1660" i="30"/>
  <c r="AC549" i="30"/>
  <c r="X616" i="30"/>
  <c r="AB616" i="30"/>
  <c r="X1519" i="30"/>
  <c r="AB1519" i="30"/>
  <c r="AA1550" i="30"/>
  <c r="AE1550" i="30"/>
  <c r="Z1617" i="30"/>
  <c r="AD1617" i="30"/>
  <c r="AA1427" i="30"/>
  <c r="AE1427" i="30"/>
  <c r="AD1402" i="30"/>
  <c r="AA975" i="30"/>
  <c r="AE975" i="30"/>
  <c r="Y489" i="30"/>
  <c r="AC489" i="30"/>
  <c r="Y1326" i="30"/>
  <c r="AC1326" i="30"/>
  <c r="AC1002" i="30"/>
  <c r="Z944" i="30"/>
  <c r="AD944" i="30"/>
  <c r="AA924" i="30"/>
  <c r="AE924" i="30"/>
  <c r="AE528" i="30"/>
  <c r="AE708" i="30"/>
  <c r="AA641" i="30"/>
  <c r="AE641" i="30"/>
  <c r="AA1076" i="30"/>
  <c r="AE1076" i="30"/>
  <c r="AE1016" i="30"/>
  <c r="Z1096" i="30"/>
  <c r="AD1096" i="30"/>
  <c r="X358" i="30"/>
  <c r="AB358" i="30"/>
  <c r="X1541" i="30"/>
  <c r="AB1541" i="30"/>
  <c r="Y1184" i="30"/>
  <c r="AC1184" i="30"/>
  <c r="Z193" i="30"/>
  <c r="AD193" i="30"/>
  <c r="Z1501" i="30"/>
  <c r="AD1501" i="30"/>
  <c r="AA313" i="30"/>
  <c r="AE313" i="30"/>
  <c r="Z1340" i="30"/>
  <c r="AD1340" i="30"/>
  <c r="Y1515" i="30"/>
  <c r="AC1515" i="30"/>
  <c r="X394" i="30"/>
  <c r="AB394" i="30"/>
  <c r="X1261" i="30"/>
  <c r="AB1261" i="30"/>
  <c r="Z1390" i="30"/>
  <c r="AD1390" i="30"/>
  <c r="Y1640" i="30"/>
  <c r="AC1640" i="30"/>
  <c r="AA1192" i="30"/>
  <c r="AE1192" i="30"/>
  <c r="AA1126" i="30"/>
  <c r="AE1126" i="30"/>
  <c r="Z601" i="30"/>
  <c r="AD601" i="30"/>
  <c r="X1119" i="30"/>
  <c r="AB1119" i="30"/>
  <c r="AA1546" i="30"/>
  <c r="AE1546" i="30"/>
  <c r="X1188" i="30"/>
  <c r="AB1188" i="30"/>
  <c r="X1369" i="30"/>
  <c r="AB1369" i="30"/>
  <c r="Y687" i="30"/>
  <c r="AC687" i="30"/>
  <c r="Y1451" i="30"/>
  <c r="AC1451" i="30"/>
  <c r="AA498" i="30"/>
  <c r="AE498" i="30"/>
  <c r="Z720" i="30"/>
  <c r="AD720" i="30"/>
  <c r="AC1249" i="30"/>
  <c r="X1187" i="30"/>
  <c r="AB1187" i="30"/>
  <c r="Y362" i="30"/>
  <c r="AC362" i="30"/>
  <c r="Y842" i="30"/>
  <c r="AC842" i="30"/>
  <c r="AA1559" i="30"/>
  <c r="AE1559" i="30"/>
  <c r="AD1325" i="30"/>
  <c r="AD1502" i="30"/>
  <c r="AB717" i="30"/>
  <c r="AD1477" i="30"/>
  <c r="Y1558" i="30"/>
  <c r="AC1558" i="30"/>
  <c r="AB653" i="30"/>
  <c r="Z1295" i="30"/>
  <c r="AD1295" i="30"/>
  <c r="X768" i="30"/>
  <c r="AB768" i="30"/>
  <c r="AA223" i="30"/>
  <c r="AE223" i="30"/>
  <c r="AA1641" i="30"/>
  <c r="AE1641" i="30"/>
  <c r="X1203" i="30"/>
  <c r="AB1203" i="30"/>
  <c r="X525" i="30"/>
  <c r="AB525" i="30"/>
  <c r="Y781" i="30"/>
  <c r="AC781" i="30"/>
  <c r="AC553" i="30"/>
  <c r="AD299" i="30"/>
  <c r="AE1462" i="30"/>
  <c r="AA626" i="30"/>
  <c r="AE626" i="30"/>
  <c r="AA1617" i="30"/>
  <c r="AE1617" i="30"/>
  <c r="Y919" i="30"/>
  <c r="AC919" i="30"/>
  <c r="Y690" i="30"/>
  <c r="AC690" i="30"/>
  <c r="AC1350" i="30"/>
  <c r="AC832" i="30"/>
  <c r="AC1311" i="30"/>
  <c r="Z1059" i="30"/>
  <c r="AD1059" i="30"/>
  <c r="Y307" i="30"/>
  <c r="AC307" i="30"/>
  <c r="Y856" i="30"/>
  <c r="AC856" i="30"/>
  <c r="AE387" i="30"/>
  <c r="AD616" i="30"/>
  <c r="AB1267" i="30"/>
  <c r="Y1454" i="30"/>
  <c r="AC1454" i="30"/>
  <c r="AB1110" i="30"/>
  <c r="AC1199" i="30"/>
  <c r="AE1099" i="30"/>
  <c r="Z1682" i="30"/>
  <c r="AD1682" i="30"/>
  <c r="Y985" i="30"/>
  <c r="AC985" i="30"/>
  <c r="Y1438" i="30"/>
  <c r="AC1438" i="30"/>
  <c r="AE696" i="30"/>
  <c r="AE1032" i="30"/>
  <c r="Y881" i="30"/>
  <c r="AC881" i="30"/>
  <c r="Y1507" i="30"/>
  <c r="AC1507" i="30"/>
  <c r="AB1577" i="30"/>
  <c r="AE1553" i="30"/>
  <c r="AB859" i="30"/>
  <c r="Z681" i="30"/>
  <c r="AD681" i="30"/>
  <c r="Y283" i="30"/>
  <c r="AC283" i="30"/>
  <c r="AA321" i="30"/>
  <c r="AE321" i="30"/>
  <c r="AC918" i="30"/>
  <c r="AC927" i="30"/>
  <c r="Y625" i="30"/>
  <c r="AC625" i="30"/>
  <c r="X817" i="30"/>
  <c r="AB817" i="30"/>
  <c r="Y1439" i="30"/>
  <c r="AC1439" i="30"/>
  <c r="AA342" i="30"/>
  <c r="AE342" i="30"/>
  <c r="Y623" i="30"/>
  <c r="AC623" i="30"/>
  <c r="Z1511" i="30"/>
  <c r="AD1511" i="30"/>
  <c r="X1490" i="30"/>
  <c r="AB1490" i="30"/>
  <c r="Z654" i="30"/>
  <c r="AD654" i="30"/>
  <c r="AA942" i="30"/>
  <c r="AE942" i="30"/>
  <c r="AA230" i="30"/>
  <c r="AE230" i="30"/>
  <c r="X1552" i="30"/>
  <c r="AB1552" i="30"/>
  <c r="Z301" i="30"/>
  <c r="AD301" i="30"/>
  <c r="Y1345" i="30"/>
  <c r="AC1345" i="30"/>
  <c r="Z905" i="30"/>
  <c r="AD905" i="30"/>
  <c r="Y1468" i="30"/>
  <c r="AC1468" i="30"/>
  <c r="Y195" i="30"/>
  <c r="AC195" i="30"/>
  <c r="AB1212" i="30"/>
  <c r="Z1653" i="30"/>
  <c r="AD1653" i="30"/>
  <c r="Y877" i="30"/>
  <c r="AC877" i="30"/>
  <c r="AA532" i="30"/>
  <c r="AE532" i="30"/>
  <c r="AC394" i="30"/>
  <c r="Z846" i="30"/>
  <c r="AD846" i="30"/>
  <c r="Z1357" i="30"/>
  <c r="AD1357" i="30"/>
  <c r="X854" i="30"/>
  <c r="AB854" i="30"/>
  <c r="AA1205" i="30"/>
  <c r="AE1205" i="30"/>
  <c r="X1074" i="30"/>
  <c r="AB1074" i="30"/>
  <c r="Z1556" i="30"/>
  <c r="AD1556" i="30"/>
  <c r="AA1586" i="30"/>
  <c r="AE1586" i="30"/>
  <c r="X1350" i="30"/>
  <c r="AB1350" i="30"/>
  <c r="X832" i="30"/>
  <c r="AB832" i="30"/>
  <c r="X1386" i="30"/>
  <c r="AB1386" i="30"/>
  <c r="Y1237" i="30"/>
  <c r="AC1237" i="30"/>
  <c r="AA1043" i="30"/>
  <c r="AE1043" i="30"/>
  <c r="AE1468" i="30"/>
  <c r="Z862" i="30"/>
  <c r="AD862" i="30"/>
  <c r="X277" i="30"/>
  <c r="AB277" i="30"/>
  <c r="X851" i="30"/>
  <c r="AB851" i="30"/>
  <c r="Z798" i="30"/>
  <c r="AD798" i="30"/>
  <c r="AA972" i="30"/>
  <c r="AE972" i="30"/>
  <c r="X1634" i="30"/>
  <c r="AB1634" i="30"/>
  <c r="Z1568" i="30"/>
  <c r="AD1568" i="30"/>
  <c r="Z1467" i="30"/>
  <c r="AD1467" i="30"/>
  <c r="AA1383" i="30"/>
  <c r="AE1383" i="30"/>
  <c r="X1048" i="30"/>
  <c r="AB1048" i="30"/>
  <c r="Z996" i="30"/>
  <c r="AD996" i="30"/>
  <c r="AA1141" i="30"/>
  <c r="AE1141" i="30"/>
  <c r="AB703" i="30"/>
  <c r="AB539" i="30"/>
  <c r="Y341" i="30"/>
  <c r="AC341" i="30"/>
  <c r="AB338" i="30"/>
  <c r="AB1457" i="30"/>
  <c r="Z276" i="30"/>
  <c r="AD276" i="30"/>
  <c r="Z1462" i="30"/>
  <c r="AD1462" i="30"/>
  <c r="AB790" i="30"/>
  <c r="Z1153" i="30"/>
  <c r="AD1153" i="30"/>
  <c r="AE256" i="30"/>
  <c r="X1244" i="30"/>
  <c r="AB1244" i="30"/>
  <c r="Z559" i="30"/>
  <c r="AD559" i="30"/>
  <c r="X1430" i="30"/>
  <c r="AB1430" i="30"/>
  <c r="AE762" i="30"/>
  <c r="AE822" i="30"/>
  <c r="AC1267" i="30"/>
  <c r="Y277" i="30"/>
  <c r="AC277" i="30"/>
  <c r="X638" i="30"/>
  <c r="AB638" i="30"/>
  <c r="Y503" i="30"/>
  <c r="AC503" i="30"/>
  <c r="Z1572" i="30"/>
  <c r="AD1572" i="30"/>
  <c r="Z436" i="30"/>
  <c r="AD436" i="30"/>
  <c r="X1040" i="30"/>
  <c r="AB1040" i="30"/>
  <c r="AA725" i="30"/>
  <c r="AE725" i="30"/>
  <c r="Z1084" i="30"/>
  <c r="AD1084" i="30"/>
  <c r="Y1175" i="30"/>
  <c r="AC1175" i="30"/>
  <c r="X195" i="30"/>
  <c r="AB195" i="30"/>
  <c r="Z1222" i="30"/>
  <c r="AD1222" i="30"/>
  <c r="X1107" i="30"/>
  <c r="AB1107" i="30"/>
  <c r="Y1422" i="30"/>
  <c r="AC1422" i="30"/>
  <c r="AA1683" i="30"/>
  <c r="AE1683" i="30"/>
  <c r="X1344" i="30"/>
  <c r="AB1344" i="30"/>
  <c r="AA1159" i="30"/>
  <c r="AE1159" i="30"/>
  <c r="Z1255" i="30"/>
  <c r="AD1255" i="30"/>
  <c r="AC1431" i="30"/>
  <c r="Z691" i="30"/>
  <c r="AD691" i="30"/>
  <c r="AA423" i="30"/>
  <c r="AE423" i="30"/>
  <c r="Z1114" i="30"/>
  <c r="AD1114" i="30"/>
  <c r="Z957" i="30"/>
  <c r="AD957" i="30"/>
  <c r="X341" i="30"/>
  <c r="AB341" i="30"/>
  <c r="Y1609" i="30"/>
  <c r="AC1609" i="30"/>
  <c r="AA887" i="30"/>
  <c r="AE887" i="30"/>
  <c r="Y525" i="30"/>
  <c r="AC525" i="30"/>
  <c r="AA276" i="30"/>
  <c r="AE276" i="30"/>
  <c r="X1001" i="30"/>
  <c r="AB1001" i="30"/>
  <c r="Z776" i="30"/>
  <c r="AD776" i="30"/>
  <c r="Z402" i="30"/>
  <c r="AD402" i="30"/>
  <c r="Y439" i="30"/>
  <c r="AC439" i="30"/>
  <c r="X1253" i="30"/>
  <c r="AB1253" i="30"/>
  <c r="Y1565" i="30"/>
  <c r="AC1565" i="30"/>
  <c r="AC1549" i="30"/>
  <c r="AA348" i="30"/>
  <c r="AE348" i="30"/>
  <c r="Y713" i="30"/>
  <c r="AC713" i="30"/>
  <c r="Z946" i="30"/>
  <c r="AD946" i="30"/>
  <c r="AB1559" i="30"/>
  <c r="AA996" i="30"/>
  <c r="AE996" i="30"/>
  <c r="AE567" i="30"/>
  <c r="Y811" i="30"/>
  <c r="AC811" i="30"/>
  <c r="AB1061" i="30"/>
  <c r="AC817" i="30"/>
  <c r="AE778" i="30"/>
  <c r="AB630" i="30"/>
  <c r="X1439" i="30"/>
  <c r="AB1439" i="30"/>
  <c r="AC703" i="30"/>
  <c r="AE470" i="30"/>
  <c r="AE1310" i="30"/>
  <c r="AC1601" i="30"/>
  <c r="Z1327" i="30"/>
  <c r="AD1327" i="30"/>
  <c r="X943" i="30"/>
  <c r="AB943" i="30"/>
  <c r="X1036" i="30"/>
  <c r="AB1036" i="30"/>
  <c r="AC1457" i="30"/>
  <c r="AD1000" i="30"/>
  <c r="Y1123" i="30"/>
  <c r="AC1123" i="30"/>
  <c r="Y350" i="30"/>
  <c r="AC350" i="30"/>
  <c r="AC1263" i="30"/>
  <c r="AE365" i="30"/>
  <c r="Z256" i="30"/>
  <c r="AD256" i="30"/>
  <c r="AB1005" i="30"/>
  <c r="Y1026" i="30"/>
  <c r="AC1026" i="30"/>
  <c r="AE1042" i="30"/>
  <c r="AD511" i="30"/>
  <c r="AA1245" i="30"/>
  <c r="AE1245" i="30"/>
  <c r="AA452" i="30"/>
  <c r="AE452" i="30"/>
  <c r="X921" i="30"/>
  <c r="AB921" i="30"/>
  <c r="AD576" i="30"/>
  <c r="Z442" i="30"/>
  <c r="AD442" i="30"/>
  <c r="Z762" i="30"/>
  <c r="AD762" i="30"/>
  <c r="Z413" i="30"/>
  <c r="AD413" i="30"/>
  <c r="X267" i="30"/>
  <c r="AB267" i="30"/>
  <c r="Y1206" i="30"/>
  <c r="AC1206" i="30"/>
  <c r="Y638" i="30"/>
  <c r="AC638" i="30"/>
  <c r="AD583" i="30"/>
  <c r="AE946" i="30"/>
  <c r="AA1475" i="30"/>
  <c r="AE1475" i="30"/>
  <c r="AB1389" i="30"/>
  <c r="AA436" i="30"/>
  <c r="AE436" i="30"/>
  <c r="Y591" i="30"/>
  <c r="AC591" i="30"/>
  <c r="Z1333" i="30"/>
  <c r="AD1333" i="30"/>
  <c r="X1238" i="30"/>
  <c r="AB1238" i="30"/>
  <c r="Z230" i="30"/>
  <c r="AD230" i="30"/>
  <c r="AB559" i="30"/>
  <c r="Y238" i="30"/>
  <c r="AC238" i="30"/>
  <c r="Y376" i="30"/>
  <c r="AC376" i="30"/>
  <c r="Z1168" i="30"/>
  <c r="AD1168" i="30"/>
  <c r="AA663" i="30"/>
  <c r="AE663" i="30"/>
  <c r="Y632" i="30"/>
  <c r="AC632" i="30"/>
  <c r="Y706" i="30"/>
  <c r="AC706" i="30"/>
  <c r="AA934" i="30"/>
  <c r="AE934" i="30"/>
  <c r="AE1072" i="30"/>
  <c r="AC784" i="30"/>
  <c r="AC351" i="30"/>
  <c r="AB1013" i="30"/>
  <c r="AB189" i="30"/>
  <c r="AE968" i="30"/>
  <c r="AB634" i="30"/>
  <c r="AE883" i="30"/>
  <c r="AD381" i="30"/>
  <c r="AE1226" i="30"/>
  <c r="AC214" i="30"/>
  <c r="AB1658" i="30"/>
  <c r="AB1566" i="30"/>
  <c r="AC1003" i="30"/>
  <c r="AC523" i="30"/>
  <c r="AB203" i="30"/>
  <c r="AB1103" i="30"/>
  <c r="X1534" i="30"/>
  <c r="AB1534" i="30"/>
  <c r="AB1316" i="30"/>
  <c r="AD1574" i="30"/>
  <c r="AE719" i="30"/>
  <c r="AB622" i="30"/>
  <c r="Y1355" i="30"/>
  <c r="AC1355" i="30"/>
  <c r="AC1334" i="30"/>
  <c r="X241" i="30"/>
  <c r="AB241" i="30"/>
  <c r="Y1081" i="30"/>
  <c r="AC1081" i="30"/>
  <c r="AC1312" i="30"/>
  <c r="AC880" i="30"/>
  <c r="Y1430" i="30"/>
  <c r="AC1430" i="30"/>
  <c r="Y1209" i="30"/>
  <c r="AC1209" i="30"/>
  <c r="AC1066" i="30"/>
  <c r="Y326" i="30"/>
  <c r="AC326" i="30"/>
  <c r="AD1089" i="30"/>
  <c r="AC1163" i="30"/>
  <c r="Z214" i="30"/>
  <c r="AD214" i="30"/>
  <c r="Z532" i="30"/>
  <c r="AD532" i="30"/>
  <c r="AB555" i="30"/>
  <c r="AD1369" i="30"/>
  <c r="AC1071" i="30"/>
  <c r="AA624" i="30"/>
  <c r="AE624" i="30"/>
  <c r="Y1459" i="30"/>
  <c r="AC1459" i="30"/>
  <c r="X1264" i="30"/>
  <c r="AB1264" i="30"/>
  <c r="X1223" i="30"/>
  <c r="AB1223" i="30"/>
  <c r="X543" i="30"/>
  <c r="AB543" i="30"/>
  <c r="Y450" i="30"/>
  <c r="AC450" i="30"/>
  <c r="Y1107" i="30"/>
  <c r="AC1107" i="30"/>
  <c r="AA799" i="30"/>
  <c r="AE799" i="30"/>
  <c r="AA1349" i="30"/>
  <c r="AE1349" i="30"/>
  <c r="AA232" i="30"/>
  <c r="AE232" i="30"/>
  <c r="X1268" i="30"/>
  <c r="AB1268" i="30"/>
  <c r="Y316" i="30"/>
  <c r="AC316" i="30"/>
  <c r="X981" i="30"/>
  <c r="AB981" i="30"/>
  <c r="Y592" i="30"/>
  <c r="AC592" i="30"/>
  <c r="AC640" i="30"/>
  <c r="Z1602" i="30"/>
  <c r="AD1602" i="30"/>
  <c r="Z811" i="30"/>
  <c r="AD811" i="30"/>
  <c r="AE350" i="30"/>
  <c r="X609" i="30"/>
  <c r="AB609" i="30"/>
  <c r="AA893" i="30"/>
  <c r="AE893" i="30"/>
  <c r="AC312" i="30"/>
  <c r="AC624" i="30"/>
  <c r="AC1528" i="30"/>
  <c r="Z873" i="30"/>
  <c r="AD873" i="30"/>
  <c r="Y1190" i="30"/>
  <c r="AC1190" i="30"/>
  <c r="X692" i="30"/>
  <c r="AB692" i="30"/>
  <c r="AA907" i="30"/>
  <c r="AE907" i="30"/>
  <c r="AA1001" i="30"/>
  <c r="AE1001" i="30"/>
  <c r="AE962" i="30"/>
  <c r="AA612" i="30"/>
  <c r="AE612" i="30"/>
  <c r="AA403" i="30"/>
  <c r="AE403" i="30"/>
  <c r="AA1463" i="30"/>
  <c r="AE1463" i="30"/>
  <c r="X1642" i="30"/>
  <c r="AB1642" i="30"/>
  <c r="Y413" i="30"/>
  <c r="AC413" i="30"/>
  <c r="Y1303" i="30"/>
  <c r="AC1303" i="30"/>
  <c r="AA1145" i="30"/>
  <c r="AE1145" i="30"/>
  <c r="AA620" i="30"/>
  <c r="AE620" i="30"/>
  <c r="Y437" i="30"/>
  <c r="AC437" i="30"/>
  <c r="Z1218" i="30"/>
  <c r="AD1218" i="30"/>
  <c r="Y641" i="30"/>
  <c r="AC641" i="30"/>
  <c r="Y365" i="30"/>
  <c r="AC365" i="30"/>
  <c r="Y1497" i="30"/>
  <c r="AC1497" i="30"/>
  <c r="AE464" i="30"/>
  <c r="AA1638" i="30"/>
  <c r="AE1638" i="30"/>
  <c r="Y1090" i="30"/>
  <c r="AC1090" i="30"/>
  <c r="X1405" i="30"/>
  <c r="AB1405" i="30"/>
  <c r="AA681" i="30"/>
  <c r="AE681" i="30"/>
  <c r="Z640" i="30"/>
  <c r="AD640" i="30"/>
  <c r="X545" i="30"/>
  <c r="AB545" i="30"/>
  <c r="AD1164" i="30"/>
  <c r="AC601" i="30"/>
  <c r="AD1024" i="30"/>
  <c r="AC356" i="30"/>
  <c r="AE1640" i="30"/>
  <c r="AB221" i="30"/>
  <c r="AB237" i="30"/>
  <c r="AC1618" i="30"/>
  <c r="AD1220" i="30"/>
  <c r="AC1650" i="30"/>
  <c r="AE656" i="30"/>
  <c r="AD313" i="30"/>
  <c r="AD992" i="30"/>
  <c r="AB250" i="30"/>
  <c r="AD307" i="30"/>
  <c r="AC891" i="30"/>
  <c r="AB487" i="30"/>
  <c r="AE1293" i="30"/>
  <c r="AE1367" i="30"/>
  <c r="Z500" i="30"/>
  <c r="AD500" i="30"/>
  <c r="AA1311" i="30"/>
  <c r="AE1311" i="30"/>
  <c r="AB1475" i="30"/>
  <c r="AD293" i="30"/>
  <c r="Z1386" i="30"/>
  <c r="AD1386" i="30"/>
  <c r="Z907" i="30"/>
  <c r="AD907" i="30"/>
  <c r="X452" i="30"/>
  <c r="AB452" i="30"/>
  <c r="AD1583" i="30"/>
  <c r="AE1238" i="30"/>
  <c r="AB1185" i="30"/>
  <c r="AB928" i="30"/>
  <c r="AB348" i="30"/>
  <c r="AE779" i="30"/>
  <c r="AD1620" i="30"/>
  <c r="AA738" i="30"/>
  <c r="AE738" i="30"/>
  <c r="AA1517" i="30"/>
  <c r="AE1517" i="30"/>
  <c r="Z392" i="30"/>
  <c r="AD392" i="30"/>
  <c r="AD1037" i="30"/>
  <c r="AC515" i="30"/>
  <c r="AE1490" i="30"/>
  <c r="X1310" i="30"/>
  <c r="AB1310" i="30"/>
  <c r="Y1153" i="30"/>
  <c r="AC1153" i="30"/>
  <c r="AC1160" i="30"/>
  <c r="AC408" i="30"/>
  <c r="AD401" i="30"/>
  <c r="X1590" i="30"/>
  <c r="AB1590" i="30"/>
  <c r="AE1169" i="30"/>
  <c r="Z1538" i="30"/>
  <c r="AD1538" i="30"/>
  <c r="AC1082" i="30"/>
  <c r="AB455" i="30"/>
  <c r="AD435" i="30"/>
  <c r="Z1410" i="30"/>
  <c r="AD1410" i="30"/>
  <c r="AE1384" i="30"/>
  <c r="Y1149" i="30"/>
  <c r="AC1149" i="30"/>
  <c r="AE1656" i="30"/>
  <c r="AD1562" i="30"/>
  <c r="AC1187" i="30"/>
  <c r="AE1154" i="30"/>
  <c r="AD1100" i="30"/>
  <c r="AB606" i="30"/>
  <c r="AD1640" i="30"/>
  <c r="AC221" i="30"/>
  <c r="AC295" i="30"/>
  <c r="AB710" i="30"/>
  <c r="AB719" i="30"/>
  <c r="AD1672" i="30"/>
  <c r="AE426" i="30"/>
  <c r="AC237" i="30"/>
  <c r="AE1657" i="30"/>
  <c r="AC1331" i="30"/>
  <c r="AB1558" i="30"/>
  <c r="AC959" i="30"/>
  <c r="AD1546" i="30"/>
  <c r="AC1401" i="30"/>
  <c r="AE714" i="30"/>
  <c r="AD656" i="30"/>
  <c r="AD493" i="30"/>
  <c r="AD229" i="30"/>
  <c r="AB1510" i="30"/>
  <c r="AD751" i="30"/>
  <c r="AB1520" i="30"/>
  <c r="AE992" i="30"/>
  <c r="AD743" i="30"/>
  <c r="AB492" i="30"/>
  <c r="AB1515" i="30"/>
  <c r="AB1363" i="30"/>
  <c r="AC906" i="30"/>
  <c r="AA608" i="30"/>
  <c r="AE608" i="30"/>
  <c r="AC1635" i="30"/>
  <c r="AC1475" i="30"/>
  <c r="AE303" i="30"/>
  <c r="AA448" i="30"/>
  <c r="AE448" i="30"/>
  <c r="AE1582" i="30"/>
  <c r="AE1583" i="30"/>
  <c r="AD1180" i="30"/>
  <c r="AC928" i="30"/>
  <c r="AC348" i="30"/>
  <c r="AE1620" i="30"/>
  <c r="AD370" i="30"/>
  <c r="AE438" i="30"/>
  <c r="Y226" i="30"/>
  <c r="AC226" i="30"/>
  <c r="AA1339" i="30"/>
  <c r="AE1339" i="30"/>
  <c r="Z791" i="30"/>
  <c r="AD791" i="30"/>
  <c r="AB713" i="30"/>
  <c r="Y263" i="30"/>
  <c r="AC263" i="30"/>
  <c r="AC1239" i="30"/>
  <c r="AA392" i="30"/>
  <c r="AE392" i="30"/>
  <c r="AE1037" i="30"/>
  <c r="Z407" i="30"/>
  <c r="AD407" i="30"/>
  <c r="AA278" i="30"/>
  <c r="AE278" i="30"/>
  <c r="Y246" i="30"/>
  <c r="AC246" i="30"/>
  <c r="Y1383" i="30"/>
  <c r="AC1383" i="30"/>
  <c r="Y974" i="30"/>
  <c r="AC974" i="30"/>
  <c r="X1143" i="30"/>
  <c r="AB1143" i="30"/>
  <c r="AE1579" i="30"/>
  <c r="X1423" i="30"/>
  <c r="AB1423" i="30"/>
  <c r="Z807" i="30"/>
  <c r="AD807" i="30"/>
  <c r="X1017" i="30"/>
  <c r="AB1017" i="30"/>
  <c r="AD769" i="30"/>
  <c r="AD969" i="30"/>
  <c r="Z1613" i="30"/>
  <c r="AD1613" i="30"/>
  <c r="X726" i="30"/>
  <c r="AB726" i="30"/>
  <c r="AA1619" i="30"/>
  <c r="AE1619" i="30"/>
  <c r="Z1494" i="30"/>
  <c r="AD1494" i="30"/>
  <c r="AD1473" i="30"/>
  <c r="Y1433" i="30"/>
  <c r="AC1433" i="30"/>
  <c r="AE1556" i="30"/>
  <c r="Z1324" i="30"/>
  <c r="AD1324" i="30"/>
  <c r="X255" i="30"/>
  <c r="AB255" i="30"/>
  <c r="AD1291" i="30"/>
  <c r="AA1377" i="30"/>
  <c r="AE1377" i="30"/>
  <c r="AD368" i="30"/>
  <c r="AE1327" i="30"/>
  <c r="AB687" i="30"/>
  <c r="X1635" i="30"/>
  <c r="AB1635" i="30"/>
  <c r="Z808" i="30"/>
  <c r="AD808" i="30"/>
  <c r="Z226" i="30"/>
  <c r="AD226" i="30"/>
  <c r="X226" i="30"/>
  <c r="AB226" i="30"/>
  <c r="X558" i="30"/>
  <c r="AB558" i="30"/>
  <c r="X1020" i="30"/>
  <c r="AB1020" i="30"/>
  <c r="X428" i="30"/>
  <c r="AB428" i="30"/>
  <c r="Z263" i="30"/>
  <c r="AD263" i="30"/>
  <c r="Y1248" i="30"/>
  <c r="AC1248" i="30"/>
  <c r="X1028" i="30"/>
  <c r="AB1028" i="30"/>
  <c r="Y618" i="30"/>
  <c r="AC618" i="30"/>
  <c r="Y1327" i="30"/>
  <c r="AC1327" i="30"/>
  <c r="Y1004" i="30"/>
  <c r="AC1004" i="30"/>
  <c r="Z1169" i="30"/>
  <c r="AD1169" i="30"/>
  <c r="Z888" i="30"/>
  <c r="AD888" i="30"/>
  <c r="Y510" i="30"/>
  <c r="AC510" i="30"/>
  <c r="Z420" i="30"/>
  <c r="AD420" i="30"/>
  <c r="Z1391" i="30"/>
  <c r="AD1391" i="30"/>
  <c r="Z630" i="30"/>
  <c r="AD630" i="30"/>
  <c r="Z1162" i="30"/>
  <c r="AD1162" i="30"/>
  <c r="Z829" i="30"/>
  <c r="AD829" i="30"/>
  <c r="X994" i="30"/>
  <c r="AB994" i="30"/>
  <c r="AB1587" i="30"/>
  <c r="AC1048" i="30"/>
  <c r="AE1335" i="30"/>
  <c r="AE792" i="30"/>
  <c r="AE1255" i="30"/>
  <c r="AD302" i="30"/>
  <c r="AC589" i="30"/>
  <c r="AC744" i="30"/>
  <c r="AB1291" i="30"/>
  <c r="AC490" i="30"/>
  <c r="AB1060" i="30"/>
  <c r="AE1381" i="30"/>
  <c r="AC794" i="30"/>
  <c r="AE1040" i="30"/>
  <c r="AB1039" i="30"/>
  <c r="AD1138" i="30"/>
  <c r="AD333" i="30"/>
  <c r="AD1455" i="30"/>
  <c r="AD1575" i="30"/>
  <c r="AC1036" i="30"/>
  <c r="AB1575" i="30"/>
  <c r="AD1223" i="30"/>
  <c r="AD1239" i="30"/>
  <c r="AB990" i="30"/>
  <c r="AC626" i="30"/>
  <c r="AB317" i="30"/>
  <c r="AB254" i="30"/>
  <c r="Z1414" i="30"/>
  <c r="AD1414" i="30"/>
  <c r="Z803" i="30"/>
  <c r="AD803" i="30"/>
  <c r="AB1168" i="30"/>
  <c r="AD1338" i="30"/>
  <c r="AB1279" i="30"/>
  <c r="AC1108" i="30"/>
  <c r="AE1411" i="30"/>
  <c r="Y745" i="30"/>
  <c r="AC745" i="30"/>
  <c r="AA1108" i="30"/>
  <c r="AE1108" i="30"/>
  <c r="Y1445" i="30"/>
  <c r="AC1445" i="30"/>
  <c r="Z1044" i="30"/>
  <c r="AD1044" i="30"/>
  <c r="AA701" i="30"/>
  <c r="AE701" i="30"/>
  <c r="X1468" i="30"/>
  <c r="AB1468" i="30"/>
  <c r="AA686" i="30"/>
  <c r="AE686" i="30"/>
  <c r="AA963" i="30"/>
  <c r="AE963" i="30"/>
  <c r="AE209" i="30"/>
  <c r="AE983" i="30"/>
  <c r="AA1581" i="30"/>
  <c r="AE1581" i="30"/>
  <c r="AA565" i="30"/>
  <c r="AE565" i="30"/>
  <c r="AA1097" i="30"/>
  <c r="AE1097" i="30"/>
  <c r="X1489" i="30"/>
  <c r="AB1489" i="30"/>
  <c r="X903" i="30"/>
  <c r="AB903" i="30"/>
  <c r="Z942" i="30"/>
  <c r="AD942" i="30"/>
  <c r="Z715" i="30"/>
  <c r="AD715" i="30"/>
  <c r="X855" i="30"/>
  <c r="AB855" i="30"/>
  <c r="X1645" i="30"/>
  <c r="AB1645" i="30"/>
  <c r="X1058" i="30"/>
  <c r="AB1058" i="30"/>
  <c r="AE1473" i="30"/>
  <c r="X581" i="30"/>
  <c r="AB581" i="30"/>
  <c r="AA702" i="30"/>
  <c r="AE702" i="30"/>
  <c r="X1094" i="30"/>
  <c r="AB1094" i="30"/>
  <c r="Z1008" i="30"/>
  <c r="AD1008" i="30"/>
  <c r="X349" i="30"/>
  <c r="AB349" i="30"/>
  <c r="Z1434" i="30"/>
  <c r="AD1434" i="30"/>
  <c r="X620" i="30"/>
  <c r="AB620" i="30"/>
  <c r="AA1605" i="30"/>
  <c r="AE1605" i="30"/>
  <c r="X1446" i="30"/>
  <c r="AB1446" i="30"/>
  <c r="Y994" i="30"/>
  <c r="AC994" i="30"/>
  <c r="AD951" i="30"/>
  <c r="AC1562" i="30"/>
  <c r="Z1578" i="30"/>
  <c r="AD1578" i="30"/>
  <c r="Y1169" i="30"/>
  <c r="AC1169" i="30"/>
  <c r="Z1064" i="30"/>
  <c r="AD1064" i="30"/>
  <c r="Z1219" i="30"/>
  <c r="AD1219" i="30"/>
  <c r="Z248" i="30"/>
  <c r="AD248" i="30"/>
  <c r="Y1156" i="30"/>
  <c r="AC1156" i="30"/>
  <c r="AA1314" i="30"/>
  <c r="AE1314" i="30"/>
  <c r="Z1412" i="30"/>
  <c r="AD1412" i="30"/>
  <c r="X431" i="30"/>
  <c r="AB431" i="30"/>
  <c r="X528" i="30"/>
  <c r="AB528" i="30"/>
  <c r="Z560" i="30"/>
  <c r="AD560" i="30"/>
  <c r="X385" i="30"/>
  <c r="AB385" i="30"/>
  <c r="X775" i="30"/>
  <c r="AB775" i="30"/>
  <c r="Z870" i="30"/>
  <c r="AD870" i="30"/>
  <c r="Z1378" i="30"/>
  <c r="AD1378" i="30"/>
  <c r="AB818" i="30"/>
  <c r="AC557" i="30"/>
  <c r="AE757" i="30"/>
  <c r="X1422" i="30"/>
  <c r="AB1422" i="30"/>
  <c r="Y1290" i="30"/>
  <c r="AC1290" i="30"/>
  <c r="AB792" i="30"/>
  <c r="Z566" i="30"/>
  <c r="AD566" i="30"/>
  <c r="Z1470" i="30"/>
  <c r="AD1470" i="30"/>
  <c r="AA1569" i="30"/>
  <c r="AE1569" i="30"/>
  <c r="Z236" i="30"/>
  <c r="AD236" i="30"/>
  <c r="AC1212" i="30"/>
  <c r="AB1611" i="30"/>
  <c r="AA1155" i="30"/>
  <c r="AE1155" i="30"/>
  <c r="AA1466" i="30"/>
  <c r="AE1466" i="30"/>
  <c r="Y1367" i="30"/>
  <c r="AC1367" i="30"/>
  <c r="X623" i="30"/>
  <c r="AB623" i="30"/>
  <c r="Z796" i="30"/>
  <c r="AD796" i="30"/>
  <c r="Y1499" i="30"/>
  <c r="AC1499" i="30"/>
  <c r="Y849" i="30"/>
  <c r="AC849" i="30"/>
  <c r="Y231" i="30"/>
  <c r="AC231" i="30"/>
  <c r="Y431" i="30"/>
  <c r="AC431" i="30"/>
  <c r="Y528" i="30"/>
  <c r="AC528" i="30"/>
  <c r="Y604" i="30"/>
  <c r="AC604" i="30"/>
  <c r="Z1228" i="30"/>
  <c r="AD1228" i="30"/>
  <c r="AA255" i="30"/>
  <c r="AE255" i="30"/>
  <c r="Z1659" i="30"/>
  <c r="AD1659" i="30"/>
  <c r="AA1237" i="30"/>
  <c r="AE1237" i="30"/>
  <c r="X738" i="30"/>
  <c r="AB738" i="30"/>
  <c r="X204" i="30"/>
  <c r="AB204" i="30"/>
  <c r="X1563" i="30"/>
  <c r="AB1563" i="30"/>
  <c r="AE1334" i="30"/>
  <c r="X1370" i="30"/>
  <c r="AB1370" i="30"/>
  <c r="Y1661" i="30"/>
  <c r="AC1661" i="30"/>
  <c r="Y1098" i="30"/>
  <c r="AC1098" i="30"/>
  <c r="Z1461" i="30"/>
  <c r="AD1461" i="30"/>
  <c r="AE558" i="30"/>
  <c r="X701" i="30"/>
  <c r="AB701" i="30"/>
  <c r="Y1654" i="30"/>
  <c r="AC1654" i="30"/>
  <c r="X393" i="30"/>
  <c r="AB393" i="30"/>
  <c r="AA1448" i="30"/>
  <c r="AE1448" i="30"/>
  <c r="AC292" i="30"/>
  <c r="AC261" i="30"/>
  <c r="AD1576" i="30"/>
  <c r="AC1159" i="30"/>
  <c r="AB1166" i="30"/>
  <c r="Y417" i="30"/>
  <c r="AC417" i="30"/>
  <c r="Y1130" i="30"/>
  <c r="AC1130" i="30"/>
  <c r="AE798" i="30"/>
  <c r="AD753" i="30"/>
  <c r="AC1458" i="30"/>
  <c r="AC1483" i="30"/>
  <c r="X1213" i="30"/>
  <c r="AB1213" i="30"/>
  <c r="X871" i="30"/>
  <c r="AB871" i="30"/>
  <c r="AA1229" i="30"/>
  <c r="AE1229" i="30"/>
  <c r="Y607" i="30"/>
  <c r="AC607" i="30"/>
  <c r="AA204" i="30"/>
  <c r="AE204" i="30"/>
  <c r="AB585" i="30"/>
  <c r="Y1421" i="30"/>
  <c r="AC1421" i="30"/>
  <c r="AD704" i="30"/>
  <c r="Z1334" i="30"/>
  <c r="AD1334" i="30"/>
  <c r="Y253" i="30"/>
  <c r="AC253" i="30"/>
  <c r="AC1344" i="30"/>
  <c r="AC792" i="30"/>
  <c r="Z702" i="30"/>
  <c r="AD702" i="30"/>
  <c r="AC1462" i="30"/>
  <c r="Y1040" i="30"/>
  <c r="AC1040" i="30"/>
  <c r="Y1605" i="30"/>
  <c r="AC1605" i="30"/>
  <c r="AA1410" i="30"/>
  <c r="AE1410" i="30"/>
  <c r="AE938" i="30"/>
  <c r="AA1111" i="30"/>
  <c r="AE1111" i="30"/>
  <c r="Y829" i="30"/>
  <c r="AC829" i="30"/>
  <c r="Y293" i="30"/>
  <c r="AC293" i="30"/>
  <c r="Y716" i="30"/>
  <c r="AC716" i="30"/>
  <c r="AD1088" i="30"/>
  <c r="X1595" i="30"/>
  <c r="AB1595" i="30"/>
  <c r="AE1551" i="30"/>
  <c r="Y1223" i="30"/>
  <c r="AC1223" i="30"/>
  <c r="Z1133" i="30"/>
  <c r="AD1133" i="30"/>
  <c r="X333" i="30"/>
  <c r="AB333" i="30"/>
  <c r="AA1509" i="30"/>
  <c r="AE1509" i="30"/>
  <c r="AA1613" i="30"/>
  <c r="AE1613" i="30"/>
  <c r="Y1358" i="30"/>
  <c r="AC1358" i="30"/>
  <c r="Y1536" i="30"/>
  <c r="AC1536" i="30"/>
  <c r="AA577" i="30"/>
  <c r="AE577" i="30"/>
  <c r="Y581" i="30"/>
  <c r="AC581" i="30"/>
  <c r="Z658" i="30"/>
  <c r="AD658" i="30"/>
  <c r="X1323" i="30"/>
  <c r="AB1323" i="30"/>
  <c r="X407" i="30"/>
  <c r="AB407" i="30"/>
  <c r="Z1500" i="30"/>
  <c r="AD1500" i="30"/>
  <c r="Y663" i="30"/>
  <c r="AC663" i="30"/>
  <c r="X944" i="30"/>
  <c r="AB944" i="30"/>
  <c r="Y957" i="30"/>
  <c r="AC957" i="30"/>
  <c r="AC997" i="30"/>
  <c r="AE634" i="30"/>
  <c r="AB464" i="30"/>
  <c r="AB1042" i="30"/>
  <c r="AC1015" i="30"/>
  <c r="AE1209" i="30"/>
  <c r="AE1031" i="30"/>
  <c r="AC267" i="30"/>
  <c r="AB604" i="30"/>
  <c r="AE542" i="30"/>
  <c r="AB983" i="30"/>
  <c r="AA1588" i="30"/>
  <c r="AE1588" i="30"/>
  <c r="AD1183" i="30"/>
  <c r="AC894" i="30"/>
  <c r="AC973" i="30"/>
  <c r="AE476" i="30"/>
  <c r="AB279" i="30"/>
  <c r="AD1360" i="30"/>
  <c r="AC1365" i="30"/>
  <c r="AE1365" i="30"/>
  <c r="Y1128" i="30"/>
  <c r="AC1128" i="30"/>
  <c r="AA1319" i="30"/>
  <c r="AE1319" i="30"/>
  <c r="Y269" i="30"/>
  <c r="AC269" i="30"/>
  <c r="AB1484" i="30"/>
  <c r="Y333" i="30"/>
  <c r="AC333" i="30"/>
  <c r="AB1567" i="30"/>
  <c r="AC1252" i="30"/>
  <c r="AE1199" i="30"/>
  <c r="X1027" i="30"/>
  <c r="AB1027" i="30"/>
  <c r="Z1057" i="30"/>
  <c r="AD1057" i="30"/>
  <c r="AC962" i="30"/>
  <c r="AE351" i="30"/>
  <c r="Y335" i="30"/>
  <c r="AC335" i="30"/>
  <c r="Y976" i="30"/>
  <c r="AC976" i="30"/>
  <c r="Z1134" i="30"/>
  <c r="AD1134" i="30"/>
  <c r="AA1046" i="30"/>
  <c r="AE1046" i="30"/>
  <c r="AA1185" i="30"/>
  <c r="AE1185" i="30"/>
  <c r="Y407" i="30"/>
  <c r="AC407" i="30"/>
  <c r="AA931" i="30"/>
  <c r="AE931" i="30"/>
  <c r="AA1500" i="30"/>
  <c r="AE1500" i="30"/>
  <c r="AD1320" i="30"/>
  <c r="AA1161" i="30"/>
  <c r="AE1161" i="30"/>
  <c r="AC345" i="30"/>
  <c r="AE336" i="30"/>
  <c r="X947" i="30"/>
  <c r="AB947" i="30"/>
  <c r="Y319" i="30"/>
  <c r="AC319" i="30"/>
  <c r="AB1387" i="30"/>
  <c r="AE573" i="30"/>
  <c r="AD1571" i="30"/>
  <c r="AC1068" i="30"/>
  <c r="AE760" i="30"/>
  <c r="AC935" i="30"/>
  <c r="AD1420" i="30"/>
  <c r="Z542" i="30"/>
  <c r="AD542" i="30"/>
  <c r="AD1604" i="30"/>
  <c r="AD1495" i="30"/>
  <c r="Z476" i="30"/>
  <c r="AD476" i="30"/>
  <c r="AE1360" i="30"/>
  <c r="AE1218" i="30"/>
  <c r="AE1267" i="30"/>
  <c r="AB485" i="30"/>
  <c r="AB415" i="30"/>
  <c r="AD726" i="30"/>
  <c r="AE1133" i="30"/>
  <c r="Y418" i="30"/>
  <c r="AC418" i="30"/>
  <c r="AE219" i="30"/>
  <c r="Z334" i="30"/>
  <c r="AD334" i="30"/>
  <c r="AC1641" i="30"/>
  <c r="AB1518" i="30"/>
  <c r="AC599" i="30"/>
  <c r="AA763" i="30"/>
  <c r="AE763" i="30"/>
  <c r="AB517" i="30"/>
  <c r="AB1686" i="30"/>
  <c r="AD1151" i="30"/>
  <c r="AB1309" i="30"/>
  <c r="X448" i="30"/>
  <c r="AB448" i="30"/>
  <c r="Z1046" i="30"/>
  <c r="AD1046" i="30"/>
  <c r="AB1607" i="30"/>
  <c r="Z330" i="30"/>
  <c r="AD330" i="30"/>
  <c r="AB227" i="30"/>
  <c r="AD664" i="30"/>
  <c r="AD468" i="30"/>
  <c r="Z363" i="30"/>
  <c r="AD363" i="30"/>
  <c r="X1496" i="30"/>
  <c r="AB1496" i="30"/>
  <c r="X1087" i="30"/>
  <c r="AB1087" i="30"/>
  <c r="AE790" i="30"/>
  <c r="Z288" i="30"/>
  <c r="AD288" i="30"/>
  <c r="AA961" i="30"/>
  <c r="AE961" i="30"/>
  <c r="Z763" i="30"/>
  <c r="AD763" i="30"/>
  <c r="X556" i="30"/>
  <c r="AB556" i="30"/>
  <c r="Y1181" i="30"/>
  <c r="AC1181" i="30"/>
  <c r="AA825" i="30"/>
  <c r="AE825" i="30"/>
  <c r="Y960" i="30"/>
  <c r="AC960" i="30"/>
  <c r="AA1173" i="30"/>
  <c r="AE1173" i="30"/>
  <c r="Y845" i="30"/>
  <c r="AC845" i="30"/>
  <c r="Z1606" i="30"/>
  <c r="AD1606" i="30"/>
  <c r="AA539" i="30"/>
  <c r="AE539" i="30"/>
  <c r="AA471" i="30"/>
  <c r="AE471" i="30"/>
  <c r="AC1656" i="30"/>
  <c r="AC252" i="30"/>
  <c r="AE841" i="30"/>
  <c r="AE1614" i="30"/>
  <c r="AE395" i="30"/>
  <c r="AD1254" i="30"/>
  <c r="AE575" i="30"/>
  <c r="AC1044" i="30"/>
  <c r="AE1459" i="30"/>
  <c r="AC1555" i="30"/>
  <c r="AD1419" i="30"/>
  <c r="AE949" i="30"/>
  <c r="AE515" i="30"/>
  <c r="AE1143" i="30"/>
  <c r="AE534" i="30"/>
  <c r="AB991" i="30"/>
  <c r="AE590" i="30"/>
  <c r="AC896" i="30"/>
  <c r="AD523" i="30"/>
  <c r="AC324" i="30"/>
  <c r="AE1200" i="30"/>
  <c r="AC779" i="30"/>
  <c r="AD770" i="30"/>
  <c r="AE609" i="30"/>
  <c r="AC419" i="30"/>
  <c r="AD1531" i="30"/>
  <c r="AB1041" i="30"/>
  <c r="AD508" i="30"/>
  <c r="AC1496" i="30"/>
  <c r="AC655" i="30"/>
  <c r="AB1176" i="30"/>
  <c r="AD1399" i="30"/>
  <c r="AB915" i="30"/>
  <c r="X766" i="30"/>
  <c r="AB766" i="30"/>
  <c r="AC519" i="30"/>
  <c r="AC1602" i="30"/>
  <c r="AA277" i="30"/>
  <c r="AE277" i="30"/>
  <c r="AC970" i="30"/>
  <c r="AE1451" i="30"/>
  <c r="AD1237" i="30"/>
  <c r="X584" i="30"/>
  <c r="AB584" i="30"/>
  <c r="Z580" i="30"/>
  <c r="AD580" i="30"/>
  <c r="AE598" i="30"/>
  <c r="AC1052" i="30"/>
  <c r="AC1219" i="30"/>
  <c r="AD291" i="30"/>
  <c r="AE556" i="30"/>
  <c r="Z1638" i="30"/>
  <c r="AD1638" i="30"/>
  <c r="AB724" i="30"/>
  <c r="AA1577" i="30"/>
  <c r="AE1577" i="30"/>
  <c r="AC308" i="30"/>
  <c r="AA896" i="30"/>
  <c r="AE896" i="30"/>
  <c r="AD425" i="30"/>
  <c r="AE292" i="30"/>
  <c r="AD1648" i="30"/>
  <c r="AB1226" i="30"/>
  <c r="AB1411" i="30"/>
  <c r="AA1606" i="30"/>
  <c r="AE1606" i="30"/>
  <c r="AC1235" i="30"/>
  <c r="Z394" i="30"/>
  <c r="AD394" i="30"/>
  <c r="AA1603" i="30"/>
  <c r="AE1603" i="30"/>
  <c r="AC304" i="30"/>
  <c r="AC1464" i="30"/>
  <c r="AE331" i="30"/>
  <c r="AD437" i="30"/>
  <c r="AE413" i="30"/>
  <c r="X381" i="30"/>
  <c r="AB381" i="30"/>
  <c r="Y239" i="30"/>
  <c r="AC239" i="30"/>
  <c r="Z1676" i="30"/>
  <c r="AD1676" i="30"/>
  <c r="Z686" i="30"/>
  <c r="AD686" i="30"/>
  <c r="Y260" i="30"/>
  <c r="AC260" i="30"/>
  <c r="Y465" i="30"/>
  <c r="AC465" i="30"/>
  <c r="AA1006" i="30"/>
  <c r="AE1006" i="30"/>
  <c r="AB392" i="30"/>
  <c r="AB1303" i="30"/>
  <c r="AC1031" i="30"/>
  <c r="AB1592" i="30"/>
  <c r="AA1378" i="30"/>
  <c r="AE1378" i="30"/>
  <c r="Y1541" i="30"/>
  <c r="AC1541" i="30"/>
  <c r="Y685" i="30"/>
  <c r="AC685" i="30"/>
  <c r="Y1298" i="30"/>
  <c r="AC1298" i="30"/>
  <c r="AA1453" i="30"/>
  <c r="AE1453" i="30"/>
  <c r="X1594" i="30"/>
  <c r="AB1594" i="30"/>
  <c r="X1438" i="30"/>
  <c r="AB1438" i="30"/>
  <c r="AB1120" i="30"/>
  <c r="AA809" i="30"/>
  <c r="AE809" i="30"/>
  <c r="AD487" i="30"/>
  <c r="AC1588" i="30"/>
  <c r="AC521" i="30"/>
  <c r="X1038" i="30"/>
  <c r="AB1038" i="30"/>
  <c r="Z1010" i="30"/>
  <c r="AD1010" i="30"/>
  <c r="Z1430" i="30"/>
  <c r="AD1430" i="30"/>
  <c r="AB238" i="30"/>
  <c r="Y1410" i="30"/>
  <c r="AC1410" i="30"/>
  <c r="AA478" i="30"/>
  <c r="AE478" i="30"/>
  <c r="AC643" i="30"/>
  <c r="AC978" i="30"/>
  <c r="Z886" i="30"/>
  <c r="AD886" i="30"/>
  <c r="AC1590" i="30"/>
  <c r="AA444" i="30"/>
  <c r="AE444" i="30"/>
  <c r="AD1336" i="30"/>
  <c r="X1246" i="30"/>
  <c r="AB1246" i="30"/>
  <c r="AA1572" i="30"/>
  <c r="AE1572" i="30"/>
  <c r="AA728" i="30"/>
  <c r="AE728" i="30"/>
  <c r="Y1317" i="30"/>
  <c r="AC1317" i="30"/>
  <c r="X711" i="30"/>
  <c r="AB711" i="30"/>
  <c r="Y1010" i="30"/>
  <c r="AC1010" i="30"/>
  <c r="X1603" i="30"/>
  <c r="AB1603" i="30"/>
  <c r="Y788" i="30"/>
  <c r="AC788" i="30"/>
  <c r="AE283" i="30"/>
  <c r="AA937" i="30"/>
  <c r="AE937" i="30"/>
  <c r="Z764" i="30"/>
  <c r="AD764" i="30"/>
  <c r="AA1567" i="30"/>
  <c r="AE1567" i="30"/>
  <c r="Y1678" i="30"/>
  <c r="AC1678" i="30"/>
  <c r="AE630" i="30"/>
  <c r="AD546" i="30"/>
  <c r="X1022" i="30"/>
  <c r="AB1022" i="30"/>
  <c r="AE497" i="30"/>
  <c r="AC288" i="30"/>
  <c r="AE689" i="30"/>
  <c r="AD839" i="30"/>
  <c r="AB272" i="30"/>
  <c r="AD1365" i="30"/>
  <c r="AC862" i="30"/>
  <c r="AC1436" i="30"/>
  <c r="AE666" i="30"/>
  <c r="AE715" i="30"/>
  <c r="AC841" i="30"/>
  <c r="AC1484" i="30"/>
  <c r="AB418" i="30"/>
  <c r="AD1362" i="30"/>
  <c r="AD275" i="30"/>
  <c r="AC542" i="30"/>
  <c r="AC1682" i="30"/>
  <c r="AD1595" i="30"/>
  <c r="AE1213" i="30"/>
  <c r="AD1206" i="30"/>
  <c r="AB1082" i="30"/>
  <c r="AD1665" i="30"/>
  <c r="AC956" i="30"/>
  <c r="AB1493" i="30"/>
  <c r="AB420" i="30"/>
  <c r="AB831" i="30"/>
  <c r="AC764" i="30"/>
  <c r="AB1241" i="30"/>
  <c r="AE1092" i="30"/>
  <c r="AE240" i="30"/>
  <c r="AB1408" i="30"/>
  <c r="AD1185" i="30"/>
  <c r="AC995" i="30"/>
  <c r="AB603" i="30"/>
  <c r="AD1111" i="30"/>
  <c r="AD727" i="30"/>
  <c r="AE811" i="30"/>
  <c r="AE824" i="30"/>
  <c r="AE1023" i="30"/>
  <c r="AB1576" i="30"/>
  <c r="AC772" i="30"/>
  <c r="X1116" i="30"/>
  <c r="AB1116" i="30"/>
  <c r="AB1318" i="30"/>
  <c r="AE334" i="30"/>
  <c r="AC888" i="30"/>
  <c r="AB1366" i="30"/>
  <c r="AD231" i="30"/>
  <c r="AD344" i="30"/>
  <c r="AC770" i="30"/>
  <c r="AE1210" i="30"/>
  <c r="AE1564" i="30"/>
  <c r="AB960" i="30"/>
  <c r="AB315" i="30"/>
  <c r="AD1112" i="30"/>
  <c r="AD579" i="30"/>
  <c r="AE1247" i="30"/>
  <c r="AD362" i="30"/>
  <c r="AE829" i="30"/>
  <c r="AB548" i="30"/>
  <c r="AC1134" i="30"/>
  <c r="AC1246" i="30"/>
  <c r="AE1670" i="30"/>
  <c r="AB1172" i="30"/>
  <c r="AC982" i="30"/>
  <c r="AC516" i="30"/>
  <c r="AD1297" i="30"/>
  <c r="AC1351" i="30"/>
  <c r="AB1138" i="30"/>
  <c r="AC847" i="30"/>
  <c r="AE1067" i="30"/>
  <c r="AD1281" i="30"/>
  <c r="AC271" i="30"/>
  <c r="AB1625" i="30"/>
  <c r="AC1476" i="30"/>
  <c r="AB1360" i="30"/>
  <c r="AC1287" i="30"/>
  <c r="AB956" i="30"/>
  <c r="AD1397" i="30"/>
  <c r="AE926" i="30"/>
  <c r="AC1366" i="30"/>
  <c r="AB636" i="30"/>
  <c r="AC1603" i="30"/>
  <c r="AC1508" i="30"/>
  <c r="AE998" i="30"/>
  <c r="AD234" i="30"/>
  <c r="AE231" i="30"/>
  <c r="AC1054" i="30"/>
  <c r="AD922" i="30"/>
  <c r="AE344" i="30"/>
  <c r="AB770" i="30"/>
  <c r="AB327" i="30"/>
  <c r="AD997" i="30"/>
  <c r="AD1529" i="30"/>
  <c r="AC1503" i="30"/>
  <c r="AB958" i="30"/>
  <c r="AE510" i="30"/>
  <c r="AD1235" i="30"/>
  <c r="AE920" i="30"/>
  <c r="AC315" i="30"/>
  <c r="AE1112" i="30"/>
  <c r="AD1036" i="30"/>
  <c r="AC1067" i="30"/>
  <c r="AD1247" i="30"/>
  <c r="AB612" i="30"/>
  <c r="AB1646" i="30"/>
  <c r="AD1204" i="30"/>
  <c r="AB1399" i="30"/>
  <c r="AC382" i="30"/>
  <c r="AE517" i="30"/>
  <c r="AB1409" i="30"/>
  <c r="AD1316" i="30"/>
  <c r="AC548" i="30"/>
  <c r="AE529" i="30"/>
  <c r="AB445" i="30"/>
  <c r="AB404" i="30"/>
  <c r="AB1317" i="30"/>
  <c r="AB1536" i="30"/>
  <c r="AE850" i="30"/>
  <c r="AB316" i="30"/>
  <c r="AB1476" i="30"/>
  <c r="AB749" i="30"/>
  <c r="AE390" i="30"/>
  <c r="AE469" i="30"/>
  <c r="AB287" i="30"/>
  <c r="AB224" i="30"/>
  <c r="AC698" i="30"/>
  <c r="AD1469" i="30"/>
  <c r="AB1054" i="30"/>
  <c r="AB695" i="30"/>
  <c r="AB907" i="30"/>
  <c r="AD825" i="30"/>
  <c r="AC327" i="30"/>
  <c r="AD1607" i="30"/>
  <c r="AE1514" i="30"/>
  <c r="AC1675" i="30"/>
  <c r="AE836" i="30"/>
  <c r="AE1009" i="30"/>
  <c r="AD920" i="30"/>
  <c r="AD1680" i="30"/>
  <c r="AB1643" i="30"/>
  <c r="AB1227" i="30"/>
  <c r="AC1581" i="30"/>
  <c r="AE362" i="30"/>
  <c r="AC478" i="30"/>
  <c r="AB513" i="30"/>
  <c r="AC291" i="30"/>
  <c r="AD747" i="30"/>
  <c r="AE906" i="30"/>
  <c r="AC1607" i="30"/>
  <c r="AE709" i="30"/>
  <c r="AB1118" i="30"/>
  <c r="AC265" i="30"/>
  <c r="AC1504" i="30"/>
  <c r="AE1316" i="30"/>
  <c r="AD529" i="30"/>
  <c r="AC225" i="30"/>
  <c r="AB496" i="30"/>
  <c r="AC1318" i="30"/>
  <c r="AA1404" i="30"/>
  <c r="AE1404" i="30"/>
  <c r="AA1114" i="30"/>
  <c r="AE1114" i="30"/>
  <c r="Y1125" i="30"/>
  <c r="AC1125" i="30"/>
  <c r="Z643" i="30"/>
  <c r="AD643" i="30"/>
  <c r="AA519" i="30"/>
  <c r="AE519" i="30"/>
  <c r="Z354" i="30"/>
  <c r="AD354" i="30"/>
  <c r="Z1459" i="30"/>
  <c r="AD1459" i="30"/>
  <c r="X234" i="30"/>
  <c r="AB234" i="30"/>
  <c r="Y816" i="30"/>
  <c r="AC816" i="30"/>
  <c r="Y1384" i="30"/>
  <c r="AC1384" i="30"/>
  <c r="AA584" i="30"/>
  <c r="AE584" i="30"/>
  <c r="Z1528" i="30"/>
  <c r="AD1528" i="30"/>
  <c r="X1522" i="30"/>
  <c r="AB1522" i="30"/>
  <c r="X1315" i="30"/>
  <c r="AB1315" i="30"/>
  <c r="X529" i="30"/>
  <c r="AB529" i="30"/>
  <c r="Y1645" i="30"/>
  <c r="AC1645" i="30"/>
  <c r="Z1117" i="30"/>
  <c r="AD1117" i="30"/>
  <c r="Y251" i="30"/>
  <c r="AC251" i="30"/>
  <c r="Y1651" i="30"/>
  <c r="AC1651" i="30"/>
  <c r="X552" i="30"/>
  <c r="AB552" i="30"/>
  <c r="Z849" i="30"/>
  <c r="AD849" i="30"/>
  <c r="Y949" i="30"/>
  <c r="AC949" i="30"/>
  <c r="AD1035" i="30"/>
  <c r="X1342" i="30"/>
  <c r="AB1342" i="30"/>
  <c r="AA1627" i="30"/>
  <c r="AE1627" i="30"/>
  <c r="AC1017" i="30"/>
  <c r="Z1149" i="30"/>
  <c r="AD1149" i="30"/>
  <c r="Z1045" i="30"/>
  <c r="AD1045" i="30"/>
  <c r="X1173" i="30"/>
  <c r="AB1173" i="30"/>
  <c r="AD1058" i="30"/>
  <c r="Z1268" i="30"/>
  <c r="AD1268" i="30"/>
  <c r="X1343" i="30"/>
  <c r="AB1343" i="30"/>
  <c r="AB1652" i="30"/>
  <c r="AB472" i="30"/>
  <c r="Y357" i="30"/>
  <c r="AC357" i="30"/>
  <c r="X1629" i="30"/>
  <c r="AB1629" i="30"/>
  <c r="AB1447" i="30"/>
  <c r="X819" i="30"/>
  <c r="AB819" i="30"/>
  <c r="Z1047" i="30"/>
  <c r="AD1047" i="30"/>
  <c r="AA329" i="30"/>
  <c r="AE329" i="30"/>
  <c r="X1538" i="30"/>
  <c r="AB1538" i="30"/>
  <c r="AE474" i="30"/>
  <c r="Y1186" i="30"/>
  <c r="AC1186" i="30"/>
  <c r="Y984" i="30"/>
  <c r="AC984" i="30"/>
  <c r="AC1288" i="30"/>
  <c r="AA354" i="30"/>
  <c r="AE354" i="30"/>
  <c r="Z797" i="30"/>
  <c r="AD797" i="30"/>
  <c r="Z1484" i="30"/>
  <c r="AD1484" i="30"/>
  <c r="X683" i="30"/>
  <c r="AB683" i="30"/>
  <c r="AA1060" i="30"/>
  <c r="AE1060" i="30"/>
  <c r="AE1251" i="30"/>
  <c r="AB1452" i="30"/>
  <c r="AB949" i="30"/>
  <c r="AA1484" i="30"/>
  <c r="AE1484" i="30"/>
  <c r="AA1639" i="30"/>
  <c r="AE1639" i="30"/>
  <c r="AA1681" i="30"/>
  <c r="AE1681" i="30"/>
  <c r="Y1372" i="30"/>
  <c r="AC1372" i="30"/>
  <c r="Z239" i="30"/>
  <c r="AD239" i="30"/>
  <c r="Z897" i="30"/>
  <c r="AD897" i="30"/>
  <c r="AA638" i="30"/>
  <c r="AE638" i="30"/>
  <c r="AC1644" i="30"/>
  <c r="AA1422" i="30"/>
  <c r="AE1422" i="30"/>
  <c r="AA735" i="30"/>
  <c r="AE735" i="30"/>
  <c r="AE966" i="30"/>
  <c r="Y1282" i="30"/>
  <c r="AC1282" i="30"/>
  <c r="AD1639" i="30"/>
  <c r="AA407" i="30"/>
  <c r="AE407" i="30"/>
  <c r="X1243" i="30"/>
  <c r="AB1243" i="30"/>
  <c r="X1410" i="30"/>
  <c r="AB1410" i="30"/>
  <c r="X1372" i="30"/>
  <c r="AB1372" i="30"/>
  <c r="AA897" i="30"/>
  <c r="AE897" i="30"/>
  <c r="AE1268" i="30"/>
  <c r="AA974" i="30"/>
  <c r="AE974" i="30"/>
  <c r="Z670" i="30"/>
  <c r="AD670" i="30"/>
  <c r="Y229" i="30"/>
  <c r="AC229" i="30"/>
  <c r="Y1418" i="30"/>
  <c r="AC1418" i="30"/>
  <c r="AA318" i="30"/>
  <c r="AE318" i="30"/>
  <c r="AA1497" i="30"/>
  <c r="AE1497" i="30"/>
  <c r="AA1672" i="30"/>
  <c r="AE1672" i="30"/>
  <c r="Y950" i="30"/>
  <c r="AC950" i="30"/>
  <c r="Y1171" i="30"/>
  <c r="AC1171" i="30"/>
  <c r="Y1285" i="30"/>
  <c r="AC1285" i="30"/>
  <c r="X1125" i="30"/>
  <c r="AB1125" i="30"/>
  <c r="Z388" i="30"/>
  <c r="AD388" i="30"/>
  <c r="AB1228" i="30"/>
  <c r="X1448" i="30"/>
  <c r="AB1448" i="30"/>
  <c r="Y795" i="30"/>
  <c r="AC795" i="30"/>
  <c r="AB1295" i="30"/>
  <c r="AA891" i="30"/>
  <c r="AE891" i="30"/>
  <c r="Y234" i="30"/>
  <c r="AC234" i="30"/>
  <c r="Y1302" i="30"/>
  <c r="AC1302" i="30"/>
  <c r="X571" i="30"/>
  <c r="AB571" i="30"/>
  <c r="X417" i="30"/>
  <c r="AB417" i="30"/>
  <c r="AD1065" i="30"/>
  <c r="Z821" i="30"/>
  <c r="AD821" i="30"/>
  <c r="Y559" i="30"/>
  <c r="AC559" i="30"/>
  <c r="Y1638" i="30"/>
  <c r="AC1638" i="30"/>
  <c r="AA823" i="30"/>
  <c r="AE823" i="30"/>
  <c r="AD1331" i="30"/>
  <c r="Y943" i="30"/>
  <c r="AC943" i="30"/>
  <c r="Z853" i="30"/>
  <c r="AD853" i="30"/>
  <c r="AA1419" i="30"/>
  <c r="AE1419" i="30"/>
  <c r="Y1342" i="30"/>
  <c r="AC1342" i="30"/>
  <c r="AB932" i="30"/>
  <c r="AC1522" i="30"/>
  <c r="X755" i="30"/>
  <c r="AB755" i="30"/>
  <c r="X258" i="30"/>
  <c r="AB258" i="30"/>
  <c r="AA287" i="30"/>
  <c r="AE287" i="30"/>
  <c r="X248" i="30"/>
  <c r="AB248" i="30"/>
  <c r="Z1205" i="30"/>
  <c r="AD1205" i="30"/>
  <c r="AA210" i="30"/>
  <c r="AE210" i="30"/>
  <c r="AE1010" i="30"/>
  <c r="X1391" i="30"/>
  <c r="AB1391" i="30"/>
  <c r="AA853" i="30"/>
  <c r="AE853" i="30"/>
  <c r="AA1584" i="30"/>
  <c r="AE1584" i="30"/>
  <c r="AD536" i="30"/>
  <c r="AB939" i="30"/>
  <c r="Y281" i="30"/>
  <c r="AC281" i="30"/>
  <c r="AC258" i="30"/>
  <c r="AA468" i="30"/>
  <c r="AE468" i="30"/>
  <c r="AB1669" i="30"/>
  <c r="AE1018" i="30"/>
  <c r="AC954" i="30"/>
  <c r="AD613" i="30"/>
  <c r="AE1242" i="30"/>
  <c r="Y815" i="30"/>
  <c r="AC815" i="30"/>
  <c r="Y578" i="30"/>
  <c r="AC578" i="30"/>
  <c r="Z974" i="30"/>
  <c r="AD974" i="30"/>
  <c r="AA1534" i="30"/>
  <c r="AE1534" i="30"/>
  <c r="AB748" i="30"/>
  <c r="AC684" i="30"/>
  <c r="AD884" i="30"/>
  <c r="Y484" i="30"/>
  <c r="AC484" i="30"/>
  <c r="AA309" i="30"/>
  <c r="AE309" i="30"/>
  <c r="X424" i="30"/>
  <c r="AB424" i="30"/>
  <c r="AA918" i="30"/>
  <c r="AE918" i="30"/>
  <c r="Y1346" i="30"/>
  <c r="AC1346" i="30"/>
  <c r="X1512" i="30"/>
  <c r="AB1512" i="30"/>
  <c r="X759" i="30"/>
  <c r="AB759" i="30"/>
  <c r="AE397" i="30"/>
  <c r="AB732" i="30"/>
  <c r="X969" i="30"/>
  <c r="AB969" i="30"/>
  <c r="X1023" i="30"/>
  <c r="AB1023" i="30"/>
  <c r="AD875" i="30"/>
  <c r="Y1394" i="30"/>
  <c r="AC1394" i="30"/>
  <c r="AE835" i="30"/>
  <c r="X388" i="30"/>
  <c r="AB388" i="30"/>
  <c r="AD250" i="30"/>
  <c r="X1349" i="30"/>
  <c r="AB1349" i="30"/>
  <c r="Z943" i="30"/>
  <c r="AD943" i="30"/>
  <c r="AE1387" i="30"/>
  <c r="Y769" i="30"/>
  <c r="AC769" i="30"/>
  <c r="X390" i="30"/>
  <c r="AB390" i="30"/>
  <c r="Y522" i="30"/>
  <c r="AC522" i="30"/>
  <c r="Y1023" i="30"/>
  <c r="AC1023" i="30"/>
  <c r="AE1298" i="30"/>
  <c r="X572" i="30"/>
  <c r="AB572" i="30"/>
  <c r="AD626" i="30"/>
  <c r="AB917" i="30"/>
  <c r="AC391" i="30"/>
  <c r="AA251" i="30"/>
  <c r="AE251" i="30"/>
  <c r="Y979" i="30"/>
  <c r="AC979" i="30"/>
  <c r="X1130" i="30"/>
  <c r="AB1130" i="30"/>
  <c r="AA919" i="30"/>
  <c r="AE919" i="30"/>
  <c r="AA1345" i="30"/>
  <c r="AE1345" i="30"/>
  <c r="AD933" i="30"/>
  <c r="AB866" i="30"/>
  <c r="AD1523" i="30"/>
  <c r="AD366" i="30"/>
  <c r="AC1524" i="30"/>
  <c r="AD812" i="30"/>
  <c r="AA589" i="30"/>
  <c r="AE589" i="30"/>
  <c r="AD771" i="30"/>
  <c r="X1676" i="30"/>
  <c r="AB1676" i="30"/>
  <c r="AE1302" i="30"/>
  <c r="AC1495" i="30"/>
  <c r="AE561" i="30"/>
  <c r="Z1124" i="30"/>
  <c r="AD1124" i="30"/>
  <c r="Z818" i="30"/>
  <c r="AD818" i="30"/>
  <c r="AA1194" i="30"/>
  <c r="AE1194" i="30"/>
  <c r="Z1347" i="30"/>
  <c r="AD1347" i="30"/>
  <c r="X884" i="30"/>
  <c r="AB884" i="30"/>
  <c r="AD1573" i="30"/>
  <c r="AD1066" i="30"/>
  <c r="Z604" i="30"/>
  <c r="AD604" i="30"/>
  <c r="X1403" i="30"/>
  <c r="AB1403" i="30"/>
  <c r="Z1632" i="30"/>
  <c r="AD1632" i="30"/>
  <c r="AB1368" i="30"/>
  <c r="AC917" i="30"/>
  <c r="AB1247" i="30"/>
  <c r="AB463" i="30"/>
  <c r="AD688" i="30"/>
  <c r="AD1129" i="30"/>
  <c r="AB1209" i="30"/>
  <c r="AC558" i="30"/>
  <c r="X1347" i="30"/>
  <c r="AB1347" i="30"/>
  <c r="Z904" i="30"/>
  <c r="AD904" i="30"/>
  <c r="AC514" i="30"/>
  <c r="AC1293" i="30"/>
  <c r="AE1637" i="30"/>
  <c r="AE1005" i="30"/>
  <c r="AA217" i="30"/>
  <c r="AE217" i="30"/>
  <c r="AE544" i="30"/>
  <c r="Y1310" i="30"/>
  <c r="AC1310" i="30"/>
  <c r="X965" i="30"/>
  <c r="AB965" i="30"/>
  <c r="X1412" i="30"/>
  <c r="AB1412" i="30"/>
  <c r="AA805" i="30"/>
  <c r="AE805" i="30"/>
  <c r="AB236" i="30"/>
  <c r="Z777" i="30"/>
  <c r="AD777" i="30"/>
  <c r="X298" i="30"/>
  <c r="AB298" i="30"/>
  <c r="AB1361" i="30"/>
  <c r="X443" i="30"/>
  <c r="AB443" i="30"/>
  <c r="AB1100" i="30"/>
  <c r="AB1554" i="30"/>
  <c r="Y1058" i="30"/>
  <c r="AC1058" i="30"/>
  <c r="X1006" i="30"/>
  <c r="AB1006" i="30"/>
  <c r="Y235" i="30"/>
  <c r="AC235" i="30"/>
  <c r="X216" i="30"/>
  <c r="AB216" i="30"/>
  <c r="Z1514" i="30"/>
  <c r="AD1514" i="30"/>
  <c r="X681" i="30"/>
  <c r="AB681" i="30"/>
  <c r="Y1057" i="30"/>
  <c r="AC1057" i="30"/>
  <c r="Z391" i="30"/>
  <c r="AD391" i="30"/>
  <c r="Y1118" i="30"/>
  <c r="AC1118" i="30"/>
  <c r="X251" i="30"/>
  <c r="AB251" i="30"/>
  <c r="X795" i="30"/>
  <c r="AB795" i="30"/>
  <c r="AA1034" i="30"/>
  <c r="AE1034" i="30"/>
  <c r="X1302" i="30"/>
  <c r="AB1302" i="30"/>
  <c r="Y683" i="30"/>
  <c r="AC683" i="30"/>
  <c r="X1429" i="30"/>
  <c r="AB1429" i="30"/>
  <c r="X863" i="30"/>
  <c r="AB863" i="30"/>
  <c r="Z1341" i="30"/>
  <c r="AD1341" i="30"/>
  <c r="X1273" i="30"/>
  <c r="AB1273" i="30"/>
  <c r="AC1387" i="30"/>
  <c r="Y1652" i="30"/>
  <c r="AC1652" i="30"/>
  <c r="AA585" i="30"/>
  <c r="AE585" i="30"/>
  <c r="Y968" i="30"/>
  <c r="AC968" i="30"/>
  <c r="Z1505" i="30"/>
  <c r="AD1505" i="30"/>
  <c r="AA921" i="30"/>
  <c r="AE921" i="30"/>
  <c r="Y992" i="30"/>
  <c r="AC992" i="30"/>
  <c r="Y1647" i="30"/>
  <c r="AC1647" i="30"/>
  <c r="X1285" i="30"/>
  <c r="AB1285" i="30"/>
  <c r="X696" i="30"/>
  <c r="AB696" i="30"/>
  <c r="AC1578" i="30"/>
  <c r="X971" i="30"/>
  <c r="AB971" i="30"/>
  <c r="AC740" i="30"/>
  <c r="Z912" i="30"/>
  <c r="AD912" i="30"/>
  <c r="Z1314" i="30"/>
  <c r="AD1314" i="30"/>
  <c r="AB968" i="30"/>
  <c r="AA1636" i="30"/>
  <c r="AE1636" i="30"/>
  <c r="Z785" i="30"/>
  <c r="AD785" i="30"/>
  <c r="AC657" i="30"/>
  <c r="AA1303" i="30"/>
  <c r="AE1303" i="30"/>
  <c r="AD823" i="30"/>
  <c r="X811" i="30"/>
  <c r="AB811" i="30"/>
  <c r="Z732" i="30"/>
  <c r="AD732" i="30"/>
  <c r="AE1331" i="30"/>
  <c r="Y1452" i="30"/>
  <c r="AC1452" i="30"/>
  <c r="AE402" i="30"/>
  <c r="AC1448" i="30"/>
  <c r="Y971" i="30"/>
  <c r="AC971" i="30"/>
  <c r="Z627" i="30"/>
  <c r="AD627" i="30"/>
  <c r="Y676" i="30"/>
  <c r="AC676" i="30"/>
  <c r="Y454" i="30"/>
  <c r="AC454" i="30"/>
  <c r="Y409" i="30"/>
  <c r="AC409" i="30"/>
  <c r="X281" i="30"/>
  <c r="AB281" i="30"/>
  <c r="AE821" i="30"/>
  <c r="Z1442" i="30"/>
  <c r="AD1442" i="30"/>
  <c r="Y789" i="30"/>
  <c r="AC789" i="30"/>
  <c r="Y864" i="30"/>
  <c r="AC864" i="30"/>
  <c r="Y666" i="30"/>
  <c r="AC666" i="30"/>
  <c r="AB954" i="30"/>
  <c r="Y334" i="30"/>
  <c r="AC334" i="30"/>
  <c r="X523" i="30"/>
  <c r="AB523" i="30"/>
  <c r="X284" i="30"/>
  <c r="AB284" i="30"/>
  <c r="X578" i="30"/>
  <c r="AB578" i="30"/>
  <c r="Z676" i="30"/>
  <c r="AD676" i="30"/>
  <c r="Z1534" i="30"/>
  <c r="AD1534" i="30"/>
  <c r="AA845" i="30"/>
  <c r="AE845" i="30"/>
  <c r="AA1676" i="30"/>
  <c r="AE1676" i="30"/>
  <c r="Z1212" i="30"/>
  <c r="AD1212" i="30"/>
  <c r="Y1537" i="30"/>
  <c r="AC1537" i="30"/>
  <c r="AD340" i="30"/>
  <c r="AD1201" i="30"/>
  <c r="AB1165" i="30"/>
  <c r="AA356" i="30"/>
  <c r="AE356" i="30"/>
  <c r="AA1187" i="30"/>
  <c r="AE1187" i="30"/>
  <c r="AB440" i="30"/>
  <c r="AB1092" i="30"/>
  <c r="Z1249" i="30"/>
  <c r="AD1249" i="30"/>
  <c r="Z1232" i="30"/>
  <c r="AD1232" i="30"/>
  <c r="Y338" i="30"/>
  <c r="AC338" i="30"/>
  <c r="X551" i="30"/>
  <c r="AB551" i="30"/>
  <c r="Z1598" i="30"/>
  <c r="AD1598" i="30"/>
  <c r="AE901" i="30"/>
  <c r="Y1274" i="30"/>
  <c r="AC1274" i="30"/>
  <c r="Y367" i="30"/>
  <c r="AC367" i="30"/>
  <c r="AB955" i="30"/>
  <c r="AD975" i="30"/>
  <c r="Z593" i="30"/>
  <c r="AD593" i="30"/>
  <c r="AA730" i="30"/>
  <c r="AE730" i="30"/>
  <c r="AC1664" i="30"/>
  <c r="AB1194" i="30"/>
  <c r="Y996" i="30"/>
  <c r="AC996" i="30"/>
  <c r="Y343" i="30"/>
  <c r="AC343" i="30"/>
  <c r="AA583" i="30"/>
  <c r="AE583" i="30"/>
  <c r="Z1348" i="30"/>
  <c r="AD1348" i="30"/>
  <c r="Y759" i="30"/>
  <c r="AC759" i="30"/>
  <c r="AD356" i="30"/>
  <c r="Z527" i="30"/>
  <c r="AD527" i="30"/>
  <c r="AC1092" i="30"/>
  <c r="AD1257" i="30"/>
  <c r="Y1440" i="30"/>
  <c r="AC1440" i="30"/>
  <c r="Y1520" i="30"/>
  <c r="AC1520" i="30"/>
  <c r="AC400" i="30"/>
  <c r="AB1473" i="30"/>
  <c r="AA1087" i="30"/>
  <c r="AE1087" i="30"/>
  <c r="X1394" i="30"/>
  <c r="AB1394" i="30"/>
  <c r="AC955" i="30"/>
  <c r="AC786" i="30"/>
  <c r="AB1599" i="30"/>
  <c r="Z1238" i="30"/>
  <c r="AD1238" i="30"/>
  <c r="Y1385" i="30"/>
  <c r="AC1385" i="30"/>
  <c r="Y763" i="30"/>
  <c r="AC763" i="30"/>
  <c r="AD1387" i="30"/>
  <c r="Y873" i="30"/>
  <c r="AC873" i="30"/>
  <c r="Y644" i="30"/>
  <c r="AC644" i="30"/>
  <c r="AB709" i="30"/>
  <c r="AB1628" i="30"/>
  <c r="X814" i="30"/>
  <c r="AB814" i="30"/>
  <c r="Y908" i="30"/>
  <c r="AC908" i="30"/>
  <c r="AA1661" i="30"/>
  <c r="AE1661" i="30"/>
  <c r="Z781" i="30"/>
  <c r="AD781" i="30"/>
  <c r="AA1168" i="30"/>
  <c r="AE1168" i="30"/>
  <c r="Z246" i="30"/>
  <c r="AD246" i="30"/>
  <c r="X645" i="30"/>
  <c r="AB645" i="30"/>
  <c r="AD1187" i="30"/>
  <c r="AE767" i="30"/>
  <c r="AC1473" i="30"/>
  <c r="AB313" i="30"/>
  <c r="AC473" i="30"/>
  <c r="Z279" i="30"/>
  <c r="AD279" i="30"/>
  <c r="AD395" i="30"/>
  <c r="X979" i="30"/>
  <c r="AB979" i="30"/>
  <c r="AA1347" i="30"/>
  <c r="AE1347" i="30"/>
  <c r="AC1424" i="30"/>
  <c r="Y388" i="30"/>
  <c r="AC388" i="30"/>
  <c r="Y402" i="30"/>
  <c r="AC402" i="30"/>
  <c r="AA943" i="30"/>
  <c r="AE943" i="30"/>
  <c r="AC921" i="30"/>
  <c r="Y390" i="30"/>
  <c r="AC390" i="30"/>
  <c r="X1233" i="30"/>
  <c r="AB1233" i="30"/>
  <c r="AA1604" i="30"/>
  <c r="AE1604" i="30"/>
  <c r="Y1374" i="30"/>
  <c r="AC1374" i="30"/>
  <c r="AA1589" i="30"/>
  <c r="AE1589" i="30"/>
  <c r="Y1361" i="30"/>
  <c r="AC1361" i="30"/>
  <c r="X1467" i="30"/>
  <c r="AB1467" i="30"/>
  <c r="AB1346" i="30"/>
  <c r="X1497" i="30"/>
  <c r="AB1497" i="30"/>
  <c r="AA1538" i="30"/>
  <c r="AE1538" i="30"/>
  <c r="AA1050" i="30"/>
  <c r="AE1050" i="30"/>
  <c r="AA1289" i="30"/>
  <c r="AE1289" i="30"/>
  <c r="X1127" i="30"/>
  <c r="AB1127" i="30"/>
  <c r="AD1154" i="30"/>
  <c r="X356" i="30"/>
  <c r="AB356" i="30"/>
  <c r="Y449" i="30"/>
  <c r="AC449" i="30"/>
  <c r="AB1502" i="30"/>
  <c r="AD1284" i="30"/>
  <c r="AC866" i="30"/>
  <c r="AE1523" i="30"/>
  <c r="AB1580" i="30"/>
  <c r="AE1190" i="30"/>
  <c r="AC1137" i="30"/>
  <c r="AB1419" i="30"/>
  <c r="Y438" i="30"/>
  <c r="AC438" i="30"/>
  <c r="AB1680" i="30"/>
  <c r="AB1561" i="30"/>
  <c r="AA881" i="30"/>
  <c r="AE881" i="30"/>
  <c r="X1292" i="30"/>
  <c r="AB1292" i="30"/>
  <c r="AD744" i="30"/>
  <c r="AE776" i="30"/>
  <c r="AA1124" i="30"/>
  <c r="AE1124" i="30"/>
  <c r="AA818" i="30"/>
  <c r="AE818" i="30"/>
  <c r="Z1343" i="30"/>
  <c r="AD1343" i="30"/>
  <c r="AD1586" i="30"/>
  <c r="AE990" i="30"/>
  <c r="Y884" i="30"/>
  <c r="AC884" i="30"/>
  <c r="AC576" i="30"/>
  <c r="AA1402" i="30"/>
  <c r="AE1402" i="30"/>
  <c r="AA604" i="30"/>
  <c r="AE604" i="30"/>
  <c r="Y1403" i="30"/>
  <c r="AC1403" i="30"/>
  <c r="AB647" i="30"/>
  <c r="AD1486" i="30"/>
  <c r="Y793" i="30"/>
  <c r="AC793" i="30"/>
  <c r="AA445" i="30"/>
  <c r="AE445" i="30"/>
  <c r="AA941" i="30"/>
  <c r="AE941" i="30"/>
  <c r="AC1170" i="30"/>
  <c r="AD1370" i="30"/>
  <c r="AA1288" i="30"/>
  <c r="AE1288" i="30"/>
  <c r="Y1347" i="30"/>
  <c r="AC1347" i="30"/>
  <c r="X802" i="30"/>
  <c r="AB802" i="30"/>
  <c r="AD1259" i="30"/>
  <c r="AB779" i="30"/>
  <c r="Z592" i="30"/>
  <c r="AD592" i="30"/>
  <c r="AA616" i="30"/>
  <c r="AE616" i="30"/>
  <c r="Y828" i="30"/>
  <c r="AC828" i="30"/>
  <c r="AD612" i="30"/>
  <c r="AB1284" i="30"/>
  <c r="AD322" i="30"/>
  <c r="Z1028" i="30"/>
  <c r="AD1028" i="30"/>
  <c r="AC691" i="30"/>
  <c r="X1527" i="30"/>
  <c r="AB1527" i="30"/>
  <c r="AE837" i="30"/>
  <c r="AA1368" i="30"/>
  <c r="AE1368" i="30"/>
  <c r="AA777" i="30"/>
  <c r="AE777" i="30"/>
  <c r="Z1233" i="30"/>
  <c r="AD1233" i="30"/>
  <c r="Y443" i="30"/>
  <c r="AC443" i="30"/>
  <c r="X753" i="30"/>
  <c r="AB753" i="30"/>
  <c r="Z369" i="30"/>
  <c r="AD369" i="30"/>
  <c r="X1306" i="30"/>
  <c r="AB1306" i="30"/>
  <c r="Z433" i="30"/>
  <c r="AD433" i="30"/>
  <c r="X1564" i="30"/>
  <c r="AB1564" i="30"/>
  <c r="Z418" i="30"/>
  <c r="AD418" i="30"/>
  <c r="X1235" i="30"/>
  <c r="AB1235" i="30"/>
  <c r="Y256" i="30"/>
  <c r="AC256" i="30"/>
  <c r="AA546" i="30"/>
  <c r="AE546" i="30"/>
  <c r="Z940" i="30"/>
  <c r="AD940" i="30"/>
  <c r="X461" i="30"/>
  <c r="AB461" i="30"/>
  <c r="AA1420" i="30"/>
  <c r="AE1420" i="30"/>
  <c r="Y1490" i="30"/>
  <c r="AC1490" i="30"/>
  <c r="AA239" i="30"/>
  <c r="AE239" i="30"/>
  <c r="AE692" i="30"/>
  <c r="Z329" i="30"/>
  <c r="AD329" i="30"/>
  <c r="Z1545" i="30"/>
  <c r="AD1545" i="30"/>
  <c r="AD457" i="30"/>
  <c r="Z574" i="30"/>
  <c r="AD574" i="30"/>
  <c r="X447" i="30"/>
  <c r="AB447" i="30"/>
  <c r="Z804" i="30"/>
  <c r="AD804" i="30"/>
  <c r="X1364" i="30"/>
  <c r="AB1364" i="30"/>
  <c r="AE340" i="30"/>
  <c r="Z1667" i="30"/>
  <c r="AD1667" i="30"/>
  <c r="Y285" i="30"/>
  <c r="AC285" i="30"/>
  <c r="AA327" i="30"/>
  <c r="AE327" i="30"/>
  <c r="AC1102" i="30"/>
  <c r="Y284" i="30"/>
  <c r="AC284" i="30"/>
  <c r="AE536" i="30"/>
  <c r="AE834" i="30"/>
  <c r="X1050" i="30"/>
  <c r="AB1050" i="30"/>
  <c r="AA984" i="30"/>
  <c r="AE984" i="30"/>
  <c r="AC1354" i="30"/>
  <c r="AD387" i="30"/>
  <c r="X560" i="30"/>
  <c r="AB560" i="30"/>
  <c r="AA804" i="30"/>
  <c r="AE804" i="30"/>
  <c r="Y1592" i="30"/>
  <c r="AC1592" i="30"/>
  <c r="AE1442" i="30"/>
  <c r="Z1612" i="30"/>
  <c r="AD1612" i="30"/>
  <c r="AA320" i="30"/>
  <c r="AE320" i="30"/>
  <c r="Z629" i="30"/>
  <c r="AD629" i="30"/>
  <c r="AA1667" i="30"/>
  <c r="AE1667" i="30"/>
  <c r="X502" i="30"/>
  <c r="AB502" i="30"/>
  <c r="AD1074" i="30"/>
  <c r="AB1148" i="30"/>
  <c r="X544" i="30"/>
  <c r="AB544" i="30"/>
  <c r="Y1542" i="30"/>
  <c r="AC1542" i="30"/>
  <c r="AE613" i="30"/>
  <c r="X1418" i="30"/>
  <c r="AB1418" i="30"/>
  <c r="AE603" i="30"/>
  <c r="Y1538" i="30"/>
  <c r="AC1538" i="30"/>
  <c r="AC692" i="30"/>
  <c r="AA1629" i="30"/>
  <c r="AE1629" i="30"/>
  <c r="X1626" i="30"/>
  <c r="AB1626" i="30"/>
  <c r="AE1599" i="30"/>
  <c r="AA1272" i="30"/>
  <c r="AE1272" i="30"/>
  <c r="Z1118" i="30"/>
  <c r="AD1118" i="30"/>
  <c r="Y560" i="30"/>
  <c r="AC560" i="30"/>
  <c r="X926" i="30"/>
  <c r="AB926" i="30"/>
  <c r="Z711" i="30"/>
  <c r="AD711" i="30"/>
  <c r="AA594" i="30"/>
  <c r="AE594" i="30"/>
  <c r="AE654" i="30"/>
  <c r="Z1041" i="30"/>
  <c r="AD1041" i="30"/>
  <c r="Y924" i="30"/>
  <c r="AC924" i="30"/>
  <c r="AA1392" i="30"/>
  <c r="AE1392" i="30"/>
  <c r="AE671" i="30"/>
  <c r="Z850" i="30"/>
  <c r="AD850" i="30"/>
  <c r="Z320" i="30"/>
  <c r="AD320" i="30"/>
  <c r="Z1596" i="30"/>
  <c r="AD1596" i="30"/>
  <c r="Y1165" i="30"/>
  <c r="AC1165" i="30"/>
  <c r="Z1321" i="30"/>
  <c r="AD1321" i="30"/>
  <c r="AC819" i="30"/>
  <c r="AA1596" i="30"/>
  <c r="AE1596" i="30"/>
  <c r="AA1321" i="30"/>
  <c r="AE1321" i="30"/>
  <c r="X429" i="30"/>
  <c r="AB429" i="30"/>
  <c r="AE1257" i="30"/>
  <c r="AA1140" i="30"/>
  <c r="AE1140" i="30"/>
  <c r="Z841" i="30"/>
  <c r="AD841" i="30"/>
  <c r="Y1599" i="30"/>
  <c r="AC1599" i="30"/>
  <c r="Z280" i="30"/>
  <c r="AD280" i="30"/>
  <c r="Z439" i="30"/>
  <c r="AD439" i="30"/>
  <c r="AE1118" i="30"/>
  <c r="Y814" i="30"/>
  <c r="AC814" i="30"/>
  <c r="X383" i="30"/>
  <c r="AB383" i="30"/>
  <c r="Z1661" i="30"/>
  <c r="AD1661" i="30"/>
  <c r="X1234" i="30"/>
  <c r="AB1234" i="30"/>
  <c r="AA704" i="30"/>
  <c r="AE704" i="30"/>
  <c r="Z1161" i="30"/>
  <c r="AD1161" i="30"/>
  <c r="AA593" i="30"/>
  <c r="AE593" i="30"/>
  <c r="AD730" i="30"/>
  <c r="AA1214" i="30"/>
  <c r="AE1214" i="30"/>
  <c r="Z787" i="30"/>
  <c r="AD787" i="30"/>
  <c r="Z632" i="30"/>
  <c r="AD632" i="30"/>
  <c r="AA935" i="30"/>
  <c r="AE935" i="30"/>
  <c r="X946" i="30"/>
  <c r="AB946" i="30"/>
  <c r="AB1158" i="30"/>
  <c r="Y1525" i="30"/>
  <c r="AC1525" i="30"/>
  <c r="AB1252" i="30"/>
  <c r="Z469" i="30"/>
  <c r="AD469" i="30"/>
  <c r="AC732" i="30"/>
  <c r="AE771" i="30"/>
  <c r="Y1215" i="30"/>
  <c r="AC1215" i="30"/>
  <c r="Z1194" i="30"/>
  <c r="AD1194" i="30"/>
  <c r="Y673" i="30"/>
  <c r="AC673" i="30"/>
  <c r="Z541" i="30"/>
  <c r="AD541" i="30"/>
  <c r="AA358" i="30"/>
  <c r="AE358" i="30"/>
  <c r="AC534" i="30"/>
  <c r="Y1612" i="30"/>
  <c r="AC1612" i="30"/>
  <c r="Y1127" i="30"/>
  <c r="AC1127" i="30"/>
  <c r="AC1289" i="30"/>
  <c r="AA1100" i="30"/>
  <c r="AE1100" i="30"/>
  <c r="Z1132" i="30"/>
  <c r="AD1132" i="30"/>
  <c r="AB449" i="30"/>
  <c r="AB200" i="30"/>
  <c r="AC1569" i="30"/>
  <c r="Y1552" i="30"/>
  <c r="AC1552" i="30"/>
  <c r="AD1141" i="30"/>
  <c r="AC1502" i="30"/>
  <c r="AE1284" i="30"/>
  <c r="AD741" i="30"/>
  <c r="AE1170" i="30"/>
  <c r="AC1580" i="30"/>
  <c r="AA1144" i="30"/>
  <c r="AE1144" i="30"/>
  <c r="AB1137" i="30"/>
  <c r="AC1419" i="30"/>
  <c r="AE1477" i="30"/>
  <c r="AB1288" i="30"/>
  <c r="AC1680" i="30"/>
  <c r="AC1561" i="30"/>
  <c r="AD430" i="30"/>
  <c r="AC1415" i="30"/>
  <c r="Y1292" i="30"/>
  <c r="AC1292" i="30"/>
  <c r="AB1511" i="30"/>
  <c r="AE1340" i="30"/>
  <c r="AE299" i="30"/>
  <c r="AD198" i="30"/>
  <c r="X1606" i="30"/>
  <c r="AB1606" i="30"/>
  <c r="AC1449" i="30"/>
  <c r="Z990" i="30"/>
  <c r="AD990" i="30"/>
  <c r="AA1066" i="30"/>
  <c r="AE1066" i="30"/>
  <c r="X576" i="30"/>
  <c r="AB576" i="30"/>
  <c r="Y805" i="30"/>
  <c r="AC805" i="30"/>
  <c r="X1307" i="30"/>
  <c r="AB1307" i="30"/>
  <c r="Y470" i="30"/>
  <c r="AC470" i="30"/>
  <c r="Y916" i="30"/>
  <c r="AC916" i="30"/>
  <c r="AD1155" i="30"/>
  <c r="AA1080" i="30"/>
  <c r="AE1080" i="30"/>
  <c r="AC1129" i="30"/>
  <c r="X1485" i="30"/>
  <c r="AB1485" i="30"/>
  <c r="X742" i="30"/>
  <c r="AB742" i="30"/>
  <c r="Z1375" i="30"/>
  <c r="AD1375" i="30"/>
  <c r="AD348" i="30"/>
  <c r="X1170" i="30"/>
  <c r="AB1170" i="30"/>
  <c r="AA389" i="30"/>
  <c r="AE389" i="30"/>
  <c r="AE1129" i="30"/>
  <c r="AE1370" i="30"/>
  <c r="AA1476" i="30"/>
  <c r="AE1476" i="30"/>
  <c r="X746" i="30"/>
  <c r="AB746" i="30"/>
  <c r="Y1155" i="30"/>
  <c r="AC1155" i="30"/>
  <c r="Y802" i="30"/>
  <c r="AC802" i="30"/>
  <c r="X1478" i="30"/>
  <c r="AB1478" i="30"/>
  <c r="AE1259" i="30"/>
  <c r="AA592" i="30"/>
  <c r="AE592" i="30"/>
  <c r="AB1551" i="30"/>
  <c r="Y1471" i="30"/>
  <c r="AC1471" i="30"/>
  <c r="X828" i="30"/>
  <c r="AB828" i="30"/>
  <c r="AE1044" i="30"/>
  <c r="AD217" i="30"/>
  <c r="AD617" i="30"/>
  <c r="AC1284" i="30"/>
  <c r="AA886" i="30"/>
  <c r="AE886" i="30"/>
  <c r="X1159" i="30"/>
  <c r="AB1159" i="30"/>
  <c r="Z209" i="30"/>
  <c r="AD209" i="30"/>
  <c r="AB691" i="30"/>
  <c r="Y1527" i="30"/>
  <c r="AC1527" i="30"/>
  <c r="AC965" i="30"/>
  <c r="AA1398" i="30"/>
  <c r="AE1398" i="30"/>
  <c r="Z680" i="30"/>
  <c r="AD680" i="30"/>
  <c r="AB374" i="30"/>
  <c r="Z242" i="30"/>
  <c r="AD242" i="30"/>
  <c r="Z1099" i="30"/>
  <c r="AD1099" i="30"/>
  <c r="AE1279" i="30"/>
  <c r="X1111" i="30"/>
  <c r="AB1111" i="30"/>
  <c r="AC212" i="30"/>
  <c r="Y590" i="30"/>
  <c r="AC590" i="30"/>
  <c r="Y777" i="30"/>
  <c r="AC777" i="30"/>
  <c r="AB269" i="30"/>
  <c r="AB985" i="30"/>
  <c r="AA1233" i="30"/>
  <c r="AE1233" i="30"/>
  <c r="Y1570" i="30"/>
  <c r="AC1570" i="30"/>
  <c r="X516" i="30"/>
  <c r="AB516" i="30"/>
  <c r="Y753" i="30"/>
  <c r="AC753" i="30"/>
  <c r="AC872" i="30"/>
  <c r="AE1224" i="30"/>
  <c r="AD1553" i="30"/>
  <c r="X730" i="30"/>
  <c r="AB730" i="30"/>
  <c r="AC905" i="30"/>
  <c r="X1584" i="30"/>
  <c r="AB1584" i="30"/>
  <c r="AA1275" i="30"/>
  <c r="AE1275" i="30"/>
  <c r="X980" i="30"/>
  <c r="AB980" i="30"/>
  <c r="Y768" i="30"/>
  <c r="AC768" i="30"/>
  <c r="X1407" i="30"/>
  <c r="AB1407" i="30"/>
  <c r="X774" i="30"/>
  <c r="AB774" i="30"/>
  <c r="AA1511" i="30"/>
  <c r="AE1511" i="30"/>
  <c r="Y932" i="30"/>
  <c r="AC932" i="30"/>
  <c r="AA1313" i="30"/>
  <c r="AE1313" i="30"/>
  <c r="AA643" i="30"/>
  <c r="AE643" i="30"/>
  <c r="X430" i="30"/>
  <c r="AB430" i="30"/>
  <c r="AB1115" i="30"/>
  <c r="Z938" i="30"/>
  <c r="AD938" i="30"/>
  <c r="X789" i="30"/>
  <c r="AB789" i="30"/>
  <c r="AE1225" i="30"/>
  <c r="Z738" i="30"/>
  <c r="AD738" i="30"/>
  <c r="AA1436" i="30"/>
  <c r="AE1436" i="30"/>
  <c r="AE457" i="30"/>
  <c r="AE1658" i="30"/>
  <c r="AA752" i="30"/>
  <c r="AE752" i="30"/>
  <c r="Y823" i="30"/>
  <c r="AC823" i="30"/>
  <c r="Y447" i="30"/>
  <c r="AC447" i="30"/>
  <c r="AE1505" i="30"/>
  <c r="Z346" i="30"/>
  <c r="AD346" i="30"/>
  <c r="Z1636" i="30"/>
  <c r="AD1636" i="30"/>
  <c r="AA614" i="30"/>
  <c r="AE614" i="30"/>
  <c r="AA745" i="30"/>
  <c r="AE745" i="30"/>
  <c r="X900" i="30"/>
  <c r="AB900" i="30"/>
  <c r="Z524" i="30"/>
  <c r="AD524" i="30"/>
  <c r="Y259" i="30"/>
  <c r="AC259" i="30"/>
  <c r="Y1447" i="30"/>
  <c r="AC1447" i="30"/>
  <c r="Y1669" i="30"/>
  <c r="AC1669" i="30"/>
  <c r="X1488" i="30"/>
  <c r="AB1488" i="30"/>
  <c r="AB396" i="30"/>
  <c r="AA627" i="30"/>
  <c r="AE627" i="30"/>
  <c r="AC1050" i="30"/>
  <c r="AB1354" i="30"/>
  <c r="AB952" i="30"/>
  <c r="X617" i="30"/>
  <c r="AB617" i="30"/>
  <c r="AC1143" i="30"/>
  <c r="AC755" i="30"/>
  <c r="Z1580" i="30"/>
  <c r="AD1580" i="30"/>
  <c r="AA234" i="30"/>
  <c r="AE234" i="30"/>
  <c r="AA1246" i="30"/>
  <c r="AE1246" i="30"/>
  <c r="AD971" i="30"/>
  <c r="AD692" i="30"/>
  <c r="X1668" i="30"/>
  <c r="AB1668" i="30"/>
  <c r="AC729" i="30"/>
  <c r="AA1545" i="30"/>
  <c r="AE1545" i="30"/>
  <c r="AD1584" i="30"/>
  <c r="AB844" i="30"/>
  <c r="Z1629" i="30"/>
  <c r="AD1629" i="30"/>
  <c r="AB1282" i="30"/>
  <c r="AE1234" i="30"/>
  <c r="AD1599" i="30"/>
  <c r="AC330" i="30"/>
  <c r="AC723" i="30"/>
  <c r="Z1543" i="30"/>
  <c r="AD1543" i="30"/>
  <c r="Z1440" i="30"/>
  <c r="AD1440" i="30"/>
  <c r="Z594" i="30"/>
  <c r="AD594" i="30"/>
  <c r="Y1364" i="30"/>
  <c r="AC1364" i="30"/>
  <c r="AC1595" i="30"/>
  <c r="AA1580" i="30"/>
  <c r="AE1580" i="30"/>
  <c r="Z1656" i="30"/>
  <c r="AD1656" i="30"/>
  <c r="X961" i="30"/>
  <c r="AB961" i="30"/>
  <c r="Y266" i="30"/>
  <c r="AC266" i="30"/>
  <c r="AE957" i="30"/>
  <c r="AE751" i="30"/>
  <c r="AB660" i="30"/>
  <c r="AE1252" i="30"/>
  <c r="X1434" i="30"/>
  <c r="AB1434" i="30"/>
  <c r="AC860" i="30"/>
  <c r="AC844" i="30"/>
  <c r="Y361" i="30"/>
  <c r="AC361" i="30"/>
  <c r="Y809" i="30"/>
  <c r="AC809" i="30"/>
  <c r="AB1186" i="30"/>
  <c r="Z984" i="30"/>
  <c r="AD984" i="30"/>
  <c r="X801" i="30"/>
  <c r="AB801" i="30"/>
  <c r="AC748" i="30"/>
  <c r="AE574" i="30"/>
  <c r="Z295" i="30"/>
  <c r="AD295" i="30"/>
  <c r="Y580" i="30"/>
  <c r="AC580" i="30"/>
  <c r="Y836" i="30"/>
  <c r="AC836" i="30"/>
  <c r="AB1164" i="30"/>
  <c r="Y1257" i="30"/>
  <c r="AC1257" i="30"/>
  <c r="AD1246" i="30"/>
  <c r="AA1201" i="30"/>
  <c r="AE1201" i="30"/>
  <c r="Y961" i="30"/>
  <c r="AC961" i="30"/>
  <c r="Z475" i="30"/>
  <c r="AD475" i="30"/>
  <c r="AB266" i="30"/>
  <c r="AC440" i="30"/>
  <c r="AE548" i="30"/>
  <c r="AB1687" i="30"/>
  <c r="AA856" i="30"/>
  <c r="AE856" i="30"/>
  <c r="AE434" i="30"/>
  <c r="X993" i="30"/>
  <c r="AB993" i="30"/>
  <c r="Y1659" i="30"/>
  <c r="AC1659" i="30"/>
  <c r="AC1109" i="30"/>
  <c r="Y1434" i="30"/>
  <c r="AC1434" i="30"/>
  <c r="AA1437" i="30"/>
  <c r="AE1437" i="30"/>
  <c r="Z1408" i="30"/>
  <c r="AD1408" i="30"/>
  <c r="Z1140" i="30"/>
  <c r="AD1140" i="30"/>
  <c r="X1274" i="30"/>
  <c r="AB1274" i="30"/>
  <c r="X367" i="30"/>
  <c r="AB367" i="30"/>
  <c r="AC1386" i="30"/>
  <c r="Z424" i="30"/>
  <c r="AD424" i="30"/>
  <c r="Y475" i="30"/>
  <c r="AC475" i="30"/>
  <c r="Y1626" i="30"/>
  <c r="AC1626" i="30"/>
  <c r="AE473" i="30"/>
  <c r="Y801" i="30"/>
  <c r="AC801" i="30"/>
  <c r="Z538" i="30"/>
  <c r="AD538" i="30"/>
  <c r="AC991" i="30"/>
  <c r="AB1664" i="30"/>
  <c r="AC621" i="30"/>
  <c r="AB1183" i="30"/>
  <c r="AB233" i="30"/>
  <c r="Y1329" i="30"/>
  <c r="AC1329" i="30"/>
  <c r="X614" i="30"/>
  <c r="AB614" i="30"/>
  <c r="Y850" i="30"/>
  <c r="AC850" i="30"/>
  <c r="Y926" i="30"/>
  <c r="AC926" i="30"/>
  <c r="AB405" i="30"/>
  <c r="Y915" i="30"/>
  <c r="AC915" i="30"/>
  <c r="AB836" i="30"/>
  <c r="Y775" i="30"/>
  <c r="AC775" i="30"/>
  <c r="Z545" i="30"/>
  <c r="AD545" i="30"/>
  <c r="X1257" i="30"/>
  <c r="AB1257" i="30"/>
  <c r="AA1041" i="30"/>
  <c r="AE1041" i="30"/>
  <c r="AE1612" i="30"/>
  <c r="AD671" i="30"/>
  <c r="AA747" i="30"/>
  <c r="AE747" i="30"/>
  <c r="AE527" i="30"/>
  <c r="AE678" i="30"/>
  <c r="AD548" i="30"/>
  <c r="AC1687" i="30"/>
  <c r="Y1674" i="30"/>
  <c r="AC1674" i="30"/>
  <c r="AE623" i="30"/>
  <c r="AD1437" i="30"/>
  <c r="X473" i="30"/>
  <c r="AB473" i="30"/>
  <c r="Z719" i="30"/>
  <c r="AD719" i="30"/>
  <c r="Z473" i="30"/>
  <c r="AD473" i="30"/>
  <c r="AA499" i="30"/>
  <c r="AE499" i="30"/>
  <c r="X909" i="30"/>
  <c r="AB909" i="30"/>
  <c r="AD454" i="30"/>
  <c r="X644" i="30"/>
  <c r="AB644" i="30"/>
  <c r="Y1183" i="30"/>
  <c r="AC1183" i="30"/>
  <c r="AB850" i="30"/>
  <c r="Y778" i="30"/>
  <c r="AC778" i="30"/>
  <c r="Z1091" i="30"/>
  <c r="AD1091" i="30"/>
  <c r="AB580" i="30"/>
  <c r="Y424" i="30"/>
  <c r="AC424" i="30"/>
  <c r="Y946" i="30"/>
  <c r="AC946" i="30"/>
  <c r="Y441" i="30"/>
  <c r="AC441" i="30"/>
  <c r="Z503" i="30"/>
  <c r="AD503" i="30"/>
  <c r="X1640" i="30"/>
  <c r="AB1640" i="30"/>
  <c r="Y468" i="30"/>
  <c r="AC468" i="30"/>
  <c r="AD678" i="30"/>
  <c r="AA1432" i="30"/>
  <c r="AE1432" i="30"/>
  <c r="AA1496" i="30"/>
  <c r="AE1496" i="30"/>
  <c r="AC1392" i="30"/>
  <c r="Y551" i="30"/>
  <c r="AC551" i="30"/>
  <c r="AA1598" i="30"/>
  <c r="AE1598" i="30"/>
  <c r="AC1253" i="30"/>
  <c r="AC1194" i="30"/>
  <c r="X1073" i="30"/>
  <c r="AB1073" i="30"/>
  <c r="Z417" i="30"/>
  <c r="AD417" i="30"/>
  <c r="AA1369" i="30"/>
  <c r="AE1369" i="30"/>
  <c r="X1348" i="30"/>
  <c r="AB1348" i="30"/>
  <c r="AD552" i="30"/>
  <c r="AD1524" i="30"/>
  <c r="AD1298" i="30"/>
  <c r="AB1215" i="30"/>
  <c r="Y1400" i="30"/>
  <c r="AC1400" i="30"/>
  <c r="AA1004" i="30"/>
  <c r="AE1004" i="30"/>
  <c r="AA326" i="30"/>
  <c r="AE326" i="30"/>
  <c r="AB336" i="30"/>
  <c r="Y797" i="30"/>
  <c r="AC797" i="30"/>
  <c r="X514" i="30"/>
  <c r="AB514" i="30"/>
  <c r="AC709" i="30"/>
  <c r="AA588" i="30"/>
  <c r="AE588" i="30"/>
  <c r="AA787" i="30"/>
  <c r="AE787" i="30"/>
  <c r="AB908" i="30"/>
  <c r="AC383" i="30"/>
  <c r="AE1020" i="30"/>
  <c r="X242" i="30"/>
  <c r="AB242" i="30"/>
  <c r="Z1006" i="30"/>
  <c r="AD1006" i="30"/>
  <c r="Y986" i="30"/>
  <c r="AC986" i="30"/>
  <c r="Z935" i="30"/>
  <c r="AD935" i="30"/>
  <c r="AA288" i="30"/>
  <c r="AE288" i="30"/>
  <c r="AD1131" i="30"/>
  <c r="AA781" i="30"/>
  <c r="AE781" i="30"/>
  <c r="Y1518" i="30"/>
  <c r="AC1518" i="30"/>
  <c r="Z919" i="30"/>
  <c r="AD919" i="30"/>
  <c r="AA1287" i="30"/>
  <c r="AE1287" i="30"/>
  <c r="AA844" i="30"/>
  <c r="AE844" i="30"/>
  <c r="X995" i="30"/>
  <c r="AB995" i="30"/>
  <c r="Z1274" i="30"/>
  <c r="AD1274" i="30"/>
  <c r="X913" i="30"/>
  <c r="AB913" i="30"/>
  <c r="AC1357" i="30"/>
  <c r="Y1369" i="30"/>
  <c r="AC1369" i="30"/>
  <c r="Z1345" i="30"/>
  <c r="AD1345" i="30"/>
  <c r="Z498" i="30"/>
  <c r="AD498" i="30"/>
  <c r="AA933" i="30"/>
  <c r="AE933" i="30"/>
  <c r="Y645" i="30"/>
  <c r="AC645" i="30"/>
  <c r="Y826" i="30"/>
  <c r="AC826" i="30"/>
  <c r="AB453" i="30"/>
  <c r="AE552" i="30"/>
  <c r="AE1524" i="30"/>
  <c r="Y969" i="30"/>
  <c r="AC969" i="30"/>
  <c r="AE875" i="30"/>
  <c r="AD991" i="30"/>
  <c r="AE250" i="30"/>
  <c r="AC336" i="30"/>
  <c r="AC215" i="30"/>
  <c r="AD1497" i="30"/>
  <c r="AA1132" i="30"/>
  <c r="AE1132" i="30"/>
  <c r="Y1091" i="30"/>
  <c r="AC1091" i="30"/>
  <c r="AB853" i="30"/>
  <c r="AC890" i="30"/>
  <c r="AD1170" i="30"/>
  <c r="X1622" i="30"/>
  <c r="AB1622" i="30"/>
  <c r="X1415" i="30"/>
  <c r="AB1415" i="30"/>
  <c r="Y1286" i="30"/>
  <c r="AC1286" i="30"/>
  <c r="Y219" i="30"/>
  <c r="AC219" i="30"/>
  <c r="AE198" i="30"/>
  <c r="AE1400" i="30"/>
  <c r="Z1610" i="30"/>
  <c r="AD1610" i="30"/>
  <c r="AC430" i="30"/>
  <c r="Y1606" i="30"/>
  <c r="AC1606" i="30"/>
  <c r="AC1407" i="30"/>
  <c r="Y774" i="30"/>
  <c r="AC774" i="30"/>
  <c r="Y988" i="30"/>
  <c r="AC988" i="30"/>
  <c r="AB1129" i="30"/>
  <c r="AA1035" i="30"/>
  <c r="AE1035" i="30"/>
  <c r="Y742" i="30"/>
  <c r="AC742" i="30"/>
  <c r="AA1375" i="30"/>
  <c r="AE1375" i="30"/>
  <c r="AC444" i="30"/>
  <c r="AA796" i="30"/>
  <c r="AE796" i="30"/>
  <c r="Y1582" i="30"/>
  <c r="B11" i="30" s="1"/>
  <c r="AC1582" i="30"/>
  <c r="AE1221" i="30"/>
  <c r="AB978" i="30"/>
  <c r="AD585" i="30"/>
  <c r="AB1155" i="30"/>
  <c r="Y1478" i="30"/>
  <c r="AC1478" i="30"/>
  <c r="AD609" i="30"/>
  <c r="AC1551" i="30"/>
  <c r="Z398" i="30"/>
  <c r="AD398" i="30"/>
  <c r="AB202" i="30"/>
  <c r="AE617" i="30"/>
  <c r="X689" i="30"/>
  <c r="AB689" i="30"/>
  <c r="AD1270" i="30"/>
  <c r="AD255" i="30"/>
  <c r="AA1474" i="30"/>
  <c r="AE1474" i="30"/>
  <c r="AA1528" i="30"/>
  <c r="AE1528" i="30"/>
  <c r="AA831" i="30"/>
  <c r="AE831" i="30"/>
  <c r="AB212" i="30"/>
  <c r="Z685" i="30"/>
  <c r="AD685" i="30"/>
  <c r="Z1478" i="30"/>
  <c r="AD1478" i="30"/>
  <c r="AB1570" i="30"/>
  <c r="X872" i="30"/>
  <c r="AB872" i="30"/>
  <c r="Y1633" i="30"/>
  <c r="AC1633" i="30"/>
  <c r="Y1413" i="30"/>
  <c r="AC1413" i="30"/>
  <c r="AA1494" i="30"/>
  <c r="AE1494" i="30"/>
  <c r="Y1370" i="30"/>
  <c r="AC1370" i="30"/>
  <c r="Y835" i="30"/>
  <c r="AC835" i="30"/>
  <c r="X477" i="30"/>
  <c r="AB477" i="30"/>
  <c r="X460" i="30"/>
  <c r="AB460" i="30"/>
  <c r="Y730" i="30"/>
  <c r="AC730" i="30"/>
  <c r="AE1633" i="30"/>
  <c r="Y701" i="30"/>
  <c r="AC701" i="30"/>
  <c r="AA1162" i="30"/>
  <c r="AE1162" i="30"/>
  <c r="Z1275" i="30"/>
  <c r="AD1275" i="30"/>
  <c r="Y255" i="30"/>
  <c r="AC255" i="30"/>
  <c r="Y249" i="30"/>
  <c r="AC249" i="30"/>
  <c r="Y529" i="30"/>
  <c r="AC529" i="30"/>
  <c r="X1093" i="30"/>
  <c r="AB1093" i="30"/>
  <c r="AA1098" i="30"/>
  <c r="AE1098" i="30"/>
  <c r="AA1510" i="30"/>
  <c r="AE1510" i="30"/>
  <c r="X271" i="30"/>
  <c r="AB271" i="30"/>
  <c r="Z863" i="30"/>
  <c r="AD863" i="30"/>
  <c r="Y1009" i="30"/>
  <c r="AC1009" i="30"/>
  <c r="AE1091" i="30"/>
  <c r="AA993" i="30"/>
  <c r="AE993" i="30"/>
  <c r="Y1629" i="30"/>
  <c r="AC1629" i="30"/>
  <c r="AD1262" i="30"/>
  <c r="Y933" i="30"/>
  <c r="AC933" i="30"/>
  <c r="Z1654" i="30"/>
  <c r="AD1654" i="30"/>
  <c r="AC1173" i="30"/>
  <c r="AC942" i="30"/>
  <c r="AD1242" i="30"/>
  <c r="AC1481" i="30"/>
  <c r="AD1080" i="30"/>
  <c r="AB809" i="30"/>
  <c r="X347" i="30"/>
  <c r="AB347" i="30"/>
  <c r="AE437" i="30"/>
  <c r="AB1487" i="30"/>
  <c r="AD993" i="30"/>
  <c r="AD1068" i="30"/>
  <c r="AE685" i="30"/>
  <c r="Y1197" i="30"/>
  <c r="AC1197" i="30"/>
  <c r="AA936" i="30"/>
  <c r="AE936" i="30"/>
  <c r="AA1328" i="30"/>
  <c r="AE1328" i="30"/>
  <c r="X1154" i="30"/>
  <c r="AB1154" i="30"/>
  <c r="X706" i="30"/>
  <c r="AB706" i="30"/>
  <c r="Y1547" i="30"/>
  <c r="AC1547" i="30"/>
  <c r="Z1286" i="30"/>
  <c r="AD1286" i="30"/>
  <c r="Y620" i="30"/>
  <c r="AC620" i="30"/>
  <c r="X275" i="30"/>
  <c r="AB275" i="30"/>
  <c r="Y725" i="30"/>
  <c r="AC725" i="30"/>
  <c r="AB897" i="30"/>
  <c r="X530" i="30"/>
  <c r="AB530" i="30"/>
  <c r="X293" i="30"/>
  <c r="AB293" i="30"/>
  <c r="X1600" i="30"/>
  <c r="AB1600" i="30"/>
  <c r="X355" i="30"/>
  <c r="AB355" i="30"/>
  <c r="X1327" i="30"/>
  <c r="AB1327" i="30"/>
  <c r="X776" i="30"/>
  <c r="AB776" i="30"/>
  <c r="X468" i="30"/>
  <c r="AB468" i="30"/>
  <c r="AE263" i="30"/>
  <c r="AA915" i="30"/>
  <c r="AE915" i="30"/>
  <c r="AD845" i="30"/>
  <c r="AA591" i="30"/>
  <c r="AE591" i="30"/>
  <c r="AD1398" i="30"/>
  <c r="AE1065" i="30"/>
  <c r="Y1087" i="30"/>
  <c r="AC1087" i="30"/>
  <c r="X264" i="30"/>
  <c r="AB264" i="30"/>
  <c r="AE980" i="30"/>
  <c r="X734" i="30"/>
  <c r="AB734" i="30"/>
  <c r="Y1465" i="30"/>
  <c r="AC1465" i="30"/>
  <c r="AC1243" i="30"/>
  <c r="Y1360" i="30"/>
  <c r="AC1360" i="30"/>
  <c r="AA1057" i="30"/>
  <c r="AE1057" i="30"/>
  <c r="AA953" i="30"/>
  <c r="AE953" i="30"/>
  <c r="X845" i="30"/>
  <c r="AB845" i="30"/>
  <c r="Y1426" i="30"/>
  <c r="AC1426" i="30"/>
  <c r="AE1244" i="30"/>
  <c r="AB916" i="30"/>
  <c r="AB475" i="30"/>
  <c r="AD1436" i="30"/>
  <c r="AD1608" i="30"/>
  <c r="Z1363" i="30"/>
  <c r="AD1363" i="30"/>
  <c r="AE1440" i="30"/>
  <c r="Z273" i="30"/>
  <c r="AD273" i="30"/>
  <c r="Y389" i="30"/>
  <c r="AC389" i="30"/>
  <c r="X810" i="30"/>
  <c r="AB810" i="30"/>
  <c r="AD1350" i="30"/>
  <c r="AD1264" i="30"/>
  <c r="AA607" i="30"/>
  <c r="AE607" i="30"/>
  <c r="AE268" i="30"/>
  <c r="AA664" i="30"/>
  <c r="AE664" i="30"/>
  <c r="AA1560" i="30"/>
  <c r="AE1560" i="30"/>
  <c r="AA802" i="30"/>
  <c r="AE802" i="30"/>
  <c r="AE417" i="30"/>
  <c r="Z484" i="30"/>
  <c r="AD484" i="30"/>
  <c r="X974" i="30"/>
  <c r="AB974" i="30"/>
  <c r="X894" i="30"/>
  <c r="AB894" i="30"/>
  <c r="X1128" i="30"/>
  <c r="AB1128" i="30"/>
  <c r="Y707" i="30"/>
  <c r="AC707" i="30"/>
  <c r="Y859" i="30"/>
  <c r="AC859" i="30"/>
  <c r="Y434" i="30"/>
  <c r="AC434" i="30"/>
  <c r="AE1249" i="30"/>
  <c r="AC544" i="30"/>
  <c r="AD223" i="30"/>
  <c r="AB676" i="30"/>
  <c r="AD438" i="30"/>
  <c r="Y1304" i="30"/>
  <c r="AC1304" i="30"/>
  <c r="AB321" i="30"/>
  <c r="X372" i="30"/>
  <c r="AB372" i="30"/>
  <c r="AD947" i="30"/>
  <c r="AD1475" i="30"/>
  <c r="X1378" i="30"/>
  <c r="AB1378" i="30"/>
  <c r="Z1533" i="30"/>
  <c r="AD1533" i="30"/>
  <c r="AB804" i="30"/>
  <c r="X707" i="30"/>
  <c r="AB707" i="30"/>
  <c r="AA724" i="30"/>
  <c r="AE724" i="30"/>
  <c r="Y1442" i="30"/>
  <c r="AC1442" i="30"/>
  <c r="AA967" i="30"/>
  <c r="AE967" i="30"/>
  <c r="AE1393" i="30"/>
  <c r="Y1011" i="30"/>
  <c r="AC1011" i="30"/>
  <c r="AD677" i="30"/>
  <c r="AE272" i="30"/>
  <c r="AE1047" i="30"/>
  <c r="AB1330" i="30"/>
  <c r="AC951" i="30"/>
  <c r="AB1477" i="30"/>
  <c r="AC572" i="30"/>
  <c r="AB384" i="30"/>
  <c r="AB1565" i="30"/>
  <c r="AE538" i="30"/>
  <c r="AC498" i="30"/>
  <c r="AC667" i="30"/>
  <c r="AE442" i="30"/>
  <c r="AE1412" i="30"/>
  <c r="Y381" i="30"/>
  <c r="AC381" i="30"/>
  <c r="AE1104" i="30"/>
  <c r="AE1277" i="30"/>
  <c r="Y902" i="30"/>
  <c r="AC902" i="30"/>
  <c r="AB812" i="30"/>
  <c r="Z1416" i="30"/>
  <c r="AD1416" i="30"/>
  <c r="AD755" i="30"/>
  <c r="X1321" i="30"/>
  <c r="AB1321" i="30"/>
  <c r="AE1299" i="30"/>
  <c r="Y1378" i="30"/>
  <c r="AC1378" i="30"/>
  <c r="AB1065" i="30"/>
  <c r="AA888" i="30"/>
  <c r="AE888" i="30"/>
  <c r="AC415" i="30"/>
  <c r="AD1308" i="30"/>
  <c r="AC1662" i="30"/>
  <c r="AD724" i="30"/>
  <c r="AA635" i="30"/>
  <c r="AE635" i="30"/>
  <c r="Z1248" i="30"/>
  <c r="AD1248" i="30"/>
  <c r="Z1563" i="30"/>
  <c r="AD1563" i="30"/>
  <c r="Y1131" i="30"/>
  <c r="AC1131" i="30"/>
  <c r="X962" i="30"/>
  <c r="AB962" i="30"/>
  <c r="AA710" i="30"/>
  <c r="AE710" i="30"/>
  <c r="X920" i="30"/>
  <c r="AB920" i="30"/>
  <c r="Y507" i="30"/>
  <c r="AC507" i="30"/>
  <c r="AD268" i="30"/>
  <c r="AA579" i="30"/>
  <c r="AE579" i="30"/>
  <c r="AD200" i="30"/>
  <c r="Y1272" i="30"/>
  <c r="AC1272" i="30"/>
  <c r="AC1409" i="30"/>
  <c r="Y886" i="30"/>
  <c r="AC886" i="30"/>
  <c r="AD786" i="30"/>
  <c r="AD373" i="30"/>
  <c r="AD451" i="30"/>
  <c r="AC1322" i="30"/>
  <c r="AC754" i="30"/>
  <c r="AE379" i="30"/>
  <c r="AD1554" i="30"/>
  <c r="AC1221" i="30"/>
  <c r="AD1346" i="30"/>
  <c r="AB588" i="30"/>
  <c r="AB1544" i="30"/>
  <c r="AE890" i="30"/>
  <c r="AC344" i="30"/>
  <c r="AB813" i="30"/>
  <c r="AC972" i="30"/>
  <c r="AD298" i="30"/>
  <c r="AD659" i="30"/>
  <c r="AC332" i="30"/>
  <c r="AD1517" i="30"/>
  <c r="AD1591" i="30"/>
  <c r="AD1101" i="30"/>
  <c r="AD462" i="30"/>
  <c r="AB1179" i="30"/>
  <c r="AB1083" i="30"/>
  <c r="AB886" i="30"/>
  <c r="X940" i="30"/>
  <c r="AB940" i="30"/>
  <c r="AE695" i="30"/>
  <c r="AD932" i="30"/>
  <c r="AE228" i="30"/>
  <c r="AB432" i="30"/>
  <c r="AB1613" i="30"/>
  <c r="AB1623" i="30"/>
  <c r="AD1211" i="30"/>
  <c r="AE483" i="30"/>
  <c r="AB1178" i="30"/>
  <c r="AD693" i="30"/>
  <c r="AE1153" i="30"/>
  <c r="AD621" i="30"/>
  <c r="AD1445" i="30"/>
  <c r="AB1101" i="30"/>
  <c r="AB595" i="30"/>
  <c r="AB537" i="30"/>
  <c r="AC899" i="30"/>
  <c r="AE1105" i="30"/>
  <c r="AE1450" i="30"/>
  <c r="AD1411" i="30"/>
  <c r="AB1008" i="30"/>
  <c r="AC220" i="30"/>
  <c r="AB344" i="30"/>
  <c r="AB803" i="30"/>
  <c r="AE581" i="30"/>
  <c r="AD582" i="30"/>
  <c r="AB1114" i="30"/>
  <c r="AE396" i="30"/>
  <c r="AB1417" i="30"/>
  <c r="Z1431" i="30"/>
  <c r="AD1431" i="30"/>
  <c r="X515" i="30"/>
  <c r="AB515" i="30"/>
  <c r="AD917" i="30"/>
  <c r="AB1314" i="30"/>
  <c r="AB1498" i="30"/>
  <c r="Y1220" i="30"/>
  <c r="AC1220" i="30"/>
  <c r="AA846" i="30"/>
  <c r="AE846" i="30"/>
  <c r="AC1489" i="30"/>
  <c r="Y766" i="30"/>
  <c r="AC766" i="30"/>
  <c r="AA1401" i="30"/>
  <c r="AE1401" i="30"/>
  <c r="AD1504" i="30"/>
  <c r="Y451" i="30"/>
  <c r="AC451" i="30"/>
  <c r="Z666" i="30"/>
  <c r="AD666" i="30"/>
  <c r="X380" i="30"/>
  <c r="AB380" i="30"/>
  <c r="AA1167" i="30"/>
  <c r="AE1167" i="30"/>
  <c r="Y883" i="30"/>
  <c r="AC883" i="30"/>
  <c r="Y1634" i="30"/>
  <c r="AC1634" i="30"/>
  <c r="AB1631" i="30"/>
  <c r="AB1627" i="30"/>
  <c r="AD710" i="30"/>
  <c r="AA1008" i="30"/>
  <c r="AE1008" i="30"/>
  <c r="AB948" i="30"/>
  <c r="AC719" i="30"/>
  <c r="AD1623" i="30"/>
  <c r="AB1195" i="30"/>
  <c r="AB1019" i="30"/>
  <c r="AC1613" i="30"/>
  <c r="AC1623" i="30"/>
  <c r="AE1211" i="30"/>
  <c r="AE386" i="30"/>
  <c r="AC1178" i="30"/>
  <c r="AE621" i="30"/>
  <c r="AC595" i="30"/>
  <c r="AD608" i="30"/>
  <c r="AD1548" i="30"/>
  <c r="AD543" i="30"/>
  <c r="AC858" i="30"/>
  <c r="AE667" i="30"/>
  <c r="AB1597" i="30"/>
  <c r="AB820" i="30"/>
  <c r="AB1328" i="30"/>
  <c r="AB1435" i="30"/>
  <c r="AD1354" i="30"/>
  <c r="X1393" i="30"/>
  <c r="AB1393" i="30"/>
  <c r="AE789" i="30"/>
  <c r="Z963" i="30"/>
  <c r="AD963" i="30"/>
  <c r="Z816" i="30"/>
  <c r="AD816" i="30"/>
  <c r="X1483" i="30"/>
  <c r="AB1483" i="30"/>
  <c r="AB1373" i="30"/>
  <c r="AB1641" i="30"/>
  <c r="AE652" i="30"/>
  <c r="X1545" i="30"/>
  <c r="AB1545" i="30"/>
  <c r="Z188" i="30"/>
  <c r="AD188" i="30"/>
  <c r="AA712" i="30"/>
  <c r="AE712" i="30"/>
  <c r="AC966" i="30"/>
  <c r="AD1090" i="30"/>
  <c r="AB467" i="30"/>
  <c r="AE496" i="30"/>
  <c r="AD899" i="30"/>
  <c r="AB322" i="30"/>
  <c r="AE1623" i="30"/>
  <c r="AC1195" i="30"/>
  <c r="AD780" i="30"/>
  <c r="AE274" i="30"/>
  <c r="AB1218" i="30"/>
  <c r="AD1413" i="30"/>
  <c r="AB708" i="30"/>
  <c r="AE1121" i="30"/>
  <c r="AE493" i="30"/>
  <c r="AC1180" i="30"/>
  <c r="AC579" i="30"/>
  <c r="AE353" i="30"/>
  <c r="AD440" i="30"/>
  <c r="AB1016" i="30"/>
  <c r="AD1105" i="30"/>
  <c r="AC820" i="30"/>
  <c r="AC1236" i="30"/>
  <c r="AC1328" i="30"/>
  <c r="AB1345" i="30"/>
  <c r="AB209" i="30"/>
  <c r="AD1323" i="30"/>
  <c r="AE1103" i="30"/>
  <c r="AD976" i="30"/>
  <c r="AB1679" i="30"/>
  <c r="AB846" i="30"/>
  <c r="AC1420" i="30"/>
  <c r="AD264" i="30"/>
  <c r="AC428" i="30"/>
  <c r="AC1435" i="30"/>
  <c r="AB757" i="30"/>
  <c r="AC1523" i="30"/>
  <c r="AA253" i="30"/>
  <c r="AE253" i="30"/>
  <c r="Y1393" i="30"/>
  <c r="AC1393" i="30"/>
  <c r="AC1063" i="30"/>
  <c r="AD756" i="30"/>
  <c r="AD851" i="30"/>
  <c r="Z1388" i="30"/>
  <c r="AD1388" i="30"/>
  <c r="X1080" i="30"/>
  <c r="AB1080" i="30"/>
  <c r="AC273" i="30"/>
  <c r="X1260" i="30"/>
  <c r="AB1260" i="30"/>
  <c r="AC628" i="30"/>
  <c r="AA560" i="30"/>
  <c r="AE560" i="30"/>
  <c r="AE1666" i="30"/>
  <c r="Y1591" i="30"/>
  <c r="AC1591" i="30"/>
  <c r="AA1093" i="30"/>
  <c r="AE1093" i="30"/>
  <c r="AA374" i="30"/>
  <c r="AE374" i="30"/>
  <c r="X1140" i="30"/>
  <c r="AB1140" i="30"/>
  <c r="Z1359" i="30"/>
  <c r="AD1359" i="30"/>
  <c r="Z1566" i="30"/>
  <c r="AD1566" i="30"/>
  <c r="Z205" i="30"/>
  <c r="AD205" i="30"/>
  <c r="AD1453" i="30"/>
  <c r="X1333" i="30"/>
  <c r="AB1333" i="30"/>
  <c r="X1121" i="30"/>
  <c r="AB1121" i="30"/>
  <c r="AE1417" i="30"/>
  <c r="Y1545" i="30"/>
  <c r="AC1545" i="30"/>
  <c r="Z1361" i="30"/>
  <c r="AD1361" i="30"/>
  <c r="Y1563" i="30"/>
  <c r="AC1563" i="30"/>
  <c r="X1463" i="30"/>
  <c r="AB1463" i="30"/>
  <c r="AC1572" i="30"/>
  <c r="Y1414" i="30"/>
  <c r="AC1414" i="30"/>
  <c r="AA193" i="30"/>
  <c r="AE193" i="30"/>
  <c r="Z1095" i="30"/>
  <c r="AD1095" i="30"/>
  <c r="Y800" i="30"/>
  <c r="AC800" i="30"/>
  <c r="AE1372" i="30"/>
  <c r="AE1322" i="30"/>
  <c r="X1453" i="30"/>
  <c r="AB1453" i="30"/>
  <c r="AE1646" i="30"/>
  <c r="X1492" i="30"/>
  <c r="AB1492" i="30"/>
  <c r="AE1084" i="30"/>
  <c r="AD1663" i="30"/>
  <c r="AE1491" i="30"/>
  <c r="AB1151" i="30"/>
  <c r="AD978" i="30"/>
  <c r="AC783" i="30"/>
  <c r="AD1526" i="30"/>
  <c r="AB1311" i="30"/>
  <c r="AE602" i="30"/>
  <c r="AE578" i="30"/>
  <c r="AD586" i="30"/>
  <c r="AC232" i="30"/>
  <c r="AD1007" i="30"/>
  <c r="AE1374" i="30"/>
  <c r="AD1245" i="30"/>
  <c r="AE1064" i="30"/>
  <c r="AC1455" i="30"/>
  <c r="AB1076" i="30"/>
  <c r="AD988" i="30"/>
  <c r="AD1176" i="30"/>
  <c r="AC459" i="30"/>
  <c r="AC721" i="30"/>
  <c r="AE717" i="30"/>
  <c r="AB1332" i="30"/>
  <c r="AC1141" i="30"/>
  <c r="AE854" i="30"/>
  <c r="AE289" i="30"/>
  <c r="AC314" i="30"/>
  <c r="AE1421" i="30"/>
  <c r="AE466" i="30"/>
  <c r="AC1020" i="30"/>
  <c r="AD902" i="30"/>
  <c r="AC771" i="30"/>
  <c r="AE571" i="30"/>
  <c r="AE312" i="30"/>
  <c r="AD1015" i="30"/>
  <c r="AC504" i="30"/>
  <c r="AC665" i="30"/>
  <c r="AC458" i="30"/>
  <c r="AD759" i="30"/>
  <c r="AB852" i="30"/>
  <c r="AC1258" i="30"/>
  <c r="AE520" i="30"/>
  <c r="AB366" i="30"/>
  <c r="AA1033" i="30"/>
  <c r="AE1033" i="30"/>
  <c r="AC1532" i="30"/>
  <c r="AC1080" i="30"/>
  <c r="AC329" i="30"/>
  <c r="AB629" i="30"/>
  <c r="AC865" i="30"/>
  <c r="Z855" i="30"/>
  <c r="AD855" i="30"/>
  <c r="AC1260" i="30"/>
  <c r="Z1588" i="30"/>
  <c r="AD1588" i="30"/>
  <c r="Z1425" i="30"/>
  <c r="AD1425" i="30"/>
  <c r="Y286" i="30"/>
  <c r="AC286" i="30"/>
  <c r="Z1601" i="30"/>
  <c r="AD1601" i="30"/>
  <c r="AE1671" i="30"/>
  <c r="AB1591" i="30"/>
  <c r="X963" i="30"/>
  <c r="AB963" i="30"/>
  <c r="Y1045" i="30"/>
  <c r="AC1045" i="30"/>
  <c r="AA987" i="30"/>
  <c r="AE987" i="30"/>
  <c r="X1031" i="30"/>
  <c r="AB1031" i="30"/>
  <c r="Z408" i="30"/>
  <c r="AD408" i="30"/>
  <c r="AB437" i="30"/>
  <c r="AB1681" i="30"/>
  <c r="AC1296" i="30"/>
  <c r="Y818" i="30"/>
  <c r="AC818" i="30"/>
  <c r="AB217" i="30"/>
  <c r="Y1657" i="30"/>
  <c r="AC1657" i="30"/>
  <c r="AD1267" i="30"/>
  <c r="Z444" i="30"/>
  <c r="AD444" i="30"/>
  <c r="Z914" i="30"/>
  <c r="AD914" i="30"/>
  <c r="AE1566" i="30"/>
  <c r="Z1231" i="30"/>
  <c r="AD1231" i="30"/>
  <c r="X510" i="30"/>
  <c r="AB510" i="30"/>
  <c r="AA1115" i="30"/>
  <c r="AE1115" i="30"/>
  <c r="AD547" i="30"/>
  <c r="AD1687" i="30"/>
  <c r="AC1333" i="30"/>
  <c r="AB731" i="30"/>
  <c r="AE1236" i="30"/>
  <c r="X296" i="30"/>
  <c r="AB296" i="30"/>
  <c r="X1637" i="30"/>
  <c r="AB1637" i="30"/>
  <c r="Y718" i="30"/>
  <c r="AC718" i="30"/>
  <c r="AC435" i="30"/>
  <c r="X243" i="30"/>
  <c r="AB243" i="30"/>
  <c r="Y1189" i="30"/>
  <c r="AC1189" i="30"/>
  <c r="AD645" i="30"/>
  <c r="X474" i="30"/>
  <c r="AB474" i="30"/>
  <c r="Y1256" i="30"/>
  <c r="AC1256" i="30"/>
  <c r="Z866" i="30"/>
  <c r="AD866" i="30"/>
  <c r="Y627" i="30"/>
  <c r="AC627" i="30"/>
  <c r="AC1395" i="30"/>
  <c r="AA199" i="30"/>
  <c r="AE199" i="30"/>
  <c r="AD215" i="30"/>
  <c r="X953" i="30"/>
  <c r="AB953" i="30"/>
  <c r="AA1662" i="30"/>
  <c r="AE1662" i="30"/>
  <c r="Z820" i="30"/>
  <c r="AD820" i="30"/>
  <c r="X369" i="30"/>
  <c r="AB369" i="30"/>
  <c r="AC1233" i="30"/>
  <c r="Y1276" i="30"/>
  <c r="AC1276" i="30"/>
  <c r="X977" i="30"/>
  <c r="AB977" i="30"/>
  <c r="Y1526" i="30"/>
  <c r="AC1526" i="30"/>
  <c r="Y1625" i="30"/>
  <c r="AC1625" i="30"/>
  <c r="AA922" i="30"/>
  <c r="AE922" i="30"/>
  <c r="Z607" i="30"/>
  <c r="AD607" i="30"/>
  <c r="X359" i="30"/>
  <c r="AB359" i="30"/>
  <c r="Z478" i="30"/>
  <c r="AD478" i="30"/>
  <c r="AD1496" i="30"/>
  <c r="AD1144" i="30"/>
  <c r="AB1171" i="30"/>
  <c r="AD589" i="30"/>
  <c r="AE513" i="30"/>
  <c r="AC1203" i="30"/>
  <c r="AE676" i="30"/>
  <c r="AB1449" i="30"/>
  <c r="AB361" i="30"/>
  <c r="X797" i="30"/>
  <c r="AB797" i="30"/>
  <c r="AD251" i="30"/>
  <c r="Y230" i="30"/>
  <c r="AC230" i="30"/>
  <c r="AB1471" i="30"/>
  <c r="Z641" i="30"/>
  <c r="AD641" i="30"/>
  <c r="AE346" i="30"/>
  <c r="AC1600" i="30"/>
  <c r="Y1319" i="30"/>
  <c r="AC1319" i="30"/>
  <c r="Y734" i="30"/>
  <c r="AC734" i="30"/>
  <c r="AA1163" i="30"/>
  <c r="AE1163" i="30"/>
  <c r="X346" i="30"/>
  <c r="AB346" i="30"/>
  <c r="AC1594" i="30"/>
  <c r="AC1275" i="30"/>
  <c r="AB1662" i="30"/>
  <c r="AE369" i="30"/>
  <c r="AE629" i="30"/>
  <c r="X507" i="30"/>
  <c r="AB507" i="30"/>
  <c r="AE489" i="30"/>
  <c r="AB1014" i="30"/>
  <c r="AE451" i="30"/>
  <c r="AE308" i="30"/>
  <c r="AC1622" i="30"/>
  <c r="AE1220" i="30"/>
  <c r="AC1488" i="30"/>
  <c r="AC1619" i="30"/>
  <c r="AB754" i="30"/>
  <c r="AE307" i="30"/>
  <c r="AC276" i="30"/>
  <c r="AB350" i="30"/>
  <c r="AE797" i="30"/>
  <c r="AE1632" i="30"/>
  <c r="AB793" i="30"/>
  <c r="AB1632" i="30"/>
  <c r="AE659" i="30"/>
  <c r="AB332" i="30"/>
  <c r="AE432" i="30"/>
  <c r="AB1304" i="30"/>
  <c r="AD915" i="30"/>
  <c r="AC1487" i="30"/>
  <c r="AB538" i="30"/>
  <c r="AB512" i="30"/>
  <c r="X1379" i="30"/>
  <c r="AB1379" i="30"/>
  <c r="AB910" i="30"/>
  <c r="Z259" i="30"/>
  <c r="AD259" i="30"/>
  <c r="AB1070" i="30"/>
  <c r="AD1385" i="30"/>
  <c r="Y483" i="30"/>
  <c r="AC483" i="30"/>
  <c r="Z620" i="30"/>
  <c r="AD620" i="30"/>
  <c r="AC804" i="30"/>
  <c r="X511" i="30"/>
  <c r="AB511" i="30"/>
  <c r="AD465" i="30"/>
  <c r="AB337" i="30"/>
  <c r="AA969" i="30"/>
  <c r="AE969" i="30"/>
  <c r="AC1072" i="30"/>
  <c r="Z936" i="30"/>
  <c r="AD936" i="30"/>
  <c r="Z449" i="30"/>
  <c r="AD449" i="30"/>
  <c r="AB289" i="30"/>
  <c r="AB218" i="30"/>
  <c r="AA903" i="30"/>
  <c r="AE903" i="30"/>
  <c r="X592" i="30"/>
  <c r="AB592" i="30"/>
  <c r="AD953" i="30"/>
  <c r="AA1286" i="30"/>
  <c r="AE1286" i="30"/>
  <c r="AC697" i="30"/>
  <c r="Y275" i="30"/>
  <c r="AC275" i="30"/>
  <c r="AD1549" i="30"/>
  <c r="AD1383" i="30"/>
  <c r="AB1416" i="30"/>
  <c r="AC1144" i="30"/>
  <c r="AB1353" i="30"/>
  <c r="AC1012" i="30"/>
  <c r="AD695" i="30"/>
  <c r="AD228" i="30"/>
  <c r="AC228" i="30"/>
  <c r="AB1232" i="30"/>
  <c r="AE806" i="30"/>
  <c r="AB1085" i="30"/>
  <c r="AD587" i="30"/>
  <c r="AC432" i="30"/>
  <c r="AC554" i="30"/>
  <c r="AE677" i="30"/>
  <c r="AD357" i="30"/>
  <c r="AD733" i="30"/>
  <c r="AB1150" i="30"/>
  <c r="AB1619" i="30"/>
  <c r="AC1330" i="30"/>
  <c r="AE690" i="30"/>
  <c r="AD513" i="30"/>
  <c r="AD1499" i="30"/>
  <c r="AD1450" i="30"/>
  <c r="AB1377" i="30"/>
  <c r="AC1136" i="30"/>
  <c r="AD925" i="30"/>
  <c r="AC669" i="30"/>
  <c r="AE220" i="30"/>
  <c r="AC520" i="30"/>
  <c r="AD581" i="30"/>
  <c r="AE411" i="30"/>
  <c r="AE332" i="30"/>
  <c r="AE195" i="30"/>
  <c r="AB1204" i="30"/>
  <c r="AD432" i="30"/>
  <c r="AC562" i="30"/>
  <c r="AB1325" i="30"/>
  <c r="AB1156" i="30"/>
  <c r="AC975" i="30"/>
  <c r="AD1179" i="30"/>
  <c r="AA1675" i="30"/>
  <c r="AE1675" i="30"/>
  <c r="AB1097" i="30"/>
  <c r="AD661" i="30"/>
  <c r="AE281" i="30"/>
  <c r="AB401" i="30"/>
  <c r="AB1207" i="30"/>
  <c r="AE1354" i="30"/>
  <c r="AD396" i="30"/>
  <c r="AE862" i="30"/>
  <c r="AE399" i="30"/>
  <c r="AE337" i="30"/>
  <c r="AA1431" i="30"/>
  <c r="AE1431" i="30"/>
  <c r="Y704" i="30"/>
  <c r="AC704" i="30"/>
  <c r="AE355" i="30"/>
  <c r="Z514" i="30"/>
  <c r="AD514" i="30"/>
  <c r="Y851" i="30"/>
  <c r="AC851" i="30"/>
  <c r="AC1586" i="30"/>
  <c r="AE1285" i="30"/>
  <c r="AC910" i="30"/>
  <c r="AE259" i="30"/>
  <c r="AE1363" i="30"/>
  <c r="Y1314" i="30"/>
  <c r="AC1314" i="30"/>
  <c r="AE1407" i="30"/>
  <c r="AD1277" i="30"/>
  <c r="Y1070" i="30"/>
  <c r="AC1070" i="30"/>
  <c r="X902" i="30"/>
  <c r="AB902" i="30"/>
  <c r="AC505" i="30"/>
  <c r="AD1624" i="30"/>
  <c r="AB973" i="30"/>
  <c r="AB1531" i="30"/>
  <c r="X483" i="30"/>
  <c r="AB483" i="30"/>
  <c r="AA1622" i="30"/>
  <c r="AE1622" i="30"/>
  <c r="AE755" i="30"/>
  <c r="AB1402" i="30"/>
  <c r="X1199" i="30"/>
  <c r="AB1199" i="30"/>
  <c r="AB368" i="30"/>
  <c r="AE1465" i="30"/>
  <c r="Z1401" i="30"/>
  <c r="AD1401" i="30"/>
  <c r="AA1332" i="30"/>
  <c r="AE1332" i="30"/>
  <c r="AE1525" i="30"/>
  <c r="Z635" i="30"/>
  <c r="AD635" i="30"/>
  <c r="Z652" i="30"/>
  <c r="AD652" i="30"/>
  <c r="AC289" i="30"/>
  <c r="Y1138" i="30"/>
  <c r="AC1138" i="30"/>
  <c r="X838" i="30"/>
  <c r="AB838" i="30"/>
  <c r="AB1456" i="30"/>
  <c r="Z1071" i="30"/>
  <c r="AD1071" i="30"/>
  <c r="X1077" i="30"/>
  <c r="AB1077" i="30"/>
  <c r="AE1250" i="30"/>
  <c r="AE200" i="30"/>
  <c r="Y545" i="30"/>
  <c r="AC545" i="30"/>
  <c r="X762" i="30"/>
  <c r="AB762" i="30"/>
  <c r="AB1504" i="30"/>
  <c r="AE249" i="30"/>
  <c r="AD1458" i="30"/>
  <c r="AC1416" i="30"/>
  <c r="AD1159" i="30"/>
  <c r="AB228" i="30"/>
  <c r="AC1232" i="30"/>
  <c r="AE587" i="30"/>
  <c r="AE733" i="30"/>
  <c r="AD1051" i="30"/>
  <c r="AE1403" i="30"/>
  <c r="AE505" i="30"/>
  <c r="AE1063" i="30"/>
  <c r="AD662" i="30"/>
  <c r="AE985" i="30"/>
  <c r="AD1482" i="30"/>
  <c r="AC1168" i="30"/>
  <c r="AE543" i="30"/>
  <c r="AB1339" i="30"/>
  <c r="AC1377" i="30"/>
  <c r="AC588" i="30"/>
  <c r="AC813" i="30"/>
  <c r="AE298" i="30"/>
  <c r="AD411" i="30"/>
  <c r="AD399" i="30"/>
  <c r="AE1012" i="30"/>
  <c r="AA1276" i="30"/>
  <c r="AE1276" i="30"/>
  <c r="AA816" i="30"/>
  <c r="AE816" i="30"/>
  <c r="AB557" i="30"/>
  <c r="AA1222" i="30"/>
  <c r="AE1222" i="30"/>
  <c r="Z728" i="30"/>
  <c r="AD728" i="30"/>
  <c r="AC1456" i="30"/>
  <c r="AA1071" i="30"/>
  <c r="AE1071" i="30"/>
  <c r="X720" i="30"/>
  <c r="AB720" i="30"/>
  <c r="X821" i="30"/>
  <c r="AB821" i="30"/>
  <c r="Z323" i="30"/>
  <c r="AD323" i="30"/>
  <c r="AE899" i="30"/>
  <c r="AB1271" i="30"/>
  <c r="AB1281" i="30"/>
  <c r="AD274" i="30"/>
  <c r="AD1403" i="30"/>
  <c r="AC203" i="30"/>
  <c r="AB1180" i="30"/>
  <c r="AC492" i="30"/>
  <c r="AE981" i="30"/>
  <c r="AC1624" i="30"/>
  <c r="AC1211" i="30"/>
  <c r="AE693" i="30"/>
  <c r="AE400" i="30"/>
  <c r="AE1371" i="30"/>
  <c r="AC254" i="30"/>
  <c r="AE1445" i="30"/>
  <c r="AC1101" i="30"/>
  <c r="AE662" i="30"/>
  <c r="AC1480" i="30"/>
  <c r="AE1094" i="30"/>
  <c r="AE216" i="30"/>
  <c r="AD376" i="30"/>
  <c r="AC1339" i="30"/>
  <c r="AC537" i="30"/>
  <c r="AB899" i="30"/>
  <c r="AB579" i="30"/>
  <c r="AD353" i="30"/>
  <c r="AB1236" i="30"/>
  <c r="AE1644" i="30"/>
  <c r="AB1445" i="30"/>
  <c r="AE421" i="30"/>
  <c r="AC1114" i="30"/>
  <c r="AB419" i="30"/>
  <c r="AD530" i="30"/>
  <c r="AB1523" i="30"/>
  <c r="AB1033" i="30"/>
  <c r="AB273" i="30"/>
  <c r="AE1148" i="30"/>
  <c r="AA1609" i="30"/>
  <c r="AE1609" i="30"/>
  <c r="AA549" i="30"/>
  <c r="AE549" i="30"/>
  <c r="AD1203" i="30"/>
  <c r="AE1056" i="30"/>
  <c r="AE1504" i="30"/>
  <c r="AD367" i="30"/>
  <c r="AA205" i="30"/>
  <c r="AE205" i="30"/>
  <c r="X497" i="30"/>
  <c r="AB497" i="30"/>
  <c r="AD1417" i="30"/>
  <c r="Y724" i="30"/>
  <c r="AC724" i="30"/>
  <c r="AC1077" i="30"/>
  <c r="Z267" i="30"/>
  <c r="AD267" i="30"/>
  <c r="Y1397" i="30"/>
  <c r="AC1397" i="30"/>
  <c r="AA330" i="30"/>
  <c r="AE330" i="30"/>
  <c r="Z959" i="30"/>
  <c r="AD959" i="30"/>
  <c r="AE1172" i="30"/>
  <c r="AD1322" i="30"/>
  <c r="AB1521" i="30"/>
  <c r="Y513" i="30"/>
  <c r="AC513" i="30"/>
  <c r="AD266" i="30"/>
  <c r="AC565" i="30"/>
  <c r="AE880" i="30"/>
  <c r="AC1076" i="30"/>
  <c r="AE988" i="30"/>
  <c r="AE559" i="30"/>
  <c r="AB721" i="30"/>
  <c r="AB1141" i="30"/>
  <c r="AD854" i="30"/>
  <c r="AD289" i="30"/>
  <c r="AE1323" i="30"/>
  <c r="AB416" i="30"/>
  <c r="AE1518" i="30"/>
  <c r="Z830" i="30"/>
  <c r="AD830" i="30"/>
  <c r="Z512" i="30"/>
  <c r="AD512" i="30"/>
  <c r="AA958" i="30"/>
  <c r="AE958" i="30"/>
  <c r="AB665" i="30"/>
  <c r="AB458" i="30"/>
  <c r="AC757" i="30"/>
  <c r="AB1258" i="30"/>
  <c r="X193" i="30"/>
  <c r="AB193" i="30"/>
  <c r="AB1015" i="30"/>
  <c r="AA1364" i="30"/>
  <c r="AE1364" i="30"/>
  <c r="Z1515" i="30"/>
  <c r="AD1515" i="30"/>
  <c r="Y1193" i="30"/>
  <c r="AC1193" i="30"/>
  <c r="AB1532" i="30"/>
  <c r="AC1200" i="30"/>
  <c r="AA1388" i="30"/>
  <c r="AE1388" i="30"/>
  <c r="AB329" i="30"/>
  <c r="AC629" i="30"/>
  <c r="AD492" i="30"/>
  <c r="Z817" i="30"/>
  <c r="AD817" i="30"/>
  <c r="X373" i="30"/>
  <c r="AB373" i="30"/>
  <c r="Z1522" i="30"/>
  <c r="AD1522" i="30"/>
  <c r="AC385" i="30"/>
  <c r="AC937" i="30"/>
  <c r="AE339" i="30"/>
  <c r="AD1671" i="30"/>
  <c r="AB1505" i="30"/>
  <c r="AB1454" i="30"/>
  <c r="AE898" i="30"/>
  <c r="Y758" i="30"/>
  <c r="AC758" i="30"/>
  <c r="Y358" i="30"/>
  <c r="AC358" i="30"/>
  <c r="Y217" i="30"/>
  <c r="AC217" i="30"/>
  <c r="AA416" i="30"/>
  <c r="AE416" i="30"/>
  <c r="AA1650" i="30"/>
  <c r="AE1650" i="30"/>
  <c r="Y524" i="30"/>
  <c r="AC524" i="30"/>
  <c r="Y1105" i="30"/>
  <c r="AC1105" i="30"/>
  <c r="AD481" i="30"/>
  <c r="Z1115" i="30"/>
  <c r="AD1115" i="30"/>
  <c r="Y1099" i="30"/>
  <c r="AC1099" i="30"/>
  <c r="AC731" i="30"/>
  <c r="AE361" i="30"/>
  <c r="Y1121" i="30"/>
  <c r="AC1121" i="30"/>
  <c r="AE338" i="30"/>
  <c r="X1358" i="30"/>
  <c r="AB1358" i="30"/>
  <c r="AA729" i="30"/>
  <c r="AE729" i="30"/>
  <c r="AA1175" i="30"/>
  <c r="AE1175" i="30"/>
  <c r="Y243" i="30"/>
  <c r="AC243" i="30"/>
  <c r="X1189" i="30"/>
  <c r="AB1189" i="30"/>
  <c r="AB1202" i="30"/>
  <c r="AE1652" i="30"/>
  <c r="AE1443" i="30"/>
  <c r="X427" i="30"/>
  <c r="AB427" i="30"/>
  <c r="AA929" i="30"/>
  <c r="AE929" i="30"/>
  <c r="X1034" i="30"/>
  <c r="AB1034" i="30"/>
  <c r="Z926" i="30"/>
  <c r="AD926" i="30"/>
  <c r="AD390" i="30"/>
  <c r="Y300" i="30"/>
  <c r="AC300" i="30"/>
  <c r="Y892" i="30"/>
  <c r="AC892" i="30"/>
  <c r="Y1408" i="30"/>
  <c r="AC1408" i="30"/>
  <c r="Z931" i="30"/>
  <c r="AD931" i="30"/>
  <c r="AA1508" i="30"/>
  <c r="AE1508" i="30"/>
  <c r="Z644" i="30"/>
  <c r="AD644" i="30"/>
  <c r="Z1646" i="30"/>
  <c r="AD1646" i="30"/>
  <c r="Y605" i="30"/>
  <c r="AC605" i="30"/>
  <c r="Y1614" i="30"/>
  <c r="AC1614" i="30"/>
  <c r="Y404" i="30"/>
  <c r="AC404" i="30"/>
  <c r="AC1673" i="30"/>
  <c r="AC1557" i="30"/>
  <c r="AC1474" i="30"/>
  <c r="AE1382" i="30"/>
  <c r="AE1253" i="30"/>
  <c r="AD1561" i="30"/>
  <c r="AC467" i="30"/>
  <c r="AC1283" i="30"/>
  <c r="AC722" i="30"/>
  <c r="AE1355" i="30"/>
  <c r="AC1157" i="30"/>
  <c r="AE858" i="30"/>
  <c r="AC941" i="30"/>
  <c r="AE1260" i="30"/>
  <c r="AD496" i="30"/>
  <c r="AE347" i="30"/>
  <c r="AE314" i="30"/>
  <c r="AB462" i="30"/>
  <c r="AE412" i="30"/>
  <c r="AE1052" i="30"/>
  <c r="AB1617" i="30"/>
  <c r="AD895" i="30"/>
  <c r="AD684" i="30"/>
  <c r="AE1542" i="30"/>
  <c r="AC1510" i="30"/>
  <c r="AD1181" i="30"/>
  <c r="AD1315" i="30"/>
  <c r="AB678" i="30"/>
  <c r="AD879" i="30"/>
  <c r="AD766" i="30"/>
  <c r="AB1242" i="30"/>
  <c r="AB561" i="30"/>
  <c r="AD999" i="30"/>
  <c r="AE1294" i="30"/>
  <c r="AD1625" i="30"/>
  <c r="AC1519" i="30"/>
  <c r="AB1167" i="30"/>
  <c r="AE995" i="30"/>
  <c r="AC799" i="30"/>
  <c r="AD774" i="30"/>
  <c r="AE878" i="30"/>
  <c r="AB206" i="30"/>
  <c r="AB654" i="30"/>
  <c r="AD1418" i="30"/>
  <c r="AB1340" i="30"/>
  <c r="AC861" i="30"/>
  <c r="AD1428" i="30"/>
  <c r="AE989" i="30"/>
  <c r="AB1569" i="30"/>
  <c r="AC462" i="30"/>
  <c r="AB295" i="30"/>
  <c r="AB285" i="30"/>
  <c r="AB190" i="30"/>
  <c r="AD327" i="30"/>
  <c r="AD1432" i="30"/>
  <c r="AC1617" i="30"/>
  <c r="AD1631" i="30"/>
  <c r="AB1406" i="30"/>
  <c r="AD1471" i="30"/>
  <c r="AD1446" i="30"/>
  <c r="AD1481" i="30"/>
  <c r="AE1081" i="30"/>
  <c r="AB1362" i="30"/>
  <c r="AB693" i="30"/>
  <c r="AD470" i="30"/>
  <c r="AC653" i="30"/>
  <c r="AB240" i="30"/>
  <c r="AB1647" i="30"/>
  <c r="AD881" i="30"/>
  <c r="AE1315" i="30"/>
  <c r="AB1539" i="30"/>
  <c r="AC678" i="30"/>
  <c r="AE879" i="30"/>
  <c r="AE766" i="30"/>
  <c r="AC1242" i="30"/>
  <c r="AC561" i="30"/>
  <c r="AE999" i="30"/>
  <c r="AD636" i="30"/>
  <c r="AC250" i="30"/>
  <c r="AB342" i="30"/>
  <c r="AD1294" i="30"/>
  <c r="AE743" i="30"/>
  <c r="AE908" i="30"/>
  <c r="AB1055" i="30"/>
  <c r="AB223" i="30"/>
  <c r="AE1625" i="30"/>
  <c r="AC1167" i="30"/>
  <c r="AD1544" i="30"/>
  <c r="AE774" i="30"/>
  <c r="AE682" i="30"/>
  <c r="AC1363" i="30"/>
  <c r="AD878" i="30"/>
  <c r="AC206" i="30"/>
  <c r="AE1414" i="30"/>
  <c r="AE1396" i="30"/>
  <c r="AC654" i="30"/>
  <c r="AE1418" i="30"/>
  <c r="AB651" i="30"/>
  <c r="AC1340" i="30"/>
  <c r="AD930" i="30"/>
  <c r="AB861" i="30"/>
  <c r="AE1428" i="30"/>
  <c r="AE1578" i="30"/>
  <c r="AD562" i="30"/>
  <c r="AE1663" i="30"/>
  <c r="AD1491" i="30"/>
  <c r="AC1151" i="30"/>
  <c r="AE978" i="30"/>
  <c r="AE1526" i="30"/>
  <c r="AC306" i="30"/>
  <c r="AD578" i="30"/>
  <c r="AE586" i="30"/>
  <c r="AE1386" i="30"/>
  <c r="AB232" i="30"/>
  <c r="AE1007" i="30"/>
  <c r="AB1573" i="30"/>
  <c r="AC825" i="30"/>
  <c r="AD954" i="30"/>
  <c r="AD1086" i="30"/>
  <c r="AB339" i="30"/>
  <c r="AD458" i="30"/>
  <c r="AB411" i="30"/>
  <c r="AE872" i="30"/>
  <c r="AB1059" i="30"/>
  <c r="AD610" i="30"/>
  <c r="AB506" i="30"/>
  <c r="AE716" i="30"/>
  <c r="AB1367" i="30"/>
  <c r="AC751" i="30"/>
  <c r="AB489" i="30"/>
  <c r="AE688" i="30"/>
  <c r="AB307" i="30"/>
  <c r="AE541" i="30"/>
  <c r="AC1535" i="30"/>
  <c r="AC909" i="30"/>
  <c r="AE912" i="30"/>
  <c r="AE439" i="30"/>
  <c r="AD326" i="30"/>
  <c r="AD885" i="30"/>
  <c r="AD1681" i="30"/>
  <c r="AD1214" i="30"/>
  <c r="AD1449" i="30"/>
  <c r="AD1288" i="30"/>
  <c r="AB873" i="30"/>
  <c r="AE902" i="30"/>
  <c r="AB771" i="30"/>
  <c r="AD312" i="30"/>
  <c r="Z573" i="30"/>
  <c r="AD573" i="30"/>
  <c r="AE1015" i="30"/>
  <c r="X1163" i="30"/>
  <c r="AB1163" i="30"/>
  <c r="AE830" i="30"/>
  <c r="AC661" i="30"/>
  <c r="AB504" i="30"/>
  <c r="AC464" i="30"/>
  <c r="AD924" i="30"/>
  <c r="AB876" i="30"/>
  <c r="AC1684" i="30"/>
  <c r="AD1512" i="30"/>
  <c r="AE759" i="30"/>
  <c r="AC852" i="30"/>
  <c r="AE1515" i="30"/>
  <c r="AD877" i="30"/>
  <c r="AC366" i="30"/>
  <c r="AD1033" i="30"/>
  <c r="AC733" i="30"/>
  <c r="AE1435" i="30"/>
  <c r="Y611" i="30"/>
  <c r="AC611" i="30"/>
  <c r="AE994" i="30"/>
  <c r="AE632" i="30"/>
  <c r="AE1429" i="30"/>
  <c r="AB865" i="30"/>
  <c r="AE1278" i="30"/>
  <c r="AA855" i="30"/>
  <c r="AE855" i="30"/>
  <c r="X901" i="30"/>
  <c r="AB901" i="30"/>
  <c r="AE1406" i="30"/>
  <c r="AE1096" i="30"/>
  <c r="AD1142" i="30"/>
  <c r="AE252" i="30"/>
  <c r="AA1456" i="30"/>
  <c r="AE1456" i="30"/>
  <c r="Z1263" i="30"/>
  <c r="AD1263" i="30"/>
  <c r="Y963" i="30"/>
  <c r="AC963" i="30"/>
  <c r="Z1207" i="30"/>
  <c r="AD1207" i="30"/>
  <c r="AD987" i="30"/>
  <c r="AE680" i="30"/>
  <c r="Z1145" i="30"/>
  <c r="AD1145" i="30"/>
  <c r="AA408" i="30"/>
  <c r="AE408" i="30"/>
  <c r="AD277" i="30"/>
  <c r="AD416" i="30"/>
  <c r="Z1616" i="30"/>
  <c r="AD1616" i="30"/>
  <c r="AB1437" i="30"/>
  <c r="AB1374" i="30"/>
  <c r="Y743" i="30"/>
  <c r="AC743" i="30"/>
  <c r="Z1540" i="30"/>
  <c r="AD1540" i="30"/>
  <c r="X340" i="30"/>
  <c r="AB340" i="30"/>
  <c r="AA282" i="30"/>
  <c r="AE282" i="30"/>
  <c r="AA769" i="30"/>
  <c r="AE769" i="30"/>
  <c r="AA547" i="30"/>
  <c r="AE547" i="30"/>
  <c r="X648" i="30"/>
  <c r="AB648" i="30"/>
  <c r="AA1647" i="30"/>
  <c r="AE1647" i="30"/>
  <c r="AE1687" i="30"/>
  <c r="X1205" i="30"/>
  <c r="AB1205" i="30"/>
  <c r="AC863" i="30"/>
  <c r="Z1379" i="30"/>
  <c r="AD1379" i="30"/>
  <c r="Y296" i="30"/>
  <c r="AC296" i="30"/>
  <c r="AD754" i="30"/>
  <c r="AC1637" i="30"/>
  <c r="X1294" i="30"/>
  <c r="AB1294" i="30"/>
  <c r="AB1069" i="30"/>
  <c r="Z328" i="30"/>
  <c r="AD328" i="30"/>
  <c r="Z556" i="30"/>
  <c r="AD556" i="30"/>
  <c r="Y1509" i="30"/>
  <c r="AC1509" i="30"/>
  <c r="X1090" i="30"/>
  <c r="AB1090" i="30"/>
  <c r="AA1061" i="30"/>
  <c r="AE1061" i="30"/>
  <c r="X481" i="30"/>
  <c r="AB481" i="30"/>
  <c r="AA739" i="30"/>
  <c r="AE739" i="30"/>
  <c r="Y749" i="30"/>
  <c r="AC749" i="30"/>
  <c r="X1508" i="30"/>
  <c r="AB1508" i="30"/>
  <c r="AA1075" i="30"/>
  <c r="AE1075" i="30"/>
  <c r="Z325" i="30"/>
  <c r="AD325" i="30"/>
  <c r="AA618" i="30"/>
  <c r="AE618" i="30"/>
  <c r="X283" i="30"/>
  <c r="AB283" i="30"/>
  <c r="AE1607" i="30"/>
  <c r="AE1529" i="30"/>
  <c r="AB1503" i="30"/>
  <c r="Y597" i="30"/>
  <c r="AC597" i="30"/>
  <c r="Z1507" i="30"/>
  <c r="AD1507" i="30"/>
  <c r="AA977" i="30"/>
  <c r="AE977" i="30"/>
  <c r="Z1570" i="30"/>
  <c r="AD1570" i="30"/>
  <c r="AA1204" i="30"/>
  <c r="AE1204" i="30"/>
  <c r="AA310" i="30"/>
  <c r="AE310" i="30"/>
  <c r="AE215" i="30"/>
  <c r="AE1171" i="30"/>
  <c r="Y613" i="30"/>
  <c r="AC613" i="30"/>
  <c r="Y325" i="30"/>
  <c r="AC325" i="30"/>
  <c r="Z1395" i="30"/>
  <c r="AD1395" i="30"/>
  <c r="AA1358" i="30"/>
  <c r="AE1358" i="30"/>
  <c r="X682" i="30"/>
  <c r="AB682" i="30"/>
  <c r="AA1651" i="30"/>
  <c r="AE1651" i="30"/>
  <c r="X442" i="30"/>
  <c r="AB442" i="30"/>
  <c r="AA772" i="30"/>
  <c r="AE772" i="30"/>
  <c r="Z631" i="30"/>
  <c r="AD631" i="30"/>
  <c r="AA524" i="30"/>
  <c r="AE524" i="30"/>
  <c r="X764" i="30"/>
  <c r="AB764" i="30"/>
  <c r="Z842" i="30"/>
  <c r="AD842" i="30"/>
  <c r="Z261" i="30"/>
  <c r="AD261" i="30"/>
  <c r="Y1446" i="30"/>
  <c r="AC1446" i="30"/>
  <c r="AA461" i="30"/>
  <c r="AE461" i="30"/>
  <c r="AB1319" i="30"/>
  <c r="Z1299" i="30"/>
  <c r="AD1299" i="30"/>
  <c r="Y714" i="30"/>
  <c r="AC714" i="30"/>
  <c r="AB1537" i="30"/>
  <c r="AA1123" i="30"/>
  <c r="AE1123" i="30"/>
  <c r="Z1085" i="30"/>
  <c r="AD1085" i="30"/>
  <c r="X478" i="30"/>
  <c r="AB478" i="30"/>
  <c r="Y767" i="30"/>
  <c r="AC767" i="30"/>
  <c r="AA363" i="30"/>
  <c r="AE363" i="30"/>
  <c r="AC710" i="30"/>
  <c r="AB438" i="30"/>
  <c r="AC552" i="30"/>
  <c r="AD1519" i="30"/>
  <c r="AC1053" i="30"/>
  <c r="AB1424" i="30"/>
  <c r="AE1423" i="30"/>
  <c r="AC1251" i="30"/>
  <c r="AD1104" i="30"/>
  <c r="AD591" i="30"/>
  <c r="AE242" i="30"/>
  <c r="AE477" i="30"/>
  <c r="AA1503" i="30"/>
  <c r="AE1503" i="30"/>
  <c r="X698" i="30"/>
  <c r="AB698" i="30"/>
  <c r="AA1391" i="30"/>
  <c r="AE1391" i="30"/>
  <c r="AD1454" i="30"/>
  <c r="AB554" i="30"/>
  <c r="AE357" i="30"/>
  <c r="AE648" i="30"/>
  <c r="AB1322" i="30"/>
  <c r="AD690" i="30"/>
  <c r="AC1001" i="30"/>
  <c r="AC993" i="30"/>
  <c r="AE424" i="30"/>
  <c r="AD1001" i="30"/>
  <c r="AB931" i="30"/>
  <c r="AB1108" i="30"/>
  <c r="AE1541" i="30"/>
  <c r="AE1439" i="30"/>
  <c r="AB1196" i="30"/>
  <c r="AD332" i="30"/>
  <c r="AB562" i="30"/>
  <c r="AD537" i="30"/>
  <c r="AC321" i="30"/>
  <c r="AA1608" i="30"/>
  <c r="AE1608" i="30"/>
  <c r="Z871" i="30"/>
  <c r="AD871" i="30"/>
  <c r="AD383" i="30"/>
  <c r="AD1285" i="30"/>
  <c r="AC369" i="30"/>
  <c r="AA928" i="30"/>
  <c r="AE928" i="30"/>
  <c r="Z1012" i="30"/>
  <c r="AD1012" i="30"/>
  <c r="AC1531" i="30"/>
  <c r="AC1264" i="30"/>
  <c r="Z1178" i="30"/>
  <c r="AD1178" i="30"/>
  <c r="AE456" i="30"/>
  <c r="AE1350" i="30"/>
  <c r="AE1458" i="30"/>
  <c r="AC1192" i="30"/>
  <c r="AD551" i="30"/>
  <c r="AB1133" i="30"/>
  <c r="AE482" i="30"/>
  <c r="AC1477" i="30"/>
  <c r="AD483" i="30"/>
  <c r="AC384" i="30"/>
  <c r="AE740" i="30"/>
  <c r="AB667" i="30"/>
  <c r="AC372" i="30"/>
  <c r="Z813" i="30"/>
  <c r="AD813" i="30"/>
  <c r="Y353" i="30"/>
  <c r="AC353" i="30"/>
  <c r="Z219" i="30"/>
  <c r="AD219" i="30"/>
  <c r="Z1509" i="30"/>
  <c r="AD1509" i="30"/>
  <c r="AA1352" i="30"/>
  <c r="AE1352" i="30"/>
  <c r="Y218" i="30"/>
  <c r="AC218" i="30"/>
  <c r="AC1154" i="30"/>
  <c r="Y907" i="30"/>
  <c r="AC907" i="30"/>
  <c r="Y1241" i="30"/>
  <c r="AC1241" i="30"/>
  <c r="Y920" i="30"/>
  <c r="AC920" i="30"/>
  <c r="AD1536" i="30"/>
  <c r="Y1521" i="30"/>
  <c r="AC1521" i="30"/>
  <c r="AE1549" i="30"/>
  <c r="AE1562" i="30"/>
  <c r="AC1229" i="30"/>
  <c r="AC1353" i="30"/>
  <c r="AC1553" i="30"/>
  <c r="AC897" i="30"/>
  <c r="AE373" i="30"/>
  <c r="AD489" i="30"/>
  <c r="AE551" i="30"/>
  <c r="AD806" i="30"/>
  <c r="AC1133" i="30"/>
  <c r="AC1085" i="30"/>
  <c r="AE646" i="30"/>
  <c r="AC1150" i="30"/>
  <c r="AD308" i="30"/>
  <c r="AB822" i="30"/>
  <c r="AE1049" i="30"/>
  <c r="AB934" i="30"/>
  <c r="AE1520" i="30"/>
  <c r="AB1630" i="30"/>
  <c r="AB421" i="30"/>
  <c r="AB1123" i="30"/>
  <c r="AB1624" i="30"/>
  <c r="AB1211" i="30"/>
  <c r="AD400" i="30"/>
  <c r="AD740" i="30"/>
  <c r="AB858" i="30"/>
  <c r="AD667" i="30"/>
  <c r="AD1042" i="30"/>
  <c r="AE1554" i="30"/>
  <c r="AE1346" i="30"/>
  <c r="AC999" i="30"/>
  <c r="AE925" i="30"/>
  <c r="AC1544" i="30"/>
  <c r="AD220" i="30"/>
  <c r="AB423" i="30"/>
  <c r="AB520" i="30"/>
  <c r="AE370" i="30"/>
  <c r="AB395" i="30"/>
  <c r="AD1684" i="30"/>
  <c r="AE1101" i="30"/>
  <c r="AD384" i="30"/>
  <c r="AB997" i="30"/>
  <c r="AE1179" i="30"/>
  <c r="X263" i="30"/>
  <c r="AB263" i="30"/>
  <c r="Y1255" i="30"/>
  <c r="AC1255" i="30"/>
  <c r="AE661" i="30"/>
  <c r="AB1460" i="30"/>
  <c r="AC425" i="30"/>
  <c r="AB1000" i="30"/>
  <c r="Y257" i="30"/>
  <c r="AC257" i="30"/>
  <c r="AA756" i="30"/>
  <c r="AE756" i="30"/>
  <c r="AD1307" i="30"/>
  <c r="AD789" i="30"/>
  <c r="Z1407" i="30"/>
  <c r="AD1407" i="30"/>
  <c r="X1383" i="30"/>
  <c r="AB1383" i="30"/>
  <c r="X646" i="30"/>
  <c r="AB646" i="30"/>
  <c r="AD828" i="30"/>
  <c r="AD1483" i="30"/>
  <c r="Y1245" i="30"/>
  <c r="AC1245" i="30"/>
  <c r="AA813" i="30"/>
  <c r="AE813" i="30"/>
  <c r="AE291" i="30"/>
  <c r="AB1421" i="30"/>
  <c r="AA191" i="30"/>
  <c r="AE191" i="30"/>
  <c r="Y838" i="30"/>
  <c r="AC838" i="30"/>
  <c r="AA595" i="30"/>
  <c r="AE595" i="30"/>
  <c r="AE1536" i="30"/>
  <c r="Z1372" i="30"/>
  <c r="AD1372" i="30"/>
  <c r="AD646" i="30"/>
  <c r="AE794" i="30"/>
  <c r="AB1546" i="30"/>
  <c r="AD1353" i="30"/>
  <c r="AE780" i="30"/>
  <c r="AE720" i="30"/>
  <c r="AB387" i="30"/>
  <c r="AB1401" i="30"/>
  <c r="AC934" i="30"/>
  <c r="AC1630" i="30"/>
  <c r="AD505" i="30"/>
  <c r="AB1201" i="30"/>
  <c r="AD1063" i="30"/>
  <c r="AD985" i="30"/>
  <c r="AE1482" i="30"/>
  <c r="AB1051" i="30"/>
  <c r="AD765" i="30"/>
  <c r="AB244" i="30"/>
  <c r="AD303" i="30"/>
  <c r="AE440" i="30"/>
  <c r="AC875" i="30"/>
  <c r="AE1300" i="30"/>
  <c r="AE384" i="30"/>
  <c r="AC401" i="30"/>
  <c r="AB257" i="30"/>
  <c r="AE1307" i="30"/>
  <c r="AE514" i="30"/>
  <c r="AE917" i="30"/>
  <c r="AB1352" i="30"/>
  <c r="Z385" i="30"/>
  <c r="AD385" i="30"/>
  <c r="X628" i="30"/>
  <c r="AB628" i="30"/>
  <c r="AB885" i="30"/>
  <c r="AC1498" i="30"/>
  <c r="Z1107" i="30"/>
  <c r="AD1107" i="30"/>
  <c r="AB1007" i="30"/>
  <c r="AE1495" i="30"/>
  <c r="AA1188" i="30"/>
  <c r="AE1188" i="30"/>
  <c r="AD1622" i="30"/>
  <c r="AA1390" i="30"/>
  <c r="AE1390" i="30"/>
  <c r="Y1341" i="30"/>
  <c r="AC1341" i="30"/>
  <c r="AB841" i="30"/>
  <c r="AB1572" i="30"/>
  <c r="AC1309" i="30"/>
  <c r="Y1530" i="30"/>
  <c r="AC1530" i="30"/>
  <c r="Y1493" i="30"/>
  <c r="AC1493" i="30"/>
  <c r="Y720" i="30"/>
  <c r="AC720" i="30"/>
  <c r="AB335" i="30"/>
  <c r="AA1434" i="30"/>
  <c r="AE1434" i="30"/>
  <c r="AC466" i="30"/>
  <c r="AC948" i="30"/>
  <c r="AD1283" i="30"/>
  <c r="AB188" i="30"/>
  <c r="AD1597" i="30"/>
  <c r="AD1657" i="30"/>
  <c r="AC1546" i="30"/>
  <c r="AE1353" i="30"/>
  <c r="AC1019" i="30"/>
  <c r="AE1051" i="30"/>
  <c r="AC717" i="30"/>
  <c r="AC1281" i="30"/>
  <c r="AC387" i="30"/>
  <c r="AD1649" i="30"/>
  <c r="AE1674" i="30"/>
  <c r="AD1489" i="30"/>
  <c r="AD1296" i="30"/>
  <c r="AD1532" i="30"/>
  <c r="AD1011" i="30"/>
  <c r="AE1593" i="30"/>
  <c r="AC1201" i="30"/>
  <c r="AB274" i="30"/>
  <c r="AE765" i="30"/>
  <c r="AC244" i="30"/>
  <c r="AC1597" i="30"/>
  <c r="AB875" i="30"/>
  <c r="AD1374" i="30"/>
  <c r="AE490" i="30"/>
  <c r="AD955" i="30"/>
  <c r="AB1300" i="30"/>
  <c r="AE970" i="30"/>
  <c r="AD1195" i="30"/>
  <c r="AC416" i="30"/>
  <c r="AD1518" i="30"/>
  <c r="AD1618" i="30"/>
  <c r="AB849" i="30"/>
  <c r="AE768" i="30"/>
  <c r="AE233" i="30"/>
  <c r="AE1109" i="30"/>
  <c r="AE530" i="30"/>
  <c r="AC1033" i="30"/>
  <c r="Z1364" i="30"/>
  <c r="AD1364" i="30"/>
  <c r="AC1517" i="30"/>
  <c r="AB1200" i="30"/>
  <c r="AD1490" i="30"/>
  <c r="AA492" i="30"/>
  <c r="AE492" i="30"/>
  <c r="AD1609" i="30"/>
  <c r="AB937" i="30"/>
  <c r="AC1007" i="30"/>
  <c r="AB1245" i="30"/>
  <c r="X1459" i="30"/>
  <c r="AB1459" i="30"/>
  <c r="AD1188" i="30"/>
  <c r="Y457" i="30"/>
  <c r="AC457" i="30"/>
  <c r="X1388" i="30"/>
  <c r="AB1388" i="30"/>
  <c r="AE1203" i="30"/>
  <c r="X1105" i="30"/>
  <c r="AB1105" i="30"/>
  <c r="AE367" i="30"/>
  <c r="Y787" i="30"/>
  <c r="AC787" i="30"/>
  <c r="Z1236" i="30"/>
  <c r="AD1236" i="30"/>
  <c r="AD338" i="30"/>
  <c r="AB1557" i="30"/>
  <c r="AB1474" i="30"/>
  <c r="AD1382" i="30"/>
  <c r="AD1253" i="30"/>
  <c r="AC878" i="30"/>
  <c r="AB1283" i="30"/>
  <c r="AC540" i="30"/>
  <c r="AB722" i="30"/>
  <c r="AD1355" i="30"/>
  <c r="AB1157" i="30"/>
  <c r="AD858" i="30"/>
  <c r="AB941" i="30"/>
  <c r="AD1260" i="30"/>
  <c r="AE296" i="30"/>
  <c r="AD347" i="30"/>
  <c r="AD314" i="30"/>
  <c r="AE266" i="30"/>
  <c r="AB466" i="30"/>
  <c r="AE1283" i="30"/>
  <c r="AD794" i="30"/>
  <c r="AE316" i="30"/>
  <c r="AB565" i="30"/>
  <c r="AE1597" i="30"/>
  <c r="AC322" i="30"/>
  <c r="AD1052" i="30"/>
  <c r="AE1649" i="30"/>
  <c r="AE1489" i="30"/>
  <c r="AC1218" i="30"/>
  <c r="AE1413" i="30"/>
  <c r="AE1532" i="30"/>
  <c r="AC708" i="30"/>
  <c r="AE1011" i="30"/>
  <c r="AD1121" i="30"/>
  <c r="AD1593" i="30"/>
  <c r="AD1113" i="30"/>
  <c r="AC274" i="30"/>
  <c r="AB1263" i="30"/>
  <c r="AE1544" i="30"/>
  <c r="AB1375" i="30"/>
  <c r="AB739" i="30"/>
  <c r="AC1589" i="30"/>
  <c r="AB1455" i="30"/>
  <c r="AB459" i="30"/>
  <c r="AD717" i="30"/>
  <c r="AD221" i="30"/>
  <c r="AE453" i="30"/>
  <c r="AC209" i="30"/>
  <c r="AE955" i="30"/>
  <c r="AC1300" i="30"/>
  <c r="AD892" i="30"/>
  <c r="AD970" i="30"/>
  <c r="AE1195" i="30"/>
  <c r="AC1679" i="30"/>
  <c r="AE1618" i="30"/>
  <c r="AB1420" i="30"/>
  <c r="AD1030" i="30"/>
  <c r="AD571" i="30"/>
  <c r="AE264" i="30"/>
  <c r="AE944" i="30"/>
  <c r="AC577" i="30"/>
  <c r="AD1109" i="30"/>
  <c r="AC566" i="30"/>
  <c r="AD253" i="30"/>
  <c r="AE1292" i="30"/>
  <c r="AD563" i="30"/>
  <c r="AC190" i="30"/>
  <c r="AD655" i="30"/>
  <c r="AB842" i="30"/>
  <c r="AD782" i="30"/>
  <c r="AE1631" i="30"/>
  <c r="AE1471" i="30"/>
  <c r="AE1446" i="30"/>
  <c r="AE1481" i="30"/>
  <c r="AC1362" i="30"/>
  <c r="AC693" i="30"/>
  <c r="AD883" i="30"/>
  <c r="AB959" i="30"/>
  <c r="AC240" i="30"/>
  <c r="AD1136" i="30"/>
  <c r="AD887" i="30"/>
  <c r="AD714" i="30"/>
  <c r="AD1126" i="30"/>
  <c r="AD908" i="30"/>
  <c r="AB891" i="30"/>
  <c r="AE734" i="30"/>
  <c r="AC223" i="30"/>
  <c r="AC487" i="30"/>
  <c r="AB906" i="30"/>
  <c r="AE562" i="30"/>
  <c r="AC1573" i="30"/>
  <c r="AE954" i="30"/>
  <c r="AE1086" i="30"/>
  <c r="AC339" i="30"/>
  <c r="AE458" i="30"/>
  <c r="AC411" i="30"/>
  <c r="AC1059" i="30"/>
  <c r="AE610" i="30"/>
  <c r="AC506" i="30"/>
  <c r="AD716" i="30"/>
  <c r="AB659" i="30"/>
  <c r="AB1494" i="30"/>
  <c r="AC571" i="30"/>
  <c r="AD1119" i="30"/>
  <c r="AB796" i="30"/>
  <c r="AB1002" i="30"/>
  <c r="AD202" i="30"/>
  <c r="AE885" i="30"/>
  <c r="AD1339" i="30"/>
  <c r="AD428" i="30"/>
  <c r="AE904" i="30"/>
  <c r="X621" i="30"/>
  <c r="AB621" i="30"/>
  <c r="X769" i="30"/>
  <c r="AB769" i="30"/>
  <c r="AB1068" i="30"/>
  <c r="AC876" i="30"/>
  <c r="AB1684" i="30"/>
  <c r="AE1512" i="30"/>
  <c r="AB406" i="30"/>
  <c r="AD1438" i="30"/>
  <c r="AE877" i="30"/>
  <c r="AB733" i="30"/>
  <c r="AD1435" i="30"/>
  <c r="AB611" i="30"/>
  <c r="AC1556" i="30"/>
  <c r="Y901" i="30"/>
  <c r="AC901" i="30"/>
  <c r="AB716" i="30"/>
  <c r="AE1142" i="30"/>
  <c r="AD1456" i="30"/>
  <c r="Z565" i="30"/>
  <c r="AD565" i="30"/>
  <c r="AD1097" i="30"/>
  <c r="AA1594" i="30"/>
  <c r="AE1594" i="30"/>
  <c r="AA1394" i="30"/>
  <c r="AE1394" i="30"/>
  <c r="AC1583" i="30"/>
  <c r="Y903" i="30"/>
  <c r="AC903" i="30"/>
  <c r="Z805" i="30"/>
  <c r="AD805" i="30"/>
  <c r="AB377" i="30"/>
  <c r="AC1470" i="30"/>
  <c r="Z651" i="30"/>
  <c r="AD651" i="30"/>
  <c r="AB970" i="30"/>
  <c r="AA509" i="30"/>
  <c r="AE509" i="30"/>
  <c r="AA1616" i="30"/>
  <c r="AE1616" i="30"/>
  <c r="AD1579" i="30"/>
  <c r="AC1437" i="30"/>
  <c r="X743" i="30"/>
  <c r="AB743" i="30"/>
  <c r="AE1137" i="30"/>
  <c r="AA1540" i="30"/>
  <c r="AE1540" i="30"/>
  <c r="AC340" i="30"/>
  <c r="Y456" i="30"/>
  <c r="AC456" i="30"/>
  <c r="Y298" i="30"/>
  <c r="AC298" i="30"/>
  <c r="Y648" i="30"/>
  <c r="AC648" i="30"/>
  <c r="AB291" i="30"/>
  <c r="AA1362" i="30"/>
  <c r="AE1362" i="30"/>
  <c r="AD1647" i="30"/>
  <c r="AD799" i="30"/>
  <c r="Y1100" i="30"/>
  <c r="AC1100" i="30"/>
  <c r="AE754" i="30"/>
  <c r="AB756" i="30"/>
  <c r="Z1349" i="30"/>
  <c r="AD1349" i="30"/>
  <c r="X657" i="30"/>
  <c r="AB657" i="30"/>
  <c r="Y556" i="30"/>
  <c r="AC556" i="30"/>
  <c r="X1509" i="30"/>
  <c r="AB1509" i="30"/>
  <c r="Z1287" i="30"/>
  <c r="AD1287" i="30"/>
  <c r="AA1348" i="30"/>
  <c r="AE1348" i="30"/>
  <c r="Y1250" i="30"/>
  <c r="AC1250" i="30"/>
  <c r="Z694" i="30"/>
  <c r="AD694" i="30"/>
  <c r="Z1050" i="30"/>
  <c r="AD1050" i="30"/>
  <c r="Y686" i="30"/>
  <c r="AC686" i="30"/>
  <c r="Y460" i="30"/>
  <c r="AC460" i="30"/>
  <c r="AA325" i="30"/>
  <c r="AE325" i="30"/>
  <c r="AA1069" i="30"/>
  <c r="AE1069" i="30"/>
  <c r="X597" i="30"/>
  <c r="AB597" i="30"/>
  <c r="AA1552" i="30"/>
  <c r="AE1552" i="30"/>
  <c r="X1581" i="30"/>
  <c r="AB1581" i="30"/>
  <c r="AA1570" i="30"/>
  <c r="AE1570" i="30"/>
  <c r="AB1057" i="30"/>
  <c r="X265" i="30"/>
  <c r="AB265" i="30"/>
  <c r="X1382" i="30"/>
  <c r="AB1382" i="30"/>
  <c r="AA1196" i="30"/>
  <c r="AE1196" i="30"/>
  <c r="Z497" i="30"/>
  <c r="AD497" i="30"/>
  <c r="Y193" i="30"/>
  <c r="AC193" i="30"/>
  <c r="AA851" i="30"/>
  <c r="AE851" i="30"/>
  <c r="AA484" i="30"/>
  <c r="AE484" i="30"/>
  <c r="Y649" i="30"/>
  <c r="AC649" i="30"/>
  <c r="Z1594" i="30"/>
  <c r="AD1594" i="30"/>
  <c r="AA1306" i="30"/>
  <c r="AE1306" i="30"/>
  <c r="AA401" i="30"/>
  <c r="AE401" i="30"/>
  <c r="Z1166" i="30"/>
  <c r="AD1166" i="30"/>
  <c r="AA1014" i="30"/>
  <c r="AE1014" i="30"/>
  <c r="Z1627" i="30"/>
  <c r="AD1627" i="30"/>
  <c r="Z1279" i="30"/>
  <c r="AD1279" i="30"/>
  <c r="AA1337" i="30"/>
  <c r="AE1337" i="30"/>
  <c r="Y485" i="30"/>
  <c r="AC485" i="30"/>
  <c r="Z819" i="30"/>
  <c r="AD819" i="30"/>
  <c r="Y765" i="30"/>
  <c r="AC765" i="30"/>
  <c r="AA1308" i="30"/>
  <c r="AE1308" i="30"/>
  <c r="Z1167" i="30"/>
  <c r="AD1167" i="30"/>
  <c r="Y1548" i="30"/>
  <c r="AC1548" i="30"/>
  <c r="X883" i="30"/>
  <c r="AB883" i="30"/>
  <c r="X1032" i="30"/>
  <c r="AB1032" i="30"/>
  <c r="Y517" i="30"/>
  <c r="AC517" i="30"/>
  <c r="Y1550" i="30"/>
  <c r="AC1550" i="30"/>
  <c r="AA1206" i="30"/>
  <c r="AE1206" i="30"/>
  <c r="AE1160" i="30"/>
  <c r="AC1035" i="30"/>
  <c r="AA1281" i="30"/>
  <c r="AE1281" i="30"/>
  <c r="AB253" i="30"/>
  <c r="Y1461" i="30"/>
  <c r="AC1461" i="30"/>
  <c r="Z721" i="30"/>
  <c r="AD721" i="30"/>
  <c r="AC1238" i="30"/>
  <c r="Z351" i="30"/>
  <c r="AD351" i="30"/>
  <c r="AA415" i="30"/>
  <c r="AE415" i="30"/>
  <c r="X586" i="30"/>
  <c r="AB586" i="30"/>
  <c r="X976" i="30"/>
  <c r="AB976" i="30"/>
  <c r="X925" i="30"/>
  <c r="AB925" i="30"/>
  <c r="AA1469" i="30"/>
  <c r="AE1469" i="30"/>
  <c r="Y1094" i="30"/>
  <c r="AC1094" i="30"/>
  <c r="AD321" i="30"/>
  <c r="Z1464" i="30"/>
  <c r="AD1464" i="30"/>
  <c r="Z1567" i="30"/>
  <c r="AD1567" i="30"/>
  <c r="X679" i="30"/>
  <c r="AB679" i="30"/>
  <c r="Z199" i="30"/>
  <c r="AD199" i="30"/>
  <c r="X602" i="30"/>
  <c r="AB602" i="30"/>
  <c r="Y499" i="30"/>
  <c r="AC499" i="30"/>
  <c r="Z1569" i="30"/>
  <c r="AD1569" i="30"/>
  <c r="Y1030" i="30"/>
  <c r="AC1030" i="30"/>
  <c r="Z1160" i="30"/>
  <c r="AD1160" i="30"/>
  <c r="X199" i="30"/>
  <c r="AB199" i="30"/>
  <c r="Y1683" i="30"/>
  <c r="AC1683" i="30"/>
  <c r="Z775" i="30"/>
  <c r="AD775" i="30"/>
  <c r="AA349" i="30"/>
  <c r="AE349" i="30"/>
  <c r="Z1527" i="30"/>
  <c r="AD1527" i="30"/>
  <c r="Y448" i="30"/>
  <c r="AC448" i="30"/>
  <c r="AA1537" i="30"/>
  <c r="AE1537" i="30"/>
  <c r="Y600" i="30"/>
  <c r="AC600" i="30"/>
  <c r="X610" i="30"/>
  <c r="AB610" i="30"/>
  <c r="AA566" i="30"/>
  <c r="AE566" i="30"/>
  <c r="AA1645" i="30"/>
  <c r="AE1645" i="30"/>
  <c r="AA1464" i="30"/>
  <c r="AE1464" i="30"/>
  <c r="X198" i="30"/>
  <c r="AB198" i="30"/>
  <c r="Y602" i="30"/>
  <c r="AC602" i="30"/>
  <c r="Y496" i="30"/>
  <c r="AC496" i="30"/>
  <c r="AA495" i="30"/>
  <c r="AE495" i="30"/>
  <c r="Y1631" i="30"/>
  <c r="AC1631" i="30"/>
  <c r="AD1376" i="30"/>
  <c r="AA1151" i="30"/>
  <c r="AE1151" i="30"/>
  <c r="X700" i="30"/>
  <c r="AB700" i="30"/>
  <c r="AC248" i="30"/>
  <c r="Z1199" i="30"/>
  <c r="AD1199" i="30"/>
  <c r="X1256" i="30"/>
  <c r="AB1256" i="30"/>
  <c r="X839" i="30"/>
  <c r="AB839" i="30"/>
  <c r="X547" i="30"/>
  <c r="AB547" i="30"/>
  <c r="AA247" i="30"/>
  <c r="AE247" i="30"/>
  <c r="X1677" i="30"/>
  <c r="AB1677" i="30"/>
  <c r="X1046" i="30"/>
  <c r="AB1046" i="30"/>
  <c r="AD1210" i="30"/>
  <c r="X1593" i="30"/>
  <c r="AB1593" i="30"/>
  <c r="Z1415" i="30"/>
  <c r="AD1415" i="30"/>
  <c r="AE1507" i="30"/>
  <c r="X927" i="30"/>
  <c r="AB927" i="30"/>
  <c r="Z1025" i="30"/>
  <c r="AD1025" i="30"/>
  <c r="AB499" i="30"/>
  <c r="X1272" i="30"/>
  <c r="AB1272" i="30"/>
  <c r="AA939" i="30"/>
  <c r="AE939" i="30"/>
  <c r="Z472" i="30"/>
  <c r="AD472" i="30"/>
  <c r="Z254" i="30"/>
  <c r="AD254" i="30"/>
  <c r="AC1579" i="30"/>
  <c r="AA1655" i="30"/>
  <c r="AE1655" i="30"/>
  <c r="X1351" i="30"/>
  <c r="AB1351" i="30"/>
  <c r="X591" i="30"/>
  <c r="AB591" i="30"/>
  <c r="X893" i="30"/>
  <c r="AB893" i="30"/>
  <c r="AA1665" i="30"/>
  <c r="AE1665" i="30"/>
  <c r="Z1521" i="30"/>
  <c r="AD1521" i="30"/>
  <c r="AA1265" i="30"/>
  <c r="AE1265" i="30"/>
  <c r="Y711" i="30"/>
  <c r="AC711" i="30"/>
  <c r="AC1278" i="30"/>
  <c r="Y1620" i="30"/>
  <c r="AC1620" i="30"/>
  <c r="Z1628" i="30"/>
  <c r="AD1628" i="30"/>
  <c r="AA1095" i="30"/>
  <c r="AE1095" i="30"/>
  <c r="X434" i="30"/>
  <c r="AB434" i="30"/>
  <c r="Z372" i="30"/>
  <c r="AD372" i="30"/>
  <c r="Y359" i="30"/>
  <c r="AC359" i="30"/>
  <c r="X1482" i="30"/>
  <c r="AB1482" i="30"/>
  <c r="AA236" i="30"/>
  <c r="AE236" i="30"/>
  <c r="Z1377" i="30"/>
  <c r="AD1377" i="30"/>
  <c r="AD361" i="30"/>
  <c r="X1442" i="30"/>
  <c r="AB1442" i="30"/>
  <c r="AC1069" i="30"/>
  <c r="AA254" i="30"/>
  <c r="AE254" i="30"/>
  <c r="AA420" i="30"/>
  <c r="AE420" i="30"/>
  <c r="AE441" i="30"/>
  <c r="Z1424" i="30"/>
  <c r="AD1424" i="30"/>
  <c r="AD647" i="30"/>
  <c r="X1278" i="30"/>
  <c r="AB1278" i="30"/>
  <c r="AD929" i="30"/>
  <c r="X888" i="30"/>
  <c r="AB888" i="30"/>
  <c r="X1010" i="30"/>
  <c r="AB1010" i="30"/>
  <c r="AA1397" i="30"/>
  <c r="AE1397" i="30"/>
  <c r="Z622" i="30"/>
  <c r="AD622" i="30"/>
  <c r="AD1123" i="30"/>
  <c r="AA1110" i="30"/>
  <c r="AE1110" i="30"/>
  <c r="AA1158" i="30"/>
  <c r="AE1158" i="30"/>
  <c r="AA1628" i="30"/>
  <c r="AE1628" i="30"/>
  <c r="Y1323" i="30"/>
  <c r="AC1323" i="30"/>
  <c r="X670" i="30"/>
  <c r="AB670" i="30"/>
  <c r="AA1602" i="30"/>
  <c r="AE1602" i="30"/>
  <c r="X1338" i="30"/>
  <c r="AB1338" i="30"/>
  <c r="X376" i="30"/>
  <c r="AB376" i="30"/>
  <c r="AA1291" i="30"/>
  <c r="AE1291" i="30"/>
  <c r="AA1635" i="30"/>
  <c r="AE1635" i="30"/>
  <c r="X1507" i="30"/>
  <c r="AB1507" i="30"/>
  <c r="AA1424" i="30"/>
  <c r="AE1424" i="30"/>
  <c r="Z876" i="30"/>
  <c r="AD876" i="30"/>
  <c r="Z1106" i="30"/>
  <c r="AD1106" i="30"/>
  <c r="AD1158" i="30"/>
  <c r="X666" i="30"/>
  <c r="AB666" i="30"/>
  <c r="Y1444" i="30"/>
  <c r="AC1444" i="30"/>
  <c r="Y531" i="30"/>
  <c r="AC531" i="30"/>
  <c r="AB843" i="30"/>
  <c r="AC681" i="30"/>
  <c r="AA1680" i="30"/>
  <c r="AE1680" i="30"/>
  <c r="AA727" i="30"/>
  <c r="AE727" i="30"/>
  <c r="AA394" i="30"/>
  <c r="AE394" i="30"/>
  <c r="Y1338" i="30"/>
  <c r="AC1338" i="30"/>
  <c r="X1198" i="30"/>
  <c r="AB1198" i="30"/>
  <c r="Z517" i="30"/>
  <c r="AD517" i="30"/>
  <c r="AB288" i="30"/>
  <c r="Z1326" i="30"/>
  <c r="AD1326" i="30"/>
  <c r="Z1577" i="30"/>
  <c r="AD1577" i="30"/>
  <c r="AA749" i="30"/>
  <c r="AE749" i="30"/>
  <c r="Y216" i="30"/>
  <c r="AC216" i="30"/>
  <c r="X1078" i="30"/>
  <c r="AB1078" i="30"/>
  <c r="Y1018" i="30"/>
  <c r="AC1018" i="30"/>
  <c r="Y1593" i="30"/>
  <c r="AC1593" i="30"/>
  <c r="Y1043" i="30"/>
  <c r="AC1043" i="30"/>
  <c r="AA669" i="30"/>
  <c r="AE669" i="30"/>
  <c r="Y612" i="30"/>
  <c r="AC612" i="30"/>
  <c r="X938" i="30"/>
  <c r="AB938" i="30"/>
  <c r="Z824" i="30"/>
  <c r="AD824" i="30"/>
  <c r="Y227" i="30"/>
  <c r="AC227" i="30"/>
  <c r="Y953" i="30"/>
  <c r="AC953" i="30"/>
  <c r="X249" i="30"/>
  <c r="AB249" i="30"/>
  <c r="Z1358" i="30"/>
  <c r="AD1358" i="30"/>
  <c r="AA1359" i="30"/>
  <c r="AE1359" i="30"/>
  <c r="X777" i="30"/>
  <c r="AB777" i="30"/>
  <c r="AE785" i="30"/>
  <c r="Y346" i="30"/>
  <c r="AC346" i="30"/>
  <c r="AC1145" i="30"/>
  <c r="Z1447" i="30"/>
  <c r="AD1447" i="30"/>
  <c r="AB1308" i="30"/>
  <c r="Y481" i="30"/>
  <c r="AC481" i="30"/>
  <c r="Z1303" i="30"/>
  <c r="AD1303" i="30"/>
  <c r="Y830" i="30"/>
  <c r="AC830" i="30"/>
  <c r="AB1620" i="30"/>
  <c r="Y636" i="30"/>
  <c r="AC636" i="30"/>
  <c r="AA479" i="30"/>
  <c r="AE479" i="30"/>
  <c r="AD271" i="30"/>
  <c r="AA672" i="30"/>
  <c r="AE672" i="30"/>
  <c r="AA270" i="30"/>
  <c r="AE270" i="30"/>
  <c r="Z998" i="30"/>
  <c r="AD998" i="30"/>
  <c r="AA1002" i="30"/>
  <c r="AE1002" i="30"/>
  <c r="X964" i="30"/>
  <c r="AB964" i="30"/>
  <c r="AA1487" i="30"/>
  <c r="AE1487" i="30"/>
  <c r="AD1075" i="30"/>
  <c r="AC619" i="30"/>
  <c r="X1663" i="30"/>
  <c r="AB1663" i="30"/>
  <c r="AE1301" i="30"/>
  <c r="Y679" i="30"/>
  <c r="AC679" i="30"/>
  <c r="AC1643" i="30"/>
  <c r="AB671" i="30"/>
  <c r="AE1654" i="30"/>
  <c r="AA391" i="30"/>
  <c r="AE391" i="30"/>
  <c r="Y479" i="30"/>
  <c r="AC479" i="30"/>
  <c r="AB382" i="30"/>
  <c r="X1231" i="30"/>
  <c r="AB1231" i="30"/>
  <c r="Y1492" i="30"/>
  <c r="AC1492" i="30"/>
  <c r="Y940" i="30"/>
  <c r="AC940" i="30"/>
  <c r="X357" i="30"/>
  <c r="AB357" i="30"/>
  <c r="AE472" i="30"/>
  <c r="X702" i="30"/>
  <c r="AB702" i="30"/>
  <c r="X247" i="30"/>
  <c r="AB247" i="30"/>
  <c r="X414" i="30"/>
  <c r="AB414" i="30"/>
  <c r="Y213" i="30"/>
  <c r="AC213" i="30"/>
  <c r="X1610" i="30"/>
  <c r="AB1610" i="30"/>
  <c r="X1117" i="30"/>
  <c r="AB1117" i="30"/>
  <c r="X1604" i="30"/>
  <c r="AB1604" i="30"/>
  <c r="Z550" i="30"/>
  <c r="AD550" i="30"/>
  <c r="X493" i="30"/>
  <c r="AB493" i="30"/>
  <c r="AD539" i="30"/>
  <c r="AD795" i="30"/>
  <c r="Z282" i="30"/>
  <c r="AD282" i="30"/>
  <c r="AA973" i="30"/>
  <c r="AE973" i="30"/>
  <c r="AA864" i="30"/>
  <c r="AE864" i="30"/>
  <c r="Z783" i="30"/>
  <c r="AD783" i="30"/>
  <c r="Z746" i="30"/>
  <c r="AD746" i="30"/>
  <c r="Y199" i="30"/>
  <c r="AC199" i="30"/>
  <c r="Y1648" i="30"/>
  <c r="AC1648" i="30"/>
  <c r="AC1027" i="30"/>
  <c r="AA1457" i="30"/>
  <c r="AE1457" i="30"/>
  <c r="AD247" i="30"/>
  <c r="AE418" i="30"/>
  <c r="AE203" i="30"/>
  <c r="Z360" i="30"/>
  <c r="AD360" i="30"/>
  <c r="AA658" i="30"/>
  <c r="AE658" i="30"/>
  <c r="Y1610" i="30"/>
  <c r="AC1610" i="30"/>
  <c r="AB1661" i="30"/>
  <c r="AC495" i="30"/>
  <c r="Z1433" i="30"/>
  <c r="AD1433" i="30"/>
  <c r="AA550" i="30"/>
  <c r="AE550" i="30"/>
  <c r="X1654" i="30"/>
  <c r="AB1654" i="30"/>
  <c r="Z243" i="30"/>
  <c r="AD243" i="30"/>
  <c r="AA660" i="30"/>
  <c r="AE660" i="30"/>
  <c r="Z1637" i="30"/>
  <c r="AD1637" i="30"/>
  <c r="Y406" i="30"/>
  <c r="AC406" i="30"/>
  <c r="Y689" i="30"/>
  <c r="AC689" i="30"/>
  <c r="Z994" i="30"/>
  <c r="AD994" i="30"/>
  <c r="X457" i="30"/>
  <c r="AB457" i="30"/>
  <c r="Z814" i="30"/>
  <c r="AD814" i="30"/>
  <c r="X1657" i="30"/>
  <c r="AB1657" i="30"/>
  <c r="Z1650" i="30"/>
  <c r="AD1650" i="30"/>
  <c r="Z1337" i="30"/>
  <c r="AD1337" i="30"/>
  <c r="Z745" i="30"/>
  <c r="AD745" i="30"/>
  <c r="AC1371" i="30"/>
  <c r="X1550" i="30"/>
  <c r="AB1550" i="30"/>
  <c r="AC700" i="30"/>
  <c r="Z1683" i="30"/>
  <c r="AD1683" i="30"/>
  <c r="AE1198" i="30"/>
  <c r="AD1152" i="30"/>
  <c r="X1335" i="30"/>
  <c r="AB1335" i="30"/>
  <c r="Z540" i="30"/>
  <c r="AD540" i="30"/>
  <c r="AB574" i="30"/>
  <c r="AD1150" i="30"/>
  <c r="AA866" i="30"/>
  <c r="AE866" i="30"/>
  <c r="Z595" i="30"/>
  <c r="AD595" i="30"/>
  <c r="AA737" i="30"/>
  <c r="AE737" i="30"/>
  <c r="AD844" i="30"/>
  <c r="Y1265" i="30"/>
  <c r="AC1265" i="30"/>
  <c r="AA1130" i="30"/>
  <c r="AE1130" i="30"/>
  <c r="AD960" i="30"/>
  <c r="Y1074" i="30"/>
  <c r="AC1074" i="30"/>
  <c r="AE997" i="30"/>
  <c r="Z906" i="30"/>
  <c r="AD906" i="30"/>
  <c r="Z1173" i="30"/>
  <c r="AD1173" i="30"/>
  <c r="Y958" i="30"/>
  <c r="AC958" i="30"/>
  <c r="AE959" i="30"/>
  <c r="Z865" i="30"/>
  <c r="AD865" i="30"/>
  <c r="Y1598" i="30"/>
  <c r="AC1598" i="30"/>
  <c r="AA1433" i="30"/>
  <c r="AE1433" i="30"/>
  <c r="AE863" i="30"/>
  <c r="AD502" i="30"/>
  <c r="Z1053" i="30"/>
  <c r="AD1053" i="30"/>
  <c r="AE706" i="30"/>
  <c r="AB1162" i="30"/>
  <c r="Y1646" i="30"/>
  <c r="AC1646" i="30"/>
  <c r="AA1038" i="30"/>
  <c r="AE1038" i="30"/>
  <c r="X1426" i="30"/>
  <c r="AB1426" i="30"/>
  <c r="AC980" i="30"/>
  <c r="Z310" i="30"/>
  <c r="AD310" i="30"/>
  <c r="AA909" i="30"/>
  <c r="AE909" i="30"/>
  <c r="AD660" i="30"/>
  <c r="Z1560" i="30"/>
  <c r="AD1560" i="30"/>
  <c r="AA795" i="30"/>
  <c r="AE795" i="30"/>
  <c r="AE435" i="30"/>
  <c r="AE1106" i="30"/>
  <c r="AE1083" i="30"/>
  <c r="AE1527" i="30"/>
  <c r="AE1073" i="30"/>
  <c r="AE615" i="30"/>
  <c r="AB918" i="30"/>
  <c r="AC1262" i="30"/>
  <c r="AE502" i="30"/>
  <c r="AC1686" i="30"/>
  <c r="AC1463" i="30"/>
  <c r="AC1308" i="30"/>
  <c r="AC1198" i="30"/>
  <c r="AE261" i="30"/>
  <c r="AE1274" i="30"/>
  <c r="AD1171" i="30"/>
  <c r="AC913" i="30"/>
  <c r="AC1649" i="30"/>
  <c r="AB1533" i="30"/>
  <c r="AC1389" i="30"/>
  <c r="AC204" i="30"/>
  <c r="AE628" i="30"/>
  <c r="AB1197" i="30"/>
  <c r="AD1165" i="30"/>
  <c r="AC433" i="30"/>
  <c r="AC1032" i="30"/>
  <c r="AC900" i="30"/>
  <c r="AB270" i="30"/>
  <c r="AD1002" i="30"/>
  <c r="AB892" i="30"/>
  <c r="AD210" i="30"/>
  <c r="AB531" i="30"/>
  <c r="AD1537" i="30"/>
  <c r="AD1487" i="30"/>
  <c r="AE1256" i="30"/>
  <c r="AB663" i="30"/>
  <c r="AB546" i="30"/>
  <c r="AC1029" i="30"/>
  <c r="AC1140" i="30"/>
  <c r="AB1276" i="30"/>
  <c r="AE545" i="30"/>
  <c r="AE1682" i="30"/>
  <c r="AD1056" i="30"/>
  <c r="AE1078" i="30"/>
  <c r="AE1212" i="30"/>
  <c r="AC497" i="30"/>
  <c r="AC1398" i="30"/>
  <c r="AC1450" i="30"/>
  <c r="AC1216" i="30"/>
  <c r="AD1048" i="30"/>
  <c r="AD1290" i="30"/>
  <c r="AC1095" i="30"/>
  <c r="AE801" i="30"/>
  <c r="AD204" i="30"/>
  <c r="AC773" i="30"/>
  <c r="AB1037" i="30"/>
  <c r="AC914" i="30"/>
  <c r="AB318" i="30"/>
  <c r="AB1465" i="30"/>
  <c r="AB1526" i="30"/>
  <c r="AD191" i="30"/>
  <c r="AB864" i="30"/>
  <c r="AD729" i="30"/>
  <c r="AD1328" i="30"/>
  <c r="AE1361" i="30"/>
  <c r="AB933" i="30"/>
  <c r="AB1648" i="30"/>
  <c r="AB1131" i="30"/>
  <c r="AD903" i="30"/>
  <c r="AE876" i="30"/>
  <c r="AE433" i="30"/>
  <c r="AD1457" i="30"/>
  <c r="AD749" i="30"/>
  <c r="AC586" i="30"/>
  <c r="AD737" i="30"/>
  <c r="AD270" i="30"/>
  <c r="AE631" i="30"/>
  <c r="AE707" i="30"/>
  <c r="AC1139" i="30"/>
  <c r="AE189" i="30"/>
  <c r="AE1568" i="30"/>
  <c r="AD810" i="30"/>
  <c r="AC1663" i="30"/>
  <c r="AD1069" i="30"/>
  <c r="AC198" i="30"/>
  <c r="AB1598" i="30"/>
  <c r="AE372" i="30"/>
  <c r="AE1085" i="30"/>
  <c r="AB1506" i="30"/>
  <c r="AE364" i="30"/>
  <c r="AE260" i="30"/>
  <c r="AE343" i="30"/>
  <c r="AE722" i="30"/>
  <c r="AE644" i="30"/>
  <c r="AD826" i="30"/>
  <c r="AC1022" i="30"/>
  <c r="AC1576" i="30"/>
  <c r="AC947" i="30"/>
  <c r="AB299" i="30"/>
  <c r="AD1557" i="30"/>
  <c r="AC1388" i="30"/>
  <c r="AE1166" i="30"/>
  <c r="AE814" i="30"/>
  <c r="AD860" i="30"/>
  <c r="AD1465" i="30"/>
  <c r="AB1052" i="30"/>
  <c r="AC1234" i="30"/>
  <c r="AB1649" i="30"/>
  <c r="AD1670" i="30"/>
  <c r="AD1229" i="30"/>
  <c r="AD1547" i="30"/>
  <c r="AE1048" i="30"/>
  <c r="AE927" i="30"/>
  <c r="AE1290" i="30"/>
  <c r="AB607" i="30"/>
  <c r="AB1639" i="30"/>
  <c r="AB1571" i="30"/>
  <c r="AC1037" i="30"/>
  <c r="AC318" i="30"/>
  <c r="AD1488" i="30"/>
  <c r="AD459" i="30"/>
  <c r="AB1525" i="30"/>
  <c r="AB718" i="30"/>
  <c r="AC582" i="30"/>
  <c r="AD1651" i="30"/>
  <c r="AD232" i="30"/>
  <c r="AC1306" i="30"/>
  <c r="AC427" i="30"/>
  <c r="AC474" i="30"/>
  <c r="AE1326" i="30"/>
  <c r="AC702" i="30"/>
  <c r="AC1273" i="30"/>
  <c r="AC583" i="30"/>
  <c r="AC547" i="30"/>
  <c r="AC1006" i="30"/>
  <c r="AB1106" i="30"/>
  <c r="AB328" i="30"/>
  <c r="AD772" i="30"/>
  <c r="AE267" i="30"/>
  <c r="AE360" i="30"/>
  <c r="AB1547" i="30"/>
  <c r="AD283" i="30"/>
  <c r="AB1444" i="30"/>
  <c r="AD1130" i="30"/>
  <c r="AE668" i="30"/>
  <c r="AB535" i="30"/>
  <c r="AD284" i="30"/>
  <c r="AE838" i="30"/>
  <c r="AD758" i="30"/>
  <c r="AD1092" i="30"/>
  <c r="AE810" i="30"/>
  <c r="AC1584" i="30"/>
  <c r="AB1675" i="30"/>
  <c r="AC1117" i="30"/>
  <c r="AC821" i="30"/>
  <c r="AD836" i="30"/>
  <c r="AB1380" i="30"/>
  <c r="AD1009" i="30"/>
  <c r="AE1324" i="30"/>
  <c r="AB1605" i="30"/>
  <c r="AE842" i="30"/>
  <c r="AE323" i="30"/>
  <c r="AB259" i="30"/>
  <c r="AE1053" i="30"/>
  <c r="AC1227" i="30"/>
  <c r="AC1506" i="30"/>
  <c r="AD1256" i="30"/>
  <c r="AD709" i="30"/>
  <c r="AD1023" i="30"/>
  <c r="AD343" i="30"/>
  <c r="AE948" i="30"/>
  <c r="AD1508" i="30"/>
  <c r="AC1382" i="30"/>
  <c r="AB613" i="30"/>
  <c r="AC1453" i="30"/>
  <c r="AD1448" i="30"/>
  <c r="AB1376" i="30"/>
  <c r="AB1210" i="30"/>
  <c r="AB225" i="30"/>
  <c r="AC299" i="30"/>
  <c r="AE1164" i="30"/>
  <c r="AB304" i="30"/>
  <c r="AD600" i="30"/>
  <c r="AB772" i="30"/>
  <c r="AD893" i="30"/>
  <c r="AB229" i="30"/>
  <c r="AC1078" i="30"/>
  <c r="AB800" i="30"/>
  <c r="AB213" i="30"/>
  <c r="AB1395" i="30"/>
  <c r="AC320" i="30"/>
  <c r="AB495" i="30"/>
  <c r="AE1036" i="30"/>
  <c r="AD706" i="30"/>
  <c r="AD1196" i="30"/>
  <c r="AY114" i="28"/>
  <c r="BB114" i="28" s="1"/>
  <c r="AY146" i="28"/>
  <c r="AX146" i="28"/>
  <c r="AX230" i="28"/>
  <c r="AY152" i="28"/>
  <c r="AX302" i="28"/>
  <c r="AX229" i="28"/>
  <c r="AX158" i="28"/>
  <c r="AY230" i="28"/>
  <c r="AX152" i="28"/>
  <c r="AY229" i="28"/>
  <c r="AY211" i="28"/>
  <c r="AY294" i="28"/>
  <c r="AX304" i="28"/>
  <c r="AX211" i="28"/>
  <c r="AX119" i="28"/>
  <c r="AX157" i="28"/>
  <c r="AX204" i="28"/>
  <c r="AY204" i="28"/>
  <c r="AX276" i="28"/>
  <c r="AX300" i="28"/>
  <c r="AY300" i="28"/>
  <c r="AT114" i="28"/>
  <c r="AY183" i="28"/>
  <c r="AX201" i="28"/>
  <c r="AX169" i="28"/>
  <c r="AY283" i="28"/>
  <c r="AY169" i="28"/>
  <c r="AY234" i="28"/>
  <c r="AT191" i="28"/>
  <c r="AY179" i="28"/>
  <c r="AX294" i="28"/>
  <c r="AY191" i="28"/>
  <c r="BB191" i="28" s="1"/>
  <c r="AX121" i="28"/>
  <c r="AX308" i="28"/>
  <c r="AX179" i="28"/>
  <c r="AY137" i="28"/>
  <c r="AX234" i="28"/>
  <c r="AX260" i="28"/>
  <c r="AY198" i="28"/>
  <c r="AY243" i="28"/>
  <c r="AX128" i="28"/>
  <c r="AY235" i="28"/>
  <c r="AX243" i="28"/>
  <c r="AY281" i="28"/>
  <c r="AY250" i="28"/>
  <c r="AY159" i="28"/>
  <c r="AY121" i="28"/>
  <c r="AY182" i="28"/>
  <c r="AY310" i="28"/>
  <c r="AX251" i="28"/>
  <c r="AY174" i="28"/>
  <c r="AY247" i="28"/>
  <c r="AY290" i="28"/>
  <c r="AX167" i="28"/>
  <c r="AX199" i="28"/>
  <c r="AY138" i="28"/>
  <c r="AX198" i="28"/>
  <c r="AY217" i="28"/>
  <c r="AX137" i="28"/>
  <c r="AY199" i="28"/>
  <c r="AX197" i="28"/>
  <c r="AY197" i="28"/>
  <c r="AY135" i="28"/>
  <c r="AX310" i="28"/>
  <c r="AY292" i="28"/>
  <c r="AX123" i="28"/>
  <c r="AY219" i="28"/>
  <c r="AX217" i="28"/>
  <c r="AX227" i="28"/>
  <c r="AY306" i="28"/>
  <c r="AX270" i="28"/>
  <c r="AY196" i="28"/>
  <c r="AY141" i="28"/>
  <c r="AY242" i="28"/>
  <c r="AX271" i="28"/>
  <c r="AX141" i="28"/>
  <c r="AY123" i="28"/>
  <c r="AY143" i="28"/>
  <c r="AY119" i="28"/>
  <c r="AT125" i="28"/>
  <c r="AY125" i="28"/>
  <c r="AX292" i="28"/>
  <c r="AY302" i="28"/>
  <c r="AT261" i="28"/>
  <c r="AY261" i="28"/>
  <c r="AX261" i="28"/>
  <c r="AY118" i="28"/>
  <c r="BB118" i="28" s="1"/>
  <c r="AX232" i="28"/>
  <c r="AY304" i="28"/>
  <c r="AY232" i="28"/>
  <c r="AT118" i="28"/>
  <c r="AY113" i="28"/>
  <c r="AX113" i="28"/>
  <c r="AY271" i="28"/>
  <c r="AX181" i="28"/>
  <c r="AX159" i="28"/>
  <c r="AY265" i="28"/>
  <c r="AX237" i="28"/>
  <c r="AY260" i="28"/>
  <c r="AX125" i="28"/>
  <c r="AX135" i="28"/>
  <c r="AX290" i="28"/>
  <c r="AY255" i="28"/>
  <c r="AY297" i="28"/>
  <c r="AX172" i="28"/>
  <c r="AT185" i="28"/>
  <c r="AY185" i="28"/>
  <c r="AX185" i="28"/>
  <c r="AY194" i="28"/>
  <c r="AY241" i="28"/>
  <c r="AX269" i="28"/>
  <c r="AX223" i="28"/>
  <c r="AX241" i="28"/>
  <c r="AY237" i="28"/>
  <c r="AX247" i="28"/>
  <c r="AX160" i="28"/>
  <c r="AY276" i="28"/>
  <c r="AX242" i="28"/>
  <c r="AX274" i="28"/>
  <c r="AY190" i="28"/>
  <c r="BB190" i="28" s="1"/>
  <c r="AY308" i="28"/>
  <c r="AX283" i="28"/>
  <c r="AY309" i="28"/>
  <c r="AT190" i="28"/>
  <c r="AY160" i="28"/>
  <c r="AY227" i="28"/>
  <c r="AY270" i="28"/>
  <c r="AY128" i="28"/>
  <c r="AX305" i="28"/>
  <c r="AX193" i="28"/>
  <c r="AX192" i="28"/>
  <c r="AY158" i="28"/>
  <c r="AX224" i="28"/>
  <c r="AY258" i="28"/>
  <c r="AY305" i="28"/>
  <c r="AY224" i="28"/>
  <c r="AX267" i="28"/>
  <c r="AX174" i="28"/>
  <c r="AX309" i="28"/>
  <c r="AX266" i="28"/>
  <c r="AY178" i="28"/>
  <c r="AX236" i="28"/>
  <c r="AY116" i="28"/>
  <c r="AY139" i="28"/>
  <c r="BB139" i="28" s="1"/>
  <c r="AX220" i="28"/>
  <c r="AX116" i="28"/>
  <c r="AX285" i="28"/>
  <c r="AX151" i="28"/>
  <c r="AT139" i="28"/>
  <c r="AY285" i="28"/>
  <c r="AX311" i="28"/>
  <c r="AX249" i="28"/>
  <c r="AT127" i="28"/>
  <c r="AT284" i="28"/>
  <c r="AY284" i="28"/>
  <c r="AY127" i="28"/>
  <c r="BB127" i="28" s="1"/>
  <c r="AT154" i="28"/>
  <c r="AX154" i="28"/>
  <c r="BB154" i="28" s="1"/>
  <c r="AT177" i="28"/>
  <c r="AY177" i="28"/>
  <c r="AT165" i="28"/>
  <c r="AY165" i="28"/>
  <c r="BB165" i="28" s="1"/>
  <c r="AX164" i="28"/>
  <c r="AY172" i="28"/>
  <c r="AY274" i="28"/>
  <c r="AX170" i="28"/>
  <c r="AX295" i="28"/>
  <c r="AY267" i="28"/>
  <c r="AY282" i="28"/>
  <c r="AX196" i="28"/>
  <c r="AX177" i="28"/>
  <c r="AT259" i="28"/>
  <c r="AY259" i="28"/>
  <c r="BB259" i="28" s="1"/>
  <c r="AY164" i="28"/>
  <c r="AY277" i="28"/>
  <c r="AY228" i="28"/>
  <c r="AX122" i="28"/>
  <c r="AY311" i="28"/>
  <c r="AY203" i="28"/>
  <c r="AY186" i="28"/>
  <c r="BB186" i="28" s="1"/>
  <c r="AY122" i="28"/>
  <c r="AX126" i="28"/>
  <c r="AT168" i="28"/>
  <c r="AX168" i="28"/>
  <c r="AY168" i="28"/>
  <c r="AT148" i="28"/>
  <c r="AY148" i="28"/>
  <c r="AX148" i="28"/>
  <c r="AY275" i="28"/>
  <c r="AX272" i="28"/>
  <c r="AY253" i="28"/>
  <c r="AT189" i="28"/>
  <c r="AX189" i="28"/>
  <c r="AY189" i="28"/>
  <c r="AY192" i="28"/>
  <c r="AY171" i="28"/>
  <c r="AY256" i="28"/>
  <c r="AY226" i="28"/>
  <c r="AX257" i="28"/>
  <c r="AX277" i="28"/>
  <c r="AT186" i="28"/>
  <c r="AY240" i="28"/>
  <c r="AX184" i="28"/>
  <c r="AY157" i="28"/>
  <c r="AX273" i="28"/>
  <c r="AX253" i="28"/>
  <c r="AX188" i="28"/>
  <c r="AX289" i="28"/>
  <c r="AT147" i="28"/>
  <c r="AX147" i="28"/>
  <c r="BB147" i="28" s="1"/>
  <c r="AT288" i="28"/>
  <c r="AY288" i="28"/>
  <c r="AX288" i="28"/>
  <c r="AX240" i="28"/>
  <c r="AY184" i="28"/>
  <c r="AX286" i="28"/>
  <c r="AY301" i="28"/>
  <c r="AY269" i="28"/>
  <c r="AY272" i="28"/>
  <c r="AX208" i="28"/>
  <c r="AX225" i="28"/>
  <c r="AY298" i="28"/>
  <c r="AY188" i="28"/>
  <c r="AY289" i="28"/>
  <c r="AY126" i="28"/>
  <c r="AT163" i="28"/>
  <c r="AX163" i="28"/>
  <c r="BB163" i="28" s="1"/>
  <c r="AY166" i="28"/>
  <c r="AX284" i="28"/>
  <c r="AY286" i="28"/>
  <c r="AY245" i="28"/>
  <c r="AX256" i="28"/>
  <c r="AX306" i="28"/>
  <c r="AX195" i="28"/>
  <c r="AY201" i="28"/>
  <c r="AY162" i="28"/>
  <c r="AY264" i="28"/>
  <c r="AY200" i="28"/>
  <c r="AY299" i="28"/>
  <c r="AT207" i="28"/>
  <c r="AY207" i="28"/>
  <c r="AX207" i="28"/>
  <c r="AY222" i="28"/>
  <c r="AY134" i="28"/>
  <c r="AT142" i="28"/>
  <c r="AX142" i="28"/>
  <c r="AY142" i="28"/>
  <c r="AY291" i="28"/>
  <c r="AT173" i="28"/>
  <c r="AX173" i="28"/>
  <c r="AY173" i="28"/>
  <c r="AX303" i="28"/>
  <c r="AY220" i="28"/>
  <c r="AX255" i="28"/>
  <c r="J6" i="28"/>
  <c r="AX203" i="28"/>
  <c r="AY248" i="28"/>
  <c r="I15" i="28"/>
  <c r="AY293" i="28"/>
  <c r="AY195" i="28"/>
  <c r="AX209" i="28"/>
  <c r="AX175" i="28"/>
  <c r="AY181" i="28"/>
  <c r="AX132" i="28"/>
  <c r="AT239" i="28"/>
  <c r="AY239" i="28"/>
  <c r="AX239" i="28"/>
  <c r="AX180" i="28"/>
  <c r="AX144" i="28"/>
  <c r="AX134" i="28"/>
  <c r="AT238" i="28"/>
  <c r="AY238" i="28"/>
  <c r="AX238" i="28"/>
  <c r="AY249" i="28"/>
  <c r="J15" i="28"/>
  <c r="AX218" i="28"/>
  <c r="AY175" i="28"/>
  <c r="AX248" i="28"/>
  <c r="AY132" i="28"/>
  <c r="AX275" i="28"/>
  <c r="AX187" i="28"/>
  <c r="AY231" i="28"/>
  <c r="AY180" i="28"/>
  <c r="AX210" i="28"/>
  <c r="AY144" i="28"/>
  <c r="AY214" i="28"/>
  <c r="AX166" i="28"/>
  <c r="AT140" i="28"/>
  <c r="AY140" i="28"/>
  <c r="AX140" i="28"/>
  <c r="AX312" i="28"/>
  <c r="AY151" i="28"/>
  <c r="AX222" i="28"/>
  <c r="AX171" i="28"/>
  <c r="AY129" i="28"/>
  <c r="AY193" i="28"/>
  <c r="AY303" i="28"/>
  <c r="J12" i="28"/>
  <c r="AX143" i="28"/>
  <c r="AX278" i="28"/>
  <c r="AX262" i="28"/>
  <c r="AT212" i="28"/>
  <c r="AY212" i="28"/>
  <c r="AX212" i="28"/>
  <c r="A46" i="28"/>
  <c r="A44" i="28"/>
  <c r="A42" i="28"/>
  <c r="A40" i="28"/>
  <c r="A38" i="28"/>
  <c r="A36" i="28"/>
  <c r="A34" i="28"/>
  <c r="A45" i="28"/>
  <c r="A35" i="28"/>
  <c r="A47" i="28"/>
  <c r="A37" i="28"/>
  <c r="A43" i="28"/>
  <c r="A39" i="28"/>
  <c r="A41" i="28"/>
  <c r="A33" i="28"/>
  <c r="AT215" i="28"/>
  <c r="AX215" i="28"/>
  <c r="AY215" i="28"/>
  <c r="N6" i="28"/>
  <c r="CF113" i="28"/>
  <c r="N9" i="28" s="1"/>
  <c r="AX200" i="28"/>
  <c r="AX213" i="28"/>
  <c r="AX235" i="28"/>
  <c r="AY213" i="28"/>
  <c r="AT216" i="28"/>
  <c r="AY216" i="28"/>
  <c r="AX216" i="28"/>
  <c r="AY167" i="28"/>
  <c r="AX194" i="28"/>
  <c r="AX162" i="28"/>
  <c r="AT161" i="28"/>
  <c r="AX161" i="28"/>
  <c r="AY161" i="28"/>
  <c r="AT120" i="28"/>
  <c r="AX120" i="28"/>
  <c r="AY120" i="28"/>
  <c r="AT202" i="28"/>
  <c r="AY202" i="28"/>
  <c r="AX202" i="28"/>
  <c r="AX297" i="28"/>
  <c r="AX178" i="28"/>
  <c r="AX279" i="28"/>
  <c r="AX293" i="28"/>
  <c r="AY221" i="28"/>
  <c r="AX244" i="28"/>
  <c r="AY187" i="28"/>
  <c r="AY257" i="28"/>
  <c r="AY236" i="28"/>
  <c r="AY312" i="28"/>
  <c r="AX287" i="28"/>
  <c r="AX281" i="28"/>
  <c r="AX252" i="28"/>
  <c r="AX131" i="28"/>
  <c r="AT130" i="28"/>
  <c r="AX130" i="28"/>
  <c r="AY130" i="28"/>
  <c r="AX268" i="28"/>
  <c r="AY278" i="28"/>
  <c r="AT296" i="28"/>
  <c r="AX296" i="28"/>
  <c r="AY296" i="28"/>
  <c r="AY262" i="28"/>
  <c r="AT136" i="28"/>
  <c r="AY136" i="28"/>
  <c r="AX136" i="28"/>
  <c r="AT307" i="28"/>
  <c r="AY307" i="28"/>
  <c r="AX307" i="28"/>
  <c r="AT205" i="28"/>
  <c r="AY205" i="28"/>
  <c r="AX205" i="28"/>
  <c r="AX231" i="28"/>
  <c r="AY246" i="28"/>
  <c r="AY149" i="28"/>
  <c r="AY209" i="28"/>
  <c r="N8" i="28"/>
  <c r="AY295" i="28"/>
  <c r="AT133" i="28"/>
  <c r="AX133" i="28"/>
  <c r="AY133" i="28"/>
  <c r="AY210" i="28"/>
  <c r="AX117" i="28"/>
  <c r="AY252" i="28"/>
  <c r="AY279" i="28"/>
  <c r="AY131" i="28"/>
  <c r="AX301" i="28"/>
  <c r="AY266" i="28"/>
  <c r="AY208" i="28"/>
  <c r="AY273" i="28"/>
  <c r="AX129" i="28"/>
  <c r="AX291" i="28"/>
  <c r="AT156" i="28"/>
  <c r="AX156" i="28"/>
  <c r="AY156" i="28"/>
  <c r="AX183" i="28"/>
  <c r="AX115" i="28"/>
  <c r="AY268" i="28"/>
  <c r="AY218" i="28"/>
  <c r="AX206" i="28"/>
  <c r="AX250" i="28"/>
  <c r="AX138" i="28"/>
  <c r="AX254" i="28"/>
  <c r="AY145" i="28"/>
  <c r="AX145" i="28"/>
  <c r="AT145" i="28"/>
  <c r="AX265" i="28"/>
  <c r="AX264" i="28"/>
  <c r="AX219" i="28"/>
  <c r="AY206" i="28"/>
  <c r="AY244" i="28"/>
  <c r="AT124" i="28"/>
  <c r="AY124" i="28"/>
  <c r="AX124" i="28"/>
  <c r="AY225" i="28"/>
  <c r="J11" i="28"/>
  <c r="N16" i="28"/>
  <c r="AX214" i="28"/>
  <c r="AX155" i="28"/>
  <c r="AX246" i="28"/>
  <c r="AX263" i="28"/>
  <c r="AY117" i="28"/>
  <c r="AY251" i="28"/>
  <c r="AX182" i="28"/>
  <c r="CH113" i="28"/>
  <c r="N13" i="28" s="1"/>
  <c r="N10" i="28"/>
  <c r="AX245" i="28"/>
  <c r="AY170" i="28"/>
  <c r="AX228" i="28"/>
  <c r="AY115" i="28"/>
  <c r="AY254" i="28"/>
  <c r="AX176" i="28"/>
  <c r="N12" i="28"/>
  <c r="AT153" i="28"/>
  <c r="AY153" i="28"/>
  <c r="AX153" i="28"/>
  <c r="AT150" i="28"/>
  <c r="AX150" i="28"/>
  <c r="AY150" i="28"/>
  <c r="AX299" i="28"/>
  <c r="AX221" i="28"/>
  <c r="CJ113" i="28"/>
  <c r="N17" i="28" s="1"/>
  <c r="N14" i="28"/>
  <c r="AY155" i="28"/>
  <c r="AY287" i="28"/>
  <c r="AY263" i="28"/>
  <c r="AX149" i="28"/>
  <c r="AT233" i="28"/>
  <c r="AX233" i="28"/>
  <c r="AY233" i="28"/>
  <c r="AX258" i="28"/>
  <c r="AX298" i="28"/>
  <c r="AX282" i="28"/>
  <c r="AY223" i="28"/>
  <c r="AT280" i="28"/>
  <c r="AX280" i="28"/>
  <c r="AY280" i="28"/>
  <c r="AX226" i="28"/>
  <c r="AY176" i="28"/>
  <c r="D11" i="30" l="1"/>
  <c r="D13" i="30" s="1"/>
  <c r="B6" i="30"/>
  <c r="B14" i="30" s="1"/>
  <c r="D6" i="30"/>
  <c r="D9" i="30" s="1"/>
  <c r="B13" i="30"/>
  <c r="B12" i="30"/>
  <c r="BB146" i="28"/>
  <c r="BB247" i="28"/>
  <c r="BB113" i="28"/>
  <c r="BB283" i="28"/>
  <c r="BB158" i="28"/>
  <c r="BB230" i="28"/>
  <c r="BB119" i="28"/>
  <c r="BB211" i="28"/>
  <c r="BB152" i="28"/>
  <c r="BB290" i="28"/>
  <c r="BB261" i="28"/>
  <c r="BB229" i="28"/>
  <c r="BB300" i="28"/>
  <c r="BB204" i="28"/>
  <c r="BB264" i="28"/>
  <c r="BB294" i="28"/>
  <c r="BB169" i="28"/>
  <c r="BB198" i="28"/>
  <c r="BB302" i="28"/>
  <c r="BB308" i="28"/>
  <c r="BB157" i="28"/>
  <c r="BB197" i="28"/>
  <c r="BB304" i="28"/>
  <c r="BB288" i="28"/>
  <c r="BB276" i="28"/>
  <c r="BB183" i="28"/>
  <c r="BB253" i="28"/>
  <c r="BB250" i="28"/>
  <c r="BB121" i="28"/>
  <c r="BB281" i="28"/>
  <c r="BB224" i="28"/>
  <c r="BB243" i="28"/>
  <c r="BB234" i="28"/>
  <c r="BB194" i="28"/>
  <c r="BB179" i="28"/>
  <c r="BB246" i="28"/>
  <c r="BB201" i="28"/>
  <c r="BB123" i="28"/>
  <c r="BB220" i="28"/>
  <c r="BB235" i="28"/>
  <c r="BB225" i="28"/>
  <c r="BB227" i="28"/>
  <c r="BB241" i="28"/>
  <c r="BB260" i="28"/>
  <c r="BB200" i="28"/>
  <c r="BB159" i="28"/>
  <c r="BB310" i="28"/>
  <c r="BB217" i="28"/>
  <c r="BB128" i="28"/>
  <c r="BB258" i="28"/>
  <c r="BB207" i="28"/>
  <c r="BB192" i="28"/>
  <c r="BB137" i="28"/>
  <c r="BB306" i="28"/>
  <c r="BB237" i="28"/>
  <c r="BB181" i="28"/>
  <c r="BB182" i="28"/>
  <c r="BB219" i="28"/>
  <c r="BB174" i="28"/>
  <c r="BB251" i="28"/>
  <c r="BB284" i="28"/>
  <c r="BB129" i="28"/>
  <c r="BB167" i="28"/>
  <c r="BB151" i="28"/>
  <c r="BB232" i="28"/>
  <c r="BB292" i="28"/>
  <c r="BB199" i="28"/>
  <c r="BB309" i="28"/>
  <c r="BB145" i="28"/>
  <c r="BB138" i="28"/>
  <c r="BB271" i="28"/>
  <c r="BB148" i="28"/>
  <c r="BB277" i="28"/>
  <c r="BB270" i="28"/>
  <c r="BB135" i="28"/>
  <c r="BB125" i="28"/>
  <c r="BB265" i="28"/>
  <c r="BB140" i="28"/>
  <c r="BB240" i="28"/>
  <c r="BB256" i="28"/>
  <c r="BB286" i="28"/>
  <c r="BB242" i="28"/>
  <c r="BB236" i="28"/>
  <c r="BB116" i="28"/>
  <c r="BB141" i="28"/>
  <c r="BB226" i="28"/>
  <c r="BB221" i="28"/>
  <c r="BB143" i="28"/>
  <c r="BB196" i="28"/>
  <c r="BB178" i="28"/>
  <c r="BB297" i="28"/>
  <c r="BB255" i="28"/>
  <c r="BB295" i="28"/>
  <c r="BB267" i="28"/>
  <c r="BB202" i="28"/>
  <c r="BB269" i="28"/>
  <c r="BB126" i="28"/>
  <c r="BB274" i="28"/>
  <c r="BB160" i="28"/>
  <c r="BB122" i="28"/>
  <c r="BB172" i="28"/>
  <c r="BB266" i="28"/>
  <c r="BB185" i="28"/>
  <c r="BB273" i="28"/>
  <c r="BB208" i="28"/>
  <c r="BB162" i="28"/>
  <c r="BB209" i="28"/>
  <c r="BB311" i="28"/>
  <c r="BB170" i="28"/>
  <c r="BB301" i="28"/>
  <c r="BB195" i="28"/>
  <c r="BB223" i="28"/>
  <c r="BB268" i="28"/>
  <c r="BB282" i="28"/>
  <c r="BB262" i="28"/>
  <c r="BB249" i="28"/>
  <c r="BB278" i="28"/>
  <c r="BB238" i="28"/>
  <c r="BB210" i="28"/>
  <c r="BB305" i="28"/>
  <c r="BB131" i="28"/>
  <c r="BB203" i="28"/>
  <c r="BB193" i="28"/>
  <c r="BB176" i="28"/>
  <c r="BB136" i="28"/>
  <c r="BB275" i="28"/>
  <c r="BB239" i="28"/>
  <c r="BB117" i="28"/>
  <c r="BB164" i="28"/>
  <c r="BB252" i="28"/>
  <c r="BB285" i="28"/>
  <c r="BB214" i="28"/>
  <c r="BB289" i="28"/>
  <c r="BB177" i="28"/>
  <c r="BB299" i="28"/>
  <c r="BB188" i="28"/>
  <c r="BB257" i="28"/>
  <c r="BB171" i="28"/>
  <c r="BB189" i="28"/>
  <c r="BB133" i="28"/>
  <c r="BB228" i="28"/>
  <c r="BB168" i="28"/>
  <c r="BB287" i="28"/>
  <c r="BB244" i="28"/>
  <c r="BB173" i="28"/>
  <c r="BB298" i="28"/>
  <c r="BB245" i="28"/>
  <c r="BB124" i="28"/>
  <c r="BB212" i="28"/>
  <c r="BB272" i="28"/>
  <c r="BB166" i="28"/>
  <c r="BB206" i="28"/>
  <c r="BB184" i="28"/>
  <c r="F41" i="28"/>
  <c r="H41" i="28"/>
  <c r="D41" i="28"/>
  <c r="C41" i="28"/>
  <c r="G41" i="28"/>
  <c r="E41" i="28"/>
  <c r="B41" i="28"/>
  <c r="F39" i="28"/>
  <c r="H39" i="28"/>
  <c r="E39" i="28"/>
  <c r="D39" i="28"/>
  <c r="B39" i="28"/>
  <c r="C39" i="28"/>
  <c r="G39" i="28"/>
  <c r="F47" i="28"/>
  <c r="E47" i="28"/>
  <c r="D47" i="28"/>
  <c r="C47" i="28"/>
  <c r="B47" i="28"/>
  <c r="H47" i="28"/>
  <c r="G47" i="28"/>
  <c r="BB120" i="28"/>
  <c r="B36" i="28"/>
  <c r="C36" i="28"/>
  <c r="D36" i="28"/>
  <c r="H36" i="28"/>
  <c r="F36" i="28"/>
  <c r="E36" i="28"/>
  <c r="G36" i="28"/>
  <c r="BB161" i="28"/>
  <c r="BB187" i="28"/>
  <c r="BB180" i="28"/>
  <c r="BB231" i="28"/>
  <c r="BB215" i="28"/>
  <c r="B40" i="28"/>
  <c r="D40" i="28"/>
  <c r="C40" i="28"/>
  <c r="H40" i="28"/>
  <c r="E40" i="28"/>
  <c r="G40" i="28"/>
  <c r="F40" i="28"/>
  <c r="BB156" i="28"/>
  <c r="F43" i="28"/>
  <c r="B43" i="28"/>
  <c r="C43" i="28"/>
  <c r="D43" i="28"/>
  <c r="G43" i="28"/>
  <c r="E43" i="28"/>
  <c r="H43" i="28"/>
  <c r="F37" i="28"/>
  <c r="G37" i="28"/>
  <c r="E37" i="28"/>
  <c r="D37" i="28"/>
  <c r="B37" i="28"/>
  <c r="C37" i="28"/>
  <c r="H37" i="28"/>
  <c r="BB280" i="28"/>
  <c r="BB142" i="28"/>
  <c r="F45" i="28"/>
  <c r="B45" i="28"/>
  <c r="D45" i="28"/>
  <c r="H45" i="28"/>
  <c r="C45" i="28"/>
  <c r="G45" i="28"/>
  <c r="E45" i="28"/>
  <c r="BB296" i="28"/>
  <c r="B38" i="28"/>
  <c r="H38" i="28"/>
  <c r="D38" i="28"/>
  <c r="G38" i="28"/>
  <c r="C38" i="28"/>
  <c r="F38" i="28"/>
  <c r="E38" i="28"/>
  <c r="BB233" i="28"/>
  <c r="BB153" i="28"/>
  <c r="BB205" i="28"/>
  <c r="B42" i="28"/>
  <c r="G42" i="28"/>
  <c r="F42" i="28"/>
  <c r="E42" i="28"/>
  <c r="C42" i="28"/>
  <c r="H42" i="28"/>
  <c r="D42" i="28"/>
  <c r="BB254" i="28"/>
  <c r="BB150" i="28"/>
  <c r="B44" i="28"/>
  <c r="H44" i="28"/>
  <c r="F44" i="28"/>
  <c r="E44" i="28"/>
  <c r="D44" i="28"/>
  <c r="C44" i="28"/>
  <c r="G44" i="28"/>
  <c r="BB248" i="28"/>
  <c r="BB291" i="28"/>
  <c r="H71" i="28"/>
  <c r="N20" i="28"/>
  <c r="J7" i="28" s="1"/>
  <c r="G71" i="28"/>
  <c r="A79" i="28"/>
  <c r="D71" i="28"/>
  <c r="G72" i="28"/>
  <c r="F72" i="28"/>
  <c r="E72" i="28"/>
  <c r="F71" i="28"/>
  <c r="N21" i="28"/>
  <c r="J8" i="28" s="1"/>
  <c r="E71" i="28"/>
  <c r="A72" i="28"/>
  <c r="B71" i="28"/>
  <c r="C71" i="28"/>
  <c r="A71" i="28"/>
  <c r="A78" i="28"/>
  <c r="A74" i="28"/>
  <c r="A76" i="28"/>
  <c r="A73" i="28"/>
  <c r="A80" i="28"/>
  <c r="A77" i="28"/>
  <c r="A75" i="28"/>
  <c r="H72" i="28"/>
  <c r="BB134" i="28"/>
  <c r="BB149" i="28"/>
  <c r="B46" i="28"/>
  <c r="H46" i="28"/>
  <c r="E46" i="28"/>
  <c r="C46" i="28"/>
  <c r="D46" i="28"/>
  <c r="F46" i="28"/>
  <c r="G46" i="28"/>
  <c r="BB222" i="28"/>
  <c r="BB132" i="28"/>
  <c r="BB303" i="28"/>
  <c r="F35" i="28"/>
  <c r="C35" i="28"/>
  <c r="B35" i="28"/>
  <c r="H35" i="28"/>
  <c r="E35" i="28"/>
  <c r="G35" i="28"/>
  <c r="D35" i="28"/>
  <c r="BB115" i="28"/>
  <c r="BB307" i="28"/>
  <c r="BB130" i="28"/>
  <c r="BB293" i="28"/>
  <c r="BB218" i="28"/>
  <c r="BB155" i="28"/>
  <c r="BB213" i="28"/>
  <c r="B34" i="28"/>
  <c r="G34" i="28"/>
  <c r="F34" i="28"/>
  <c r="D34" i="28"/>
  <c r="C34" i="28"/>
  <c r="H34" i="28"/>
  <c r="E34" i="28"/>
  <c r="BB144" i="28"/>
  <c r="BB263" i="28"/>
  <c r="BB279" i="28"/>
  <c r="BB216" i="28"/>
  <c r="F33" i="28"/>
  <c r="H33" i="28"/>
  <c r="G33" i="28"/>
  <c r="E33" i="28"/>
  <c r="B33" i="28"/>
  <c r="D33" i="28"/>
  <c r="C33" i="28"/>
  <c r="BB312" i="28"/>
  <c r="BB175" i="28"/>
  <c r="D12" i="30" l="1"/>
  <c r="B8" i="30"/>
  <c r="B7" i="30"/>
  <c r="B9" i="30"/>
  <c r="D7" i="30"/>
  <c r="D8" i="30"/>
  <c r="D14" i="30"/>
  <c r="J10" i="28"/>
  <c r="C65" i="28" s="1"/>
  <c r="K8" i="28"/>
  <c r="K7" i="28"/>
  <c r="H56" i="28" l="1"/>
  <c r="A68" i="28"/>
  <c r="D56" i="28"/>
  <c r="G63" i="28"/>
  <c r="F54" i="28"/>
  <c r="H55" i="28"/>
  <c r="A59" i="28"/>
  <c r="A63" i="28"/>
  <c r="H54" i="28"/>
  <c r="E59" i="28"/>
  <c r="D57" i="28"/>
  <c r="G59" i="28"/>
  <c r="H53" i="28"/>
  <c r="H64" i="28"/>
  <c r="C58" i="28"/>
  <c r="G57" i="28"/>
  <c r="F56" i="28"/>
  <c r="B60" i="28"/>
  <c r="A64" i="28"/>
  <c r="A61" i="28"/>
  <c r="A56" i="28"/>
  <c r="E62" i="28"/>
  <c r="B54" i="28"/>
  <c r="D63" i="28"/>
  <c r="H57" i="28"/>
  <c r="F62" i="28"/>
  <c r="F65" i="28"/>
  <c r="A53" i="28"/>
  <c r="G54" i="28"/>
  <c r="D58" i="28"/>
  <c r="D52" i="28"/>
  <c r="G56" i="28"/>
  <c r="G65" i="28"/>
  <c r="B56" i="28"/>
  <c r="G62" i="28"/>
  <c r="B58" i="28"/>
  <c r="E63" i="28"/>
  <c r="B55" i="28"/>
  <c r="H60" i="28"/>
  <c r="D53" i="28"/>
  <c r="E65" i="28"/>
  <c r="A52" i="28"/>
  <c r="D60" i="28"/>
  <c r="C60" i="28"/>
  <c r="J9" i="28"/>
  <c r="C54" i="28"/>
  <c r="D59" i="28"/>
  <c r="B52" i="28"/>
  <c r="G52" i="28"/>
  <c r="E61" i="28"/>
  <c r="B64" i="28"/>
  <c r="C56" i="28"/>
  <c r="B62" i="28"/>
  <c r="G64" i="28"/>
  <c r="D54" i="28"/>
  <c r="E57" i="28"/>
  <c r="F55" i="28"/>
  <c r="E52" i="28"/>
  <c r="B53" i="28"/>
  <c r="G61" i="28"/>
  <c r="C64" i="28"/>
  <c r="F58" i="28"/>
  <c r="F57" i="28"/>
  <c r="E56" i="28"/>
  <c r="A58" i="28"/>
  <c r="C62" i="28"/>
  <c r="A60" i="28"/>
  <c r="B57" i="28"/>
  <c r="H63" i="28"/>
  <c r="F64" i="28"/>
  <c r="A66" i="28"/>
  <c r="D62" i="28"/>
  <c r="B59" i="28"/>
  <c r="E53" i="28"/>
  <c r="F60" i="28"/>
  <c r="G55" i="28"/>
  <c r="H59" i="28"/>
  <c r="F59" i="28"/>
  <c r="A65" i="28"/>
  <c r="B61" i="28"/>
  <c r="E60" i="28"/>
  <c r="A54" i="28"/>
  <c r="H58" i="28"/>
  <c r="E58" i="28"/>
  <c r="A62" i="28"/>
  <c r="A55" i="28"/>
  <c r="B63" i="28"/>
  <c r="F53" i="28"/>
  <c r="D61" i="28"/>
  <c r="H62" i="28"/>
  <c r="H61" i="28"/>
  <c r="D64" i="28"/>
  <c r="H52" i="28"/>
  <c r="C53" i="28"/>
  <c r="G53" i="28"/>
  <c r="F61" i="28"/>
  <c r="A67" i="28"/>
  <c r="H65" i="28"/>
  <c r="C52" i="28"/>
  <c r="E55" i="28"/>
  <c r="C55" i="28"/>
  <c r="B65" i="28"/>
  <c r="C57" i="28"/>
  <c r="C61" i="28"/>
  <c r="E64" i="28"/>
  <c r="D65" i="28"/>
  <c r="C59" i="28"/>
  <c r="F63" i="28"/>
  <c r="E54" i="28"/>
  <c r="F52" i="28"/>
  <c r="G58" i="28"/>
  <c r="C63" i="28"/>
  <c r="A57" i="28"/>
  <c r="D55" i="28"/>
  <c r="G60" i="28"/>
  <c r="K6" i="25" l="1"/>
  <c r="J6" i="25"/>
  <c r="I6" i="25"/>
  <c r="H6" i="25"/>
  <c r="G6" i="25"/>
  <c r="F6" i="25"/>
  <c r="E6" i="25"/>
  <c r="B5" i="25"/>
  <c r="L4" i="25"/>
  <c r="K4" i="25"/>
  <c r="J4" i="25"/>
  <c r="I4" i="25"/>
  <c r="H4" i="25"/>
  <c r="E4" i="25"/>
</calcChain>
</file>

<file path=xl/sharedStrings.xml><?xml version="1.0" encoding="utf-8"?>
<sst xmlns="http://schemas.openxmlformats.org/spreadsheetml/2006/main" count="131114" uniqueCount="17263">
  <si>
    <t>MOTEUR V5  — BPH / PMS / HACCP — TRONC COMMUN + MÉTIERS</t>
  </si>
  <si>
    <t>CFA</t>
  </si>
  <si>
    <t>Règles attendues</t>
  </si>
  <si>
    <t>RESTAURATION_COLLECTIVE</t>
  </si>
  <si>
    <t>PRO</t>
  </si>
  <si>
    <t>TOUS</t>
  </si>
  <si>
    <t>AUDIT</t>
  </si>
  <si>
    <t>Manquants obligatoires</t>
  </si>
  <si>
    <t>Réponse candidat ligne 1</t>
  </si>
  <si>
    <t>Critiques détectées</t>
  </si>
  <si>
    <t>CUISINE</t>
  </si>
  <si>
    <t>EHPAD</t>
  </si>
  <si>
    <t>Réponse candidat ligne 2</t>
  </si>
  <si>
    <t>Détectées / attendues</t>
  </si>
  <si>
    <t>SERVICE</t>
  </si>
  <si>
    <t>TRAITEUR</t>
  </si>
  <si>
    <t xml:space="preserve">PATISSERIE </t>
  </si>
  <si>
    <t>CHARCUTERIE</t>
  </si>
  <si>
    <t>Réponse candidat ligne 3</t>
  </si>
  <si>
    <t>Question utilisée</t>
  </si>
  <si>
    <t>MANIPULATION</t>
  </si>
  <si>
    <t>RECEPTION</t>
  </si>
  <si>
    <t>STOCKAGE</t>
  </si>
  <si>
    <t>Réponse candidat ligne 4</t>
  </si>
  <si>
    <t>Réponse CFA attendue</t>
  </si>
  <si>
    <t>CUISSON</t>
  </si>
  <si>
    <t>REFROIDISSEMENT</t>
  </si>
  <si>
    <t>RESTES</t>
  </si>
  <si>
    <t>Réponse candidat ligne 5</t>
  </si>
  <si>
    <t>Réponse PRO attendue</t>
  </si>
  <si>
    <t>NETTOYAGE</t>
  </si>
  <si>
    <t>TRACABILITE</t>
  </si>
  <si>
    <t>AUTOCONTROLE</t>
  </si>
  <si>
    <t>ALLERGENES</t>
  </si>
  <si>
    <t>DANGERS</t>
  </si>
  <si>
    <t>Règles attendues par la question</t>
  </si>
  <si>
    <t>Texte analysé normalisé</t>
  </si>
  <si>
    <t>Règles activées</t>
  </si>
  <si>
    <t>DÉTECTIONS POSITIVES ATTENDUES ET TROUVÉES</t>
  </si>
  <si>
    <t>ID</t>
  </si>
  <si>
    <t>Périmètre</t>
  </si>
  <si>
    <t>Étape</t>
  </si>
  <si>
    <t>Danger</t>
  </si>
  <si>
    <t>Règle détectée</t>
  </si>
  <si>
    <t>Pts CFA</t>
  </si>
  <si>
    <t>Pts PRO</t>
  </si>
  <si>
    <t>Type</t>
  </si>
  <si>
    <t>Lecture : ce bloc se remplit seulement si une règle attendue par la question manque dans la réponse.</t>
  </si>
  <si>
    <t>MANQUANTS PRIORITAIRES POUR CETTE QUESTION</t>
  </si>
  <si>
    <t>Attendu manquant</t>
  </si>
  <si>
    <t>Obl. CFA</t>
  </si>
  <si>
    <t>Obl. PRO</t>
  </si>
  <si>
    <t>Conseil</t>
  </si>
  <si>
    <t>ERREURS CRITIQUES DÉTECTÉES — NON COMPENSABLES</t>
  </si>
  <si>
    <t>Lecture : ce bloc se remplit seulement si la réponse contient une faute sanitaire critique non compensable.</t>
  </si>
  <si>
    <t>PÉRIMÈTRE</t>
  </si>
  <si>
    <t>ÉTAPE</t>
  </si>
  <si>
    <t>NIVEAU</t>
  </si>
  <si>
    <t>DANGER</t>
  </si>
  <si>
    <t>TYPE</t>
  </si>
  <si>
    <t>OBL_CFA</t>
  </si>
  <si>
    <t>OBL_PRO</t>
  </si>
  <si>
    <t>PTS_CFA</t>
  </si>
  <si>
    <t>PTS_PRO</t>
  </si>
  <si>
    <t>RÈGLE / ATTENDU</t>
  </si>
  <si>
    <t>VOC_1</t>
  </si>
  <si>
    <t>VOC_2</t>
  </si>
  <si>
    <t>VOC_3</t>
  </si>
  <si>
    <t>VOC_4</t>
  </si>
  <si>
    <t>VOC_5</t>
  </si>
  <si>
    <t>VOC_6</t>
  </si>
  <si>
    <t>VOC_7</t>
  </si>
  <si>
    <t>VOC_8</t>
  </si>
  <si>
    <t>VOC_9</t>
  </si>
  <si>
    <t>VOC_10</t>
  </si>
  <si>
    <t>VOC_11</t>
  </si>
  <si>
    <t>VOC_12</t>
  </si>
  <si>
    <t>ACTIVE</t>
  </si>
  <si>
    <t>DÉTECTÉ</t>
  </si>
  <si>
    <t>CRITIQUE</t>
  </si>
  <si>
    <t>MANQUANT</t>
  </si>
  <si>
    <t>PTS_CFA_OK</t>
  </si>
  <si>
    <t>PTS_PRO_OK</t>
  </si>
  <si>
    <t>RANG_DET</t>
  </si>
  <si>
    <t>RANG_MANQ</t>
  </si>
  <si>
    <t>RANG_CRIT</t>
  </si>
  <si>
    <t>ACTIVE_POS</t>
  </si>
  <si>
    <t>DETECT_POS</t>
  </si>
  <si>
    <t>MANQ_OBL_CFA</t>
  </si>
  <si>
    <t>MANQ_OBL_PRO</t>
  </si>
  <si>
    <t>DEN_CFA</t>
  </si>
  <si>
    <t>DEN_PRO</t>
  </si>
  <si>
    <t>MANQ_OBL_ANY</t>
  </si>
  <si>
    <t>N°</t>
  </si>
  <si>
    <t>Métier</t>
  </si>
  <si>
    <t>Niveau</t>
  </si>
  <si>
    <t>Question ouverte</t>
  </si>
  <si>
    <t>Réponse attendue PRO</t>
  </si>
  <si>
    <t>Critiques à surveiller</t>
  </si>
  <si>
    <t>Vocabulaire CFA</t>
  </si>
  <si>
    <t>Vocabulaire PRO</t>
  </si>
  <si>
    <t>TRONC_COMMUN</t>
  </si>
  <si>
    <t>MICROBIOLOGIQUE</t>
  </si>
  <si>
    <t>POS</t>
  </si>
  <si>
    <t>OUI</t>
  </si>
  <si>
    <t>lavage mains</t>
  </si>
  <si>
    <t>mains propres</t>
  </si>
  <si>
    <t>savon</t>
  </si>
  <si>
    <t>essuie main</t>
  </si>
  <si>
    <t>PHYSIQUE</t>
  </si>
  <si>
    <t>tenue propre</t>
  </si>
  <si>
    <t>charlotte</t>
  </si>
  <si>
    <t>NON</t>
  </si>
  <si>
    <t>pansement bleu</t>
  </si>
  <si>
    <t>PRODUCTION</t>
  </si>
  <si>
    <t>contamination croisee</t>
  </si>
  <si>
    <t>CHIMIQUE</t>
  </si>
  <si>
    <t>materiel propre</t>
  </si>
  <si>
    <t>desinfecter</t>
  </si>
  <si>
    <t>dosage</t>
  </si>
  <si>
    <t>temps action</t>
  </si>
  <si>
    <t>rincage</t>
  </si>
  <si>
    <t>dlc</t>
  </si>
  <si>
    <t>ddm</t>
  </si>
  <si>
    <t>temperature reception</t>
  </si>
  <si>
    <t>controle temperature</t>
  </si>
  <si>
    <t>sonde</t>
  </si>
  <si>
    <t>emballage abime</t>
  </si>
  <si>
    <t>emballage propre</t>
  </si>
  <si>
    <t>REMISE_TEMPERATURE</t>
  </si>
  <si>
    <t>TRANSVERSAL</t>
  </si>
  <si>
    <t>numero lot</t>
  </si>
  <si>
    <t>lot</t>
  </si>
  <si>
    <t>fournisseur</t>
  </si>
  <si>
    <t>bon livraison</t>
  </si>
  <si>
    <t>fifo</t>
  </si>
  <si>
    <t>fefo</t>
  </si>
  <si>
    <t>filmer</t>
  </si>
  <si>
    <t>couvrir</t>
  </si>
  <si>
    <t>dater</t>
  </si>
  <si>
    <t>etiqueter</t>
  </si>
  <si>
    <t>chambre froide</t>
  </si>
  <si>
    <t>frigo</t>
  </si>
  <si>
    <t>congelateur</t>
  </si>
  <si>
    <t>temperature a coeur</t>
  </si>
  <si>
    <t>controle cuisson</t>
  </si>
  <si>
    <t>maintien chaud</t>
  </si>
  <si>
    <t>liaison chaude</t>
  </si>
  <si>
    <t>bain marie</t>
  </si>
  <si>
    <t>maintien froid</t>
  </si>
  <si>
    <t>vitrine froide</t>
  </si>
  <si>
    <t>liaison froide</t>
  </si>
  <si>
    <t>refroidissement rapide</t>
  </si>
  <si>
    <t>refroidir vite</t>
  </si>
  <si>
    <t>refroidir rapidement</t>
  </si>
  <si>
    <t>ALLERGENE</t>
  </si>
  <si>
    <t>cellule</t>
  </si>
  <si>
    <t>cellule refroidissement</t>
  </si>
  <si>
    <t>bac peu profond</t>
  </si>
  <si>
    <t>petite epaisseur</t>
  </si>
  <si>
    <t>LOCAUX</t>
  </si>
  <si>
    <t>ORGANISATION</t>
  </si>
  <si>
    <t>remettre en temperature</t>
  </si>
  <si>
    <t>rechauffage unique</t>
  </si>
  <si>
    <t>restes</t>
  </si>
  <si>
    <t>jeter si doute</t>
  </si>
  <si>
    <t>reutilisation controlee</t>
  </si>
  <si>
    <t>excedent</t>
  </si>
  <si>
    <t>plat temoin</t>
  </si>
  <si>
    <t>GENERAL</t>
  </si>
  <si>
    <t>tracabilite</t>
  </si>
  <si>
    <t>etiquette</t>
  </si>
  <si>
    <t>fiche recette</t>
  </si>
  <si>
    <t>enregistrement</t>
  </si>
  <si>
    <t>fiche controle</t>
  </si>
  <si>
    <t>LEGUMERIE</t>
  </si>
  <si>
    <t>autocontrole</t>
  </si>
  <si>
    <t>releve temperature</t>
  </si>
  <si>
    <t>releve</t>
  </si>
  <si>
    <t>action corrective</t>
  </si>
  <si>
    <t>corriger</t>
  </si>
  <si>
    <t>ecart</t>
  </si>
  <si>
    <t>non conformite</t>
  </si>
  <si>
    <t>microbe</t>
  </si>
  <si>
    <t>bacterie</t>
  </si>
  <si>
    <t>chimique</t>
  </si>
  <si>
    <t>physique</t>
  </si>
  <si>
    <t>corps etranger</t>
  </si>
  <si>
    <t>allergene</t>
  </si>
  <si>
    <t>allergie</t>
  </si>
  <si>
    <t>gluten</t>
  </si>
  <si>
    <t>lait</t>
  </si>
  <si>
    <t>oeuf</t>
  </si>
  <si>
    <t>arachide</t>
  </si>
  <si>
    <t>soja</t>
  </si>
  <si>
    <t>nuisibles</t>
  </si>
  <si>
    <t>locaux propres</t>
  </si>
  <si>
    <t>marche en avant</t>
  </si>
  <si>
    <t>flux propre sale</t>
  </si>
  <si>
    <t>eviter croisement</t>
  </si>
  <si>
    <t>refroidissement lent</t>
  </si>
  <si>
    <t>zone dangereuse</t>
  </si>
  <si>
    <t>laisser refroidir dehors</t>
  </si>
  <si>
    <t>PATISSERIE</t>
  </si>
  <si>
    <t>pas rincer produit</t>
  </si>
  <si>
    <t>allergene ignore</t>
  </si>
  <si>
    <t>servir allergene</t>
  </si>
  <si>
    <t>rechauffer plusieurs fois</t>
  </si>
  <si>
    <t>mise en place</t>
  </si>
  <si>
    <t>laver legumes</t>
  </si>
  <si>
    <t>terre</t>
  </si>
  <si>
    <t>BOULANGERIE</t>
  </si>
  <si>
    <t>fruits a coque</t>
  </si>
  <si>
    <t>FERMENTATION</t>
  </si>
  <si>
    <t>fermentation</t>
  </si>
  <si>
    <t>levain</t>
  </si>
  <si>
    <t>TRANSPORT</t>
  </si>
  <si>
    <t>fiche allergene</t>
  </si>
  <si>
    <t>retour assiette</t>
  </si>
  <si>
    <t>reste client</t>
  </si>
  <si>
    <t>pms</t>
  </si>
  <si>
    <t>TABLE RÈGLES ÉTENDUE : 200 règles (180 positives + 20 critiques), lignes 109:308</t>
  </si>
  <si>
    <t>BANQUE QUESTIONS ÉTENDUE : 3600 questions = 9 métiers × 20 matières × 20 questions, lignes 109:3708</t>
  </si>
  <si>
    <t>R0001</t>
  </si>
  <si>
    <t>TRONC_COMMUN — MANIPULATION : hygiène des mains, tenue propre, gestes propres et limitation des contaminations par le personnel</t>
  </si>
  <si>
    <t>gants propres</t>
  </si>
  <si>
    <t>pas bijoux</t>
  </si>
  <si>
    <t>bph</t>
  </si>
  <si>
    <t>C0001</t>
  </si>
  <si>
    <t>lavage mains; mains propres; savon; essuie main; tenue propre; gants propres; atelier; cuisine</t>
  </si>
  <si>
    <t>bph; hygiene du personnel; procedure lavage mains; tenue reglementaire; contamination manuportee; pansement detectable; exclusion bijoux; atelier; cuisine</t>
  </si>
  <si>
    <t>R0002</t>
  </si>
  <si>
    <t>TRONC_COMMUN — PRODUCTION : organisation de la production avec séparation des flux, marche en avant et prévention des contaminations croisées</t>
  </si>
  <si>
    <t>separer cru cuit</t>
  </si>
  <si>
    <t>R0003</t>
  </si>
  <si>
    <t>TRONC_COMMUN — NETTOYAGE : nettoyage puis désinfection avec produit adapté, dosage, temps d’action et rinçage si nécessaire</t>
  </si>
  <si>
    <t>nettoyer</t>
  </si>
  <si>
    <t>produit adapte</t>
  </si>
  <si>
    <t>R0004</t>
  </si>
  <si>
    <t>TRONC_COMMUN — RECEPTION : contrôle réception : température, DLC/DDM, état des emballages, lot, fournisseur et décision en cas d’écart</t>
  </si>
  <si>
    <t>controle livraison</t>
  </si>
  <si>
    <t>R0005</t>
  </si>
  <si>
    <t>TRONC_COMMUN — STOCKAGE : stockage protégé, daté, étiqueté, séparé, avec rotation FIFO/FEFO et respect des températures</t>
  </si>
  <si>
    <t>ranger au froid</t>
  </si>
  <si>
    <t>R0006</t>
  </si>
  <si>
    <t>TRONC_COMMUN — CUISSON : cuisson maîtrisée avec température à cœur, sonde propre et action corrective si cuisson insuffisante</t>
  </si>
  <si>
    <t>cuire assez</t>
  </si>
  <si>
    <t>temperature coeur</t>
  </si>
  <si>
    <t>volaille cuite</t>
  </si>
  <si>
    <t>cuisson maitrisee</t>
  </si>
  <si>
    <t>R0007</t>
  </si>
  <si>
    <t>TRONC_COMMUN — SERVICE : service maîtrisé : maintien chaud/froid, protection des denrées, temps d’exposition et information client</t>
  </si>
  <si>
    <t>servir vite</t>
  </si>
  <si>
    <t>proteger plat</t>
  </si>
  <si>
    <t>R0008</t>
  </si>
  <si>
    <t>TRONC_COMMUN — REFROIDISSEMENT : refroidissement rapide en cellule ou faible épaisseur avec objectif froid, relevé, datage et décision si écart</t>
  </si>
  <si>
    <t>descendre temperature</t>
  </si>
  <si>
    <t>R0009</t>
  </si>
  <si>
    <t>TRONC_COMMUN — REMISE_TEMPERATURE : remise en température rapide, contrôlée, avec réchauffage unique et service sécurisé</t>
  </si>
  <si>
    <t>rechauffer vite</t>
  </si>
  <si>
    <t>R0010</t>
  </si>
  <si>
    <t>TRONC_COMMUN — RESTES : gestion des restes/excédents selon PMS : tri, refroidissement, datage, réutilisation encadrée ou élimination</t>
  </si>
  <si>
    <t>R0011</t>
  </si>
  <si>
    <t>TRONC_COMMUN — TRACABILITE : traçabilité amont/aval : lots, étiquettes, fournisseur, fabrication, distribution et retrait/rappel</t>
  </si>
  <si>
    <t>garder etiquette</t>
  </si>
  <si>
    <t>R0012</t>
  </si>
  <si>
    <t>TRONC_COMMUN — AUTOCONTROLE : autocontrôles planifiés : relevés, vérifications, non-conformités, actions correctives et preuve documentaire</t>
  </si>
  <si>
    <t>R0013</t>
  </si>
  <si>
    <t>TRONC_COMMUN — DANGERS : identification des dangers microbiologiques, chimiques, physiques et allergènes avec mesures de maîtrise adaptées</t>
  </si>
  <si>
    <t>R0014</t>
  </si>
  <si>
    <t>TRONC_COMMUN — ALLERGENES : maîtrise allergènes : information fiable, séparation, ustensiles dédiés, étiquetage, prévention des contaminations croisées</t>
  </si>
  <si>
    <t>R0015</t>
  </si>
  <si>
    <t>TRONC_COMMUN — LOCAUX : locaux propres, entretenus, séparés, ventilés, protégés des nuisibles et adaptés à la marche en avant</t>
  </si>
  <si>
    <t>local propre</t>
  </si>
  <si>
    <t>sol propre</t>
  </si>
  <si>
    <t>plan travail propre</t>
  </si>
  <si>
    <t>poubelle fermee</t>
  </si>
  <si>
    <t>R0016</t>
  </si>
  <si>
    <t>TRONC_COMMUN — ORGANISATION : organisation du travail : planning, séparation temporelle, responsabilités, priorités sanitaires et communication équipe</t>
  </si>
  <si>
    <t>planning</t>
  </si>
  <si>
    <t>separer taches</t>
  </si>
  <si>
    <t>responsable</t>
  </si>
  <si>
    <t>R0017</t>
  </si>
  <si>
    <t>TRONC_COMMUN — GENERAL : application générale du PMS/BPH/HACCP avec preuves, formation, responsabilités et amélioration continue</t>
  </si>
  <si>
    <t>hygiene</t>
  </si>
  <si>
    <t>bonnes pratiques</t>
  </si>
  <si>
    <t>controler</t>
  </si>
  <si>
    <t>noter</t>
  </si>
  <si>
    <t>haccp</t>
  </si>
  <si>
    <t>R0018</t>
  </si>
  <si>
    <t>TRONC_COMMUN — LEGUMERIE : légumerie maîtrisée : lavage, désinfection si prévue, rinçage, égouttage, séparation terre/propre et élimination déchets</t>
  </si>
  <si>
    <t>eplucher</t>
  </si>
  <si>
    <t>desinfecter legumes</t>
  </si>
  <si>
    <t>R0019</t>
  </si>
  <si>
    <t>TRONC_COMMUN — FERMENTATION : fermentation maîtrisée : recette, sel/sucre/levain, temps, température, pH ou critère validé et surveillance</t>
  </si>
  <si>
    <t>R0020</t>
  </si>
  <si>
    <t>TRONC_COMMUN — TRANSPORT : transport/livraison maîtrisé : température, protection, séparation, durée, véhicule propre et preuve de contrôle</t>
  </si>
  <si>
    <t>R0021</t>
  </si>
  <si>
    <t>CUISINE — MANIPULATION : hygiène des mains, tenue propre, gestes propres et limitation des contaminations par le personnel</t>
  </si>
  <si>
    <t>C0002</t>
  </si>
  <si>
    <t>separer cru cuit; planche separee; couteau propre; materiel propre; changer ustensile; marche en avant; atelier; cuisine</t>
  </si>
  <si>
    <t>flux propre sale; marche en avant; contamination croisee; sectorisation; ordonnancement production; prp operationnel; procedure production; atelier; cuisine</t>
  </si>
  <si>
    <t>R0022</t>
  </si>
  <si>
    <t>CUISINE — PRODUCTION : organisation de la production avec séparation des flux, marche en avant et prévention des contaminations croisées</t>
  </si>
  <si>
    <t>R0023</t>
  </si>
  <si>
    <t>CUISINE — NETTOYAGE : nettoyage puis désinfection avec produit adapté, dosage, temps d’action et rinçage si nécessaire</t>
  </si>
  <si>
    <t>R0024</t>
  </si>
  <si>
    <t>CUISINE — RECEPTION : contrôle réception : température, DLC/DDM, état des emballages, lot, fournisseur et décision en cas d’écart</t>
  </si>
  <si>
    <t>R0025</t>
  </si>
  <si>
    <t>CUISINE — STOCKAGE : stockage protégé, daté, étiqueté, séparé, avec rotation FIFO/FEFO et respect des températures</t>
  </si>
  <si>
    <t>R0026</t>
  </si>
  <si>
    <t>CUISINE — CUISSON : cuisson maîtrisée avec température à cœur, sonde propre et action corrective si cuisson insuffisante</t>
  </si>
  <si>
    <t>R0027</t>
  </si>
  <si>
    <t>CUISINE — SERVICE : service maîtrisé : maintien chaud/froid, protection des denrées, temps d’exposition et information client</t>
  </si>
  <si>
    <t>R0028</t>
  </si>
  <si>
    <t>CUISINE — REFROIDISSEMENT : refroidissement rapide en cellule ou faible épaisseur avec objectif froid, relevé, datage et décision si écart</t>
  </si>
  <si>
    <t>R0029</t>
  </si>
  <si>
    <t>CUISINE — REMISE_TEMPERATURE : remise en température rapide, contrôlée, avec réchauffage unique et service sécurisé</t>
  </si>
  <si>
    <t>R0030</t>
  </si>
  <si>
    <t>CUISINE — RESTES : gestion des restes/excédents selon PMS : tri, refroidissement, datage, réutilisation encadrée ou élimination</t>
  </si>
  <si>
    <t>R0031</t>
  </si>
  <si>
    <t>CUISINE — TRACABILITE : traçabilité amont/aval : lots, étiquettes, fournisseur, fabrication, distribution et retrait/rappel</t>
  </si>
  <si>
    <t>R0032</t>
  </si>
  <si>
    <t>CUISINE — AUTOCONTROLE : autocontrôles planifiés : relevés, vérifications, non-conformités, actions correctives et preuve documentaire</t>
  </si>
  <si>
    <t>R0033</t>
  </si>
  <si>
    <t>CUISINE — DANGERS : identification des dangers microbiologiques, chimiques, physiques et allergènes avec mesures de maîtrise adaptées</t>
  </si>
  <si>
    <t>R0034</t>
  </si>
  <si>
    <t>CUISINE — ALLERGENES : maîtrise allergènes : information fiable, séparation, ustensiles dédiés, étiquetage, prévention des contaminations croisées</t>
  </si>
  <si>
    <t>R0035</t>
  </si>
  <si>
    <t>CUISINE — LOCAUX : locaux propres, entretenus, séparés, ventilés, protégés des nuisibles et adaptés à la marche en avant</t>
  </si>
  <si>
    <t>R0036</t>
  </si>
  <si>
    <t>CUISINE — ORGANISATION : organisation du travail : planning, séparation temporelle, responsabilités, priorités sanitaires et communication équipe</t>
  </si>
  <si>
    <t>R0037</t>
  </si>
  <si>
    <t>CUISINE — GENERAL : application générale du PMS/BPH/HACCP avec preuves, formation, responsabilités et amélioration continue</t>
  </si>
  <si>
    <t>R0038</t>
  </si>
  <si>
    <t>CUISINE — LEGUMERIE : légumerie maîtrisée : lavage, désinfection si prévue, rinçage, égouttage, séparation terre/propre et élimination déchets</t>
  </si>
  <si>
    <t>R0039</t>
  </si>
  <si>
    <t>CUISINE — FERMENTATION : fermentation maîtrisée : recette, sel/sucre/levain, temps, température, pH ou critère validé et surveillance</t>
  </si>
  <si>
    <t>R0040</t>
  </si>
  <si>
    <t>CUISINE — TRANSPORT : transport/livraison maîtrisé : température, protection, séparation, durée, véhicule propre et preuve de contrôle</t>
  </si>
  <si>
    <t>R0041</t>
  </si>
  <si>
    <t>PATISSERIE — MANIPULATION : hygiène des mains, tenue propre, gestes propres et limitation des contaminations par le personnel</t>
  </si>
  <si>
    <t>C0003</t>
  </si>
  <si>
    <t>nettoyer; desinfecter; produit adapte; dosage; temps action; rincage; atelier; cuisine</t>
  </si>
  <si>
    <t>plan de nettoyage; protocole nd; detergent desinfectant; concentration produit; temps de contact; fiche technique produit; rinçage si requis; atelier; cuisine</t>
  </si>
  <si>
    <t>R0042</t>
  </si>
  <si>
    <t>PATISSERIE — PRODUCTION : organisation de la production avec séparation des flux, marche en avant et prévention des contaminations croisées</t>
  </si>
  <si>
    <t>R0043</t>
  </si>
  <si>
    <t>PATISSERIE — NETTOYAGE : nettoyage puis désinfection avec produit adapté, dosage, temps d’action et rinçage si nécessaire</t>
  </si>
  <si>
    <t>R0044</t>
  </si>
  <si>
    <t>PATISSERIE — RECEPTION : contrôle réception : température, DLC/DDM, état des emballages, lot, fournisseur et décision en cas d’écart</t>
  </si>
  <si>
    <t>R0045</t>
  </si>
  <si>
    <t>PATISSERIE — STOCKAGE : stockage protégé, daté, étiqueté, séparé, avec rotation FIFO/FEFO et respect des températures</t>
  </si>
  <si>
    <t>R0046</t>
  </si>
  <si>
    <t>PATISSERIE — CUISSON : cuisson maîtrisée avec température à cœur, sonde propre et action corrective si cuisson insuffisante</t>
  </si>
  <si>
    <t>R0047</t>
  </si>
  <si>
    <t>PATISSERIE — SERVICE : service maîtrisé : maintien chaud/froid, protection des denrées, temps d’exposition et information client</t>
  </si>
  <si>
    <t>R0048</t>
  </si>
  <si>
    <t>PATISSERIE — REFROIDISSEMENT : refroidissement rapide en cellule ou faible épaisseur avec objectif froid, relevé, datage et décision si écart</t>
  </si>
  <si>
    <t>R0049</t>
  </si>
  <si>
    <t>PATISSERIE — REMISE_TEMPERATURE : remise en température rapide, contrôlée, avec réchauffage unique et service sécurisé</t>
  </si>
  <si>
    <t>R0050</t>
  </si>
  <si>
    <t>PATISSERIE — RESTES : gestion des restes/excédents selon PMS : tri, refroidissement, datage, réutilisation encadrée ou élimination</t>
  </si>
  <si>
    <t>R0051</t>
  </si>
  <si>
    <t>PATISSERIE — TRACABILITE : traçabilité amont/aval : lots, étiquettes, fournisseur, fabrication, distribution et retrait/rappel</t>
  </si>
  <si>
    <t>R0052</t>
  </si>
  <si>
    <t>PATISSERIE — AUTOCONTROLE : autocontrôles planifiés : relevés, vérifications, non-conformités, actions correctives et preuve documentaire</t>
  </si>
  <si>
    <t>R0053</t>
  </si>
  <si>
    <t>PATISSERIE — DANGERS : identification des dangers microbiologiques, chimiques, physiques et allergènes avec mesures de maîtrise adaptées</t>
  </si>
  <si>
    <t>R0054</t>
  </si>
  <si>
    <t>PATISSERIE — ALLERGENES : maîtrise allergènes : information fiable, séparation, ustensiles dédiés, étiquetage, prévention des contaminations croisées</t>
  </si>
  <si>
    <t>R0055</t>
  </si>
  <si>
    <t>PATISSERIE — LOCAUX : locaux propres, entretenus, séparés, ventilés, protégés des nuisibles et adaptés à la marche en avant</t>
  </si>
  <si>
    <t>R0056</t>
  </si>
  <si>
    <t>PATISSERIE — ORGANISATION : organisation du travail : planning, séparation temporelle, responsabilités, priorités sanitaires et communication équipe</t>
  </si>
  <si>
    <t>R0057</t>
  </si>
  <si>
    <t>PATISSERIE — GENERAL : application générale du PMS/BPH/HACCP avec preuves, formation, responsabilités et amélioration continue</t>
  </si>
  <si>
    <t>R0058</t>
  </si>
  <si>
    <t>PATISSERIE — LEGUMERIE : légumerie maîtrisée : lavage, désinfection si prévue, rinçage, égouttage, séparation terre/propre et élimination déchets</t>
  </si>
  <si>
    <t>R0059</t>
  </si>
  <si>
    <t>PATISSERIE — FERMENTATION : fermentation maîtrisée : recette, sel/sucre/levain, temps, température, pH ou critère validé et surveillance</t>
  </si>
  <si>
    <t>R0060</t>
  </si>
  <si>
    <t>PATISSERIE — TRANSPORT : transport/livraison maîtrisé : température, protection, séparation, durée, véhicule propre et preuve de contrôle</t>
  </si>
  <si>
    <t>R0061</t>
  </si>
  <si>
    <t>BOULANGERIE — MANIPULATION : hygiène des mains, tenue propre, gestes propres et limitation des contaminations par le personnel</t>
  </si>
  <si>
    <t>C0004</t>
  </si>
  <si>
    <t>controle livraison; temperature reception; dlc; ddm; emballage propre; colis abime; atelier; cuisine</t>
  </si>
  <si>
    <t>controle reception; temperature a reception; integrite emballage; tracabilite amont; numero lot; bon de livraison; non conformite reception; atelier; cuisine</t>
  </si>
  <si>
    <t>R0062</t>
  </si>
  <si>
    <t>BOULANGERIE — PRODUCTION : organisation de la production avec séparation des flux, marche en avant et prévention des contaminations croisées</t>
  </si>
  <si>
    <t>R0063</t>
  </si>
  <si>
    <t>BOULANGERIE — NETTOYAGE : nettoyage puis désinfection avec produit adapté, dosage, temps d’action et rinçage si nécessaire</t>
  </si>
  <si>
    <t>R0064</t>
  </si>
  <si>
    <t>BOULANGERIE — RECEPTION : contrôle réception : température, DLC/DDM, état des emballages, lot, fournisseur et décision en cas d’écart</t>
  </si>
  <si>
    <t>R0065</t>
  </si>
  <si>
    <t>BOULANGERIE — STOCKAGE : stockage protégé, daté, étiqueté, séparé, avec rotation FIFO/FEFO et respect des températures</t>
  </si>
  <si>
    <t>R0066</t>
  </si>
  <si>
    <t>BOULANGERIE — CUISSON : cuisson maîtrisée avec température à cœur, sonde propre et action corrective si cuisson insuffisante</t>
  </si>
  <si>
    <t>R0067</t>
  </si>
  <si>
    <t>BOULANGERIE — SERVICE : service maîtrisé : maintien chaud/froid, protection des denrées, temps d’exposition et information client</t>
  </si>
  <si>
    <t>R0068</t>
  </si>
  <si>
    <t>BOULANGERIE — REFROIDISSEMENT : refroidissement rapide en cellule ou faible épaisseur avec objectif froid, relevé, datage et décision si écart</t>
  </si>
  <si>
    <t>R0069</t>
  </si>
  <si>
    <t>BOULANGERIE — REMISE_TEMPERATURE : remise en température rapide, contrôlée, avec réchauffage unique et service sécurisé</t>
  </si>
  <si>
    <t>R0070</t>
  </si>
  <si>
    <t>BOULANGERIE — RESTES : gestion des restes/excédents selon PMS : tri, refroidissement, datage, réutilisation encadrée ou élimination</t>
  </si>
  <si>
    <t>R0071</t>
  </si>
  <si>
    <t>BOULANGERIE — TRACABILITE : traçabilité amont/aval : lots, étiquettes, fournisseur, fabrication, distribution et retrait/rappel</t>
  </si>
  <si>
    <t>R0072</t>
  </si>
  <si>
    <t>BOULANGERIE — AUTOCONTROLE : autocontrôles planifiés : relevés, vérifications, non-conformités, actions correctives et preuve documentaire</t>
  </si>
  <si>
    <t>R0073</t>
  </si>
  <si>
    <t>BOULANGERIE — DANGERS : identification des dangers microbiologiques, chimiques, physiques et allergènes avec mesures de maîtrise adaptées</t>
  </si>
  <si>
    <t>R0074</t>
  </si>
  <si>
    <t>BOULANGERIE — ALLERGENES : maîtrise allergènes : information fiable, séparation, ustensiles dédiés, étiquetage, prévention des contaminations croisées</t>
  </si>
  <si>
    <t>R0075</t>
  </si>
  <si>
    <t>BOULANGERIE — LOCAUX : locaux propres, entretenus, séparés, ventilés, protégés des nuisibles et adaptés à la marche en avant</t>
  </si>
  <si>
    <t>R0076</t>
  </si>
  <si>
    <t>BOULANGERIE — ORGANISATION : organisation du travail : planning, séparation temporelle, responsabilités, priorités sanitaires et communication équipe</t>
  </si>
  <si>
    <t>R0077</t>
  </si>
  <si>
    <t>BOULANGERIE — GENERAL : application générale du PMS/BPH/HACCP avec preuves, formation, responsabilités et amélioration continue</t>
  </si>
  <si>
    <t>R0078</t>
  </si>
  <si>
    <t>BOULANGERIE — LEGUMERIE : légumerie maîtrisée : lavage, désinfection si prévue, rinçage, égouttage, séparation terre/propre et élimination déchets</t>
  </si>
  <si>
    <t>R0079</t>
  </si>
  <si>
    <t>BOULANGERIE — FERMENTATION : fermentation maîtrisée : recette, sel/sucre/levain, temps, température, pH ou critère validé et surveillance</t>
  </si>
  <si>
    <t>R0080</t>
  </si>
  <si>
    <t>BOULANGERIE — TRANSPORT : transport/livraison maîtrisé : température, protection, séparation, durée, véhicule propre et preuve de contrôle</t>
  </si>
  <si>
    <t>R0081</t>
  </si>
  <si>
    <t>CHARCUTERIE — MANIPULATION : hygiène des mains, tenue propre, gestes propres et limitation des contaminations par le personnel</t>
  </si>
  <si>
    <t>C0005</t>
  </si>
  <si>
    <t>ranger au froid; frigo; chambre froide; filmer; couvrir; dater; atelier; cuisine</t>
  </si>
  <si>
    <t>stockage conforme; temperature stockage; froid positif; froid negatif; rotation fifo; rotation fefo; separation denrees; atelier; cuisine</t>
  </si>
  <si>
    <t>R0082</t>
  </si>
  <si>
    <t>CHARCUTERIE — PRODUCTION : organisation de la production avec séparation des flux, marche en avant et prévention des contaminations croisées</t>
  </si>
  <si>
    <t>R0083</t>
  </si>
  <si>
    <t>CHARCUTERIE — NETTOYAGE : nettoyage puis désinfection avec produit adapté, dosage, temps d’action et rinçage si nécessaire</t>
  </si>
  <si>
    <t>R0084</t>
  </si>
  <si>
    <t>CHARCUTERIE — RECEPTION : contrôle réception : température, DLC/DDM, état des emballages, lot, fournisseur et décision en cas d’écart</t>
  </si>
  <si>
    <t>R0085</t>
  </si>
  <si>
    <t>CHARCUTERIE — STOCKAGE : stockage protégé, daté, étiqueté, séparé, avec rotation FIFO/FEFO et respect des températures</t>
  </si>
  <si>
    <t>R0086</t>
  </si>
  <si>
    <t>CHARCUTERIE — CUISSON : cuisson maîtrisée avec température à cœur, sonde propre et action corrective si cuisson insuffisante</t>
  </si>
  <si>
    <t>R0087</t>
  </si>
  <si>
    <t>CHARCUTERIE — SERVICE : service maîtrisé : maintien chaud/froid, protection des denrées, temps d’exposition et information client</t>
  </si>
  <si>
    <t>R0088</t>
  </si>
  <si>
    <t>CHARCUTERIE — REFROIDISSEMENT : refroidissement rapide en cellule ou faible épaisseur avec objectif froid, relevé, datage et décision si écart</t>
  </si>
  <si>
    <t>R0089</t>
  </si>
  <si>
    <t>CHARCUTERIE — REMISE_TEMPERATURE : remise en température rapide, contrôlée, avec réchauffage unique et service sécurisé</t>
  </si>
  <si>
    <t>R0090</t>
  </si>
  <si>
    <t>CHARCUTERIE — RESTES : gestion des restes/excédents selon PMS : tri, refroidissement, datage, réutilisation encadrée ou élimination</t>
  </si>
  <si>
    <t>R0091</t>
  </si>
  <si>
    <t>CHARCUTERIE — TRACABILITE : traçabilité amont/aval : lots, étiquettes, fournisseur, fabrication, distribution et retrait/rappel</t>
  </si>
  <si>
    <t>R0092</t>
  </si>
  <si>
    <t>CHARCUTERIE — AUTOCONTROLE : autocontrôles planifiés : relevés, vérifications, non-conformités, actions correctives et preuve documentaire</t>
  </si>
  <si>
    <t>R0093</t>
  </si>
  <si>
    <t>CHARCUTERIE — DANGERS : identification des dangers microbiologiques, chimiques, physiques et allergènes avec mesures de maîtrise adaptées</t>
  </si>
  <si>
    <t>R0094</t>
  </si>
  <si>
    <t>CHARCUTERIE — ALLERGENES : maîtrise allergènes : information fiable, séparation, ustensiles dédiés, étiquetage, prévention des contaminations croisées</t>
  </si>
  <si>
    <t>R0095</t>
  </si>
  <si>
    <t>CHARCUTERIE — LOCAUX : locaux propres, entretenus, séparés, ventilés, protégés des nuisibles et adaptés à la marche en avant</t>
  </si>
  <si>
    <t>R0096</t>
  </si>
  <si>
    <t>CHARCUTERIE — ORGANISATION : organisation du travail : planning, séparation temporelle, responsabilités, priorités sanitaires et communication équipe</t>
  </si>
  <si>
    <t>R0097</t>
  </si>
  <si>
    <t>CHARCUTERIE — GENERAL : application générale du PMS/BPH/HACCP avec preuves, formation, responsabilités et amélioration continue</t>
  </si>
  <si>
    <t>R0098</t>
  </si>
  <si>
    <t>CHARCUTERIE — LEGUMERIE : légumerie maîtrisée : lavage, désinfection si prévue, rinçage, égouttage, séparation terre/propre et élimination déchets</t>
  </si>
  <si>
    <t>R0099</t>
  </si>
  <si>
    <t>CHARCUTERIE — FERMENTATION : fermentation maîtrisée : recette, sel/sucre/levain, temps, température, pH ou critère validé et surveillance</t>
  </si>
  <si>
    <t>R0100</t>
  </si>
  <si>
    <t>CHARCUTERIE — TRANSPORT : transport/livraison maîtrisé : température, protection, séparation, durée, véhicule propre et preuve de contrôle</t>
  </si>
  <si>
    <t>R0101</t>
  </si>
  <si>
    <t>TRAITEUR — MANIPULATION : hygiène des mains, tenue propre, gestes propres et limitation des contaminations par le personnel</t>
  </si>
  <si>
    <t>livraison</t>
  </si>
  <si>
    <t>C0006</t>
  </si>
  <si>
    <t>cuisson; cuire assez; temperature coeur; sonde; plat bien cuit; controle cuisson; atelier; cuisine</t>
  </si>
  <si>
    <t>temperature a coeur; controle sonde; cuisson maitrisee; barème cuisson; validation cuisson; action corrective cuisson; enregistrement cuisson; atelier; cuisine</t>
  </si>
  <si>
    <t>R0102</t>
  </si>
  <si>
    <t>TRAITEUR — PRODUCTION : organisation de la production avec séparation des flux, marche en avant et prévention des contaminations croisées</t>
  </si>
  <si>
    <t>R0103</t>
  </si>
  <si>
    <t>TRAITEUR — NETTOYAGE : nettoyage puis désinfection avec produit adapté, dosage, temps d’action et rinçage si nécessaire</t>
  </si>
  <si>
    <t>R0104</t>
  </si>
  <si>
    <t>TRAITEUR — RECEPTION : contrôle réception : température, DLC/DDM, état des emballages, lot, fournisseur et décision en cas d’écart</t>
  </si>
  <si>
    <t>R0105</t>
  </si>
  <si>
    <t>TRAITEUR — STOCKAGE : stockage protégé, daté, étiqueté, séparé, avec rotation FIFO/FEFO et respect des températures</t>
  </si>
  <si>
    <t>R0106</t>
  </si>
  <si>
    <t>TRAITEUR — CUISSON : cuisson maîtrisée avec température à cœur, sonde propre et action corrective si cuisson insuffisante</t>
  </si>
  <si>
    <t>R0107</t>
  </si>
  <si>
    <t>TRAITEUR — SERVICE : service maîtrisé : maintien chaud/froid, protection des denrées, temps d’exposition et information client</t>
  </si>
  <si>
    <t>R0108</t>
  </si>
  <si>
    <t>TRAITEUR — REFROIDISSEMENT : refroidissement rapide en cellule ou faible épaisseur avec objectif froid, relevé, datage et décision si écart</t>
  </si>
  <si>
    <t>R0109</t>
  </si>
  <si>
    <t>TRAITEUR — REMISE_TEMPERATURE : remise en température rapide, contrôlée, avec réchauffage unique et service sécurisé</t>
  </si>
  <si>
    <t>R0110</t>
  </si>
  <si>
    <t>TRAITEUR — RESTES : gestion des restes/excédents selon PMS : tri, refroidissement, datage, réutilisation encadrée ou élimination</t>
  </si>
  <si>
    <t>R0111</t>
  </si>
  <si>
    <t>TRAITEUR — TRACABILITE : traçabilité amont/aval : lots, étiquettes, fournisseur, fabrication, distribution et retrait/rappel</t>
  </si>
  <si>
    <t>R0112</t>
  </si>
  <si>
    <t>TRAITEUR — AUTOCONTROLE : autocontrôles planifiés : relevés, vérifications, non-conformités, actions correctives et preuve documentaire</t>
  </si>
  <si>
    <t>R0113</t>
  </si>
  <si>
    <t>TRAITEUR — DANGERS : identification des dangers microbiologiques, chimiques, physiques et allergènes avec mesures de maîtrise adaptées</t>
  </si>
  <si>
    <t>R0114</t>
  </si>
  <si>
    <t>TRAITEUR — ALLERGENES : maîtrise allergènes : information fiable, séparation, ustensiles dédiés, étiquetage, prévention des contaminations croisées</t>
  </si>
  <si>
    <t>R0115</t>
  </si>
  <si>
    <t>TRAITEUR — LOCAUX : locaux propres, entretenus, séparés, ventilés, protégés des nuisibles et adaptés à la marche en avant</t>
  </si>
  <si>
    <t>R0116</t>
  </si>
  <si>
    <t>TRAITEUR — ORGANISATION : organisation du travail : planning, séparation temporelle, responsabilités, priorités sanitaires et communication équipe</t>
  </si>
  <si>
    <t>R0117</t>
  </si>
  <si>
    <t>TRAITEUR — GENERAL : application générale du PMS/BPH/HACCP avec preuves, formation, responsabilités et amélioration continue</t>
  </si>
  <si>
    <t>R0118</t>
  </si>
  <si>
    <t>TRAITEUR — LEGUMERIE : légumerie maîtrisée : lavage, désinfection si prévue, rinçage, égouttage, séparation terre/propre et élimination déchets</t>
  </si>
  <si>
    <t>R0119</t>
  </si>
  <si>
    <t>TRAITEUR — FERMENTATION : fermentation maîtrisée : recette, sel/sucre/levain, temps, température, pH ou critère validé et surveillance</t>
  </si>
  <si>
    <t>R0120</t>
  </si>
  <si>
    <t>TRAITEUR — TRANSPORT : transport/livraison maîtrisé : température, protection, séparation, durée, véhicule propre et preuve de contrôle</t>
  </si>
  <si>
    <t>R0121</t>
  </si>
  <si>
    <t>SERVICE — MANIPULATION : hygiène des mains, tenue propre, gestes propres et limitation des contaminations par le personnel</t>
  </si>
  <si>
    <t>C0007</t>
  </si>
  <si>
    <t>maintien chaud; maintien froid; vitrine froide; bain marie; servir vite; proteger plat; atelier; cuisine</t>
  </si>
  <si>
    <t>liaison chaude; liaison froide; temperature service; temps exposition; surveillance buffet; protection alimentaire; ustensiles dedies; atelier; cuisine</t>
  </si>
  <si>
    <t>R0122</t>
  </si>
  <si>
    <t>SERVICE — PRODUCTION : organisation de la production avec séparation des flux, marche en avant et prévention des contaminations croisées</t>
  </si>
  <si>
    <t>R0123</t>
  </si>
  <si>
    <t>SERVICE — NETTOYAGE : nettoyage puis désinfection avec produit adapté, dosage, temps d’action et rinçage si nécessaire</t>
  </si>
  <si>
    <t>R0124</t>
  </si>
  <si>
    <t>SERVICE — RECEPTION : contrôle réception : température, DLC/DDM, état des emballages, lot, fournisseur et décision en cas d’écart</t>
  </si>
  <si>
    <t>R0125</t>
  </si>
  <si>
    <t>SERVICE — STOCKAGE : stockage protégé, daté, étiqueté, séparé, avec rotation FIFO/FEFO et respect des températures</t>
  </si>
  <si>
    <t>R0126</t>
  </si>
  <si>
    <t>SERVICE — CUISSON : cuisson maîtrisée avec température à cœur, sonde propre et action corrective si cuisson insuffisante</t>
  </si>
  <si>
    <t>R0127</t>
  </si>
  <si>
    <t>SERVICE — SERVICE : service maîtrisé : maintien chaud/froid, protection des denrées, temps d’exposition et information client</t>
  </si>
  <si>
    <t>R0128</t>
  </si>
  <si>
    <t>SERVICE — REFROIDISSEMENT : refroidissement rapide en cellule ou faible épaisseur avec objectif froid, relevé, datage et décision si écart</t>
  </si>
  <si>
    <t>R0129</t>
  </si>
  <si>
    <t>SERVICE — REMISE_TEMPERATURE : remise en température rapide, contrôlée, avec réchauffage unique et service sécurisé</t>
  </si>
  <si>
    <t>R0130</t>
  </si>
  <si>
    <t>SERVICE — RESTES : gestion des restes/excédents selon PMS : tri, refroidissement, datage, réutilisation encadrée ou élimination</t>
  </si>
  <si>
    <t>R0131</t>
  </si>
  <si>
    <t>SERVICE — TRACABILITE : traçabilité amont/aval : lots, étiquettes, fournisseur, fabrication, distribution et retrait/rappel</t>
  </si>
  <si>
    <t>R0132</t>
  </si>
  <si>
    <t>SERVICE — AUTOCONTROLE : autocontrôles planifiés : relevés, vérifications, non-conformités, actions correctives et preuve documentaire</t>
  </si>
  <si>
    <t>R0133</t>
  </si>
  <si>
    <t>SERVICE — DANGERS : identification des dangers microbiologiques, chimiques, physiques et allergènes avec mesures de maîtrise adaptées</t>
  </si>
  <si>
    <t>R0134</t>
  </si>
  <si>
    <t>SERVICE — ALLERGENES : maîtrise allergènes : information fiable, séparation, ustensiles dédiés, étiquetage, prévention des contaminations croisées</t>
  </si>
  <si>
    <t>R0135</t>
  </si>
  <si>
    <t>SERVICE — LOCAUX : locaux propres, entretenus, séparés, ventilés, protégés des nuisibles et adaptés à la marche en avant</t>
  </si>
  <si>
    <t>R0136</t>
  </si>
  <si>
    <t>SERVICE — ORGANISATION : organisation du travail : planning, séparation temporelle, responsabilités, priorités sanitaires et communication équipe</t>
  </si>
  <si>
    <t>R0137</t>
  </si>
  <si>
    <t>SERVICE — GENERAL : application générale du PMS/BPH/HACCP avec preuves, formation, responsabilités et amélioration continue</t>
  </si>
  <si>
    <t>R0138</t>
  </si>
  <si>
    <t>SERVICE — LEGUMERIE : légumerie maîtrisée : lavage, désinfection si prévue, rinçage, égouttage, séparation terre/propre et élimination déchets</t>
  </si>
  <si>
    <t>R0139</t>
  </si>
  <si>
    <t>SERVICE — FERMENTATION : fermentation maîtrisée : recette, sel/sucre/levain, temps, température, pH ou critère validé et surveillance</t>
  </si>
  <si>
    <t>R0140</t>
  </si>
  <si>
    <t>SERVICE — TRANSPORT : transport/livraison maîtrisé : température, protection, séparation, durée, véhicule propre et preuve de contrôle</t>
  </si>
  <si>
    <t>R0141</t>
  </si>
  <si>
    <t>RESTAURATION_COLLECTIVE — MANIPULATION : hygiène des mains, tenue propre, gestes propres et limitation des contaminations par le personnel</t>
  </si>
  <si>
    <t>C0008</t>
  </si>
  <si>
    <t>refroidissement rapide; refroidir vite; cellule; bac peu profond; petite epaisseur; descendre temperature; atelier; cuisine</t>
  </si>
  <si>
    <t>refroidissement rapide; cellule de refroidissement; faible epaisseur; couple temps temperature; objectif 3 degres; enregistrement refroidissement; datage etiquetage; atelier; cuisine</t>
  </si>
  <si>
    <t>R0142</t>
  </si>
  <si>
    <t>RESTAURATION_COLLECTIVE — PRODUCTION : organisation de la production avec séparation des flux, marche en avant et prévention des contaminations croisées</t>
  </si>
  <si>
    <t>R0143</t>
  </si>
  <si>
    <t>RESTAURATION_COLLECTIVE — NETTOYAGE : nettoyage puis désinfection avec produit adapté, dosage, temps d’action et rinçage si nécessaire</t>
  </si>
  <si>
    <t>R0144</t>
  </si>
  <si>
    <t>RESTAURATION_COLLECTIVE — RECEPTION : contrôle réception : température, DLC/DDM, état des emballages, lot, fournisseur et décision en cas d’écart</t>
  </si>
  <si>
    <t>R0145</t>
  </si>
  <si>
    <t>RESTAURATION_COLLECTIVE — STOCKAGE : stockage protégé, daté, étiqueté, séparé, avec rotation FIFO/FEFO et respect des températures</t>
  </si>
  <si>
    <t>R0146</t>
  </si>
  <si>
    <t>RESTAURATION_COLLECTIVE — CUISSON : cuisson maîtrisée avec température à cœur, sonde propre et action corrective si cuisson insuffisante</t>
  </si>
  <si>
    <t>R0147</t>
  </si>
  <si>
    <t>RESTAURATION_COLLECTIVE — SERVICE : service maîtrisé : maintien chaud/froid, protection des denrées, temps d’exposition et information client</t>
  </si>
  <si>
    <t>R0148</t>
  </si>
  <si>
    <t>RESTAURATION_COLLECTIVE — REFROIDISSEMENT : refroidissement rapide en cellule ou faible épaisseur avec objectif froid, relevé, datage et décision si écart</t>
  </si>
  <si>
    <t>R0149</t>
  </si>
  <si>
    <t>RESTAURATION_COLLECTIVE — REMISE_TEMPERATURE : remise en température rapide, contrôlée, avec réchauffage unique et service sécurisé</t>
  </si>
  <si>
    <t>R0150</t>
  </si>
  <si>
    <t>RESTAURATION_COLLECTIVE — RESTES : gestion des restes/excédents selon PMS : tri, refroidissement, datage, réutilisation encadrée ou élimination</t>
  </si>
  <si>
    <t>R0151</t>
  </si>
  <si>
    <t>RESTAURATION_COLLECTIVE — TRACABILITE : traçabilité amont/aval : lots, étiquettes, fournisseur, fabrication, distribution et retrait/rappel</t>
  </si>
  <si>
    <t>R0152</t>
  </si>
  <si>
    <t>RESTAURATION_COLLECTIVE — AUTOCONTROLE : autocontrôles planifiés : relevés, vérifications, non-conformités, actions correctives et preuve documentaire</t>
  </si>
  <si>
    <t>R0153</t>
  </si>
  <si>
    <t>RESTAURATION_COLLECTIVE — DANGERS : identification des dangers microbiologiques, chimiques, physiques et allergènes avec mesures de maîtrise adaptées</t>
  </si>
  <si>
    <t>R0154</t>
  </si>
  <si>
    <t>RESTAURATION_COLLECTIVE — ALLERGENES : maîtrise allergènes : information fiable, séparation, ustensiles dédiés, étiquetage, prévention des contaminations croisées</t>
  </si>
  <si>
    <t>R0155</t>
  </si>
  <si>
    <t>RESTAURATION_COLLECTIVE — LOCAUX : locaux propres, entretenus, séparés, ventilés, protégés des nuisibles et adaptés à la marche en avant</t>
  </si>
  <si>
    <t>R0156</t>
  </si>
  <si>
    <t>RESTAURATION_COLLECTIVE — ORGANISATION : organisation du travail : planning, séparation temporelle, responsabilités, priorités sanitaires et communication équipe</t>
  </si>
  <si>
    <t>R0157</t>
  </si>
  <si>
    <t>RESTAURATION_COLLECTIVE — GENERAL : application générale du PMS/BPH/HACCP avec preuves, formation, responsabilités et amélioration continue</t>
  </si>
  <si>
    <t>R0158</t>
  </si>
  <si>
    <t>RESTAURATION_COLLECTIVE — LEGUMERIE : légumerie maîtrisée : lavage, désinfection si prévue, rinçage, égouttage, séparation terre/propre et élimination déchets</t>
  </si>
  <si>
    <t>R0159</t>
  </si>
  <si>
    <t>RESTAURATION_COLLECTIVE — FERMENTATION : fermentation maîtrisée : recette, sel/sucre/levain, temps, température, pH ou critère validé et surveillance</t>
  </si>
  <si>
    <t>R0160</t>
  </si>
  <si>
    <t>RESTAURATION_COLLECTIVE — TRANSPORT : transport/livraison maîtrisé : température, protection, séparation, durée, véhicule propre et preuve de contrôle</t>
  </si>
  <si>
    <t>R0161</t>
  </si>
  <si>
    <t>EHPAD — MANIPULATION : hygiène des mains, tenue propre, gestes propres et limitation des contaminations par le personnel</t>
  </si>
  <si>
    <t>C0009</t>
  </si>
  <si>
    <t>remise temperature; rechauffer vite; rechauffer une fois; controle temperature; servir chaud; ne pas rechauffer plusieurs fois; atelier; cuisine</t>
  </si>
  <si>
    <t>remise en temperature; remontee rapide temperature; rechauffage unique; controle a coeur; enregistrement temperature; action corrective remise; interdiction rechauffages multiples; atelier; cuisine</t>
  </si>
  <si>
    <t>R0162</t>
  </si>
  <si>
    <t>EHPAD — PRODUCTION : organisation de la production avec séparation des flux, marche en avant et prévention des contaminations croisées</t>
  </si>
  <si>
    <t>R0163</t>
  </si>
  <si>
    <t>EHPAD — NETTOYAGE : nettoyage puis désinfection avec produit adapté, dosage, temps d’action et rinçage si nécessaire</t>
  </si>
  <si>
    <t>R0164</t>
  </si>
  <si>
    <t>EHPAD — RECEPTION : contrôle réception : température, DLC/DDM, état des emballages, lot, fournisseur et décision en cas d’écart</t>
  </si>
  <si>
    <t>R0165</t>
  </si>
  <si>
    <t>EHPAD — STOCKAGE : stockage protégé, daté, étiqueté, séparé, avec rotation FIFO/FEFO et respect des températures</t>
  </si>
  <si>
    <t>R0166</t>
  </si>
  <si>
    <t>EHPAD — CUISSON : cuisson maîtrisée avec température à cœur, sonde propre et action corrective si cuisson insuffisante</t>
  </si>
  <si>
    <t>R0167</t>
  </si>
  <si>
    <t>EHPAD — SERVICE : service maîtrisé : maintien chaud/froid, protection des denrées, temps d’exposition et information client</t>
  </si>
  <si>
    <t>R0168</t>
  </si>
  <si>
    <t>EHPAD — REFROIDISSEMENT : refroidissement rapide en cellule ou faible épaisseur avec objectif froid, relevé, datage et décision si écart</t>
  </si>
  <si>
    <t>R0169</t>
  </si>
  <si>
    <t>EHPAD — REMISE_TEMPERATURE : remise en température rapide, contrôlée, avec réchauffage unique et service sécurisé</t>
  </si>
  <si>
    <t>R0170</t>
  </si>
  <si>
    <t>EHPAD — RESTES : gestion des restes/excédents selon PMS : tri, refroidissement, datage, réutilisation encadrée ou élimination</t>
  </si>
  <si>
    <t>R0171</t>
  </si>
  <si>
    <t>EHPAD — TRACABILITE : traçabilité amont/aval : lots, étiquettes, fournisseur, fabrication, distribution et retrait/rappel</t>
  </si>
  <si>
    <t>R0172</t>
  </si>
  <si>
    <t>EHPAD — AUTOCONTROLE : autocontrôles planifiés : relevés, vérifications, non-conformités, actions correctives et preuve documentaire</t>
  </si>
  <si>
    <t>R0173</t>
  </si>
  <si>
    <t>EHPAD — DANGERS : identification des dangers microbiologiques, chimiques, physiques et allergènes avec mesures de maîtrise adaptées</t>
  </si>
  <si>
    <t>R0174</t>
  </si>
  <si>
    <t>EHPAD — ALLERGENES : maîtrise allergènes : information fiable, séparation, ustensiles dédiés, étiquetage, prévention des contaminations croisées</t>
  </si>
  <si>
    <t>R0175</t>
  </si>
  <si>
    <t>EHPAD — LOCAUX : locaux propres, entretenus, séparés, ventilés, protégés des nuisibles et adaptés à la marche en avant</t>
  </si>
  <si>
    <t>R0176</t>
  </si>
  <si>
    <t>EHPAD — ORGANISATION : organisation du travail : planning, séparation temporelle, responsabilités, priorités sanitaires et communication équipe</t>
  </si>
  <si>
    <t>R0177</t>
  </si>
  <si>
    <t>EHPAD — GENERAL : application générale du PMS/BPH/HACCP avec preuves, formation, responsabilités et amélioration continue</t>
  </si>
  <si>
    <t>R0178</t>
  </si>
  <si>
    <t>EHPAD — LEGUMERIE : légumerie maîtrisée : lavage, désinfection si prévue, rinçage, égouttage, séparation terre/propre et élimination déchets</t>
  </si>
  <si>
    <t>R0179</t>
  </si>
  <si>
    <t>EHPAD — FERMENTATION : fermentation maîtrisée : recette, sel/sucre/levain, temps, température, pH ou critère validé et surveillance</t>
  </si>
  <si>
    <t>R0180</t>
  </si>
  <si>
    <t>EHPAD — TRANSPORT : transport/livraison maîtrisé : température, protection, séparation, durée, véhicule propre et preuve de contrôle</t>
  </si>
  <si>
    <t>CRITIQUE — MANIPULATION : pratique dangereuse ou absence de décision corrective</t>
  </si>
  <si>
    <t>mains sales</t>
  </si>
  <si>
    <t>plaie non protegee</t>
  </si>
  <si>
    <t>danger ignore</t>
  </si>
  <si>
    <t>aucune correction</t>
  </si>
  <si>
    <t>servir si doute</t>
  </si>
  <si>
    <t>C0010</t>
  </si>
  <si>
    <t>restes; excedents; jeter si doute; dater reste; refroidir reste; ne pas garder buffet; atelier; cuisine</t>
  </si>
  <si>
    <t>gestion excedents; criteres reutilisation; pms restes; refroidissement restes; datage restes; tracabilite restes; destruction si doute; atelier; cuisine</t>
  </si>
  <si>
    <t>CRITIQUE — PRODUCTION : pratique dangereuse ou absence de décision corrective</t>
  </si>
  <si>
    <t>CRITIQUE — NETTOYAGE : pratique dangereuse ou absence de décision corrective</t>
  </si>
  <si>
    <t>melanger javel acide</t>
  </si>
  <si>
    <t>produit alimentaire contamine</t>
  </si>
  <si>
    <t>pas de rincage produit</t>
  </si>
  <si>
    <t>surdosage produit</t>
  </si>
  <si>
    <t>CRITIQUE — RECEPTION : pratique dangereuse ou absence de décision corrective</t>
  </si>
  <si>
    <t>accepter produit chaud</t>
  </si>
  <si>
    <t>dlc depassee acceptee</t>
  </si>
  <si>
    <t>emballage perce accepte</t>
  </si>
  <si>
    <t>livraison sans controle</t>
  </si>
  <si>
    <t>CRITIQUE — STOCKAGE : pratique dangereuse ou absence de décision corrective</t>
  </si>
  <si>
    <t>produit au sol</t>
  </si>
  <si>
    <t>rupture froid</t>
  </si>
  <si>
    <t>produit ouvert sans date</t>
  </si>
  <si>
    <t>cru au dessus cuit</t>
  </si>
  <si>
    <t>CRITIQUE — CUISSON : pratique dangereuse ou absence de décision corrective</t>
  </si>
  <si>
    <t>cuisson insuffisante</t>
  </si>
  <si>
    <t>servir pas cuit</t>
  </si>
  <si>
    <t>sonde sale</t>
  </si>
  <si>
    <t>CRITIQUE — SERVICE : pratique dangereuse ou absence de décision corrective</t>
  </si>
  <si>
    <t>plat tiede servi</t>
  </si>
  <si>
    <t>buffet sans froid</t>
  </si>
  <si>
    <t>mains dans aliment</t>
  </si>
  <si>
    <t>service trop long</t>
  </si>
  <si>
    <t>CRITIQUE — REFROIDISSEMENT : pratique dangereuse ou absence de décision corrective</t>
  </si>
  <si>
    <t>refroidir toute la nuit</t>
  </si>
  <si>
    <t>CRITIQUE — REMISE_TEMPERATURE : pratique dangereuse ou absence de décision corrective</t>
  </si>
  <si>
    <t>remise lente</t>
  </si>
  <si>
    <t>servir tiede</t>
  </si>
  <si>
    <t>garder a temperature ambiante</t>
  </si>
  <si>
    <t>CRITIQUE — RESTES : pratique dangereuse ou absence de décision corrective</t>
  </si>
  <si>
    <t>garder retour assiette</t>
  </si>
  <si>
    <t>resservir reste douteux</t>
  </si>
  <si>
    <t>melanger restes</t>
  </si>
  <si>
    <t>reste non date</t>
  </si>
  <si>
    <t>C0011</t>
  </si>
  <si>
    <t>CRITIQUE — TRACABILITE : pratique dangereuse ou absence de décision corrective</t>
  </si>
  <si>
    <t>lot inconnu</t>
  </si>
  <si>
    <t>etiquette jetee</t>
  </si>
  <si>
    <t>aucune tracabilite</t>
  </si>
  <si>
    <t>origine inconnue</t>
  </si>
  <si>
    <t>C0012</t>
  </si>
  <si>
    <t>CRITIQUE — AUTOCONTROLE : pratique dangereuse ou absence de décision corrective</t>
  </si>
  <si>
    <t>pas de releve</t>
  </si>
  <si>
    <t>ecart non corrige</t>
  </si>
  <si>
    <t>fiche inventee</t>
  </si>
  <si>
    <t>controle oublie</t>
  </si>
  <si>
    <t>C0013</t>
  </si>
  <si>
    <t>CRITIQUE — DANGERS : pratique dangereuse ou absence de décision corrective</t>
  </si>
  <si>
    <t>aucune mesure</t>
  </si>
  <si>
    <t>risque non identifie</t>
  </si>
  <si>
    <t>servir malgre danger</t>
  </si>
  <si>
    <t>C0014</t>
  </si>
  <si>
    <t>CRITIQUE — ALLERGENES : pratique dangereuse ou absence de décision corrective</t>
  </si>
  <si>
    <t>allergene cache</t>
  </si>
  <si>
    <t>confusion allergie</t>
  </si>
  <si>
    <t>ustensile contamine allergene</t>
  </si>
  <si>
    <t>C0015</t>
  </si>
  <si>
    <t>CRITIQUE — LOCAUX : pratique dangereuse ou absence de décision corrective</t>
  </si>
  <si>
    <t>nuisibles presents</t>
  </si>
  <si>
    <t>plafond qui s effrite</t>
  </si>
  <si>
    <t>verre casse</t>
  </si>
  <si>
    <t>local sale production</t>
  </si>
  <si>
    <t>C0016</t>
  </si>
  <si>
    <t>CRITIQUE — ORGANISATION : pratique dangereuse ou absence de décision corrective</t>
  </si>
  <si>
    <t>desorganisation totale</t>
  </si>
  <si>
    <t>personne responsable</t>
  </si>
  <si>
    <t>flux melanges</t>
  </si>
  <si>
    <t>urgence sans controle</t>
  </si>
  <si>
    <t>C0017</t>
  </si>
  <si>
    <t>CRITIQUE — GENERAL : pratique dangereuse ou absence de décision corrective</t>
  </si>
  <si>
    <t>aucune hygiene</t>
  </si>
  <si>
    <t>pas de procedure</t>
  </si>
  <si>
    <t>on improvise</t>
  </si>
  <si>
    <t>controle inutile</t>
  </si>
  <si>
    <t>C0018</t>
  </si>
  <si>
    <t>CRITIQUE — LEGUMERIE : pratique dangereuse ou absence de décision corrective</t>
  </si>
  <si>
    <t>legumes terreux melanges</t>
  </si>
  <si>
    <t>eau sale reutilisee</t>
  </si>
  <si>
    <t>terre en zone propre</t>
  </si>
  <si>
    <t>C0019</t>
  </si>
  <si>
    <t>CRITIQUE — FERMENTATION : pratique dangereuse ou absence de décision corrective</t>
  </si>
  <si>
    <t>fermentation sauvage douteuse</t>
  </si>
  <si>
    <t>odeur anormale servie</t>
  </si>
  <si>
    <t>temperature non controlee fermentation</t>
  </si>
  <si>
    <t>moisissure servie</t>
  </si>
  <si>
    <t>C0020</t>
  </si>
  <si>
    <t>CRITIQUE — TRANSPORT : pratique dangereuse ou absence de décision corrective</t>
  </si>
  <si>
    <t>transport sans froid</t>
  </si>
  <si>
    <t>plat chaud devenu tiede</t>
  </si>
  <si>
    <t>vehicule sale</t>
  </si>
  <si>
    <t>produit non protege transport</t>
  </si>
  <si>
    <t>garder etiquette; numero lot; lot; fournisseur; date fabrication; fiche recette; atelier; cuisine</t>
  </si>
  <si>
    <t>tracabilite amont; tracabilite aval; numero de lot; lien lot recette; retrait rappel; archivage etiquette; preuve documentaire; atelier; cuisine</t>
  </si>
  <si>
    <t>controle temperature; fiche controle; noter temperature; verifier frigo; prevenir responsable; corriger ecart; atelier; cuisine</t>
  </si>
  <si>
    <t>plan autocontrôle; enregistrement obligatoire; surveillance pms; non conformite; action corrective; verification efficacite; frequence controle; atelier; cuisine</t>
  </si>
  <si>
    <t>microbe; bacterie; produit chimique; corps etranger; allergene; danger physique; atelier; cuisine</t>
  </si>
  <si>
    <t>analyse dangers; danger microbiologique; danger chimique; danger physique; danger allergene; mesures de maitrise; haccp; atelier; cuisine</t>
  </si>
  <si>
    <t>allergene; allergie; gluten; lait; oeuf; arachide; atelier; cuisine</t>
  </si>
  <si>
    <t>maitrise allergenes; information consommateur; matrice allergenes; contamination croisee allergene; ustensiles dedies; nettoyage allergene; ingredient compose; atelier; cuisine</t>
  </si>
  <si>
    <t>local propre; sol propre; mur propre; plan travail propre; poubelle fermee; nuisibles; atelier; cuisine</t>
  </si>
  <si>
    <t>entretien locaux; plan de lutte nuisibles; maintenance preventive; sectorisation locaux; marche en avant locaux; evacuation dechets; ventilation; atelier; cuisine</t>
  </si>
  <si>
    <t>s organiser; preparer ordre; planning; separer taches; prevenir equipe; responsable; atelier; cuisine</t>
  </si>
  <si>
    <t>organisation production; responsabilites definies; planning sanitaire; separation temporelle; gestion flux; briefing equipe; supervision; atelier; cuisine</t>
  </si>
  <si>
    <t>hygiene; bonnes pratiques; faire attention; respecter consignes; prevenir responsable; controler; atelier; cuisine</t>
  </si>
  <si>
    <t>pms; bph; haccp; plan maitrise sanitaire; pre requis; analyse risque; procedure ecrite; atelier; cuisine</t>
  </si>
  <si>
    <t>laver legumes; terre; eplucher; rincer; desinfecter legumes; egoutter; atelier; cuisine</t>
  </si>
  <si>
    <t>procedure legumerie; zone terreuse; lavage desinfection legumes; rinçage legumes; egouttage; flux sale propre; maitrise terre; atelier; cuisine</t>
  </si>
  <si>
    <t>fermentation; levain; temps fermentation; temperature fermentation; sel; sucre; atelier; cuisine</t>
  </si>
  <si>
    <t>fermentation maitrisee; parametre fermentation; temps temperature; ph; activite eau; dose sel; culture starter; atelier; cuisine</t>
  </si>
  <si>
    <t>transport froid; camion propre; bac isotherme; garder chaud; garder froid; proteger plats; atelier; cuisine</t>
  </si>
  <si>
    <t>transport maitrise; liaison froide transport; liaison chaude transport; temperature depart arrivee; vehicule propre; conteneur isotherme; duree transport; atelier; cuisine</t>
  </si>
  <si>
    <t>R0001;R0021</t>
  </si>
  <si>
    <t>lavage mains; mains propres; savon; essuie main; tenue propre; gants propres; cuisine; poste chaud</t>
  </si>
  <si>
    <t>bph; hygiene du personnel; procedure lavage mains; tenue reglementaire; contamination manuportee; pansement detectable; exclusion bijoux; cuisine; poste chaud</t>
  </si>
  <si>
    <t>R0002;R0022</t>
  </si>
  <si>
    <t>separer cru cuit; planche separee; couteau propre; materiel propre; changer ustensile; marche en avant; cuisine; poste chaud</t>
  </si>
  <si>
    <t>flux propre sale; marche en avant; contamination croisee; sectorisation; ordonnancement production; prp operationnel; procedure production; cuisine; poste chaud</t>
  </si>
  <si>
    <t>R0003;R0023</t>
  </si>
  <si>
    <t>nettoyer; desinfecter; produit adapte; dosage; temps action; rincage; cuisine; poste chaud</t>
  </si>
  <si>
    <t>plan de nettoyage; protocole nd; detergent desinfectant; concentration produit; temps de contact; fiche technique produit; rinçage si requis; cuisine; poste chaud</t>
  </si>
  <si>
    <t>R0004;R0024</t>
  </si>
  <si>
    <t>controle livraison; temperature reception; dlc; ddm; emballage propre; colis abime; cuisine; poste chaud</t>
  </si>
  <si>
    <t>controle reception; temperature a reception; integrite emballage; tracabilite amont; numero lot; bon de livraison; non conformite reception; cuisine; poste chaud</t>
  </si>
  <si>
    <t>R0005;R0025</t>
  </si>
  <si>
    <t>ranger au froid; frigo; chambre froide; filmer; couvrir; dater; cuisine; poste chaud</t>
  </si>
  <si>
    <t>stockage conforme; temperature stockage; froid positif; froid negatif; rotation fifo; rotation fefo; separation denrees; cuisine; poste chaud</t>
  </si>
  <si>
    <t>R0006;R0026</t>
  </si>
  <si>
    <t>cuisson; cuire assez; temperature coeur; sonde; plat bien cuit; controle cuisson; cuisine; poste chaud</t>
  </si>
  <si>
    <t>temperature a coeur; controle sonde; cuisson maitrisee; barème cuisson; validation cuisson; action corrective cuisson; enregistrement cuisson; cuisine; poste chaud</t>
  </si>
  <si>
    <t>R0007;R0027</t>
  </si>
  <si>
    <t>maintien chaud; maintien froid; vitrine froide; bain marie; servir vite; proteger plat; cuisine; poste chaud</t>
  </si>
  <si>
    <t>liaison chaude; liaison froide; temperature service; temps exposition; surveillance buffet; protection alimentaire; ustensiles dedies; cuisine; poste chaud</t>
  </si>
  <si>
    <t>R0008;R0028</t>
  </si>
  <si>
    <t>refroidissement rapide; refroidir vite; cellule; bac peu profond; petite epaisseur; descendre temperature; cuisine; poste chaud</t>
  </si>
  <si>
    <t>refroidissement rapide; cellule de refroidissement; faible epaisseur; couple temps temperature; objectif 3 degres; enregistrement refroidissement; datage etiquetage; cuisine; poste chaud</t>
  </si>
  <si>
    <t>R0009;R0029</t>
  </si>
  <si>
    <t>remise temperature; rechauffer vite; rechauffer une fois; controle temperature; servir chaud; ne pas rechauffer plusieurs fois; cuisine; poste chaud</t>
  </si>
  <si>
    <t>remise en temperature; remontee rapide temperature; rechauffage unique; controle a coeur; enregistrement temperature; action corrective remise; interdiction rechauffages multiples; cuisine; poste chaud</t>
  </si>
  <si>
    <t>R0010;R0030</t>
  </si>
  <si>
    <t>restes; excedents; jeter si doute; dater reste; refroidir reste; ne pas garder buffet; cuisine; poste chaud</t>
  </si>
  <si>
    <t>gestion excedents; criteres reutilisation; pms restes; refroidissement restes; datage restes; tracabilite restes; destruction si doute; cuisine; poste chaud</t>
  </si>
  <si>
    <t>R0011;R0031</t>
  </si>
  <si>
    <t>garder etiquette; numero lot; lot; fournisseur; date fabrication; fiche recette; cuisine; poste chaud</t>
  </si>
  <si>
    <t>tracabilite amont; tracabilite aval; numero de lot; lien lot recette; retrait rappel; archivage etiquette; preuve documentaire; cuisine; poste chaud</t>
  </si>
  <si>
    <t>R0012;R0032</t>
  </si>
  <si>
    <t>controle temperature; fiche controle; noter temperature; verifier frigo; prevenir responsable; corriger ecart; cuisine; poste chaud</t>
  </si>
  <si>
    <t>plan autocontrôle; enregistrement obligatoire; surveillance pms; non conformite; action corrective; verification efficacite; frequence controle; cuisine; poste chaud</t>
  </si>
  <si>
    <t>R0013;R0033</t>
  </si>
  <si>
    <t>microbe; bacterie; produit chimique; corps etranger; allergene; danger physique; cuisine; poste chaud</t>
  </si>
  <si>
    <t>analyse dangers; danger microbiologique; danger chimique; danger physique; danger allergene; mesures de maitrise; haccp; cuisine; poste chaud</t>
  </si>
  <si>
    <t>R0014;R0034</t>
  </si>
  <si>
    <t>allergene; allergie; gluten; lait; oeuf; arachide; cuisine; poste chaud</t>
  </si>
  <si>
    <t>maitrise allergenes; information consommateur; matrice allergenes; contamination croisee allergene; ustensiles dedies; nettoyage allergene; ingredient compose; cuisine; poste chaud</t>
  </si>
  <si>
    <t>R0015;R0035</t>
  </si>
  <si>
    <t>local propre; sol propre; mur propre; plan travail propre; poubelle fermee; nuisibles; cuisine; poste chaud</t>
  </si>
  <si>
    <t>entretien locaux; plan de lutte nuisibles; maintenance preventive; sectorisation locaux; marche en avant locaux; evacuation dechets; ventilation; cuisine; poste chaud</t>
  </si>
  <si>
    <t>R0016;R0036</t>
  </si>
  <si>
    <t>s organiser; preparer ordre; planning; separer taches; prevenir equipe; responsable; cuisine; poste chaud</t>
  </si>
  <si>
    <t>organisation production; responsabilites definies; planning sanitaire; separation temporelle; gestion flux; briefing equipe; supervision; cuisine; poste chaud</t>
  </si>
  <si>
    <t>R0017;R0037</t>
  </si>
  <si>
    <t>hygiene; bonnes pratiques; faire attention; respecter consignes; prevenir responsable; controler; cuisine; poste chaud</t>
  </si>
  <si>
    <t>pms; bph; haccp; plan maitrise sanitaire; pre requis; analyse risque; procedure ecrite; cuisine; poste chaud</t>
  </si>
  <si>
    <t>R0018;R0038</t>
  </si>
  <si>
    <t>laver legumes; terre; eplucher; rincer; desinfecter legumes; egoutter; cuisine; poste chaud</t>
  </si>
  <si>
    <t>procedure legumerie; zone terreuse; lavage desinfection legumes; rinçage legumes; egouttage; flux sale propre; maitrise terre; cuisine; poste chaud</t>
  </si>
  <si>
    <t>R0019;R0039</t>
  </si>
  <si>
    <t>fermentation; levain; temps fermentation; temperature fermentation; sel; sucre; cuisine; poste chaud</t>
  </si>
  <si>
    <t>fermentation maitrisee; parametre fermentation; temps temperature; ph; activite eau; dose sel; culture starter; cuisine; poste chaud</t>
  </si>
  <si>
    <t>R0020;R0040</t>
  </si>
  <si>
    <t>transport froid; camion propre; bac isotherme; garder chaud; garder froid; proteger plats; cuisine; poste chaud</t>
  </si>
  <si>
    <t>transport maitrise; liaison froide transport; liaison chaude transport; temperature depart arrivee; vehicule propre; conteneur isotherme; duree transport; cuisine; poste chaud</t>
  </si>
  <si>
    <t>R0001;R0041</t>
  </si>
  <si>
    <t>lavage mains; mains propres; savon; essuie main; tenue propre; gants propres; patisserie; creme</t>
  </si>
  <si>
    <t>bph; hygiene du personnel; procedure lavage mains; tenue reglementaire; contamination manuportee; pansement detectable; exclusion bijoux; patisserie; creme</t>
  </si>
  <si>
    <t>R0002;R0042</t>
  </si>
  <si>
    <t>separer cru cuit; planche separee; couteau propre; materiel propre; changer ustensile; marche en avant; patisserie; creme</t>
  </si>
  <si>
    <t>flux propre sale; marche en avant; contamination croisee; sectorisation; ordonnancement production; prp operationnel; procedure production; patisserie; creme</t>
  </si>
  <si>
    <t>R0003;R0043</t>
  </si>
  <si>
    <t>nettoyer; desinfecter; produit adapte; dosage; temps action; rincage; patisserie; creme</t>
  </si>
  <si>
    <t>plan de nettoyage; protocole nd; detergent desinfectant; concentration produit; temps de contact; fiche technique produit; rinçage si requis; patisserie; creme</t>
  </si>
  <si>
    <t>R0004;R0044</t>
  </si>
  <si>
    <t>controle livraison; temperature reception; dlc; ddm; emballage propre; colis abime; patisserie; creme</t>
  </si>
  <si>
    <t>controle reception; temperature a reception; integrite emballage; tracabilite amont; numero lot; bon de livraison; non conformite reception; patisserie; creme</t>
  </si>
  <si>
    <t>R0005;R0045</t>
  </si>
  <si>
    <t>ranger au froid; frigo; chambre froide; filmer; couvrir; dater; patisserie; creme</t>
  </si>
  <si>
    <t>stockage conforme; temperature stockage; froid positif; froid negatif; rotation fifo; rotation fefo; separation denrees; patisserie; creme</t>
  </si>
  <si>
    <t>R0006;R0046</t>
  </si>
  <si>
    <t>cuisson; cuire assez; temperature coeur; sonde; plat bien cuit; controle cuisson; patisserie; creme</t>
  </si>
  <si>
    <t>temperature a coeur; controle sonde; cuisson maitrisee; barème cuisson; validation cuisson; action corrective cuisson; enregistrement cuisson; patisserie; creme</t>
  </si>
  <si>
    <t>R0007;R0047</t>
  </si>
  <si>
    <t>maintien chaud; maintien froid; vitrine froide; bain marie; servir vite; proteger plat; patisserie; creme</t>
  </si>
  <si>
    <t>liaison chaude; liaison froide; temperature service; temps exposition; surveillance buffet; protection alimentaire; ustensiles dedies; patisserie; creme</t>
  </si>
  <si>
    <t>R0008;R0048</t>
  </si>
  <si>
    <t>refroidissement rapide; refroidir vite; cellule; bac peu profond; petite epaisseur; descendre temperature; patisserie; creme</t>
  </si>
  <si>
    <t>refroidissement rapide; cellule de refroidissement; faible epaisseur; couple temps temperature; objectif 3 degres; enregistrement refroidissement; datage etiquetage; patisserie; creme</t>
  </si>
  <si>
    <t>R0009;R0049</t>
  </si>
  <si>
    <t>remise temperature; rechauffer vite; rechauffer une fois; controle temperature; servir chaud; ne pas rechauffer plusieurs fois; patisserie; creme</t>
  </si>
  <si>
    <t>remise en temperature; remontee rapide temperature; rechauffage unique; controle a coeur; enregistrement temperature; action corrective remise; interdiction rechauffages multiples; patisserie; creme</t>
  </si>
  <si>
    <t>R0010;R0050</t>
  </si>
  <si>
    <t>restes; excedents; jeter si doute; dater reste; refroidir reste; ne pas garder buffet; patisserie; creme</t>
  </si>
  <si>
    <t>gestion excedents; criteres reutilisation; pms restes; refroidissement restes; datage restes; tracabilite restes; destruction si doute; patisserie; creme</t>
  </si>
  <si>
    <t>R0011;R0051</t>
  </si>
  <si>
    <t>garder etiquette; numero lot; lot; fournisseur; date fabrication; fiche recette; patisserie; creme</t>
  </si>
  <si>
    <t>tracabilite amont; tracabilite aval; numero de lot; lien lot recette; retrait rappel; archivage etiquette; preuve documentaire; patisserie; creme</t>
  </si>
  <si>
    <t>R0012;R0052</t>
  </si>
  <si>
    <t>controle temperature; fiche controle; noter temperature; verifier frigo; prevenir responsable; corriger ecart; patisserie; creme</t>
  </si>
  <si>
    <t>plan autocontrôle; enregistrement obligatoire; surveillance pms; non conformite; action corrective; verification efficacite; frequence controle; patisserie; creme</t>
  </si>
  <si>
    <t>R0013;R0053</t>
  </si>
  <si>
    <t>microbe; bacterie; produit chimique; corps etranger; allergene; danger physique; patisserie; creme</t>
  </si>
  <si>
    <t>analyse dangers; danger microbiologique; danger chimique; danger physique; danger allergene; mesures de maitrise; haccp; patisserie; creme</t>
  </si>
  <si>
    <t>R0014;R0054</t>
  </si>
  <si>
    <t>allergene; allergie; gluten; lait; oeuf; arachide; patisserie; creme</t>
  </si>
  <si>
    <t>maitrise allergenes; information consommateur; matrice allergenes; contamination croisee allergene; ustensiles dedies; nettoyage allergene; ingredient compose; patisserie; creme</t>
  </si>
  <si>
    <t>R0015;R0055</t>
  </si>
  <si>
    <t>local propre; sol propre; mur propre; plan travail propre; poubelle fermee; nuisibles; patisserie; creme</t>
  </si>
  <si>
    <t>entretien locaux; plan de lutte nuisibles; maintenance preventive; sectorisation locaux; marche en avant locaux; evacuation dechets; ventilation; patisserie; creme</t>
  </si>
  <si>
    <t>R0016;R0056</t>
  </si>
  <si>
    <t>s organiser; preparer ordre; planning; separer taches; prevenir equipe; responsable; patisserie; creme</t>
  </si>
  <si>
    <t>organisation production; responsabilites definies; planning sanitaire; separation temporelle; gestion flux; briefing equipe; supervision; patisserie; creme</t>
  </si>
  <si>
    <t>R0017;R0057</t>
  </si>
  <si>
    <t>hygiene; bonnes pratiques; faire attention; respecter consignes; prevenir responsable; controler; patisserie; creme</t>
  </si>
  <si>
    <t>pms; bph; haccp; plan maitrise sanitaire; pre requis; analyse risque; procedure ecrite; patisserie; creme</t>
  </si>
  <si>
    <t>R0018;R0058</t>
  </si>
  <si>
    <t>laver legumes; terre; eplucher; rincer; desinfecter legumes; egoutter; patisserie; creme</t>
  </si>
  <si>
    <t>procedure legumerie; zone terreuse; lavage desinfection legumes; rinçage legumes; egouttage; flux sale propre; maitrise terre; patisserie; creme</t>
  </si>
  <si>
    <t>R0019;R0059</t>
  </si>
  <si>
    <t>fermentation; levain; temps fermentation; temperature fermentation; sel; sucre; patisserie; creme</t>
  </si>
  <si>
    <t>fermentation maitrisee; parametre fermentation; temps temperature; ph; activite eau; dose sel; culture starter; patisserie; creme</t>
  </si>
  <si>
    <t>R0020;R0060</t>
  </si>
  <si>
    <t>transport froid; camion propre; bac isotherme; garder chaud; garder froid; proteger plats; patisserie; creme</t>
  </si>
  <si>
    <t>transport maitrise; liaison froide transport; liaison chaude transport; temperature depart arrivee; vehicule propre; conteneur isotherme; duree transport; patisserie; creme</t>
  </si>
  <si>
    <t>R0001;R0061</t>
  </si>
  <si>
    <t>lavage mains; mains propres; savon; essuie main; tenue propre; gants propres; boulangerie; pate</t>
  </si>
  <si>
    <t>bph; hygiene du personnel; procedure lavage mains; tenue reglementaire; contamination manuportee; pansement detectable; exclusion bijoux; boulangerie; pate</t>
  </si>
  <si>
    <t>R0002;R0062</t>
  </si>
  <si>
    <t>separer cru cuit; planche separee; couteau propre; materiel propre; changer ustensile; marche en avant; boulangerie; pate</t>
  </si>
  <si>
    <t>flux propre sale; marche en avant; contamination croisee; sectorisation; ordonnancement production; prp operationnel; procedure production; boulangerie; pate</t>
  </si>
  <si>
    <t>R0003;R0063</t>
  </si>
  <si>
    <t>nettoyer; desinfecter; produit adapte; dosage; temps action; rincage; boulangerie; pate</t>
  </si>
  <si>
    <t>plan de nettoyage; protocole nd; detergent desinfectant; concentration produit; temps de contact; fiche technique produit; rinçage si requis; boulangerie; pate</t>
  </si>
  <si>
    <t>R0004;R0064</t>
  </si>
  <si>
    <t>controle livraison; temperature reception; dlc; ddm; emballage propre; colis abime; boulangerie; pate</t>
  </si>
  <si>
    <t>controle reception; temperature a reception; integrite emballage; tracabilite amont; numero lot; bon de livraison; non conformite reception; boulangerie; pate</t>
  </si>
  <si>
    <t>R0005;R0065</t>
  </si>
  <si>
    <t>ranger au froid; frigo; chambre froide; filmer; couvrir; dater; boulangerie; pate</t>
  </si>
  <si>
    <t>stockage conforme; temperature stockage; froid positif; froid negatif; rotation fifo; rotation fefo; separation denrees; boulangerie; pate</t>
  </si>
  <si>
    <t>R0006;R0066</t>
  </si>
  <si>
    <t>cuisson; cuire assez; temperature coeur; sonde; plat bien cuit; controle cuisson; boulangerie; pate</t>
  </si>
  <si>
    <t>temperature a coeur; controle sonde; cuisson maitrisee; barème cuisson; validation cuisson; action corrective cuisson; enregistrement cuisson; boulangerie; pate</t>
  </si>
  <si>
    <t>R0007;R0067</t>
  </si>
  <si>
    <t>maintien chaud; maintien froid; vitrine froide; bain marie; servir vite; proteger plat; boulangerie; pate</t>
  </si>
  <si>
    <t>liaison chaude; liaison froide; temperature service; temps exposition; surveillance buffet; protection alimentaire; ustensiles dedies; boulangerie; pate</t>
  </si>
  <si>
    <t>R0008;R0068</t>
  </si>
  <si>
    <t>refroidissement rapide; refroidir vite; cellule; bac peu profond; petite epaisseur; descendre temperature; boulangerie; pate</t>
  </si>
  <si>
    <t>refroidissement rapide; cellule de refroidissement; faible epaisseur; couple temps temperature; objectif 3 degres; enregistrement refroidissement; datage etiquetage; boulangerie; pate</t>
  </si>
  <si>
    <t>R0009;R0069</t>
  </si>
  <si>
    <t>remise temperature; rechauffer vite; rechauffer une fois; controle temperature; servir chaud; ne pas rechauffer plusieurs fois; boulangerie; pate</t>
  </si>
  <si>
    <t>remise en temperature; remontee rapide temperature; rechauffage unique; controle a coeur; enregistrement temperature; action corrective remise; interdiction rechauffages multiples; boulangerie; pate</t>
  </si>
  <si>
    <t>R0010;R0070</t>
  </si>
  <si>
    <t>restes; excedents; jeter si doute; dater reste; refroidir reste; ne pas garder buffet; boulangerie; pate</t>
  </si>
  <si>
    <t>gestion excedents; criteres reutilisation; pms restes; refroidissement restes; datage restes; tracabilite restes; destruction si doute; boulangerie; pate</t>
  </si>
  <si>
    <t>R0011;R0071</t>
  </si>
  <si>
    <t>garder etiquette; numero lot; lot; fournisseur; date fabrication; fiche recette; boulangerie; pate</t>
  </si>
  <si>
    <t>tracabilite amont; tracabilite aval; numero de lot; lien lot recette; retrait rappel; archivage etiquette; preuve documentaire; boulangerie; pate</t>
  </si>
  <si>
    <t>R0012;R0072</t>
  </si>
  <si>
    <t>controle temperature; fiche controle; noter temperature; verifier frigo; prevenir responsable; corriger ecart; boulangerie; pate</t>
  </si>
  <si>
    <t>plan autocontrôle; enregistrement obligatoire; surveillance pms; non conformite; action corrective; verification efficacite; frequence controle; boulangerie; pate</t>
  </si>
  <si>
    <t>R0013;R0073</t>
  </si>
  <si>
    <t>microbe; bacterie; produit chimique; corps etranger; allergene; danger physique; boulangerie; pate</t>
  </si>
  <si>
    <t>analyse dangers; danger microbiologique; danger chimique; danger physique; danger allergene; mesures de maitrise; haccp; boulangerie; pate</t>
  </si>
  <si>
    <t>R0014;R0074</t>
  </si>
  <si>
    <t>allergene; allergie; gluten; lait; oeuf; arachide; boulangerie; pate</t>
  </si>
  <si>
    <t>maitrise allergenes; information consommateur; matrice allergenes; contamination croisee allergene; ustensiles dedies; nettoyage allergene; ingredient compose; boulangerie; pate</t>
  </si>
  <si>
    <t>R0015;R0075</t>
  </si>
  <si>
    <t>local propre; sol propre; mur propre; plan travail propre; poubelle fermee; nuisibles; boulangerie; pate</t>
  </si>
  <si>
    <t>entretien locaux; plan de lutte nuisibles; maintenance preventive; sectorisation locaux; marche en avant locaux; evacuation dechets; ventilation; boulangerie; pate</t>
  </si>
  <si>
    <t>R0016;R0076</t>
  </si>
  <si>
    <t>s organiser; preparer ordre; planning; separer taches; prevenir equipe; responsable; boulangerie; pate</t>
  </si>
  <si>
    <t>organisation production; responsabilites definies; planning sanitaire; separation temporelle; gestion flux; briefing equipe; supervision; boulangerie; pate</t>
  </si>
  <si>
    <t>R0017;R0077</t>
  </si>
  <si>
    <t>hygiene; bonnes pratiques; faire attention; respecter consignes; prevenir responsable; controler; boulangerie; pate</t>
  </si>
  <si>
    <t>pms; bph; haccp; plan maitrise sanitaire; pre requis; analyse risque; procedure ecrite; boulangerie; pate</t>
  </si>
  <si>
    <t>R0018;R0078</t>
  </si>
  <si>
    <t>laver legumes; terre; eplucher; rincer; desinfecter legumes; egoutter; boulangerie; pate</t>
  </si>
  <si>
    <t>procedure legumerie; zone terreuse; lavage desinfection legumes; rinçage legumes; egouttage; flux sale propre; maitrise terre; boulangerie; pate</t>
  </si>
  <si>
    <t>R0019;R0079</t>
  </si>
  <si>
    <t>fermentation; levain; temps fermentation; temperature fermentation; sel; sucre; boulangerie; pate</t>
  </si>
  <si>
    <t>fermentation maitrisee; parametre fermentation; temps temperature; ph; activite eau; dose sel; culture starter; boulangerie; pate</t>
  </si>
  <si>
    <t>R0020;R0080</t>
  </si>
  <si>
    <t>transport froid; camion propre; bac isotherme; garder chaud; garder froid; proteger plats; boulangerie; pate</t>
  </si>
  <si>
    <t>transport maitrise; liaison froide transport; liaison chaude transport; temperature depart arrivee; vehicule propre; conteneur isotherme; duree transport; boulangerie; pate</t>
  </si>
  <si>
    <t>R0001;R0081</t>
  </si>
  <si>
    <t>lavage mains; mains propres; savon; essuie main; tenue propre; gants propres; charcuterie; farce</t>
  </si>
  <si>
    <t>bph; hygiene du personnel; procedure lavage mains; tenue reglementaire; contamination manuportee; pansement detectable; exclusion bijoux; charcuterie; farce</t>
  </si>
  <si>
    <t>R0002;R0082</t>
  </si>
  <si>
    <t>separer cru cuit; planche separee; couteau propre; materiel propre; changer ustensile; marche en avant; charcuterie; farce</t>
  </si>
  <si>
    <t>flux propre sale; marche en avant; contamination croisee; sectorisation; ordonnancement production; prp operationnel; procedure production; charcuterie; farce</t>
  </si>
  <si>
    <t>R0003;R0083</t>
  </si>
  <si>
    <t>nettoyer; desinfecter; produit adapte; dosage; temps action; rincage; charcuterie; farce</t>
  </si>
  <si>
    <t>plan de nettoyage; protocole nd; detergent desinfectant; concentration produit; temps de contact; fiche technique produit; rinçage si requis; charcuterie; farce</t>
  </si>
  <si>
    <t>R0004;R0084</t>
  </si>
  <si>
    <t>controle livraison; temperature reception; dlc; ddm; emballage propre; colis abime; charcuterie; farce</t>
  </si>
  <si>
    <t>controle reception; temperature a reception; integrite emballage; tracabilite amont; numero lot; bon de livraison; non conformite reception; charcuterie; farce</t>
  </si>
  <si>
    <t>R0005;R0085</t>
  </si>
  <si>
    <t>ranger au froid; frigo; chambre froide; filmer; couvrir; dater; charcuterie; farce</t>
  </si>
  <si>
    <t>stockage conforme; temperature stockage; froid positif; froid negatif; rotation fifo; rotation fefo; separation denrees; charcuterie; farce</t>
  </si>
  <si>
    <t>R0006;R0086</t>
  </si>
  <si>
    <t>cuisson; cuire assez; temperature coeur; sonde; plat bien cuit; controle cuisson; charcuterie; farce</t>
  </si>
  <si>
    <t>temperature a coeur; controle sonde; cuisson maitrisee; barème cuisson; validation cuisson; action corrective cuisson; enregistrement cuisson; charcuterie; farce</t>
  </si>
  <si>
    <t>R0007;R0087</t>
  </si>
  <si>
    <t>maintien chaud; maintien froid; vitrine froide; bain marie; servir vite; proteger plat; charcuterie; farce</t>
  </si>
  <si>
    <t>liaison chaude; liaison froide; temperature service; temps exposition; surveillance buffet; protection alimentaire; ustensiles dedies; charcuterie; farce</t>
  </si>
  <si>
    <t>R0008;R0088</t>
  </si>
  <si>
    <t>refroidissement rapide; refroidir vite; cellule; bac peu profond; petite epaisseur; descendre temperature; charcuterie; farce</t>
  </si>
  <si>
    <t>refroidissement rapide; cellule de refroidissement; faible epaisseur; couple temps temperature; objectif 3 degres; enregistrement refroidissement; datage etiquetage; charcuterie; farce</t>
  </si>
  <si>
    <t>R0009;R0089</t>
  </si>
  <si>
    <t>remise temperature; rechauffer vite; rechauffer une fois; controle temperature; servir chaud; ne pas rechauffer plusieurs fois; charcuterie; farce</t>
  </si>
  <si>
    <t>remise en temperature; remontee rapide temperature; rechauffage unique; controle a coeur; enregistrement temperature; action corrective remise; interdiction rechauffages multiples; charcuterie; farce</t>
  </si>
  <si>
    <t>R0010;R0090</t>
  </si>
  <si>
    <t>restes; excedents; jeter si doute; dater reste; refroidir reste; ne pas garder buffet; charcuterie; farce</t>
  </si>
  <si>
    <t>gestion excedents; criteres reutilisation; pms restes; refroidissement restes; datage restes; tracabilite restes; destruction si doute; charcuterie; farce</t>
  </si>
  <si>
    <t>R0011;R0091</t>
  </si>
  <si>
    <t>garder etiquette; numero lot; lot; fournisseur; date fabrication; fiche recette; charcuterie; farce</t>
  </si>
  <si>
    <t>tracabilite amont; tracabilite aval; numero de lot; lien lot recette; retrait rappel; archivage etiquette; preuve documentaire; charcuterie; farce</t>
  </si>
  <si>
    <t>R0012;R0092</t>
  </si>
  <si>
    <t>controle temperature; fiche controle; noter temperature; verifier frigo; prevenir responsable; corriger ecart; charcuterie; farce</t>
  </si>
  <si>
    <t>plan autocontrôle; enregistrement obligatoire; surveillance pms; non conformite; action corrective; verification efficacite; frequence controle; charcuterie; farce</t>
  </si>
  <si>
    <t>R0013;R0093</t>
  </si>
  <si>
    <t>microbe; bacterie; produit chimique; corps etranger; allergene; danger physique; charcuterie; farce</t>
  </si>
  <si>
    <t>analyse dangers; danger microbiologique; danger chimique; danger physique; danger allergene; mesures de maitrise; haccp; charcuterie; farce</t>
  </si>
  <si>
    <t>R0014;R0094</t>
  </si>
  <si>
    <t>allergene; allergie; gluten; lait; oeuf; arachide; charcuterie; farce</t>
  </si>
  <si>
    <t>maitrise allergenes; information consommateur; matrice allergenes; contamination croisee allergene; ustensiles dedies; nettoyage allergene; ingredient compose; charcuterie; farce</t>
  </si>
  <si>
    <t>R0015;R0095</t>
  </si>
  <si>
    <t>local propre; sol propre; mur propre; plan travail propre; poubelle fermee; nuisibles; charcuterie; farce</t>
  </si>
  <si>
    <t>entretien locaux; plan de lutte nuisibles; maintenance preventive; sectorisation locaux; marche en avant locaux; evacuation dechets; ventilation; charcuterie; farce</t>
  </si>
  <si>
    <t>R0016;R0096</t>
  </si>
  <si>
    <t>s organiser; preparer ordre; planning; separer taches; prevenir equipe; responsable; charcuterie; farce</t>
  </si>
  <si>
    <t>organisation production; responsabilites definies; planning sanitaire; separation temporelle; gestion flux; briefing equipe; supervision; charcuterie; farce</t>
  </si>
  <si>
    <t>R0017;R0097</t>
  </si>
  <si>
    <t>hygiene; bonnes pratiques; faire attention; respecter consignes; prevenir responsable; controler; charcuterie; farce</t>
  </si>
  <si>
    <t>pms; bph; haccp; plan maitrise sanitaire; pre requis; analyse risque; procedure ecrite; charcuterie; farce</t>
  </si>
  <si>
    <t>R0018;R0098</t>
  </si>
  <si>
    <t>laver legumes; terre; eplucher; rincer; desinfecter legumes; egoutter; charcuterie; farce</t>
  </si>
  <si>
    <t>procedure legumerie; zone terreuse; lavage desinfection legumes; rinçage legumes; egouttage; flux sale propre; maitrise terre; charcuterie; farce</t>
  </si>
  <si>
    <t>R0019;R0099</t>
  </si>
  <si>
    <t>fermentation; levain; temps fermentation; temperature fermentation; sel; sucre; charcuterie; farce</t>
  </si>
  <si>
    <t>fermentation maitrisee; parametre fermentation; temps temperature; ph; activite eau; dose sel; culture starter; charcuterie; farce</t>
  </si>
  <si>
    <t>R0020;R0100</t>
  </si>
  <si>
    <t>transport froid; camion propre; bac isotherme; garder chaud; garder froid; proteger plats; charcuterie; farce</t>
  </si>
  <si>
    <t>transport maitrise; liaison froide transport; liaison chaude transport; temperature depart arrivee; vehicule propre; conteneur isotherme; duree transport; charcuterie; farce</t>
  </si>
  <si>
    <t>R0001;R0101</t>
  </si>
  <si>
    <t>lavage mains; mains propres; savon; essuie main; tenue propre; gants propres; traiteur; livraison</t>
  </si>
  <si>
    <t>bph; hygiene du personnel; procedure lavage mains; tenue reglementaire; contamination manuportee; pansement detectable; exclusion bijoux; traiteur; livraison</t>
  </si>
  <si>
    <t>R0002;R0102</t>
  </si>
  <si>
    <t>separer cru cuit; planche separee; couteau propre; materiel propre; changer ustensile; marche en avant; traiteur; livraison</t>
  </si>
  <si>
    <t>flux propre sale; marche en avant; contamination croisee; sectorisation; ordonnancement production; prp operationnel; procedure production; traiteur; livraison</t>
  </si>
  <si>
    <t>R0003;R0103</t>
  </si>
  <si>
    <t>nettoyer; desinfecter; produit adapte; dosage; temps action; rincage; traiteur; livraison</t>
  </si>
  <si>
    <t>plan de nettoyage; protocole nd; detergent desinfectant; concentration produit; temps de contact; fiche technique produit; rinçage si requis; traiteur; livraison</t>
  </si>
  <si>
    <t>R0004;R0104</t>
  </si>
  <si>
    <t>controle livraison; temperature reception; dlc; ddm; emballage propre; colis abime; traiteur; livraison</t>
  </si>
  <si>
    <t>controle reception; temperature a reception; integrite emballage; tracabilite amont; numero lot; bon de livraison; non conformite reception; traiteur; livraison</t>
  </si>
  <si>
    <t>R0005;R0105</t>
  </si>
  <si>
    <t>ranger au froid; frigo; chambre froide; filmer; couvrir; dater; traiteur; livraison</t>
  </si>
  <si>
    <t>stockage conforme; temperature stockage; froid positif; froid negatif; rotation fifo; rotation fefo; separation denrees; traiteur; livraison</t>
  </si>
  <si>
    <t>R0006;R0106</t>
  </si>
  <si>
    <t>cuisson; cuire assez; temperature coeur; sonde; plat bien cuit; controle cuisson; traiteur; livraison</t>
  </si>
  <si>
    <t>temperature a coeur; controle sonde; cuisson maitrisee; barème cuisson; validation cuisson; action corrective cuisson; enregistrement cuisson; traiteur; livraison</t>
  </si>
  <si>
    <t>R0007;R0107</t>
  </si>
  <si>
    <t>maintien chaud; maintien froid; vitrine froide; bain marie; servir vite; proteger plat; traiteur; livraison</t>
  </si>
  <si>
    <t>liaison chaude; liaison froide; temperature service; temps exposition; surveillance buffet; protection alimentaire; ustensiles dedies; traiteur; livraison</t>
  </si>
  <si>
    <t>R0008;R0108</t>
  </si>
  <si>
    <t>refroidissement rapide; refroidir vite; cellule; bac peu profond; petite epaisseur; descendre temperature; traiteur; livraison</t>
  </si>
  <si>
    <t>refroidissement rapide; cellule de refroidissement; faible epaisseur; couple temps temperature; objectif 3 degres; enregistrement refroidissement; datage etiquetage; traiteur; livraison</t>
  </si>
  <si>
    <t>R0009;R0109</t>
  </si>
  <si>
    <t>remise temperature; rechauffer vite; rechauffer une fois; controle temperature; servir chaud; ne pas rechauffer plusieurs fois; traiteur; livraison</t>
  </si>
  <si>
    <t>remise en temperature; remontee rapide temperature; rechauffage unique; controle a coeur; enregistrement temperature; action corrective remise; interdiction rechauffages multiples; traiteur; livraison</t>
  </si>
  <si>
    <t>R0010;R0110</t>
  </si>
  <si>
    <t>restes; excedents; jeter si doute; dater reste; refroidir reste; ne pas garder buffet; traiteur; livraison</t>
  </si>
  <si>
    <t>gestion excedents; criteres reutilisation; pms restes; refroidissement restes; datage restes; tracabilite restes; destruction si doute; traiteur; livraison</t>
  </si>
  <si>
    <t>R0011;R0111</t>
  </si>
  <si>
    <t>garder etiquette; numero lot; lot; fournisseur; date fabrication; fiche recette; traiteur; livraison</t>
  </si>
  <si>
    <t>tracabilite amont; tracabilite aval; numero de lot; lien lot recette; retrait rappel; archivage etiquette; preuve documentaire; traiteur; livraison</t>
  </si>
  <si>
    <t>R0012;R0112</t>
  </si>
  <si>
    <t>controle temperature; fiche controle; noter temperature; verifier frigo; prevenir responsable; corriger ecart; traiteur; livraison</t>
  </si>
  <si>
    <t>plan autocontrôle; enregistrement obligatoire; surveillance pms; non conformite; action corrective; verification efficacite; frequence controle; traiteur; livraison</t>
  </si>
  <si>
    <t>R0013;R0113</t>
  </si>
  <si>
    <t>microbe; bacterie; produit chimique; corps etranger; allergene; danger physique; traiteur; livraison</t>
  </si>
  <si>
    <t>analyse dangers; danger microbiologique; danger chimique; danger physique; danger allergene; mesures de maitrise; haccp; traiteur; livraison</t>
  </si>
  <si>
    <t>R0014;R0114</t>
  </si>
  <si>
    <t>allergene; allergie; gluten; lait; oeuf; arachide; traiteur; livraison</t>
  </si>
  <si>
    <t>maitrise allergenes; information consommateur; matrice allergenes; contamination croisee allergene; ustensiles dedies; nettoyage allergene; ingredient compose; traiteur; livraison</t>
  </si>
  <si>
    <t>R0015;R0115</t>
  </si>
  <si>
    <t>local propre; sol propre; mur propre; plan travail propre; poubelle fermee; nuisibles; traiteur; livraison</t>
  </si>
  <si>
    <t>entretien locaux; plan de lutte nuisibles; maintenance preventive; sectorisation locaux; marche en avant locaux; evacuation dechets; ventilation; traiteur; livraison</t>
  </si>
  <si>
    <t>R0016;R0116</t>
  </si>
  <si>
    <t>s organiser; preparer ordre; planning; separer taches; prevenir equipe; responsable; traiteur; livraison</t>
  </si>
  <si>
    <t>organisation production; responsabilites definies; planning sanitaire; separation temporelle; gestion flux; briefing equipe; supervision; traiteur; livraison</t>
  </si>
  <si>
    <t>R0017;R0117</t>
  </si>
  <si>
    <t>hygiene; bonnes pratiques; faire attention; respecter consignes; prevenir responsable; controler; traiteur; livraison</t>
  </si>
  <si>
    <t>pms; bph; haccp; plan maitrise sanitaire; pre requis; analyse risque; procedure ecrite; traiteur; livraison</t>
  </si>
  <si>
    <t>R0018;R0118</t>
  </si>
  <si>
    <t>laver legumes; terre; eplucher; rincer; desinfecter legumes; egoutter; traiteur; livraison</t>
  </si>
  <si>
    <t>procedure legumerie; zone terreuse; lavage desinfection legumes; rinçage legumes; egouttage; flux sale propre; maitrise terre; traiteur; livraison</t>
  </si>
  <si>
    <t>R0019;R0119</t>
  </si>
  <si>
    <t>fermentation; levain; temps fermentation; temperature fermentation; sel; sucre; traiteur; livraison</t>
  </si>
  <si>
    <t>fermentation maitrisee; parametre fermentation; temps temperature; ph; activite eau; dose sel; culture starter; traiteur; livraison</t>
  </si>
  <si>
    <t>R0020;R0120</t>
  </si>
  <si>
    <t>transport froid; camion propre; bac isotherme; garder chaud; garder froid; proteger plats; traiteur; livraison</t>
  </si>
  <si>
    <t>transport maitrise; liaison froide transport; liaison chaude transport; temperature depart arrivee; vehicule propre; conteneur isotherme; duree transport; traiteur; livraison</t>
  </si>
  <si>
    <t>R0001;R0121</t>
  </si>
  <si>
    <t>lavage mains; mains propres; savon; essuie main; tenue propre; gants propres; service; client</t>
  </si>
  <si>
    <t>bph; hygiene du personnel; procedure lavage mains; tenue reglementaire; contamination manuportee; pansement detectable; exclusion bijoux; service; client</t>
  </si>
  <si>
    <t>R0002;R0122</t>
  </si>
  <si>
    <t>separer cru cuit; planche separee; couteau propre; materiel propre; changer ustensile; marche en avant; service; client</t>
  </si>
  <si>
    <t>flux propre sale; marche en avant; contamination croisee; sectorisation; ordonnancement production; prp operationnel; procedure production; service; client</t>
  </si>
  <si>
    <t>R0003;R0123</t>
  </si>
  <si>
    <t>nettoyer; desinfecter; produit adapte; dosage; temps action; rincage; service; client</t>
  </si>
  <si>
    <t>plan de nettoyage; protocole nd; detergent desinfectant; concentration produit; temps de contact; fiche technique produit; rinçage si requis; service; client</t>
  </si>
  <si>
    <t>R0004;R0124</t>
  </si>
  <si>
    <t>controle livraison; temperature reception; dlc; ddm; emballage propre; colis abime; service; client</t>
  </si>
  <si>
    <t>controle reception; temperature a reception; integrite emballage; tracabilite amont; numero lot; bon de livraison; non conformite reception; service; client</t>
  </si>
  <si>
    <t>R0005;R0125</t>
  </si>
  <si>
    <t>ranger au froid; frigo; chambre froide; filmer; couvrir; dater; service; client</t>
  </si>
  <si>
    <t>stockage conforme; temperature stockage; froid positif; froid negatif; rotation fifo; rotation fefo; separation denrees; service; client</t>
  </si>
  <si>
    <t>R0006;R0126</t>
  </si>
  <si>
    <t>cuisson; cuire assez; temperature coeur; sonde; plat bien cuit; controle cuisson; service; client</t>
  </si>
  <si>
    <t>temperature a coeur; controle sonde; cuisson maitrisee; barème cuisson; validation cuisson; action corrective cuisson; enregistrement cuisson; service; client</t>
  </si>
  <si>
    <t>R0007;R0127</t>
  </si>
  <si>
    <t>maintien chaud; maintien froid; vitrine froide; bain marie; servir vite; proteger plat; service; client</t>
  </si>
  <si>
    <t>liaison chaude; liaison froide; temperature service; temps exposition; surveillance buffet; protection alimentaire; ustensiles dedies; service; client</t>
  </si>
  <si>
    <t>R0008;R0128</t>
  </si>
  <si>
    <t>refroidissement rapide; refroidir vite; cellule; bac peu profond; petite epaisseur; descendre temperature; service; client</t>
  </si>
  <si>
    <t>refroidissement rapide; cellule de refroidissement; faible epaisseur; couple temps temperature; objectif 3 degres; enregistrement refroidissement; datage etiquetage; service; client</t>
  </si>
  <si>
    <t>R0009;R0129</t>
  </si>
  <si>
    <t>remise temperature; rechauffer vite; rechauffer une fois; controle temperature; servir chaud; ne pas rechauffer plusieurs fois; service; client</t>
  </si>
  <si>
    <t>remise en temperature; remontee rapide temperature; rechauffage unique; controle a coeur; enregistrement temperature; action corrective remise; interdiction rechauffages multiples; service; client</t>
  </si>
  <si>
    <t>R0010;R0130</t>
  </si>
  <si>
    <t>restes; excedents; jeter si doute; dater reste; refroidir reste; ne pas garder buffet; service; client</t>
  </si>
  <si>
    <t>gestion excedents; criteres reutilisation; pms restes; refroidissement restes; datage restes; tracabilite restes; destruction si doute; service; client</t>
  </si>
  <si>
    <t>R0011;R0131</t>
  </si>
  <si>
    <t>garder etiquette; numero lot; lot; fournisseur; date fabrication; fiche recette; service; client</t>
  </si>
  <si>
    <t>tracabilite amont; tracabilite aval; numero de lot; lien lot recette; retrait rappel; archivage etiquette; preuve documentaire; service; client</t>
  </si>
  <si>
    <t>R0012;R0132</t>
  </si>
  <si>
    <t>controle temperature; fiche controle; noter temperature; verifier frigo; prevenir responsable; corriger ecart; service; client</t>
  </si>
  <si>
    <t>plan autocontrôle; enregistrement obligatoire; surveillance pms; non conformite; action corrective; verification efficacite; frequence controle; service; client</t>
  </si>
  <si>
    <t>R0013;R0133</t>
  </si>
  <si>
    <t>microbe; bacterie; produit chimique; corps etranger; allergene; danger physique; service; client</t>
  </si>
  <si>
    <t>analyse dangers; danger microbiologique; danger chimique; danger physique; danger allergene; mesures de maitrise; haccp; service; client</t>
  </si>
  <si>
    <t>R0014;R0134</t>
  </si>
  <si>
    <t>allergene; allergie; gluten; lait; oeuf; arachide; service; client</t>
  </si>
  <si>
    <t>maitrise allergenes; information consommateur; matrice allergenes; contamination croisee allergene; ustensiles dedies; nettoyage allergene; ingredient compose; service; client</t>
  </si>
  <si>
    <t>R0015;R0135</t>
  </si>
  <si>
    <t>local propre; sol propre; mur propre; plan travail propre; poubelle fermee; nuisibles; service; client</t>
  </si>
  <si>
    <t>entretien locaux; plan de lutte nuisibles; maintenance preventive; sectorisation locaux; marche en avant locaux; evacuation dechets; ventilation; service; client</t>
  </si>
  <si>
    <t>R0016;R0136</t>
  </si>
  <si>
    <t>s organiser; preparer ordre; planning; separer taches; prevenir equipe; responsable; service; client</t>
  </si>
  <si>
    <t>organisation production; responsabilites definies; planning sanitaire; separation temporelle; gestion flux; briefing equipe; supervision; service; client</t>
  </si>
  <si>
    <t>R0017;R0137</t>
  </si>
  <si>
    <t>hygiene; bonnes pratiques; faire attention; respecter consignes; prevenir responsable; controler; service; client</t>
  </si>
  <si>
    <t>pms; bph; haccp; plan maitrise sanitaire; pre requis; analyse risque; procedure ecrite; service; client</t>
  </si>
  <si>
    <t>R0018;R0138</t>
  </si>
  <si>
    <t>laver legumes; terre; eplucher; rincer; desinfecter legumes; egoutter; service; client</t>
  </si>
  <si>
    <t>procedure legumerie; zone terreuse; lavage desinfection legumes; rinçage legumes; egouttage; flux sale propre; maitrise terre; service; client</t>
  </si>
  <si>
    <t>R0019;R0139</t>
  </si>
  <si>
    <t>fermentation; levain; temps fermentation; temperature fermentation; sel; sucre; service; client</t>
  </si>
  <si>
    <t>fermentation maitrisee; parametre fermentation; temps temperature; ph; activite eau; dose sel; culture starter; service; client</t>
  </si>
  <si>
    <t>R0020;R0140</t>
  </si>
  <si>
    <t>transport froid; camion propre; bac isotherme; garder chaud; garder froid; proteger plats; service; client</t>
  </si>
  <si>
    <t>transport maitrise; liaison froide transport; liaison chaude transport; temperature depart arrivee; vehicule propre; conteneur isotherme; duree transport; service; client</t>
  </si>
  <si>
    <t>R0001;R0141</t>
  </si>
  <si>
    <t>lavage mains; mains propres; savon; essuie main; tenue propre; gants propres; restauration collective; self</t>
  </si>
  <si>
    <t>bph; hygiene du personnel; procedure lavage mains; tenue reglementaire; contamination manuportee; pansement detectable; exclusion bijoux; restauration collective; self</t>
  </si>
  <si>
    <t>R0002;R0142</t>
  </si>
  <si>
    <t>separer cru cuit; planche separee; couteau propre; materiel propre; changer ustensile; marche en avant; restauration collective; self</t>
  </si>
  <si>
    <t>flux propre sale; marche en avant; contamination croisee; sectorisation; ordonnancement production; prp operationnel; procedure production; restauration collective; self</t>
  </si>
  <si>
    <t>R0003;R0143</t>
  </si>
  <si>
    <t>nettoyer; desinfecter; produit adapte; dosage; temps action; rincage; restauration collective; self</t>
  </si>
  <si>
    <t>plan de nettoyage; protocole nd; detergent desinfectant; concentration produit; temps de contact; fiche technique produit; rinçage si requis; restauration collective; self</t>
  </si>
  <si>
    <t>R0004;R0144</t>
  </si>
  <si>
    <t>controle livraison; temperature reception; dlc; ddm; emballage propre; colis abime; restauration collective; self</t>
  </si>
  <si>
    <t>controle reception; temperature a reception; integrite emballage; tracabilite amont; numero lot; bon de livraison; non conformite reception; restauration collective; self</t>
  </si>
  <si>
    <t>R0005;R0145</t>
  </si>
  <si>
    <t>ranger au froid; frigo; chambre froide; filmer; couvrir; dater; restauration collective; self</t>
  </si>
  <si>
    <t>stockage conforme; temperature stockage; froid positif; froid negatif; rotation fifo; rotation fefo; separation denrees; restauration collective; self</t>
  </si>
  <si>
    <t>R0006;R0146</t>
  </si>
  <si>
    <t>cuisson; cuire assez; temperature coeur; sonde; plat bien cuit; controle cuisson; restauration collective; self</t>
  </si>
  <si>
    <t>temperature a coeur; controle sonde; cuisson maitrisee; barème cuisson; validation cuisson; action corrective cuisson; enregistrement cuisson; restauration collective; self</t>
  </si>
  <si>
    <t>R0007;R0147</t>
  </si>
  <si>
    <t>maintien chaud; maintien froid; vitrine froide; bain marie; servir vite; proteger plat; restauration collective; self</t>
  </si>
  <si>
    <t>liaison chaude; liaison froide; temperature service; temps exposition; surveillance buffet; protection alimentaire; ustensiles dedies; restauration collective; self</t>
  </si>
  <si>
    <t>R0008;R0148</t>
  </si>
  <si>
    <t>refroidissement rapide; refroidir vite; cellule; bac peu profond; petite epaisseur; descendre temperature; restauration collective; self</t>
  </si>
  <si>
    <t>refroidissement rapide; cellule de refroidissement; faible epaisseur; couple temps temperature; objectif 3 degres; enregistrement refroidissement; datage etiquetage; restauration collective; self</t>
  </si>
  <si>
    <t>R0009;R0149</t>
  </si>
  <si>
    <t>remise temperature; rechauffer vite; rechauffer une fois; controle temperature; servir chaud; ne pas rechauffer plusieurs fois; restauration collective; self</t>
  </si>
  <si>
    <t>remise en temperature; remontee rapide temperature; rechauffage unique; controle a coeur; enregistrement temperature; action corrective remise; interdiction rechauffages multiples; restauration collective; self</t>
  </si>
  <si>
    <t>R0010;R0150</t>
  </si>
  <si>
    <t>restes; excedents; jeter si doute; dater reste; refroidir reste; ne pas garder buffet; restauration collective; self</t>
  </si>
  <si>
    <t>gestion excedents; criteres reutilisation; pms restes; refroidissement restes; datage restes; tracabilite restes; destruction si doute; restauration collective; self</t>
  </si>
  <si>
    <t>R0011;R0151</t>
  </si>
  <si>
    <t>garder etiquette; numero lot; lot; fournisseur; date fabrication; fiche recette; restauration collective; self</t>
  </si>
  <si>
    <t>tracabilite amont; tracabilite aval; numero de lot; lien lot recette; retrait rappel; archivage etiquette; preuve documentaire; restauration collective; self</t>
  </si>
  <si>
    <t>R0012;R0152</t>
  </si>
  <si>
    <t>controle temperature; fiche controle; noter temperature; verifier frigo; prevenir responsable; corriger ecart; restauration collective; self</t>
  </si>
  <si>
    <t>plan autocontrôle; enregistrement obligatoire; surveillance pms; non conformite; action corrective; verification efficacite; frequence controle; restauration collective; self</t>
  </si>
  <si>
    <t>R0013;R0153</t>
  </si>
  <si>
    <t>microbe; bacterie; produit chimique; corps etranger; allergene; danger physique; restauration collective; self</t>
  </si>
  <si>
    <t>analyse dangers; danger microbiologique; danger chimique; danger physique; danger allergene; mesures de maitrise; haccp; restauration collective; self</t>
  </si>
  <si>
    <t>R0014;R0154</t>
  </si>
  <si>
    <t>allergene; allergie; gluten; lait; oeuf; arachide; restauration collective; self</t>
  </si>
  <si>
    <t>maitrise allergenes; information consommateur; matrice allergenes; contamination croisee allergene; ustensiles dedies; nettoyage allergene; ingredient compose; restauration collective; self</t>
  </si>
  <si>
    <t>R0015;R0155</t>
  </si>
  <si>
    <t>local propre; sol propre; mur propre; plan travail propre; poubelle fermee; nuisibles; restauration collective; self</t>
  </si>
  <si>
    <t>entretien locaux; plan de lutte nuisibles; maintenance preventive; sectorisation locaux; marche en avant locaux; evacuation dechets; ventilation; restauration collective; self</t>
  </si>
  <si>
    <t>R0016;R0156</t>
  </si>
  <si>
    <t>s organiser; preparer ordre; planning; separer taches; prevenir equipe; responsable; restauration collective; self</t>
  </si>
  <si>
    <t>organisation production; responsabilites definies; planning sanitaire; separation temporelle; gestion flux; briefing equipe; supervision; restauration collective; self</t>
  </si>
  <si>
    <t>R0017;R0157</t>
  </si>
  <si>
    <t>hygiene; bonnes pratiques; faire attention; respecter consignes; prevenir responsable; controler; restauration collective; self</t>
  </si>
  <si>
    <t>pms; bph; haccp; plan maitrise sanitaire; pre requis; analyse risque; procedure ecrite; restauration collective; self</t>
  </si>
  <si>
    <t>R0018;R0158</t>
  </si>
  <si>
    <t>laver legumes; terre; eplucher; rincer; desinfecter legumes; egoutter; restauration collective; self</t>
  </si>
  <si>
    <t>procedure legumerie; zone terreuse; lavage desinfection legumes; rinçage legumes; egouttage; flux sale propre; maitrise terre; restauration collective; self</t>
  </si>
  <si>
    <t>R0019;R0159</t>
  </si>
  <si>
    <t>fermentation; levain; temps fermentation; temperature fermentation; sel; sucre; restauration collective; self</t>
  </si>
  <si>
    <t>fermentation maitrisee; parametre fermentation; temps temperature; ph; activite eau; dose sel; culture starter; restauration collective; self</t>
  </si>
  <si>
    <t>R0020;R0160</t>
  </si>
  <si>
    <t>transport froid; camion propre; bac isotherme; garder chaud; garder froid; proteger plats; restauration collective; self</t>
  </si>
  <si>
    <t>transport maitrise; liaison froide transport; liaison chaude transport; temperature depart arrivee; vehicule propre; conteneur isotherme; duree transport; restauration collective; self</t>
  </si>
  <si>
    <t>R0001;R0161</t>
  </si>
  <si>
    <t>lavage mains; mains propres; savon; essuie main; tenue propre; gants propres; ehpad; resident</t>
  </si>
  <si>
    <t>bph; hygiene du personnel; procedure lavage mains; tenue reglementaire; contamination manuportee; pansement detectable; exclusion bijoux; ehpad; resident</t>
  </si>
  <si>
    <t>R0002;R0162</t>
  </si>
  <si>
    <t>separer cru cuit; planche separee; couteau propre; materiel propre; changer ustensile; marche en avant; ehpad; resident</t>
  </si>
  <si>
    <t>flux propre sale; marche en avant; contamination croisee; sectorisation; ordonnancement production; prp operationnel; procedure production; ehpad; resident</t>
  </si>
  <si>
    <t>R0003;R0163</t>
  </si>
  <si>
    <t>nettoyer; desinfecter; produit adapte; dosage; temps action; rincage; ehpad; resident</t>
  </si>
  <si>
    <t>plan de nettoyage; protocole nd; detergent desinfectant; concentration produit; temps de contact; fiche technique produit; rinçage si requis; ehpad; resident</t>
  </si>
  <si>
    <t>R0004;R0164</t>
  </si>
  <si>
    <t>controle livraison; temperature reception; dlc; ddm; emballage propre; colis abime; ehpad; resident</t>
  </si>
  <si>
    <t>controle reception; temperature a reception; integrite emballage; tracabilite amont; numero lot; bon de livraison; non conformite reception; ehpad; resident</t>
  </si>
  <si>
    <t>R0005;R0165</t>
  </si>
  <si>
    <t>ranger au froid; frigo; chambre froide; filmer; couvrir; dater; ehpad; resident</t>
  </si>
  <si>
    <t>stockage conforme; temperature stockage; froid positif; froid negatif; rotation fifo; rotation fefo; separation denrees; ehpad; resident</t>
  </si>
  <si>
    <t>R0006;R0166</t>
  </si>
  <si>
    <t>cuisson; cuire assez; temperature coeur; sonde; plat bien cuit; controle cuisson; ehpad; resident</t>
  </si>
  <si>
    <t>temperature a coeur; controle sonde; cuisson maitrisee; barème cuisson; validation cuisson; action corrective cuisson; enregistrement cuisson; ehpad; resident</t>
  </si>
  <si>
    <t>R0007;R0167</t>
  </si>
  <si>
    <t>maintien chaud; maintien froid; vitrine froide; bain marie; servir vite; proteger plat; ehpad; resident</t>
  </si>
  <si>
    <t>liaison chaude; liaison froide; temperature service; temps exposition; surveillance buffet; protection alimentaire; ustensiles dedies; ehpad; resident</t>
  </si>
  <si>
    <t>R0008;R0168</t>
  </si>
  <si>
    <t>refroidissement rapide; refroidir vite; cellule; bac peu profond; petite epaisseur; descendre temperature; ehpad; resident</t>
  </si>
  <si>
    <t>refroidissement rapide; cellule de refroidissement; faible epaisseur; couple temps temperature; objectif 3 degres; enregistrement refroidissement; datage etiquetage; ehpad; resident</t>
  </si>
  <si>
    <t>R0009;R0169</t>
  </si>
  <si>
    <t>remise temperature; rechauffer vite; rechauffer une fois; controle temperature; servir chaud; ne pas rechauffer plusieurs fois; ehpad; resident</t>
  </si>
  <si>
    <t>remise en temperature; remontee rapide temperature; rechauffage unique; controle a coeur; enregistrement temperature; action corrective remise; interdiction rechauffages multiples; ehpad; resident</t>
  </si>
  <si>
    <t>R0010;R0170</t>
  </si>
  <si>
    <t>restes; excedents; jeter si doute; dater reste; refroidir reste; ne pas garder buffet; ehpad; resident</t>
  </si>
  <si>
    <t>gestion excedents; criteres reutilisation; pms restes; refroidissement restes; datage restes; tracabilite restes; destruction si doute; ehpad; resident</t>
  </si>
  <si>
    <t>R0011;R0171</t>
  </si>
  <si>
    <t>garder etiquette; numero lot; lot; fournisseur; date fabrication; fiche recette; ehpad; resident</t>
  </si>
  <si>
    <t>tracabilite amont; tracabilite aval; numero de lot; lien lot recette; retrait rappel; archivage etiquette; preuve documentaire; ehpad; resident</t>
  </si>
  <si>
    <t>R0012;R0172</t>
  </si>
  <si>
    <t>controle temperature; fiche controle; noter temperature; verifier frigo; prevenir responsable; corriger ecart; ehpad; resident</t>
  </si>
  <si>
    <t>plan autocontrôle; enregistrement obligatoire; surveillance pms; non conformite; action corrective; verification efficacite; frequence controle; ehpad; resident</t>
  </si>
  <si>
    <t>R0013;R0173</t>
  </si>
  <si>
    <t>microbe; bacterie; produit chimique; corps etranger; allergene; danger physique; ehpad; resident</t>
  </si>
  <si>
    <t>analyse dangers; danger microbiologique; danger chimique; danger physique; danger allergene; mesures de maitrise; haccp; ehpad; resident</t>
  </si>
  <si>
    <t>R0014;R0174</t>
  </si>
  <si>
    <t>allergene; allergie; gluten; lait; oeuf; arachide; ehpad; resident</t>
  </si>
  <si>
    <t>maitrise allergenes; information consommateur; matrice allergenes; contamination croisee allergene; ustensiles dedies; nettoyage allergene; ingredient compose; ehpad; resident</t>
  </si>
  <si>
    <t>R0015;R0175</t>
  </si>
  <si>
    <t>local propre; sol propre; mur propre; plan travail propre; poubelle fermee; nuisibles; ehpad; resident</t>
  </si>
  <si>
    <t>entretien locaux; plan de lutte nuisibles; maintenance preventive; sectorisation locaux; marche en avant locaux; evacuation dechets; ventilation; ehpad; resident</t>
  </si>
  <si>
    <t>R0016;R0176</t>
  </si>
  <si>
    <t>s organiser; preparer ordre; planning; separer taches; prevenir equipe; responsable; ehpad; resident</t>
  </si>
  <si>
    <t>organisation production; responsabilites definies; planning sanitaire; separation temporelle; gestion flux; briefing equipe; supervision; ehpad; resident</t>
  </si>
  <si>
    <t>R0017;R0177</t>
  </si>
  <si>
    <t>hygiene; bonnes pratiques; faire attention; respecter consignes; prevenir responsable; controler; ehpad; resident</t>
  </si>
  <si>
    <t>pms; bph; haccp; plan maitrise sanitaire; pre requis; analyse risque; procedure ecrite; ehpad; resident</t>
  </si>
  <si>
    <t>R0018;R0178</t>
  </si>
  <si>
    <t>laver legumes; terre; eplucher; rincer; desinfecter legumes; egoutter; ehpad; resident</t>
  </si>
  <si>
    <t>procedure legumerie; zone terreuse; lavage desinfection legumes; rinçage legumes; egouttage; flux sale propre; maitrise terre; ehpad; resident</t>
  </si>
  <si>
    <t>R0019;R0179</t>
  </si>
  <si>
    <t>fermentation; levain; temps fermentation; temperature fermentation; sel; sucre; ehpad; resident</t>
  </si>
  <si>
    <t>fermentation maitrisee; parametre fermentation; temps temperature; ph; activite eau; dose sel; culture starter; ehpad; resident</t>
  </si>
  <si>
    <t>R0020;R0180</t>
  </si>
  <si>
    <t>transport froid; camion propre; bac isotherme; garder chaud; garder froid; proteger plats; ehpad; resident</t>
  </si>
  <si>
    <t>transport maitrise; liaison froide transport; liaison chaude transport; temperature depart arrivee; vehicule propre; conteneur isotherme; duree transport; ehpad; resident</t>
  </si>
  <si>
    <t>Synthèse enrichissement moteur V5</t>
  </si>
  <si>
    <t>Métiers</t>
  </si>
  <si>
    <t>Matières</t>
  </si>
  <si>
    <t>Questions CFA par couple métier/matière</t>
  </si>
  <si>
    <t>Questions PRO par couple métier/matière</t>
  </si>
  <si>
    <t>Total questions</t>
  </si>
  <si>
    <t>Règles positives</t>
  </si>
  <si>
    <t>Règles critiques</t>
  </si>
  <si>
    <t>Matière</t>
  </si>
  <si>
    <t>Questions CFA</t>
  </si>
  <si>
    <t>Questions PRO</t>
  </si>
  <si>
    <t>Total</t>
  </si>
  <si>
    <t>◄ Affichage des réponses; saisissez un X</t>
  </si>
  <si>
    <t>x</t>
  </si>
  <si>
    <t>CFA - Meilleure réponse</t>
  </si>
  <si>
    <t>Professionnel - Meilleure réponse</t>
  </si>
  <si>
    <t>MODE D’EMPLOI — Cellules B3, B5 et B8</t>
  </si>
  <si>
    <t>1. Rôle général</t>
  </si>
  <si>
    <t>Elles ne contiennent pas la réponse du candidat.</t>
  </si>
  <si>
    <t>Cellule</t>
  </si>
  <si>
    <t>Rôle</t>
  </si>
  <si>
    <t>Effet sur le résultat</t>
  </si>
  <si>
    <t>B3</t>
  </si>
  <si>
    <t>Niveau de correction</t>
  </si>
  <si>
    <t>Change les exigences CFA / PRO / AUDIT</t>
  </si>
  <si>
    <t>B5</t>
  </si>
  <si>
    <t>Métier ou contexte professionnel</t>
  </si>
  <si>
    <t>Filtre les règles par métier</t>
  </si>
  <si>
    <t>B8</t>
  </si>
  <si>
    <t>Matière / étape de travail</t>
  </si>
  <si>
    <t>Filtre les règles par thème hygiène</t>
  </si>
  <si>
    <t>2. Cellule B3 — Niveau de correction</t>
  </si>
  <si>
    <t>Textes possibles</t>
  </si>
  <si>
    <t>Effet sur le moteur</t>
  </si>
  <si>
    <t>Si B3 = CFA</t>
  </si>
  <si>
    <t>Le moteur attend une réponse simple, terrain, compréhensible par un jeune en formation.</t>
  </si>
  <si>
    <t>Exemple accepté :</t>
  </si>
  <si>
    <t>Je refroidis vite en cellule, je date le produit et je note la température.</t>
  </si>
  <si>
    <t>Le moteur valorise :</t>
  </si>
  <si>
    <t>les bons gestes ;</t>
  </si>
  <si>
    <t>les mots simples ;</t>
  </si>
  <si>
    <t>les réflexes de base ;</t>
  </si>
  <si>
    <t>la compréhension pratique.</t>
  </si>
  <si>
    <t>Le score CFA peut être bon même si la réponse n’utilise pas les mots techniques PMS, HACCP ou autocontrôle.</t>
  </si>
  <si>
    <t>Si B3 = PRO</t>
  </si>
  <si>
    <t>Le moteur devient plus exigeant.</t>
  </si>
  <si>
    <t>Il attend une réponse professionnelle avec :</t>
  </si>
  <si>
    <t>maîtrise du danger ;</t>
  </si>
  <si>
    <t>traçabilité ;</t>
  </si>
  <si>
    <t>enregistrement ;</t>
  </si>
  <si>
    <t>action corrective ;</t>
  </si>
  <si>
    <t>preuve de contrôle ;</t>
  </si>
  <si>
    <t>vocabulaire PMS / BPH / HACCP.</t>
  </si>
  <si>
    <t>Exemple attendu :</t>
  </si>
  <si>
    <t>Le refroidissement rapide est réalisé en cellule, avec contrôle du couple temps/température, datage, étiquetage, enregistrement et action corrective en cas d’écart.</t>
  </si>
  <si>
    <t>Une réponse correcte pour un CFA peut donc donner un score plus faible en PRO si elle manque de précision technique.</t>
  </si>
  <si>
    <t>Si B3 = AUDIT</t>
  </si>
  <si>
    <t>Le moteur élargit la lecture.</t>
  </si>
  <si>
    <t>Il ne corrige plus seulement comme un candidat CFA ou PRO.</t>
  </si>
  <si>
    <t>Il cherche davantage les risques, les oublis, les non-conformités et les points à contrôler.</t>
  </si>
  <si>
    <t>Ce mode est utile pour :</t>
  </si>
  <si>
    <t>analyser une procédure ;</t>
  </si>
  <si>
    <t>auditer une pratique ;</t>
  </si>
  <si>
    <t>repérer les faiblesses sanitaires ;</t>
  </si>
  <si>
    <t>contrôler un texte professionnel.</t>
  </si>
  <si>
    <t>3. Cellule B5 — Métier / contexte professionnel</t>
  </si>
  <si>
    <t>Le moteur ne doit pas attendre les mêmes éléments pour tous les métiers.</t>
  </si>
  <si>
    <t>Exemple 1 — B5 = PATISSERIE</t>
  </si>
  <si>
    <t>Le moteur peut renforcer les attentes sur :</t>
  </si>
  <si>
    <t>œufs ;</t>
  </si>
  <si>
    <t>crème ;</t>
  </si>
  <si>
    <t>lait ;</t>
  </si>
  <si>
    <t>allergènes ;</t>
  </si>
  <si>
    <t>refroidissement ;</t>
  </si>
  <si>
    <t>contamination croisée ;</t>
  </si>
  <si>
    <t>nettoyage du petit matériel ;</t>
  </si>
  <si>
    <t>stockage au froid.</t>
  </si>
  <si>
    <t>Une réponse sur une crème pâtissière devra davantage parler de température, refroidissement, protection et conservation.</t>
  </si>
  <si>
    <t>Exemple 2 — B5 = CHARCUTERIE</t>
  </si>
  <si>
    <t>froid ;</t>
  </si>
  <si>
    <t>DLC ;</t>
  </si>
  <si>
    <t>lots ;</t>
  </si>
  <si>
    <t>sous-vide ;</t>
  </si>
  <si>
    <t>nettoyage/désinfection ;</t>
  </si>
  <si>
    <t>danger microbiologique ;</t>
  </si>
  <si>
    <t>traçabilité.</t>
  </si>
  <si>
    <t>Une réponse vague du type :</t>
  </si>
  <si>
    <t>Je range les produits correctement.</t>
  </si>
  <si>
    <t>sera insuffisante.</t>
  </si>
  <si>
    <t>Exemple 3 — B5 = SERVICE</t>
  </si>
  <si>
    <t>allergènes client ;</t>
  </si>
  <si>
    <t>information du consommateur ;</t>
  </si>
  <si>
    <t>maintien chaud ;</t>
  </si>
  <si>
    <t>maintien froid ;</t>
  </si>
  <si>
    <t>hygiène des manipulations ;</t>
  </si>
  <si>
    <t>gestion des restes ;</t>
  </si>
  <si>
    <t>protection des denrées au buffet.</t>
  </si>
  <si>
    <t>Exemple 4 — B5 = EHPAD</t>
  </si>
  <si>
    <t>convives fragiles ;</t>
  </si>
  <si>
    <t>textures modifiées ;</t>
  </si>
  <si>
    <t>mixés ;</t>
  </si>
  <si>
    <t>maintien en température ;</t>
  </si>
  <si>
    <t>plats témoins ;</t>
  </si>
  <si>
    <t>hygiène renforcée ;</t>
  </si>
  <si>
    <t>risque microbiologique.</t>
  </si>
  <si>
    <t>En EHPAD, une erreur de température ou de traçabilité est plus grave car le public est plus vulnérable.</t>
  </si>
  <si>
    <t>Exemple 5 — B5 = TRONC_COMMUN</t>
  </si>
  <si>
    <t>Le moteur utilise les règles générales valables pour tous les métiers :</t>
  </si>
  <si>
    <t>lavage des mains ;</t>
  </si>
  <si>
    <t>tenue propre ;</t>
  </si>
  <si>
    <t>séparation propre/sale ;</t>
  </si>
  <si>
    <t>séparation cru/cuit ;</t>
  </si>
  <si>
    <t>respect des températures ;</t>
  </si>
  <si>
    <t>autocontrôles ;</t>
  </si>
  <si>
    <t>gestion des dangers.</t>
  </si>
  <si>
    <t>C’est le bon choix pour une question générale.</t>
  </si>
  <si>
    <t>Exemple 6 — B5 = TOUS</t>
  </si>
  <si>
    <t>Le moteur élargit fortement les attentes.</t>
  </si>
  <si>
    <t>Il peut remonter beaucoup plus de manquants, car il ne se limite plus à un métier précis.</t>
  </si>
  <si>
    <t>À utiliser surtout pour un audit large, pas pour une correction simple de candidat.</t>
  </si>
  <si>
    <t>4. Cellule B8 — Matière / étape analysée</t>
  </si>
  <si>
    <t>Le moteur ne doit pas attendre les mêmes réponses pour une question sur la réception, le refroidissement, les allergènes ou le nettoyage.</t>
  </si>
  <si>
    <t>Exemple 1 — B8 = RECEPTION</t>
  </si>
  <si>
    <t>Le moteur attend des éléments comme :</t>
  </si>
  <si>
    <t>contrôle à la livraison ;</t>
  </si>
  <si>
    <t>température ;</t>
  </si>
  <si>
    <t>DLC / DDM ;</t>
  </si>
  <si>
    <t>état des emballages ;</t>
  </si>
  <si>
    <t>fournisseur ;</t>
  </si>
  <si>
    <t>numéro de lot ;</t>
  </si>
  <si>
    <t>refus en cas d’anomalie ;</t>
  </si>
  <si>
    <t>enregistrement si nécessaire.</t>
  </si>
  <si>
    <t>Réponse CFA correcte :</t>
  </si>
  <si>
    <t>Je vérifie la température, la DLC, l’état des emballages et je refuse si ce n’est pas conforme.</t>
  </si>
  <si>
    <t>Réponse PRO attendue :</t>
  </si>
  <si>
    <t>La réception est contrôlée selon le PMS : température, DLC/DDM, intégrité des emballages, lot, fournisseur, enregistrement et action corrective en cas de non-conformité.</t>
  </si>
  <si>
    <t>Exemple 2 — B8 = REFROIDISSEMENT</t>
  </si>
  <si>
    <t>refroidissement rapide ;</t>
  </si>
  <si>
    <t>cellule ;</t>
  </si>
  <si>
    <t>faible épaisseur ;</t>
  </si>
  <si>
    <t>objectif froid ;</t>
  </si>
  <si>
    <t>datage ;</t>
  </si>
  <si>
    <t>étiquetage ;</t>
  </si>
  <si>
    <t>relevé température ;</t>
  </si>
  <si>
    <t>action corrective.</t>
  </si>
  <si>
    <t>Réponse trop faible :</t>
  </si>
  <si>
    <t>Je laisse refroidir avant de mettre au frigo.</t>
  </si>
  <si>
    <t>Cette réponse peut déclencher une alerte, car le refroidissement lent en zone dangereuse est une pratique risquée.</t>
  </si>
  <si>
    <t>Exemple 3 — B8 = NETTOYAGE</t>
  </si>
  <si>
    <t>Le moteur attend :</t>
  </si>
  <si>
    <t>nettoyage ;</t>
  </si>
  <si>
    <t>désinfection ;</t>
  </si>
  <si>
    <t>produit adapté ;</t>
  </si>
  <si>
    <t>dosage ;</t>
  </si>
  <si>
    <t>temps d’action ;</t>
  </si>
  <si>
    <t>rinçage si nécessaire ;</t>
  </si>
  <si>
    <t>plan de nettoyage ;</t>
  </si>
  <si>
    <t>séparation produit chimique / denrée alimentaire.</t>
  </si>
  <si>
    <t>Réponse insuffisante :</t>
  </si>
  <si>
    <t>Je passe un coup d’éponge.</t>
  </si>
  <si>
    <t>Le moteur doit signaler que ce n’est pas une maîtrise suffisante.</t>
  </si>
  <si>
    <t>Exemple 4 — B8 = ALLERGENES</t>
  </si>
  <si>
    <t>identification des allergènes ;</t>
  </si>
  <si>
    <t>information client ou convive ;</t>
  </si>
  <si>
    <t>étiquette / fiche recette ;</t>
  </si>
  <si>
    <t>ustensiles propres ou séparés ;</t>
  </si>
  <si>
    <t>vigilance au service.</t>
  </si>
  <si>
    <t>Je vérifie les allergènes de la recette et je fais attention à ne pas mélanger avec les autres préparations.</t>
  </si>
  <si>
    <t>Les allergènes sont identifiés dans la fiche recette, communiqués au client, maîtrisés par séparation des flux, nettoyage du matériel et prévention des contaminations croisées.</t>
  </si>
  <si>
    <t>Exemple 5 — B8 = TOUS</t>
  </si>
  <si>
    <t>Le moteur active une lecture très large.</t>
  </si>
  <si>
    <t>Il peut donc afficher plus de manquants, car il cherche plusieurs familles de règles en même temps.</t>
  </si>
  <si>
    <t>À utiliser pour :</t>
  </si>
  <si>
    <t>audit général ;</t>
  </si>
  <si>
    <t>analyse complète ;</t>
  </si>
  <si>
    <t>vérification d’une procédure longue.</t>
  </si>
  <si>
    <t>À éviter pour une question courte ciblée, car le moteur risque de demander trop d’éléments.</t>
  </si>
  <si>
    <t>5. Différence entre une question numérotée et une question libre</t>
  </si>
  <si>
    <t>Si un numéro de question est saisi en B12</t>
  </si>
  <si>
    <t>Le moteur utilise en priorité les règles prévues pour cette question.</t>
  </si>
  <si>
    <t>Dans ce cas :</t>
  </si>
  <si>
    <t>B3 reste important ;</t>
  </si>
  <si>
    <t>B5 et B8 ont moins d’effet ;</t>
  </si>
  <si>
    <t>les règles attendues viennent surtout de la banque de questions.</t>
  </si>
  <si>
    <t>Exemple :</t>
  </si>
  <si>
    <t>B12 = 145</t>
  </si>
  <si>
    <t>Le moteur va chercher la question 145, sa matière, son métier, ses règles attendues et ses réponses modèles.</t>
  </si>
  <si>
    <t>Si B12 est vide</t>
  </si>
  <si>
    <t>Le moteur fonctionne en mode question libre.</t>
  </si>
  <si>
    <t>B3 devient le niveau de correction ;</t>
  </si>
  <si>
    <t>B5 devient le filtre métier ;</t>
  </si>
  <si>
    <t>B8 devient le filtre matière ;</t>
  </si>
  <si>
    <t>G7 contient la question libre ;</t>
  </si>
  <si>
    <t>G8:G12 contient la réponse candidat.</t>
  </si>
  <si>
    <t>C’est dans ce mode que B5 et B8 ont le plus d’importance.</t>
  </si>
  <si>
    <t>6. Exemples de résultats différents</t>
  </si>
  <si>
    <t>Cas A</t>
  </si>
  <si>
    <t>Valeur</t>
  </si>
  <si>
    <t>Le moteur attend une réponse simple sur le refroidissement en pâtisserie.</t>
  </si>
  <si>
    <t>Il valorise :</t>
  </si>
  <si>
    <t>refroidir vite ;</t>
  </si>
  <si>
    <t>crème / œufs protégés ;</t>
  </si>
  <si>
    <t>mise au froid.</t>
  </si>
  <si>
    <t>Cas B</t>
  </si>
  <si>
    <t>Même thème, mais le moteur devient plus strict.</t>
  </si>
  <si>
    <t>Il attend en plus :</t>
  </si>
  <si>
    <t>couple temps/température ;</t>
  </si>
  <si>
    <t>relevé ;</t>
  </si>
  <si>
    <t>PMS ;</t>
  </si>
  <si>
    <t>maîtrise du danger microbiologique.</t>
  </si>
  <si>
    <t>La même réponse peut donc donner :</t>
  </si>
  <si>
    <t>Résultat possible</t>
  </si>
  <si>
    <t>bon score</t>
  </si>
  <si>
    <t>score moyen si manque de précision</t>
  </si>
  <si>
    <t>Cas C</t>
  </si>
  <si>
    <t>Le moteur attend une réponse professionnelle adaptée à un public fragile.</t>
  </si>
  <si>
    <t>Il renforce :</t>
  </si>
  <si>
    <t>maintien chaud/froid ;</t>
  </si>
  <si>
    <t>service rapide ;</t>
  </si>
  <si>
    <t>plats témoins si restauration collective ;</t>
  </si>
  <si>
    <t>vigilance textures / mixés ;</t>
  </si>
  <si>
    <t>gestion stricte des restes.</t>
  </si>
  <si>
    <t>Cas D</t>
  </si>
  <si>
    <t>Le moteur devient très large.</t>
  </si>
  <si>
    <t>Il peut afficher beaucoup de manquants, car il cherche une maîtrise globale :</t>
  </si>
  <si>
    <t>manipulation ;</t>
  </si>
  <si>
    <t>réception ;</t>
  </si>
  <si>
    <t>stockage ;</t>
  </si>
  <si>
    <t>production ;</t>
  </si>
  <si>
    <t>service ;</t>
  </si>
  <si>
    <t>restes ;</t>
  </si>
  <si>
    <t>dangers.</t>
  </si>
  <si>
    <t>Ce mode est utile pour auditer une procédure complète, pas pour noter une réponse courte.</t>
  </si>
  <si>
    <t>7. Règle importante de saisie</t>
  </si>
  <si>
    <t>Il faut écrire les valeurs exactement comme prévu, sans faute et sans espace inutile.</t>
  </si>
  <si>
    <t>À éviter :</t>
  </si>
  <si>
    <t>refroidissement</t>
  </si>
  <si>
    <t>Pro</t>
  </si>
  <si>
    <t>8. Conclusion pratique</t>
  </si>
  <si>
    <t>À quoi elle sert</t>
  </si>
  <si>
    <t>Impact</t>
  </si>
  <si>
    <t>Choisir le niveau de correction</t>
  </si>
  <si>
    <t>Modifie directement les attentes CFA / PRO / AUDIT</t>
  </si>
  <si>
    <t>Choisir le métier</t>
  </si>
  <si>
    <t>Oriente les règles vers le contexte métier</t>
  </si>
  <si>
    <t>Choisir la matière</t>
  </si>
  <si>
    <t>Oriente les règles vers le thème sanitaire</t>
  </si>
  <si>
    <t>B12</t>
  </si>
  <si>
    <t>Choisir une question numérotée</t>
  </si>
  <si>
    <t>Prioritaire sur B5/B8 pour les règles attendues</t>
  </si>
  <si>
    <t>G7</t>
  </si>
  <si>
    <t>Question libre</t>
  </si>
  <si>
    <t>Utilisée surtout si B12 est vide</t>
  </si>
  <si>
    <t>G8:G12</t>
  </si>
  <si>
    <t>Réponse candidat</t>
  </si>
  <si>
    <t>Seule zone réellement notée</t>
  </si>
  <si>
    <t>À retenir</t>
  </si>
  <si>
    <t>B3 change le niveau d’exigence.</t>
  </si>
  <si>
    <t>B5 change le contexte métier.</t>
  </si>
  <si>
    <t>B8 change la matière contrôlée.</t>
  </si>
  <si>
    <t>B12 priorise la banque de questions.</t>
  </si>
  <si>
    <t>G8:G12 contiennent la réponse réellement notée.</t>
  </si>
  <si>
    <t>Le bon réglage dépend donc du type d’utilisation : correction CFA, correction PRO, question métier, ou audit complet.</t>
  </si>
  <si>
    <t>1. Tableau règles moteur</t>
  </si>
  <si>
    <t>Ancienne zone demandée :</t>
  </si>
  <si>
    <t>P109:BB188</t>
  </si>
  <si>
    <t>Elle était trop courte pour couvrir correctement tout le panel.</t>
  </si>
  <si>
    <t>Je l’ai étendue à :</t>
  </si>
  <si>
    <t>P109:BB308</t>
  </si>
  <si>
    <t>Contenu ajouté :</t>
  </si>
  <si>
    <t>200 règles moteur</t>
  </si>
  <si>
    <t>180 règles positives</t>
  </si>
  <si>
    <t>20 règles critiques</t>
  </si>
  <si>
    <t>2. Tableau banque de questions</t>
  </si>
  <si>
    <t>BG109:BS228</t>
  </si>
  <si>
    <t>Elle ne pouvait contenir que 120 questions.</t>
  </si>
  <si>
    <t>Pour respecter ta demande, je l’ai étendue à :</t>
  </si>
  <si>
    <t>BG109:BS3708</t>
  </si>
  <si>
    <t>3 600 questions</t>
  </si>
  <si>
    <t>calcul :</t>
  </si>
  <si>
    <t>9 métiers</t>
  </si>
  <si>
    <t>20 matières</t>
  </si>
  <si>
    <t>10 questions CFA par couple métier/matière</t>
  </si>
  <si>
    <t>10 questions PRO par couple métier/matière</t>
  </si>
  <si>
    <t>Soit :</t>
  </si>
  <si>
    <t>9 × 20 × 20 = 3 600 questions</t>
  </si>
  <si>
    <t>Métiers couverts</t>
  </si>
  <si>
    <t>Matières couvertes</t>
  </si>
  <si>
    <t>Rebranchement fait</t>
  </si>
  <si>
    <t>J’ai rebranché les formules du moteur pour qu’elles lisent les nouvelles profondeurs :</t>
  </si>
  <si>
    <t>réponses attendues CFA / PRO</t>
  </si>
  <si>
    <t>règles attendues par question</t>
  </si>
  <si>
    <t>scores</t>
  </si>
  <si>
    <t>détections</t>
  </si>
  <si>
    <t>manquants</t>
  </si>
  <si>
    <t>critiques</t>
  </si>
  <si>
    <t>Ajout de contrôle</t>
  </si>
  <si>
    <t>J’ai ajouté un onglet :</t>
  </si>
  <si>
    <t>SYNTHESE_PANEL_V5</t>
  </si>
  <si>
    <t>Il récapitule :</t>
  </si>
  <si>
    <t>nombre de métiers</t>
  </si>
  <si>
    <t>nombre de matières</t>
  </si>
  <si>
    <t>nombre total de questions</t>
  </si>
  <si>
    <t>nombre de règles positives</t>
  </si>
  <si>
    <t>nombre de règles critiques</t>
  </si>
  <si>
    <t>répartition par matière</t>
  </si>
  <si>
    <t>Contrôle technique</t>
  </si>
  <si>
    <t>Pas de VBA ajouté</t>
  </si>
  <si>
    <t>Pas d’objet Tableau ajouté</t>
  </si>
  <si>
    <t>Pas de fusion ajoutée</t>
  </si>
  <si>
    <t>Pas de formule dynamique</t>
  </si>
  <si>
    <t>ChatGPT</t>
  </si>
  <si>
    <r>
      <t xml:space="preserve">couverture des </t>
    </r>
    <r>
      <rPr>
        <b/>
        <sz val="12"/>
        <color theme="1"/>
        <rFont val="Calibri"/>
        <family val="2"/>
      </rPr>
      <t>20 matières</t>
    </r>
  </si>
  <si>
    <r>
      <t xml:space="preserve">couverture des </t>
    </r>
    <r>
      <rPr>
        <b/>
        <sz val="12"/>
        <color theme="1"/>
        <rFont val="Calibri"/>
        <family val="2"/>
      </rPr>
      <t>9 métiers</t>
    </r>
  </si>
  <si>
    <t>règles branchées sur les colonnes techniques AM:BB</t>
  </si>
  <si>
    <t>règles : P109:BB308</t>
  </si>
  <si>
    <t>questions : BG109:BS3708</t>
  </si>
  <si>
    <t>Aucun #REF!</t>
  </si>
  <si>
    <t>Aucun #NOM?</t>
  </si>
  <si>
    <t>Aucun #N/A</t>
  </si>
  <si>
    <t>Aucun #VALEUR!</t>
  </si>
  <si>
    <t>Pas de metadata1.xml</t>
  </si>
  <si>
    <t>Pas de calcChain.xml</t>
  </si>
  <si>
    <t>Pas de TEXTJOIN</t>
  </si>
  <si>
    <t>Pas de LET</t>
  </si>
  <si>
    <r>
      <t xml:space="preserve">Les cellules </t>
    </r>
    <r>
      <rPr>
        <b/>
        <sz val="12"/>
        <color theme="1"/>
        <rFont val="Calibri"/>
        <family val="2"/>
      </rPr>
      <t>B3</t>
    </r>
    <r>
      <rPr>
        <sz val="12"/>
        <color theme="1"/>
        <rFont val="Calibri"/>
        <family val="2"/>
      </rPr>
      <t xml:space="preserve">, </t>
    </r>
    <r>
      <rPr>
        <b/>
        <sz val="12"/>
        <color theme="1"/>
        <rFont val="Calibri"/>
        <family val="2"/>
      </rPr>
      <t>B5</t>
    </r>
    <r>
      <rPr>
        <sz val="12"/>
        <color theme="1"/>
        <rFont val="Calibri"/>
        <family val="2"/>
      </rPr>
      <t xml:space="preserve"> et </t>
    </r>
    <r>
      <rPr>
        <b/>
        <sz val="12"/>
        <color theme="1"/>
        <rFont val="Calibri"/>
        <family val="2"/>
      </rPr>
      <t>B8</t>
    </r>
    <r>
      <rPr>
        <sz val="12"/>
        <color theme="1"/>
        <rFont val="Calibri"/>
        <family val="2"/>
      </rPr>
      <t xml:space="preserve"> servent à orienter la correction du moteur.</t>
    </r>
  </si>
  <si>
    <r>
      <t xml:space="preserve">Elles indiquent au moteur </t>
    </r>
    <r>
      <rPr>
        <b/>
        <sz val="12"/>
        <color theme="1"/>
        <rFont val="Calibri"/>
        <family val="2"/>
      </rPr>
      <t>dans quel contexte il doit corriger</t>
    </r>
    <r>
      <rPr>
        <sz val="12"/>
        <color theme="1"/>
        <rFont val="Calibri"/>
        <family val="2"/>
      </rPr>
      <t>.</t>
    </r>
  </si>
  <si>
    <t>Un espace final ou une écriture différente peut empêcher certaines règles de s’activer si les formules ne sont pas sécurisées avec SUPPRESPACE.</t>
  </si>
  <si>
    <r>
      <t xml:space="preserve">B5 indique au moteur </t>
    </r>
    <r>
      <rPr>
        <b/>
        <sz val="12"/>
        <color rgb="FFC00000"/>
        <rFont val="Calibri"/>
        <family val="2"/>
      </rPr>
      <t>quel métier est concerné</t>
    </r>
    <r>
      <rPr>
        <sz val="12"/>
        <color rgb="FFC00000"/>
        <rFont val="Calibri"/>
        <family val="2"/>
      </rPr>
      <t>.</t>
    </r>
  </si>
  <si>
    <r>
      <t xml:space="preserve">B8 indique </t>
    </r>
    <r>
      <rPr>
        <b/>
        <sz val="12"/>
        <color rgb="FFC00000"/>
        <rFont val="Calibri"/>
        <family val="2"/>
      </rPr>
      <t>sur quelle matière sanitaire porte la question</t>
    </r>
    <r>
      <rPr>
        <sz val="12"/>
        <color rgb="FFC00000"/>
        <rFont val="Calibri"/>
        <family val="2"/>
      </rPr>
      <t>.</t>
    </r>
  </si>
  <si>
    <t>je nettoie avec produit et sèche avec une raclette</t>
  </si>
  <si>
    <t>Question</t>
  </si>
  <si>
    <t>Règles attendues CFA</t>
  </si>
  <si>
    <t>Règles attendues PRO</t>
  </si>
  <si>
    <t>Règles attendues AUDIT</t>
  </si>
  <si>
    <t>R0001;R0012</t>
  </si>
  <si>
    <t>R0001;R0012;R0011;R0013</t>
  </si>
  <si>
    <t>nettoie</t>
  </si>
  <si>
    <t>nettoyage</t>
  </si>
  <si>
    <t>produit</t>
  </si>
  <si>
    <t>raclette</t>
  </si>
  <si>
    <t>seche</t>
  </si>
  <si>
    <t>essuyer</t>
  </si>
  <si>
    <t>R0002;R0012</t>
  </si>
  <si>
    <t>R0002;R0012;R0011;R0013</t>
  </si>
  <si>
    <t>R0003;R0012</t>
  </si>
  <si>
    <t>R0003;R0012;R0011;R0013</t>
  </si>
  <si>
    <t>R0004;R0012</t>
  </si>
  <si>
    <t>R0004;R0012;R0011;R0013</t>
  </si>
  <si>
    <t>R0005;R0012</t>
  </si>
  <si>
    <t>R0005;R0012;R0011;R0013</t>
  </si>
  <si>
    <t>R0006;R0012</t>
  </si>
  <si>
    <t>R0006;R0012;R0011;R0013</t>
  </si>
  <si>
    <t>R0007;R0012</t>
  </si>
  <si>
    <t>R0007;R0012;R0011;R0013</t>
  </si>
  <si>
    <t>R0008;R0012</t>
  </si>
  <si>
    <t>R0008;R0012;R0011;R0013</t>
  </si>
  <si>
    <t>R0009;R0012</t>
  </si>
  <si>
    <t>R0009;R0012;R0011;R0013</t>
  </si>
  <si>
    <t>R0010;R0012</t>
  </si>
  <si>
    <t>R0010;R0012;R0011;R0013</t>
  </si>
  <si>
    <t>R0011;R0012</t>
  </si>
  <si>
    <t>R0011;R0012;R0013</t>
  </si>
  <si>
    <t>R0012;R0011;R0013</t>
  </si>
  <si>
    <t>R0013;R0012</t>
  </si>
  <si>
    <t>R0013;R0012;R0011</t>
  </si>
  <si>
    <t>R0014;R0012</t>
  </si>
  <si>
    <t>R0014;R0012;R0011;R0013</t>
  </si>
  <si>
    <t>R0015;R0012</t>
  </si>
  <si>
    <t>R0015;R0012;R0011;R0013</t>
  </si>
  <si>
    <t>R0016;R0012</t>
  </si>
  <si>
    <t>R0016;R0012;R0011;R0013</t>
  </si>
  <si>
    <t>R0017;R0012</t>
  </si>
  <si>
    <t>R0017;R0012;R0011;R0013</t>
  </si>
  <si>
    <t>R0018;R0012</t>
  </si>
  <si>
    <t>R0018;R0012;R0011;R0013</t>
  </si>
  <si>
    <t>R0019;R0012</t>
  </si>
  <si>
    <t>R0019;R0012;R0011;R0013</t>
  </si>
  <si>
    <t>R0020;R0012</t>
  </si>
  <si>
    <t>R0020;R0012;R0011;R0013</t>
  </si>
  <si>
    <t>R0001;R0021;R0012</t>
  </si>
  <si>
    <t>R0001;R0021;R0012;R0011;R0013</t>
  </si>
  <si>
    <t>R0002;R0022;R0012</t>
  </si>
  <si>
    <t>R0002;R0022;R0012;R0011;R0013</t>
  </si>
  <si>
    <t>R0003;R0023;R0012</t>
  </si>
  <si>
    <t>R0003;R0023;R0012;R0011;R0013</t>
  </si>
  <si>
    <t>R0004;R0024;R0012</t>
  </si>
  <si>
    <t>R0004;R0024;R0012;R0011;R0013</t>
  </si>
  <si>
    <t>R0005;R0025;R0012</t>
  </si>
  <si>
    <t>R0005;R0025;R0012;R0011;R0013</t>
  </si>
  <si>
    <t>R0006;R0026;R0012</t>
  </si>
  <si>
    <t>R0006;R0026;R0012;R0011;R0013</t>
  </si>
  <si>
    <t>R0007;R0027;R0012</t>
  </si>
  <si>
    <t>R0007;R0027;R0012;R0011;R0013</t>
  </si>
  <si>
    <t>R0008;R0028;R0012</t>
  </si>
  <si>
    <t>R0008;R0028;R0012;R0011;R0013</t>
  </si>
  <si>
    <t>R0009;R0029;R0012</t>
  </si>
  <si>
    <t>R0009;R0029;R0012;R0011;R0013</t>
  </si>
  <si>
    <t>R0010;R0030;R0012</t>
  </si>
  <si>
    <t>R0010;R0030;R0012;R0011;R0013</t>
  </si>
  <si>
    <t>R0011;R0031;R0012</t>
  </si>
  <si>
    <t>R0011;R0031;R0012;R0013</t>
  </si>
  <si>
    <t>R0012;R0032;R0011;R0013</t>
  </si>
  <si>
    <t>R0013;R0033;R0012</t>
  </si>
  <si>
    <t>R0013;R0033;R0012;R0011</t>
  </si>
  <si>
    <t>R0014;R0034;R0012</t>
  </si>
  <si>
    <t>R0014;R0034;R0012;R0011;R0013</t>
  </si>
  <si>
    <t>R0015;R0035;R0012</t>
  </si>
  <si>
    <t>R0015;R0035;R0012;R0011;R0013</t>
  </si>
  <si>
    <t>R0016;R0036;R0012</t>
  </si>
  <si>
    <t>R0016;R0036;R0012;R0011;R0013</t>
  </si>
  <si>
    <t>R0017;R0037;R0012</t>
  </si>
  <si>
    <t>R0017;R0037;R0012;R0011;R0013</t>
  </si>
  <si>
    <t>R0018;R0038;R0012</t>
  </si>
  <si>
    <t>R0018;R0038;R0012;R0011;R0013</t>
  </si>
  <si>
    <t>R0019;R0039;R0012</t>
  </si>
  <si>
    <t>R0019;R0039;R0012;R0011;R0013</t>
  </si>
  <si>
    <t>R0020;R0040;R0012</t>
  </si>
  <si>
    <t>R0020;R0040;R0012;R0011;R0013</t>
  </si>
  <si>
    <t>R0001;R0041;R0012</t>
  </si>
  <si>
    <t>R0001;R0041;R0012;R0011;R0013</t>
  </si>
  <si>
    <t>R0002;R0042;R0012</t>
  </si>
  <si>
    <t>R0002;R0042;R0012;R0011;R0013</t>
  </si>
  <si>
    <t>R0003;R0043;R0012</t>
  </si>
  <si>
    <t>R0003;R0043;R0012;R0011;R0013</t>
  </si>
  <si>
    <t>R0004;R0044;R0012</t>
  </si>
  <si>
    <t>R0004;R0044;R0012;R0011;R0013</t>
  </si>
  <si>
    <t>R0005;R0045;R0012</t>
  </si>
  <si>
    <t>R0005;R0045;R0012;R0011;R0013</t>
  </si>
  <si>
    <t>R0006;R0046;R0012</t>
  </si>
  <si>
    <t>R0006;R0046;R0012;R0011;R0013</t>
  </si>
  <si>
    <t>R0007;R0047;R0012</t>
  </si>
  <si>
    <t>R0007;R0047;R0012;R0011;R0013</t>
  </si>
  <si>
    <t>R0008;R0048;R0012</t>
  </si>
  <si>
    <t>R0008;R0048;R0012;R0011;R0013</t>
  </si>
  <si>
    <t>R0009;R0049;R0012</t>
  </si>
  <si>
    <t>R0009;R0049;R0012;R0011;R0013</t>
  </si>
  <si>
    <t>R0010;R0050;R0012</t>
  </si>
  <si>
    <t>R0010;R0050;R0012;R0011;R0013</t>
  </si>
  <si>
    <t>R0011;R0051;R0012</t>
  </si>
  <si>
    <t>R0011;R0051;R0012;R0013</t>
  </si>
  <si>
    <t>R0012;R0052;R0011;R0013</t>
  </si>
  <si>
    <t>R0013;R0053;R0012</t>
  </si>
  <si>
    <t>R0013;R0053;R0012;R0011</t>
  </si>
  <si>
    <t>R0014;R0054;R0012</t>
  </si>
  <si>
    <t>R0014;R0054;R0012;R0011;R0013</t>
  </si>
  <si>
    <t>R0015;R0055;R0012</t>
  </si>
  <si>
    <t>R0015;R0055;R0012;R0011;R0013</t>
  </si>
  <si>
    <t>R0016;R0056;R0012</t>
  </si>
  <si>
    <t>R0016;R0056;R0012;R0011;R0013</t>
  </si>
  <si>
    <t>R0017;R0057;R0012</t>
  </si>
  <si>
    <t>R0017;R0057;R0012;R0011;R0013</t>
  </si>
  <si>
    <t>R0018;R0058;R0012</t>
  </si>
  <si>
    <t>R0018;R0058;R0012;R0011;R0013</t>
  </si>
  <si>
    <t>R0019;R0059;R0012</t>
  </si>
  <si>
    <t>R0019;R0059;R0012;R0011;R0013</t>
  </si>
  <si>
    <t>R0020;R0060;R0012</t>
  </si>
  <si>
    <t>R0020;R0060;R0012;R0011;R0013</t>
  </si>
  <si>
    <t>R0001;R0061;R0012</t>
  </si>
  <si>
    <t>R0001;R0061;R0012;R0011;R0013</t>
  </si>
  <si>
    <t>R0002;R0062;R0012</t>
  </si>
  <si>
    <t>R0002;R0062;R0012;R0011;R0013</t>
  </si>
  <si>
    <t>R0003;R0063;R0012</t>
  </si>
  <si>
    <t>R0003;R0063;R0012;R0011;R0013</t>
  </si>
  <si>
    <t>R0004;R0064;R0012</t>
  </si>
  <si>
    <t>R0004;R0064;R0012;R0011;R0013</t>
  </si>
  <si>
    <t>R0005;R0065;R0012</t>
  </si>
  <si>
    <t>R0005;R0065;R0012;R0011;R0013</t>
  </si>
  <si>
    <t>R0006;R0066;R0012</t>
  </si>
  <si>
    <t>R0006;R0066;R0012;R0011;R0013</t>
  </si>
  <si>
    <t>R0007;R0067;R0012</t>
  </si>
  <si>
    <t>R0007;R0067;R0012;R0011;R0013</t>
  </si>
  <si>
    <t>R0008;R0068;R0012</t>
  </si>
  <si>
    <t>R0008;R0068;R0012;R0011;R0013</t>
  </si>
  <si>
    <t>R0009;R0069;R0012</t>
  </si>
  <si>
    <t>R0009;R0069;R0012;R0011;R0013</t>
  </si>
  <si>
    <t>R0010;R0070;R0012</t>
  </si>
  <si>
    <t>R0010;R0070;R0012;R0011;R0013</t>
  </si>
  <si>
    <t>R0011;R0071;R0012</t>
  </si>
  <si>
    <t>R0011;R0071;R0012;R0013</t>
  </si>
  <si>
    <t>R0012;R0072;R0011;R0013</t>
  </si>
  <si>
    <t>R0013;R0073;R0012</t>
  </si>
  <si>
    <t>R0013;R0073;R0012;R0011</t>
  </si>
  <si>
    <t>R0014;R0074;R0012</t>
  </si>
  <si>
    <t>R0014;R0074;R0012;R0011;R0013</t>
  </si>
  <si>
    <t>R0015;R0075;R0012</t>
  </si>
  <si>
    <t>R0015;R0075;R0012;R0011;R0013</t>
  </si>
  <si>
    <t>R0016;R0076;R0012</t>
  </si>
  <si>
    <t>R0016;R0076;R0012;R0011;R0013</t>
  </si>
  <si>
    <t>R0017;R0077;R0012</t>
  </si>
  <si>
    <t>R0017;R0077;R0012;R0011;R0013</t>
  </si>
  <si>
    <t>R0018;R0078;R0012</t>
  </si>
  <si>
    <t>R0018;R0078;R0012;R0011;R0013</t>
  </si>
  <si>
    <t>R0019;R0079;R0012</t>
  </si>
  <si>
    <t>R0019;R0079;R0012;R0011;R0013</t>
  </si>
  <si>
    <t>R0020;R0080;R0012</t>
  </si>
  <si>
    <t>R0020;R0080;R0012;R0011;R0013</t>
  </si>
  <si>
    <t>R0001;R0081;R0012</t>
  </si>
  <si>
    <t>R0001;R0081;R0012;R0011;R0013</t>
  </si>
  <si>
    <t>R0002;R0082;R0012</t>
  </si>
  <si>
    <t>R0002;R0082;R0012;R0011;R0013</t>
  </si>
  <si>
    <t>R0003;R0083;R0012</t>
  </si>
  <si>
    <t>R0003;R0083;R0012;R0011;R0013</t>
  </si>
  <si>
    <t>R0004;R0084;R0012</t>
  </si>
  <si>
    <t>R0004;R0084;R0012;R0011;R0013</t>
  </si>
  <si>
    <t>R0005;R0085;R0012</t>
  </si>
  <si>
    <t>R0005;R0085;R0012;R0011;R0013</t>
  </si>
  <si>
    <t>R0006;R0086;R0012</t>
  </si>
  <si>
    <t>R0006;R0086;R0012;R0011;R0013</t>
  </si>
  <si>
    <t>R0007;R0087;R0012</t>
  </si>
  <si>
    <t>R0007;R0087;R0012;R0011;R0013</t>
  </si>
  <si>
    <t>R0008;R0088;R0012</t>
  </si>
  <si>
    <t>R0008;R0088;R0012;R0011;R0013</t>
  </si>
  <si>
    <t>R0009;R0089;R0012</t>
  </si>
  <si>
    <t>R0009;R0089;R0012;R0011;R0013</t>
  </si>
  <si>
    <t>R0010;R0090;R0012</t>
  </si>
  <si>
    <t>R0010;R0090;R0012;R0011;R0013</t>
  </si>
  <si>
    <t>R0011;R0091;R0012</t>
  </si>
  <si>
    <t>R0011;R0091;R0012;R0013</t>
  </si>
  <si>
    <t>R0012;R0092;R0011;R0013</t>
  </si>
  <si>
    <t>R0013;R0093;R0012</t>
  </si>
  <si>
    <t>R0013;R0093;R0012;R0011</t>
  </si>
  <si>
    <t>R0014;R0094;R0012</t>
  </si>
  <si>
    <t>R0014;R0094;R0012;R0011;R0013</t>
  </si>
  <si>
    <t>R0015;R0095;R0012</t>
  </si>
  <si>
    <t>R0015;R0095;R0012;R0011;R0013</t>
  </si>
  <si>
    <t>R0016;R0096;R0012</t>
  </si>
  <si>
    <t>R0016;R0096;R0012;R0011;R0013</t>
  </si>
  <si>
    <t>R0017;R0097;R0012</t>
  </si>
  <si>
    <t>R0017;R0097;R0012;R0011;R0013</t>
  </si>
  <si>
    <t>R0018;R0098;R0012</t>
  </si>
  <si>
    <t>R0018;R0098;R0012;R0011;R0013</t>
  </si>
  <si>
    <t>R0019;R0099;R0012</t>
  </si>
  <si>
    <t>R0019;R0099;R0012;R0011;R0013</t>
  </si>
  <si>
    <t>R0020;R0100;R0012</t>
  </si>
  <si>
    <t>R0020;R0100;R0012;R0011;R0013</t>
  </si>
  <si>
    <t>R0001;R0101;R0012</t>
  </si>
  <si>
    <t>R0001;R0101;R0012;R0011;R0013</t>
  </si>
  <si>
    <t>R0002;R0102;R0012</t>
  </si>
  <si>
    <t>R0002;R0102;R0012;R0011;R0013</t>
  </si>
  <si>
    <t>R0003;R0103;R0012</t>
  </si>
  <si>
    <t>R0003;R0103;R0012;R0011;R0013</t>
  </si>
  <si>
    <t>R0004;R0104;R0012</t>
  </si>
  <si>
    <t>R0004;R0104;R0012;R0011;R0013</t>
  </si>
  <si>
    <t>R0005;R0105;R0012</t>
  </si>
  <si>
    <t>R0005;R0105;R0012;R0011;R0013</t>
  </si>
  <si>
    <t>R0006;R0106;R0012</t>
  </si>
  <si>
    <t>R0006;R0106;R0012;R0011;R0013</t>
  </si>
  <si>
    <t>R0007;R0107;R0012</t>
  </si>
  <si>
    <t>R0007;R0107;R0012;R0011;R0013</t>
  </si>
  <si>
    <t>R0008;R0108;R0012</t>
  </si>
  <si>
    <t>R0008;R0108;R0012;R0011;R0013</t>
  </si>
  <si>
    <t>R0009;R0109;R0012</t>
  </si>
  <si>
    <t>R0009;R0109;R0012;R0011;R0013</t>
  </si>
  <si>
    <t>R0010;R0110;R0012</t>
  </si>
  <si>
    <t>R0010;R0110;R0012;R0011;R0013</t>
  </si>
  <si>
    <t>R0011;R0111;R0012</t>
  </si>
  <si>
    <t>R0011;R0111;R0012;R0013</t>
  </si>
  <si>
    <t>R0012;R0112;R0011;R0013</t>
  </si>
  <si>
    <t>R0013;R0113;R0012</t>
  </si>
  <si>
    <t>R0013;R0113;R0012;R0011</t>
  </si>
  <si>
    <t>R0014;R0114;R0012</t>
  </si>
  <si>
    <t>R0014;R0114;R0012;R0011;R0013</t>
  </si>
  <si>
    <t>R0015;R0115;R0012</t>
  </si>
  <si>
    <t>R0015;R0115;R0012;R0011;R0013</t>
  </si>
  <si>
    <t>R0016;R0116;R0012</t>
  </si>
  <si>
    <t>R0016;R0116;R0012;R0011;R0013</t>
  </si>
  <si>
    <t>R0017;R0117;R0012</t>
  </si>
  <si>
    <t>R0017;R0117;R0012;R0011;R0013</t>
  </si>
  <si>
    <t>R0018;R0118;R0012</t>
  </si>
  <si>
    <t>R0018;R0118;R0012;R0011;R0013</t>
  </si>
  <si>
    <t>R0019;R0119;R0012</t>
  </si>
  <si>
    <t>R0019;R0119;R0012;R0011;R0013</t>
  </si>
  <si>
    <t>R0020;R0120;R0012</t>
  </si>
  <si>
    <t>R0020;R0120;R0012;R0011;R0013</t>
  </si>
  <si>
    <t>R0001;R0121;R0012</t>
  </si>
  <si>
    <t>R0001;R0121;R0012;R0011;R0013</t>
  </si>
  <si>
    <t>R0002;R0122;R0012</t>
  </si>
  <si>
    <t>R0002;R0122;R0012;R0011;R0013</t>
  </si>
  <si>
    <t>R0003;R0123;R0012</t>
  </si>
  <si>
    <t>R0003;R0123;R0012;R0011;R0013</t>
  </si>
  <si>
    <t>R0004;R0124;R0012</t>
  </si>
  <si>
    <t>R0004;R0124;R0012;R0011;R0013</t>
  </si>
  <si>
    <t>R0005;R0125;R0012</t>
  </si>
  <si>
    <t>R0005;R0125;R0012;R0011;R0013</t>
  </si>
  <si>
    <t>R0006;R0126;R0012</t>
  </si>
  <si>
    <t>R0006;R0126;R0012;R0011;R0013</t>
  </si>
  <si>
    <t>R0007;R0127;R0012</t>
  </si>
  <si>
    <t>R0007;R0127;R0012;R0011;R0013</t>
  </si>
  <si>
    <t>R0008;R0128;R0012</t>
  </si>
  <si>
    <t>R0008;R0128;R0012;R0011;R0013</t>
  </si>
  <si>
    <t>R0009;R0129;R0012</t>
  </si>
  <si>
    <t>R0009;R0129;R0012;R0011;R0013</t>
  </si>
  <si>
    <t>R0010;R0130;R0012</t>
  </si>
  <si>
    <t>R0010;R0130;R0012;R0011;R0013</t>
  </si>
  <si>
    <t>R0011;R0131;R0012</t>
  </si>
  <si>
    <t>R0011;R0131;R0012;R0013</t>
  </si>
  <si>
    <t>R0012;R0132;R0011;R0013</t>
  </si>
  <si>
    <t>R0013;R0133;R0012</t>
  </si>
  <si>
    <t>R0013;R0133;R0012;R0011</t>
  </si>
  <si>
    <t>R0014;R0134;R0012</t>
  </si>
  <si>
    <t>R0014;R0134;R0012;R0011;R0013</t>
  </si>
  <si>
    <t>R0015;R0135;R0012</t>
  </si>
  <si>
    <t>R0015;R0135;R0012;R0011;R0013</t>
  </si>
  <si>
    <t>R0016;R0136;R0012</t>
  </si>
  <si>
    <t>R0016;R0136;R0012;R0011;R0013</t>
  </si>
  <si>
    <t>R0017;R0137;R0012</t>
  </si>
  <si>
    <t>R0017;R0137;R0012;R0011;R0013</t>
  </si>
  <si>
    <t>R0018;R0138;R0012</t>
  </si>
  <si>
    <t>R0018;R0138;R0012;R0011;R0013</t>
  </si>
  <si>
    <t>R0019;R0139;R0012</t>
  </si>
  <si>
    <t>R0019;R0139;R0012;R0011;R0013</t>
  </si>
  <si>
    <t>R0020;R0140;R0012</t>
  </si>
  <si>
    <t>R0020;R0140;R0012;R0011;R0013</t>
  </si>
  <si>
    <t>R0001;R0141;R0012</t>
  </si>
  <si>
    <t>R0001;R0141;R0012;R0011;R0013</t>
  </si>
  <si>
    <t>R0002;R0142;R0012</t>
  </si>
  <si>
    <t>R0002;R0142;R0012;R0011;R0013</t>
  </si>
  <si>
    <t>R0003;R0143;R0012</t>
  </si>
  <si>
    <t>R0003;R0143;R0012;R0011;R0013</t>
  </si>
  <si>
    <t>R0004;R0144;R0012</t>
  </si>
  <si>
    <t>R0004;R0144;R0012;R0011;R0013</t>
  </si>
  <si>
    <t>R0005;R0145;R0012</t>
  </si>
  <si>
    <t>R0005;R0145;R0012;R0011;R0013</t>
  </si>
  <si>
    <t>R0006;R0146;R0012</t>
  </si>
  <si>
    <t>R0006;R0146;R0012;R0011;R0013</t>
  </si>
  <si>
    <t>R0007;R0147;R0012</t>
  </si>
  <si>
    <t>R0007;R0147;R0012;R0011;R0013</t>
  </si>
  <si>
    <t>R0008;R0148;R0012</t>
  </si>
  <si>
    <t>R0008;R0148;R0012;R0011;R0013</t>
  </si>
  <si>
    <t>R0009;R0149;R0012</t>
  </si>
  <si>
    <t>R0009;R0149;R0012;R0011;R0013</t>
  </si>
  <si>
    <t>R0010;R0150;R0012</t>
  </si>
  <si>
    <t>R0010;R0150;R0012;R0011;R0013</t>
  </si>
  <si>
    <t>R0011;R0151;R0012</t>
  </si>
  <si>
    <t>R0011;R0151;R0012;R0013</t>
  </si>
  <si>
    <t>R0012;R0152;R0011;R0013</t>
  </si>
  <si>
    <t>R0013;R0153;R0012</t>
  </si>
  <si>
    <t>R0013;R0153;R0012;R0011</t>
  </si>
  <si>
    <t>R0014;R0154;R0012</t>
  </si>
  <si>
    <t>R0014;R0154;R0012;R0011;R0013</t>
  </si>
  <si>
    <t>R0015;R0155;R0012</t>
  </si>
  <si>
    <t>R0015;R0155;R0012;R0011;R0013</t>
  </si>
  <si>
    <t>R0016;R0156;R0012</t>
  </si>
  <si>
    <t>R0016;R0156;R0012;R0011;R0013</t>
  </si>
  <si>
    <t>R0017;R0157;R0012</t>
  </si>
  <si>
    <t>R0017;R0157;R0012;R0011;R0013</t>
  </si>
  <si>
    <t>R0018;R0158;R0012</t>
  </si>
  <si>
    <t>R0018;R0158;R0012;R0011;R0013</t>
  </si>
  <si>
    <t>R0019;R0159;R0012</t>
  </si>
  <si>
    <t>R0019;R0159;R0012;R0011;R0013</t>
  </si>
  <si>
    <t>R0020;R0160;R0012</t>
  </si>
  <si>
    <t>R0020;R0160;R0012;R0011;R0013</t>
  </si>
  <si>
    <t>R0001;R0161;R0012</t>
  </si>
  <si>
    <t>R0001;R0161;R0012;R0011;R0013</t>
  </si>
  <si>
    <t>R0002;R0162;R0012</t>
  </si>
  <si>
    <t>R0002;R0162;R0012;R0011;R0013</t>
  </si>
  <si>
    <t>R0003;R0163;R0012</t>
  </si>
  <si>
    <t>R0003;R0163;R0012;R0011;R0013</t>
  </si>
  <si>
    <t>R0004;R0164;R0012</t>
  </si>
  <si>
    <t>R0004;R0164;R0012;R0011;R0013</t>
  </si>
  <si>
    <t>R0005;R0165;R0012</t>
  </si>
  <si>
    <t>R0005;R0165;R0012;R0011;R0013</t>
  </si>
  <si>
    <t>R0006;R0166;R0012</t>
  </si>
  <si>
    <t>R0006;R0166;R0012;R0011;R0013</t>
  </si>
  <si>
    <t>R0007;R0167;R0012</t>
  </si>
  <si>
    <t>R0007;R0167;R0012;R0011;R0013</t>
  </si>
  <si>
    <t>R0008;R0168;R0012</t>
  </si>
  <si>
    <t>R0008;R0168;R0012;R0011;R0013</t>
  </si>
  <si>
    <t>R0009;R0169;R0012</t>
  </si>
  <si>
    <t>R0009;R0169;R0012;R0011;R0013</t>
  </si>
  <si>
    <t>R0010;R0170;R0012</t>
  </si>
  <si>
    <t>R0010;R0170;R0012;R0011;R0013</t>
  </si>
  <si>
    <t>R0011;R0171;R0012</t>
  </si>
  <si>
    <t>R0011;R0171;R0012;R0013</t>
  </si>
  <si>
    <t>R0012;R0172;R0011;R0013</t>
  </si>
  <si>
    <t>R0013;R0173;R0012</t>
  </si>
  <si>
    <t>R0013;R0173;R0012;R0011</t>
  </si>
  <si>
    <t>R0014;R0174;R0012</t>
  </si>
  <si>
    <t>R0014;R0174;R0012;R0011;R0013</t>
  </si>
  <si>
    <t>R0015;R0175;R0012</t>
  </si>
  <si>
    <t>R0015;R0175;R0012;R0011;R0013</t>
  </si>
  <si>
    <t>R0016;R0176;R0012</t>
  </si>
  <si>
    <t>R0016;R0176;R0012;R0011;R0013</t>
  </si>
  <si>
    <t>R0017;R0177;R0012</t>
  </si>
  <si>
    <t>R0017;R0177;R0012;R0011;R0013</t>
  </si>
  <si>
    <t>R0018;R0178;R0012</t>
  </si>
  <si>
    <t>R0018;R0178;R0012;R0011;R0013</t>
  </si>
  <si>
    <t>R0019;R0179;R0012</t>
  </si>
  <si>
    <t>R0019;R0179;R0012;R0011;R0013</t>
  </si>
  <si>
    <t>R0020;R0180;R0012</t>
  </si>
  <si>
    <t>R0020;R0180;R0012;R0011;R0013</t>
  </si>
  <si>
    <t>lave les mains</t>
  </si>
  <si>
    <t>changer gants</t>
  </si>
  <si>
    <t>ongles courts</t>
  </si>
  <si>
    <t>poste propre</t>
  </si>
  <si>
    <t>ustensile propre</t>
  </si>
  <si>
    <t>preparation protegee</t>
  </si>
  <si>
    <t>filmer preparation</t>
  </si>
  <si>
    <t>organisation poste</t>
  </si>
  <si>
    <t>produire rapidement</t>
  </si>
  <si>
    <t>je verifie livraison</t>
  </si>
  <si>
    <t>refuser produit</t>
  </si>
  <si>
    <t>mettre au frigo</t>
  </si>
  <si>
    <t>bien cuire</t>
  </si>
  <si>
    <t>cuisson a coeur</t>
  </si>
  <si>
    <t>remettre a cuire</t>
  </si>
  <si>
    <t>prolonger cuisson</t>
  </si>
  <si>
    <t>destruction microbes</t>
  </si>
  <si>
    <t>sers vite</t>
  </si>
  <si>
    <t>maintiens chaud</t>
  </si>
  <si>
    <t>maintiens froid</t>
  </si>
  <si>
    <t>ustensiles propres</t>
  </si>
  <si>
    <t>information client</t>
  </si>
  <si>
    <t>allergene client</t>
  </si>
  <si>
    <t>bac plat</t>
  </si>
  <si>
    <t>diviser preparation</t>
  </si>
  <si>
    <t>atteindre 3</t>
  </si>
  <si>
    <t>remets en temperature</t>
  </si>
  <si>
    <t>rechauffage rapide</t>
  </si>
  <si>
    <t>atteindre 63</t>
  </si>
  <si>
    <t>plus de 63</t>
  </si>
  <si>
    <t>service chaud</t>
  </si>
  <si>
    <t>une seule remise</t>
  </si>
  <si>
    <t>reste</t>
  </si>
  <si>
    <t>surplus</t>
  </si>
  <si>
    <t>plat non servi</t>
  </si>
  <si>
    <t>retour buffet</t>
  </si>
  <si>
    <t>eliminer</t>
  </si>
  <si>
    <t>origine</t>
  </si>
  <si>
    <t>je note</t>
  </si>
  <si>
    <t>temperature notee</t>
  </si>
  <si>
    <t>controle frigo</t>
  </si>
  <si>
    <t>danger</t>
  </si>
  <si>
    <t>dangers</t>
  </si>
  <si>
    <t>risque</t>
  </si>
  <si>
    <t>contamination</t>
  </si>
  <si>
    <t>mesure maitrise</t>
  </si>
  <si>
    <t>maitrise adaptee</t>
  </si>
  <si>
    <t>allergenes</t>
  </si>
  <si>
    <t>dechets</t>
  </si>
  <si>
    <t>insectes</t>
  </si>
  <si>
    <t>rongeurs</t>
  </si>
  <si>
    <t>ventilation</t>
  </si>
  <si>
    <t>chambre froide propre</t>
  </si>
  <si>
    <t>denree au sol</t>
  </si>
  <si>
    <t>organiser</t>
  </si>
  <si>
    <t>organisation</t>
  </si>
  <si>
    <t>planifier</t>
  </si>
  <si>
    <t>ordre travail</t>
  </si>
  <si>
    <t>eviter attente</t>
  </si>
  <si>
    <t>limiter temps dehors</t>
  </si>
  <si>
    <t>consigne</t>
  </si>
  <si>
    <t>procedure</t>
  </si>
  <si>
    <t>securite alimentaire</t>
  </si>
  <si>
    <t>maitrise sanitaire</t>
  </si>
  <si>
    <t>eviter contamination</t>
  </si>
  <si>
    <t>enregistrer</t>
  </si>
  <si>
    <t>rincer legumes</t>
  </si>
  <si>
    <t>parer</t>
  </si>
  <si>
    <t>sable</t>
  </si>
  <si>
    <t>bac lavage</t>
  </si>
  <si>
    <t>eau propre</t>
  </si>
  <si>
    <t>essoreuse</t>
  </si>
  <si>
    <t>separer sale propre</t>
  </si>
  <si>
    <t>legumerie propre</t>
  </si>
  <si>
    <t>fermenter</t>
  </si>
  <si>
    <t>pate fermentee</t>
  </si>
  <si>
    <t>temps pousse</t>
  </si>
  <si>
    <t>temperature pousse</t>
  </si>
  <si>
    <t>chambre pousse</t>
  </si>
  <si>
    <t>controle le temps</t>
  </si>
  <si>
    <t>ph</t>
  </si>
  <si>
    <t>datage</t>
  </si>
  <si>
    <t>duree fermentation</t>
  </si>
  <si>
    <t>transport</t>
  </si>
  <si>
    <t>protege les produits</t>
  </si>
  <si>
    <t>camion</t>
  </si>
  <si>
    <t>caisse isotherme</t>
  </si>
  <si>
    <t>temperature transport</t>
  </si>
  <si>
    <t>controle arrivee</t>
  </si>
  <si>
    <t>pas laver mains</t>
  </si>
  <si>
    <t>bijoux en cuisine</t>
  </si>
  <si>
    <t>gant sale</t>
  </si>
  <si>
    <t>tousse sur aliment</t>
  </si>
  <si>
    <t>tenue sale</t>
  </si>
  <si>
    <t>ongles sales</t>
  </si>
  <si>
    <t>contamination mains</t>
  </si>
  <si>
    <t>melanger cru cuit</t>
  </si>
  <si>
    <t>materiel sale</t>
  </si>
  <si>
    <t>planche sale</t>
  </si>
  <si>
    <t>marche arriere</t>
  </si>
  <si>
    <t>preparation non protegee</t>
  </si>
  <si>
    <t>attente trop longue</t>
  </si>
  <si>
    <t>poste sale</t>
  </si>
  <si>
    <t>produit dans aliment</t>
  </si>
  <si>
    <t>eponge sale</t>
  </si>
  <si>
    <t>produit non alimentaire</t>
  </si>
  <si>
    <t>local non desinfecte</t>
  </si>
  <si>
    <t>nettoyage oublie</t>
  </si>
  <si>
    <t>chaine froid rompue</t>
  </si>
  <si>
    <t>produit douteux accepte</t>
  </si>
  <si>
    <t>lot absent accepte</t>
  </si>
  <si>
    <t>camion sale accepte</t>
  </si>
  <si>
    <t>temperature non controlee</t>
  </si>
  <si>
    <t>allergene non separe</t>
  </si>
  <si>
    <t>frigo trop chaud</t>
  </si>
  <si>
    <t>stockage sans etiquette</t>
  </si>
  <si>
    <t>denree non protegee</t>
  </si>
  <si>
    <t>date depassee stockee</t>
  </si>
  <si>
    <t>volaille rosee</t>
  </si>
  <si>
    <t>pas de controle cuisson</t>
  </si>
  <si>
    <t>temperature non atteinte</t>
  </si>
  <si>
    <t>remettre en service cru</t>
  </si>
  <si>
    <t>jus rose volaille</t>
  </si>
  <si>
    <t>cuisson au hasard</t>
  </si>
  <si>
    <t>allergene non signale</t>
  </si>
  <si>
    <t>retour assiette resservi</t>
  </si>
  <si>
    <t>pince sale</t>
  </si>
  <si>
    <t>plat non protege</t>
  </si>
  <si>
    <t>temperature service ignoree</t>
  </si>
  <si>
    <t>gros bac chaud</t>
  </si>
  <si>
    <t>pas de cellule</t>
  </si>
  <si>
    <t>mettre chaud au frigo</t>
  </si>
  <si>
    <t>attendre avant froid</t>
  </si>
  <si>
    <t>temperature ambiante</t>
  </si>
  <si>
    <t>pas atteindre 63</t>
  </si>
  <si>
    <t>rechauffage sans controle</t>
  </si>
  <si>
    <t>rechauffage au hasard</t>
  </si>
  <si>
    <t>laisser tiedir</t>
  </si>
  <si>
    <t>remise temperature oubliee</t>
  </si>
  <si>
    <t>reste buffet garde</t>
  </si>
  <si>
    <t>reste sans refroidissement</t>
  </si>
  <si>
    <t>garder si doute</t>
  </si>
  <si>
    <t>fiche absente</t>
  </si>
  <si>
    <t>plat temoin absent</t>
  </si>
  <si>
    <t>preuve absente</t>
  </si>
  <si>
    <t>ddm inconnue</t>
  </si>
  <si>
    <t>date inconnue</t>
  </si>
  <si>
    <t>temperature non notee</t>
  </si>
  <si>
    <t>signature fictive</t>
  </si>
  <si>
    <t>non conformite ignoree</t>
  </si>
  <si>
    <t>pas action corrective</t>
  </si>
  <si>
    <t>autocontrole absent</t>
  </si>
  <si>
    <t>corps etranger ignore</t>
  </si>
  <si>
    <t>produit chimique ignore</t>
  </si>
  <si>
    <t>microbe ignore</t>
  </si>
  <si>
    <t>contamination acceptee</t>
  </si>
  <si>
    <t>danger non maitrise</t>
  </si>
  <si>
    <t>allergene non declare</t>
  </si>
  <si>
    <t>meme pince allergene</t>
  </si>
  <si>
    <t>trace ignoree</t>
  </si>
  <si>
    <t>fiche allergene absente</t>
  </si>
  <si>
    <t>client allergique servi</t>
  </si>
  <si>
    <t>poubelle ouverte</t>
  </si>
  <si>
    <t>eau sale</t>
  </si>
  <si>
    <t>sol glissant sale</t>
  </si>
  <si>
    <t>rongeur present</t>
  </si>
  <si>
    <t>planning impossible</t>
  </si>
  <si>
    <t>production trop avancee</t>
  </si>
  <si>
    <t>attente temperature ambiante</t>
  </si>
  <si>
    <t>consigne absente</t>
  </si>
  <si>
    <t>improvisation totale</t>
  </si>
  <si>
    <t>pms absent</t>
  </si>
  <si>
    <t>bph ignorees</t>
  </si>
  <si>
    <t>haccp ignore</t>
  </si>
  <si>
    <t>danger alimentaire ignore</t>
  </si>
  <si>
    <t>securite alimentaire ignoree</t>
  </si>
  <si>
    <t>legumes sales avec propres</t>
  </si>
  <si>
    <t>desinfection oubliee</t>
  </si>
  <si>
    <t>couteau sale</t>
  </si>
  <si>
    <t>bac sale</t>
  </si>
  <si>
    <t>sable dans preparation</t>
  </si>
  <si>
    <t>ph non controle</t>
  </si>
  <si>
    <t>saumure douteuse</t>
  </si>
  <si>
    <t>recipient sale</t>
  </si>
  <si>
    <t>fermentation trop longue</t>
  </si>
  <si>
    <t>produit gonfle servi</t>
  </si>
  <si>
    <t>rupture froid transport</t>
  </si>
  <si>
    <t>caisse sale</t>
  </si>
  <si>
    <t>livraison trop longue</t>
  </si>
  <si>
    <t>temperature depart absente</t>
  </si>
  <si>
    <t>controle arrivee oublie</t>
  </si>
  <si>
    <t>Réponse attendue CFA — reformulée terrain</t>
  </si>
  <si>
    <t>BANQUE QUESTIONS ÉTENDUE : 3600 questions = 9 métiers × 20 matières × 20 questions</t>
  </si>
  <si>
    <t>Score CFA /20</t>
  </si>
  <si>
    <t>Score PRO /20</t>
  </si>
  <si>
    <t>K4</t>
  </si>
  <si>
    <t>H4</t>
  </si>
  <si>
    <t>CONTRÔLE NOTE INDÉPENDANT</t>
  </si>
  <si>
    <t>Attendus CFA</t>
  </si>
  <si>
    <t>Attendus PRO</t>
  </si>
  <si>
    <t>Attendus AUDIT</t>
  </si>
  <si>
    <t>Détectées CFA</t>
  </si>
  <si>
    <t>Attendues CFA</t>
  </si>
  <si>
    <t>Manquants CFA obligatoires</t>
  </si>
  <si>
    <t>Score brut CFA</t>
  </si>
  <si>
    <t>Détectées PRO</t>
  </si>
  <si>
    <t>Attendues PRO</t>
  </si>
  <si>
    <t>Manquants PRO obligatoires</t>
  </si>
  <si>
    <t>Score brut PRO</t>
  </si>
  <si>
    <t>Détectées AUDIT</t>
  </si>
  <si>
    <t>Attendues AUDIT</t>
  </si>
  <si>
    <t>Manquants AUDIT obligatoires</t>
  </si>
  <si>
    <t>Score brut libre CFA</t>
  </si>
  <si>
    <t>Score brut libre PRO</t>
  </si>
  <si>
    <t>Score brut AUDIT</t>
  </si>
  <si>
    <t>Réponse légère nettoyage</t>
  </si>
  <si>
    <t>Score final CFA question</t>
  </si>
  <si>
    <t>Score final PRO question</t>
  </si>
  <si>
    <t>Q_ACTIVE_CFA</t>
  </si>
  <si>
    <t>Q_ACTIVE_PRO</t>
  </si>
  <si>
    <t>Q_ACTIVE_AUDIT</t>
  </si>
  <si>
    <t>Q_DET_CFA</t>
  </si>
  <si>
    <t>Q_DET_PRO</t>
  </si>
  <si>
    <t>Q_DET_AUDIT</t>
  </si>
  <si>
    <t>Q_MANQ_CFA</t>
  </si>
  <si>
    <t>Q_MANQ_PRO</t>
  </si>
  <si>
    <t>Q_MANQ_AUDIT</t>
  </si>
  <si>
    <t>Q_PTS_CFA_OK</t>
  </si>
  <si>
    <t>Q_DEN_CFA</t>
  </si>
  <si>
    <t>Q_PTS_PRO_OK</t>
  </si>
  <si>
    <t>Q_DEN_PRO</t>
  </si>
  <si>
    <t>Q_PTS_AUDIT_OK</t>
  </si>
  <si>
    <t>Q_DEN_AUDIT</t>
  </si>
  <si>
    <t>Action à faire</t>
  </si>
  <si>
    <t>À vérifier</t>
  </si>
  <si>
    <t>A26</t>
  </si>
  <si>
    <t>Supprimer le « x ».</t>
  </si>
  <si>
    <t>Saisir un numéro de question.</t>
  </si>
  <si>
    <t>C16:C20</t>
  </si>
  <si>
    <t>Saisir la réponse.</t>
  </si>
  <si>
    <t>Choisir CFA, PRO ou AUDIT.</t>
  </si>
  <si>
    <t>Zone</t>
  </si>
  <si>
    <t>Erreur fréquente</t>
  </si>
  <si>
    <t>Bon réflexe</t>
  </si>
  <si>
    <t>K7:K8</t>
  </si>
  <si>
    <t>Explique les règles trouvées, les déclencheurs et les manquants.</t>
  </si>
  <si>
    <t>B33:H49</t>
  </si>
  <si>
    <t>B53:H65</t>
  </si>
  <si>
    <t>Faire compléter la réponse.</t>
  </si>
  <si>
    <t>Ce que le moteur trouve</t>
  </si>
  <si>
    <t>Pourquoi ce n’est pas suffisant</t>
  </si>
  <si>
    <t>Lecture CFA</t>
  </si>
  <si>
    <t>Lecture PRO</t>
  </si>
  <si>
    <t>Auteur : Joel Leboucher • Rochefort sur Mer |  Date : 10 Mai 2026  |  heure : 12h30 |  Document réalisé avec l'aide de ChatGPT 😊</t>
  </si>
  <si>
    <t>Mode réellement utilisé par le moteur ►</t>
  </si>
  <si>
    <t>Mode réellement utilisé par le moteur</t>
  </si>
  <si>
    <t>MÉTIERS DE BOUCHE</t>
  </si>
  <si>
    <t>Tu manipules des denrées dans un atelier de métiers de bouche. Explique en 2 phrases ce que tu fais pour éviter un risque microbiologique.</t>
  </si>
  <si>
    <t>Dans un atelier de métiers de bouche, pour la manipulation, je fais attention à lavage mains, mains propres et savon. Je contrôle le résultat et je préviens si j’ai un doute.</t>
  </si>
  <si>
    <t>Dans un atelier de métiers de bouche, pour la manipulation, je maîtrise l’étape avec les points suivants : bph, hygiene du personnel et procedure lavage mains, contrôle opérationnel et consigne claire à l’équipe.</t>
  </si>
  <si>
    <t>Pendant la manipulation dans un atelier de métiers de bouche, que contrôles-tu concrètement avant de continuer ? Donne au moins deux points terrain.</t>
  </si>
  <si>
    <t>Dans un atelier de métiers de bouche, pour la manipulation, je contrôle les points suivants : lavage mains, mains propres et savon. Si ce n’est pas conforme, je stoppe, je corrige ou je préviens.</t>
  </si>
  <si>
    <t>Dans un atelier de métiers de bouche, pour la manipulation, je vérifie les points suivants : bph, hygiene du personnel et procedure lavage mains, je compare au critère attendu et je déclenche une action corrective si l’écart est confirmé.</t>
  </si>
  <si>
    <t>Décris les bons gestes à appliquer pendant la manipulation dans un atelier de métiers de bouche, avec des mots simples.</t>
  </si>
  <si>
    <t>Dans un atelier de métiers de bouche, pour la manipulation, les bons gestes sont lavage mains, mains propres et savon. Je les applique avant de continuer.</t>
  </si>
  <si>
    <t>Dans un atelier de métiers de bouche, pour la manipulation, les gestes attendus sont formalisés : bph, hygiene du personnel et procedure lavage mains, contrôle au poste et correction immédiate en cas de dérive.</t>
  </si>
  <si>
    <t>Donne un exemple simple de conduite correcte pendant la manipulation dans un atelier de métiers de bouche.</t>
  </si>
  <si>
    <t>Dans un atelier de métiers de bouche, pour la manipulation, exemple : je vérifie les points suivants : lavage mains, mains propres et savon. Si quelque chose ne va pas, je corrige.</t>
  </si>
  <si>
    <t>Dans un atelier de métiers de bouche, pour la manipulation, exemple professionnel : sécuriser l’étape par les points suivants : bph, hygiene du personnel et procedure lavage mains, puis tracer l’écart et la correction si nécessaire.</t>
  </si>
  <si>
    <t>Tu vois un écart ou tu as un doute pendant la manipulation dans un atelier de métiers de bouche. Que fais-tu tout de suite ?</t>
  </si>
  <si>
    <t>Dans un atelier de métiers de bouche, pour la manipulation, en cas de doute, j’arrête, j’isole si besoin et je préviens. Je ne continue pas sans correction.</t>
  </si>
  <si>
    <t>Dans un atelier de métiers de bouche, pour la manipulation, en cas de doute, je bloque ou j’isole, j’analyse l’écart, je décide de la correction et je trace l’action.</t>
  </si>
  <si>
    <t>Pourquoi la manipulation dans un atelier de métiers de bouche est-il important pour la sécurité alimentaire ?</t>
  </si>
  <si>
    <t>Dans un atelier de métiers de bouche, pour la manipulation, c’est important car une erreur peut créer un risque sanitaire. Je maîtrise lavage mains, mains propres et savon.</t>
  </si>
  <si>
    <t>Dans un atelier de métiers de bouche, pour la manipulation, l’enjeu est sanitaire : l’étape peut créer un danger. Je maîtrise les points suivants : bph, hygiene du personnel et procedure lavage mains et je vérifie l’application.</t>
  </si>
  <si>
    <t>Quels mots, gestes ou contrôles montrent que tu maîtrises la manipulation dans un atelier de métiers de bouche ?</t>
  </si>
  <si>
    <t>Dans un atelier de métiers de bouche, pour la manipulation, les mots ou gestes attendus sont : lavage mains, mains propres et savon. Ils montrent que je contrôle vraiment.</t>
  </si>
  <si>
    <t>Dans un atelier de métiers de bouche, pour la manipulation, les preuves de maîtrise sont bph, hygiene du personnel et procedure lavage mains, observation du poste, contrôle documenté et écart traité.</t>
  </si>
  <si>
    <t>Explique à un jeune collègue les précautions à prendre pour la manipulation dans un atelier de métiers de bouche.</t>
  </si>
  <si>
    <t>Dans un atelier de métiers de bouche, pour la manipulation, je dirais au collègue : vérifie lavage mains, mains propres et savon, contrôle ton travail et préviens si tu vois un écart.</t>
  </si>
  <si>
    <t>Dans un atelier de métiers de bouche, pour la manipulation, consigne équipe : appliquer les points suivants : bph, hygiene du personnel et procedure lavage mains, signaler toute dérive, corriger immédiatement et garder la preuve utile.</t>
  </si>
  <si>
    <t>Pendant la manipulation dans un atelier de métiers de bouche, qu’est-ce qu’il ne faut surtout pas oublier ?</t>
  </si>
  <si>
    <t>Dans un atelier de métiers de bouche, pour la manipulation, à ne pas oublier : lavage mains, mains propres et savon. Sans contrôle, on peut laisser passer un risque.</t>
  </si>
  <si>
    <t>Dans un atelier de métiers de bouche, pour la manipulation, point critique : ne pas oublier les points suivants : bph, hygiene du personnel et procedure lavage mains, car l’absence de contrôle rend la maîtrise fragile.</t>
  </si>
  <si>
    <t>Tu manipules des denrées dans un atelier de métiers de bouche. Rédige une réponse courte : ce que tu fais, ce que tu contrôles, et qui tu préviens en cas de doute.</t>
  </si>
  <si>
    <t>Dans un atelier de métiers de bouche, pour la manipulation, je vérifie les points suivants : lavage mains, mains propres et savon. Si j’ai un doute, j’arrête, je corrige ou je préviens.</t>
  </si>
  <si>
    <t>Dans un atelier de métiers de bouche, pour la manipulation, réponse responsable : organiser l’étape, contrôler les points suivants : bph, hygiene du personnel et procedure lavage mains, tracer l’écart et faire appliquer la correction.</t>
  </si>
  <si>
    <t>Présente la procédure professionnelle à appliquer pour maîtriser la manipulation dans un atelier de métiers de bouche.</t>
  </si>
  <si>
    <t>Dans un atelier de métiers de bouche, pour la manipulation, je respecte la procédure et je vérifie les points suivants : lavage mains, mains propres et savon. Je garde une preuve si elle est demandée.</t>
  </si>
  <si>
    <t>Dans un atelier de métiers de bouche, pour la manipulation, procédure : définir le responsable, appliquer les points suivants : bph, hygiene du personnel et procedure lavage mains, contrôler la conformité et enregistrer les écarts.</t>
  </si>
  <si>
    <t>Quels contrôles, preuves et actions correctives attends-tu sur la manipulation dans un atelier de métiers de bouche ?</t>
  </si>
  <si>
    <t>Dans un atelier de métiers de bouche, pour la manipulation, je contrôle les points suivants : lavage mains, mains propres et savon, je note l’écart si besoin et je propose une correction.</t>
  </si>
  <si>
    <t>Dans un atelier de métiers de bouche, pour la manipulation, contrôle/preuve/correctif : vérifier les points suivants : bph, hygiene du personnel et procedure lavage mains, conserver fiche ou relevé, puis corriger et tracer l’action.</t>
  </si>
  <si>
    <t>Analyse les dangers liés à la manipulation dans un atelier de métiers de bouche et indique les mesures de maîtrise attendues.</t>
  </si>
  <si>
    <t>Dans un atelier de métiers de bouche, pour la manipulation, je repère le danger, je maîtrise lavage mains, mains propres et savon et je préviens le responsable en cas de doute.</t>
  </si>
  <si>
    <t>Dans un atelier de métiers de bouche, pour la manipulation, analyse danger : identifier le risque lié à l’étape, maîtriser les points suivants : bph, hygiene du personnel et procedure lavage mains, vérifier l’efficacité et corriger l’écart.</t>
  </si>
  <si>
    <t>Quelles exigences PMS, BPH ou HACCP doivent être respectées pour la manipulation dans un atelier de métiers de bouche ?</t>
  </si>
  <si>
    <t>Dans un atelier de métiers de bouche, pour la manipulation, je respecte les consignes BPH/PMS : lavage mains, mains propres et savon. Je travaille proprement et je contrôle.</t>
  </si>
  <si>
    <t>Dans un atelier de métiers de bouche, pour la manipulation, exigence PMS/BPH/HACCP : procédure écrite, les points suivants : bph, hygiene du personnel et procedure lavage mains, fréquence de contrôle, preuve et action corrective.</t>
  </si>
  <si>
    <t>Comment réaliserais-tu un audit rapide de la maîtrise de la manipulation dans un atelier de métiers de bouche ?</t>
  </si>
  <si>
    <t>Dans un atelier de métiers de bouche, pour la manipulation, j’observe le poste, je contrôle les points suivants : lavage mains, mains propres et savon et je signale les écarts.</t>
  </si>
  <si>
    <t>Dans un atelier de métiers de bouche, pour la manipulation, audit : observer le poste, questionner l’équipe, vérifier les points suivants : bph, hygiene du personnel et procedure lavage mains, contrôler les preuves et relever les non-conformités.</t>
  </si>
  <si>
    <t>Quelle décision prends-tu en cas de non-conformité sur la manipulation dans un atelier de métiers de bouche ?</t>
  </si>
  <si>
    <t>Dans un atelier de métiers de bouche, pour la manipulation, en non-conformité, j’arrête, j’isole le produit ou le matériel, puis je préviens.</t>
  </si>
  <si>
    <t>Dans un atelier de métiers de bouche, pour la manipulation, non-conformité : bloquer ou isoler si besoin, analyser la cause, appliquer la correction et enregistrer la décision.</t>
  </si>
  <si>
    <t>Quels enregistrements ou autocontrôles prouvent que la manipulation est maîtrisé dans un atelier de métiers de bouche ?</t>
  </si>
  <si>
    <t>Dans un atelier de métiers de bouche, pour la manipulation, je garde une preuve simple : fiche, date, contrôle réalisé et correction si besoin.</t>
  </si>
  <si>
    <t>Dans un atelier de métiers de bouche, pour la manipulation, enregistrements : fiche datée, contrôle de les points suivants : bph, hygiene du personnel et procedure lavage mains, nom du responsable, écart constaté et action corrective réalisée.</t>
  </si>
  <si>
    <t>Quelles consignes donnerais-tu à l’équipe pour sécuriser la manipulation dans un atelier de métiers de bouche ?</t>
  </si>
  <si>
    <t>Dans un atelier de métiers de bouche, pour la manipulation, je rappelle à l’équipe de contrôler les points suivants : lavage mains, mains propres et savon, d’appliquer la consigne et de signaler les écarts.</t>
  </si>
  <si>
    <t>Dans un atelier de métiers de bouche, pour la manipulation, consignes équipe : expliquer les points suivants : bph, hygiene du personnel et procedure lavage mains, préciser le contrôle attendu, la fréquence, le responsable et la conduite à tenir.</t>
  </si>
  <si>
    <t>Explique le lien entre la manipulation dans un atelier de métiers de bouche et les risques microbiologiques, chimiques, physiques ou allergènes.</t>
  </si>
  <si>
    <t>Dans un atelier de métiers de bouche, pour la manipulation, je relie l’étape aux dangers possibles et je contrôle les points suivants : lavage mains, mains propres et savon pour limiter le risque.</t>
  </si>
  <si>
    <t>Dans un atelier de métiers de bouche, pour la manipulation, lien dangers : relier l’étape aux risques microbiologiques, chimiques, physiques ou allergènes, puis vérifier les points suivants : bph, hygiene du personnel et procedure lavage mains.</t>
  </si>
  <si>
    <t>Rédige une réponse de responsable sur la manipulation dans un atelier de métiers de bouche : organisation, contrôle, traçabilité et correction.</t>
  </si>
  <si>
    <t>Dans un atelier de métiers de bouche, pour la manipulation, je m’organise, je contrôle les points suivants : lavage mains, mains propres et savon, je note l’écart et je fais corriger.</t>
  </si>
  <si>
    <t>Dans un atelier de métiers de bouche, pour la manipulation, responsable : planifier l’étape, appliquer les points suivants : bph, hygiene du personnel et procedure lavage mains, contrôler, tracer les écarts et valider l’action corrective.</t>
  </si>
  <si>
    <t>Tu fabriques une préparation dans un atelier de métiers de bouche. Explique en 2 phrases ce que tu fais pour éviter un risque microbiologique.</t>
  </si>
  <si>
    <t>Dans un atelier de métiers de bouche, pour la production, je fais attention à separer cru cuit, planche separee et couteau propre. Je contrôle le résultat et je préviens si j’ai un doute.</t>
  </si>
  <si>
    <t>Dans un atelier de métiers de bouche, pour la production, je maîtrise l’étape avec les points suivants : flux propre sale, marche en avant et contamination croisee, contrôle opérationnel et consigne claire à l’équipe.</t>
  </si>
  <si>
    <t>Pendant la production dans un atelier de métiers de bouche, que contrôles-tu concrètement avant de continuer ? Donne au moins deux points terrain.</t>
  </si>
  <si>
    <t>Dans un atelier de métiers de bouche, pour la production, je contrôle les points suivants : separer cru cuit, planche separee et couteau propre. Si ce n’est pas conforme, je stoppe, je corrige ou je préviens.</t>
  </si>
  <si>
    <t>Dans un atelier de métiers de bouche, pour la production, je vérifie les points suivants : flux propre sale, marche en avant et contamination croisee, je compare au critère attendu et je déclenche une action corrective si l’écart est confirmé.</t>
  </si>
  <si>
    <t>Décris les bons gestes à appliquer pendant la production dans un atelier de métiers de bouche, avec des mots simples.</t>
  </si>
  <si>
    <t>Dans un atelier de métiers de bouche, pour la production, les bons gestes sont separer cru cuit, planche separee et couteau propre. Je les applique avant de continuer.</t>
  </si>
  <si>
    <t>Dans un atelier de métiers de bouche, pour la production, les gestes attendus sont formalisés : flux propre sale, marche en avant et contamination croisee, contrôle au poste et correction immédiate en cas de dérive.</t>
  </si>
  <si>
    <t>Donne un exemple simple de conduite correcte pendant la production dans un atelier de métiers de bouche.</t>
  </si>
  <si>
    <t>Dans un atelier de métiers de bouche, pour la production, exemple : je vérifie les points suivants : separer cru cuit, planche separee et couteau propre. Si quelque chose ne va pas, je corrige.</t>
  </si>
  <si>
    <t>Dans un atelier de métiers de bouche, pour la production, exemple professionnel : sécuriser l’étape par les points suivants : flux propre sale, marche en avant et contamination croisee, puis tracer l’écart et la correction si nécessaire.</t>
  </si>
  <si>
    <t>Tu vois un écart ou tu as un doute pendant la production dans un atelier de métiers de bouche. Que fais-tu tout de suite ?</t>
  </si>
  <si>
    <t>Dans un atelier de métiers de bouche, pour la production, en cas de doute, j’arrête, j’isole si besoin et je préviens. Je ne continue pas sans correction.</t>
  </si>
  <si>
    <t>Dans un atelier de métiers de bouche, pour la production, en cas de doute, je bloque ou j’isole, j’analyse l’écart, je décide de la correction et je trace l’action.</t>
  </si>
  <si>
    <t>Pourquoi la production dans un atelier de métiers de bouche est-il important pour la sécurité alimentaire ?</t>
  </si>
  <si>
    <t>Dans un atelier de métiers de bouche, pour la production, c’est important car une erreur peut créer un risque sanitaire. Je maîtrise separer cru cuit, planche separee et couteau propre.</t>
  </si>
  <si>
    <t>Dans un atelier de métiers de bouche, pour la production, l’enjeu est sanitaire : l’étape peut créer un danger. Je maîtrise les points suivants : flux propre sale, marche en avant et contamination croisee et je vérifie l’application.</t>
  </si>
  <si>
    <t>Quels mots, gestes ou contrôles montrent que tu maîtrises la production dans un atelier de métiers de bouche ?</t>
  </si>
  <si>
    <t>Dans un atelier de métiers de bouche, pour la production, les mots ou gestes attendus sont : separer cru cuit, planche separee et couteau propre. Ils montrent que je contrôle vraiment.</t>
  </si>
  <si>
    <t>Dans un atelier de métiers de bouche, pour la production, les preuves de maîtrise sont flux propre sale, marche en avant et contamination croisee, observation du poste, contrôle documenté et écart traité.</t>
  </si>
  <si>
    <t>Explique à un jeune collègue les précautions à prendre pour la production dans un atelier de métiers de bouche.</t>
  </si>
  <si>
    <t>Dans un atelier de métiers de bouche, pour la production, je dirais au collègue : vérifie separer cru cuit, planche separee et couteau propre, contrôle ton travail et préviens si tu vois un écart.</t>
  </si>
  <si>
    <t>Dans un atelier de métiers de bouche, pour la production, consigne équipe : appliquer les points suivants : flux propre sale, marche en avant et contamination croisee, signaler toute dérive, corriger immédiatement et garder la preuve utile.</t>
  </si>
  <si>
    <t>Pendant la production dans un atelier de métiers de bouche, qu’est-ce qu’il ne faut surtout pas oublier ?</t>
  </si>
  <si>
    <t>Dans un atelier de métiers de bouche, pour la production, à ne pas oublier : separer cru cuit, planche separee et couteau propre. Sans contrôle, on peut laisser passer un risque.</t>
  </si>
  <si>
    <t>Dans un atelier de métiers de bouche, pour la production, point critique : ne pas oublier les points suivants : flux propre sale, marche en avant et contamination croisee, car l’absence de contrôle rend la maîtrise fragile.</t>
  </si>
  <si>
    <t>Tu fabriques une préparation dans un atelier de métiers de bouche. Rédige une réponse courte : ce que tu fais, ce que tu contrôles, et qui tu préviens en cas de doute.</t>
  </si>
  <si>
    <t>Dans un atelier de métiers de bouche, pour la production, je vérifie les points suivants : separer cru cuit, planche separee et couteau propre. Si j’ai un doute, j’arrête, je corrige ou je préviens.</t>
  </si>
  <si>
    <t>Dans un atelier de métiers de bouche, pour la production, réponse responsable : organiser l’étape, contrôler les points suivants : flux propre sale, marche en avant et contamination croisee, tracer l’écart et faire appliquer la correction.</t>
  </si>
  <si>
    <t>Présente la procédure professionnelle à appliquer pour maîtriser la production dans un atelier de métiers de bouche.</t>
  </si>
  <si>
    <t>Dans un atelier de métiers de bouche, pour la production, je respecte la procédure et je vérifie les points suivants : separer cru cuit, planche separee et couteau propre. Je garde une preuve si elle est demandée.</t>
  </si>
  <si>
    <t>Dans un atelier de métiers de bouche, pour la production, procédure : définir le responsable, appliquer les points suivants : flux propre sale, marche en avant et contamination croisee, contrôler la conformité et enregistrer les écarts.</t>
  </si>
  <si>
    <t>Quels contrôles, preuves et actions correctives attends-tu sur la production dans un atelier de métiers de bouche ?</t>
  </si>
  <si>
    <t>Dans un atelier de métiers de bouche, pour la production, je contrôle les points suivants : separer cru cuit, planche separee et couteau propre, je note l’écart si besoin et je propose une correction.</t>
  </si>
  <si>
    <t>Dans un atelier de métiers de bouche, pour la production, contrôle/preuve/correctif : vérifier les points suivants : flux propre sale, marche en avant et contamination croisee, conserver fiche ou relevé, puis corriger et tracer l’action.</t>
  </si>
  <si>
    <t>Analyse les dangers liés à la production dans un atelier de métiers de bouche et indique les mesures de maîtrise attendues.</t>
  </si>
  <si>
    <t>Dans un atelier de métiers de bouche, pour la production, je repère le danger, je maîtrise separer cru cuit, planche separee et couteau propre et je préviens le responsable en cas de doute.</t>
  </si>
  <si>
    <t>Dans un atelier de métiers de bouche, pour la production, analyse danger : identifier le risque lié à l’étape, maîtriser les points suivants : flux propre sale, marche en avant et contamination croisee, vérifier l’efficacité et corriger l’écart.</t>
  </si>
  <si>
    <t>Quelles exigences PMS, BPH ou HACCP doivent être respectées pour la production dans un atelier de métiers de bouche ?</t>
  </si>
  <si>
    <t>Dans un atelier de métiers de bouche, pour la production, je respecte les consignes BPH/PMS : separer cru cuit, planche separee et couteau propre. Je travaille proprement et je contrôle.</t>
  </si>
  <si>
    <t>Dans un atelier de métiers de bouche, pour la production, exigence PMS/BPH/HACCP : procédure écrite, les points suivants : flux propre sale, marche en avant et contamination croisee, fréquence de contrôle, preuve et action corrective.</t>
  </si>
  <si>
    <t>Comment réaliserais-tu un audit rapide de la maîtrise de la production dans un atelier de métiers de bouche ?</t>
  </si>
  <si>
    <t>Dans un atelier de métiers de bouche, pour la production, j’observe le poste, je contrôle les points suivants : separer cru cuit, planche separee et couteau propre et je signale les écarts.</t>
  </si>
  <si>
    <t>Dans un atelier de métiers de bouche, pour la production, audit : observer le poste, questionner l’équipe, vérifier les points suivants : flux propre sale, marche en avant et contamination croisee, contrôler les preuves et relever les non-conformités.</t>
  </si>
  <si>
    <t>Quelle décision prends-tu en cas de non-conformité sur la production dans un atelier de métiers de bouche ?</t>
  </si>
  <si>
    <t>Dans un atelier de métiers de bouche, pour la production, en non-conformité, j’arrête, j’isole le produit ou le matériel, puis je préviens.</t>
  </si>
  <si>
    <t>Dans un atelier de métiers de bouche, pour la production, non-conformité : bloquer ou isoler si besoin, analyser la cause, appliquer la correction et enregistrer la décision.</t>
  </si>
  <si>
    <t>Quels enregistrements ou autocontrôles prouvent que la production est maîtrisé dans un atelier de métiers de bouche ?</t>
  </si>
  <si>
    <t>Dans un atelier de métiers de bouche, pour la production, je garde une preuve simple : fiche, date, contrôle réalisé et correction si besoin.</t>
  </si>
  <si>
    <t>Dans un atelier de métiers de bouche, pour la production, enregistrements : fiche datée, contrôle de les points suivants : flux propre sale, marche en avant et contamination croisee, nom du responsable, écart constaté et action corrective réalisée.</t>
  </si>
  <si>
    <t>Quelles consignes donnerais-tu à l’équipe pour sécuriser la production dans un atelier de métiers de bouche ?</t>
  </si>
  <si>
    <t>Dans un atelier de métiers de bouche, pour la production, je rappelle à l’équipe de contrôler les points suivants : separer cru cuit, planche separee et couteau propre, d’appliquer la consigne et de signaler les écarts.</t>
  </si>
  <si>
    <t>Dans un atelier de métiers de bouche, pour la production, consignes équipe : expliquer les points suivants : flux propre sale, marche en avant et contamination croisee, préciser le contrôle attendu, la fréquence, le responsable et la conduite à tenir.</t>
  </si>
  <si>
    <t>Explique le lien entre la production dans un atelier de métiers de bouche et les risques microbiologiques, chimiques, physiques ou allergènes.</t>
  </si>
  <si>
    <t>Dans un atelier de métiers de bouche, pour la production, je relie l’étape aux dangers possibles et je contrôle les points suivants : separer cru cuit, planche separee et couteau propre pour limiter le risque.</t>
  </si>
  <si>
    <t>Dans un atelier de métiers de bouche, pour la production, lien dangers : relier l’étape aux risques microbiologiques, chimiques, physiques ou allergènes, puis vérifier les points suivants : flux propre sale, marche en avant et contamination croisee.</t>
  </si>
  <si>
    <t>Rédige une réponse de responsable sur la production dans un atelier de métiers de bouche : organisation, contrôle, traçabilité et correction.</t>
  </si>
  <si>
    <t>Dans un atelier de métiers de bouche, pour la production, je m’organise, je contrôle les points suivants : separer cru cuit, planche separee et couteau propre, je note l’écart et je fais corriger.</t>
  </si>
  <si>
    <t>Dans un atelier de métiers de bouche, pour la production, responsable : planifier l’étape, appliquer les points suivants : flux propre sale, marche en avant et contamination croisee, contrôler, tracer les écarts et valider l’action corrective.</t>
  </si>
  <si>
    <t>Tu nettoies ou désinfectes une zone, un poste ou du matériel dans un atelier de métiers de bouche. Explique en 2 phrases ce que tu fais pour éviter un risque chimique.</t>
  </si>
  <si>
    <t>Dans un atelier de métiers de bouche, pour le nettoyage, je fais attention à nettoyer, desinfecter et produit adapte. Je contrôle le résultat et je préviens si j’ai un doute.</t>
  </si>
  <si>
    <t>Dans un atelier de métiers de bouche, pour le nettoyage, je maîtrise l’étape avec les points suivants : plan de nettoyage, protocole nd et detergent desinfectant, contrôle opérationnel et consigne claire à l’équipe.</t>
  </si>
  <si>
    <t>Pendant le nettoyage dans un atelier de métiers de bouche, que contrôles-tu concrètement avant de continuer ? Donne au moins deux points terrain.</t>
  </si>
  <si>
    <t>Dans un atelier de métiers de bouche, pour le nettoyage, je contrôle les points suivants : nettoyer, desinfecter et produit adapte. Si ce n’est pas conforme, je stoppe, je corrige ou je préviens.</t>
  </si>
  <si>
    <t>Dans un atelier de métiers de bouche, pour le nettoyage, je vérifie les points suivants : plan de nettoyage, protocole nd et detergent desinfectant, je compare au critère attendu et je déclenche une action corrective si l’écart est confirmé.</t>
  </si>
  <si>
    <t>Décris les bons gestes à appliquer pendant le nettoyage dans un atelier de métiers de bouche, avec des mots simples.</t>
  </si>
  <si>
    <t>Dans un atelier de métiers de bouche, pour le nettoyage, les bons gestes sont nettoyer, desinfecter et produit adapte. Je les applique avant de continuer.</t>
  </si>
  <si>
    <t>Dans un atelier de métiers de bouche, pour le nettoyage, les gestes attendus sont formalisés : plan de nettoyage, protocole nd et detergent desinfectant, contrôle au poste et correction immédiate en cas de dérive.</t>
  </si>
  <si>
    <t>Donne un exemple simple de conduite correcte pendant le nettoyage dans un atelier de métiers de bouche.</t>
  </si>
  <si>
    <t>Dans un atelier de métiers de bouche, pour le nettoyage, exemple : je vérifie les points suivants : nettoyer, desinfecter et produit adapte. Si quelque chose ne va pas, je corrige.</t>
  </si>
  <si>
    <t>Dans un atelier de métiers de bouche, pour le nettoyage, exemple professionnel : sécuriser l’étape par les points suivants : plan de nettoyage, protocole nd et detergent desinfectant, puis tracer l’écart et la correction si nécessaire.</t>
  </si>
  <si>
    <t>Tu vois un écart ou tu as un doute pendant le nettoyage dans un atelier de métiers de bouche. Que fais-tu tout de suite ?</t>
  </si>
  <si>
    <t>Dans un atelier de métiers de bouche, pour le nettoyage, en cas de doute, j’arrête, j’isole si besoin et je préviens. Je ne continue pas sans correction.</t>
  </si>
  <si>
    <t>Dans un atelier de métiers de bouche, pour le nettoyage, en cas de doute, je bloque ou j’isole, j’analyse l’écart, je décide de la correction et je trace l’action.</t>
  </si>
  <si>
    <t>Pourquoi le nettoyage dans un atelier de métiers de bouche est-il important pour la sécurité alimentaire ?</t>
  </si>
  <si>
    <t>Dans un atelier de métiers de bouche, pour le nettoyage, c’est important car une erreur peut créer un risque sanitaire. Je maîtrise nettoyer, desinfecter et produit adapte.</t>
  </si>
  <si>
    <t>Dans un atelier de métiers de bouche, pour le nettoyage, l’enjeu est sanitaire : l’étape peut créer un danger. Je maîtrise les points suivants : plan de nettoyage, protocole nd et detergent desinfectant et je vérifie l’application.</t>
  </si>
  <si>
    <t>Quels mots, gestes ou contrôles montrent que tu maîtrises le nettoyage dans un atelier de métiers de bouche ?</t>
  </si>
  <si>
    <t>Dans un atelier de métiers de bouche, pour le nettoyage, les mots ou gestes attendus sont : nettoyer, desinfecter et produit adapte. Ils montrent que je contrôle vraiment.</t>
  </si>
  <si>
    <t>Dans un atelier de métiers de bouche, pour le nettoyage, les preuves de maîtrise sont plan de nettoyage, protocole nd et detergent desinfectant, observation du poste, contrôle documenté et écart traité.</t>
  </si>
  <si>
    <t>Explique à un jeune collègue les précautions à prendre pour le nettoyage dans un atelier de métiers de bouche.</t>
  </si>
  <si>
    <t>Dans un atelier de métiers de bouche, pour le nettoyage, je dirais au collègue : vérifie nettoyer, desinfecter et produit adapte, contrôle ton travail et préviens si tu vois un écart.</t>
  </si>
  <si>
    <t>Dans un atelier de métiers de bouche, pour le nettoyage, consigne équipe : appliquer les points suivants : plan de nettoyage, protocole nd et detergent desinfectant, signaler toute dérive, corriger immédiatement et garder la preuve utile.</t>
  </si>
  <si>
    <t>Pendant le nettoyage dans un atelier de métiers de bouche, qu’est-ce qu’il ne faut surtout pas oublier ?</t>
  </si>
  <si>
    <t>Dans un atelier de métiers de bouche, pour le nettoyage, à ne pas oublier : nettoyer, desinfecter et produit adapte. Sans contrôle, on peut laisser passer un risque.</t>
  </si>
  <si>
    <t>Dans un atelier de métiers de bouche, pour le nettoyage, point critique : ne pas oublier les points suivants : plan de nettoyage, protocole nd et detergent desinfectant, car l’absence de contrôle rend la maîtrise fragile.</t>
  </si>
  <si>
    <t>Tu nettoies ou désinfectes une zone, un poste ou du matériel dans un atelier de métiers de bouche. Rédige une réponse courte : ce que tu fais, ce que tu contrôles, et qui tu préviens en cas de doute.</t>
  </si>
  <si>
    <t>Dans un atelier de métiers de bouche, pour le nettoyage, je vérifie les points suivants : nettoyer, desinfecter et produit adapte. Si j’ai un doute, j’arrête, je corrige ou je préviens.</t>
  </si>
  <si>
    <t>Dans un atelier de métiers de bouche, pour le nettoyage, réponse responsable : organiser l’étape, contrôler les points suivants : plan de nettoyage, protocole nd et detergent desinfectant, tracer l’écart et faire appliquer la correction.</t>
  </si>
  <si>
    <t>Présente la procédure professionnelle à appliquer pour maîtriser le nettoyage dans un atelier de métiers de bouche.</t>
  </si>
  <si>
    <t>Dans un atelier de métiers de bouche, pour le nettoyage, je respecte la procédure et je vérifie les points suivants : nettoyer, desinfecter et produit adapte. Je garde une preuve si elle est demandée.</t>
  </si>
  <si>
    <t>Dans un atelier de métiers de bouche, pour le nettoyage, procédure : définir le responsable, appliquer les points suivants : plan de nettoyage, protocole nd et detergent desinfectant, contrôler la conformité et enregistrer les écarts.</t>
  </si>
  <si>
    <t>Quels contrôles, preuves et actions correctives attends-tu sur le nettoyage dans un atelier de métiers de bouche ?</t>
  </si>
  <si>
    <t>Dans un atelier de métiers de bouche, pour le nettoyage, je contrôle les points suivants : nettoyer, desinfecter et produit adapte, je note l’écart si besoin et je propose une correction.</t>
  </si>
  <si>
    <t>Dans un atelier de métiers de bouche, pour le nettoyage, contrôle/preuve/correctif : vérifier les points suivants : plan de nettoyage, protocole nd et detergent desinfectant, conserver fiche ou relevé, puis corriger et tracer l’action.</t>
  </si>
  <si>
    <t>Analyse les dangers liés à le nettoyage dans un atelier de métiers de bouche et indique les mesures de maîtrise attendues.</t>
  </si>
  <si>
    <t>Dans un atelier de métiers de bouche, pour le nettoyage, je repère le danger, je maîtrise nettoyer, desinfecter et produit adapte et je préviens le responsable en cas de doute.</t>
  </si>
  <si>
    <t>Dans un atelier de métiers de bouche, pour le nettoyage, analyse danger : identifier le risque lié à l’étape, maîtriser les points suivants : plan de nettoyage, protocole nd et detergent desinfectant, vérifier l’efficacité et corriger l’écart.</t>
  </si>
  <si>
    <t>Quelles exigences PMS, BPH ou HACCP doivent être respectées pour le nettoyage dans un atelier de métiers de bouche ?</t>
  </si>
  <si>
    <t>Dans un atelier de métiers de bouche, pour le nettoyage, je respecte les consignes BPH/PMS : nettoyer, desinfecter et produit adapte. Je travaille proprement et je contrôle.</t>
  </si>
  <si>
    <t>Dans un atelier de métiers de bouche, pour le nettoyage, exigence PMS/BPH/HACCP : procédure écrite, les points suivants : plan de nettoyage, protocole nd et detergent desinfectant, fréquence de contrôle, preuve et action corrective.</t>
  </si>
  <si>
    <t>Comment réaliserais-tu un audit rapide de la maîtrise de le nettoyage dans un atelier de métiers de bouche ?</t>
  </si>
  <si>
    <t>Dans un atelier de métiers de bouche, pour le nettoyage, j’observe le poste, je contrôle les points suivants : nettoyer, desinfecter et produit adapte et je signale les écarts.</t>
  </si>
  <si>
    <t>Dans un atelier de métiers de bouche, pour le nettoyage, audit : observer le poste, questionner l’équipe, vérifier les points suivants : plan de nettoyage, protocole nd et detergent desinfectant, contrôler les preuves et relever les non-conformités.</t>
  </si>
  <si>
    <t>Quelle décision prends-tu en cas de non-conformité sur le nettoyage dans un atelier de métiers de bouche ?</t>
  </si>
  <si>
    <t>Dans un atelier de métiers de bouche, pour le nettoyage, en non-conformité, j’arrête, j’isole le produit ou le matériel, puis je préviens.</t>
  </si>
  <si>
    <t>Dans un atelier de métiers de bouche, pour le nettoyage, non-conformité : bloquer ou isoler si besoin, analyser la cause, appliquer la correction et enregistrer la décision.</t>
  </si>
  <si>
    <t>Quels enregistrements ou autocontrôles prouvent que le nettoyage est maîtrisé dans un atelier de métiers de bouche ?</t>
  </si>
  <si>
    <t>Dans un atelier de métiers de bouche, pour le nettoyage, je garde une preuve simple : fiche, date, contrôle réalisé et correction si besoin.</t>
  </si>
  <si>
    <t>Dans un atelier de métiers de bouche, pour le nettoyage, enregistrements : fiche datée, contrôle de les points suivants : plan de nettoyage, protocole nd et detergent desinfectant, nom du responsable, écart constaté et action corrective réalisée.</t>
  </si>
  <si>
    <t>Quelles consignes donnerais-tu à l’équipe pour sécuriser le nettoyage dans un atelier de métiers de bouche ?</t>
  </si>
  <si>
    <t>Dans un atelier de métiers de bouche, pour le nettoyage, je rappelle à l’équipe de contrôler les points suivants : nettoyer, desinfecter et produit adapte, d’appliquer la consigne et de signaler les écarts.</t>
  </si>
  <si>
    <t>Dans un atelier de métiers de bouche, pour le nettoyage, consignes équipe : expliquer les points suivants : plan de nettoyage, protocole nd et detergent desinfectant, préciser le contrôle attendu, la fréquence, le responsable et la conduite à tenir.</t>
  </si>
  <si>
    <t>Explique le lien entre le nettoyage dans un atelier de métiers de bouche et les risques microbiologiques, chimiques, physiques ou allergènes.</t>
  </si>
  <si>
    <t>Dans un atelier de métiers de bouche, pour le nettoyage, je relie l’étape aux dangers possibles et je contrôle les points suivants : nettoyer, desinfecter et produit adapte pour limiter le risque.</t>
  </si>
  <si>
    <t>Dans un atelier de métiers de bouche, pour le nettoyage, lien dangers : relier l’étape aux risques microbiologiques, chimiques, physiques ou allergènes, puis vérifier les points suivants : plan de nettoyage, protocole nd et detergent desinfectant.</t>
  </si>
  <si>
    <t>Rédige une réponse de responsable sur le nettoyage dans un atelier de métiers de bouche : organisation, contrôle, traçabilité et correction.</t>
  </si>
  <si>
    <t>Dans un atelier de métiers de bouche, pour le nettoyage, je m’organise, je contrôle les points suivants : nettoyer, desinfecter et produit adapte, je note l’écart et je fais corriger.</t>
  </si>
  <si>
    <t>Dans un atelier de métiers de bouche, pour le nettoyage, responsable : planifier l’étape, appliquer les points suivants : plan de nettoyage, protocole nd et detergent desinfectant, contrôler, tracer les écarts et valider l’action corrective.</t>
  </si>
  <si>
    <t>Tu réceptionnes des marchandises dans un atelier de métiers de bouche. Explique en 2 phrases ce que tu fais pour éviter un risque microbiologique.</t>
  </si>
  <si>
    <t>Dans un atelier de métiers de bouche, pour la réception, je fais attention à controle livraison, temperature reception et dlc. Je contrôle le résultat et je préviens si j’ai un doute.</t>
  </si>
  <si>
    <t>Dans un atelier de métiers de bouche, pour la réception, je maîtrise l’étape avec les points suivants : controle reception, temperature a reception et integrite emballage, contrôle opérationnel et consigne claire à l’équipe.</t>
  </si>
  <si>
    <t>Pendant la réception dans un atelier de métiers de bouche, que contrôles-tu concrètement avant de continuer ? Donne au moins deux points terrain.</t>
  </si>
  <si>
    <t>Dans un atelier de métiers de bouche, pour la réception, je contrôle les points suivants : controle livraison, temperature reception et dlc. Si ce n’est pas conforme, je stoppe, je corrige ou je préviens.</t>
  </si>
  <si>
    <t>Dans un atelier de métiers de bouche, pour la réception, je vérifie les points suivants : controle reception, temperature a reception et integrite emballage, je compare au critère attendu et je déclenche une action corrective si l’écart est confirmé.</t>
  </si>
  <si>
    <t>Décris les bons gestes à appliquer pendant la réception dans un atelier de métiers de bouche, avec des mots simples.</t>
  </si>
  <si>
    <t>Dans un atelier de métiers de bouche, pour la réception, les bons gestes sont controle livraison, temperature reception et dlc. Je les applique avant de continuer.</t>
  </si>
  <si>
    <t>Dans un atelier de métiers de bouche, pour la réception, les gestes attendus sont formalisés : controle reception, temperature a reception et integrite emballage, contrôle au poste et correction immédiate en cas de dérive.</t>
  </si>
  <si>
    <t>Donne un exemple simple de conduite correcte pendant la réception dans un atelier de métiers de bouche.</t>
  </si>
  <si>
    <t>Dans un atelier de métiers de bouche, pour la réception, exemple : je vérifie les points suivants : controle livraison, temperature reception et dlc. Si quelque chose ne va pas, je corrige.</t>
  </si>
  <si>
    <t>Dans un atelier de métiers de bouche, pour la réception, exemple professionnel : sécuriser l’étape par les points suivants : controle reception, temperature a reception et integrite emballage, puis tracer l’écart et la correction si nécessaire.</t>
  </si>
  <si>
    <t>Tu vois un écart ou tu as un doute pendant la réception dans un atelier de métiers de bouche. Que fais-tu tout de suite ?</t>
  </si>
  <si>
    <t>Dans un atelier de métiers de bouche, pour la réception, en cas de doute, j’arrête, j’isole si besoin et je préviens. Je ne continue pas sans correction.</t>
  </si>
  <si>
    <t>Dans un atelier de métiers de bouche, pour la réception, en cas de doute, je bloque ou j’isole, j’analyse l’écart, je décide de la correction et je trace l’action.</t>
  </si>
  <si>
    <t>Pourquoi la réception dans un atelier de métiers de bouche est-il important pour la sécurité alimentaire ?</t>
  </si>
  <si>
    <t>Dans un atelier de métiers de bouche, pour la réception, c’est important car une erreur peut créer un risque sanitaire. Je maîtrise controle livraison, temperature reception et dlc.</t>
  </si>
  <si>
    <t>Dans un atelier de métiers de bouche, pour la réception, l’enjeu est sanitaire : l’étape peut créer un danger. Je maîtrise les points suivants : controle reception, temperature a reception et integrite emballage et je vérifie l’application.</t>
  </si>
  <si>
    <t>Quels mots, gestes ou contrôles montrent que tu maîtrises la réception dans un atelier de métiers de bouche ?</t>
  </si>
  <si>
    <t>Dans un atelier de métiers de bouche, pour la réception, les mots ou gestes attendus sont : controle livraison, temperature reception et dlc. Ils montrent que je contrôle vraiment.</t>
  </si>
  <si>
    <t>Dans un atelier de métiers de bouche, pour la réception, les preuves de maîtrise sont controle reception, temperature a reception et integrite emballage, observation du poste, contrôle documenté et écart traité.</t>
  </si>
  <si>
    <t>Explique à un jeune collègue les précautions à prendre pour la réception dans un atelier de métiers de bouche.</t>
  </si>
  <si>
    <t>Dans un atelier de métiers de bouche, pour la réception, je dirais au collègue : vérifie controle livraison, temperature reception et dlc, contrôle ton travail et préviens si tu vois un écart.</t>
  </si>
  <si>
    <t>Dans un atelier de métiers de bouche, pour la réception, consigne équipe : appliquer les points suivants : controle reception, temperature a reception et integrite emballage, signaler toute dérive, corriger immédiatement et garder la preuve utile.</t>
  </si>
  <si>
    <t>Pendant la réception dans un atelier de métiers de bouche, qu’est-ce qu’il ne faut surtout pas oublier ?</t>
  </si>
  <si>
    <t>Dans un atelier de métiers de bouche, pour la réception, à ne pas oublier : controle livraison, temperature reception et dlc. Sans contrôle, on peut laisser passer un risque.</t>
  </si>
  <si>
    <t>Dans un atelier de métiers de bouche, pour la réception, point critique : ne pas oublier les points suivants : controle reception, temperature a reception et integrite emballage, car l’absence de contrôle rend la maîtrise fragile.</t>
  </si>
  <si>
    <t>Tu réceptionnes des marchandises dans un atelier de métiers de bouche. Rédige une réponse courte : ce que tu fais, ce que tu contrôles, et qui tu préviens en cas de doute.</t>
  </si>
  <si>
    <t>Dans un atelier de métiers de bouche, pour la réception, je vérifie les points suivants : controle livraison, temperature reception et dlc. Si j’ai un doute, j’arrête, je corrige ou je préviens.</t>
  </si>
  <si>
    <t>Dans un atelier de métiers de bouche, pour la réception, réponse responsable : organiser l’étape, contrôler les points suivants : controle reception, temperature a reception et integrite emballage, tracer l’écart et faire appliquer la correction.</t>
  </si>
  <si>
    <t>Présente la procédure professionnelle à appliquer pour maîtriser la réception dans un atelier de métiers de bouche.</t>
  </si>
  <si>
    <t>Dans un atelier de métiers de bouche, pour la réception, je respecte la procédure et je vérifie les points suivants : controle livraison, temperature reception et dlc. Je garde une preuve si elle est demandée.</t>
  </si>
  <si>
    <t>Dans un atelier de métiers de bouche, pour la réception, procédure : définir le responsable, appliquer les points suivants : controle reception, temperature a reception et integrite emballage, contrôler la conformité et enregistrer les écarts.</t>
  </si>
  <si>
    <t>Quels contrôles, preuves et actions correctives attends-tu sur la réception dans un atelier de métiers de bouche ?</t>
  </si>
  <si>
    <t>Dans un atelier de métiers de bouche, pour la réception, je contrôle les points suivants : controle livraison, temperature reception et dlc, je note l’écart si besoin et je propose une correction.</t>
  </si>
  <si>
    <t>Dans un atelier de métiers de bouche, pour la réception, contrôle/preuve/correctif : vérifier les points suivants : controle reception, temperature a reception et integrite emballage, conserver fiche ou relevé, puis corriger et tracer l’action.</t>
  </si>
  <si>
    <t>Analyse les dangers liés à la réception dans un atelier de métiers de bouche et indique les mesures de maîtrise attendues.</t>
  </si>
  <si>
    <t>Dans un atelier de métiers de bouche, pour la réception, je repère le danger, je maîtrise controle livraison, temperature reception et dlc et je préviens le responsable en cas de doute.</t>
  </si>
  <si>
    <t>Dans un atelier de métiers de bouche, pour la réception, analyse danger : identifier le risque lié à l’étape, maîtriser les points suivants : controle reception, temperature a reception et integrite emballage, vérifier l’efficacité et corriger l’écart.</t>
  </si>
  <si>
    <t>Quelles exigences PMS, BPH ou HACCP doivent être respectées pour la réception dans un atelier de métiers de bouche ?</t>
  </si>
  <si>
    <t>Dans un atelier de métiers de bouche, pour la réception, je respecte les consignes BPH/PMS : controle livraison, temperature reception et dlc. Je travaille proprement et je contrôle.</t>
  </si>
  <si>
    <t>Dans un atelier de métiers de bouche, pour la réception, exigence PMS/BPH/HACCP : procédure écrite, les points suivants : controle reception, temperature a reception et integrite emballage, fréquence de contrôle, preuve et action corrective.</t>
  </si>
  <si>
    <t>Comment réaliserais-tu un audit rapide de la maîtrise de la réception dans un atelier de métiers de bouche ?</t>
  </si>
  <si>
    <t>Dans un atelier de métiers de bouche, pour la réception, j’observe le poste, je contrôle les points suivants : controle livraison, temperature reception et dlc et je signale les écarts.</t>
  </si>
  <si>
    <t>Dans un atelier de métiers de bouche, pour la réception, audit : observer le poste, questionner l’équipe, vérifier les points suivants : controle reception, temperature a reception et integrite emballage, contrôler les preuves et relever les non-conformités.</t>
  </si>
  <si>
    <t>Quelle décision prends-tu en cas de non-conformité sur la réception dans un atelier de métiers de bouche ?</t>
  </si>
  <si>
    <t>Dans un atelier de métiers de bouche, pour la réception, en non-conformité, j’arrête, j’isole le produit ou le matériel, puis je préviens.</t>
  </si>
  <si>
    <t>Dans un atelier de métiers de bouche, pour la réception, non-conformité : bloquer ou isoler si besoin, analyser la cause, appliquer la correction et enregistrer la décision.</t>
  </si>
  <si>
    <t>Quels enregistrements ou autocontrôles prouvent que la réception est maîtrisé dans un atelier de métiers de bouche ?</t>
  </si>
  <si>
    <t>Dans un atelier de métiers de bouche, pour la réception, je garde une preuve simple : fiche, date, contrôle réalisé et correction si besoin.</t>
  </si>
  <si>
    <t>Dans un atelier de métiers de bouche, pour la réception, enregistrements : fiche datée, contrôle de les points suivants : controle reception, temperature a reception et integrite emballage, nom du responsable, écart constaté et action corrective réalisée.</t>
  </si>
  <si>
    <t>Quelles consignes donnerais-tu à l’équipe pour sécuriser la réception dans un atelier de métiers de bouche ?</t>
  </si>
  <si>
    <t>Dans un atelier de métiers de bouche, pour la réception, je rappelle à l’équipe de contrôler les points suivants : controle livraison, temperature reception et dlc, d’appliquer la consigne et de signaler les écarts.</t>
  </si>
  <si>
    <t>Dans un atelier de métiers de bouche, pour la réception, consignes équipe : expliquer les points suivants : controle reception, temperature a reception et integrite emballage, préciser le contrôle attendu, la fréquence, le responsable et la conduite à tenir.</t>
  </si>
  <si>
    <t>Explique le lien entre la réception dans un atelier de métiers de bouche et les risques microbiologiques, chimiques, physiques ou allergènes.</t>
  </si>
  <si>
    <t>Dans un atelier de métiers de bouche, pour la réception, je relie l’étape aux dangers possibles et je contrôle les points suivants : controle livraison, temperature reception et dlc pour limiter le risque.</t>
  </si>
  <si>
    <t>Dans un atelier de métiers de bouche, pour la réception, lien dangers : relier l’étape aux risques microbiologiques, chimiques, physiques ou allergènes, puis vérifier les points suivants : controle reception, temperature a reception et integrite emballage.</t>
  </si>
  <si>
    <t>Rédige une réponse de responsable sur la réception dans un atelier de métiers de bouche : organisation, contrôle, traçabilité et correction.</t>
  </si>
  <si>
    <t>Dans un atelier de métiers de bouche, pour la réception, je m’organise, je contrôle les points suivants : controle livraison, temperature reception et dlc, je note l’écart et je fais corriger.</t>
  </si>
  <si>
    <t>Dans un atelier de métiers de bouche, pour la réception, responsable : planifier l’étape, appliquer les points suivants : controle reception, temperature a reception et integrite emballage, contrôler, tracer les écarts et valider l’action corrective.</t>
  </si>
  <si>
    <t>Tu ranges ou stockes des denrées dans un atelier de métiers de bouche. Explique en 2 phrases ce que tu fais pour éviter un risque microbiologique.</t>
  </si>
  <si>
    <t>Dans un atelier de métiers de bouche, pour le stockage, je fais attention à ranger au froid, frigo et chambre froide. Je contrôle le résultat et je préviens si j’ai un doute.</t>
  </si>
  <si>
    <t>Dans un atelier de métiers de bouche, pour le stockage, je maîtrise l’étape avec les points suivants : stockage conforme, temperature stockage et froid positif, contrôle opérationnel et consigne claire à l’équipe.</t>
  </si>
  <si>
    <t>Pendant le stockage dans un atelier de métiers de bouche, que contrôles-tu concrètement avant de continuer ? Donne au moins deux points terrain.</t>
  </si>
  <si>
    <t>Dans un atelier de métiers de bouche, pour le stockage, je contrôle les points suivants : ranger au froid, frigo et chambre froide. Si ce n’est pas conforme, je stoppe, je corrige ou je préviens.</t>
  </si>
  <si>
    <t>Dans un atelier de métiers de bouche, pour le stockage, je vérifie les points suivants : stockage conforme, temperature stockage et froid positif, je compare au critère attendu et je déclenche une action corrective si l’écart est confirmé.</t>
  </si>
  <si>
    <t>Décris les bons gestes à appliquer pendant le stockage dans un atelier de métiers de bouche, avec des mots simples.</t>
  </si>
  <si>
    <t>Dans un atelier de métiers de bouche, pour le stockage, les bons gestes sont ranger au froid, frigo et chambre froide. Je les applique avant de continuer.</t>
  </si>
  <si>
    <t>Dans un atelier de métiers de bouche, pour le stockage, les gestes attendus sont formalisés : stockage conforme, temperature stockage et froid positif, contrôle au poste et correction immédiate en cas de dérive.</t>
  </si>
  <si>
    <t>Donne un exemple simple de conduite correcte pendant le stockage dans un atelier de métiers de bouche.</t>
  </si>
  <si>
    <t>Dans un atelier de métiers de bouche, pour le stockage, exemple : je vérifie les points suivants : ranger au froid, frigo et chambre froide. Si quelque chose ne va pas, je corrige.</t>
  </si>
  <si>
    <t>Dans un atelier de métiers de bouche, pour le stockage, exemple professionnel : sécuriser l’étape par les points suivants : stockage conforme, temperature stockage et froid positif, puis tracer l’écart et la correction si nécessaire.</t>
  </si>
  <si>
    <t>Tu vois un écart ou tu as un doute pendant le stockage dans un atelier de métiers de bouche. Que fais-tu tout de suite ?</t>
  </si>
  <si>
    <t>Dans un atelier de métiers de bouche, pour le stockage, en cas de doute, j’arrête, j’isole si besoin et je préviens. Je ne continue pas sans correction.</t>
  </si>
  <si>
    <t>Dans un atelier de métiers de bouche, pour le stockage, en cas de doute, je bloque ou j’isole, j’analyse l’écart, je décide de la correction et je trace l’action.</t>
  </si>
  <si>
    <t>Pourquoi le stockage dans un atelier de métiers de bouche est-il important pour la sécurité alimentaire ?</t>
  </si>
  <si>
    <t>Dans un atelier de métiers de bouche, pour le stockage, c’est important car une erreur peut créer un risque sanitaire. Je maîtrise ranger au froid, frigo et chambre froide.</t>
  </si>
  <si>
    <t>Dans un atelier de métiers de bouche, pour le stockage, l’enjeu est sanitaire : l’étape peut créer un danger. Je maîtrise les points suivants : stockage conforme, temperature stockage et froid positif et je vérifie l’application.</t>
  </si>
  <si>
    <t>Quels mots, gestes ou contrôles montrent que tu maîtrises le stockage dans un atelier de métiers de bouche ?</t>
  </si>
  <si>
    <t>Dans un atelier de métiers de bouche, pour le stockage, les mots ou gestes attendus sont : ranger au froid, frigo et chambre froide. Ils montrent que je contrôle vraiment.</t>
  </si>
  <si>
    <t>Dans un atelier de métiers de bouche, pour le stockage, les preuves de maîtrise sont stockage conforme, temperature stockage et froid positif, observation du poste, contrôle documenté et écart traité.</t>
  </si>
  <si>
    <t>Explique à un jeune collègue les précautions à prendre pour le stockage dans un atelier de métiers de bouche.</t>
  </si>
  <si>
    <t>Dans un atelier de métiers de bouche, pour le stockage, je dirais au collègue : vérifie ranger au froid, frigo et chambre froide, contrôle ton travail et préviens si tu vois un écart.</t>
  </si>
  <si>
    <t>Dans un atelier de métiers de bouche, pour le stockage, consigne équipe : appliquer les points suivants : stockage conforme, temperature stockage et froid positif, signaler toute dérive, corriger immédiatement et garder la preuve utile.</t>
  </si>
  <si>
    <t>Pendant le stockage dans un atelier de métiers de bouche, qu’est-ce qu’il ne faut surtout pas oublier ?</t>
  </si>
  <si>
    <t>Dans un atelier de métiers de bouche, pour le stockage, à ne pas oublier : ranger au froid, frigo et chambre froide. Sans contrôle, on peut laisser passer un risque.</t>
  </si>
  <si>
    <t>Dans un atelier de métiers de bouche, pour le stockage, point critique : ne pas oublier les points suivants : stockage conforme, temperature stockage et froid positif, car l’absence de contrôle rend la maîtrise fragile.</t>
  </si>
  <si>
    <t>Tu ranges ou stockes des denrées dans un atelier de métiers de bouche. Rédige une réponse courte : ce que tu fais, ce que tu contrôles, et qui tu préviens en cas de doute.</t>
  </si>
  <si>
    <t>Dans un atelier de métiers de bouche, pour le stockage, je vérifie les points suivants : ranger au froid, frigo et chambre froide. Si j’ai un doute, j’arrête, je corrige ou je préviens.</t>
  </si>
  <si>
    <t>Dans un atelier de métiers de bouche, pour le stockage, réponse responsable : organiser l’étape, contrôler les points suivants : stockage conforme, temperature stockage et froid positif, tracer l’écart et faire appliquer la correction.</t>
  </si>
  <si>
    <t>Présente la procédure professionnelle à appliquer pour maîtriser le stockage dans un atelier de métiers de bouche.</t>
  </si>
  <si>
    <t>Dans un atelier de métiers de bouche, pour le stockage, je respecte la procédure et je vérifie les points suivants : ranger au froid, frigo et chambre froide. Je garde une preuve si elle est demandée.</t>
  </si>
  <si>
    <t>Dans un atelier de métiers de bouche, pour le stockage, procédure : définir le responsable, appliquer les points suivants : stockage conforme, temperature stockage et froid positif, contrôler la conformité et enregistrer les écarts.</t>
  </si>
  <si>
    <t>Quels contrôles, preuves et actions correctives attends-tu sur le stockage dans un atelier de métiers de bouche ?</t>
  </si>
  <si>
    <t>Dans un atelier de métiers de bouche, pour le stockage, je contrôle les points suivants : ranger au froid, frigo et chambre froide, je note l’écart si besoin et je propose une correction.</t>
  </si>
  <si>
    <t>Dans un atelier de métiers de bouche, pour le stockage, contrôle/preuve/correctif : vérifier les points suivants : stockage conforme, temperature stockage et froid positif, conserver fiche ou relevé, puis corriger et tracer l’action.</t>
  </si>
  <si>
    <t>Analyse les dangers liés à le stockage dans un atelier de métiers de bouche et indique les mesures de maîtrise attendues.</t>
  </si>
  <si>
    <t>Dans un atelier de métiers de bouche, pour le stockage, je repère le danger, je maîtrise ranger au froid, frigo et chambre froide et je préviens le responsable en cas de doute.</t>
  </si>
  <si>
    <t>Dans un atelier de métiers de bouche, pour le stockage, analyse danger : identifier le risque lié à l’étape, maîtriser les points suivants : stockage conforme, temperature stockage et froid positif, vérifier l’efficacité et corriger l’écart.</t>
  </si>
  <si>
    <t>Quelles exigences PMS, BPH ou HACCP doivent être respectées pour le stockage dans un atelier de métiers de bouche ?</t>
  </si>
  <si>
    <t>Dans un atelier de métiers de bouche, pour le stockage, je respecte les consignes BPH/PMS : ranger au froid, frigo et chambre froide. Je travaille proprement et je contrôle.</t>
  </si>
  <si>
    <t>Dans un atelier de métiers de bouche, pour le stockage, exigence PMS/BPH/HACCP : procédure écrite, les points suivants : stockage conforme, temperature stockage et froid positif, fréquence de contrôle, preuve et action corrective.</t>
  </si>
  <si>
    <t>Comment réaliserais-tu un audit rapide de la maîtrise de le stockage dans un atelier de métiers de bouche ?</t>
  </si>
  <si>
    <t>Dans un atelier de métiers de bouche, pour le stockage, j’observe le poste, je contrôle les points suivants : ranger au froid, frigo et chambre froide et je signale les écarts.</t>
  </si>
  <si>
    <t>Dans un atelier de métiers de bouche, pour le stockage, audit : observer le poste, questionner l’équipe, vérifier les points suivants : stockage conforme, temperature stockage et froid positif, contrôler les preuves et relever les non-conformités.</t>
  </si>
  <si>
    <t>Quelle décision prends-tu en cas de non-conformité sur le stockage dans un atelier de métiers de bouche ?</t>
  </si>
  <si>
    <t>Dans un atelier de métiers de bouche, pour le stockage, en non-conformité, j’arrête, j’isole le produit ou le matériel, puis je préviens.</t>
  </si>
  <si>
    <t>Dans un atelier de métiers de bouche, pour le stockage, non-conformité : bloquer ou isoler si besoin, analyser la cause, appliquer la correction et enregistrer la décision.</t>
  </si>
  <si>
    <t>Quels enregistrements ou autocontrôles prouvent que le stockage est maîtrisé dans un atelier de métiers de bouche ?</t>
  </si>
  <si>
    <t>Dans un atelier de métiers de bouche, pour le stockage, je garde une preuve simple : fiche, date, contrôle réalisé et correction si besoin.</t>
  </si>
  <si>
    <t>Dans un atelier de métiers de bouche, pour le stockage, enregistrements : fiche datée, contrôle de les points suivants : stockage conforme, temperature stockage et froid positif, nom du responsable, écart constaté et action corrective réalisée.</t>
  </si>
  <si>
    <t>Quelles consignes donnerais-tu à l’équipe pour sécuriser le stockage dans un atelier de métiers de bouche ?</t>
  </si>
  <si>
    <t>Dans un atelier de métiers de bouche, pour le stockage, je rappelle à l’équipe de contrôler les points suivants : ranger au froid, frigo et chambre froide, d’appliquer la consigne et de signaler les écarts.</t>
  </si>
  <si>
    <t>Dans un atelier de métiers de bouche, pour le stockage, consignes équipe : expliquer les points suivants : stockage conforme, temperature stockage et froid positif, préciser le contrôle attendu, la fréquence, le responsable et la conduite à tenir.</t>
  </si>
  <si>
    <t>Explique le lien entre le stockage dans un atelier de métiers de bouche et les risques microbiologiques, chimiques, physiques ou allergènes.</t>
  </si>
  <si>
    <t>Dans un atelier de métiers de bouche, pour le stockage, je relie l’étape aux dangers possibles et je contrôle les points suivants : ranger au froid, frigo et chambre froide pour limiter le risque.</t>
  </si>
  <si>
    <t>Dans un atelier de métiers de bouche, pour le stockage, lien dangers : relier l’étape aux risques microbiologiques, chimiques, physiques ou allergènes, puis vérifier les points suivants : stockage conforme, temperature stockage et froid positif.</t>
  </si>
  <si>
    <t>Rédige une réponse de responsable sur le stockage dans un atelier de métiers de bouche : organisation, contrôle, traçabilité et correction.</t>
  </si>
  <si>
    <t>Dans un atelier de métiers de bouche, pour le stockage, je m’organise, je contrôle les points suivants : ranger au froid, frigo et chambre froide, je note l’écart et je fais corriger.</t>
  </si>
  <si>
    <t>Dans un atelier de métiers de bouche, pour le stockage, responsable : planifier l’étape, appliquer les points suivants : stockage conforme, temperature stockage et froid positif, contrôler, tracer les écarts et valider l’action corrective.</t>
  </si>
  <si>
    <t>Tu cuis une préparation dans un atelier de métiers de bouche. Explique en 2 phrases ce que tu fais pour éviter un risque microbiologique.</t>
  </si>
  <si>
    <t>Dans un atelier de métiers de bouche, pour la cuisson, je fais attention à cuisson, cuire assez et temperature coeur. Je contrôle le résultat et je préviens si j’ai un doute.</t>
  </si>
  <si>
    <t>Dans un atelier de métiers de bouche, pour la cuisson, je maîtrise l’étape avec les points suivants : temperature a coeur, controle sonde et cuisson maitrisee, contrôle opérationnel et consigne claire à l’équipe.</t>
  </si>
  <si>
    <t>Pendant la cuisson dans un atelier de métiers de bouche, que contrôles-tu concrètement avant de continuer ? Donne au moins deux points terrain.</t>
  </si>
  <si>
    <t>Dans un atelier de métiers de bouche, pour la cuisson, je contrôle les points suivants : cuisson, cuire assez et temperature coeur. Si ce n’est pas conforme, je stoppe, je corrige ou je préviens.</t>
  </si>
  <si>
    <t>Dans un atelier de métiers de bouche, pour la cuisson, je vérifie les points suivants : temperature a coeur, controle sonde et cuisson maitrisee, je compare au critère attendu et je déclenche une action corrective si l’écart est confirmé.</t>
  </si>
  <si>
    <t>Décris les bons gestes à appliquer pendant la cuisson dans un atelier de métiers de bouche, avec des mots simples.</t>
  </si>
  <si>
    <t>Dans un atelier de métiers de bouche, pour la cuisson, les bons gestes sont cuisson, cuire assez et temperature coeur. Je les applique avant de continuer.</t>
  </si>
  <si>
    <t>Dans un atelier de métiers de bouche, pour la cuisson, les gestes attendus sont formalisés : temperature a coeur, controle sonde et cuisson maitrisee, contrôle au poste et correction immédiate en cas de dérive.</t>
  </si>
  <si>
    <t>Donne un exemple simple de conduite correcte pendant la cuisson dans un atelier de métiers de bouche.</t>
  </si>
  <si>
    <t>Dans un atelier de métiers de bouche, pour la cuisson, exemple : je vérifie les points suivants : cuisson, cuire assez et temperature coeur. Si quelque chose ne va pas, je corrige.</t>
  </si>
  <si>
    <t>Dans un atelier de métiers de bouche, pour la cuisson, exemple professionnel : sécuriser l’étape par les points suivants : temperature a coeur, controle sonde et cuisson maitrisee, puis tracer l’écart et la correction si nécessaire.</t>
  </si>
  <si>
    <t>Tu vois un écart ou tu as un doute pendant la cuisson dans un atelier de métiers de bouche. Que fais-tu tout de suite ?</t>
  </si>
  <si>
    <t>Dans un atelier de métiers de bouche, pour la cuisson, en cas de doute, j’arrête, j’isole si besoin et je préviens. Je ne continue pas sans correction.</t>
  </si>
  <si>
    <t>Dans un atelier de métiers de bouche, pour la cuisson, en cas de doute, je bloque ou j’isole, j’analyse l’écart, je décide de la correction et je trace l’action.</t>
  </si>
  <si>
    <t>Pourquoi la cuisson dans un atelier de métiers de bouche est-il important pour la sécurité alimentaire ?</t>
  </si>
  <si>
    <t>Dans un atelier de métiers de bouche, pour la cuisson, c’est important car une erreur peut créer un risque sanitaire. Je maîtrise cuisson, cuire assez et temperature coeur.</t>
  </si>
  <si>
    <t>Dans un atelier de métiers de bouche, pour la cuisson, l’enjeu est sanitaire : l’étape peut créer un danger. Je maîtrise les points suivants : temperature a coeur, controle sonde et cuisson maitrisee et je vérifie l’application.</t>
  </si>
  <si>
    <t>Quels mots, gestes ou contrôles montrent que tu maîtrises la cuisson dans un atelier de métiers de bouche ?</t>
  </si>
  <si>
    <t>Dans un atelier de métiers de bouche, pour la cuisson, les mots ou gestes attendus sont : cuisson, cuire assez et temperature coeur. Ils montrent que je contrôle vraiment.</t>
  </si>
  <si>
    <t>Dans un atelier de métiers de bouche, pour la cuisson, les preuves de maîtrise sont temperature a coeur, controle sonde et cuisson maitrisee, observation du poste, contrôle documenté et écart traité.</t>
  </si>
  <si>
    <t>Explique à un jeune collègue les précautions à prendre pour la cuisson dans un atelier de métiers de bouche.</t>
  </si>
  <si>
    <t>Dans un atelier de métiers de bouche, pour la cuisson, je dirais au collègue : vérifie cuisson, cuire assez et temperature coeur, contrôle ton travail et préviens si tu vois un écart.</t>
  </si>
  <si>
    <t>Dans un atelier de métiers de bouche, pour la cuisson, consigne équipe : appliquer les points suivants : temperature a coeur, controle sonde et cuisson maitrisee, signaler toute dérive, corriger immédiatement et garder la preuve utile.</t>
  </si>
  <si>
    <t>Pendant la cuisson dans un atelier de métiers de bouche, qu’est-ce qu’il ne faut surtout pas oublier ?</t>
  </si>
  <si>
    <t>Dans un atelier de métiers de bouche, pour la cuisson, à ne pas oublier : cuisson, cuire assez et temperature coeur. Sans contrôle, on peut laisser passer un risque.</t>
  </si>
  <si>
    <t>Dans un atelier de métiers de bouche, pour la cuisson, point critique : ne pas oublier les points suivants : temperature a coeur, controle sonde et cuisson maitrisee, car l’absence de contrôle rend la maîtrise fragile.</t>
  </si>
  <si>
    <t>Tu cuis une préparation dans un atelier de métiers de bouche. Rédige une réponse courte : ce que tu fais, ce que tu contrôles, et qui tu préviens en cas de doute.</t>
  </si>
  <si>
    <t>Dans un atelier de métiers de bouche, pour la cuisson, je vérifie les points suivants : cuisson, cuire assez et temperature coeur. Si j’ai un doute, j’arrête, je corrige ou je préviens.</t>
  </si>
  <si>
    <t>Dans un atelier de métiers de bouche, pour la cuisson, réponse responsable : organiser l’étape, contrôler les points suivants : temperature a coeur, controle sonde et cuisson maitrisee, tracer l’écart et faire appliquer la correction.</t>
  </si>
  <si>
    <t>Présente la procédure professionnelle à appliquer pour maîtriser la cuisson dans un atelier de métiers de bouche.</t>
  </si>
  <si>
    <t>Dans un atelier de métiers de bouche, pour la cuisson, je respecte la procédure et je vérifie les points suivants : cuisson, cuire assez et temperature coeur. Je garde une preuve si elle est demandée.</t>
  </si>
  <si>
    <t>Dans un atelier de métiers de bouche, pour la cuisson, procédure : définir le responsable, appliquer les points suivants : temperature a coeur, controle sonde et cuisson maitrisee, contrôler la conformité et enregistrer les écarts.</t>
  </si>
  <si>
    <t>Quels contrôles, preuves et actions correctives attends-tu sur la cuisson dans un atelier de métiers de bouche ?</t>
  </si>
  <si>
    <t>Dans un atelier de métiers de bouche, pour la cuisson, je contrôle les points suivants : cuisson, cuire assez et temperature coeur, je note l’écart si besoin et je propose une correction.</t>
  </si>
  <si>
    <t>Dans un atelier de métiers de bouche, pour la cuisson, contrôle/preuve/correctif : vérifier les points suivants : temperature a coeur, controle sonde et cuisson maitrisee, conserver fiche ou relevé, puis corriger et tracer l’action.</t>
  </si>
  <si>
    <t>Analyse les dangers liés à la cuisson dans un atelier de métiers de bouche et indique les mesures de maîtrise attendues.</t>
  </si>
  <si>
    <t>Dans un atelier de métiers de bouche, pour la cuisson, je repère le danger, je maîtrise cuisson, cuire assez et temperature coeur et je préviens le responsable en cas de doute.</t>
  </si>
  <si>
    <t>Dans un atelier de métiers de bouche, pour la cuisson, analyse danger : identifier le risque lié à l’étape, maîtriser les points suivants : temperature a coeur, controle sonde et cuisson maitrisee, vérifier l’efficacité et corriger l’écart.</t>
  </si>
  <si>
    <t>Quelles exigences PMS, BPH ou HACCP doivent être respectées pour la cuisson dans un atelier de métiers de bouche ?</t>
  </si>
  <si>
    <t>Dans un atelier de métiers de bouche, pour la cuisson, je respecte les consignes BPH/PMS : cuisson, cuire assez et temperature coeur. Je travaille proprement et je contrôle.</t>
  </si>
  <si>
    <t>Dans un atelier de métiers de bouche, pour la cuisson, exigence PMS/BPH/HACCP : procédure écrite, les points suivants : temperature a coeur, controle sonde et cuisson maitrisee, fréquence de contrôle, preuve et action corrective.</t>
  </si>
  <si>
    <t>Comment réaliserais-tu un audit rapide de la maîtrise de la cuisson dans un atelier de métiers de bouche ?</t>
  </si>
  <si>
    <t>Dans un atelier de métiers de bouche, pour la cuisson, j’observe le poste, je contrôle les points suivants : cuisson, cuire assez et temperature coeur et je signale les écarts.</t>
  </si>
  <si>
    <t>Dans un atelier de métiers de bouche, pour la cuisson, audit : observer le poste, questionner l’équipe, vérifier les points suivants : temperature a coeur, controle sonde et cuisson maitrisee, contrôler les preuves et relever les non-conformités.</t>
  </si>
  <si>
    <t>Quelle décision prends-tu en cas de non-conformité sur la cuisson dans un atelier de métiers de bouche ?</t>
  </si>
  <si>
    <t>Dans un atelier de métiers de bouche, pour la cuisson, en non-conformité, j’arrête, j’isole le produit ou le matériel, puis je préviens.</t>
  </si>
  <si>
    <t>Dans un atelier de métiers de bouche, pour la cuisson, non-conformité : bloquer ou isoler si besoin, analyser la cause, appliquer la correction et enregistrer la décision.</t>
  </si>
  <si>
    <t>Quels enregistrements ou autocontrôles prouvent que la cuisson est maîtrisé dans un atelier de métiers de bouche ?</t>
  </si>
  <si>
    <t>Dans un atelier de métiers de bouche, pour la cuisson, je garde une preuve simple : fiche, date, contrôle réalisé et correction si besoin.</t>
  </si>
  <si>
    <t>Dans un atelier de métiers de bouche, pour la cuisson, enregistrements : fiche datée, contrôle de les points suivants : temperature a coeur, controle sonde et cuisson maitrisee, nom du responsable, écart constaté et action corrective réalisée.</t>
  </si>
  <si>
    <t>Quelles consignes donnerais-tu à l’équipe pour sécuriser la cuisson dans un atelier de métiers de bouche ?</t>
  </si>
  <si>
    <t>Dans un atelier de métiers de bouche, pour la cuisson, je rappelle à l’équipe de contrôler les points suivants : cuisson, cuire assez et temperature coeur, d’appliquer la consigne et de signaler les écarts.</t>
  </si>
  <si>
    <t>Dans un atelier de métiers de bouche, pour la cuisson, consignes équipe : expliquer les points suivants : temperature a coeur, controle sonde et cuisson maitrisee, préciser le contrôle attendu, la fréquence, le responsable et la conduite à tenir.</t>
  </si>
  <si>
    <t>Explique le lien entre la cuisson dans un atelier de métiers de bouche et les risques microbiologiques, chimiques, physiques ou allergènes.</t>
  </si>
  <si>
    <t>Dans un atelier de métiers de bouche, pour la cuisson, je relie l’étape aux dangers possibles et je contrôle les points suivants : cuisson, cuire assez et temperature coeur pour limiter le risque.</t>
  </si>
  <si>
    <t>Dans un atelier de métiers de bouche, pour la cuisson, lien dangers : relier l’étape aux risques microbiologiques, chimiques, physiques ou allergènes, puis vérifier les points suivants : temperature a coeur, controle sonde et cuisson maitrisee.</t>
  </si>
  <si>
    <t>Rédige une réponse de responsable sur la cuisson dans un atelier de métiers de bouche : organisation, contrôle, traçabilité et correction.</t>
  </si>
  <si>
    <t>Dans un atelier de métiers de bouche, pour la cuisson, je m’organise, je contrôle les points suivants : cuisson, cuire assez et temperature coeur, je note l’écart et je fais corriger.</t>
  </si>
  <si>
    <t>Dans un atelier de métiers de bouche, pour la cuisson, responsable : planifier l’étape, appliquer les points suivants : temperature a coeur, controle sonde et cuisson maitrisee, contrôler, tracer les écarts et valider l’action corrective.</t>
  </si>
  <si>
    <t>Tu sers une préparation dans un atelier de métiers de bouche. Explique en 2 phrases ce que tu fais pour éviter un risque microbiologique.</t>
  </si>
  <si>
    <t>Dans un atelier de métiers de bouche, pour le service, je fais attention à maintien chaud, maintien froid et vitrine froide. Je contrôle le résultat et je préviens si j’ai un doute.</t>
  </si>
  <si>
    <t>Dans un atelier de métiers de bouche, pour le service, je maîtrise l’étape avec les points suivants : liaison chaude, liaison froide et temperature service, contrôle opérationnel et consigne claire à l’équipe.</t>
  </si>
  <si>
    <t>Pendant le service dans un atelier de métiers de bouche, que contrôles-tu concrètement avant de continuer ? Donne au moins deux points terrain.</t>
  </si>
  <si>
    <t>Dans un atelier de métiers de bouche, pour le service, je contrôle les points suivants : maintien chaud, maintien froid et vitrine froide. Si ce n’est pas conforme, je stoppe, je corrige ou je préviens.</t>
  </si>
  <si>
    <t>Dans un atelier de métiers de bouche, pour le service, je vérifie les points suivants : liaison chaude, liaison froide et temperature service, je compare au critère attendu et je déclenche une action corrective si l’écart est confirmé.</t>
  </si>
  <si>
    <t>Décris les bons gestes à appliquer pendant le service dans un atelier de métiers de bouche, avec des mots simples.</t>
  </si>
  <si>
    <t>Dans un atelier de métiers de bouche, pour le service, les bons gestes sont maintien chaud, maintien froid et vitrine froide. Je les applique avant de continuer.</t>
  </si>
  <si>
    <t>Dans un atelier de métiers de bouche, pour le service, les gestes attendus sont formalisés : liaison chaude, liaison froide et temperature service, contrôle au poste et correction immédiate en cas de dérive.</t>
  </si>
  <si>
    <t>Donne un exemple simple de conduite correcte pendant le service dans un atelier de métiers de bouche.</t>
  </si>
  <si>
    <t>Dans un atelier de métiers de bouche, pour le service, exemple : je vérifie les points suivants : maintien chaud, maintien froid et vitrine froide. Si quelque chose ne va pas, je corrige.</t>
  </si>
  <si>
    <t>Dans un atelier de métiers de bouche, pour le service, exemple professionnel : sécuriser l’étape par les points suivants : liaison chaude, liaison froide et temperature service, puis tracer l’écart et la correction si nécessaire.</t>
  </si>
  <si>
    <t>Tu vois un écart ou tu as un doute pendant le service dans un atelier de métiers de bouche. Que fais-tu tout de suite ?</t>
  </si>
  <si>
    <t>Dans un atelier de métiers de bouche, pour le service, en cas de doute, j’arrête, j’isole si besoin et je préviens. Je ne continue pas sans correction.</t>
  </si>
  <si>
    <t>Dans un atelier de métiers de bouche, pour le service, en cas de doute, je bloque ou j’isole, j’analyse l’écart, je décide de la correction et je trace l’action.</t>
  </si>
  <si>
    <t>Pourquoi le service dans un atelier de métiers de bouche est-il important pour la sécurité alimentaire ?</t>
  </si>
  <si>
    <t>Dans un atelier de métiers de bouche, pour le service, c’est important car une erreur peut créer un risque sanitaire. Je maîtrise maintien chaud, maintien froid et vitrine froide.</t>
  </si>
  <si>
    <t>Dans un atelier de métiers de bouche, pour le service, l’enjeu est sanitaire : l’étape peut créer un danger. Je maîtrise les points suivants : liaison chaude, liaison froide et temperature service et je vérifie l’application.</t>
  </si>
  <si>
    <t>Quels mots, gestes ou contrôles montrent que tu maîtrises le service dans un atelier de métiers de bouche ?</t>
  </si>
  <si>
    <t>Dans un atelier de métiers de bouche, pour le service, les mots ou gestes attendus sont : maintien chaud, maintien froid et vitrine froide. Ils montrent que je contrôle vraiment.</t>
  </si>
  <si>
    <t>Dans un atelier de métiers de bouche, pour le service, les preuves de maîtrise sont liaison chaude, liaison froide et temperature service, observation du poste, contrôle documenté et écart traité.</t>
  </si>
  <si>
    <t>Explique à un jeune collègue les précautions à prendre pour le service dans un atelier de métiers de bouche.</t>
  </si>
  <si>
    <t>Dans un atelier de métiers de bouche, pour le service, je dirais au collègue : vérifie maintien chaud, maintien froid et vitrine froide, contrôle ton travail et préviens si tu vois un écart.</t>
  </si>
  <si>
    <t>Dans un atelier de métiers de bouche, pour le service, consigne équipe : appliquer les points suivants : liaison chaude, liaison froide et temperature service, signaler toute dérive, corriger immédiatement et garder la preuve utile.</t>
  </si>
  <si>
    <t>Pendant le service dans un atelier de métiers de bouche, qu’est-ce qu’il ne faut surtout pas oublier ?</t>
  </si>
  <si>
    <t>Dans un atelier de métiers de bouche, pour le service, à ne pas oublier : maintien chaud, maintien froid et vitrine froide. Sans contrôle, on peut laisser passer un risque.</t>
  </si>
  <si>
    <t>Dans un atelier de métiers de bouche, pour le service, point critique : ne pas oublier les points suivants : liaison chaude, liaison froide et temperature service, car l’absence de contrôle rend la maîtrise fragile.</t>
  </si>
  <si>
    <t>Tu sers une préparation dans un atelier de métiers de bouche. Rédige une réponse courte : ce que tu fais, ce que tu contrôles, et qui tu préviens en cas de doute.</t>
  </si>
  <si>
    <t>Dans un atelier de métiers de bouche, pour le service, je vérifie les points suivants : maintien chaud, maintien froid et vitrine froide. Si j’ai un doute, j’arrête, je corrige ou je préviens.</t>
  </si>
  <si>
    <t>Dans un atelier de métiers de bouche, pour le service, réponse responsable : organiser l’étape, contrôler les points suivants : liaison chaude, liaison froide et temperature service, tracer l’écart et faire appliquer la correction.</t>
  </si>
  <si>
    <t>Présente la procédure professionnelle à appliquer pour maîtriser le service dans un atelier de métiers de bouche.</t>
  </si>
  <si>
    <t>Dans un atelier de métiers de bouche, pour le service, je respecte la procédure et je vérifie les points suivants : maintien chaud, maintien froid et vitrine froide. Je garde une preuve si elle est demandée.</t>
  </si>
  <si>
    <t>Dans un atelier de métiers de bouche, pour le service, procédure : définir le responsable, appliquer les points suivants : liaison chaude, liaison froide et temperature service, contrôler la conformité et enregistrer les écarts.</t>
  </si>
  <si>
    <t>Quels contrôles, preuves et actions correctives attends-tu sur le service dans un atelier de métiers de bouche ?</t>
  </si>
  <si>
    <t>Dans un atelier de métiers de bouche, pour le service, je contrôle les points suivants : maintien chaud, maintien froid et vitrine froide, je note l’écart si besoin et je propose une correction.</t>
  </si>
  <si>
    <t>Dans un atelier de métiers de bouche, pour le service, contrôle/preuve/correctif : vérifier les points suivants : liaison chaude, liaison froide et temperature service, conserver fiche ou relevé, puis corriger et tracer l’action.</t>
  </si>
  <si>
    <t>Analyse les dangers liés à le service dans un atelier de métiers de bouche et indique les mesures de maîtrise attendues.</t>
  </si>
  <si>
    <t>Dans un atelier de métiers de bouche, pour le service, je repère le danger, je maîtrise maintien chaud, maintien froid et vitrine froide et je préviens le responsable en cas de doute.</t>
  </si>
  <si>
    <t>Dans un atelier de métiers de bouche, pour le service, analyse danger : identifier le risque lié à l’étape, maîtriser les points suivants : liaison chaude, liaison froide et temperature service, vérifier l’efficacité et corriger l’écart.</t>
  </si>
  <si>
    <t>Quelles exigences PMS, BPH ou HACCP doivent être respectées pour le service dans un atelier de métiers de bouche ?</t>
  </si>
  <si>
    <t>Dans un atelier de métiers de bouche, pour le service, je respecte les consignes BPH/PMS : maintien chaud, maintien froid et vitrine froide. Je travaille proprement et je contrôle.</t>
  </si>
  <si>
    <t>Dans un atelier de métiers de bouche, pour le service, exigence PMS/BPH/HACCP : procédure écrite, les points suivants : liaison chaude, liaison froide et temperature service, fréquence de contrôle, preuve et action corrective.</t>
  </si>
  <si>
    <t>Comment réaliserais-tu un audit rapide de la maîtrise de le service dans un atelier de métiers de bouche ?</t>
  </si>
  <si>
    <t>Dans un atelier de métiers de bouche, pour le service, j’observe le poste, je contrôle les points suivants : maintien chaud, maintien froid et vitrine froide et je signale les écarts.</t>
  </si>
  <si>
    <t>Dans un atelier de métiers de bouche, pour le service, audit : observer le poste, questionner l’équipe, vérifier les points suivants : liaison chaude, liaison froide et temperature service, contrôler les preuves et relever les non-conformités.</t>
  </si>
  <si>
    <t>Quelle décision prends-tu en cas de non-conformité sur le service dans un atelier de métiers de bouche ?</t>
  </si>
  <si>
    <t>Dans un atelier de métiers de bouche, pour le service, en non-conformité, j’arrête, j’isole le produit ou le matériel, puis je préviens.</t>
  </si>
  <si>
    <t>Dans un atelier de métiers de bouche, pour le service, non-conformité : bloquer ou isoler si besoin, analyser la cause, appliquer la correction et enregistrer la décision.</t>
  </si>
  <si>
    <t>Quels enregistrements ou autocontrôles prouvent que le service est maîtrisé dans un atelier de métiers de bouche ?</t>
  </si>
  <si>
    <t>Dans un atelier de métiers de bouche, pour le service, je garde une preuve simple : fiche, date, contrôle réalisé et correction si besoin.</t>
  </si>
  <si>
    <t>Dans un atelier de métiers de bouche, pour le service, enregistrements : fiche datée, contrôle de les points suivants : liaison chaude, liaison froide et temperature service, nom du responsable, écart constaté et action corrective réalisée.</t>
  </si>
  <si>
    <t>Quelles consignes donnerais-tu à l’équipe pour sécuriser le service dans un atelier de métiers de bouche ?</t>
  </si>
  <si>
    <t>Dans un atelier de métiers de bouche, pour le service, je rappelle à l’équipe de contrôler les points suivants : maintien chaud, maintien froid et vitrine froide, d’appliquer la consigne et de signaler les écarts.</t>
  </si>
  <si>
    <t>Dans un atelier de métiers de bouche, pour le service, consignes équipe : expliquer les points suivants : liaison chaude, liaison froide et temperature service, préciser le contrôle attendu, la fréquence, le responsable et la conduite à tenir.</t>
  </si>
  <si>
    <t>Explique le lien entre le service dans un atelier de métiers de bouche et les risques microbiologiques, chimiques, physiques ou allergènes.</t>
  </si>
  <si>
    <t>Dans un atelier de métiers de bouche, pour le service, je relie l’étape aux dangers possibles et je contrôle les points suivants : maintien chaud, maintien froid et vitrine froide pour limiter le risque.</t>
  </si>
  <si>
    <t>Dans un atelier de métiers de bouche, pour le service, lien dangers : relier l’étape aux risques microbiologiques, chimiques, physiques ou allergènes, puis vérifier les points suivants : liaison chaude, liaison froide et temperature service.</t>
  </si>
  <si>
    <t>Rédige une réponse de responsable sur le service dans un atelier de métiers de bouche : organisation, contrôle, traçabilité et correction.</t>
  </si>
  <si>
    <t>Dans un atelier de métiers de bouche, pour le service, je m’organise, je contrôle les points suivants : maintien chaud, maintien froid et vitrine froide, je note l’écart et je fais corriger.</t>
  </si>
  <si>
    <t>Dans un atelier de métiers de bouche, pour le service, responsable : planifier l’étape, appliquer les points suivants : liaison chaude, liaison froide et temperature service, contrôler, tracer les écarts et valider l’action corrective.</t>
  </si>
  <si>
    <t>Tu refroidis une préparation dans un atelier de métiers de bouche. Explique en 2 phrases ce que tu fais pour éviter un risque microbiologique.</t>
  </si>
  <si>
    <t>Dans un atelier de métiers de bouche, pour le refroidissement, je fais attention à refroidissement rapide, refroidir vite et cellule. Je contrôle le résultat et je préviens si j’ai un doute.</t>
  </si>
  <si>
    <t>Dans un atelier de métiers de bouche, pour le refroidissement, je maîtrise l’étape avec les points suivants : refroidissement rapide, cellule de refroidissement et faible epaisseur, contrôle opérationnel et consigne claire à l’équipe.</t>
  </si>
  <si>
    <t>Pendant le refroidissement dans un atelier de métiers de bouche, que contrôles-tu concrètement avant de continuer ? Donne au moins deux points terrain.</t>
  </si>
  <si>
    <t>Dans un atelier de métiers de bouche, pour le refroidissement, je contrôle les points suivants : refroidissement rapide, refroidir vite et cellule. Si ce n’est pas conforme, je stoppe, je corrige ou je préviens.</t>
  </si>
  <si>
    <t>Dans un atelier de métiers de bouche, pour le refroidissement, je vérifie les points suivants : refroidissement rapide, cellule de refroidissement et faible epaisseur, je compare au critère attendu et je déclenche une action corrective si l’écart est confirmé.</t>
  </si>
  <si>
    <t>Décris les bons gestes à appliquer pendant le refroidissement dans un atelier de métiers de bouche, avec des mots simples.</t>
  </si>
  <si>
    <t>Dans un atelier de métiers de bouche, pour le refroidissement, les bons gestes sont refroidissement rapide, refroidir vite et cellule. Je les applique avant de continuer.</t>
  </si>
  <si>
    <t>Dans un atelier de métiers de bouche, pour le refroidissement, les gestes attendus sont formalisés : refroidissement rapide, cellule de refroidissement et faible epaisseur, contrôle au poste et correction immédiate en cas de dérive.</t>
  </si>
  <si>
    <t>Donne un exemple simple de conduite correcte pendant le refroidissement dans un atelier de métiers de bouche.</t>
  </si>
  <si>
    <t>Dans un atelier de métiers de bouche, pour le refroidissement, exemple : je vérifie les points suivants : refroidissement rapide, refroidir vite et cellule. Si quelque chose ne va pas, je corrige.</t>
  </si>
  <si>
    <t>Dans un atelier de métiers de bouche, pour le refroidissement, exemple professionnel : sécuriser l’étape par les points suivants : refroidissement rapide, cellule de refroidissement et faible epaisseur, puis tracer l’écart et la correction si nécessaire.</t>
  </si>
  <si>
    <t>Tu vois un écart ou tu as un doute pendant le refroidissement dans un atelier de métiers de bouche. Que fais-tu tout de suite ?</t>
  </si>
  <si>
    <t>Dans un atelier de métiers de bouche, pour le refroidissement, en cas de doute, j’arrête, j’isole si besoin et je préviens. Je ne continue pas sans correction.</t>
  </si>
  <si>
    <t>Dans un atelier de métiers de bouche, pour le refroidissement, en cas de doute, je bloque ou j’isole, j’analyse l’écart, je décide de la correction et je trace l’action.</t>
  </si>
  <si>
    <t>Pourquoi le refroidissement dans un atelier de métiers de bouche est-il important pour la sécurité alimentaire ?</t>
  </si>
  <si>
    <t>Dans un atelier de métiers de bouche, pour le refroidissement, c’est important car une erreur peut créer un risque sanitaire. Je maîtrise refroidissement rapide, refroidir vite et cellule.</t>
  </si>
  <si>
    <t>Dans un atelier de métiers de bouche, pour le refroidissement, l’enjeu est sanitaire : l’étape peut créer un danger. Je maîtrise les points suivants : refroidissement rapide, cellule de refroidissement et faible epaisseur et je vérifie l’application.</t>
  </si>
  <si>
    <t>Quels mots, gestes ou contrôles montrent que tu maîtrises le refroidissement dans un atelier de métiers de bouche ?</t>
  </si>
  <si>
    <t>Dans un atelier de métiers de bouche, pour le refroidissement, les mots ou gestes attendus sont : refroidissement rapide, refroidir vite et cellule. Ils montrent que je contrôle vraiment.</t>
  </si>
  <si>
    <t>Dans un atelier de métiers de bouche, pour le refroidissement, les preuves de maîtrise sont refroidissement rapide, cellule de refroidissement et faible epaisseur, observation du poste, contrôle documenté et écart traité.</t>
  </si>
  <si>
    <t>Explique à un jeune collègue les précautions à prendre pour le refroidissement dans un atelier de métiers de bouche.</t>
  </si>
  <si>
    <t>Dans un atelier de métiers de bouche, pour le refroidissement, je dirais au collègue : vérifie refroidissement rapide, refroidir vite et cellule, contrôle ton travail et préviens si tu vois un écart.</t>
  </si>
  <si>
    <t>Dans un atelier de métiers de bouche, pour le refroidissement, consigne équipe : appliquer les points suivants : refroidissement rapide, cellule de refroidissement et faible epaisseur, signaler toute dérive, corriger immédiatement et garder la preuve utile.</t>
  </si>
  <si>
    <t>Pendant le refroidissement dans un atelier de métiers de bouche, qu’est-ce qu’il ne faut surtout pas oublier ?</t>
  </si>
  <si>
    <t>Dans un atelier de métiers de bouche, pour le refroidissement, à ne pas oublier : refroidissement rapide, refroidir vite et cellule. Sans contrôle, on peut laisser passer un risque.</t>
  </si>
  <si>
    <t>Dans un atelier de métiers de bouche, pour le refroidissement, point critique : ne pas oublier les points suivants : refroidissement rapide, cellule de refroidissement et faible epaisseur, car l’absence de contrôle rend la maîtrise fragile.</t>
  </si>
  <si>
    <t>Tu refroidis une préparation dans un atelier de métiers de bouche. Rédige une réponse courte : ce que tu fais, ce que tu contrôles, et qui tu préviens en cas de doute.</t>
  </si>
  <si>
    <t>Dans un atelier de métiers de bouche, pour le refroidissement, je vérifie les points suivants : refroidissement rapide, refroidir vite et cellule. Si j’ai un doute, j’arrête, je corrige ou je préviens.</t>
  </si>
  <si>
    <t>Dans un atelier de métiers de bouche, pour le refroidissement, réponse responsable : organiser l’étape, contrôler les points suivants : refroidissement rapide, cellule de refroidissement et faible epaisseur, tracer l’écart et faire appliquer la correction.</t>
  </si>
  <si>
    <t>Présente la procédure professionnelle à appliquer pour maîtriser le refroidissement dans un atelier de métiers de bouche.</t>
  </si>
  <si>
    <t>Dans un atelier de métiers de bouche, pour le refroidissement, je respecte la procédure et je vérifie les points suivants : refroidissement rapide, refroidir vite et cellule. Je garde une preuve si elle est demandée.</t>
  </si>
  <si>
    <t>Dans un atelier de métiers de bouche, pour le refroidissement, procédure : définir le responsable, appliquer les points suivants : refroidissement rapide, cellule de refroidissement et faible epaisseur, contrôler la conformité et enregistrer les écarts.</t>
  </si>
  <si>
    <t>Quels contrôles, preuves et actions correctives attends-tu sur le refroidissement dans un atelier de métiers de bouche ?</t>
  </si>
  <si>
    <t>Dans un atelier de métiers de bouche, pour le refroidissement, je contrôle les points suivants : refroidissement rapide, refroidir vite et cellule, je note l’écart si besoin et je propose une correction.</t>
  </si>
  <si>
    <t>Dans un atelier de métiers de bouche, pour le refroidissement, contrôle/preuve/correctif : vérifier les points suivants : refroidissement rapide, cellule de refroidissement et faible epaisseur, conserver fiche ou relevé, puis corriger et tracer l’action.</t>
  </si>
  <si>
    <t>Analyse les dangers liés à le refroidissement dans un atelier de métiers de bouche et indique les mesures de maîtrise attendues.</t>
  </si>
  <si>
    <t>Dans un atelier de métiers de bouche, pour le refroidissement, je repère le danger, je maîtrise refroidissement rapide, refroidir vite et cellule et je préviens le responsable en cas de doute.</t>
  </si>
  <si>
    <t>Dans un atelier de métiers de bouche, pour le refroidissement, analyse danger : identifier le risque lié à l’étape, maîtriser les points suivants : refroidissement rapide, cellule de refroidissement et faible epaisseur, vérifier l’efficacité et corriger l’écart.</t>
  </si>
  <si>
    <t>Quelles exigences PMS, BPH ou HACCP doivent être respectées pour le refroidissement dans un atelier de métiers de bouche ?</t>
  </si>
  <si>
    <t>Dans un atelier de métiers de bouche, pour le refroidissement, je respecte les consignes BPH/PMS : refroidissement rapide, refroidir vite et cellule. Je travaille proprement et je contrôle.</t>
  </si>
  <si>
    <t>Dans un atelier de métiers de bouche, pour le refroidissement, exigence PMS/BPH/HACCP : procédure écrite, les points suivants : refroidissement rapide, cellule de refroidissement et faible epaisseur, fréquence de contrôle, preuve et action corrective.</t>
  </si>
  <si>
    <t>Comment réaliserais-tu un audit rapide de la maîtrise de le refroidissement dans un atelier de métiers de bouche ?</t>
  </si>
  <si>
    <t>Dans un atelier de métiers de bouche, pour le refroidissement, j’observe le poste, je contrôle les points suivants : refroidissement rapide, refroidir vite et cellule et je signale les écarts.</t>
  </si>
  <si>
    <t>Dans un atelier de métiers de bouche, pour le refroidissement, audit : observer le poste, questionner l’équipe, vérifier les points suivants : refroidissement rapide, cellule de refroidissement et faible epaisseur, contrôler les preuves et relever les non-conformités.</t>
  </si>
  <si>
    <t>Quelle décision prends-tu en cas de non-conformité sur le refroidissement dans un atelier de métiers de bouche ?</t>
  </si>
  <si>
    <t>Dans un atelier de métiers de bouche, pour le refroidissement, en non-conformité, j’arrête, j’isole le produit ou le matériel, puis je préviens.</t>
  </si>
  <si>
    <t>Dans un atelier de métiers de bouche, pour le refroidissement, non-conformité : bloquer ou isoler si besoin, analyser la cause, appliquer la correction et enregistrer la décision.</t>
  </si>
  <si>
    <t>Quels enregistrements ou autocontrôles prouvent que le refroidissement est maîtrisé dans un atelier de métiers de bouche ?</t>
  </si>
  <si>
    <t>Dans un atelier de métiers de bouche, pour le refroidissement, je garde une preuve simple : fiche, date, contrôle réalisé et correction si besoin.</t>
  </si>
  <si>
    <t>Dans un atelier de métiers de bouche, pour le refroidissement, enregistrements : fiche datée, contrôle de les points suivants : refroidissement rapide, cellule de refroidissement et faible epaisseur, nom du responsable, écart constaté et action corrective réalisée.</t>
  </si>
  <si>
    <t>Quelles consignes donnerais-tu à l’équipe pour sécuriser le refroidissement dans un atelier de métiers de bouche ?</t>
  </si>
  <si>
    <t>Dans un atelier de métiers de bouche, pour le refroidissement, je rappelle à l’équipe de contrôler les points suivants : refroidissement rapide, refroidir vite et cellule, d’appliquer la consigne et de signaler les écarts.</t>
  </si>
  <si>
    <t>Dans un atelier de métiers de bouche, pour le refroidissement, consignes équipe : expliquer les points suivants : refroidissement rapide, cellule de refroidissement et faible epaisseur, préciser le contrôle attendu, la fréquence, le responsable et la conduite à tenir.</t>
  </si>
  <si>
    <t>Explique le lien entre le refroidissement dans un atelier de métiers de bouche et les risques microbiologiques, chimiques, physiques ou allergènes.</t>
  </si>
  <si>
    <t>Dans un atelier de métiers de bouche, pour le refroidissement, je relie l’étape aux dangers possibles et je contrôle les points suivants : refroidissement rapide, refroidir vite et cellule pour limiter le risque.</t>
  </si>
  <si>
    <t>Dans un atelier de métiers de bouche, pour le refroidissement, lien dangers : relier l’étape aux risques microbiologiques, chimiques, physiques ou allergènes, puis vérifier les points suivants : refroidissement rapide, cellule de refroidissement et faible epaisseur.</t>
  </si>
  <si>
    <t>Rédige une réponse de responsable sur le refroidissement dans un atelier de métiers de bouche : organisation, contrôle, traçabilité et correction.</t>
  </si>
  <si>
    <t>Dans un atelier de métiers de bouche, pour le refroidissement, je m’organise, je contrôle les points suivants : refroidissement rapide, refroidir vite et cellule, je note l’écart et je fais corriger.</t>
  </si>
  <si>
    <t>Dans un atelier de métiers de bouche, pour le refroidissement, responsable : planifier l’étape, appliquer les points suivants : refroidissement rapide, cellule de refroidissement et faible epaisseur, contrôler, tracer les écarts et valider l’action corrective.</t>
  </si>
  <si>
    <t>Tu remets une préparation en température dans un atelier de métiers de bouche. Explique en 2 phrases ce que tu fais pour éviter un risque microbiologique.</t>
  </si>
  <si>
    <t>Dans un atelier de métiers de bouche, pour la remise en température, je fais attention à remise temperature, rechauffer vite et rechauffer une fois. Je contrôle le résultat et je préviens si j’ai un doute.</t>
  </si>
  <si>
    <t>Dans un atelier de métiers de bouche, pour la remise en température, je maîtrise l’étape avec les points suivants : remise en temperature, remontee rapide temperature et rechauffage unique, contrôle opérationnel et consigne claire à l’équipe.</t>
  </si>
  <si>
    <t>Pendant la remise en température dans un atelier de métiers de bouche, que contrôles-tu concrètement avant de continuer ? Donne au moins deux points terrain.</t>
  </si>
  <si>
    <t>Dans un atelier de métiers de bouche, pour la remise en température, je contrôle les points suivants : remise temperature, rechauffer vite et rechauffer une fois. Si ce n’est pas conforme, je stoppe, je corrige ou je préviens.</t>
  </si>
  <si>
    <t>Dans un atelier de métiers de bouche, pour la remise en température, je vérifie les points suivants : remise en temperature, remontee rapide temperature et rechauffage unique, je compare au critère attendu et je déclenche une action corrective si l’écart est confirmé.</t>
  </si>
  <si>
    <t>Décris les bons gestes à appliquer pendant la remise en température dans un atelier de métiers de bouche, avec des mots simples.</t>
  </si>
  <si>
    <t>Dans un atelier de métiers de bouche, pour la remise en température, les bons gestes sont remise temperature, rechauffer vite et rechauffer une fois. Je les applique avant de continuer.</t>
  </si>
  <si>
    <t>Dans un atelier de métiers de bouche, pour la remise en température, les gestes attendus sont formalisés : remise en temperature, remontee rapide temperature et rechauffage unique, contrôle au poste et correction immédiate en cas de dérive.</t>
  </si>
  <si>
    <t>Donne un exemple simple de conduite correcte pendant la remise en température dans un atelier de métiers de bouche.</t>
  </si>
  <si>
    <t>Dans un atelier de métiers de bouche, pour la remise en température, exemple : je vérifie les points suivants : remise temperature, rechauffer vite et rechauffer une fois. Si quelque chose ne va pas, je corrige.</t>
  </si>
  <si>
    <t>Dans un atelier de métiers de bouche, pour la remise en température, exemple professionnel : sécuriser l’étape par les points suivants : remise en temperature, remontee rapide temperature et rechauffage unique, puis tracer l’écart et la correction si nécessaire.</t>
  </si>
  <si>
    <t>Tu vois un écart ou tu as un doute pendant la remise en température dans un atelier de métiers de bouche. Que fais-tu tout de suite ?</t>
  </si>
  <si>
    <t>Dans un atelier de métiers de bouche, pour la remise en température, en cas de doute, j’arrête, j’isole si besoin et je préviens. Je ne continue pas sans correction.</t>
  </si>
  <si>
    <t>Dans un atelier de métiers de bouche, pour la remise en température, en cas de doute, je bloque ou j’isole, j’analyse l’écart, je décide de la correction et je trace l’action.</t>
  </si>
  <si>
    <t>Pourquoi la remise en température dans un atelier de métiers de bouche est-il important pour la sécurité alimentaire ?</t>
  </si>
  <si>
    <t>Dans un atelier de métiers de bouche, pour la remise en température, c’est important car une erreur peut créer un risque sanitaire. Je maîtrise remise temperature, rechauffer vite et rechauffer une fois.</t>
  </si>
  <si>
    <t>Dans un atelier de métiers de bouche, pour la remise en température, l’enjeu est sanitaire : l’étape peut créer un danger. Je maîtrise les points suivants : remise en temperature, remontee rapide temperature et rechauffage unique et je vérifie l’application.</t>
  </si>
  <si>
    <t>Quels mots, gestes ou contrôles montrent que tu maîtrises la remise en température dans un atelier de métiers de bouche ?</t>
  </si>
  <si>
    <t>Dans un atelier de métiers de bouche, pour la remise en température, les mots ou gestes attendus sont : remise temperature, rechauffer vite et rechauffer une fois. Ils montrent que je contrôle vraiment.</t>
  </si>
  <si>
    <t>Dans un atelier de métiers de bouche, pour la remise en température, les preuves de maîtrise sont remise en temperature, remontee rapide temperature et rechauffage unique, observation du poste, contrôle documenté et écart traité.</t>
  </si>
  <si>
    <t>Explique à un jeune collègue les précautions à prendre pour la remise en température dans un atelier de métiers de bouche.</t>
  </si>
  <si>
    <t>Dans un atelier de métiers de bouche, pour la remise en température, je dirais au collègue : vérifie remise temperature, rechauffer vite et rechauffer une fois, contrôle ton travail et préviens si tu vois un écart.</t>
  </si>
  <si>
    <t>Dans un atelier de métiers de bouche, pour la remise en température, consigne équipe : appliquer les points suivants : remise en temperature, remontee rapide temperature et rechauffage unique, signaler toute dérive, corriger immédiatement et garder la preuve utile.</t>
  </si>
  <si>
    <t>Pendant la remise en température dans un atelier de métiers de bouche, qu’est-ce qu’il ne faut surtout pas oublier ?</t>
  </si>
  <si>
    <t>Dans un atelier de métiers de bouche, pour la remise en température, à ne pas oublier : remise temperature, rechauffer vite et rechauffer une fois. Sans contrôle, on peut laisser passer un risque.</t>
  </si>
  <si>
    <t>Dans un atelier de métiers de bouche, pour la remise en température, point critique : ne pas oublier les points suivants : remise en temperature, remontee rapide temperature et rechauffage unique, car l’absence de contrôle rend la maîtrise fragile.</t>
  </si>
  <si>
    <t>Tu remets une préparation en température dans un atelier de métiers de bouche. Rédige une réponse courte : ce que tu fais, ce que tu contrôles, et qui tu préviens en cas de doute.</t>
  </si>
  <si>
    <t>Dans un atelier de métiers de bouche, pour la remise en température, je vérifie les points suivants : remise temperature, rechauffer vite et rechauffer une fois. Si j’ai un doute, j’arrête, je corrige ou je préviens.</t>
  </si>
  <si>
    <t>Dans un atelier de métiers de bouche, pour la remise en température, réponse responsable : organiser l’étape, contrôler les points suivants : remise en temperature, remontee rapide temperature et rechauffage unique, tracer l’écart et faire appliquer la correction.</t>
  </si>
  <si>
    <t>Présente la procédure professionnelle à appliquer pour maîtriser la remise en température dans un atelier de métiers de bouche.</t>
  </si>
  <si>
    <t>Dans un atelier de métiers de bouche, pour la remise en température, je respecte la procédure et je vérifie les points suivants : remise temperature, rechauffer vite et rechauffer une fois. Je garde une preuve si elle est demandée.</t>
  </si>
  <si>
    <t>Dans un atelier de métiers de bouche, pour la remise en température, procédure : définir le responsable, appliquer les points suivants : remise en temperature, remontee rapide temperature et rechauffage unique, contrôler la conformité et enregistrer les écarts.</t>
  </si>
  <si>
    <t>Quels contrôles, preuves et actions correctives attends-tu sur la remise en température dans un atelier de métiers de bouche ?</t>
  </si>
  <si>
    <t>Dans un atelier de métiers de bouche, pour la remise en température, je contrôle les points suivants : remise temperature, rechauffer vite et rechauffer une fois, je note l’écart si besoin et je propose une correction.</t>
  </si>
  <si>
    <t>Dans un atelier de métiers de bouche, pour la remise en température, contrôle/preuve/correctif : vérifier les points suivants : remise en temperature, remontee rapide temperature et rechauffage unique, conserver fiche ou relevé, puis corriger et tracer l’action.</t>
  </si>
  <si>
    <t>Analyse les dangers liés à la remise en température dans un atelier de métiers de bouche et indique les mesures de maîtrise attendues.</t>
  </si>
  <si>
    <t>Dans un atelier de métiers de bouche, pour la remise en température, je repère le danger, je maîtrise remise temperature, rechauffer vite et rechauffer une fois et je préviens le responsable en cas de doute.</t>
  </si>
  <si>
    <t>Dans un atelier de métiers de bouche, pour la remise en température, analyse danger : identifier le risque lié à l’étape, maîtriser les points suivants : remise en temperature, remontee rapide temperature et rechauffage unique, vérifier l’efficacité et corriger l’écart.</t>
  </si>
  <si>
    <t>Quelles exigences PMS, BPH ou HACCP doivent être respectées pour la remise en température dans un atelier de métiers de bouche ?</t>
  </si>
  <si>
    <t>Dans un atelier de métiers de bouche, pour la remise en température, je respecte les consignes BPH/PMS : remise temperature, rechauffer vite et rechauffer une fois. Je travaille proprement et je contrôle.</t>
  </si>
  <si>
    <t>Dans un atelier de métiers de bouche, pour la remise en température, exigence PMS/BPH/HACCP : procédure écrite, les points suivants : remise en temperature, remontee rapide temperature et rechauffage unique, fréquence de contrôle, preuve et action corrective.</t>
  </si>
  <si>
    <t>Comment réaliserais-tu un audit rapide de la maîtrise de la remise en température dans un atelier de métiers de bouche ?</t>
  </si>
  <si>
    <t>Dans un atelier de métiers de bouche, pour la remise en température, j’observe le poste, je contrôle les points suivants : remise temperature, rechauffer vite et rechauffer une fois et je signale les écarts.</t>
  </si>
  <si>
    <t>Dans un atelier de métiers de bouche, pour la remise en température, audit : observer le poste, questionner l’équipe, vérifier les points suivants : remise en temperature, remontee rapide temperature et rechauffage unique, contrôler les preuves et relever les non-conformités.</t>
  </si>
  <si>
    <t>Quelle décision prends-tu en cas de non-conformité sur la remise en température dans un atelier de métiers de bouche ?</t>
  </si>
  <si>
    <t>Dans un atelier de métiers de bouche, pour la remise en température, en non-conformité, j’arrête, j’isole le produit ou le matériel, puis je préviens.</t>
  </si>
  <si>
    <t>Dans un atelier de métiers de bouche, pour la remise en température, non-conformité : bloquer ou isoler si besoin, analyser la cause, appliquer la correction et enregistrer la décision.</t>
  </si>
  <si>
    <t>Quels enregistrements ou autocontrôles prouvent que la remise en température est maîtrisé dans un atelier de métiers de bouche ?</t>
  </si>
  <si>
    <t>Dans un atelier de métiers de bouche, pour la remise en température, je garde une preuve simple : fiche, date, contrôle réalisé et correction si besoin.</t>
  </si>
  <si>
    <t>Dans un atelier de métiers de bouche, pour la remise en température, enregistrements : fiche datée, contrôle de les points suivants : remise en temperature, remontee rapide temperature et rechauffage unique, nom du responsable, écart constaté et action corrective réalisée.</t>
  </si>
  <si>
    <t>Quelles consignes donnerais-tu à l’équipe pour sécuriser la remise en température dans un atelier de métiers de bouche ?</t>
  </si>
  <si>
    <t>Dans un atelier de métiers de bouche, pour la remise en température, je rappelle à l’équipe de contrôler les points suivants : remise temperature, rechauffer vite et rechauffer une fois, d’appliquer la consigne et de signaler les écarts.</t>
  </si>
  <si>
    <t>Dans un atelier de métiers de bouche, pour la remise en température, consignes équipe : expliquer les points suivants : remise en temperature, remontee rapide temperature et rechauffage unique, préciser le contrôle attendu, la fréquence, le responsable et la conduite à tenir.</t>
  </si>
  <si>
    <t>Explique le lien entre la remise en température dans un atelier de métiers de bouche et les risques microbiologiques, chimiques, physiques ou allergènes.</t>
  </si>
  <si>
    <t>Dans un atelier de métiers de bouche, pour la remise en température, je relie l’étape aux dangers possibles et je contrôle les points suivants : remise temperature, rechauffer vite et rechauffer une fois pour limiter le risque.</t>
  </si>
  <si>
    <t>Dans un atelier de métiers de bouche, pour la remise en température, lien dangers : relier l’étape aux risques microbiologiques, chimiques, physiques ou allergènes, puis vérifier les points suivants : remise en temperature, remontee rapide temperature et rechauffage unique.</t>
  </si>
  <si>
    <t>Rédige une réponse de responsable sur la remise en température dans un atelier de métiers de bouche : organisation, contrôle, traçabilité et correction.</t>
  </si>
  <si>
    <t>Dans un atelier de métiers de bouche, pour la remise en température, je m’organise, je contrôle les points suivants : remise temperature, rechauffer vite et rechauffer une fois, je note l’écart et je fais corriger.</t>
  </si>
  <si>
    <t>Dans un atelier de métiers de bouche, pour la remise en température, responsable : planifier l’étape, appliquer les points suivants : remise en temperature, remontee rapide temperature et rechauffage unique, contrôler, tracer les écarts et valider l’action corrective.</t>
  </si>
  <si>
    <t>Tu gères des restes alimentaires dans un atelier de métiers de bouche. Explique en 2 phrases ce que tu fais pour éviter un risque microbiologique.</t>
  </si>
  <si>
    <t>Dans un atelier de métiers de bouche, pour la gestion des restes, je fais attention à restes, excedents et jeter si doute. Je contrôle le résultat et je préviens si j’ai un doute.</t>
  </si>
  <si>
    <t>Dans un atelier de métiers de bouche, pour la gestion des restes, je maîtrise l’étape avec les points suivants : gestion excedents, criteres reutilisation et pms restes, contrôle opérationnel et consigne claire à l’équipe.</t>
  </si>
  <si>
    <t>Pendant la gestion des restes dans un atelier de métiers de bouche, que contrôles-tu concrètement avant de continuer ? Donne au moins deux points terrain.</t>
  </si>
  <si>
    <t>Dans un atelier de métiers de bouche, pour la gestion des restes, je contrôle les points suivants : restes, excedents et jeter si doute. Si ce n’est pas conforme, je stoppe, je corrige ou je préviens.</t>
  </si>
  <si>
    <t>Dans un atelier de métiers de bouche, pour la gestion des restes, je vérifie les points suivants : gestion excedents, criteres reutilisation et pms restes, je compare au critère attendu et je déclenche une action corrective si l’écart est confirmé.</t>
  </si>
  <si>
    <t>Décris les bons gestes à appliquer pendant la gestion des restes dans un atelier de métiers de bouche, avec des mots simples.</t>
  </si>
  <si>
    <t>Dans un atelier de métiers de bouche, pour la gestion des restes, les bons gestes sont restes, excedents et jeter si doute. Je les applique avant de continuer.</t>
  </si>
  <si>
    <t>Dans un atelier de métiers de bouche, pour la gestion des restes, les gestes attendus sont formalisés : gestion excedents, criteres reutilisation et pms restes, contrôle au poste et correction immédiate en cas de dérive.</t>
  </si>
  <si>
    <t>Donne un exemple simple de conduite correcte pendant la gestion des restes dans un atelier de métiers de bouche.</t>
  </si>
  <si>
    <t>Dans un atelier de métiers de bouche, pour la gestion des restes, exemple : je vérifie les points suivants : restes, excedents et jeter si doute. Si quelque chose ne va pas, je corrige.</t>
  </si>
  <si>
    <t>Dans un atelier de métiers de bouche, pour la gestion des restes, exemple professionnel : sécuriser l’étape par les points suivants : gestion excedents, criteres reutilisation et pms restes, puis tracer l’écart et la correction si nécessaire.</t>
  </si>
  <si>
    <t>Tu vois un écart ou tu as un doute pendant la gestion des restes dans un atelier de métiers de bouche. Que fais-tu tout de suite ?</t>
  </si>
  <si>
    <t>Dans un atelier de métiers de bouche, pour la gestion des restes, en cas de doute, j’arrête, j’isole si besoin et je préviens. Je ne continue pas sans correction.</t>
  </si>
  <si>
    <t>Dans un atelier de métiers de bouche, pour la gestion des restes, en cas de doute, je bloque ou j’isole, j’analyse l’écart, je décide de la correction et je trace l’action.</t>
  </si>
  <si>
    <t>Pourquoi la gestion des restes dans un atelier de métiers de bouche est-il important pour la sécurité alimentaire ?</t>
  </si>
  <si>
    <t>Dans un atelier de métiers de bouche, pour la gestion des restes, c’est important car une erreur peut créer un risque sanitaire. Je maîtrise restes, excedents et jeter si doute.</t>
  </si>
  <si>
    <t>Dans un atelier de métiers de bouche, pour la gestion des restes, l’enjeu est sanitaire : l’étape peut créer un danger. Je maîtrise les points suivants : gestion excedents, criteres reutilisation et pms restes et je vérifie l’application.</t>
  </si>
  <si>
    <t>Quels mots, gestes ou contrôles montrent que tu maîtrises la gestion des restes dans un atelier de métiers de bouche ?</t>
  </si>
  <si>
    <t>Dans un atelier de métiers de bouche, pour la gestion des restes, les mots ou gestes attendus sont : restes, excedents et jeter si doute. Ils montrent que je contrôle vraiment.</t>
  </si>
  <si>
    <t>Dans un atelier de métiers de bouche, pour la gestion des restes, les preuves de maîtrise sont gestion excedents, criteres reutilisation et pms restes, observation du poste, contrôle documenté et écart traité.</t>
  </si>
  <si>
    <t>Explique à un jeune collègue les précautions à prendre pour la gestion des restes dans un atelier de métiers de bouche.</t>
  </si>
  <si>
    <t>Dans un atelier de métiers de bouche, pour la gestion des restes, je dirais au collègue : vérifie restes, excedents et jeter si doute, contrôle ton travail et préviens si tu vois un écart.</t>
  </si>
  <si>
    <t>Dans un atelier de métiers de bouche, pour la gestion des restes, consigne équipe : appliquer les points suivants : gestion excedents, criteres reutilisation et pms restes, signaler toute dérive, corriger immédiatement et garder la preuve utile.</t>
  </si>
  <si>
    <t>Pendant la gestion des restes dans un atelier de métiers de bouche, qu’est-ce qu’il ne faut surtout pas oublier ?</t>
  </si>
  <si>
    <t>Dans un atelier de métiers de bouche, pour la gestion des restes, à ne pas oublier : restes, excedents et jeter si doute. Sans contrôle, on peut laisser passer un risque.</t>
  </si>
  <si>
    <t>Dans un atelier de métiers de bouche, pour la gestion des restes, point critique : ne pas oublier les points suivants : gestion excedents, criteres reutilisation et pms restes, car l’absence de contrôle rend la maîtrise fragile.</t>
  </si>
  <si>
    <t>Tu gères des restes alimentaires dans un atelier de métiers de bouche. Rédige une réponse courte : ce que tu fais, ce que tu contrôles, et qui tu préviens en cas de doute.</t>
  </si>
  <si>
    <t>Dans un atelier de métiers de bouche, pour la gestion des restes, je vérifie les points suivants : restes, excedents et jeter si doute. Si j’ai un doute, j’arrête, je corrige ou je préviens.</t>
  </si>
  <si>
    <t>Dans un atelier de métiers de bouche, pour la gestion des restes, réponse responsable : organiser l’étape, contrôler les points suivants : gestion excedents, criteres reutilisation et pms restes, tracer l’écart et faire appliquer la correction.</t>
  </si>
  <si>
    <t>Présente la procédure professionnelle à appliquer pour maîtriser la gestion des restes dans un atelier de métiers de bouche.</t>
  </si>
  <si>
    <t>Dans un atelier de métiers de bouche, pour la gestion des restes, je respecte la procédure et je vérifie les points suivants : restes, excedents et jeter si doute. Je garde une preuve si elle est demandée.</t>
  </si>
  <si>
    <t>Dans un atelier de métiers de bouche, pour la gestion des restes, procédure : définir le responsable, appliquer les points suivants : gestion excedents, criteres reutilisation et pms restes, contrôler la conformité et enregistrer les écarts.</t>
  </si>
  <si>
    <t>Quels contrôles, preuves et actions correctives attends-tu sur la gestion des restes dans un atelier de métiers de bouche ?</t>
  </si>
  <si>
    <t>Dans un atelier de métiers de bouche, pour la gestion des restes, je contrôle les points suivants : restes, excedents et jeter si doute, je note l’écart si besoin et je propose une correction.</t>
  </si>
  <si>
    <t>Dans un atelier de métiers de bouche, pour la gestion des restes, contrôle/preuve/correctif : vérifier les points suivants : gestion excedents, criteres reutilisation et pms restes, conserver fiche ou relevé, puis corriger et tracer l’action.</t>
  </si>
  <si>
    <t>Analyse les dangers liés à la gestion des restes dans un atelier de métiers de bouche et indique les mesures de maîtrise attendues.</t>
  </si>
  <si>
    <t>Dans un atelier de métiers de bouche, pour la gestion des restes, je repère le danger, je maîtrise restes, excedents et jeter si doute et je préviens le responsable en cas de doute.</t>
  </si>
  <si>
    <t>Dans un atelier de métiers de bouche, pour la gestion des restes, analyse danger : identifier le risque lié à l’étape, maîtriser les points suivants : gestion excedents, criteres reutilisation et pms restes, vérifier l’efficacité et corriger l’écart.</t>
  </si>
  <si>
    <t>Quelles exigences PMS, BPH ou HACCP doivent être respectées pour la gestion des restes dans un atelier de métiers de bouche ?</t>
  </si>
  <si>
    <t>Dans un atelier de métiers de bouche, pour la gestion des restes, je respecte les consignes BPH/PMS : restes, excedents et jeter si doute. Je travaille proprement et je contrôle.</t>
  </si>
  <si>
    <t>Dans un atelier de métiers de bouche, pour la gestion des restes, exigence PMS/BPH/HACCP : procédure écrite, les points suivants : gestion excedents, criteres reutilisation et pms restes, fréquence de contrôle, preuve et action corrective.</t>
  </si>
  <si>
    <t>Comment réaliserais-tu un audit rapide de la maîtrise de la gestion des restes dans un atelier de métiers de bouche ?</t>
  </si>
  <si>
    <t>Dans un atelier de métiers de bouche, pour la gestion des restes, j’observe le poste, je contrôle les points suivants : restes, excedents et jeter si doute et je signale les écarts.</t>
  </si>
  <si>
    <t>Dans un atelier de métiers de bouche, pour la gestion des restes, audit : observer le poste, questionner l’équipe, vérifier les points suivants : gestion excedents, criteres reutilisation et pms restes, contrôler les preuves et relever les non-conformités.</t>
  </si>
  <si>
    <t>Quelle décision prends-tu en cas de non-conformité sur la gestion des restes dans un atelier de métiers de bouche ?</t>
  </si>
  <si>
    <t>Dans un atelier de métiers de bouche, pour la gestion des restes, en non-conformité, j’arrête, j’isole le produit ou le matériel, puis je préviens.</t>
  </si>
  <si>
    <t>Dans un atelier de métiers de bouche, pour la gestion des restes, non-conformité : bloquer ou isoler si besoin, analyser la cause, appliquer la correction et enregistrer la décision.</t>
  </si>
  <si>
    <t>Quels enregistrements ou autocontrôles prouvent que la gestion des restes est maîtrisé dans un atelier de métiers de bouche ?</t>
  </si>
  <si>
    <t>Dans un atelier de métiers de bouche, pour la gestion des restes, je garde une preuve simple : fiche, date, contrôle réalisé et correction si besoin.</t>
  </si>
  <si>
    <t>Dans un atelier de métiers de bouche, pour la gestion des restes, enregistrements : fiche datée, contrôle de les points suivants : gestion excedents, criteres reutilisation et pms restes, nom du responsable, écart constaté et action corrective réalisée.</t>
  </si>
  <si>
    <t>Quelles consignes donnerais-tu à l’équipe pour sécuriser la gestion des restes dans un atelier de métiers de bouche ?</t>
  </si>
  <si>
    <t>Dans un atelier de métiers de bouche, pour la gestion des restes, je rappelle à l’équipe de contrôler les points suivants : restes, excedents et jeter si doute, d’appliquer la consigne et de signaler les écarts.</t>
  </si>
  <si>
    <t>Dans un atelier de métiers de bouche, pour la gestion des restes, consignes équipe : expliquer les points suivants : gestion excedents, criteres reutilisation et pms restes, préciser le contrôle attendu, la fréquence, le responsable et la conduite à tenir.</t>
  </si>
  <si>
    <t>Explique le lien entre la gestion des restes dans un atelier de métiers de bouche et les risques microbiologiques, chimiques, physiques ou allergènes.</t>
  </si>
  <si>
    <t>Dans un atelier de métiers de bouche, pour la gestion des restes, je relie l’étape aux dangers possibles et je contrôle les points suivants : restes, excedents et jeter si doute pour limiter le risque.</t>
  </si>
  <si>
    <t>Dans un atelier de métiers de bouche, pour la gestion des restes, lien dangers : relier l’étape aux risques microbiologiques, chimiques, physiques ou allergènes, puis vérifier les points suivants : gestion excedents, criteres reutilisation et pms restes.</t>
  </si>
  <si>
    <t>Rédige une réponse de responsable sur la gestion des restes dans un atelier de métiers de bouche : organisation, contrôle, traçabilité et correction.</t>
  </si>
  <si>
    <t>Dans un atelier de métiers de bouche, pour la gestion des restes, je m’organise, je contrôle les points suivants : restes, excedents et jeter si doute, je note l’écart et je fais corriger.</t>
  </si>
  <si>
    <t>Dans un atelier de métiers de bouche, pour la gestion des restes, responsable : planifier l’étape, appliquer les points suivants : gestion excedents, criteres reutilisation et pms restes, contrôler, tracer les écarts et valider l’action corrective.</t>
  </si>
  <si>
    <t>Tu gardes une preuve de traçabilité dans un atelier de métiers de bouche. Explique en 2 phrases ce que tu fais pour éviter un risque transversal.</t>
  </si>
  <si>
    <t>Dans un atelier de métiers de bouche, pour la traçabilité, je fais attention à garder etiquette, numero lot et lot. Je contrôle le résultat et je préviens si j’ai un doute.</t>
  </si>
  <si>
    <t>Dans un atelier de métiers de bouche, pour la traçabilité, je maîtrise l’étape avec les points suivants : tracabilite amont, tracabilite aval et numero de lot, contrôle opérationnel et consigne claire à l’équipe.</t>
  </si>
  <si>
    <t>Pendant la traçabilité dans un atelier de métiers de bouche, que contrôles-tu concrètement avant de continuer ? Donne au moins deux points terrain.</t>
  </si>
  <si>
    <t>Dans un atelier de métiers de bouche, pour la traçabilité, je contrôle les points suivants : garder etiquette, numero lot et lot. Si ce n’est pas conforme, je stoppe, je corrige ou je préviens.</t>
  </si>
  <si>
    <t>Dans un atelier de métiers de bouche, pour la traçabilité, je vérifie les points suivants : tracabilite amont, tracabilite aval et numero de lot, je compare au critère attendu et je déclenche une action corrective si l’écart est confirmé.</t>
  </si>
  <si>
    <t>Décris les bons gestes à appliquer pendant la traçabilité dans un atelier de métiers de bouche, avec des mots simples.</t>
  </si>
  <si>
    <t>Dans un atelier de métiers de bouche, pour la traçabilité, les bons gestes sont garder etiquette, numero lot et lot. Je les applique avant de continuer.</t>
  </si>
  <si>
    <t>Dans un atelier de métiers de bouche, pour la traçabilité, les gestes attendus sont formalisés : tracabilite amont, tracabilite aval et numero de lot, contrôle au poste et correction immédiate en cas de dérive.</t>
  </si>
  <si>
    <t>Donne un exemple simple de conduite correcte pendant la traçabilité dans un atelier de métiers de bouche.</t>
  </si>
  <si>
    <t>Dans un atelier de métiers de bouche, pour la traçabilité, exemple : je vérifie les points suivants : garder etiquette, numero lot et lot. Si quelque chose ne va pas, je corrige.</t>
  </si>
  <si>
    <t>Dans un atelier de métiers de bouche, pour la traçabilité, exemple professionnel : sécuriser l’étape par les points suivants : tracabilite amont, tracabilite aval et numero de lot, puis tracer l’écart et la correction si nécessaire.</t>
  </si>
  <si>
    <t>Tu vois un écart ou tu as un doute pendant la traçabilité dans un atelier de métiers de bouche. Que fais-tu tout de suite ?</t>
  </si>
  <si>
    <t>Dans un atelier de métiers de bouche, pour la traçabilité, en cas de doute, j’arrête, j’isole si besoin et je préviens. Je ne continue pas sans correction.</t>
  </si>
  <si>
    <t>Dans un atelier de métiers de bouche, pour la traçabilité, en cas de doute, je bloque ou j’isole, j’analyse l’écart, je décide de la correction et je trace l’action.</t>
  </si>
  <si>
    <t>Pourquoi la traçabilité dans un atelier de métiers de bouche est-il important pour la sécurité alimentaire ?</t>
  </si>
  <si>
    <t>Dans un atelier de métiers de bouche, pour la traçabilité, c’est important car une erreur peut créer un risque sanitaire. Je maîtrise garder etiquette, numero lot et lot.</t>
  </si>
  <si>
    <t>Dans un atelier de métiers de bouche, pour la traçabilité, l’enjeu est sanitaire : l’étape peut créer un danger. Je maîtrise les points suivants : tracabilite amont, tracabilite aval et numero de lot et je vérifie l’application.</t>
  </si>
  <si>
    <t>Quels mots, gestes ou contrôles montrent que tu maîtrises la traçabilité dans un atelier de métiers de bouche ?</t>
  </si>
  <si>
    <t>Dans un atelier de métiers de bouche, pour la traçabilité, les mots ou gestes attendus sont : garder etiquette, numero lot et lot. Ils montrent que je contrôle vraiment.</t>
  </si>
  <si>
    <t>Dans un atelier de métiers de bouche, pour la traçabilité, les preuves de maîtrise sont tracabilite amont, tracabilite aval et numero de lot, observation du poste, contrôle documenté et écart traité.</t>
  </si>
  <si>
    <t>Explique à un jeune collègue les précautions à prendre pour la traçabilité dans un atelier de métiers de bouche.</t>
  </si>
  <si>
    <t>Dans un atelier de métiers de bouche, pour la traçabilité, je dirais au collègue : vérifie garder etiquette, numero lot et lot, contrôle ton travail et préviens si tu vois un écart.</t>
  </si>
  <si>
    <t>Dans un atelier de métiers de bouche, pour la traçabilité, consigne équipe : appliquer les points suivants : tracabilite amont, tracabilite aval et numero de lot, signaler toute dérive, corriger immédiatement et garder la preuve utile.</t>
  </si>
  <si>
    <t>Pendant la traçabilité dans un atelier de métiers de bouche, qu’est-ce qu’il ne faut surtout pas oublier ?</t>
  </si>
  <si>
    <t>Dans un atelier de métiers de bouche, pour la traçabilité, à ne pas oublier : garder etiquette, numero lot et lot. Sans contrôle, on peut laisser passer un risque.</t>
  </si>
  <si>
    <t>Dans un atelier de métiers de bouche, pour la traçabilité, point critique : ne pas oublier les points suivants : tracabilite amont, tracabilite aval et numero de lot, car l’absence de contrôle rend la maîtrise fragile.</t>
  </si>
  <si>
    <t>Tu gardes une preuve de traçabilité dans un atelier de métiers de bouche. Rédige une réponse courte : ce que tu fais, ce que tu contrôles, et qui tu préviens en cas de doute.</t>
  </si>
  <si>
    <t>Dans un atelier de métiers de bouche, pour la traçabilité, je vérifie les points suivants : garder etiquette, numero lot et lot. Si j’ai un doute, j’arrête, je corrige ou je préviens.</t>
  </si>
  <si>
    <t>Dans un atelier de métiers de bouche, pour la traçabilité, réponse responsable : organiser l’étape, contrôler les points suivants : tracabilite amont, tracabilite aval et numero de lot, tracer l’écart et faire appliquer la correction.</t>
  </si>
  <si>
    <t>Présente la procédure professionnelle à appliquer pour maîtriser la traçabilité dans un atelier de métiers de bouche.</t>
  </si>
  <si>
    <t>Dans un atelier de métiers de bouche, pour la traçabilité, je respecte la procédure et je vérifie les points suivants : garder etiquette, numero lot et lot. Je garde une preuve si elle est demandée.</t>
  </si>
  <si>
    <t>Dans un atelier de métiers de bouche, pour la traçabilité, procédure : définir le responsable, appliquer les points suivants : tracabilite amont, tracabilite aval et numero de lot, contrôler la conformité et enregistrer les écarts.</t>
  </si>
  <si>
    <t>Quels contrôles, preuves et actions correctives attends-tu sur la traçabilité dans un atelier de métiers de bouche ?</t>
  </si>
  <si>
    <t>Dans un atelier de métiers de bouche, pour la traçabilité, je contrôle les points suivants : garder etiquette, numero lot et lot, je note l’écart si besoin et je propose une correction.</t>
  </si>
  <si>
    <t>Dans un atelier de métiers de bouche, pour la traçabilité, contrôle/preuve/correctif : vérifier les points suivants : tracabilite amont, tracabilite aval et numero de lot, conserver fiche ou relevé, puis corriger et tracer l’action.</t>
  </si>
  <si>
    <t>Analyse les dangers liés à la traçabilité dans un atelier de métiers de bouche et indique les mesures de maîtrise attendues.</t>
  </si>
  <si>
    <t>Dans un atelier de métiers de bouche, pour la traçabilité, je repère le danger, je maîtrise garder etiquette, numero lot et lot et je préviens le responsable en cas de doute.</t>
  </si>
  <si>
    <t>Dans un atelier de métiers de bouche, pour la traçabilité, analyse danger : identifier le risque lié à l’étape, maîtriser les points suivants : tracabilite amont, tracabilite aval et numero de lot, vérifier l’efficacité et corriger l’écart.</t>
  </si>
  <si>
    <t>Quelles exigences PMS, BPH ou HACCP doivent être respectées pour la traçabilité dans un atelier de métiers de bouche ?</t>
  </si>
  <si>
    <t>Dans un atelier de métiers de bouche, pour la traçabilité, je respecte les consignes BPH/PMS : garder etiquette, numero lot et lot. Je travaille proprement et je contrôle.</t>
  </si>
  <si>
    <t>Dans un atelier de métiers de bouche, pour la traçabilité, exigence PMS/BPH/HACCP : procédure écrite, les points suivants : tracabilite amont, tracabilite aval et numero de lot, fréquence de contrôle, preuve et action corrective.</t>
  </si>
  <si>
    <t>Comment réaliserais-tu un audit rapide de la maîtrise de la traçabilité dans un atelier de métiers de bouche ?</t>
  </si>
  <si>
    <t>Dans un atelier de métiers de bouche, pour la traçabilité, j’observe le poste, je contrôle les points suivants : garder etiquette, numero lot et lot et je signale les écarts.</t>
  </si>
  <si>
    <t>Dans un atelier de métiers de bouche, pour la traçabilité, audit : observer le poste, questionner l’équipe, vérifier les points suivants : tracabilite amont, tracabilite aval et numero de lot, contrôler les preuves et relever les non-conformités.</t>
  </si>
  <si>
    <t>Quelle décision prends-tu en cas de non-conformité sur la traçabilité dans un atelier de métiers de bouche ?</t>
  </si>
  <si>
    <t>Dans un atelier de métiers de bouche, pour la traçabilité, en non-conformité, j’arrête, j’isole le produit ou le matériel, puis je préviens.</t>
  </si>
  <si>
    <t>Dans un atelier de métiers de bouche, pour la traçabilité, non-conformité : bloquer ou isoler si besoin, analyser la cause, appliquer la correction et enregistrer la décision.</t>
  </si>
  <si>
    <t>Quels enregistrements ou autocontrôles prouvent que la traçabilité est maîtrisé dans un atelier de métiers de bouche ?</t>
  </si>
  <si>
    <t>Dans un atelier de métiers de bouche, pour la traçabilité, je garde une preuve simple : fiche, date, contrôle réalisé et correction si besoin.</t>
  </si>
  <si>
    <t>Dans un atelier de métiers de bouche, pour la traçabilité, enregistrements : fiche datée, contrôle de les points suivants : tracabilite amont, tracabilite aval et numero de lot, nom du responsable, écart constaté et action corrective réalisée.</t>
  </si>
  <si>
    <t>Quelles consignes donnerais-tu à l’équipe pour sécuriser la traçabilité dans un atelier de métiers de bouche ?</t>
  </si>
  <si>
    <t>Dans un atelier de métiers de bouche, pour la traçabilité, je rappelle à l’équipe de contrôler les points suivants : garder etiquette, numero lot et lot, d’appliquer la consigne et de signaler les écarts.</t>
  </si>
  <si>
    <t>Dans un atelier de métiers de bouche, pour la traçabilité, consignes équipe : expliquer les points suivants : tracabilite amont, tracabilite aval et numero de lot, préciser le contrôle attendu, la fréquence, le responsable et la conduite à tenir.</t>
  </si>
  <si>
    <t>Explique le lien entre la traçabilité dans un atelier de métiers de bouche et les risques microbiologiques, chimiques, physiques ou allergènes.</t>
  </si>
  <si>
    <t>Dans un atelier de métiers de bouche, pour la traçabilité, je relie l’étape aux dangers possibles et je contrôle les points suivants : garder etiquette, numero lot et lot pour limiter le risque.</t>
  </si>
  <si>
    <t>Dans un atelier de métiers de bouche, pour la traçabilité, lien dangers : relier l’étape aux risques microbiologiques, chimiques, physiques ou allergènes, puis vérifier les points suivants : tracabilite amont, tracabilite aval et numero de lot.</t>
  </si>
  <si>
    <t>Rédige une réponse de responsable sur la traçabilité dans un atelier de métiers de bouche : organisation, contrôle, traçabilité et correction.</t>
  </si>
  <si>
    <t>Dans un atelier de métiers de bouche, pour la traçabilité, je m’organise, je contrôle les points suivants : garder etiquette, numero lot et lot, je note l’écart et je fais corriger.</t>
  </si>
  <si>
    <t>Dans un atelier de métiers de bouche, pour la traçabilité, responsable : planifier l’étape, appliquer les points suivants : tracabilite amont, tracabilite aval et numero de lot, contrôler, tracer les écarts et valider l’action corrective.</t>
  </si>
  <si>
    <t>Tu réalises un autocontrôle dans un atelier de métiers de bouche. Explique en 2 phrases ce que tu fais pour éviter un risque transversal.</t>
  </si>
  <si>
    <t>Dans un atelier de métiers de bouche, pour l’autocontrôle, je fais attention à controle temperature, fiche controle et noter temperature. Je contrôle le résultat et je préviens si j’ai un doute.</t>
  </si>
  <si>
    <t>Dans un atelier de métiers de bouche, pour l’autocontrôle, je maîtrise l’étape avec les points suivants : plan autocontrôle, enregistrement obligatoire et surveillance pms, contrôle opérationnel et consigne claire à l’équipe.</t>
  </si>
  <si>
    <t>Pendant l’autocontrôle dans un atelier de métiers de bouche, que contrôles-tu concrètement avant de continuer ? Donne au moins deux points terrain.</t>
  </si>
  <si>
    <t>Dans un atelier de métiers de bouche, pour l’autocontrôle, je contrôle les points suivants : controle temperature, fiche controle et noter temperature. Si ce n’est pas conforme, je stoppe, je corrige ou je préviens.</t>
  </si>
  <si>
    <t>Dans un atelier de métiers de bouche, pour l’autocontrôle, je vérifie les points suivants : plan autocontrôle, enregistrement obligatoire et surveillance pms, je compare au critère attendu et je déclenche une action corrective si l’écart est confirmé.</t>
  </si>
  <si>
    <t>Décris les bons gestes à appliquer pendant l’autocontrôle dans un atelier de métiers de bouche, avec des mots simples.</t>
  </si>
  <si>
    <t>Dans un atelier de métiers de bouche, pour l’autocontrôle, les bons gestes sont controle temperature, fiche controle et noter temperature. Je les applique avant de continuer.</t>
  </si>
  <si>
    <t>Dans un atelier de métiers de bouche, pour l’autocontrôle, les gestes attendus sont formalisés : plan autocontrôle, enregistrement obligatoire et surveillance pms, contrôle au poste et correction immédiate en cas de dérive.</t>
  </si>
  <si>
    <t>Donne un exemple simple de conduite correcte pendant l’autocontrôle dans un atelier de métiers de bouche.</t>
  </si>
  <si>
    <t>Dans un atelier de métiers de bouche, pour l’autocontrôle, exemple : je vérifie les points suivants : controle temperature, fiche controle et noter temperature. Si quelque chose ne va pas, je corrige.</t>
  </si>
  <si>
    <t>Dans un atelier de métiers de bouche, pour l’autocontrôle, exemple professionnel : sécuriser l’étape par les points suivants : plan autocontrôle, enregistrement obligatoire et surveillance pms, puis tracer l’écart et la correction si nécessaire.</t>
  </si>
  <si>
    <t>Tu vois un écart ou tu as un doute pendant l’autocontrôle dans un atelier de métiers de bouche. Que fais-tu tout de suite ?</t>
  </si>
  <si>
    <t>Dans un atelier de métiers de bouche, pour l’autocontrôle, en cas de doute, j’arrête, j’isole si besoin et je préviens. Je ne continue pas sans correction.</t>
  </si>
  <si>
    <t>Dans un atelier de métiers de bouche, pour l’autocontrôle, en cas de doute, je bloque ou j’isole, j’analyse l’écart, je décide de la correction et je trace l’action.</t>
  </si>
  <si>
    <t>Pourquoi l’autocontrôle dans un atelier de métiers de bouche est-il important pour la sécurité alimentaire ?</t>
  </si>
  <si>
    <t>Dans un atelier de métiers de bouche, pour l’autocontrôle, c’est important car une erreur peut créer un risque sanitaire. Je maîtrise controle temperature, fiche controle et noter temperature.</t>
  </si>
  <si>
    <t>Dans un atelier de métiers de bouche, pour l’autocontrôle, l’enjeu est sanitaire : l’étape peut créer un danger. Je maîtrise les points suivants : plan autocontrôle, enregistrement obligatoire et surveillance pms et je vérifie l’application.</t>
  </si>
  <si>
    <t>Quels mots, gestes ou contrôles montrent que tu maîtrises l’autocontrôle dans un atelier de métiers de bouche ?</t>
  </si>
  <si>
    <t>Dans un atelier de métiers de bouche, pour l’autocontrôle, les mots ou gestes attendus sont : controle temperature, fiche controle et noter temperature. Ils montrent que je contrôle vraiment.</t>
  </si>
  <si>
    <t>Dans un atelier de métiers de bouche, pour l’autocontrôle, les preuves de maîtrise sont plan autocontrôle, enregistrement obligatoire et surveillance pms, observation du poste, contrôle documenté et écart traité.</t>
  </si>
  <si>
    <t>Explique à un jeune collègue les précautions à prendre pour l’autocontrôle dans un atelier de métiers de bouche.</t>
  </si>
  <si>
    <t>Dans un atelier de métiers de bouche, pour l’autocontrôle, je dirais au collègue : vérifie controle temperature, fiche controle et noter temperature, contrôle ton travail et préviens si tu vois un écart.</t>
  </si>
  <si>
    <t>Dans un atelier de métiers de bouche, pour l’autocontrôle, consigne équipe : appliquer les points suivants : plan autocontrôle, enregistrement obligatoire et surveillance pms, signaler toute dérive, corriger immédiatement et garder la preuve utile.</t>
  </si>
  <si>
    <t>Pendant l’autocontrôle dans un atelier de métiers de bouche, qu’est-ce qu’il ne faut surtout pas oublier ?</t>
  </si>
  <si>
    <t>Dans un atelier de métiers de bouche, pour l’autocontrôle, à ne pas oublier : controle temperature, fiche controle et noter temperature. Sans contrôle, on peut laisser passer un risque.</t>
  </si>
  <si>
    <t>Dans un atelier de métiers de bouche, pour l’autocontrôle, point critique : ne pas oublier les points suivants : plan autocontrôle, enregistrement obligatoire et surveillance pms, car l’absence de contrôle rend la maîtrise fragile.</t>
  </si>
  <si>
    <t>Tu réalises un autocontrôle dans un atelier de métiers de bouche. Rédige une réponse courte : ce que tu fais, ce que tu contrôles, et qui tu préviens en cas de doute.</t>
  </si>
  <si>
    <t>Dans un atelier de métiers de bouche, pour l’autocontrôle, je vérifie les points suivants : controle temperature, fiche controle et noter temperature. Si j’ai un doute, j’arrête, je corrige ou je préviens.</t>
  </si>
  <si>
    <t>Dans un atelier de métiers de bouche, pour l’autocontrôle, réponse responsable : organiser l’étape, contrôler les points suivants : plan autocontrôle, enregistrement obligatoire et surveillance pms, tracer l’écart et faire appliquer la correction.</t>
  </si>
  <si>
    <t>Présente la procédure professionnelle à appliquer pour maîtriser l’autocontrôle dans un atelier de métiers de bouche.</t>
  </si>
  <si>
    <t>Dans un atelier de métiers de bouche, pour l’autocontrôle, je respecte la procédure et je vérifie les points suivants : controle temperature, fiche controle et noter temperature. Je garde une preuve si elle est demandée.</t>
  </si>
  <si>
    <t>Dans un atelier de métiers de bouche, pour l’autocontrôle, procédure : définir le responsable, appliquer les points suivants : plan autocontrôle, enregistrement obligatoire et surveillance pms, contrôler la conformité et enregistrer les écarts.</t>
  </si>
  <si>
    <t>Quels contrôles, preuves et actions correctives attends-tu sur l’autocontrôle dans un atelier de métiers de bouche ?</t>
  </si>
  <si>
    <t>Dans un atelier de métiers de bouche, pour l’autocontrôle, je contrôle les points suivants : controle temperature, fiche controle et noter temperature, je note l’écart si besoin et je propose une correction.</t>
  </si>
  <si>
    <t>Dans un atelier de métiers de bouche, pour l’autocontrôle, contrôle/preuve/correctif : vérifier les points suivants : plan autocontrôle, enregistrement obligatoire et surveillance pms, conserver fiche ou relevé, puis corriger et tracer l’action.</t>
  </si>
  <si>
    <t>Analyse les dangers liés à l’autocontrôle dans un atelier de métiers de bouche et indique les mesures de maîtrise attendues.</t>
  </si>
  <si>
    <t>Dans un atelier de métiers de bouche, pour l’autocontrôle, je repère le danger, je maîtrise controle temperature, fiche controle et noter temperature et je préviens le responsable en cas de doute.</t>
  </si>
  <si>
    <t>Dans un atelier de métiers de bouche, pour l’autocontrôle, analyse danger : identifier le risque lié à l’étape, maîtriser les points suivants : plan autocontrôle, enregistrement obligatoire et surveillance pms, vérifier l’efficacité et corriger l’écart.</t>
  </si>
  <si>
    <t>Quelles exigences PMS, BPH ou HACCP doivent être respectées pour l’autocontrôle dans un atelier de métiers de bouche ?</t>
  </si>
  <si>
    <t>Dans un atelier de métiers de bouche, pour l’autocontrôle, je respecte les consignes BPH/PMS : controle temperature, fiche controle et noter temperature. Je travaille proprement et je contrôle.</t>
  </si>
  <si>
    <t>Dans un atelier de métiers de bouche, pour l’autocontrôle, exigence PMS/BPH/HACCP : procédure écrite, les points suivants : plan autocontrôle, enregistrement obligatoire et surveillance pms, fréquence de contrôle, preuve et action corrective.</t>
  </si>
  <si>
    <t>Comment réaliserais-tu un audit rapide de la maîtrise de l’autocontrôle dans un atelier de métiers de bouche ?</t>
  </si>
  <si>
    <t>Dans un atelier de métiers de bouche, pour l’autocontrôle, j’observe le poste, je contrôle les points suivants : controle temperature, fiche controle et noter temperature et je signale les écarts.</t>
  </si>
  <si>
    <t>Dans un atelier de métiers de bouche, pour l’autocontrôle, audit : observer le poste, questionner l’équipe, vérifier les points suivants : plan autocontrôle, enregistrement obligatoire et surveillance pms, contrôler les preuves et relever les non-conformités.</t>
  </si>
  <si>
    <t>Quelle décision prends-tu en cas de non-conformité sur l’autocontrôle dans un atelier de métiers de bouche ?</t>
  </si>
  <si>
    <t>Dans un atelier de métiers de bouche, pour l’autocontrôle, en non-conformité, j’arrête, j’isole le produit ou le matériel, puis je préviens.</t>
  </si>
  <si>
    <t>Dans un atelier de métiers de bouche, pour l’autocontrôle, non-conformité : bloquer ou isoler si besoin, analyser la cause, appliquer la correction et enregistrer la décision.</t>
  </si>
  <si>
    <t>Quels enregistrements ou autocontrôles prouvent que l’autocontrôle est maîtrisé dans un atelier de métiers de bouche ?</t>
  </si>
  <si>
    <t>Dans un atelier de métiers de bouche, pour l’autocontrôle, je garde une preuve simple : fiche, date, contrôle réalisé et correction si besoin.</t>
  </si>
  <si>
    <t>Dans un atelier de métiers de bouche, pour l’autocontrôle, enregistrements : fiche datée, contrôle de les points suivants : plan autocontrôle, enregistrement obligatoire et surveillance pms, nom du responsable, écart constaté et action corrective réalisée.</t>
  </si>
  <si>
    <t>Quelles consignes donnerais-tu à l’équipe pour sécuriser l’autocontrôle dans un atelier de métiers de bouche ?</t>
  </si>
  <si>
    <t>Dans un atelier de métiers de bouche, pour l’autocontrôle, je rappelle à l’équipe de contrôler les points suivants : controle temperature, fiche controle et noter temperature, d’appliquer la consigne et de signaler les écarts.</t>
  </si>
  <si>
    <t>Dans un atelier de métiers de bouche, pour l’autocontrôle, consignes équipe : expliquer les points suivants : plan autocontrôle, enregistrement obligatoire et surveillance pms, préciser le contrôle attendu, la fréquence, le responsable et la conduite à tenir.</t>
  </si>
  <si>
    <t>Explique le lien entre l’autocontrôle dans un atelier de métiers de bouche et les risques microbiologiques, chimiques, physiques ou allergènes.</t>
  </si>
  <si>
    <t>Dans un atelier de métiers de bouche, pour l’autocontrôle, je relie l’étape aux dangers possibles et je contrôle les points suivants : controle temperature, fiche controle et noter temperature pour limiter le risque.</t>
  </si>
  <si>
    <t>Dans un atelier de métiers de bouche, pour l’autocontrôle, lien dangers : relier l’étape aux risques microbiologiques, chimiques, physiques ou allergènes, puis vérifier les points suivants : plan autocontrôle, enregistrement obligatoire et surveillance pms.</t>
  </si>
  <si>
    <t>Rédige une réponse de responsable sur l’autocontrôle dans un atelier de métiers de bouche : organisation, contrôle, traçabilité et correction.</t>
  </si>
  <si>
    <t>Dans un atelier de métiers de bouche, pour l’autocontrôle, je m’organise, je contrôle les points suivants : controle temperature, fiche controle et noter temperature, je note l’écart et je fais corriger.</t>
  </si>
  <si>
    <t>Dans un atelier de métiers de bouche, pour l’autocontrôle, responsable : planifier l’étape, appliquer les points suivants : plan autocontrôle, enregistrement obligatoire et surveillance pms, contrôler, tracer les écarts et valider l’action corrective.</t>
  </si>
  <si>
    <t>Tu repères un danger alimentaire dans un atelier de métiers de bouche. Explique en 2 phrases ce que tu fais pour éviter un risque transversal.</t>
  </si>
  <si>
    <t>Dans un atelier de métiers de bouche, pour l’analyse des dangers, je fais attention à microbe, bacterie et produit chimique. Je contrôle le résultat et je préviens si j’ai un doute.</t>
  </si>
  <si>
    <t>Dans un atelier de métiers de bouche, pour l’analyse des dangers, je maîtrise l’étape avec les points suivants : analyse dangers, danger microbiologique et danger chimique, contrôle opérationnel et consigne claire à l’équipe.</t>
  </si>
  <si>
    <t>Pendant l’analyse des dangers dans un atelier de métiers de bouche, que contrôles-tu concrètement avant de continuer ? Donne au moins deux points terrain.</t>
  </si>
  <si>
    <t>Dans un atelier de métiers de bouche, pour l’analyse des dangers, je contrôle les points suivants : microbe, bacterie et produit chimique. Si ce n’est pas conforme, je stoppe, je corrige ou je préviens.</t>
  </si>
  <si>
    <t>Dans un atelier de métiers de bouche, pour l’analyse des dangers, je vérifie les points suivants : analyse dangers, danger microbiologique et danger chimique, je compare au critère attendu et je déclenche une action corrective si l’écart est confirmé.</t>
  </si>
  <si>
    <t>Décris les bons gestes à appliquer pendant l’analyse des dangers dans un atelier de métiers de bouche, avec des mots simples.</t>
  </si>
  <si>
    <t>Dans un atelier de métiers de bouche, pour l’analyse des dangers, les bons gestes sont microbe, bacterie et produit chimique. Je les applique avant de continuer.</t>
  </si>
  <si>
    <t>Dans un atelier de métiers de bouche, pour l’analyse des dangers, les gestes attendus sont formalisés : analyse dangers, danger microbiologique et danger chimique, contrôle au poste et correction immédiate en cas de dérive.</t>
  </si>
  <si>
    <t>Donne un exemple simple de conduite correcte pendant l’analyse des dangers dans un atelier de métiers de bouche.</t>
  </si>
  <si>
    <t>Dans un atelier de métiers de bouche, pour l’analyse des dangers, exemple : je vérifie les points suivants : microbe, bacterie et produit chimique. Si quelque chose ne va pas, je corrige.</t>
  </si>
  <si>
    <t>Dans un atelier de métiers de bouche, pour l’analyse des dangers, exemple professionnel : sécuriser l’étape par les points suivants : analyse dangers, danger microbiologique et danger chimique, puis tracer l’écart et la correction si nécessaire.</t>
  </si>
  <si>
    <t>Tu vois un écart ou tu as un doute pendant l’analyse des dangers dans un atelier de métiers de bouche. Que fais-tu tout de suite ?</t>
  </si>
  <si>
    <t>Dans un atelier de métiers de bouche, pour l’analyse des dangers, en cas de doute, j’arrête, j’isole si besoin et je préviens. Je ne continue pas sans correction.</t>
  </si>
  <si>
    <t>Dans un atelier de métiers de bouche, pour l’analyse des dangers, en cas de doute, je bloque ou j’isole, j’analyse l’écart, je décide de la correction et je trace l’action.</t>
  </si>
  <si>
    <t>Pourquoi l’analyse des dangers dans un atelier de métiers de bouche est-il important pour la sécurité alimentaire ?</t>
  </si>
  <si>
    <t>Dans un atelier de métiers de bouche, pour l’analyse des dangers, c’est important car une erreur peut créer un risque sanitaire. Je maîtrise microbe, bacterie et produit chimique.</t>
  </si>
  <si>
    <t>Dans un atelier de métiers de bouche, pour l’analyse des dangers, l’enjeu est sanitaire : l’étape peut créer un danger. Je maîtrise les points suivants : analyse dangers, danger microbiologique et danger chimique et je vérifie l’application.</t>
  </si>
  <si>
    <t>Quels mots, gestes ou contrôles montrent que tu maîtrises l’analyse des dangers dans un atelier de métiers de bouche ?</t>
  </si>
  <si>
    <t>Dans un atelier de métiers de bouche, pour l’analyse des dangers, les mots ou gestes attendus sont : microbe, bacterie et produit chimique. Ils montrent que je contrôle vraiment.</t>
  </si>
  <si>
    <t>Dans un atelier de métiers de bouche, pour l’analyse des dangers, les preuves de maîtrise sont analyse dangers, danger microbiologique et danger chimique, observation du poste, contrôle documenté et écart traité.</t>
  </si>
  <si>
    <t>Explique à un jeune collègue les précautions à prendre pour l’analyse des dangers dans un atelier de métiers de bouche.</t>
  </si>
  <si>
    <t>Dans un atelier de métiers de bouche, pour l’analyse des dangers, je dirais au collègue : vérifie microbe, bacterie et produit chimique, contrôle ton travail et préviens si tu vois un écart.</t>
  </si>
  <si>
    <t>Dans un atelier de métiers de bouche, pour l’analyse des dangers, consigne équipe : appliquer les points suivants : analyse dangers, danger microbiologique et danger chimique, signaler toute dérive, corriger immédiatement et garder la preuve utile.</t>
  </si>
  <si>
    <t>Pendant l’analyse des dangers dans un atelier de métiers de bouche, qu’est-ce qu’il ne faut surtout pas oublier ?</t>
  </si>
  <si>
    <t>Dans un atelier de métiers de bouche, pour l’analyse des dangers, à ne pas oublier : microbe, bacterie et produit chimique. Sans contrôle, on peut laisser passer un risque.</t>
  </si>
  <si>
    <t>Dans un atelier de métiers de bouche, pour l’analyse des dangers, point critique : ne pas oublier les points suivants : analyse dangers, danger microbiologique et danger chimique, car l’absence de contrôle rend la maîtrise fragile.</t>
  </si>
  <si>
    <t>Tu repères un danger alimentaire dans un atelier de métiers de bouche. Rédige une réponse courte : ce que tu fais, ce que tu contrôles, et qui tu préviens en cas de doute.</t>
  </si>
  <si>
    <t>Dans un atelier de métiers de bouche, pour l’analyse des dangers, je vérifie les points suivants : microbe, bacterie et produit chimique. Si j’ai un doute, j’arrête, je corrige ou je préviens.</t>
  </si>
  <si>
    <t>Dans un atelier de métiers de bouche, pour l’analyse des dangers, réponse responsable : organiser l’étape, contrôler les points suivants : analyse dangers, danger microbiologique et danger chimique, tracer l’écart et faire appliquer la correction.</t>
  </si>
  <si>
    <t>Présente la procédure professionnelle à appliquer pour maîtriser l’analyse des dangers dans un atelier de métiers de bouche.</t>
  </si>
  <si>
    <t>Dans un atelier de métiers de bouche, pour l’analyse des dangers, je respecte la procédure et je vérifie les points suivants : microbe, bacterie et produit chimique. Je garde une preuve si elle est demandée.</t>
  </si>
  <si>
    <t>Dans un atelier de métiers de bouche, pour l’analyse des dangers, procédure : définir le responsable, appliquer les points suivants : analyse dangers, danger microbiologique et danger chimique, contrôler la conformité et enregistrer les écarts.</t>
  </si>
  <si>
    <t>Quels contrôles, preuves et actions correctives attends-tu sur l’analyse des dangers dans un atelier de métiers de bouche ?</t>
  </si>
  <si>
    <t>Dans un atelier de métiers de bouche, pour l’analyse des dangers, je contrôle les points suivants : microbe, bacterie et produit chimique, je note l’écart si besoin et je propose une correction.</t>
  </si>
  <si>
    <t>Dans un atelier de métiers de bouche, pour l’analyse des dangers, contrôle/preuve/correctif : vérifier les points suivants : analyse dangers, danger microbiologique et danger chimique, conserver fiche ou relevé, puis corriger et tracer l’action.</t>
  </si>
  <si>
    <t>Analyse les dangers liés à l’analyse des dangers dans un atelier de métiers de bouche et indique les mesures de maîtrise attendues.</t>
  </si>
  <si>
    <t>Dans un atelier de métiers de bouche, pour l’analyse des dangers, je repère le danger, je maîtrise microbe, bacterie et produit chimique et je préviens le responsable en cas de doute.</t>
  </si>
  <si>
    <t>Dans un atelier de métiers de bouche, pour l’analyse des dangers, analyse danger : identifier le risque lié à l’étape, maîtriser les points suivants : analyse dangers, danger microbiologique et danger chimique, vérifier l’efficacité et corriger l’écart.</t>
  </si>
  <si>
    <t>Quelles exigences PMS, BPH ou HACCP doivent être respectées pour l’analyse des dangers dans un atelier de métiers de bouche ?</t>
  </si>
  <si>
    <t>Dans un atelier de métiers de bouche, pour l’analyse des dangers, je respecte les consignes BPH/PMS : microbe, bacterie et produit chimique. Je travaille proprement et je contrôle.</t>
  </si>
  <si>
    <t>Dans un atelier de métiers de bouche, pour l’analyse des dangers, exigence PMS/BPH/HACCP : procédure écrite, les points suivants : analyse dangers, danger microbiologique et danger chimique, fréquence de contrôle, preuve et action corrective.</t>
  </si>
  <si>
    <t>Comment réaliserais-tu un audit rapide de la maîtrise de l’analyse des dangers dans un atelier de métiers de bouche ?</t>
  </si>
  <si>
    <t>Dans un atelier de métiers de bouche, pour l’analyse des dangers, j’observe le poste, je contrôle les points suivants : microbe, bacterie et produit chimique et je signale les écarts.</t>
  </si>
  <si>
    <t>Dans un atelier de métiers de bouche, pour l’analyse des dangers, audit : observer le poste, questionner l’équipe, vérifier les points suivants : analyse dangers, danger microbiologique et danger chimique, contrôler les preuves et relever les non-conformités.</t>
  </si>
  <si>
    <t>Quelle décision prends-tu en cas de non-conformité sur l’analyse des dangers dans un atelier de métiers de bouche ?</t>
  </si>
  <si>
    <t>Dans un atelier de métiers de bouche, pour l’analyse des dangers, en non-conformité, j’arrête, j’isole le produit ou le matériel, puis je préviens.</t>
  </si>
  <si>
    <t>Dans un atelier de métiers de bouche, pour l’analyse des dangers, non-conformité : bloquer ou isoler si besoin, analyser la cause, appliquer la correction et enregistrer la décision.</t>
  </si>
  <si>
    <t>Quels enregistrements ou autocontrôles prouvent que l’analyse des dangers est maîtrisé dans un atelier de métiers de bouche ?</t>
  </si>
  <si>
    <t>Dans un atelier de métiers de bouche, pour l’analyse des dangers, je garde une preuve simple : fiche, date, contrôle réalisé et correction si besoin.</t>
  </si>
  <si>
    <t>Dans un atelier de métiers de bouche, pour l’analyse des dangers, enregistrements : fiche datée, contrôle de les points suivants : analyse dangers, danger microbiologique et danger chimique, nom du responsable, écart constaté et action corrective réalisée.</t>
  </si>
  <si>
    <t>Quelles consignes donnerais-tu à l’équipe pour sécuriser l’analyse des dangers dans un atelier de métiers de bouche ?</t>
  </si>
  <si>
    <t>Dans un atelier de métiers de bouche, pour l’analyse des dangers, je rappelle à l’équipe de contrôler les points suivants : microbe, bacterie et produit chimique, d’appliquer la consigne et de signaler les écarts.</t>
  </si>
  <si>
    <t>Dans un atelier de métiers de bouche, pour l’analyse des dangers, consignes équipe : expliquer les points suivants : analyse dangers, danger microbiologique et danger chimique, préciser le contrôle attendu, la fréquence, le responsable et la conduite à tenir.</t>
  </si>
  <si>
    <t>Explique le lien entre l’analyse des dangers dans un atelier de métiers de bouche et les risques microbiologiques, chimiques, physiques ou allergènes.</t>
  </si>
  <si>
    <t>Dans un atelier de métiers de bouche, pour l’analyse des dangers, je relie l’étape aux dangers possibles et je contrôle les points suivants : microbe, bacterie et produit chimique pour limiter le risque.</t>
  </si>
  <si>
    <t>Dans un atelier de métiers de bouche, pour l’analyse des dangers, lien dangers : relier l’étape aux risques microbiologiques, chimiques, physiques ou allergènes, puis vérifier les points suivants : analyse dangers, danger microbiologique et danger chimique.</t>
  </si>
  <si>
    <t>Rédige une réponse de responsable sur l’analyse des dangers dans un atelier de métiers de bouche : organisation, contrôle, traçabilité et correction.</t>
  </si>
  <si>
    <t>Dans un atelier de métiers de bouche, pour l’analyse des dangers, je m’organise, je contrôle les points suivants : microbe, bacterie et produit chimique, je note l’écart et je fais corriger.</t>
  </si>
  <si>
    <t>Dans un atelier de métiers de bouche, pour l’analyse des dangers, responsable : planifier l’étape, appliquer les points suivants : analyse dangers, danger microbiologique et danger chimique, contrôler, tracer les écarts et valider l’action corrective.</t>
  </si>
  <si>
    <t>Tu prépares ou sers un plat avec allergènes possibles dans un atelier de métiers de bouche. Explique en 2 phrases ce que tu fais pour éviter un risque allergène.</t>
  </si>
  <si>
    <t>Dans un atelier de métiers de bouche, pour les allergènes, je fais attention à allergene, allergie et gluten. Je contrôle le résultat et je préviens si j’ai un doute.</t>
  </si>
  <si>
    <t>Dans un atelier de métiers de bouche, pour les allergènes, je maîtrise l’étape avec les points suivants : maitrise allergenes, information consommateur et matrice allergenes, contrôle opérationnel et consigne claire à l’équipe.</t>
  </si>
  <si>
    <t>Pendant les allergènes dans un atelier de métiers de bouche, que contrôles-tu concrètement avant de continuer ? Donne au moins deux points terrain.</t>
  </si>
  <si>
    <t>Dans un atelier de métiers de bouche, pour les allergènes, je contrôle les points suivants : allergene, allergie et gluten. Si ce n’est pas conforme, je stoppe, je corrige ou je préviens.</t>
  </si>
  <si>
    <t>Dans un atelier de métiers de bouche, pour les allergènes, je vérifie les points suivants : maitrise allergenes, information consommateur et matrice allergenes, je compare au critère attendu et je déclenche une action corrective si l’écart est confirmé.</t>
  </si>
  <si>
    <t>Décris les bons gestes à appliquer pendant les allergènes dans un atelier de métiers de bouche, avec des mots simples.</t>
  </si>
  <si>
    <t>Dans un atelier de métiers de bouche, pour les allergènes, les bons gestes sont allergene, allergie et gluten. Je les applique avant de continuer.</t>
  </si>
  <si>
    <t>Dans un atelier de métiers de bouche, pour les allergènes, les gestes attendus sont formalisés : maitrise allergenes, information consommateur et matrice allergenes, contrôle au poste et correction immédiate en cas de dérive.</t>
  </si>
  <si>
    <t>Donne un exemple simple de conduite correcte pendant les allergènes dans un atelier de métiers de bouche.</t>
  </si>
  <si>
    <t>Dans un atelier de métiers de bouche, pour les allergènes, exemple : je vérifie les points suivants : allergene, allergie et gluten. Si quelque chose ne va pas, je corrige.</t>
  </si>
  <si>
    <t>Dans un atelier de métiers de bouche, pour les allergènes, exemple professionnel : sécuriser l’étape par les points suivants : maitrise allergenes, information consommateur et matrice allergenes, puis tracer l’écart et la correction si nécessaire.</t>
  </si>
  <si>
    <t>Tu vois un écart ou tu as un doute pendant les allergènes dans un atelier de métiers de bouche. Que fais-tu tout de suite ?</t>
  </si>
  <si>
    <t>Dans un atelier de métiers de bouche, pour les allergènes, en cas de doute, j’arrête, j’isole si besoin et je préviens. Je ne continue pas sans correction.</t>
  </si>
  <si>
    <t>Dans un atelier de métiers de bouche, pour les allergènes, en cas de doute, je bloque ou j’isole, j’analyse l’écart, je décide de la correction et je trace l’action.</t>
  </si>
  <si>
    <t>Pourquoi les allergènes dans un atelier de métiers de bouche est-il important pour la sécurité alimentaire ?</t>
  </si>
  <si>
    <t>Dans un atelier de métiers de bouche, pour les allergènes, c’est important car une erreur peut créer un risque sanitaire. Je maîtrise allergene, allergie et gluten.</t>
  </si>
  <si>
    <t>Dans un atelier de métiers de bouche, pour les allergènes, l’enjeu est sanitaire : l’étape peut créer un danger. Je maîtrise les points suivants : maitrise allergenes, information consommateur et matrice allergenes et je vérifie l’application.</t>
  </si>
  <si>
    <t>Quels mots, gestes ou contrôles montrent que tu maîtrises les allergènes dans un atelier de métiers de bouche ?</t>
  </si>
  <si>
    <t>Dans un atelier de métiers de bouche, pour les allergènes, les mots ou gestes attendus sont : allergene, allergie et gluten. Ils montrent que je contrôle vraiment.</t>
  </si>
  <si>
    <t>Dans un atelier de métiers de bouche, pour les allergènes, les preuves de maîtrise sont maitrise allergenes, information consommateur et matrice allergenes, observation du poste, contrôle documenté et écart traité.</t>
  </si>
  <si>
    <t>Explique à un jeune collègue les précautions à prendre pour les allergènes dans un atelier de métiers de bouche.</t>
  </si>
  <si>
    <t>Dans un atelier de métiers de bouche, pour les allergènes, je dirais au collègue : vérifie allergene, allergie et gluten, contrôle ton travail et préviens si tu vois un écart.</t>
  </si>
  <si>
    <t>Dans un atelier de métiers de bouche, pour les allergènes, consigne équipe : appliquer les points suivants : maitrise allergenes, information consommateur et matrice allergenes, signaler toute dérive, corriger immédiatement et garder la preuve utile.</t>
  </si>
  <si>
    <t>Pendant les allergènes dans un atelier de métiers de bouche, qu’est-ce qu’il ne faut surtout pas oublier ?</t>
  </si>
  <si>
    <t>Dans un atelier de métiers de bouche, pour les allergènes, à ne pas oublier : allergene, allergie et gluten. Sans contrôle, on peut laisser passer un risque.</t>
  </si>
  <si>
    <t>Dans un atelier de métiers de bouche, pour les allergènes, point critique : ne pas oublier les points suivants : maitrise allergenes, information consommateur et matrice allergenes, car l’absence de contrôle rend la maîtrise fragile.</t>
  </si>
  <si>
    <t>Tu prépares ou sers un plat avec allergènes possibles dans un atelier de métiers de bouche. Rédige une réponse courte : ce que tu fais, ce que tu contrôles, et qui tu préviens en cas de doute.</t>
  </si>
  <si>
    <t>Dans un atelier de métiers de bouche, pour les allergènes, je vérifie les points suivants : allergene, allergie et gluten. Si j’ai un doute, j’arrête, je corrige ou je préviens.</t>
  </si>
  <si>
    <t>Dans un atelier de métiers de bouche, pour les allergènes, réponse responsable : organiser l’étape, contrôler les points suivants : maitrise allergenes, information consommateur et matrice allergenes, tracer l’écart et faire appliquer la correction.</t>
  </si>
  <si>
    <t>Présente la procédure professionnelle à appliquer pour maîtriser les allergènes dans un atelier de métiers de bouche.</t>
  </si>
  <si>
    <t>Dans un atelier de métiers de bouche, pour les allergènes, je respecte la procédure et je vérifie les points suivants : allergene, allergie et gluten. Je garde une preuve si elle est demandée.</t>
  </si>
  <si>
    <t>Dans un atelier de métiers de bouche, pour les allergènes, procédure : définir le responsable, appliquer les points suivants : maitrise allergenes, information consommateur et matrice allergenes, contrôler la conformité et enregistrer les écarts.</t>
  </si>
  <si>
    <t>Quels contrôles, preuves et actions correctives attends-tu sur les allergènes dans un atelier de métiers de bouche ?</t>
  </si>
  <si>
    <t>Dans un atelier de métiers de bouche, pour les allergènes, je contrôle les points suivants : allergene, allergie et gluten, je note l’écart si besoin et je propose une correction.</t>
  </si>
  <si>
    <t>Dans un atelier de métiers de bouche, pour les allergènes, contrôle/preuve/correctif : vérifier les points suivants : maitrise allergenes, information consommateur et matrice allergenes, conserver fiche ou relevé, puis corriger et tracer l’action.</t>
  </si>
  <si>
    <t>Analyse les dangers liés à les allergènes dans un atelier de métiers de bouche et indique les mesures de maîtrise attendues.</t>
  </si>
  <si>
    <t>Dans un atelier de métiers de bouche, pour les allergènes, je repère le danger, je maîtrise allergene, allergie et gluten et je préviens le responsable en cas de doute.</t>
  </si>
  <si>
    <t>Dans un atelier de métiers de bouche, pour les allergènes, analyse danger : identifier le risque lié à l’étape, maîtriser les points suivants : maitrise allergenes, information consommateur et matrice allergenes, vérifier l’efficacité et corriger l’écart.</t>
  </si>
  <si>
    <t>Quelles exigences PMS, BPH ou HACCP doivent être respectées pour les allergènes dans un atelier de métiers de bouche ?</t>
  </si>
  <si>
    <t>Dans un atelier de métiers de bouche, pour les allergènes, je respecte les consignes BPH/PMS : allergene, allergie et gluten. Je travaille proprement et je contrôle.</t>
  </si>
  <si>
    <t>Dans un atelier de métiers de bouche, pour les allergènes, exigence PMS/BPH/HACCP : procédure écrite, les points suivants : maitrise allergenes, information consommateur et matrice allergenes, fréquence de contrôle, preuve et action corrective.</t>
  </si>
  <si>
    <t>Comment réaliserais-tu un audit rapide de la maîtrise de les allergènes dans un atelier de métiers de bouche ?</t>
  </si>
  <si>
    <t>Dans un atelier de métiers de bouche, pour les allergènes, j’observe le poste, je contrôle les points suivants : allergene, allergie et gluten et je signale les écarts.</t>
  </si>
  <si>
    <t>Dans un atelier de métiers de bouche, pour les allergènes, audit : observer le poste, questionner l’équipe, vérifier les points suivants : maitrise allergenes, information consommateur et matrice allergenes, contrôler les preuves et relever les non-conformités.</t>
  </si>
  <si>
    <t>Quelle décision prends-tu en cas de non-conformité sur les allergènes dans un atelier de métiers de bouche ?</t>
  </si>
  <si>
    <t>Dans un atelier de métiers de bouche, pour les allergènes, en non-conformité, j’arrête, j’isole le produit ou le matériel, puis je préviens.</t>
  </si>
  <si>
    <t>Dans un atelier de métiers de bouche, pour les allergènes, non-conformité : bloquer ou isoler si besoin, analyser la cause, appliquer la correction et enregistrer la décision.</t>
  </si>
  <si>
    <t>Quels enregistrements ou autocontrôles prouvent que les allergènes est maîtrisé dans un atelier de métiers de bouche ?</t>
  </si>
  <si>
    <t>Dans un atelier de métiers de bouche, pour les allergènes, je garde une preuve simple : fiche, date, contrôle réalisé et correction si besoin.</t>
  </si>
  <si>
    <t>Dans un atelier de métiers de bouche, pour les allergènes, enregistrements : fiche datée, contrôle de les points suivants : maitrise allergenes, information consommateur et matrice allergenes, nom du responsable, écart constaté et action corrective réalisée.</t>
  </si>
  <si>
    <t>Quelles consignes donnerais-tu à l’équipe pour sécuriser les allergènes dans un atelier de métiers de bouche ?</t>
  </si>
  <si>
    <t>Dans un atelier de métiers de bouche, pour les allergènes, je rappelle à l’équipe de contrôler les points suivants : allergene, allergie et gluten, d’appliquer la consigne et de signaler les écarts.</t>
  </si>
  <si>
    <t>Dans un atelier de métiers de bouche, pour les allergènes, consignes équipe : expliquer les points suivants : maitrise allergenes, information consommateur et matrice allergenes, préciser le contrôle attendu, la fréquence, le responsable et la conduite à tenir.</t>
  </si>
  <si>
    <t>Explique le lien entre les allergènes dans un atelier de métiers de bouche et les risques microbiologiques, chimiques, physiques ou allergènes.</t>
  </si>
  <si>
    <t>Dans un atelier de métiers de bouche, pour les allergènes, je relie l’étape aux dangers possibles et je contrôle les points suivants : allergene, allergie et gluten pour limiter le risque.</t>
  </si>
  <si>
    <t>Dans un atelier de métiers de bouche, pour les allergènes, lien dangers : relier l’étape aux risques microbiologiques, chimiques, physiques ou allergènes, puis vérifier les points suivants : maitrise allergenes, information consommateur et matrice allergenes.</t>
  </si>
  <si>
    <t>Rédige une réponse de responsable sur les allergènes dans un atelier de métiers de bouche : organisation, contrôle, traçabilité et correction.</t>
  </si>
  <si>
    <t>Dans un atelier de métiers de bouche, pour les allergènes, je m’organise, je contrôle les points suivants : allergene, allergie et gluten, je note l’écart et je fais corriger.</t>
  </si>
  <si>
    <t>Dans un atelier de métiers de bouche, pour les allergènes, responsable : planifier l’étape, appliquer les points suivants : maitrise allergenes, information consommateur et matrice allergenes, contrôler, tracer les écarts et valider l’action corrective.</t>
  </si>
  <si>
    <t>Tu travailles dans des locaux alimentaires dans un atelier de métiers de bouche. Explique en 2 phrases ce que tu fais pour éviter un risque physique.</t>
  </si>
  <si>
    <t>Dans un atelier de métiers de bouche, pour les locaux, je fais attention à local propre, sol propre et mur propre. Je contrôle le résultat et je préviens si j’ai un doute.</t>
  </si>
  <si>
    <t>Dans un atelier de métiers de bouche, pour les locaux, je maîtrise l’étape avec les points suivants : entretien locaux, plan de lutte nuisibles et maintenance preventive, contrôle opérationnel et consigne claire à l’équipe.</t>
  </si>
  <si>
    <t>Pendant les locaux dans un atelier de métiers de bouche, que contrôles-tu concrètement avant de continuer ? Donne au moins deux points terrain.</t>
  </si>
  <si>
    <t>Dans un atelier de métiers de bouche, pour les locaux, je contrôle les points suivants : local propre, sol propre et mur propre. Si ce n’est pas conforme, je stoppe, je corrige ou je préviens.</t>
  </si>
  <si>
    <t>Dans un atelier de métiers de bouche, pour les locaux, je vérifie les points suivants : entretien locaux, plan de lutte nuisibles et maintenance preventive, je compare au critère attendu et je déclenche une action corrective si l’écart est confirmé.</t>
  </si>
  <si>
    <t>Décris les bons gestes à appliquer pendant les locaux dans un atelier de métiers de bouche, avec des mots simples.</t>
  </si>
  <si>
    <t>Dans un atelier de métiers de bouche, pour les locaux, les bons gestes sont local propre, sol propre et mur propre. Je les applique avant de continuer.</t>
  </si>
  <si>
    <t>Dans un atelier de métiers de bouche, pour les locaux, les gestes attendus sont formalisés : entretien locaux, plan de lutte nuisibles et maintenance preventive, contrôle au poste et correction immédiate en cas de dérive.</t>
  </si>
  <si>
    <t>Donne un exemple simple de conduite correcte pendant les locaux dans un atelier de métiers de bouche.</t>
  </si>
  <si>
    <t>Dans un atelier de métiers de bouche, pour les locaux, exemple : je vérifie les points suivants : local propre, sol propre et mur propre. Si quelque chose ne va pas, je corrige.</t>
  </si>
  <si>
    <t>Dans un atelier de métiers de bouche, pour les locaux, exemple professionnel : sécuriser l’étape par les points suivants : entretien locaux, plan de lutte nuisibles et maintenance preventive, puis tracer l’écart et la correction si nécessaire.</t>
  </si>
  <si>
    <t>Tu vois un écart ou tu as un doute pendant les locaux dans un atelier de métiers de bouche. Que fais-tu tout de suite ?</t>
  </si>
  <si>
    <t>Dans un atelier de métiers de bouche, pour les locaux, en cas de doute, j’arrête, j’isole si besoin et je préviens. Je ne continue pas sans correction.</t>
  </si>
  <si>
    <t>Dans un atelier de métiers de bouche, pour les locaux, en cas de doute, je bloque ou j’isole, j’analyse l’écart, je décide de la correction et je trace l’action.</t>
  </si>
  <si>
    <t>Pourquoi les locaux dans un atelier de métiers de bouche est-il important pour la sécurité alimentaire ?</t>
  </si>
  <si>
    <t>Dans un atelier de métiers de bouche, pour les locaux, c’est important car une erreur peut créer un risque sanitaire. Je maîtrise local propre, sol propre et mur propre.</t>
  </si>
  <si>
    <t>Dans un atelier de métiers de bouche, pour les locaux, l’enjeu est sanitaire : l’étape peut créer un danger. Je maîtrise les points suivants : entretien locaux, plan de lutte nuisibles et maintenance preventive et je vérifie l’application.</t>
  </si>
  <si>
    <t>Quels mots, gestes ou contrôles montrent que tu maîtrises les locaux dans un atelier de métiers de bouche ?</t>
  </si>
  <si>
    <t>Dans un atelier de métiers de bouche, pour les locaux, les mots ou gestes attendus sont : local propre, sol propre et mur propre. Ils montrent que je contrôle vraiment.</t>
  </si>
  <si>
    <t>Dans un atelier de métiers de bouche, pour les locaux, les preuves de maîtrise sont entretien locaux, plan de lutte nuisibles et maintenance preventive, observation du poste, contrôle documenté et écart traité.</t>
  </si>
  <si>
    <t>Explique à un jeune collègue les précautions à prendre pour les locaux dans un atelier de métiers de bouche.</t>
  </si>
  <si>
    <t>Dans un atelier de métiers de bouche, pour les locaux, je dirais au collègue : vérifie local propre, sol propre et mur propre, contrôle ton travail et préviens si tu vois un écart.</t>
  </si>
  <si>
    <t>Dans un atelier de métiers de bouche, pour les locaux, consigne équipe : appliquer les points suivants : entretien locaux, plan de lutte nuisibles et maintenance preventive, signaler toute dérive, corriger immédiatement et garder la preuve utile.</t>
  </si>
  <si>
    <t>Pendant les locaux dans un atelier de métiers de bouche, qu’est-ce qu’il ne faut surtout pas oublier ?</t>
  </si>
  <si>
    <t>Dans un atelier de métiers de bouche, pour les locaux, à ne pas oublier : local propre, sol propre et mur propre. Sans contrôle, on peut laisser passer un risque.</t>
  </si>
  <si>
    <t>Dans un atelier de métiers de bouche, pour les locaux, point critique : ne pas oublier les points suivants : entretien locaux, plan de lutte nuisibles et maintenance preventive, car l’absence de contrôle rend la maîtrise fragile.</t>
  </si>
  <si>
    <t>Tu travailles dans des locaux alimentaires dans un atelier de métiers de bouche. Rédige une réponse courte : ce que tu fais, ce que tu contrôles, et qui tu préviens en cas de doute.</t>
  </si>
  <si>
    <t>Dans un atelier de métiers de bouche, pour les locaux, je vérifie les points suivants : local propre, sol propre et mur propre. Si j’ai un doute, j’arrête, je corrige ou je préviens.</t>
  </si>
  <si>
    <t>Dans un atelier de métiers de bouche, pour les locaux, réponse responsable : organiser l’étape, contrôler les points suivants : entretien locaux, plan de lutte nuisibles et maintenance preventive, tracer l’écart et faire appliquer la correction.</t>
  </si>
  <si>
    <t>Présente la procédure professionnelle à appliquer pour maîtriser les locaux dans un atelier de métiers de bouche.</t>
  </si>
  <si>
    <t>Dans un atelier de métiers de bouche, pour les locaux, je respecte la procédure et je vérifie les points suivants : local propre, sol propre et mur propre. Je garde une preuve si elle est demandée.</t>
  </si>
  <si>
    <t>Dans un atelier de métiers de bouche, pour les locaux, procédure : définir le responsable, appliquer les points suivants : entretien locaux, plan de lutte nuisibles et maintenance preventive, contrôler la conformité et enregistrer les écarts.</t>
  </si>
  <si>
    <t>Quels contrôles, preuves et actions correctives attends-tu sur les locaux dans un atelier de métiers de bouche ?</t>
  </si>
  <si>
    <t>Dans un atelier de métiers de bouche, pour les locaux, je contrôle les points suivants : local propre, sol propre et mur propre, je note l’écart si besoin et je propose une correction.</t>
  </si>
  <si>
    <t>Dans un atelier de métiers de bouche, pour les locaux, contrôle/preuve/correctif : vérifier les points suivants : entretien locaux, plan de lutte nuisibles et maintenance preventive, conserver fiche ou relevé, puis corriger et tracer l’action.</t>
  </si>
  <si>
    <t>Analyse les dangers liés à les locaux dans un atelier de métiers de bouche et indique les mesures de maîtrise attendues.</t>
  </si>
  <si>
    <t>Dans un atelier de métiers de bouche, pour les locaux, je repère le danger, je maîtrise local propre, sol propre et mur propre et je préviens le responsable en cas de doute.</t>
  </si>
  <si>
    <t>Dans un atelier de métiers de bouche, pour les locaux, analyse danger : identifier le risque lié à l’étape, maîtriser les points suivants : entretien locaux, plan de lutte nuisibles et maintenance preventive, vérifier l’efficacité et corriger l’écart.</t>
  </si>
  <si>
    <t>Quelles exigences PMS, BPH ou HACCP doivent être respectées pour les locaux dans un atelier de métiers de bouche ?</t>
  </si>
  <si>
    <t>Dans un atelier de métiers de bouche, pour les locaux, je respecte les consignes BPH/PMS : local propre, sol propre et mur propre. Je travaille proprement et je contrôle.</t>
  </si>
  <si>
    <t>Dans un atelier de métiers de bouche, pour les locaux, exigence PMS/BPH/HACCP : procédure écrite, les points suivants : entretien locaux, plan de lutte nuisibles et maintenance preventive, fréquence de contrôle, preuve et action corrective.</t>
  </si>
  <si>
    <t>Comment réaliserais-tu un audit rapide de la maîtrise de les locaux dans un atelier de métiers de bouche ?</t>
  </si>
  <si>
    <t>Dans un atelier de métiers de bouche, pour les locaux, j’observe le poste, je contrôle les points suivants : local propre, sol propre et mur propre et je signale les écarts.</t>
  </si>
  <si>
    <t>Dans un atelier de métiers de bouche, pour les locaux, audit : observer le poste, questionner l’équipe, vérifier les points suivants : entretien locaux, plan de lutte nuisibles et maintenance preventive, contrôler les preuves et relever les non-conformités.</t>
  </si>
  <si>
    <t>Quelle décision prends-tu en cas de non-conformité sur les locaux dans un atelier de métiers de bouche ?</t>
  </si>
  <si>
    <t>Dans un atelier de métiers de bouche, pour les locaux, en non-conformité, j’arrête, j’isole le produit ou le matériel, puis je préviens.</t>
  </si>
  <si>
    <t>Dans un atelier de métiers de bouche, pour les locaux, non-conformité : bloquer ou isoler si besoin, analyser la cause, appliquer la correction et enregistrer la décision.</t>
  </si>
  <si>
    <t>Quels enregistrements ou autocontrôles prouvent que les locaux est maîtrisé dans un atelier de métiers de bouche ?</t>
  </si>
  <si>
    <t>Dans un atelier de métiers de bouche, pour les locaux, je garde une preuve simple : fiche, date, contrôle réalisé et correction si besoin.</t>
  </si>
  <si>
    <t>Dans un atelier de métiers de bouche, pour les locaux, enregistrements : fiche datée, contrôle de les points suivants : entretien locaux, plan de lutte nuisibles et maintenance preventive, nom du responsable, écart constaté et action corrective réalisée.</t>
  </si>
  <si>
    <t>Quelles consignes donnerais-tu à l’équipe pour sécuriser les locaux dans un atelier de métiers de bouche ?</t>
  </si>
  <si>
    <t>Dans un atelier de métiers de bouche, pour les locaux, je rappelle à l’équipe de contrôler les points suivants : local propre, sol propre et mur propre, d’appliquer la consigne et de signaler les écarts.</t>
  </si>
  <si>
    <t>Dans un atelier de métiers de bouche, pour les locaux, consignes équipe : expliquer les points suivants : entretien locaux, plan de lutte nuisibles et maintenance preventive, préciser le contrôle attendu, la fréquence, le responsable et la conduite à tenir.</t>
  </si>
  <si>
    <t>Explique le lien entre les locaux dans un atelier de métiers de bouche et les risques microbiologiques, chimiques, physiques ou allergènes.</t>
  </si>
  <si>
    <t>Dans un atelier de métiers de bouche, pour les locaux, je relie l’étape aux dangers possibles et je contrôle les points suivants : local propre, sol propre et mur propre pour limiter le risque.</t>
  </si>
  <si>
    <t>Dans un atelier de métiers de bouche, pour les locaux, lien dangers : relier l’étape aux risques microbiologiques, chimiques, physiques ou allergènes, puis vérifier les points suivants : entretien locaux, plan de lutte nuisibles et maintenance preventive.</t>
  </si>
  <si>
    <t>Rédige une réponse de responsable sur les locaux dans un atelier de métiers de bouche : organisation, contrôle, traçabilité et correction.</t>
  </si>
  <si>
    <t>Dans un atelier de métiers de bouche, pour les locaux, je m’organise, je contrôle les points suivants : local propre, sol propre et mur propre, je note l’écart et je fais corriger.</t>
  </si>
  <si>
    <t>Dans un atelier de métiers de bouche, pour les locaux, responsable : planifier l’étape, appliquer les points suivants : entretien locaux, plan de lutte nuisibles et maintenance preventive, contrôler, tracer les écarts et valider l’action corrective.</t>
  </si>
  <si>
    <t>Tu organises ton poste ou ton équipe dans un atelier de métiers de bouche. Explique en 2 phrases ce que tu fais pour éviter un risque transversal.</t>
  </si>
  <si>
    <t>Dans un atelier de métiers de bouche, pour l’organisation, je fais attention à s organiser, preparer ordre et planning. Je contrôle le résultat et je préviens si j’ai un doute.</t>
  </si>
  <si>
    <t>Dans un atelier de métiers de bouche, pour l’organisation, je maîtrise l’étape avec les points suivants : organisation production, responsabilites definies et planning sanitaire, contrôle opérationnel et consigne claire à l’équipe.</t>
  </si>
  <si>
    <t>Pendant l’organisation dans un atelier de métiers de bouche, que contrôles-tu concrètement avant de continuer ? Donne au moins deux points terrain.</t>
  </si>
  <si>
    <t>Dans un atelier de métiers de bouche, pour l’organisation, je contrôle les points suivants : s organiser, preparer ordre et planning. Si ce n’est pas conforme, je stoppe, je corrige ou je préviens.</t>
  </si>
  <si>
    <t>Dans un atelier de métiers de bouche, pour l’organisation, je vérifie les points suivants : organisation production, responsabilites definies et planning sanitaire, je compare au critère attendu et je déclenche une action corrective si l’écart est confirmé.</t>
  </si>
  <si>
    <t>Décris les bons gestes à appliquer pendant l’organisation dans un atelier de métiers de bouche, avec des mots simples.</t>
  </si>
  <si>
    <t>Dans un atelier de métiers de bouche, pour l’organisation, les bons gestes sont s organiser, preparer ordre et planning. Je les applique avant de continuer.</t>
  </si>
  <si>
    <t>Dans un atelier de métiers de bouche, pour l’organisation, les gestes attendus sont formalisés : organisation production, responsabilites definies et planning sanitaire, contrôle au poste et correction immédiate en cas de dérive.</t>
  </si>
  <si>
    <t>Donne un exemple simple de conduite correcte pendant l’organisation dans un atelier de métiers de bouche.</t>
  </si>
  <si>
    <t>Dans un atelier de métiers de bouche, pour l’organisation, exemple : je vérifie les points suivants : s organiser, preparer ordre et planning. Si quelque chose ne va pas, je corrige.</t>
  </si>
  <si>
    <t>Dans un atelier de métiers de bouche, pour l’organisation, exemple professionnel : sécuriser l’étape par les points suivants : organisation production, responsabilites definies et planning sanitaire, puis tracer l’écart et la correction si nécessaire.</t>
  </si>
  <si>
    <t>Tu vois un écart ou tu as un doute pendant l’organisation dans un atelier de métiers de bouche. Que fais-tu tout de suite ?</t>
  </si>
  <si>
    <t>Dans un atelier de métiers de bouche, pour l’organisation, en cas de doute, j’arrête, j’isole si besoin et je préviens. Je ne continue pas sans correction.</t>
  </si>
  <si>
    <t>Dans un atelier de métiers de bouche, pour l’organisation, en cas de doute, je bloque ou j’isole, j’analyse l’écart, je décide de la correction et je trace l’action.</t>
  </si>
  <si>
    <t>Pourquoi l’organisation dans un atelier de métiers de bouche est-il important pour la sécurité alimentaire ?</t>
  </si>
  <si>
    <t>Dans un atelier de métiers de bouche, pour l’organisation, c’est important car une erreur peut créer un risque sanitaire. Je maîtrise s organiser, preparer ordre et planning.</t>
  </si>
  <si>
    <t>Dans un atelier de métiers de bouche, pour l’organisation, l’enjeu est sanitaire : l’étape peut créer un danger. Je maîtrise les points suivants : organisation production, responsabilites definies et planning sanitaire et je vérifie l’application.</t>
  </si>
  <si>
    <t>Quels mots, gestes ou contrôles montrent que tu maîtrises l’organisation dans un atelier de métiers de bouche ?</t>
  </si>
  <si>
    <t>Dans un atelier de métiers de bouche, pour l’organisation, les mots ou gestes attendus sont : s organiser, preparer ordre et planning. Ils montrent que je contrôle vraiment.</t>
  </si>
  <si>
    <t>Dans un atelier de métiers de bouche, pour l’organisation, les preuves de maîtrise sont organisation production, responsabilites definies et planning sanitaire, observation du poste, contrôle documenté et écart traité.</t>
  </si>
  <si>
    <t>Explique à un jeune collègue les précautions à prendre pour l’organisation dans un atelier de métiers de bouche.</t>
  </si>
  <si>
    <t>Dans un atelier de métiers de bouche, pour l’organisation, je dirais au collègue : vérifie s organiser, preparer ordre et planning, contrôle ton travail et préviens si tu vois un écart.</t>
  </si>
  <si>
    <t>Dans un atelier de métiers de bouche, pour l’organisation, consigne équipe : appliquer les points suivants : organisation production, responsabilites definies et planning sanitaire, signaler toute dérive, corriger immédiatement et garder la preuve utile.</t>
  </si>
  <si>
    <t>Pendant l’organisation dans un atelier de métiers de bouche, qu’est-ce qu’il ne faut surtout pas oublier ?</t>
  </si>
  <si>
    <t>Dans un atelier de métiers de bouche, pour l’organisation, à ne pas oublier : s organiser, preparer ordre et planning. Sans contrôle, on peut laisser passer un risque.</t>
  </si>
  <si>
    <t>Dans un atelier de métiers de bouche, pour l’organisation, point critique : ne pas oublier les points suivants : organisation production, responsabilites definies et planning sanitaire, car l’absence de contrôle rend la maîtrise fragile.</t>
  </si>
  <si>
    <t>Tu organises ton poste ou ton équipe dans un atelier de métiers de bouche. Rédige une réponse courte : ce que tu fais, ce que tu contrôles, et qui tu préviens en cas de doute.</t>
  </si>
  <si>
    <t>Dans un atelier de métiers de bouche, pour l’organisation, je vérifie les points suivants : s organiser, preparer ordre et planning. Si j’ai un doute, j’arrête, je corrige ou je préviens.</t>
  </si>
  <si>
    <t>Dans un atelier de métiers de bouche, pour l’organisation, réponse responsable : organiser l’étape, contrôler les points suivants : organisation production, responsabilites definies et planning sanitaire, tracer l’écart et faire appliquer la correction.</t>
  </si>
  <si>
    <t>Présente la procédure professionnelle à appliquer pour maîtriser l’organisation dans un atelier de métiers de bouche.</t>
  </si>
  <si>
    <t>Dans un atelier de métiers de bouche, pour l’organisation, je respecte la procédure et je vérifie les points suivants : s organiser, preparer ordre et planning. Je garde une preuve si elle est demandée.</t>
  </si>
  <si>
    <t>Dans un atelier de métiers de bouche, pour l’organisation, procédure : définir le responsable, appliquer les points suivants : organisation production, responsabilites definies et planning sanitaire, contrôler la conformité et enregistrer les écarts.</t>
  </si>
  <si>
    <t>Quels contrôles, preuves et actions correctives attends-tu sur l’organisation dans un atelier de métiers de bouche ?</t>
  </si>
  <si>
    <t>Dans un atelier de métiers de bouche, pour l’organisation, je contrôle les points suivants : s organiser, preparer ordre et planning, je note l’écart si besoin et je propose une correction.</t>
  </si>
  <si>
    <t>Dans un atelier de métiers de bouche, pour l’organisation, contrôle/preuve/correctif : vérifier les points suivants : organisation production, responsabilites definies et planning sanitaire, conserver fiche ou relevé, puis corriger et tracer l’action.</t>
  </si>
  <si>
    <t>Analyse les dangers liés à l’organisation dans un atelier de métiers de bouche et indique les mesures de maîtrise attendues.</t>
  </si>
  <si>
    <t>Dans un atelier de métiers de bouche, pour l’organisation, je repère le danger, je maîtrise s organiser, preparer ordre et planning et je préviens le responsable en cas de doute.</t>
  </si>
  <si>
    <t>Dans un atelier de métiers de bouche, pour l’organisation, analyse danger : identifier le risque lié à l’étape, maîtriser les points suivants : organisation production, responsabilites definies et planning sanitaire, vérifier l’efficacité et corriger l’écart.</t>
  </si>
  <si>
    <t>Quelles exigences PMS, BPH ou HACCP doivent être respectées pour l’organisation dans un atelier de métiers de bouche ?</t>
  </si>
  <si>
    <t>Dans un atelier de métiers de bouche, pour l’organisation, je respecte les consignes BPH/PMS : s organiser, preparer ordre et planning. Je travaille proprement et je contrôle.</t>
  </si>
  <si>
    <t>Dans un atelier de métiers de bouche, pour l’organisation, exigence PMS/BPH/HACCP : procédure écrite, les points suivants : organisation production, responsabilites definies et planning sanitaire, fréquence de contrôle, preuve et action corrective.</t>
  </si>
  <si>
    <t>Comment réaliserais-tu un audit rapide de la maîtrise de l’organisation dans un atelier de métiers de bouche ?</t>
  </si>
  <si>
    <t>Dans un atelier de métiers de bouche, pour l’organisation, j’observe le poste, je contrôle les points suivants : s organiser, preparer ordre et planning et je signale les écarts.</t>
  </si>
  <si>
    <t>Dans un atelier de métiers de bouche, pour l’organisation, audit : observer le poste, questionner l’équipe, vérifier les points suivants : organisation production, responsabilites definies et planning sanitaire, contrôler les preuves et relever les non-conformités.</t>
  </si>
  <si>
    <t>Quelle décision prends-tu en cas de non-conformité sur l’organisation dans un atelier de métiers de bouche ?</t>
  </si>
  <si>
    <t>Dans un atelier de métiers de bouche, pour l’organisation, en non-conformité, j’arrête, j’isole le produit ou le matériel, puis je préviens.</t>
  </si>
  <si>
    <t>Dans un atelier de métiers de bouche, pour l’organisation, non-conformité : bloquer ou isoler si besoin, analyser la cause, appliquer la correction et enregistrer la décision.</t>
  </si>
  <si>
    <t>Quels enregistrements ou autocontrôles prouvent que l’organisation est maîtrisé dans un atelier de métiers de bouche ?</t>
  </si>
  <si>
    <t>Dans un atelier de métiers de bouche, pour l’organisation, je garde une preuve simple : fiche, date, contrôle réalisé et correction si besoin.</t>
  </si>
  <si>
    <t>Dans un atelier de métiers de bouche, pour l’organisation, enregistrements : fiche datée, contrôle de les points suivants : organisation production, responsabilites definies et planning sanitaire, nom du responsable, écart constaté et action corrective réalisée.</t>
  </si>
  <si>
    <t>Quelles consignes donnerais-tu à l’équipe pour sécuriser l’organisation dans un atelier de métiers de bouche ?</t>
  </si>
  <si>
    <t>Dans un atelier de métiers de bouche, pour l’organisation, je rappelle à l’équipe de contrôler les points suivants : s organiser, preparer ordre et planning, d’appliquer la consigne et de signaler les écarts.</t>
  </si>
  <si>
    <t>Dans un atelier de métiers de bouche, pour l’organisation, consignes équipe : expliquer les points suivants : organisation production, responsabilites definies et planning sanitaire, préciser le contrôle attendu, la fréquence, le responsable et la conduite à tenir.</t>
  </si>
  <si>
    <t>Explique le lien entre l’organisation dans un atelier de métiers de bouche et les risques microbiologiques, chimiques, physiques ou allergènes.</t>
  </si>
  <si>
    <t>Dans un atelier de métiers de bouche, pour l’organisation, je relie l’étape aux dangers possibles et je contrôle les points suivants : s organiser, preparer ordre et planning pour limiter le risque.</t>
  </si>
  <si>
    <t>Dans un atelier de métiers de bouche, pour l’organisation, lien dangers : relier l’étape aux risques microbiologiques, chimiques, physiques ou allergènes, puis vérifier les points suivants : organisation production, responsabilites definies et planning sanitaire.</t>
  </si>
  <si>
    <t>Rédige une réponse de responsable sur l’organisation dans un atelier de métiers de bouche : organisation, contrôle, traçabilité et correction.</t>
  </si>
  <si>
    <t>Dans un atelier de métiers de bouche, pour l’organisation, je m’organise, je contrôle les points suivants : s organiser, preparer ordre et planning, je note l’écart et je fais corriger.</t>
  </si>
  <si>
    <t>Dans un atelier de métiers de bouche, pour l’organisation, responsable : planifier l’étape, appliquer les points suivants : organisation production, responsabilites definies et planning sanitaire, contrôler, tracer les écarts et valider l’action corrective.</t>
  </si>
  <si>
    <t>Tu réponds à une situation générale d’hygiène dans un atelier de métiers de bouche. Explique en 2 phrases ce que tu fais pour éviter un risque transversal.</t>
  </si>
  <si>
    <t>Dans un atelier de métiers de bouche, pour l’hygiène générale, je fais attention à hygiene, bonnes pratiques et faire attention. Je contrôle le résultat et je préviens si j’ai un doute.</t>
  </si>
  <si>
    <t>Dans un atelier de métiers de bouche, pour l’hygiène générale, je maîtrise l’étape avec les points suivants : pms, bph et haccp, contrôle opérationnel et consigne claire à l’équipe.</t>
  </si>
  <si>
    <t>Pendant l’hygiène générale dans un atelier de métiers de bouche, que contrôles-tu concrètement avant de continuer ? Donne au moins deux points terrain.</t>
  </si>
  <si>
    <t>Dans un atelier de métiers de bouche, pour l’hygiène générale, je contrôle les points suivants : hygiene, bonnes pratiques et faire attention. Si ce n’est pas conforme, je stoppe, je corrige ou je préviens.</t>
  </si>
  <si>
    <t>Dans un atelier de métiers de bouche, pour l’hygiène générale, je vérifie les points suivants : pms, bph et haccp, je compare au critère attendu et je déclenche une action corrective si l’écart est confirmé.</t>
  </si>
  <si>
    <t>Décris les bons gestes à appliquer pendant l’hygiène générale dans un atelier de métiers de bouche, avec des mots simples.</t>
  </si>
  <si>
    <t>Dans un atelier de métiers de bouche, pour l’hygiène générale, les bons gestes sont hygiene, bonnes pratiques et faire attention. Je les applique avant de continuer.</t>
  </si>
  <si>
    <t>Dans un atelier de métiers de bouche, pour l’hygiène générale, les gestes attendus sont formalisés : pms, bph et haccp, contrôle au poste et correction immédiate en cas de dérive.</t>
  </si>
  <si>
    <t>Donne un exemple simple de conduite correcte pendant l’hygiène générale dans un atelier de métiers de bouche.</t>
  </si>
  <si>
    <t>Dans un atelier de métiers de bouche, pour l’hygiène générale, exemple : je vérifie les points suivants : hygiene, bonnes pratiques et faire attention. Si quelque chose ne va pas, je corrige.</t>
  </si>
  <si>
    <t>Dans un atelier de métiers de bouche, pour l’hygiène générale, exemple professionnel : sécuriser l’étape par les points suivants : pms, bph et haccp, puis tracer l’écart et la correction si nécessaire.</t>
  </si>
  <si>
    <t>Tu vois un écart ou tu as un doute pendant l’hygiène générale dans un atelier de métiers de bouche. Que fais-tu tout de suite ?</t>
  </si>
  <si>
    <t>Dans un atelier de métiers de bouche, pour l’hygiène générale, en cas de doute, j’arrête, j’isole si besoin et je préviens. Je ne continue pas sans correction.</t>
  </si>
  <si>
    <t>Dans un atelier de métiers de bouche, pour l’hygiène générale, en cas de doute, je bloque ou j’isole, j’analyse l’écart, je décide de la correction et je trace l’action.</t>
  </si>
  <si>
    <t>Pourquoi l’hygiène générale dans un atelier de métiers de bouche est-il important pour la sécurité alimentaire ?</t>
  </si>
  <si>
    <t>Dans un atelier de métiers de bouche, pour l’hygiène générale, c’est important car une erreur peut créer un risque sanitaire. Je maîtrise hygiene, bonnes pratiques et faire attention.</t>
  </si>
  <si>
    <t>Dans un atelier de métiers de bouche, pour l’hygiène générale, l’enjeu est sanitaire : l’étape peut créer un danger. Je maîtrise les points suivants : pms, bph et haccp et je vérifie l’application.</t>
  </si>
  <si>
    <t>Quels mots, gestes ou contrôles montrent que tu maîtrises l’hygiène générale dans un atelier de métiers de bouche ?</t>
  </si>
  <si>
    <t>Dans un atelier de métiers de bouche, pour l’hygiène générale, les mots ou gestes attendus sont : hygiene, bonnes pratiques et faire attention. Ils montrent que je contrôle vraiment.</t>
  </si>
  <si>
    <t>Dans un atelier de métiers de bouche, pour l’hygiène générale, les preuves de maîtrise sont pms, bph et haccp, observation du poste, contrôle documenté et écart traité.</t>
  </si>
  <si>
    <t>Explique à un jeune collègue les précautions à prendre pour l’hygiène générale dans un atelier de métiers de bouche.</t>
  </si>
  <si>
    <t>Dans un atelier de métiers de bouche, pour l’hygiène générale, je dirais au collègue : vérifie hygiene, bonnes pratiques et faire attention, contrôle ton travail et préviens si tu vois un écart.</t>
  </si>
  <si>
    <t>Dans un atelier de métiers de bouche, pour l’hygiène générale, consigne équipe : appliquer les points suivants : pms, bph et haccp, signaler toute dérive, corriger immédiatement et garder la preuve utile.</t>
  </si>
  <si>
    <t>Pendant l’hygiène générale dans un atelier de métiers de bouche, qu’est-ce qu’il ne faut surtout pas oublier ?</t>
  </si>
  <si>
    <t>Dans un atelier de métiers de bouche, pour l’hygiène générale, à ne pas oublier : hygiene, bonnes pratiques et faire attention. Sans contrôle, on peut laisser passer un risque.</t>
  </si>
  <si>
    <t>Dans un atelier de métiers de bouche, pour l’hygiène générale, point critique : ne pas oublier les points suivants : pms, bph et haccp, car l’absence de contrôle rend la maîtrise fragile.</t>
  </si>
  <si>
    <t>Tu réponds à une situation générale d’hygiène dans un atelier de métiers de bouche. Rédige une réponse courte : ce que tu fais, ce que tu contrôles, et qui tu préviens en cas de doute.</t>
  </si>
  <si>
    <t>Dans un atelier de métiers de bouche, pour l’hygiène générale, je vérifie les points suivants : hygiene, bonnes pratiques et faire attention. Si j’ai un doute, j’arrête, je corrige ou je préviens.</t>
  </si>
  <si>
    <t>Dans un atelier de métiers de bouche, pour l’hygiène générale, réponse responsable : organiser l’étape, contrôler les points suivants : pms, bph et haccp, tracer l’écart et faire appliquer la correction.</t>
  </si>
  <si>
    <t>Présente la procédure professionnelle à appliquer pour maîtriser l’hygiène générale dans un atelier de métiers de bouche.</t>
  </si>
  <si>
    <t>Dans un atelier de métiers de bouche, pour l’hygiène générale, je respecte la procédure et je vérifie les points suivants : hygiene, bonnes pratiques et faire attention. Je garde une preuve si elle est demandée.</t>
  </si>
  <si>
    <t>Dans un atelier de métiers de bouche, pour l’hygiène générale, procédure : définir le responsable, appliquer les points suivants : pms, bph et haccp, contrôler la conformité et enregistrer les écarts.</t>
  </si>
  <si>
    <t>Quels contrôles, preuves et actions correctives attends-tu sur l’hygiène générale dans un atelier de métiers de bouche ?</t>
  </si>
  <si>
    <t>Dans un atelier de métiers de bouche, pour l’hygiène générale, je contrôle les points suivants : hygiene, bonnes pratiques et faire attention, je note l’écart si besoin et je propose une correction.</t>
  </si>
  <si>
    <t>Dans un atelier de métiers de bouche, pour l’hygiène générale, contrôle/preuve/correctif : vérifier les points suivants : pms, bph et haccp, conserver fiche ou relevé, puis corriger et tracer l’action.</t>
  </si>
  <si>
    <t>Analyse les dangers liés à l’hygiène générale dans un atelier de métiers de bouche et indique les mesures de maîtrise attendues.</t>
  </si>
  <si>
    <t>Dans un atelier de métiers de bouche, pour l’hygiène générale, je repère le danger, je maîtrise hygiene, bonnes pratiques et faire attention et je préviens le responsable en cas de doute.</t>
  </si>
  <si>
    <t>Dans un atelier de métiers de bouche, pour l’hygiène générale, analyse danger : identifier le risque lié à l’étape, maîtriser les points suivants : pms, bph et haccp, vérifier l’efficacité et corriger l’écart.</t>
  </si>
  <si>
    <t>Quelles exigences PMS, BPH ou HACCP doivent être respectées pour l’hygiène générale dans un atelier de métiers de bouche ?</t>
  </si>
  <si>
    <t>Dans un atelier de métiers de bouche, pour l’hygiène générale, je respecte les consignes BPH/PMS : hygiene, bonnes pratiques et faire attention. Je travaille proprement et je contrôle.</t>
  </si>
  <si>
    <t>Dans un atelier de métiers de bouche, pour l’hygiène générale, exigence PMS/BPH/HACCP : procédure écrite, les points suivants : pms, bph et haccp, fréquence de contrôle, preuve et action corrective.</t>
  </si>
  <si>
    <t>Comment réaliserais-tu un audit rapide de la maîtrise de l’hygiène générale dans un atelier de métiers de bouche ?</t>
  </si>
  <si>
    <t>Dans un atelier de métiers de bouche, pour l’hygiène générale, j’observe le poste, je contrôle les points suivants : hygiene, bonnes pratiques et faire attention et je signale les écarts.</t>
  </si>
  <si>
    <t>Dans un atelier de métiers de bouche, pour l’hygiène générale, audit : observer le poste, questionner l’équipe, vérifier les points suivants : pms, bph et haccp, contrôler les preuves et relever les non-conformités.</t>
  </si>
  <si>
    <t>Quelle décision prends-tu en cas de non-conformité sur l’hygiène générale dans un atelier de métiers de bouche ?</t>
  </si>
  <si>
    <t>Dans un atelier de métiers de bouche, pour l’hygiène générale, en non-conformité, j’arrête, j’isole le produit ou le matériel, puis je préviens.</t>
  </si>
  <si>
    <t>Dans un atelier de métiers de bouche, pour l’hygiène générale, non-conformité : bloquer ou isoler si besoin, analyser la cause, appliquer la correction et enregistrer la décision.</t>
  </si>
  <si>
    <t>Quels enregistrements ou autocontrôles prouvent que l’hygiène générale est maîtrisé dans un atelier de métiers de bouche ?</t>
  </si>
  <si>
    <t>Dans un atelier de métiers de bouche, pour l’hygiène générale, je garde une preuve simple : fiche, date, contrôle réalisé et correction si besoin.</t>
  </si>
  <si>
    <t>Dans un atelier de métiers de bouche, pour l’hygiène générale, enregistrements : fiche datée, contrôle de les points suivants : pms, bph et haccp, nom du responsable, écart constaté et action corrective réalisée.</t>
  </si>
  <si>
    <t>Quelles consignes donnerais-tu à l’équipe pour sécuriser l’hygiène générale dans un atelier de métiers de bouche ?</t>
  </si>
  <si>
    <t>Dans un atelier de métiers de bouche, pour l’hygiène générale, je rappelle à l’équipe de contrôler les points suivants : hygiene, bonnes pratiques et faire attention, d’appliquer la consigne et de signaler les écarts.</t>
  </si>
  <si>
    <t>Dans un atelier de métiers de bouche, pour l’hygiène générale, consignes équipe : expliquer les points suivants : pms, bph et haccp, préciser le contrôle attendu, la fréquence, le responsable et la conduite à tenir.</t>
  </si>
  <si>
    <t>Explique le lien entre l’hygiène générale dans un atelier de métiers de bouche et les risques microbiologiques, chimiques, physiques ou allergènes.</t>
  </si>
  <si>
    <t>Dans un atelier de métiers de bouche, pour l’hygiène générale, je relie l’étape aux dangers possibles et je contrôle les points suivants : hygiene, bonnes pratiques et faire attention pour limiter le risque.</t>
  </si>
  <si>
    <t>Dans un atelier de métiers de bouche, pour l’hygiène générale, lien dangers : relier l’étape aux risques microbiologiques, chimiques, physiques ou allergènes, puis vérifier les points suivants : pms, bph et haccp.</t>
  </si>
  <si>
    <t>Rédige une réponse de responsable sur l’hygiène générale dans un atelier de métiers de bouche : organisation, contrôle, traçabilité et correction.</t>
  </si>
  <si>
    <t>Dans un atelier de métiers de bouche, pour l’hygiène générale, je m’organise, je contrôle les points suivants : hygiene, bonnes pratiques et faire attention, je note l’écart et je fais corriger.</t>
  </si>
  <si>
    <t>Dans un atelier de métiers de bouche, pour l’hygiène générale, responsable : planifier l’étape, appliquer les points suivants : pms, bph et haccp, contrôler, tracer les écarts et valider l’action corrective.</t>
  </si>
  <si>
    <t>Tu travailles en légumerie dans un atelier de métiers de bouche. Explique en 2 phrases ce que tu fais pour éviter un risque microbiologique.</t>
  </si>
  <si>
    <t>Dans un atelier de métiers de bouche, pour la légumerie, je fais attention à laver legumes, terre et eplucher. Je contrôle le résultat et je préviens si j’ai un doute.</t>
  </si>
  <si>
    <t>Dans un atelier de métiers de bouche, pour la légumerie, je maîtrise l’étape avec les points suivants : procedure legumerie, zone terreuse et lavage desinfection legumes, contrôle opérationnel et consigne claire à l’équipe.</t>
  </si>
  <si>
    <t>Pendant la légumerie dans un atelier de métiers de bouche, que contrôles-tu concrètement avant de continuer ? Donne au moins deux points terrain.</t>
  </si>
  <si>
    <t>Dans un atelier de métiers de bouche, pour la légumerie, je contrôle les points suivants : laver legumes, terre et eplucher. Si ce n’est pas conforme, je stoppe, je corrige ou je préviens.</t>
  </si>
  <si>
    <t>Dans un atelier de métiers de bouche, pour la légumerie, je vérifie les points suivants : procedure legumerie, zone terreuse et lavage desinfection legumes, je compare au critère attendu et je déclenche une action corrective si l’écart est confirmé.</t>
  </si>
  <si>
    <t>Décris les bons gestes à appliquer pendant la légumerie dans un atelier de métiers de bouche, avec des mots simples.</t>
  </si>
  <si>
    <t>Dans un atelier de métiers de bouche, pour la légumerie, les bons gestes sont laver legumes, terre et eplucher. Je les applique avant de continuer.</t>
  </si>
  <si>
    <t>Dans un atelier de métiers de bouche, pour la légumerie, les gestes attendus sont formalisés : procedure legumerie, zone terreuse et lavage desinfection legumes, contrôle au poste et correction immédiate en cas de dérive.</t>
  </si>
  <si>
    <t>Donne un exemple simple de conduite correcte pendant la légumerie dans un atelier de métiers de bouche.</t>
  </si>
  <si>
    <t>Dans un atelier de métiers de bouche, pour la légumerie, exemple : je vérifie les points suivants : laver legumes, terre et eplucher. Si quelque chose ne va pas, je corrige.</t>
  </si>
  <si>
    <t>Dans un atelier de métiers de bouche, pour la légumerie, exemple professionnel : sécuriser l’étape par les points suivants : procedure legumerie, zone terreuse et lavage desinfection legumes, puis tracer l’écart et la correction si nécessaire.</t>
  </si>
  <si>
    <t>Tu vois un écart ou tu as un doute pendant la légumerie dans un atelier de métiers de bouche. Que fais-tu tout de suite ?</t>
  </si>
  <si>
    <t>Dans un atelier de métiers de bouche, pour la légumerie, en cas de doute, j’arrête, j’isole si besoin et je préviens. Je ne continue pas sans correction.</t>
  </si>
  <si>
    <t>Dans un atelier de métiers de bouche, pour la légumerie, en cas de doute, je bloque ou j’isole, j’analyse l’écart, je décide de la correction et je trace l’action.</t>
  </si>
  <si>
    <t>Pourquoi la légumerie dans un atelier de métiers de bouche est-il important pour la sécurité alimentaire ?</t>
  </si>
  <si>
    <t>Dans un atelier de métiers de bouche, pour la légumerie, c’est important car une erreur peut créer un risque sanitaire. Je maîtrise laver legumes, terre et eplucher.</t>
  </si>
  <si>
    <t>Dans un atelier de métiers de bouche, pour la légumerie, l’enjeu est sanitaire : l’étape peut créer un danger. Je maîtrise les points suivants : procedure legumerie, zone terreuse et lavage desinfection legumes et je vérifie l’application.</t>
  </si>
  <si>
    <t>Quels mots, gestes ou contrôles montrent que tu maîtrises la légumerie dans un atelier de métiers de bouche ?</t>
  </si>
  <si>
    <t>Dans un atelier de métiers de bouche, pour la légumerie, les mots ou gestes attendus sont : laver legumes, terre et eplucher. Ils montrent que je contrôle vraiment.</t>
  </si>
  <si>
    <t>Dans un atelier de métiers de bouche, pour la légumerie, les preuves de maîtrise sont procedure legumerie, zone terreuse et lavage desinfection legumes, observation du poste, contrôle documenté et écart traité.</t>
  </si>
  <si>
    <t>Explique à un jeune collègue les précautions à prendre pour la légumerie dans un atelier de métiers de bouche.</t>
  </si>
  <si>
    <t>Dans un atelier de métiers de bouche, pour la légumerie, je dirais au collègue : vérifie laver legumes, terre et eplucher, contrôle ton travail et préviens si tu vois un écart.</t>
  </si>
  <si>
    <t>Dans un atelier de métiers de bouche, pour la légumerie, consigne équipe : appliquer les points suivants : procedure legumerie, zone terreuse et lavage desinfection legumes, signaler toute dérive, corriger immédiatement et garder la preuve utile.</t>
  </si>
  <si>
    <t>Pendant la légumerie dans un atelier de métiers de bouche, qu’est-ce qu’il ne faut surtout pas oublier ?</t>
  </si>
  <si>
    <t>Dans un atelier de métiers de bouche, pour la légumerie, à ne pas oublier : laver legumes, terre et eplucher. Sans contrôle, on peut laisser passer un risque.</t>
  </si>
  <si>
    <t>Dans un atelier de métiers de bouche, pour la légumerie, point critique : ne pas oublier les points suivants : procedure legumerie, zone terreuse et lavage desinfection legumes, car l’absence de contrôle rend la maîtrise fragile.</t>
  </si>
  <si>
    <t>Tu travailles en légumerie dans un atelier de métiers de bouche. Rédige une réponse courte : ce que tu fais, ce que tu contrôles, et qui tu préviens en cas de doute.</t>
  </si>
  <si>
    <t>Dans un atelier de métiers de bouche, pour la légumerie, je vérifie les points suivants : laver legumes, terre et eplucher. Si j’ai un doute, j’arrête, je corrige ou je préviens.</t>
  </si>
  <si>
    <t>Dans un atelier de métiers de bouche, pour la légumerie, réponse responsable : organiser l’étape, contrôler les points suivants : procedure legumerie, zone terreuse et lavage desinfection legumes, tracer l’écart et faire appliquer la correction.</t>
  </si>
  <si>
    <t>Présente la procédure professionnelle à appliquer pour maîtriser la légumerie dans un atelier de métiers de bouche.</t>
  </si>
  <si>
    <t>Dans un atelier de métiers de bouche, pour la légumerie, je respecte la procédure et je vérifie les points suivants : laver legumes, terre et eplucher. Je garde une preuve si elle est demandée.</t>
  </si>
  <si>
    <t>Dans un atelier de métiers de bouche, pour la légumerie, procédure : définir le responsable, appliquer les points suivants : procedure legumerie, zone terreuse et lavage desinfection legumes, contrôler la conformité et enregistrer les écarts.</t>
  </si>
  <si>
    <t>Quels contrôles, preuves et actions correctives attends-tu sur la légumerie dans un atelier de métiers de bouche ?</t>
  </si>
  <si>
    <t>Dans un atelier de métiers de bouche, pour la légumerie, je contrôle les points suivants : laver legumes, terre et eplucher, je note l’écart si besoin et je propose une correction.</t>
  </si>
  <si>
    <t>Dans un atelier de métiers de bouche, pour la légumerie, contrôle/preuve/correctif : vérifier les points suivants : procedure legumerie, zone terreuse et lavage desinfection legumes, conserver fiche ou relevé, puis corriger et tracer l’action.</t>
  </si>
  <si>
    <t>Analyse les dangers liés à la légumerie dans un atelier de métiers de bouche et indique les mesures de maîtrise attendues.</t>
  </si>
  <si>
    <t>Dans un atelier de métiers de bouche, pour la légumerie, je repère le danger, je maîtrise laver legumes, terre et eplucher et je préviens le responsable en cas de doute.</t>
  </si>
  <si>
    <t>Dans un atelier de métiers de bouche, pour la légumerie, analyse danger : identifier le risque lié à l’étape, maîtriser les points suivants : procedure legumerie, zone terreuse et lavage desinfection legumes, vérifier l’efficacité et corriger l’écart.</t>
  </si>
  <si>
    <t>Quelles exigences PMS, BPH ou HACCP doivent être respectées pour la légumerie dans un atelier de métiers de bouche ?</t>
  </si>
  <si>
    <t>Dans un atelier de métiers de bouche, pour la légumerie, je respecte les consignes BPH/PMS : laver legumes, terre et eplucher. Je travaille proprement et je contrôle.</t>
  </si>
  <si>
    <t>Dans un atelier de métiers de bouche, pour la légumerie, exigence PMS/BPH/HACCP : procédure écrite, les points suivants : procedure legumerie, zone terreuse et lavage desinfection legumes, fréquence de contrôle, preuve et action corrective.</t>
  </si>
  <si>
    <t>Comment réaliserais-tu un audit rapide de la maîtrise de la légumerie dans un atelier de métiers de bouche ?</t>
  </si>
  <si>
    <t>Dans un atelier de métiers de bouche, pour la légumerie, j’observe le poste, je contrôle les points suivants : laver legumes, terre et eplucher et je signale les écarts.</t>
  </si>
  <si>
    <t>Dans un atelier de métiers de bouche, pour la légumerie, audit : observer le poste, questionner l’équipe, vérifier les points suivants : procedure legumerie, zone terreuse et lavage desinfection legumes, contrôler les preuves et relever les non-conformités.</t>
  </si>
  <si>
    <t>Quelle décision prends-tu en cas de non-conformité sur la légumerie dans un atelier de métiers de bouche ?</t>
  </si>
  <si>
    <t>Dans un atelier de métiers de bouche, pour la légumerie, en non-conformité, j’arrête, j’isole le produit ou le matériel, puis je préviens.</t>
  </si>
  <si>
    <t>Dans un atelier de métiers de bouche, pour la légumerie, non-conformité : bloquer ou isoler si besoin, analyser la cause, appliquer la correction et enregistrer la décision.</t>
  </si>
  <si>
    <t>Quels enregistrements ou autocontrôles prouvent que la légumerie est maîtrisé dans un atelier de métiers de bouche ?</t>
  </si>
  <si>
    <t>Dans un atelier de métiers de bouche, pour la légumerie, je garde une preuve simple : fiche, date, contrôle réalisé et correction si besoin.</t>
  </si>
  <si>
    <t>Dans un atelier de métiers de bouche, pour la légumerie, enregistrements : fiche datée, contrôle de les points suivants : procedure legumerie, zone terreuse et lavage desinfection legumes, nom du responsable, écart constaté et action corrective réalisée.</t>
  </si>
  <si>
    <t>Quelles consignes donnerais-tu à l’équipe pour sécuriser la légumerie dans un atelier de métiers de bouche ?</t>
  </si>
  <si>
    <t>Dans un atelier de métiers de bouche, pour la légumerie, je rappelle à l’équipe de contrôler les points suivants : laver legumes, terre et eplucher, d’appliquer la consigne et de signaler les écarts.</t>
  </si>
  <si>
    <t>Dans un atelier de métiers de bouche, pour la légumerie, consignes équipe : expliquer les points suivants : procedure legumerie, zone terreuse et lavage desinfection legumes, préciser le contrôle attendu, la fréquence, le responsable et la conduite à tenir.</t>
  </si>
  <si>
    <t>Explique le lien entre la légumerie dans un atelier de métiers de bouche et les risques microbiologiques, chimiques, physiques ou allergènes.</t>
  </si>
  <si>
    <t>Dans un atelier de métiers de bouche, pour la légumerie, je relie l’étape aux dangers possibles et je contrôle les points suivants : laver legumes, terre et eplucher pour limiter le risque.</t>
  </si>
  <si>
    <t>Dans un atelier de métiers de bouche, pour la légumerie, lien dangers : relier l’étape aux risques microbiologiques, chimiques, physiques ou allergènes, puis vérifier les points suivants : procedure legumerie, zone terreuse et lavage desinfection legumes.</t>
  </si>
  <si>
    <t>Rédige une réponse de responsable sur la légumerie dans un atelier de métiers de bouche : organisation, contrôle, traçabilité et correction.</t>
  </si>
  <si>
    <t>Dans un atelier de métiers de bouche, pour la légumerie, je m’organise, je contrôle les points suivants : laver legumes, terre et eplucher, je note l’écart et je fais corriger.</t>
  </si>
  <si>
    <t>Dans un atelier de métiers de bouche, pour la légumerie, responsable : planifier l’étape, appliquer les points suivants : procedure legumerie, zone terreuse et lavage desinfection legumes, contrôler, tracer les écarts et valider l’action corrective.</t>
  </si>
  <si>
    <t>Tu suis une fermentation dans un atelier de métiers de bouche. Explique en 2 phrases ce que tu fais pour éviter un risque microbiologique.</t>
  </si>
  <si>
    <t>Dans un atelier de métiers de bouche, pour la fermentation, je fais attention à fermentation, levain et temps fermentation. Je contrôle le résultat et je préviens si j’ai un doute.</t>
  </si>
  <si>
    <t>Dans un atelier de métiers de bouche, pour la fermentation, je maîtrise l’étape avec les points suivants : fermentation maitrisee, parametre fermentation et temps temperature, contrôle opérationnel et consigne claire à l’équipe.</t>
  </si>
  <si>
    <t>Pendant la fermentation dans un atelier de métiers de bouche, que contrôles-tu concrètement avant de continuer ? Donne au moins deux points terrain.</t>
  </si>
  <si>
    <t>Dans un atelier de métiers de bouche, pour la fermentation, je contrôle les points suivants : fermentation, levain et temps fermentation. Si ce n’est pas conforme, je stoppe, je corrige ou je préviens.</t>
  </si>
  <si>
    <t>Dans un atelier de métiers de bouche, pour la fermentation, je vérifie les points suivants : fermentation maitrisee, parametre fermentation et temps temperature, je compare au critère attendu et je déclenche une action corrective si l’écart est confirmé.</t>
  </si>
  <si>
    <t>Décris les bons gestes à appliquer pendant la fermentation dans un atelier de métiers de bouche, avec des mots simples.</t>
  </si>
  <si>
    <t>Dans un atelier de métiers de bouche, pour la fermentation, les bons gestes sont fermentation, levain et temps fermentation. Je les applique avant de continuer.</t>
  </si>
  <si>
    <t>Dans un atelier de métiers de bouche, pour la fermentation, les gestes attendus sont formalisés : fermentation maitrisee, parametre fermentation et temps temperature, contrôle au poste et correction immédiate en cas de dérive.</t>
  </si>
  <si>
    <t>Donne un exemple simple de conduite correcte pendant la fermentation dans un atelier de métiers de bouche.</t>
  </si>
  <si>
    <t>Dans un atelier de métiers de bouche, pour la fermentation, exemple : je vérifie les points suivants : fermentation, levain et temps fermentation. Si quelque chose ne va pas, je corrige.</t>
  </si>
  <si>
    <t>Dans un atelier de métiers de bouche, pour la fermentation, exemple professionnel : sécuriser l’étape par les points suivants : fermentation maitrisee, parametre fermentation et temps temperature, puis tracer l’écart et la correction si nécessaire.</t>
  </si>
  <si>
    <t>Tu vois un écart ou tu as un doute pendant la fermentation dans un atelier de métiers de bouche. Que fais-tu tout de suite ?</t>
  </si>
  <si>
    <t>Dans un atelier de métiers de bouche, pour la fermentation, en cas de doute, j’arrête, j’isole si besoin et je préviens. Je ne continue pas sans correction.</t>
  </si>
  <si>
    <t>Dans un atelier de métiers de bouche, pour la fermentation, en cas de doute, je bloque ou j’isole, j’analyse l’écart, je décide de la correction et je trace l’action.</t>
  </si>
  <si>
    <t>Pourquoi la fermentation dans un atelier de métiers de bouche est-il important pour la sécurité alimentaire ?</t>
  </si>
  <si>
    <t>Dans un atelier de métiers de bouche, pour la fermentation, c’est important car une erreur peut créer un risque sanitaire. Je maîtrise fermentation, levain et temps fermentation.</t>
  </si>
  <si>
    <t>Dans un atelier de métiers de bouche, pour la fermentation, l’enjeu est sanitaire : l’étape peut créer un danger. Je maîtrise les points suivants : fermentation maitrisee, parametre fermentation et temps temperature et je vérifie l’application.</t>
  </si>
  <si>
    <t>Quels mots, gestes ou contrôles montrent que tu maîtrises la fermentation dans un atelier de métiers de bouche ?</t>
  </si>
  <si>
    <t>Dans un atelier de métiers de bouche, pour la fermentation, les mots ou gestes attendus sont : fermentation, levain et temps fermentation. Ils montrent que je contrôle vraiment.</t>
  </si>
  <si>
    <t>Dans un atelier de métiers de bouche, pour la fermentation, les preuves de maîtrise sont fermentation maitrisee, parametre fermentation et temps temperature, observation du poste, contrôle documenté et écart traité.</t>
  </si>
  <si>
    <t>Explique à un jeune collègue les précautions à prendre pour la fermentation dans un atelier de métiers de bouche.</t>
  </si>
  <si>
    <t>Dans un atelier de métiers de bouche, pour la fermentation, je dirais au collègue : vérifie fermentation, levain et temps fermentation, contrôle ton travail et préviens si tu vois un écart.</t>
  </si>
  <si>
    <t>Dans un atelier de métiers de bouche, pour la fermentation, consigne équipe : appliquer les points suivants : fermentation maitrisee, parametre fermentation et temps temperature, signaler toute dérive, corriger immédiatement et garder la preuve utile.</t>
  </si>
  <si>
    <t>Pendant la fermentation dans un atelier de métiers de bouche, qu’est-ce qu’il ne faut surtout pas oublier ?</t>
  </si>
  <si>
    <t>Dans un atelier de métiers de bouche, pour la fermentation, à ne pas oublier : fermentation, levain et temps fermentation. Sans contrôle, on peut laisser passer un risque.</t>
  </si>
  <si>
    <t>Dans un atelier de métiers de bouche, pour la fermentation, point critique : ne pas oublier les points suivants : fermentation maitrisee, parametre fermentation et temps temperature, car l’absence de contrôle rend la maîtrise fragile.</t>
  </si>
  <si>
    <t>Tu suis une fermentation dans un atelier de métiers de bouche. Rédige une réponse courte : ce que tu fais, ce que tu contrôles, et qui tu préviens en cas de doute.</t>
  </si>
  <si>
    <t>Dans un atelier de métiers de bouche, pour la fermentation, je vérifie les points suivants : fermentation, levain et temps fermentation. Si j’ai un doute, j’arrête, je corrige ou je préviens.</t>
  </si>
  <si>
    <t>Dans un atelier de métiers de bouche, pour la fermentation, réponse responsable : organiser l’étape, contrôler les points suivants : fermentation maitrisee, parametre fermentation et temps temperature, tracer l’écart et faire appliquer la correction.</t>
  </si>
  <si>
    <t>Présente la procédure professionnelle à appliquer pour maîtriser la fermentation dans un atelier de métiers de bouche.</t>
  </si>
  <si>
    <t>Dans un atelier de métiers de bouche, pour la fermentation, je respecte la procédure et je vérifie les points suivants : fermentation, levain et temps fermentation. Je garde une preuve si elle est demandée.</t>
  </si>
  <si>
    <t>Dans un atelier de métiers de bouche, pour la fermentation, procédure : définir le responsable, appliquer les points suivants : fermentation maitrisee, parametre fermentation et temps temperature, contrôler la conformité et enregistrer les écarts.</t>
  </si>
  <si>
    <t>Quels contrôles, preuves et actions correctives attends-tu sur la fermentation dans un atelier de métiers de bouche ?</t>
  </si>
  <si>
    <t>Dans un atelier de métiers de bouche, pour la fermentation, je contrôle les points suivants : fermentation, levain et temps fermentation, je note l’écart si besoin et je propose une correction.</t>
  </si>
  <si>
    <t>Dans un atelier de métiers de bouche, pour la fermentation, contrôle/preuve/correctif : vérifier les points suivants : fermentation maitrisee, parametre fermentation et temps temperature, conserver fiche ou relevé, puis corriger et tracer l’action.</t>
  </si>
  <si>
    <t>Analyse les dangers liés à la fermentation dans un atelier de métiers de bouche et indique les mesures de maîtrise attendues.</t>
  </si>
  <si>
    <t>Dans un atelier de métiers de bouche, pour la fermentation, je repère le danger, je maîtrise fermentation, levain et temps fermentation et je préviens le responsable en cas de doute.</t>
  </si>
  <si>
    <t>Dans un atelier de métiers de bouche, pour la fermentation, analyse danger : identifier le risque lié à l’étape, maîtriser les points suivants : fermentation maitrisee, parametre fermentation et temps temperature, vérifier l’efficacité et corriger l’écart.</t>
  </si>
  <si>
    <t>Quelles exigences PMS, BPH ou HACCP doivent être respectées pour la fermentation dans un atelier de métiers de bouche ?</t>
  </si>
  <si>
    <t>Dans un atelier de métiers de bouche, pour la fermentation, je respecte les consignes BPH/PMS : fermentation, levain et temps fermentation. Je travaille proprement et je contrôle.</t>
  </si>
  <si>
    <t>Dans un atelier de métiers de bouche, pour la fermentation, exigence PMS/BPH/HACCP : procédure écrite, les points suivants : fermentation maitrisee, parametre fermentation et temps temperature, fréquence de contrôle, preuve et action corrective.</t>
  </si>
  <si>
    <t>Comment réaliserais-tu un audit rapide de la maîtrise de la fermentation dans un atelier de métiers de bouche ?</t>
  </si>
  <si>
    <t>Dans un atelier de métiers de bouche, pour la fermentation, j’observe le poste, je contrôle les points suivants : fermentation, levain et temps fermentation et je signale les écarts.</t>
  </si>
  <si>
    <t>Dans un atelier de métiers de bouche, pour la fermentation, audit : observer le poste, questionner l’équipe, vérifier les points suivants : fermentation maitrisee, parametre fermentation et temps temperature, contrôler les preuves et relever les non-conformités.</t>
  </si>
  <si>
    <t>Quelle décision prends-tu en cas de non-conformité sur la fermentation dans un atelier de métiers de bouche ?</t>
  </si>
  <si>
    <t>Dans un atelier de métiers de bouche, pour la fermentation, en non-conformité, j’arrête, j’isole le produit ou le matériel, puis je préviens.</t>
  </si>
  <si>
    <t>Dans un atelier de métiers de bouche, pour la fermentation, non-conformité : bloquer ou isoler si besoin, analyser la cause, appliquer la correction et enregistrer la décision.</t>
  </si>
  <si>
    <t>Quels enregistrements ou autocontrôles prouvent que la fermentation est maîtrisé dans un atelier de métiers de bouche ?</t>
  </si>
  <si>
    <t>Dans un atelier de métiers de bouche, pour la fermentation, je garde une preuve simple : fiche, date, contrôle réalisé et correction si besoin.</t>
  </si>
  <si>
    <t>Dans un atelier de métiers de bouche, pour la fermentation, enregistrements : fiche datée, contrôle de les points suivants : fermentation maitrisee, parametre fermentation et temps temperature, nom du responsable, écart constaté et action corrective réalisée.</t>
  </si>
  <si>
    <t>Quelles consignes donnerais-tu à l’équipe pour sécuriser la fermentation dans un atelier de métiers de bouche ?</t>
  </si>
  <si>
    <t>Dans un atelier de métiers de bouche, pour la fermentation, je rappelle à l’équipe de contrôler les points suivants : fermentation, levain et temps fermentation, d’appliquer la consigne et de signaler les écarts.</t>
  </si>
  <si>
    <t>Dans un atelier de métiers de bouche, pour la fermentation, consignes équipe : expliquer les points suivants : fermentation maitrisee, parametre fermentation et temps temperature, préciser le contrôle attendu, la fréquence, le responsable et la conduite à tenir.</t>
  </si>
  <si>
    <t>Explique le lien entre la fermentation dans un atelier de métiers de bouche et les risques microbiologiques, chimiques, physiques ou allergènes.</t>
  </si>
  <si>
    <t>Dans un atelier de métiers de bouche, pour la fermentation, je relie l’étape aux dangers possibles et je contrôle les points suivants : fermentation, levain et temps fermentation pour limiter le risque.</t>
  </si>
  <si>
    <t>Dans un atelier de métiers de bouche, pour la fermentation, lien dangers : relier l’étape aux risques microbiologiques, chimiques, physiques ou allergènes, puis vérifier les points suivants : fermentation maitrisee, parametre fermentation et temps temperature.</t>
  </si>
  <si>
    <t>Rédige une réponse de responsable sur la fermentation dans un atelier de métiers de bouche : organisation, contrôle, traçabilité et correction.</t>
  </si>
  <si>
    <t>Dans un atelier de métiers de bouche, pour la fermentation, je m’organise, je contrôle les points suivants : fermentation, levain et temps fermentation, je note l’écart et je fais corriger.</t>
  </si>
  <si>
    <t>Dans un atelier de métiers de bouche, pour la fermentation, responsable : planifier l’étape, appliquer les points suivants : fermentation maitrisee, parametre fermentation et temps temperature, contrôler, tracer les écarts et valider l’action corrective.</t>
  </si>
  <si>
    <t>Tu transportes des préparations dans un atelier de métiers de bouche. Explique en 2 phrases ce que tu fais pour éviter un risque microbiologique.</t>
  </si>
  <si>
    <t>Dans un atelier de métiers de bouche, pour le transport, je fais attention à transport froid, camion propre et bac isotherme. Je contrôle le résultat et je préviens si j’ai un doute.</t>
  </si>
  <si>
    <t>Dans un atelier de métiers de bouche, pour le transport, je maîtrise l’étape avec les points suivants : transport maitrise, liaison froide transport et liaison chaude transport, contrôle opérationnel et consigne claire à l’équipe.</t>
  </si>
  <si>
    <t>Pendant le transport dans un atelier de métiers de bouche, que contrôles-tu concrètement avant de continuer ? Donne au moins deux points terrain.</t>
  </si>
  <si>
    <t>Dans un atelier de métiers de bouche, pour le transport, je contrôle les points suivants : transport froid, camion propre et bac isotherme. Si ce n’est pas conforme, je stoppe, je corrige ou je préviens.</t>
  </si>
  <si>
    <t>Dans un atelier de métiers de bouche, pour le transport, je vérifie les points suivants : transport maitrise, liaison froide transport et liaison chaude transport, je compare au critère attendu et je déclenche une action corrective si l’écart est confirmé.</t>
  </si>
  <si>
    <t>Décris les bons gestes à appliquer pendant le transport dans un atelier de métiers de bouche, avec des mots simples.</t>
  </si>
  <si>
    <t>Dans un atelier de métiers de bouche, pour le transport, les bons gestes sont transport froid, camion propre et bac isotherme. Je les applique avant de continuer.</t>
  </si>
  <si>
    <t>Dans un atelier de métiers de bouche, pour le transport, les gestes attendus sont formalisés : transport maitrise, liaison froide transport et liaison chaude transport, contrôle au poste et correction immédiate en cas de dérive.</t>
  </si>
  <si>
    <t>Donne un exemple simple de conduite correcte pendant le transport dans un atelier de métiers de bouche.</t>
  </si>
  <si>
    <t>Dans un atelier de métiers de bouche, pour le transport, exemple : je vérifie les points suivants : transport froid, camion propre et bac isotherme. Si quelque chose ne va pas, je corrige.</t>
  </si>
  <si>
    <t>Dans un atelier de métiers de bouche, pour le transport, exemple professionnel : sécuriser l’étape par les points suivants : transport maitrise, liaison froide transport et liaison chaude transport, puis tracer l’écart et la correction si nécessaire.</t>
  </si>
  <si>
    <t>Tu vois un écart ou tu as un doute pendant le transport dans un atelier de métiers de bouche. Que fais-tu tout de suite ?</t>
  </si>
  <si>
    <t>Dans un atelier de métiers de bouche, pour le transport, en cas de doute, j’arrête, j’isole si besoin et je préviens. Je ne continue pas sans correction.</t>
  </si>
  <si>
    <t>Dans un atelier de métiers de bouche, pour le transport, en cas de doute, je bloque ou j’isole, j’analyse l’écart, je décide de la correction et je trace l’action.</t>
  </si>
  <si>
    <t>Pourquoi le transport dans un atelier de métiers de bouche est-il important pour la sécurité alimentaire ?</t>
  </si>
  <si>
    <t>Dans un atelier de métiers de bouche, pour le transport, c’est important car une erreur peut créer un risque sanitaire. Je maîtrise transport froid, camion propre et bac isotherme.</t>
  </si>
  <si>
    <t>Dans un atelier de métiers de bouche, pour le transport, l’enjeu est sanitaire : l’étape peut créer un danger. Je maîtrise les points suivants : transport maitrise, liaison froide transport et liaison chaude transport et je vérifie l’application.</t>
  </si>
  <si>
    <t>Quels mots, gestes ou contrôles montrent que tu maîtrises le transport dans un atelier de métiers de bouche ?</t>
  </si>
  <si>
    <t>Dans un atelier de métiers de bouche, pour le transport, les mots ou gestes attendus sont : transport froid, camion propre et bac isotherme. Ils montrent que je contrôle vraiment.</t>
  </si>
  <si>
    <t>Dans un atelier de métiers de bouche, pour le transport, les preuves de maîtrise sont transport maitrise, liaison froide transport et liaison chaude transport, observation du poste, contrôle documenté et écart traité.</t>
  </si>
  <si>
    <t>Explique à un jeune collègue les précautions à prendre pour le transport dans un atelier de métiers de bouche.</t>
  </si>
  <si>
    <t>Dans un atelier de métiers de bouche, pour le transport, je dirais au collègue : vérifie transport froid, camion propre et bac isotherme, contrôle ton travail et préviens si tu vois un écart.</t>
  </si>
  <si>
    <t>Dans un atelier de métiers de bouche, pour le transport, consigne équipe : appliquer les points suivants : transport maitrise, liaison froide transport et liaison chaude transport, signaler toute dérive, corriger immédiatement et garder la preuve utile.</t>
  </si>
  <si>
    <t>Pendant le transport dans un atelier de métiers de bouche, qu’est-ce qu’il ne faut surtout pas oublier ?</t>
  </si>
  <si>
    <t>Dans un atelier de métiers de bouche, pour le transport, à ne pas oublier : transport froid, camion propre et bac isotherme. Sans contrôle, on peut laisser passer un risque.</t>
  </si>
  <si>
    <t>Dans un atelier de métiers de bouche, pour le transport, point critique : ne pas oublier les points suivants : transport maitrise, liaison froide transport et liaison chaude transport, car l’absence de contrôle rend la maîtrise fragile.</t>
  </si>
  <si>
    <t>Tu transportes des préparations dans un atelier de métiers de bouche. Rédige une réponse courte : ce que tu fais, ce que tu contrôles, et qui tu préviens en cas de doute.</t>
  </si>
  <si>
    <t>Dans un atelier de métiers de bouche, pour le transport, je vérifie les points suivants : transport froid, camion propre et bac isotherme. Si j’ai un doute, j’arrête, je corrige ou je préviens.</t>
  </si>
  <si>
    <t>Dans un atelier de métiers de bouche, pour le transport, réponse responsable : organiser l’étape, contrôler les points suivants : transport maitrise, liaison froide transport et liaison chaude transport, tracer l’écart et faire appliquer la correction.</t>
  </si>
  <si>
    <t>Présente la procédure professionnelle à appliquer pour maîtriser le transport dans un atelier de métiers de bouche.</t>
  </si>
  <si>
    <t>Dans un atelier de métiers de bouche, pour le transport, je respecte la procédure et je vérifie les points suivants : transport froid, camion propre et bac isotherme. Je garde une preuve si elle est demandée.</t>
  </si>
  <si>
    <t>Dans un atelier de métiers de bouche, pour le transport, procédure : définir le responsable, appliquer les points suivants : transport maitrise, liaison froide transport et liaison chaude transport, contrôler la conformité et enregistrer les écarts.</t>
  </si>
  <si>
    <t>Quels contrôles, preuves et actions correctives attends-tu sur le transport dans un atelier de métiers de bouche ?</t>
  </si>
  <si>
    <t>Dans un atelier de métiers de bouche, pour le transport, je contrôle les points suivants : transport froid, camion propre et bac isotherme, je note l’écart si besoin et je propose une correction.</t>
  </si>
  <si>
    <t>Dans un atelier de métiers de bouche, pour le transport, contrôle/preuve/correctif : vérifier les points suivants : transport maitrise, liaison froide transport et liaison chaude transport, conserver fiche ou relevé, puis corriger et tracer l’action.</t>
  </si>
  <si>
    <t>Analyse les dangers liés à le transport dans un atelier de métiers de bouche et indique les mesures de maîtrise attendues.</t>
  </si>
  <si>
    <t>Dans un atelier de métiers de bouche, pour le transport, je repère le danger, je maîtrise transport froid, camion propre et bac isotherme et je préviens le responsable en cas de doute.</t>
  </si>
  <si>
    <t>Dans un atelier de métiers de bouche, pour le transport, analyse danger : identifier le risque lié à l’étape, maîtriser les points suivants : transport maitrise, liaison froide transport et liaison chaude transport, vérifier l’efficacité et corriger l’écart.</t>
  </si>
  <si>
    <t>Quelles exigences PMS, BPH ou HACCP doivent être respectées pour le transport dans un atelier de métiers de bouche ?</t>
  </si>
  <si>
    <t>Dans un atelier de métiers de bouche, pour le transport, je respecte les consignes BPH/PMS : transport froid, camion propre et bac isotherme. Je travaille proprement et je contrôle.</t>
  </si>
  <si>
    <t>Dans un atelier de métiers de bouche, pour le transport, exigence PMS/BPH/HACCP : procédure écrite, les points suivants : transport maitrise, liaison froide transport et liaison chaude transport, fréquence de contrôle, preuve et action corrective.</t>
  </si>
  <si>
    <t>Comment réaliserais-tu un audit rapide de la maîtrise de le transport dans un atelier de métiers de bouche ?</t>
  </si>
  <si>
    <t>Dans un atelier de métiers de bouche, pour le transport, j’observe le poste, je contrôle les points suivants : transport froid, camion propre et bac isotherme et je signale les écarts.</t>
  </si>
  <si>
    <t>Dans un atelier de métiers de bouche, pour le transport, audit : observer le poste, questionner l’équipe, vérifier les points suivants : transport maitrise, liaison froide transport et liaison chaude transport, contrôler les preuves et relever les non-conformités.</t>
  </si>
  <si>
    <t>Quelle décision prends-tu en cas de non-conformité sur le transport dans un atelier de métiers de bouche ?</t>
  </si>
  <si>
    <t>Dans un atelier de métiers de bouche, pour le transport, en non-conformité, j’arrête, j’isole le produit ou le matériel, puis je préviens.</t>
  </si>
  <si>
    <t>Dans un atelier de métiers de bouche, pour le transport, non-conformité : bloquer ou isoler si besoin, analyser la cause, appliquer la correction et enregistrer la décision.</t>
  </si>
  <si>
    <t>Quels enregistrements ou autocontrôles prouvent que le transport est maîtrisé dans un atelier de métiers de bouche ?</t>
  </si>
  <si>
    <t>Dans un atelier de métiers de bouche, pour le transport, je garde une preuve simple : fiche, date, contrôle réalisé et correction si besoin.</t>
  </si>
  <si>
    <t>Dans un atelier de métiers de bouche, pour le transport, enregistrements : fiche datée, contrôle de les points suivants : transport maitrise, liaison froide transport et liaison chaude transport, nom du responsable, écart constaté et action corrective réalisée.</t>
  </si>
  <si>
    <t>Quelles consignes donnerais-tu à l’équipe pour sécuriser le transport dans un atelier de métiers de bouche ?</t>
  </si>
  <si>
    <t>Dans un atelier de métiers de bouche, pour le transport, je rappelle à l’équipe de contrôler les points suivants : transport froid, camion propre et bac isotherme, d’appliquer la consigne et de signaler les écarts.</t>
  </si>
  <si>
    <t>Dans un atelier de métiers de bouche, pour le transport, consignes équipe : expliquer les points suivants : transport maitrise, liaison froide transport et liaison chaude transport, préciser le contrôle attendu, la fréquence, le responsable et la conduite à tenir.</t>
  </si>
  <si>
    <t>Explique le lien entre le transport dans un atelier de métiers de bouche et les risques microbiologiques, chimiques, physiques ou allergènes.</t>
  </si>
  <si>
    <t>Dans un atelier de métiers de bouche, pour le transport, je relie l’étape aux dangers possibles et je contrôle les points suivants : transport froid, camion propre et bac isotherme pour limiter le risque.</t>
  </si>
  <si>
    <t>Dans un atelier de métiers de bouche, pour le transport, lien dangers : relier l’étape aux risques microbiologiques, chimiques, physiques ou allergènes, puis vérifier les points suivants : transport maitrise, liaison froide transport et liaison chaude transport.</t>
  </si>
  <si>
    <t>Rédige une réponse de responsable sur le transport dans un atelier de métiers de bouche : organisation, contrôle, traçabilité et correction.</t>
  </si>
  <si>
    <t>Dans un atelier de métiers de bouche, pour le transport, je m’organise, je contrôle les points suivants : transport froid, camion propre et bac isotherme, je note l’écart et je fais corriger.</t>
  </si>
  <si>
    <t>Dans un atelier de métiers de bouche, pour le transport, responsable : planifier l’étape, appliquer les points suivants : transport maitrise, liaison froide transport et liaison chaude transport, contrôler, tracer les écarts et valider l’action corrective.</t>
  </si>
  <si>
    <t>CUISINIER</t>
  </si>
  <si>
    <t>Tu manipules des denrées en cuisine. Explique en 2 phrases ce que tu fais pour éviter un risque microbiologique.</t>
  </si>
  <si>
    <t>En cuisine, pour la manipulation, je fais attention à lavage mains, mains propres et savon. Je contrôle le résultat et je préviens si j’ai un doute.</t>
  </si>
  <si>
    <t>En cuisine, pour la manipulation, je maîtrise l’étape avec les points suivants : bph, hygiene du personnel et procedure lavage mains, contrôle opérationnel et consigne claire à l’équipe.</t>
  </si>
  <si>
    <t>Pendant la manipulation en cuisine, que contrôles-tu concrètement avant de continuer ? Donne au moins deux points terrain.</t>
  </si>
  <si>
    <t>En cuisine, pour la manipulation, je contrôle les points suivants : lavage mains, mains propres et savon. Si ce n’est pas conforme, je stoppe, je corrige ou je préviens.</t>
  </si>
  <si>
    <t>En cuisine, pour la manipulation, je vérifie les points suivants : bph, hygiene du personnel et procedure lavage mains, je compare au critère attendu et je déclenche une action corrective si l’écart est confirmé.</t>
  </si>
  <si>
    <t>Décris les bons gestes à appliquer pendant la manipulation en cuisine, avec des mots simples.</t>
  </si>
  <si>
    <t>En cuisine, pour la manipulation, les bons gestes sont lavage mains, mains propres et savon. Je les applique avant de continuer.</t>
  </si>
  <si>
    <t>En cuisine, pour la manipulation, les gestes attendus sont formalisés : bph, hygiene du personnel et procedure lavage mains, contrôle au poste et correction immédiate en cas de dérive.</t>
  </si>
  <si>
    <t>Donne un exemple simple de conduite correcte pendant la manipulation en cuisine.</t>
  </si>
  <si>
    <t>En cuisine, pour la manipulation, exemple : je vérifie les points suivants : lavage mains, mains propres et savon. Si quelque chose ne va pas, je corrige.</t>
  </si>
  <si>
    <t>En cuisine, pour la manipulation, exemple professionnel : sécuriser l’étape par les points suivants : bph, hygiene du personnel et procedure lavage mains, puis tracer l’écart et la correction si nécessaire.</t>
  </si>
  <si>
    <t>Tu vois un écart ou tu as un doute pendant la manipulation en cuisine. Que fais-tu tout de suite ?</t>
  </si>
  <si>
    <t>En cuisine, pour la manipulation, en cas de doute, j’arrête, j’isole si besoin et je préviens. Je ne continue pas sans correction.</t>
  </si>
  <si>
    <t>En cuisine, pour la manipulation, en cas de doute, je bloque ou j’isole, j’analyse l’écart, je décide de la correction et je trace l’action.</t>
  </si>
  <si>
    <t>Pourquoi la manipulation en cuisine est-il important pour la sécurité alimentaire ?</t>
  </si>
  <si>
    <t>En cuisine, pour la manipulation, c’est important car une erreur peut créer un risque sanitaire. Je maîtrise lavage mains, mains propres et savon.</t>
  </si>
  <si>
    <t>En cuisine, pour la manipulation, l’enjeu est sanitaire : l’étape peut créer un danger. Je maîtrise les points suivants : bph, hygiene du personnel et procedure lavage mains et je vérifie l’application.</t>
  </si>
  <si>
    <t>Quels mots, gestes ou contrôles montrent que tu maîtrises la manipulation en cuisine ?</t>
  </si>
  <si>
    <t>En cuisine, pour la manipulation, les mots ou gestes attendus sont : lavage mains, mains propres et savon. Ils montrent que je contrôle vraiment.</t>
  </si>
  <si>
    <t>En cuisine, pour la manipulation, les preuves de maîtrise sont bph, hygiene du personnel et procedure lavage mains, observation du poste, contrôle documenté et écart traité.</t>
  </si>
  <si>
    <t>Explique à un jeune collègue les précautions à prendre pour la manipulation en cuisine.</t>
  </si>
  <si>
    <t>En cuisine, pour la manipulation, je dirais au collègue : vérifie lavage mains, mains propres et savon, contrôle ton travail et préviens si tu vois un écart.</t>
  </si>
  <si>
    <t>En cuisine, pour la manipulation, consigne équipe : appliquer les points suivants : bph, hygiene du personnel et procedure lavage mains, signaler toute dérive, corriger immédiatement et garder la preuve utile.</t>
  </si>
  <si>
    <t>Pendant la manipulation en cuisine, qu’est-ce qu’il ne faut surtout pas oublier ?</t>
  </si>
  <si>
    <t>En cuisine, pour la manipulation, à ne pas oublier : lavage mains, mains propres et savon. Sans contrôle, on peut laisser passer un risque.</t>
  </si>
  <si>
    <t>En cuisine, pour la manipulation, point critique : ne pas oublier les points suivants : bph, hygiene du personnel et procedure lavage mains, car l’absence de contrôle rend la maîtrise fragile.</t>
  </si>
  <si>
    <t>Tu manipules des denrées en cuisine. Rédige une réponse courte : ce que tu fais, ce que tu contrôles, et qui tu préviens en cas de doute.</t>
  </si>
  <si>
    <t>En cuisine, pour la manipulation, je vérifie les points suivants : lavage mains, mains propres et savon. Si j’ai un doute, j’arrête, je corrige ou je préviens.</t>
  </si>
  <si>
    <t>En cuisine, pour la manipulation, réponse responsable : organiser l’étape, contrôler les points suivants : bph, hygiene du personnel et procedure lavage mains, tracer l’écart et faire appliquer la correction.</t>
  </si>
  <si>
    <t>Présente la procédure professionnelle à appliquer pour maîtriser la manipulation en cuisine.</t>
  </si>
  <si>
    <t>En cuisine, pour la manipulation, je respecte la procédure et je vérifie les points suivants : lavage mains, mains propres et savon. Je garde une preuve si elle est demandée.</t>
  </si>
  <si>
    <t>En cuisine, pour la manipulation, procédure : définir le responsable, appliquer les points suivants : bph, hygiene du personnel et procedure lavage mains, contrôler la conformité et enregistrer les écarts.</t>
  </si>
  <si>
    <t>Quels contrôles, preuves et actions correctives attends-tu sur la manipulation en cuisine ?</t>
  </si>
  <si>
    <t>En cuisine, pour la manipulation, je contrôle les points suivants : lavage mains, mains propres et savon, je note l’écart si besoin et je propose une correction.</t>
  </si>
  <si>
    <t>En cuisine, pour la manipulation, contrôle/preuve/correctif : vérifier les points suivants : bph, hygiene du personnel et procedure lavage mains, conserver fiche ou relevé, puis corriger et tracer l’action.</t>
  </si>
  <si>
    <t>Analyse les dangers liés à la manipulation en cuisine et indique les mesures de maîtrise attendues.</t>
  </si>
  <si>
    <t>En cuisine, pour la manipulation, je repère le danger, je maîtrise lavage mains, mains propres et savon et je préviens le responsable en cas de doute.</t>
  </si>
  <si>
    <t>En cuisine, pour la manipulation, analyse danger : identifier le risque lié à l’étape, maîtriser les points suivants : bph, hygiene du personnel et procedure lavage mains, vérifier l’efficacité et corriger l’écart.</t>
  </si>
  <si>
    <t>Quelles exigences PMS, BPH ou HACCP doivent être respectées pour la manipulation en cuisine ?</t>
  </si>
  <si>
    <t>En cuisine, pour la manipulation, je respecte les consignes BPH/PMS : lavage mains, mains propres et savon. Je travaille proprement et je contrôle.</t>
  </si>
  <si>
    <t>En cuisine, pour la manipulation, exigence PMS/BPH/HACCP : procédure écrite, les points suivants : bph, hygiene du personnel et procedure lavage mains, fréquence de contrôle, preuve et action corrective.</t>
  </si>
  <si>
    <t>Comment réaliserais-tu un audit rapide de la maîtrise de la manipulation en cuisine ?</t>
  </si>
  <si>
    <t>En cuisine, pour la manipulation, j’observe le poste, je contrôle les points suivants : lavage mains, mains propres et savon et je signale les écarts.</t>
  </si>
  <si>
    <t>En cuisine, pour la manipulation, audit : observer le poste, questionner l’équipe, vérifier les points suivants : bph, hygiene du personnel et procedure lavage mains, contrôler les preuves et relever les non-conformités.</t>
  </si>
  <si>
    <t>Quelle décision prends-tu en cas de non-conformité sur la manipulation en cuisine ?</t>
  </si>
  <si>
    <t>En cuisine, pour la manipulation, en non-conformité, j’arrête, j’isole le produit ou le matériel, puis je préviens.</t>
  </si>
  <si>
    <t>En cuisine, pour la manipulation, non-conformité : bloquer ou isoler si besoin, analyser la cause, appliquer la correction et enregistrer la décision.</t>
  </si>
  <si>
    <t>Quels enregistrements ou autocontrôles prouvent que la manipulation est maîtrisé en cuisine ?</t>
  </si>
  <si>
    <t>En cuisine, pour la manipulation, je garde une preuve simple : fiche, date, contrôle réalisé et correction si besoin.</t>
  </si>
  <si>
    <t>En cuisine, pour la manipulation, enregistrements : fiche datée, contrôle de les points suivants : bph, hygiene du personnel et procedure lavage mains, nom du responsable, écart constaté et action corrective réalisée.</t>
  </si>
  <si>
    <t>Quelles consignes donnerais-tu à l’équipe pour sécuriser la manipulation en cuisine ?</t>
  </si>
  <si>
    <t>En cuisine, pour la manipulation, je rappelle à l’équipe de contrôler les points suivants : lavage mains, mains propres et savon, d’appliquer la consigne et de signaler les écarts.</t>
  </si>
  <si>
    <t>En cuisine, pour la manipulation, consignes équipe : expliquer les points suivants : bph, hygiene du personnel et procedure lavage mains, préciser le contrôle attendu, la fréquence, le responsable et la conduite à tenir.</t>
  </si>
  <si>
    <t>Explique le lien entre la manipulation en cuisine et les risques microbiologiques, chimiques, physiques ou allergènes.</t>
  </si>
  <si>
    <t>En cuisine, pour la manipulation, je relie l’étape aux dangers possibles et je contrôle les points suivants : lavage mains, mains propres et savon pour limiter le risque.</t>
  </si>
  <si>
    <t>En cuisine, pour la manipulation, lien dangers : relier l’étape aux risques microbiologiques, chimiques, physiques ou allergènes, puis vérifier les points suivants : bph, hygiene du personnel et procedure lavage mains.</t>
  </si>
  <si>
    <t>Rédige une réponse de responsable sur la manipulation en cuisine : organisation, contrôle, traçabilité et correction.</t>
  </si>
  <si>
    <t>En cuisine, pour la manipulation, je m’organise, je contrôle les points suivants : lavage mains, mains propres et savon, je note l’écart et je fais corriger.</t>
  </si>
  <si>
    <t>En cuisine, pour la manipulation, responsable : planifier l’étape, appliquer les points suivants : bph, hygiene du personnel et procedure lavage mains, contrôler, tracer les écarts et valider l’action corrective.</t>
  </si>
  <si>
    <t>Tu fabriques une préparation en cuisine. Explique en 2 phrases ce que tu fais pour éviter un risque microbiologique.</t>
  </si>
  <si>
    <t>En cuisine, pour la production, je fais attention à separer cru cuit, planche separee et couteau propre. Je contrôle le résultat et je préviens si j’ai un doute.</t>
  </si>
  <si>
    <t>En cuisine, pour la production, je maîtrise l’étape avec les points suivants : flux propre sale, marche en avant et contamination croisee, contrôle opérationnel et consigne claire à l’équipe.</t>
  </si>
  <si>
    <t>Pendant la production en cuisine, que contrôles-tu concrètement avant de continuer ? Donne au moins deux points terrain.</t>
  </si>
  <si>
    <t>En cuisine, pour la production, je contrôle les points suivants : separer cru cuit, planche separee et couteau propre. Si ce n’est pas conforme, je stoppe, je corrige ou je préviens.</t>
  </si>
  <si>
    <t>En cuisine, pour la production, je vérifie les points suivants : flux propre sale, marche en avant et contamination croisee, je compare au critère attendu et je déclenche une action corrective si l’écart est confirmé.</t>
  </si>
  <si>
    <t>Décris les bons gestes à appliquer pendant la production en cuisine, avec des mots simples.</t>
  </si>
  <si>
    <t>En cuisine, pour la production, les bons gestes sont separer cru cuit, planche separee et couteau propre. Je les applique avant de continuer.</t>
  </si>
  <si>
    <t>En cuisine, pour la production, les gestes attendus sont formalisés : flux propre sale, marche en avant et contamination croisee, contrôle au poste et correction immédiate en cas de dérive.</t>
  </si>
  <si>
    <t>Donne un exemple simple de conduite correcte pendant la production en cuisine.</t>
  </si>
  <si>
    <t>En cuisine, pour la production, exemple : je vérifie les points suivants : separer cru cuit, planche separee et couteau propre. Si quelque chose ne va pas, je corrige.</t>
  </si>
  <si>
    <t>En cuisine, pour la production, exemple professionnel : sécuriser l’étape par les points suivants : flux propre sale, marche en avant et contamination croisee, puis tracer l’écart et la correction si nécessaire.</t>
  </si>
  <si>
    <t>Tu vois un écart ou tu as un doute pendant la production en cuisine. Que fais-tu tout de suite ?</t>
  </si>
  <si>
    <t>En cuisine, pour la production, en cas de doute, j’arrête, j’isole si besoin et je préviens. Je ne continue pas sans correction.</t>
  </si>
  <si>
    <t>En cuisine, pour la production, en cas de doute, je bloque ou j’isole, j’analyse l’écart, je décide de la correction et je trace l’action.</t>
  </si>
  <si>
    <t>Pourquoi la production en cuisine est-il important pour la sécurité alimentaire ?</t>
  </si>
  <si>
    <t>En cuisine, pour la production, c’est important car une erreur peut créer un risque sanitaire. Je maîtrise separer cru cuit, planche separee et couteau propre.</t>
  </si>
  <si>
    <t>En cuisine, pour la production, l’enjeu est sanitaire : l’étape peut créer un danger. Je maîtrise les points suivants : flux propre sale, marche en avant et contamination croisee et je vérifie l’application.</t>
  </si>
  <si>
    <t>Quels mots, gestes ou contrôles montrent que tu maîtrises la production en cuisine ?</t>
  </si>
  <si>
    <t>En cuisine, pour la production, les mots ou gestes attendus sont : separer cru cuit, planche separee et couteau propre. Ils montrent que je contrôle vraiment.</t>
  </si>
  <si>
    <t>En cuisine, pour la production, les preuves de maîtrise sont flux propre sale, marche en avant et contamination croisee, observation du poste, contrôle documenté et écart traité.</t>
  </si>
  <si>
    <t>Explique à un jeune collègue les précautions à prendre pour la production en cuisine.</t>
  </si>
  <si>
    <t>En cuisine, pour la production, je dirais au collègue : vérifie separer cru cuit, planche separee et couteau propre, contrôle ton travail et préviens si tu vois un écart.</t>
  </si>
  <si>
    <t>En cuisine, pour la production, consigne équipe : appliquer les points suivants : flux propre sale, marche en avant et contamination croisee, signaler toute dérive, corriger immédiatement et garder la preuve utile.</t>
  </si>
  <si>
    <t>Pendant la production en cuisine, qu’est-ce qu’il ne faut surtout pas oublier ?</t>
  </si>
  <si>
    <t>En cuisine, pour la production, à ne pas oublier : separer cru cuit, planche separee et couteau propre. Sans contrôle, on peut laisser passer un risque.</t>
  </si>
  <si>
    <t>En cuisine, pour la production, point critique : ne pas oublier les points suivants : flux propre sale, marche en avant et contamination croisee, car l’absence de contrôle rend la maîtrise fragile.</t>
  </si>
  <si>
    <t>Tu fabriques une préparation en cuisine. Rédige une réponse courte : ce que tu fais, ce que tu contrôles, et qui tu préviens en cas de doute.</t>
  </si>
  <si>
    <t>En cuisine, pour la production, je vérifie les points suivants : separer cru cuit, planche separee et couteau propre. Si j’ai un doute, j’arrête, je corrige ou je préviens.</t>
  </si>
  <si>
    <t>En cuisine, pour la production, réponse responsable : organiser l’étape, contrôler les points suivants : flux propre sale, marche en avant et contamination croisee, tracer l’écart et faire appliquer la correction.</t>
  </si>
  <si>
    <t>Présente la procédure professionnelle à appliquer pour maîtriser la production en cuisine.</t>
  </si>
  <si>
    <t>En cuisine, pour la production, je respecte la procédure et je vérifie les points suivants : separer cru cuit, planche separee et couteau propre. Je garde une preuve si elle est demandée.</t>
  </si>
  <si>
    <t>En cuisine, pour la production, procédure : définir le responsable, appliquer les points suivants : flux propre sale, marche en avant et contamination croisee, contrôler la conformité et enregistrer les écarts.</t>
  </si>
  <si>
    <t>Quels contrôles, preuves et actions correctives attends-tu sur la production en cuisine ?</t>
  </si>
  <si>
    <t>En cuisine, pour la production, je contrôle les points suivants : separer cru cuit, planche separee et couteau propre, je note l’écart si besoin et je propose une correction.</t>
  </si>
  <si>
    <t>En cuisine, pour la production, contrôle/preuve/correctif : vérifier les points suivants : flux propre sale, marche en avant et contamination croisee, conserver fiche ou relevé, puis corriger et tracer l’action.</t>
  </si>
  <si>
    <t>Analyse les dangers liés à la production en cuisine et indique les mesures de maîtrise attendues.</t>
  </si>
  <si>
    <t>En cuisine, pour la production, je repère le danger, je maîtrise separer cru cuit, planche separee et couteau propre et je préviens le responsable en cas de doute.</t>
  </si>
  <si>
    <t>En cuisine, pour la production, analyse danger : identifier le risque lié à l’étape, maîtriser les points suivants : flux propre sale, marche en avant et contamination croisee, vérifier l’efficacité et corriger l’écart.</t>
  </si>
  <si>
    <t>Quelles exigences PMS, BPH ou HACCP doivent être respectées pour la production en cuisine ?</t>
  </si>
  <si>
    <t>En cuisine, pour la production, je respecte les consignes BPH/PMS : separer cru cuit, planche separee et couteau propre. Je travaille proprement et je contrôle.</t>
  </si>
  <si>
    <t>En cuisine, pour la production, exigence PMS/BPH/HACCP : procédure écrite, les points suivants : flux propre sale, marche en avant et contamination croisee, fréquence de contrôle, preuve et action corrective.</t>
  </si>
  <si>
    <t>Comment réaliserais-tu un audit rapide de la maîtrise de la production en cuisine ?</t>
  </si>
  <si>
    <t>En cuisine, pour la production, j’observe le poste, je contrôle les points suivants : separer cru cuit, planche separee et couteau propre et je signale les écarts.</t>
  </si>
  <si>
    <t>En cuisine, pour la production, audit : observer le poste, questionner l’équipe, vérifier les points suivants : flux propre sale, marche en avant et contamination croisee, contrôler les preuves et relever les non-conformités.</t>
  </si>
  <si>
    <t>Quelle décision prends-tu en cas de non-conformité sur la production en cuisine ?</t>
  </si>
  <si>
    <t>En cuisine, pour la production, en non-conformité, j’arrête, j’isole le produit ou le matériel, puis je préviens.</t>
  </si>
  <si>
    <t>En cuisine, pour la production, non-conformité : bloquer ou isoler si besoin, analyser la cause, appliquer la correction et enregistrer la décision.</t>
  </si>
  <si>
    <t>Quels enregistrements ou autocontrôles prouvent que la production est maîtrisé en cuisine ?</t>
  </si>
  <si>
    <t>En cuisine, pour la production, je garde une preuve simple : fiche, date, contrôle réalisé et correction si besoin.</t>
  </si>
  <si>
    <t>En cuisine, pour la production, enregistrements : fiche datée, contrôle de les points suivants : flux propre sale, marche en avant et contamination croisee, nom du responsable, écart constaté et action corrective réalisée.</t>
  </si>
  <si>
    <t>Quelles consignes donnerais-tu à l’équipe pour sécuriser la production en cuisine ?</t>
  </si>
  <si>
    <t>En cuisine, pour la production, je rappelle à l’équipe de contrôler les points suivants : separer cru cuit, planche separee et couteau propre, d’appliquer la consigne et de signaler les écarts.</t>
  </si>
  <si>
    <t>En cuisine, pour la production, consignes équipe : expliquer les points suivants : flux propre sale, marche en avant et contamination croisee, préciser le contrôle attendu, la fréquence, le responsable et la conduite à tenir.</t>
  </si>
  <si>
    <t>Explique le lien entre la production en cuisine et les risques microbiologiques, chimiques, physiques ou allergènes.</t>
  </si>
  <si>
    <t>En cuisine, pour la production, je relie l’étape aux dangers possibles et je contrôle les points suivants : separer cru cuit, planche separee et couteau propre pour limiter le risque.</t>
  </si>
  <si>
    <t>En cuisine, pour la production, lien dangers : relier l’étape aux risques microbiologiques, chimiques, physiques ou allergènes, puis vérifier les points suivants : flux propre sale, marche en avant et contamination croisee.</t>
  </si>
  <si>
    <t>Rédige une réponse de responsable sur la production en cuisine : organisation, contrôle, traçabilité et correction.</t>
  </si>
  <si>
    <t>En cuisine, pour la production, je m’organise, je contrôle les points suivants : separer cru cuit, planche separee et couteau propre, je note l’écart et je fais corriger.</t>
  </si>
  <si>
    <t>En cuisine, pour la production, responsable : planifier l’étape, appliquer les points suivants : flux propre sale, marche en avant et contamination croisee, contrôler, tracer les écarts et valider l’action corrective.</t>
  </si>
  <si>
    <t>Tu nettoies ou désinfectes une zone, un poste ou du matériel en cuisine. Explique en 2 phrases ce que tu fais pour éviter un risque chimique.</t>
  </si>
  <si>
    <t>En cuisine, pour le nettoyage, je fais attention à nettoyer, desinfecter et produit adapte. Je contrôle le résultat et je préviens si j’ai un doute.</t>
  </si>
  <si>
    <t>En cuisine, pour le nettoyage, je maîtrise l’étape avec les points suivants : plan de nettoyage, protocole nd et detergent desinfectant, contrôle opérationnel et consigne claire à l’équipe.</t>
  </si>
  <si>
    <t>Pendant le nettoyage en cuisine, que contrôles-tu concrètement avant de continuer ? Donne au moins deux points terrain.</t>
  </si>
  <si>
    <t>En cuisine, pour le nettoyage, je contrôle les points suivants : nettoyer, desinfecter et produit adapte. Si ce n’est pas conforme, je stoppe, je corrige ou je préviens.</t>
  </si>
  <si>
    <t>En cuisine, pour le nettoyage, je vérifie les points suivants : plan de nettoyage, protocole nd et detergent desinfectant, je compare au critère attendu et je déclenche une action corrective si l’écart est confirmé.</t>
  </si>
  <si>
    <t>Décris les bons gestes à appliquer pendant le nettoyage en cuisine, avec des mots simples.</t>
  </si>
  <si>
    <t>En cuisine, pour le nettoyage, les bons gestes sont nettoyer, desinfecter et produit adapte. Je les applique avant de continuer.</t>
  </si>
  <si>
    <t>En cuisine, pour le nettoyage, les gestes attendus sont formalisés : plan de nettoyage, protocole nd et detergent desinfectant, contrôle au poste et correction immédiate en cas de dérive.</t>
  </si>
  <si>
    <t>Donne un exemple simple de conduite correcte pendant le nettoyage en cuisine.</t>
  </si>
  <si>
    <t>En cuisine, pour le nettoyage, exemple : je vérifie les points suivants : nettoyer, desinfecter et produit adapte. Si quelque chose ne va pas, je corrige.</t>
  </si>
  <si>
    <t>En cuisine, pour le nettoyage, exemple professionnel : sécuriser l’étape par les points suivants : plan de nettoyage, protocole nd et detergent desinfectant, puis tracer l’écart et la correction si nécessaire.</t>
  </si>
  <si>
    <t>Tu vois un écart ou tu as un doute pendant le nettoyage en cuisine. Que fais-tu tout de suite ?</t>
  </si>
  <si>
    <t>En cuisine, pour le nettoyage, en cas de doute, j’arrête, j’isole si besoin et je préviens. Je ne continue pas sans correction.</t>
  </si>
  <si>
    <t>En cuisine, pour le nettoyage, en cas de doute, je bloque ou j’isole, j’analyse l’écart, je décide de la correction et je trace l’action.</t>
  </si>
  <si>
    <t>Pourquoi le nettoyage en cuisine est-il important pour la sécurité alimentaire ?</t>
  </si>
  <si>
    <t>En cuisine, pour le nettoyage, c’est important car une erreur peut créer un risque sanitaire. Je maîtrise nettoyer, desinfecter et produit adapte.</t>
  </si>
  <si>
    <t>En cuisine, pour le nettoyage, l’enjeu est sanitaire : l’étape peut créer un danger. Je maîtrise les points suivants : plan de nettoyage, protocole nd et detergent desinfectant et je vérifie l’application.</t>
  </si>
  <si>
    <t>Quels mots, gestes ou contrôles montrent que tu maîtrises le nettoyage en cuisine ?</t>
  </si>
  <si>
    <t>En cuisine, pour le nettoyage, les mots ou gestes attendus sont : nettoyer, desinfecter et produit adapte. Ils montrent que je contrôle vraiment.</t>
  </si>
  <si>
    <t>En cuisine, pour le nettoyage, les preuves de maîtrise sont plan de nettoyage, protocole nd et detergent desinfectant, observation du poste, contrôle documenté et écart traité.</t>
  </si>
  <si>
    <t>Explique à un jeune collègue les précautions à prendre pour le nettoyage en cuisine.</t>
  </si>
  <si>
    <t>En cuisine, pour le nettoyage, je dirais au collègue : vérifie nettoyer, desinfecter et produit adapte, contrôle ton travail et préviens si tu vois un écart.</t>
  </si>
  <si>
    <t>En cuisine, pour le nettoyage, consigne équipe : appliquer les points suivants : plan de nettoyage, protocole nd et detergent desinfectant, signaler toute dérive, corriger immédiatement et garder la preuve utile.</t>
  </si>
  <si>
    <t>Pendant le nettoyage en cuisine, qu’est-ce qu’il ne faut surtout pas oublier ?</t>
  </si>
  <si>
    <t>En cuisine, pour le nettoyage, à ne pas oublier : nettoyer, desinfecter et produit adapte. Sans contrôle, on peut laisser passer un risque.</t>
  </si>
  <si>
    <t>En cuisine, pour le nettoyage, point critique : ne pas oublier les points suivants : plan de nettoyage, protocole nd et detergent desinfectant, car l’absence de contrôle rend la maîtrise fragile.</t>
  </si>
  <si>
    <t>Tu nettoies ou désinfectes une zone, un poste ou du matériel en cuisine. Rédige une réponse courte : ce que tu fais, ce que tu contrôles, et qui tu préviens en cas de doute.</t>
  </si>
  <si>
    <t>En cuisine, pour le nettoyage, je vérifie les points suivants : nettoyer, desinfecter et produit adapte. Si j’ai un doute, j’arrête, je corrige ou je préviens.</t>
  </si>
  <si>
    <t>En cuisine, pour le nettoyage, réponse responsable : organiser l’étape, contrôler les points suivants : plan de nettoyage, protocole nd et detergent desinfectant, tracer l’écart et faire appliquer la correction.</t>
  </si>
  <si>
    <t>Présente la procédure professionnelle à appliquer pour maîtriser le nettoyage en cuisine.</t>
  </si>
  <si>
    <t>En cuisine, pour le nettoyage, je respecte la procédure et je vérifie les points suivants : nettoyer, desinfecter et produit adapte. Je garde une preuve si elle est demandée.</t>
  </si>
  <si>
    <t>En cuisine, pour le nettoyage, procédure : définir le responsable, appliquer les points suivants : plan de nettoyage, protocole nd et detergent desinfectant, contrôler la conformité et enregistrer les écarts.</t>
  </si>
  <si>
    <t>Quels contrôles, preuves et actions correctives attends-tu sur le nettoyage en cuisine ?</t>
  </si>
  <si>
    <t>En cuisine, pour le nettoyage, je contrôle les points suivants : nettoyer, desinfecter et produit adapte, je note l’écart si besoin et je propose une correction.</t>
  </si>
  <si>
    <t>En cuisine, pour le nettoyage, contrôle/preuve/correctif : vérifier les points suivants : plan de nettoyage, protocole nd et detergent desinfectant, conserver fiche ou relevé, puis corriger et tracer l’action.</t>
  </si>
  <si>
    <t>Analyse les dangers liés à le nettoyage en cuisine et indique les mesures de maîtrise attendues.</t>
  </si>
  <si>
    <t>En cuisine, pour le nettoyage, je repère le danger, je maîtrise nettoyer, desinfecter et produit adapte et je préviens le responsable en cas de doute.</t>
  </si>
  <si>
    <t>En cuisine, pour le nettoyage, analyse danger : identifier le risque lié à l’étape, maîtriser les points suivants : plan de nettoyage, protocole nd et detergent desinfectant, vérifier l’efficacité et corriger l’écart.</t>
  </si>
  <si>
    <t>Quelles exigences PMS, BPH ou HACCP doivent être respectées pour le nettoyage en cuisine ?</t>
  </si>
  <si>
    <t>En cuisine, pour le nettoyage, je respecte les consignes BPH/PMS : nettoyer, desinfecter et produit adapte. Je travaille proprement et je contrôle.</t>
  </si>
  <si>
    <t>En cuisine, pour le nettoyage, exigence PMS/BPH/HACCP : procédure écrite, les points suivants : plan de nettoyage, protocole nd et detergent desinfectant, fréquence de contrôle, preuve et action corrective.</t>
  </si>
  <si>
    <t>Comment réaliserais-tu un audit rapide de la maîtrise de le nettoyage en cuisine ?</t>
  </si>
  <si>
    <t>En cuisine, pour le nettoyage, j’observe le poste, je contrôle les points suivants : nettoyer, desinfecter et produit adapte et je signale les écarts.</t>
  </si>
  <si>
    <t>En cuisine, pour le nettoyage, audit : observer le poste, questionner l’équipe, vérifier les points suivants : plan de nettoyage, protocole nd et detergent desinfectant, contrôler les preuves et relever les non-conformités.</t>
  </si>
  <si>
    <t>Quelle décision prends-tu en cas de non-conformité sur le nettoyage en cuisine ?</t>
  </si>
  <si>
    <t>En cuisine, pour le nettoyage, en non-conformité, j’arrête, j’isole le produit ou le matériel, puis je préviens.</t>
  </si>
  <si>
    <t>En cuisine, pour le nettoyage, non-conformité : bloquer ou isoler si besoin, analyser la cause, appliquer la correction et enregistrer la décision.</t>
  </si>
  <si>
    <t>Quels enregistrements ou autocontrôles prouvent que le nettoyage est maîtrisé en cuisine ?</t>
  </si>
  <si>
    <t>En cuisine, pour le nettoyage, je garde une preuve simple : fiche, date, contrôle réalisé et correction si besoin.</t>
  </si>
  <si>
    <t>En cuisine, pour le nettoyage, enregistrements : fiche datée, contrôle de les points suivants : plan de nettoyage, protocole nd et detergent desinfectant, nom du responsable, écart constaté et action corrective réalisée.</t>
  </si>
  <si>
    <t>Quelles consignes donnerais-tu à l’équipe pour sécuriser le nettoyage en cuisine ?</t>
  </si>
  <si>
    <t>En cuisine, pour le nettoyage, je rappelle à l’équipe de contrôler les points suivants : nettoyer, desinfecter et produit adapte, d’appliquer la consigne et de signaler les écarts.</t>
  </si>
  <si>
    <t>En cuisine, pour le nettoyage, consignes équipe : expliquer les points suivants : plan de nettoyage, protocole nd et detergent desinfectant, préciser le contrôle attendu, la fréquence, le responsable et la conduite à tenir.</t>
  </si>
  <si>
    <t>Explique le lien entre le nettoyage en cuisine et les risques microbiologiques, chimiques, physiques ou allergènes.</t>
  </si>
  <si>
    <t>En cuisine, pour le nettoyage, je relie l’étape aux dangers possibles et je contrôle les points suivants : nettoyer, desinfecter et produit adapte pour limiter le risque.</t>
  </si>
  <si>
    <t>En cuisine, pour le nettoyage, lien dangers : relier l’étape aux risques microbiologiques, chimiques, physiques ou allergènes, puis vérifier les points suivants : plan de nettoyage, protocole nd et detergent desinfectant.</t>
  </si>
  <si>
    <t>Rédige une réponse de responsable sur le nettoyage en cuisine : organisation, contrôle, traçabilité et correction.</t>
  </si>
  <si>
    <t>En cuisine, pour le nettoyage, je m’organise, je contrôle les points suivants : nettoyer, desinfecter et produit adapte, je note l’écart et je fais corriger.</t>
  </si>
  <si>
    <t>En cuisine, pour le nettoyage, responsable : planifier l’étape, appliquer les points suivants : plan de nettoyage, protocole nd et detergent desinfectant, contrôler, tracer les écarts et valider l’action corrective.</t>
  </si>
  <si>
    <t>Tu réceptionnes des marchandises en cuisine. Explique en 2 phrases ce que tu fais pour éviter un risque microbiologique.</t>
  </si>
  <si>
    <t>En cuisine, pour la réception, je fais attention à controle livraison, temperature reception et dlc. Je contrôle le résultat et je préviens si j’ai un doute.</t>
  </si>
  <si>
    <t>En cuisine, pour la réception, je maîtrise l’étape avec les points suivants : controle reception, temperature a reception et integrite emballage, contrôle opérationnel et consigne claire à l’équipe.</t>
  </si>
  <si>
    <t>Pendant la réception en cuisine, que contrôles-tu concrètement avant de continuer ? Donne au moins deux points terrain.</t>
  </si>
  <si>
    <t>En cuisine, pour la réception, je contrôle les points suivants : controle livraison, temperature reception et dlc. Si ce n’est pas conforme, je stoppe, je corrige ou je préviens.</t>
  </si>
  <si>
    <t>En cuisine, pour la réception, je vérifie les points suivants : controle reception, temperature a reception et integrite emballage, je compare au critère attendu et je déclenche une action corrective si l’écart est confirmé.</t>
  </si>
  <si>
    <t>Décris les bons gestes à appliquer pendant la réception en cuisine, avec des mots simples.</t>
  </si>
  <si>
    <t>En cuisine, pour la réception, les bons gestes sont controle livraison, temperature reception et dlc. Je les applique avant de continuer.</t>
  </si>
  <si>
    <t>En cuisine, pour la réception, les gestes attendus sont formalisés : controle reception, temperature a reception et integrite emballage, contrôle au poste et correction immédiate en cas de dérive.</t>
  </si>
  <si>
    <t>Donne un exemple simple de conduite correcte pendant la réception en cuisine.</t>
  </si>
  <si>
    <t>En cuisine, pour la réception, exemple : je vérifie les points suivants : controle livraison, temperature reception et dlc. Si quelque chose ne va pas, je corrige.</t>
  </si>
  <si>
    <t>En cuisine, pour la réception, exemple professionnel : sécuriser l’étape par les points suivants : controle reception, temperature a reception et integrite emballage, puis tracer l’écart et la correction si nécessaire.</t>
  </si>
  <si>
    <t>Tu vois un écart ou tu as un doute pendant la réception en cuisine. Que fais-tu tout de suite ?</t>
  </si>
  <si>
    <t>En cuisine, pour la réception, en cas de doute, j’arrête, j’isole si besoin et je préviens. Je ne continue pas sans correction.</t>
  </si>
  <si>
    <t>En cuisine, pour la réception, en cas de doute, je bloque ou j’isole, j’analyse l’écart, je décide de la correction et je trace l’action.</t>
  </si>
  <si>
    <t>Pourquoi la réception en cuisine est-il important pour la sécurité alimentaire ?</t>
  </si>
  <si>
    <t>En cuisine, pour la réception, c’est important car une erreur peut créer un risque sanitaire. Je maîtrise controle livraison, temperature reception et dlc.</t>
  </si>
  <si>
    <t>En cuisine, pour la réception, l’enjeu est sanitaire : l’étape peut créer un danger. Je maîtrise les points suivants : controle reception, temperature a reception et integrite emballage et je vérifie l’application.</t>
  </si>
  <si>
    <t>Quels mots, gestes ou contrôles montrent que tu maîtrises la réception en cuisine ?</t>
  </si>
  <si>
    <t>En cuisine, pour la réception, les mots ou gestes attendus sont : controle livraison, temperature reception et dlc. Ils montrent que je contrôle vraiment.</t>
  </si>
  <si>
    <t>En cuisine, pour la réception, les preuves de maîtrise sont controle reception, temperature a reception et integrite emballage, observation du poste, contrôle documenté et écart traité.</t>
  </si>
  <si>
    <t>Explique à un jeune collègue les précautions à prendre pour la réception en cuisine.</t>
  </si>
  <si>
    <t>En cuisine, pour la réception, je dirais au collègue : vérifie controle livraison, temperature reception et dlc, contrôle ton travail et préviens si tu vois un écart.</t>
  </si>
  <si>
    <t>En cuisine, pour la réception, consigne équipe : appliquer les points suivants : controle reception, temperature a reception et integrite emballage, signaler toute dérive, corriger immédiatement et garder la preuve utile.</t>
  </si>
  <si>
    <t>Pendant la réception en cuisine, qu’est-ce qu’il ne faut surtout pas oublier ?</t>
  </si>
  <si>
    <t>En cuisine, pour la réception, à ne pas oublier : controle livraison, temperature reception et dlc. Sans contrôle, on peut laisser passer un risque.</t>
  </si>
  <si>
    <t>En cuisine, pour la réception, point critique : ne pas oublier les points suivants : controle reception, temperature a reception et integrite emballage, car l’absence de contrôle rend la maîtrise fragile.</t>
  </si>
  <si>
    <t>Tu réceptionnes des marchandises en cuisine. Rédige une réponse courte : ce que tu fais, ce que tu contrôles, et qui tu préviens en cas de doute.</t>
  </si>
  <si>
    <t>En cuisine, pour la réception, je vérifie les points suivants : controle livraison, temperature reception et dlc. Si j’ai un doute, j’arrête, je corrige ou je préviens.</t>
  </si>
  <si>
    <t>En cuisine, pour la réception, réponse responsable : organiser l’étape, contrôler les points suivants : controle reception, temperature a reception et integrite emballage, tracer l’écart et faire appliquer la correction.</t>
  </si>
  <si>
    <t>Présente la procédure professionnelle à appliquer pour maîtriser la réception en cuisine.</t>
  </si>
  <si>
    <t>En cuisine, pour la réception, je respecte la procédure et je vérifie les points suivants : controle livraison, temperature reception et dlc. Je garde une preuve si elle est demandée.</t>
  </si>
  <si>
    <t>En cuisine, pour la réception, procédure : définir le responsable, appliquer les points suivants : controle reception, temperature a reception et integrite emballage, contrôler la conformité et enregistrer les écarts.</t>
  </si>
  <si>
    <t>Quels contrôles, preuves et actions correctives attends-tu sur la réception en cuisine ?</t>
  </si>
  <si>
    <t>En cuisine, pour la réception, je contrôle les points suivants : controle livraison, temperature reception et dlc, je note l’écart si besoin et je propose une correction.</t>
  </si>
  <si>
    <t>En cuisine, pour la réception, contrôle/preuve/correctif : vérifier les points suivants : controle reception, temperature a reception et integrite emballage, conserver fiche ou relevé, puis corriger et tracer l’action.</t>
  </si>
  <si>
    <t>Analyse les dangers liés à la réception en cuisine et indique les mesures de maîtrise attendues.</t>
  </si>
  <si>
    <t>En cuisine, pour la réception, je repère le danger, je maîtrise controle livraison, temperature reception et dlc et je préviens le responsable en cas de doute.</t>
  </si>
  <si>
    <t>En cuisine, pour la réception, analyse danger : identifier le risque lié à l’étape, maîtriser les points suivants : controle reception, temperature a reception et integrite emballage, vérifier l’efficacité et corriger l’écart.</t>
  </si>
  <si>
    <t>Quelles exigences PMS, BPH ou HACCP doivent être respectées pour la réception en cuisine ?</t>
  </si>
  <si>
    <t>En cuisine, pour la réception, je respecte les consignes BPH/PMS : controle livraison, temperature reception et dlc. Je travaille proprement et je contrôle.</t>
  </si>
  <si>
    <t>En cuisine, pour la réception, exigence PMS/BPH/HACCP : procédure écrite, les points suivants : controle reception, temperature a reception et integrite emballage, fréquence de contrôle, preuve et action corrective.</t>
  </si>
  <si>
    <t>Comment réaliserais-tu un audit rapide de la maîtrise de la réception en cuisine ?</t>
  </si>
  <si>
    <t>En cuisine, pour la réception, j’observe le poste, je contrôle les points suivants : controle livraison, temperature reception et dlc et je signale les écarts.</t>
  </si>
  <si>
    <t>En cuisine, pour la réception, audit : observer le poste, questionner l’équipe, vérifier les points suivants : controle reception, temperature a reception et integrite emballage, contrôler les preuves et relever les non-conformités.</t>
  </si>
  <si>
    <t>Quelle décision prends-tu en cas de non-conformité sur la réception en cuisine ?</t>
  </si>
  <si>
    <t>En cuisine, pour la réception, en non-conformité, j’arrête, j’isole le produit ou le matériel, puis je préviens.</t>
  </si>
  <si>
    <t>En cuisine, pour la réception, non-conformité : bloquer ou isoler si besoin, analyser la cause, appliquer la correction et enregistrer la décision.</t>
  </si>
  <si>
    <t>Quels enregistrements ou autocontrôles prouvent que la réception est maîtrisé en cuisine ?</t>
  </si>
  <si>
    <t>En cuisine, pour la réception, je garde une preuve simple : fiche, date, contrôle réalisé et correction si besoin.</t>
  </si>
  <si>
    <t>En cuisine, pour la réception, enregistrements : fiche datée, contrôle de les points suivants : controle reception, temperature a reception et integrite emballage, nom du responsable, écart constaté et action corrective réalisée.</t>
  </si>
  <si>
    <t>Quelles consignes donnerais-tu à l’équipe pour sécuriser la réception en cuisine ?</t>
  </si>
  <si>
    <t>En cuisine, pour la réception, je rappelle à l’équipe de contrôler les points suivants : controle livraison, temperature reception et dlc, d’appliquer la consigne et de signaler les écarts.</t>
  </si>
  <si>
    <t>En cuisine, pour la réception, consignes équipe : expliquer les points suivants : controle reception, temperature a reception et integrite emballage, préciser le contrôle attendu, la fréquence, le responsable et la conduite à tenir.</t>
  </si>
  <si>
    <t>Explique le lien entre la réception en cuisine et les risques microbiologiques, chimiques, physiques ou allergènes.</t>
  </si>
  <si>
    <t>En cuisine, pour la réception, je relie l’étape aux dangers possibles et je contrôle les points suivants : controle livraison, temperature reception et dlc pour limiter le risque.</t>
  </si>
  <si>
    <t>En cuisine, pour la réception, lien dangers : relier l’étape aux risques microbiologiques, chimiques, physiques ou allergènes, puis vérifier les points suivants : controle reception, temperature a reception et integrite emballage.</t>
  </si>
  <si>
    <t>Rédige une réponse de responsable sur la réception en cuisine : organisation, contrôle, traçabilité et correction.</t>
  </si>
  <si>
    <t>En cuisine, pour la réception, je m’organise, je contrôle les points suivants : controle livraison, temperature reception et dlc, je note l’écart et je fais corriger.</t>
  </si>
  <si>
    <t>En cuisine, pour la réception, responsable : planifier l’étape, appliquer les points suivants : controle reception, temperature a reception et integrite emballage, contrôler, tracer les écarts et valider l’action corrective.</t>
  </si>
  <si>
    <t>Tu ranges ou stockes des denrées en cuisine. Explique en 2 phrases ce que tu fais pour éviter un risque microbiologique.</t>
  </si>
  <si>
    <t>En cuisine, pour le stockage, je fais attention à ranger au froid, frigo et chambre froide. Je contrôle le résultat et je préviens si j’ai un doute.</t>
  </si>
  <si>
    <t>En cuisine, pour le stockage, je maîtrise l’étape avec les points suivants : stockage conforme, temperature stockage et froid positif, contrôle opérationnel et consigne claire à l’équipe.</t>
  </si>
  <si>
    <t>Pendant le stockage en cuisine, que contrôles-tu concrètement avant de continuer ? Donne au moins deux points terrain.</t>
  </si>
  <si>
    <t>En cuisine, pour le stockage, je contrôle les points suivants : ranger au froid, frigo et chambre froide. Si ce n’est pas conforme, je stoppe, je corrige ou je préviens.</t>
  </si>
  <si>
    <t>En cuisine, pour le stockage, je vérifie les points suivants : stockage conforme, temperature stockage et froid positif, je compare au critère attendu et je déclenche une action corrective si l’écart est confirmé.</t>
  </si>
  <si>
    <t>Décris les bons gestes à appliquer pendant le stockage en cuisine, avec des mots simples.</t>
  </si>
  <si>
    <t>En cuisine, pour le stockage, les bons gestes sont ranger au froid, frigo et chambre froide. Je les applique avant de continuer.</t>
  </si>
  <si>
    <t>En cuisine, pour le stockage, les gestes attendus sont formalisés : stockage conforme, temperature stockage et froid positif, contrôle au poste et correction immédiate en cas de dérive.</t>
  </si>
  <si>
    <t>Donne un exemple simple de conduite correcte pendant le stockage en cuisine.</t>
  </si>
  <si>
    <t>En cuisine, pour le stockage, exemple : je vérifie les points suivants : ranger au froid, frigo et chambre froide. Si quelque chose ne va pas, je corrige.</t>
  </si>
  <si>
    <t>En cuisine, pour le stockage, exemple professionnel : sécuriser l’étape par les points suivants : stockage conforme, temperature stockage et froid positif, puis tracer l’écart et la correction si nécessaire.</t>
  </si>
  <si>
    <t>Tu vois un écart ou tu as un doute pendant le stockage en cuisine. Que fais-tu tout de suite ?</t>
  </si>
  <si>
    <t>En cuisine, pour le stockage, en cas de doute, j’arrête, j’isole si besoin et je préviens. Je ne continue pas sans correction.</t>
  </si>
  <si>
    <t>En cuisine, pour le stockage, en cas de doute, je bloque ou j’isole, j’analyse l’écart, je décide de la correction et je trace l’action.</t>
  </si>
  <si>
    <t>Pourquoi le stockage en cuisine est-il important pour la sécurité alimentaire ?</t>
  </si>
  <si>
    <t>En cuisine, pour le stockage, c’est important car une erreur peut créer un risque sanitaire. Je maîtrise ranger au froid, frigo et chambre froide.</t>
  </si>
  <si>
    <t>En cuisine, pour le stockage, l’enjeu est sanitaire : l’étape peut créer un danger. Je maîtrise les points suivants : stockage conforme, temperature stockage et froid positif et je vérifie l’application.</t>
  </si>
  <si>
    <t>Quels mots, gestes ou contrôles montrent que tu maîtrises le stockage en cuisine ?</t>
  </si>
  <si>
    <t>En cuisine, pour le stockage, les mots ou gestes attendus sont : ranger au froid, frigo et chambre froide. Ils montrent que je contrôle vraiment.</t>
  </si>
  <si>
    <t>En cuisine, pour le stockage, les preuves de maîtrise sont stockage conforme, temperature stockage et froid positif, observation du poste, contrôle documenté et écart traité.</t>
  </si>
  <si>
    <t>Explique à un jeune collègue les précautions à prendre pour le stockage en cuisine.</t>
  </si>
  <si>
    <t>En cuisine, pour le stockage, je dirais au collègue : vérifie ranger au froid, frigo et chambre froide, contrôle ton travail et préviens si tu vois un écart.</t>
  </si>
  <si>
    <t>En cuisine, pour le stockage, consigne équipe : appliquer les points suivants : stockage conforme, temperature stockage et froid positif, signaler toute dérive, corriger immédiatement et garder la preuve utile.</t>
  </si>
  <si>
    <t>Pendant le stockage en cuisine, qu’est-ce qu’il ne faut surtout pas oublier ?</t>
  </si>
  <si>
    <t>En cuisine, pour le stockage, à ne pas oublier : ranger au froid, frigo et chambre froide. Sans contrôle, on peut laisser passer un risque.</t>
  </si>
  <si>
    <t>En cuisine, pour le stockage, point critique : ne pas oublier les points suivants : stockage conforme, temperature stockage et froid positif, car l’absence de contrôle rend la maîtrise fragile.</t>
  </si>
  <si>
    <t>Tu ranges ou stockes des denrées en cuisine. Rédige une réponse courte : ce que tu fais, ce que tu contrôles, et qui tu préviens en cas de doute.</t>
  </si>
  <si>
    <t>En cuisine, pour le stockage, je vérifie les points suivants : ranger au froid, frigo et chambre froide. Si j’ai un doute, j’arrête, je corrige ou je préviens.</t>
  </si>
  <si>
    <t>En cuisine, pour le stockage, réponse responsable : organiser l’étape, contrôler les points suivants : stockage conforme, temperature stockage et froid positif, tracer l’écart et faire appliquer la correction.</t>
  </si>
  <si>
    <t>Présente la procédure professionnelle à appliquer pour maîtriser le stockage en cuisine.</t>
  </si>
  <si>
    <t>En cuisine, pour le stockage, je respecte la procédure et je vérifie les points suivants : ranger au froid, frigo et chambre froide. Je garde une preuve si elle est demandée.</t>
  </si>
  <si>
    <t>En cuisine, pour le stockage, procédure : définir le responsable, appliquer les points suivants : stockage conforme, temperature stockage et froid positif, contrôler la conformité et enregistrer les écarts.</t>
  </si>
  <si>
    <t>Quels contrôles, preuves et actions correctives attends-tu sur le stockage en cuisine ?</t>
  </si>
  <si>
    <t>En cuisine, pour le stockage, je contrôle les points suivants : ranger au froid, frigo et chambre froide, je note l’écart si besoin et je propose une correction.</t>
  </si>
  <si>
    <t>En cuisine, pour le stockage, contrôle/preuve/correctif : vérifier les points suivants : stockage conforme, temperature stockage et froid positif, conserver fiche ou relevé, puis corriger et tracer l’action.</t>
  </si>
  <si>
    <t>Analyse les dangers liés à le stockage en cuisine et indique les mesures de maîtrise attendues.</t>
  </si>
  <si>
    <t>En cuisine, pour le stockage, je repère le danger, je maîtrise ranger au froid, frigo et chambre froide et je préviens le responsable en cas de doute.</t>
  </si>
  <si>
    <t>En cuisine, pour le stockage, analyse danger : identifier le risque lié à l’étape, maîtriser les points suivants : stockage conforme, temperature stockage et froid positif, vérifier l’efficacité et corriger l’écart.</t>
  </si>
  <si>
    <t>Quelles exigences PMS, BPH ou HACCP doivent être respectées pour le stockage en cuisine ?</t>
  </si>
  <si>
    <t>En cuisine, pour le stockage, je respecte les consignes BPH/PMS : ranger au froid, frigo et chambre froide. Je travaille proprement et je contrôle.</t>
  </si>
  <si>
    <t>En cuisine, pour le stockage, exigence PMS/BPH/HACCP : procédure écrite, les points suivants : stockage conforme, temperature stockage et froid positif, fréquence de contrôle, preuve et action corrective.</t>
  </si>
  <si>
    <t>Comment réaliserais-tu un audit rapide de la maîtrise de le stockage en cuisine ?</t>
  </si>
  <si>
    <t>En cuisine, pour le stockage, j’observe le poste, je contrôle les points suivants : ranger au froid, frigo et chambre froide et je signale les écarts.</t>
  </si>
  <si>
    <t>En cuisine, pour le stockage, audit : observer le poste, questionner l’équipe, vérifier les points suivants : stockage conforme, temperature stockage et froid positif, contrôler les preuves et relever les non-conformités.</t>
  </si>
  <si>
    <t>Quelle décision prends-tu en cas de non-conformité sur le stockage en cuisine ?</t>
  </si>
  <si>
    <t>En cuisine, pour le stockage, en non-conformité, j’arrête, j’isole le produit ou le matériel, puis je préviens.</t>
  </si>
  <si>
    <t>En cuisine, pour le stockage, non-conformité : bloquer ou isoler si besoin, analyser la cause, appliquer la correction et enregistrer la décision.</t>
  </si>
  <si>
    <t>Quels enregistrements ou autocontrôles prouvent que le stockage est maîtrisé en cuisine ?</t>
  </si>
  <si>
    <t>En cuisine, pour le stockage, je garde une preuve simple : fiche, date, contrôle réalisé et correction si besoin.</t>
  </si>
  <si>
    <t>En cuisine, pour le stockage, enregistrements : fiche datée, contrôle de les points suivants : stockage conforme, temperature stockage et froid positif, nom du responsable, écart constaté et action corrective réalisée.</t>
  </si>
  <si>
    <t>Quelles consignes donnerais-tu à l’équipe pour sécuriser le stockage en cuisine ?</t>
  </si>
  <si>
    <t>En cuisine, pour le stockage, je rappelle à l’équipe de contrôler les points suivants : ranger au froid, frigo et chambre froide, d’appliquer la consigne et de signaler les écarts.</t>
  </si>
  <si>
    <t>En cuisine, pour le stockage, consignes équipe : expliquer les points suivants : stockage conforme, temperature stockage et froid positif, préciser le contrôle attendu, la fréquence, le responsable et la conduite à tenir.</t>
  </si>
  <si>
    <t>Explique le lien entre le stockage en cuisine et les risques microbiologiques, chimiques, physiques ou allergènes.</t>
  </si>
  <si>
    <t>En cuisine, pour le stockage, je relie l’étape aux dangers possibles et je contrôle les points suivants : ranger au froid, frigo et chambre froide pour limiter le risque.</t>
  </si>
  <si>
    <t>En cuisine, pour le stockage, lien dangers : relier l’étape aux risques microbiologiques, chimiques, physiques ou allergènes, puis vérifier les points suivants : stockage conforme, temperature stockage et froid positif.</t>
  </si>
  <si>
    <t>Rédige une réponse de responsable sur le stockage en cuisine : organisation, contrôle, traçabilité et correction.</t>
  </si>
  <si>
    <t>En cuisine, pour le stockage, je m’organise, je contrôle les points suivants : ranger au froid, frigo et chambre froide, je note l’écart et je fais corriger.</t>
  </si>
  <si>
    <t>En cuisine, pour le stockage, responsable : planifier l’étape, appliquer les points suivants : stockage conforme, temperature stockage et froid positif, contrôler, tracer les écarts et valider l’action corrective.</t>
  </si>
  <si>
    <t>Tu cuis une préparation en cuisine. Explique en 2 phrases ce que tu fais pour éviter un risque microbiologique.</t>
  </si>
  <si>
    <t>En cuisine, pour la cuisson, je fais attention à cuisson, cuire assez et temperature coeur. Je contrôle le résultat et je préviens si j’ai un doute.</t>
  </si>
  <si>
    <t>En cuisine, pour la cuisson, je maîtrise l’étape avec les points suivants : temperature a coeur, controle sonde et cuisson maitrisee, contrôle opérationnel et consigne claire à l’équipe.</t>
  </si>
  <si>
    <t>Pendant la cuisson en cuisine, que contrôles-tu concrètement avant de continuer ? Donne au moins deux points terrain.</t>
  </si>
  <si>
    <t>En cuisine, pour la cuisson, je contrôle les points suivants : cuisson, cuire assez et temperature coeur. Si ce n’est pas conforme, je stoppe, je corrige ou je préviens.</t>
  </si>
  <si>
    <t>En cuisine, pour la cuisson, je vérifie les points suivants : temperature a coeur, controle sonde et cuisson maitrisee, je compare au critère attendu et je déclenche une action corrective si l’écart est confirmé.</t>
  </si>
  <si>
    <t>Décris les bons gestes à appliquer pendant la cuisson en cuisine, avec des mots simples.</t>
  </si>
  <si>
    <t>En cuisine, pour la cuisson, les bons gestes sont cuisson, cuire assez et temperature coeur. Je les applique avant de continuer.</t>
  </si>
  <si>
    <t>En cuisine, pour la cuisson, les gestes attendus sont formalisés : temperature a coeur, controle sonde et cuisson maitrisee, contrôle au poste et correction immédiate en cas de dérive.</t>
  </si>
  <si>
    <t>Donne un exemple simple de conduite correcte pendant la cuisson en cuisine.</t>
  </si>
  <si>
    <t>En cuisine, pour la cuisson, exemple : je vérifie les points suivants : cuisson, cuire assez et temperature coeur. Si quelque chose ne va pas, je corrige.</t>
  </si>
  <si>
    <t>En cuisine, pour la cuisson, exemple professionnel : sécuriser l’étape par les points suivants : temperature a coeur, controle sonde et cuisson maitrisee, puis tracer l’écart et la correction si nécessaire.</t>
  </si>
  <si>
    <t>Tu vois un écart ou tu as un doute pendant la cuisson en cuisine. Que fais-tu tout de suite ?</t>
  </si>
  <si>
    <t>En cuisine, pour la cuisson, en cas de doute, j’arrête, j’isole si besoin et je préviens. Je ne continue pas sans correction.</t>
  </si>
  <si>
    <t>En cuisine, pour la cuisson, en cas de doute, je bloque ou j’isole, j’analyse l’écart, je décide de la correction et je trace l’action.</t>
  </si>
  <si>
    <t>Pourquoi la cuisson en cuisine est-il important pour la sécurité alimentaire ?</t>
  </si>
  <si>
    <t>En cuisine, pour la cuisson, c’est important car une erreur peut créer un risque sanitaire. Je maîtrise cuisson, cuire assez et temperature coeur.</t>
  </si>
  <si>
    <t>En cuisine, pour la cuisson, l’enjeu est sanitaire : l’étape peut créer un danger. Je maîtrise les points suivants : temperature a coeur, controle sonde et cuisson maitrisee et je vérifie l’application.</t>
  </si>
  <si>
    <t>Quels mots, gestes ou contrôles montrent que tu maîtrises la cuisson en cuisine ?</t>
  </si>
  <si>
    <t>En cuisine, pour la cuisson, les mots ou gestes attendus sont : cuisson, cuire assez et temperature coeur. Ils montrent que je contrôle vraiment.</t>
  </si>
  <si>
    <t>En cuisine, pour la cuisson, les preuves de maîtrise sont temperature a coeur, controle sonde et cuisson maitrisee, observation du poste, contrôle documenté et écart traité.</t>
  </si>
  <si>
    <t>Explique à un jeune collègue les précautions à prendre pour la cuisson en cuisine.</t>
  </si>
  <si>
    <t>En cuisine, pour la cuisson, je dirais au collègue : vérifie cuisson, cuire assez et temperature coeur, contrôle ton travail et préviens si tu vois un écart.</t>
  </si>
  <si>
    <t>En cuisine, pour la cuisson, consigne équipe : appliquer les points suivants : temperature a coeur, controle sonde et cuisson maitrisee, signaler toute dérive, corriger immédiatement et garder la preuve utile.</t>
  </si>
  <si>
    <t>Pendant la cuisson en cuisine, qu’est-ce qu’il ne faut surtout pas oublier ?</t>
  </si>
  <si>
    <t>En cuisine, pour la cuisson, à ne pas oublier : cuisson, cuire assez et temperature coeur. Sans contrôle, on peut laisser passer un risque.</t>
  </si>
  <si>
    <t>En cuisine, pour la cuisson, point critique : ne pas oublier les points suivants : temperature a coeur, controle sonde et cuisson maitrisee, car l’absence de contrôle rend la maîtrise fragile.</t>
  </si>
  <si>
    <t>Tu cuis une préparation en cuisine. Rédige une réponse courte : ce que tu fais, ce que tu contrôles, et qui tu préviens en cas de doute.</t>
  </si>
  <si>
    <t>En cuisine, pour la cuisson, je vérifie les points suivants : cuisson, cuire assez et temperature coeur. Si j’ai un doute, j’arrête, je corrige ou je préviens.</t>
  </si>
  <si>
    <t>En cuisine, pour la cuisson, réponse responsable : organiser l’étape, contrôler les points suivants : temperature a coeur, controle sonde et cuisson maitrisee, tracer l’écart et faire appliquer la correction.</t>
  </si>
  <si>
    <t>Présente la procédure professionnelle à appliquer pour maîtriser la cuisson en cuisine.</t>
  </si>
  <si>
    <t>En cuisine, pour la cuisson, je respecte la procédure et je vérifie les points suivants : cuisson, cuire assez et temperature coeur. Je garde une preuve si elle est demandée.</t>
  </si>
  <si>
    <t>En cuisine, pour la cuisson, procédure : définir le responsable, appliquer les points suivants : temperature a coeur, controle sonde et cuisson maitrisee, contrôler la conformité et enregistrer les écarts.</t>
  </si>
  <si>
    <t>Quels contrôles, preuves et actions correctives attends-tu sur la cuisson en cuisine ?</t>
  </si>
  <si>
    <t>En cuisine, pour la cuisson, je contrôle les points suivants : cuisson, cuire assez et temperature coeur, je note l’écart si besoin et je propose une correction.</t>
  </si>
  <si>
    <t>En cuisine, pour la cuisson, contrôle/preuve/correctif : vérifier les points suivants : temperature a coeur, controle sonde et cuisson maitrisee, conserver fiche ou relevé, puis corriger et tracer l’action.</t>
  </si>
  <si>
    <t>Analyse les dangers liés à la cuisson en cuisine et indique les mesures de maîtrise attendues.</t>
  </si>
  <si>
    <t>En cuisine, pour la cuisson, je repère le danger, je maîtrise cuisson, cuire assez et temperature coeur et je préviens le responsable en cas de doute.</t>
  </si>
  <si>
    <t>En cuisine, pour la cuisson, analyse danger : identifier le risque lié à l’étape, maîtriser les points suivants : temperature a coeur, controle sonde et cuisson maitrisee, vérifier l’efficacité et corriger l’écart.</t>
  </si>
  <si>
    <t>Quelles exigences PMS, BPH ou HACCP doivent être respectées pour la cuisson en cuisine ?</t>
  </si>
  <si>
    <t>En cuisine, pour la cuisson, je respecte les consignes BPH/PMS : cuisson, cuire assez et temperature coeur. Je travaille proprement et je contrôle.</t>
  </si>
  <si>
    <t>En cuisine, pour la cuisson, exigence PMS/BPH/HACCP : procédure écrite, les points suivants : temperature a coeur, controle sonde et cuisson maitrisee, fréquence de contrôle, preuve et action corrective.</t>
  </si>
  <si>
    <t>Comment réaliserais-tu un audit rapide de la maîtrise de la cuisson en cuisine ?</t>
  </si>
  <si>
    <t>En cuisine, pour la cuisson, j’observe le poste, je contrôle les points suivants : cuisson, cuire assez et temperature coeur et je signale les écarts.</t>
  </si>
  <si>
    <t>En cuisine, pour la cuisson, audit : observer le poste, questionner l’équipe, vérifier les points suivants : temperature a coeur, controle sonde et cuisson maitrisee, contrôler les preuves et relever les non-conformités.</t>
  </si>
  <si>
    <t>Quelle décision prends-tu en cas de non-conformité sur la cuisson en cuisine ?</t>
  </si>
  <si>
    <t>En cuisine, pour la cuisson, en non-conformité, j’arrête, j’isole le produit ou le matériel, puis je préviens.</t>
  </si>
  <si>
    <t>En cuisine, pour la cuisson, non-conformité : bloquer ou isoler si besoin, analyser la cause, appliquer la correction et enregistrer la décision.</t>
  </si>
  <si>
    <t>Quels enregistrements ou autocontrôles prouvent que la cuisson est maîtrisé en cuisine ?</t>
  </si>
  <si>
    <t>En cuisine, pour la cuisson, je garde une preuve simple : fiche, date, contrôle réalisé et correction si besoin.</t>
  </si>
  <si>
    <t>En cuisine, pour la cuisson, enregistrements : fiche datée, contrôle de les points suivants : temperature a coeur, controle sonde et cuisson maitrisee, nom du responsable, écart constaté et action corrective réalisée.</t>
  </si>
  <si>
    <t>Quelles consignes donnerais-tu à l’équipe pour sécuriser la cuisson en cuisine ?</t>
  </si>
  <si>
    <t>En cuisine, pour la cuisson, je rappelle à l’équipe de contrôler les points suivants : cuisson, cuire assez et temperature coeur, d’appliquer la consigne et de signaler les écarts.</t>
  </si>
  <si>
    <t>En cuisine, pour la cuisson, consignes équipe : expliquer les points suivants : temperature a coeur, controle sonde et cuisson maitrisee, préciser le contrôle attendu, la fréquence, le responsable et la conduite à tenir.</t>
  </si>
  <si>
    <t>Explique le lien entre la cuisson en cuisine et les risques microbiologiques, chimiques, physiques ou allergènes.</t>
  </si>
  <si>
    <t>En cuisine, pour la cuisson, je relie l’étape aux dangers possibles et je contrôle les points suivants : cuisson, cuire assez et temperature coeur pour limiter le risque.</t>
  </si>
  <si>
    <t>En cuisine, pour la cuisson, lien dangers : relier l’étape aux risques microbiologiques, chimiques, physiques ou allergènes, puis vérifier les points suivants : temperature a coeur, controle sonde et cuisson maitrisee.</t>
  </si>
  <si>
    <t>Rédige une réponse de responsable sur la cuisson en cuisine : organisation, contrôle, traçabilité et correction.</t>
  </si>
  <si>
    <t>En cuisine, pour la cuisson, je m’organise, je contrôle les points suivants : cuisson, cuire assez et temperature coeur, je note l’écart et je fais corriger.</t>
  </si>
  <si>
    <t>En cuisine, pour la cuisson, responsable : planifier l’étape, appliquer les points suivants : temperature a coeur, controle sonde et cuisson maitrisee, contrôler, tracer les écarts et valider l’action corrective.</t>
  </si>
  <si>
    <t>Tu sers une préparation en cuisine. Explique en 2 phrases ce que tu fais pour éviter un risque microbiologique.</t>
  </si>
  <si>
    <t>En cuisine, pour le service, je fais attention à maintien chaud, maintien froid et vitrine froide. Je contrôle le résultat et je préviens si j’ai un doute.</t>
  </si>
  <si>
    <t>En cuisine, pour le service, je maîtrise l’étape avec les points suivants : liaison chaude, liaison froide et temperature service, contrôle opérationnel et consigne claire à l’équipe.</t>
  </si>
  <si>
    <t>Pendant le service en cuisine, que contrôles-tu concrètement avant de continuer ? Donne au moins deux points terrain.</t>
  </si>
  <si>
    <t>En cuisine, pour le service, je contrôle les points suivants : maintien chaud, maintien froid et vitrine froide. Si ce n’est pas conforme, je stoppe, je corrige ou je préviens.</t>
  </si>
  <si>
    <t>En cuisine, pour le service, je vérifie les points suivants : liaison chaude, liaison froide et temperature service, je compare au critère attendu et je déclenche une action corrective si l’écart est confirmé.</t>
  </si>
  <si>
    <t>Décris les bons gestes à appliquer pendant le service en cuisine, avec des mots simples.</t>
  </si>
  <si>
    <t>En cuisine, pour le service, les bons gestes sont maintien chaud, maintien froid et vitrine froide. Je les applique avant de continuer.</t>
  </si>
  <si>
    <t>En cuisine, pour le service, les gestes attendus sont formalisés : liaison chaude, liaison froide et temperature service, contrôle au poste et correction immédiate en cas de dérive.</t>
  </si>
  <si>
    <t>Donne un exemple simple de conduite correcte pendant le service en cuisine.</t>
  </si>
  <si>
    <t>En cuisine, pour le service, exemple : je vérifie les points suivants : maintien chaud, maintien froid et vitrine froide. Si quelque chose ne va pas, je corrige.</t>
  </si>
  <si>
    <t>En cuisine, pour le service, exemple professionnel : sécuriser l’étape par les points suivants : liaison chaude, liaison froide et temperature service, puis tracer l’écart et la correction si nécessaire.</t>
  </si>
  <si>
    <t>Tu vois un écart ou tu as un doute pendant le service en cuisine. Que fais-tu tout de suite ?</t>
  </si>
  <si>
    <t>En cuisine, pour le service, en cas de doute, j’arrête, j’isole si besoin et je préviens. Je ne continue pas sans correction.</t>
  </si>
  <si>
    <t>En cuisine, pour le service, en cas de doute, je bloque ou j’isole, j’analyse l’écart, je décide de la correction et je trace l’action.</t>
  </si>
  <si>
    <t>Pourquoi le service en cuisine est-il important pour la sécurité alimentaire ?</t>
  </si>
  <si>
    <t>En cuisine, pour le service, c’est important car une erreur peut créer un risque sanitaire. Je maîtrise maintien chaud, maintien froid et vitrine froide.</t>
  </si>
  <si>
    <t>En cuisine, pour le service, l’enjeu est sanitaire : l’étape peut créer un danger. Je maîtrise les points suivants : liaison chaude, liaison froide et temperature service et je vérifie l’application.</t>
  </si>
  <si>
    <t>Quels mots, gestes ou contrôles montrent que tu maîtrises le service en cuisine ?</t>
  </si>
  <si>
    <t>En cuisine, pour le service, les mots ou gestes attendus sont : maintien chaud, maintien froid et vitrine froide. Ils montrent que je contrôle vraiment.</t>
  </si>
  <si>
    <t>En cuisine, pour le service, les preuves de maîtrise sont liaison chaude, liaison froide et temperature service, observation du poste, contrôle documenté et écart traité.</t>
  </si>
  <si>
    <t>Explique à un jeune collègue les précautions à prendre pour le service en cuisine.</t>
  </si>
  <si>
    <t>En cuisine, pour le service, je dirais au collègue : vérifie maintien chaud, maintien froid et vitrine froide, contrôle ton travail et préviens si tu vois un écart.</t>
  </si>
  <si>
    <t>En cuisine, pour le service, consigne équipe : appliquer les points suivants : liaison chaude, liaison froide et temperature service, signaler toute dérive, corriger immédiatement et garder la preuve utile.</t>
  </si>
  <si>
    <t>Pendant le service en cuisine, qu’est-ce qu’il ne faut surtout pas oublier ?</t>
  </si>
  <si>
    <t>En cuisine, pour le service, à ne pas oublier : maintien chaud, maintien froid et vitrine froide. Sans contrôle, on peut laisser passer un risque.</t>
  </si>
  <si>
    <t>En cuisine, pour le service, point critique : ne pas oublier les points suivants : liaison chaude, liaison froide et temperature service, car l’absence de contrôle rend la maîtrise fragile.</t>
  </si>
  <si>
    <t>Tu sers une préparation en cuisine. Rédige une réponse courte : ce que tu fais, ce que tu contrôles, et qui tu préviens en cas de doute.</t>
  </si>
  <si>
    <t>En cuisine, pour le service, je vérifie les points suivants : maintien chaud, maintien froid et vitrine froide. Si j’ai un doute, j’arrête, je corrige ou je préviens.</t>
  </si>
  <si>
    <t>En cuisine, pour le service, réponse responsable : organiser l’étape, contrôler les points suivants : liaison chaude, liaison froide et temperature service, tracer l’écart et faire appliquer la correction.</t>
  </si>
  <si>
    <t>Présente la procédure professionnelle à appliquer pour maîtriser le service en cuisine.</t>
  </si>
  <si>
    <t>En cuisine, pour le service, je respecte la procédure et je vérifie les points suivants : maintien chaud, maintien froid et vitrine froide. Je garde une preuve si elle est demandée.</t>
  </si>
  <si>
    <t>En cuisine, pour le service, procédure : définir le responsable, appliquer les points suivants : liaison chaude, liaison froide et temperature service, contrôler la conformité et enregistrer les écarts.</t>
  </si>
  <si>
    <t>Quels contrôles, preuves et actions correctives attends-tu sur le service en cuisine ?</t>
  </si>
  <si>
    <t>En cuisine, pour le service, je contrôle les points suivants : maintien chaud, maintien froid et vitrine froide, je note l’écart si besoin et je propose une correction.</t>
  </si>
  <si>
    <t>En cuisine, pour le service, contrôle/preuve/correctif : vérifier les points suivants : liaison chaude, liaison froide et temperature service, conserver fiche ou relevé, puis corriger et tracer l’action.</t>
  </si>
  <si>
    <t>Analyse les dangers liés à le service en cuisine et indique les mesures de maîtrise attendues.</t>
  </si>
  <si>
    <t>En cuisine, pour le service, je repère le danger, je maîtrise maintien chaud, maintien froid et vitrine froide et je préviens le responsable en cas de doute.</t>
  </si>
  <si>
    <t>En cuisine, pour le service, analyse danger : identifier le risque lié à l’étape, maîtriser les points suivants : liaison chaude, liaison froide et temperature service, vérifier l’efficacité et corriger l’écart.</t>
  </si>
  <si>
    <t>Quelles exigences PMS, BPH ou HACCP doivent être respectées pour le service en cuisine ?</t>
  </si>
  <si>
    <t>En cuisine, pour le service, je respecte les consignes BPH/PMS : maintien chaud, maintien froid et vitrine froide. Je travaille proprement et je contrôle.</t>
  </si>
  <si>
    <t>En cuisine, pour le service, exigence PMS/BPH/HACCP : procédure écrite, les points suivants : liaison chaude, liaison froide et temperature service, fréquence de contrôle, preuve et action corrective.</t>
  </si>
  <si>
    <t>Comment réaliserais-tu un audit rapide de la maîtrise de le service en cuisine ?</t>
  </si>
  <si>
    <t>En cuisine, pour le service, j’observe le poste, je contrôle les points suivants : maintien chaud, maintien froid et vitrine froide et je signale les écarts.</t>
  </si>
  <si>
    <t>En cuisine, pour le service, audit : observer le poste, questionner l’équipe, vérifier les points suivants : liaison chaude, liaison froide et temperature service, contrôler les preuves et relever les non-conformités.</t>
  </si>
  <si>
    <t>Quelle décision prends-tu en cas de non-conformité sur le service en cuisine ?</t>
  </si>
  <si>
    <t>En cuisine, pour le service, en non-conformité, j’arrête, j’isole le produit ou le matériel, puis je préviens.</t>
  </si>
  <si>
    <t>En cuisine, pour le service, non-conformité : bloquer ou isoler si besoin, analyser la cause, appliquer la correction et enregistrer la décision.</t>
  </si>
  <si>
    <t>Quels enregistrements ou autocontrôles prouvent que le service est maîtrisé en cuisine ?</t>
  </si>
  <si>
    <t>En cuisine, pour le service, je garde une preuve simple : fiche, date, contrôle réalisé et correction si besoin.</t>
  </si>
  <si>
    <t>En cuisine, pour le service, enregistrements : fiche datée, contrôle de les points suivants : liaison chaude, liaison froide et temperature service, nom du responsable, écart constaté et action corrective réalisée.</t>
  </si>
  <si>
    <t>Quelles consignes donnerais-tu à l’équipe pour sécuriser le service en cuisine ?</t>
  </si>
  <si>
    <t>En cuisine, pour le service, je rappelle à l’équipe de contrôler les points suivants : maintien chaud, maintien froid et vitrine froide, d’appliquer la consigne et de signaler les écarts.</t>
  </si>
  <si>
    <t>En cuisine, pour le service, consignes équipe : expliquer les points suivants : liaison chaude, liaison froide et temperature service, préciser le contrôle attendu, la fréquence, le responsable et la conduite à tenir.</t>
  </si>
  <si>
    <t>Explique le lien entre le service en cuisine et les risques microbiologiques, chimiques, physiques ou allergènes.</t>
  </si>
  <si>
    <t>En cuisine, pour le service, je relie l’étape aux dangers possibles et je contrôle les points suivants : maintien chaud, maintien froid et vitrine froide pour limiter le risque.</t>
  </si>
  <si>
    <t>En cuisine, pour le service, lien dangers : relier l’étape aux risques microbiologiques, chimiques, physiques ou allergènes, puis vérifier les points suivants : liaison chaude, liaison froide et temperature service.</t>
  </si>
  <si>
    <t>Rédige une réponse de responsable sur le service en cuisine : organisation, contrôle, traçabilité et correction.</t>
  </si>
  <si>
    <t>En cuisine, pour le service, je m’organise, je contrôle les points suivants : maintien chaud, maintien froid et vitrine froide, je note l’écart et je fais corriger.</t>
  </si>
  <si>
    <t>En cuisine, pour le service, responsable : planifier l’étape, appliquer les points suivants : liaison chaude, liaison froide et temperature service, contrôler, tracer les écarts et valider l’action corrective.</t>
  </si>
  <si>
    <t>Tu refroidis une préparation en cuisine. Explique en 2 phrases ce que tu fais pour éviter un risque microbiologique.</t>
  </si>
  <si>
    <t>En cuisine, pour le refroidissement, je fais attention à refroidissement rapide, refroidir vite et cellule. Je contrôle le résultat et je préviens si j’ai un doute.</t>
  </si>
  <si>
    <t>En cuisine, pour le refroidissement, je maîtrise l’étape avec les points suivants : refroidissement rapide, cellule de refroidissement et faible epaisseur, contrôle opérationnel et consigne claire à l’équipe.</t>
  </si>
  <si>
    <t>Pendant le refroidissement en cuisine, que contrôles-tu concrètement avant de continuer ? Donne au moins deux points terrain.</t>
  </si>
  <si>
    <t>En cuisine, pour le refroidissement, je contrôle les points suivants : refroidissement rapide, refroidir vite et cellule. Si ce n’est pas conforme, je stoppe, je corrige ou je préviens.</t>
  </si>
  <si>
    <t>En cuisine, pour le refroidissement, je vérifie les points suivants : refroidissement rapide, cellule de refroidissement et faible epaisseur, je compare au critère attendu et je déclenche une action corrective si l’écart est confirmé.</t>
  </si>
  <si>
    <t>Décris les bons gestes à appliquer pendant le refroidissement en cuisine, avec des mots simples.</t>
  </si>
  <si>
    <t>En cuisine, pour le refroidissement, les bons gestes sont refroidissement rapide, refroidir vite et cellule. Je les applique avant de continuer.</t>
  </si>
  <si>
    <t>En cuisine, pour le refroidissement, les gestes attendus sont formalisés : refroidissement rapide, cellule de refroidissement et faible epaisseur, contrôle au poste et correction immédiate en cas de dérive.</t>
  </si>
  <si>
    <t>Donne un exemple simple de conduite correcte pendant le refroidissement en cuisine.</t>
  </si>
  <si>
    <t>En cuisine, pour le refroidissement, exemple : je vérifie les points suivants : refroidissement rapide, refroidir vite et cellule. Si quelque chose ne va pas, je corrige.</t>
  </si>
  <si>
    <t>En cuisine, pour le refroidissement, exemple professionnel : sécuriser l’étape par les points suivants : refroidissement rapide, cellule de refroidissement et faible epaisseur, puis tracer l’écart et la correction si nécessaire.</t>
  </si>
  <si>
    <t>Tu vois un écart ou tu as un doute pendant le refroidissement en cuisine. Que fais-tu tout de suite ?</t>
  </si>
  <si>
    <t>En cuisine, pour le refroidissement, en cas de doute, j’arrête, j’isole si besoin et je préviens. Je ne continue pas sans correction.</t>
  </si>
  <si>
    <t>En cuisine, pour le refroidissement, en cas de doute, je bloque ou j’isole, j’analyse l’écart, je décide de la correction et je trace l’action.</t>
  </si>
  <si>
    <t>Pourquoi le refroidissement en cuisine est-il important pour la sécurité alimentaire ?</t>
  </si>
  <si>
    <t>En cuisine, pour le refroidissement, c’est important car une erreur peut créer un risque sanitaire. Je maîtrise refroidissement rapide, refroidir vite et cellule.</t>
  </si>
  <si>
    <t>En cuisine, pour le refroidissement, l’enjeu est sanitaire : l’étape peut créer un danger. Je maîtrise les points suivants : refroidissement rapide, cellule de refroidissement et faible epaisseur et je vérifie l’application.</t>
  </si>
  <si>
    <t>Quels mots, gestes ou contrôles montrent que tu maîtrises le refroidissement en cuisine ?</t>
  </si>
  <si>
    <t>En cuisine, pour le refroidissement, les mots ou gestes attendus sont : refroidissement rapide, refroidir vite et cellule. Ils montrent que je contrôle vraiment.</t>
  </si>
  <si>
    <t>En cuisine, pour le refroidissement, les preuves de maîtrise sont refroidissement rapide, cellule de refroidissement et faible epaisseur, observation du poste, contrôle documenté et écart traité.</t>
  </si>
  <si>
    <t>Explique à un jeune collègue les précautions à prendre pour le refroidissement en cuisine.</t>
  </si>
  <si>
    <t>En cuisine, pour le refroidissement, je dirais au collègue : vérifie refroidissement rapide, refroidir vite et cellule, contrôle ton travail et préviens si tu vois un écart.</t>
  </si>
  <si>
    <t>En cuisine, pour le refroidissement, consigne équipe : appliquer les points suivants : refroidissement rapide, cellule de refroidissement et faible epaisseur, signaler toute dérive, corriger immédiatement et garder la preuve utile.</t>
  </si>
  <si>
    <t>Pendant le refroidissement en cuisine, qu’est-ce qu’il ne faut surtout pas oublier ?</t>
  </si>
  <si>
    <t>En cuisine, pour le refroidissement, à ne pas oublier : refroidissement rapide, refroidir vite et cellule. Sans contrôle, on peut laisser passer un risque.</t>
  </si>
  <si>
    <t>En cuisine, pour le refroidissement, point critique : ne pas oublier les points suivants : refroidissement rapide, cellule de refroidissement et faible epaisseur, car l’absence de contrôle rend la maîtrise fragile.</t>
  </si>
  <si>
    <t>Tu refroidis une préparation en cuisine. Rédige une réponse courte : ce que tu fais, ce que tu contrôles, et qui tu préviens en cas de doute.</t>
  </si>
  <si>
    <t>En cuisine, pour le refroidissement, je vérifie les points suivants : refroidissement rapide, refroidir vite et cellule. Si j’ai un doute, j’arrête, je corrige ou je préviens.</t>
  </si>
  <si>
    <t>En cuisine, pour le refroidissement, réponse responsable : organiser l’étape, contrôler les points suivants : refroidissement rapide, cellule de refroidissement et faible epaisseur, tracer l’écart et faire appliquer la correction.</t>
  </si>
  <si>
    <t>Présente la procédure professionnelle à appliquer pour maîtriser le refroidissement en cuisine.</t>
  </si>
  <si>
    <t>En cuisine, pour le refroidissement, je respecte la procédure et je vérifie les points suivants : refroidissement rapide, refroidir vite et cellule. Je garde une preuve si elle est demandée.</t>
  </si>
  <si>
    <t>En cuisine, pour le refroidissement, procédure : définir le responsable, appliquer les points suivants : refroidissement rapide, cellule de refroidissement et faible epaisseur, contrôler la conformité et enregistrer les écarts.</t>
  </si>
  <si>
    <t>Quels contrôles, preuves et actions correctives attends-tu sur le refroidissement en cuisine ?</t>
  </si>
  <si>
    <t>En cuisine, pour le refroidissement, je contrôle les points suivants : refroidissement rapide, refroidir vite et cellule, je note l’écart si besoin et je propose une correction.</t>
  </si>
  <si>
    <t>En cuisine, pour le refroidissement, contrôle/preuve/correctif : vérifier les points suivants : refroidissement rapide, cellule de refroidissement et faible epaisseur, conserver fiche ou relevé, puis corriger et tracer l’action.</t>
  </si>
  <si>
    <t>Analyse les dangers liés à le refroidissement en cuisine et indique les mesures de maîtrise attendues.</t>
  </si>
  <si>
    <t>En cuisine, pour le refroidissement, je repère le danger, je maîtrise refroidissement rapide, refroidir vite et cellule et je préviens le responsable en cas de doute.</t>
  </si>
  <si>
    <t>En cuisine, pour le refroidissement, analyse danger : identifier le risque lié à l’étape, maîtriser les points suivants : refroidissement rapide, cellule de refroidissement et faible epaisseur, vérifier l’efficacité et corriger l’écart.</t>
  </si>
  <si>
    <t>Quelles exigences PMS, BPH ou HACCP doivent être respectées pour le refroidissement en cuisine ?</t>
  </si>
  <si>
    <t>En cuisine, pour le refroidissement, je respecte les consignes BPH/PMS : refroidissement rapide, refroidir vite et cellule. Je travaille proprement et je contrôle.</t>
  </si>
  <si>
    <t>En cuisine, pour le refroidissement, exigence PMS/BPH/HACCP : procédure écrite, les points suivants : refroidissement rapide, cellule de refroidissement et faible epaisseur, fréquence de contrôle, preuve et action corrective.</t>
  </si>
  <si>
    <t>Comment réaliserais-tu un audit rapide de la maîtrise de le refroidissement en cuisine ?</t>
  </si>
  <si>
    <t>En cuisine, pour le refroidissement, j’observe le poste, je contrôle les points suivants : refroidissement rapide, refroidir vite et cellule et je signale les écarts.</t>
  </si>
  <si>
    <t>En cuisine, pour le refroidissement, audit : observer le poste, questionner l’équipe, vérifier les points suivants : refroidissement rapide, cellule de refroidissement et faible epaisseur, contrôler les preuves et relever les non-conformités.</t>
  </si>
  <si>
    <t>Quelle décision prends-tu en cas de non-conformité sur le refroidissement en cuisine ?</t>
  </si>
  <si>
    <t>En cuisine, pour le refroidissement, en non-conformité, j’arrête, j’isole le produit ou le matériel, puis je préviens.</t>
  </si>
  <si>
    <t>En cuisine, pour le refroidissement, non-conformité : bloquer ou isoler si besoin, analyser la cause, appliquer la correction et enregistrer la décision.</t>
  </si>
  <si>
    <t>Quels enregistrements ou autocontrôles prouvent que le refroidissement est maîtrisé en cuisine ?</t>
  </si>
  <si>
    <t>En cuisine, pour le refroidissement, je garde une preuve simple : fiche, date, contrôle réalisé et correction si besoin.</t>
  </si>
  <si>
    <t>En cuisine, pour le refroidissement, enregistrements : fiche datée, contrôle de les points suivants : refroidissement rapide, cellule de refroidissement et faible epaisseur, nom du responsable, écart constaté et action corrective réalisée.</t>
  </si>
  <si>
    <t>Quelles consignes donnerais-tu à l’équipe pour sécuriser le refroidissement en cuisine ?</t>
  </si>
  <si>
    <t>En cuisine, pour le refroidissement, je rappelle à l’équipe de contrôler les points suivants : refroidissement rapide, refroidir vite et cellule, d’appliquer la consigne et de signaler les écarts.</t>
  </si>
  <si>
    <t>En cuisine, pour le refroidissement, consignes équipe : expliquer les points suivants : refroidissement rapide, cellule de refroidissement et faible epaisseur, préciser le contrôle attendu, la fréquence, le responsable et la conduite à tenir.</t>
  </si>
  <si>
    <t>Explique le lien entre le refroidissement en cuisine et les risques microbiologiques, chimiques, physiques ou allergènes.</t>
  </si>
  <si>
    <t>En cuisine, pour le refroidissement, je relie l’étape aux dangers possibles et je contrôle les points suivants : refroidissement rapide, refroidir vite et cellule pour limiter le risque.</t>
  </si>
  <si>
    <t>En cuisine, pour le refroidissement, lien dangers : relier l’étape aux risques microbiologiques, chimiques, physiques ou allergènes, puis vérifier les points suivants : refroidissement rapide, cellule de refroidissement et faible epaisseur.</t>
  </si>
  <si>
    <t>Rédige une réponse de responsable sur le refroidissement en cuisine : organisation, contrôle, traçabilité et correction.</t>
  </si>
  <si>
    <t>En cuisine, pour le refroidissement, je m’organise, je contrôle les points suivants : refroidissement rapide, refroidir vite et cellule, je note l’écart et je fais corriger.</t>
  </si>
  <si>
    <t>En cuisine, pour le refroidissement, responsable : planifier l’étape, appliquer les points suivants : refroidissement rapide, cellule de refroidissement et faible epaisseur, contrôler, tracer les écarts et valider l’action corrective.</t>
  </si>
  <si>
    <t>Tu remets une préparation en température en cuisine. Explique en 2 phrases ce que tu fais pour éviter un risque microbiologique.</t>
  </si>
  <si>
    <t>En cuisine, pour la remise en température, je fais attention à remise temperature, rechauffer vite et rechauffer une fois. Je contrôle le résultat et je préviens si j’ai un doute.</t>
  </si>
  <si>
    <t>En cuisine, pour la remise en température, je maîtrise l’étape avec les points suivants : remise en temperature, remontee rapide temperature et rechauffage unique, contrôle opérationnel et consigne claire à l’équipe.</t>
  </si>
  <si>
    <t>Pendant la remise en température en cuisine, que contrôles-tu concrètement avant de continuer ? Donne au moins deux points terrain.</t>
  </si>
  <si>
    <t>En cuisine, pour la remise en température, je contrôle les points suivants : remise temperature, rechauffer vite et rechauffer une fois. Si ce n’est pas conforme, je stoppe, je corrige ou je préviens.</t>
  </si>
  <si>
    <t>En cuisine, pour la remise en température, je vérifie les points suivants : remise en temperature, remontee rapide temperature et rechauffage unique, je compare au critère attendu et je déclenche une action corrective si l’écart est confirmé.</t>
  </si>
  <si>
    <t>Décris les bons gestes à appliquer pendant la remise en température en cuisine, avec des mots simples.</t>
  </si>
  <si>
    <t>En cuisine, pour la remise en température, les bons gestes sont remise temperature, rechauffer vite et rechauffer une fois. Je les applique avant de continuer.</t>
  </si>
  <si>
    <t>En cuisine, pour la remise en température, les gestes attendus sont formalisés : remise en temperature, remontee rapide temperature et rechauffage unique, contrôle au poste et correction immédiate en cas de dérive.</t>
  </si>
  <si>
    <t>Donne un exemple simple de conduite correcte pendant la remise en température en cuisine.</t>
  </si>
  <si>
    <t>En cuisine, pour la remise en température, exemple : je vérifie les points suivants : remise temperature, rechauffer vite et rechauffer une fois. Si quelque chose ne va pas, je corrige.</t>
  </si>
  <si>
    <t>En cuisine, pour la remise en température, exemple professionnel : sécuriser l’étape par les points suivants : remise en temperature, remontee rapide temperature et rechauffage unique, puis tracer l’écart et la correction si nécessaire.</t>
  </si>
  <si>
    <t>Tu vois un écart ou tu as un doute pendant la remise en température en cuisine. Que fais-tu tout de suite ?</t>
  </si>
  <si>
    <t>En cuisine, pour la remise en température, en cas de doute, j’arrête, j’isole si besoin et je préviens. Je ne continue pas sans correction.</t>
  </si>
  <si>
    <t>En cuisine, pour la remise en température, en cas de doute, je bloque ou j’isole, j’analyse l’écart, je décide de la correction et je trace l’action.</t>
  </si>
  <si>
    <t>Pourquoi la remise en température en cuisine est-il important pour la sécurité alimentaire ?</t>
  </si>
  <si>
    <t>En cuisine, pour la remise en température, c’est important car une erreur peut créer un risque sanitaire. Je maîtrise remise temperature, rechauffer vite et rechauffer une fois.</t>
  </si>
  <si>
    <t>En cuisine, pour la remise en température, l’enjeu est sanitaire : l’étape peut créer un danger. Je maîtrise les points suivants : remise en temperature, remontee rapide temperature et rechauffage unique et je vérifie l’application.</t>
  </si>
  <si>
    <t>Quels mots, gestes ou contrôles montrent que tu maîtrises la remise en température en cuisine ?</t>
  </si>
  <si>
    <t>En cuisine, pour la remise en température, les mots ou gestes attendus sont : remise temperature, rechauffer vite et rechauffer une fois. Ils montrent que je contrôle vraiment.</t>
  </si>
  <si>
    <t>En cuisine, pour la remise en température, les preuves de maîtrise sont remise en temperature, remontee rapide temperature et rechauffage unique, observation du poste, contrôle documenté et écart traité.</t>
  </si>
  <si>
    <t>Explique à un jeune collègue les précautions à prendre pour la remise en température en cuisine.</t>
  </si>
  <si>
    <t>En cuisine, pour la remise en température, je dirais au collègue : vérifie remise temperature, rechauffer vite et rechauffer une fois, contrôle ton travail et préviens si tu vois un écart.</t>
  </si>
  <si>
    <t>En cuisine, pour la remise en température, consigne équipe : appliquer les points suivants : remise en temperature, remontee rapide temperature et rechauffage unique, signaler toute dérive, corriger immédiatement et garder la preuve utile.</t>
  </si>
  <si>
    <t>Pendant la remise en température en cuisine, qu’est-ce qu’il ne faut surtout pas oublier ?</t>
  </si>
  <si>
    <t>En cuisine, pour la remise en température, à ne pas oublier : remise temperature, rechauffer vite et rechauffer une fois. Sans contrôle, on peut laisser passer un risque.</t>
  </si>
  <si>
    <t>En cuisine, pour la remise en température, point critique : ne pas oublier les points suivants : remise en temperature, remontee rapide temperature et rechauffage unique, car l’absence de contrôle rend la maîtrise fragile.</t>
  </si>
  <si>
    <t>Tu remets une préparation en température en cuisine. Rédige une réponse courte : ce que tu fais, ce que tu contrôles, et qui tu préviens en cas de doute.</t>
  </si>
  <si>
    <t>En cuisine, pour la remise en température, je vérifie les points suivants : remise temperature, rechauffer vite et rechauffer une fois. Si j’ai un doute, j’arrête, je corrige ou je préviens.</t>
  </si>
  <si>
    <t>En cuisine, pour la remise en température, réponse responsable : organiser l’étape, contrôler les points suivants : remise en temperature, remontee rapide temperature et rechauffage unique, tracer l’écart et faire appliquer la correction.</t>
  </si>
  <si>
    <t>Présente la procédure professionnelle à appliquer pour maîtriser la remise en température en cuisine.</t>
  </si>
  <si>
    <t>En cuisine, pour la remise en température, je respecte la procédure et je vérifie les points suivants : remise temperature, rechauffer vite et rechauffer une fois. Je garde une preuve si elle est demandée.</t>
  </si>
  <si>
    <t>En cuisine, pour la remise en température, procédure : définir le responsable, appliquer les points suivants : remise en temperature, remontee rapide temperature et rechauffage unique, contrôler la conformité et enregistrer les écarts.</t>
  </si>
  <si>
    <t>Quels contrôles, preuves et actions correctives attends-tu sur la remise en température en cuisine ?</t>
  </si>
  <si>
    <t>En cuisine, pour la remise en température, je contrôle les points suivants : remise temperature, rechauffer vite et rechauffer une fois, je note l’écart si besoin et je propose une correction.</t>
  </si>
  <si>
    <t>En cuisine, pour la remise en température, contrôle/preuve/correctif : vérifier les points suivants : remise en temperature, remontee rapide temperature et rechauffage unique, conserver fiche ou relevé, puis corriger et tracer l’action.</t>
  </si>
  <si>
    <t>Analyse les dangers liés à la remise en température en cuisine et indique les mesures de maîtrise attendues.</t>
  </si>
  <si>
    <t>En cuisine, pour la remise en température, je repère le danger, je maîtrise remise temperature, rechauffer vite et rechauffer une fois et je préviens le responsable en cas de doute.</t>
  </si>
  <si>
    <t>En cuisine, pour la remise en température, analyse danger : identifier le risque lié à l’étape, maîtriser les points suivants : remise en temperature, remontee rapide temperature et rechauffage unique, vérifier l’efficacité et corriger l’écart.</t>
  </si>
  <si>
    <t>Quelles exigences PMS, BPH ou HACCP doivent être respectées pour la remise en température en cuisine ?</t>
  </si>
  <si>
    <t>En cuisine, pour la remise en température, je respecte les consignes BPH/PMS : remise temperature, rechauffer vite et rechauffer une fois. Je travaille proprement et je contrôle.</t>
  </si>
  <si>
    <t>En cuisine, pour la remise en température, exigence PMS/BPH/HACCP : procédure écrite, les points suivants : remise en temperature, remontee rapide temperature et rechauffage unique, fréquence de contrôle, preuve et action corrective.</t>
  </si>
  <si>
    <t>Comment réaliserais-tu un audit rapide de la maîtrise de la remise en température en cuisine ?</t>
  </si>
  <si>
    <t>En cuisine, pour la remise en température, j’observe le poste, je contrôle les points suivants : remise temperature, rechauffer vite et rechauffer une fois et je signale les écarts.</t>
  </si>
  <si>
    <t>En cuisine, pour la remise en température, audit : observer le poste, questionner l’équipe, vérifier les points suivants : remise en temperature, remontee rapide temperature et rechauffage unique, contrôler les preuves et relever les non-conformités.</t>
  </si>
  <si>
    <t>Quelle décision prends-tu en cas de non-conformité sur la remise en température en cuisine ?</t>
  </si>
  <si>
    <t>En cuisine, pour la remise en température, en non-conformité, j’arrête, j’isole le produit ou le matériel, puis je préviens.</t>
  </si>
  <si>
    <t>En cuisine, pour la remise en température, non-conformité : bloquer ou isoler si besoin, analyser la cause, appliquer la correction et enregistrer la décision.</t>
  </si>
  <si>
    <t>Quels enregistrements ou autocontrôles prouvent que la remise en température est maîtrisé en cuisine ?</t>
  </si>
  <si>
    <t>En cuisine, pour la remise en température, je garde une preuve simple : fiche, date, contrôle réalisé et correction si besoin.</t>
  </si>
  <si>
    <t>En cuisine, pour la remise en température, enregistrements : fiche datée, contrôle de les points suivants : remise en temperature, remontee rapide temperature et rechauffage unique, nom du responsable, écart constaté et action corrective réalisée.</t>
  </si>
  <si>
    <t>Quelles consignes donnerais-tu à l’équipe pour sécuriser la remise en température en cuisine ?</t>
  </si>
  <si>
    <t>En cuisine, pour la remise en température, je rappelle à l’équipe de contrôler les points suivants : remise temperature, rechauffer vite et rechauffer une fois, d’appliquer la consigne et de signaler les écarts.</t>
  </si>
  <si>
    <t>En cuisine, pour la remise en température, consignes équipe : expliquer les points suivants : remise en temperature, remontee rapide temperature et rechauffage unique, préciser le contrôle attendu, la fréquence, le responsable et la conduite à tenir.</t>
  </si>
  <si>
    <t>Explique le lien entre la remise en température en cuisine et les risques microbiologiques, chimiques, physiques ou allergènes.</t>
  </si>
  <si>
    <t>En cuisine, pour la remise en température, je relie l’étape aux dangers possibles et je contrôle les points suivants : remise temperature, rechauffer vite et rechauffer une fois pour limiter le risque.</t>
  </si>
  <si>
    <t>En cuisine, pour la remise en température, lien dangers : relier l’étape aux risques microbiologiques, chimiques, physiques ou allergènes, puis vérifier les points suivants : remise en temperature, remontee rapide temperature et rechauffage unique.</t>
  </si>
  <si>
    <t>Rédige une réponse de responsable sur la remise en température en cuisine : organisation, contrôle, traçabilité et correction.</t>
  </si>
  <si>
    <t>En cuisine, pour la remise en température, je m’organise, je contrôle les points suivants : remise temperature, rechauffer vite et rechauffer une fois, je note l’écart et je fais corriger.</t>
  </si>
  <si>
    <t>En cuisine, pour la remise en température, responsable : planifier l’étape, appliquer les points suivants : remise en temperature, remontee rapide temperature et rechauffage unique, contrôler, tracer les écarts et valider l’action corrective.</t>
  </si>
  <si>
    <t>Tu gères des restes alimentaires en cuisine. Explique en 2 phrases ce que tu fais pour éviter un risque microbiologique.</t>
  </si>
  <si>
    <t>En cuisine, pour la gestion des restes, je fais attention à restes, excedents et jeter si doute. Je contrôle le résultat et je préviens si j’ai un doute.</t>
  </si>
  <si>
    <t>En cuisine, pour la gestion des restes, je maîtrise l’étape avec les points suivants : gestion excedents, criteres reutilisation et pms restes, contrôle opérationnel et consigne claire à l’équipe.</t>
  </si>
  <si>
    <t>Pendant la gestion des restes en cuisine, que contrôles-tu concrètement avant de continuer ? Donne au moins deux points terrain.</t>
  </si>
  <si>
    <t>En cuisine, pour la gestion des restes, je contrôle les points suivants : restes, excedents et jeter si doute. Si ce n’est pas conforme, je stoppe, je corrige ou je préviens.</t>
  </si>
  <si>
    <t>En cuisine, pour la gestion des restes, je vérifie les points suivants : gestion excedents, criteres reutilisation et pms restes, je compare au critère attendu et je déclenche une action corrective si l’écart est confirmé.</t>
  </si>
  <si>
    <t>Décris les bons gestes à appliquer pendant la gestion des restes en cuisine, avec des mots simples.</t>
  </si>
  <si>
    <t>En cuisine, pour la gestion des restes, les bons gestes sont restes, excedents et jeter si doute. Je les applique avant de continuer.</t>
  </si>
  <si>
    <t>En cuisine, pour la gestion des restes, les gestes attendus sont formalisés : gestion excedents, criteres reutilisation et pms restes, contrôle au poste et correction immédiate en cas de dérive.</t>
  </si>
  <si>
    <t>Donne un exemple simple de conduite correcte pendant la gestion des restes en cuisine.</t>
  </si>
  <si>
    <t>En cuisine, pour la gestion des restes, exemple : je vérifie les points suivants : restes, excedents et jeter si doute. Si quelque chose ne va pas, je corrige.</t>
  </si>
  <si>
    <t>En cuisine, pour la gestion des restes, exemple professionnel : sécuriser l’étape par les points suivants : gestion excedents, criteres reutilisation et pms restes, puis tracer l’écart et la correction si nécessaire.</t>
  </si>
  <si>
    <t>Tu vois un écart ou tu as un doute pendant la gestion des restes en cuisine. Que fais-tu tout de suite ?</t>
  </si>
  <si>
    <t>En cuisine, pour la gestion des restes, en cas de doute, j’arrête, j’isole si besoin et je préviens. Je ne continue pas sans correction.</t>
  </si>
  <si>
    <t>En cuisine, pour la gestion des restes, en cas de doute, je bloque ou j’isole, j’analyse l’écart, je décide de la correction et je trace l’action.</t>
  </si>
  <si>
    <t>Pourquoi la gestion des restes en cuisine est-il important pour la sécurité alimentaire ?</t>
  </si>
  <si>
    <t>En cuisine, pour la gestion des restes, c’est important car une erreur peut créer un risque sanitaire. Je maîtrise restes, excedents et jeter si doute.</t>
  </si>
  <si>
    <t>En cuisine, pour la gestion des restes, l’enjeu est sanitaire : l’étape peut créer un danger. Je maîtrise les points suivants : gestion excedents, criteres reutilisation et pms restes et je vérifie l’application.</t>
  </si>
  <si>
    <t>Quels mots, gestes ou contrôles montrent que tu maîtrises la gestion des restes en cuisine ?</t>
  </si>
  <si>
    <t>En cuisine, pour la gestion des restes, les mots ou gestes attendus sont : restes, excedents et jeter si doute. Ils montrent que je contrôle vraiment.</t>
  </si>
  <si>
    <t>En cuisine, pour la gestion des restes, les preuves de maîtrise sont gestion excedents, criteres reutilisation et pms restes, observation du poste, contrôle documenté et écart traité.</t>
  </si>
  <si>
    <t>Explique à un jeune collègue les précautions à prendre pour la gestion des restes en cuisine.</t>
  </si>
  <si>
    <t>En cuisine, pour la gestion des restes, je dirais au collègue : vérifie restes, excedents et jeter si doute, contrôle ton travail et préviens si tu vois un écart.</t>
  </si>
  <si>
    <t>En cuisine, pour la gestion des restes, consigne équipe : appliquer les points suivants : gestion excedents, criteres reutilisation et pms restes, signaler toute dérive, corriger immédiatement et garder la preuve utile.</t>
  </si>
  <si>
    <t>Pendant la gestion des restes en cuisine, qu’est-ce qu’il ne faut surtout pas oublier ?</t>
  </si>
  <si>
    <t>En cuisine, pour la gestion des restes, à ne pas oublier : restes, excedents et jeter si doute. Sans contrôle, on peut laisser passer un risque.</t>
  </si>
  <si>
    <t>En cuisine, pour la gestion des restes, point critique : ne pas oublier les points suivants : gestion excedents, criteres reutilisation et pms restes, car l’absence de contrôle rend la maîtrise fragile.</t>
  </si>
  <si>
    <t>Tu gères des restes alimentaires en cuisine. Rédige une réponse courte : ce que tu fais, ce que tu contrôles, et qui tu préviens en cas de doute.</t>
  </si>
  <si>
    <t>En cuisine, pour la gestion des restes, je vérifie les points suivants : restes, excedents et jeter si doute. Si j’ai un doute, j’arrête, je corrige ou je préviens.</t>
  </si>
  <si>
    <t>En cuisine, pour la gestion des restes, réponse responsable : organiser l’étape, contrôler les points suivants : gestion excedents, criteres reutilisation et pms restes, tracer l’écart et faire appliquer la correction.</t>
  </si>
  <si>
    <t>Présente la procédure professionnelle à appliquer pour maîtriser la gestion des restes en cuisine.</t>
  </si>
  <si>
    <t>En cuisine, pour la gestion des restes, je respecte la procédure et je vérifie les points suivants : restes, excedents et jeter si doute. Je garde une preuve si elle est demandée.</t>
  </si>
  <si>
    <t>En cuisine, pour la gestion des restes, procédure : définir le responsable, appliquer les points suivants : gestion excedents, criteres reutilisation et pms restes, contrôler la conformité et enregistrer les écarts.</t>
  </si>
  <si>
    <t>Quels contrôles, preuves et actions correctives attends-tu sur la gestion des restes en cuisine ?</t>
  </si>
  <si>
    <t>En cuisine, pour la gestion des restes, je contrôle les points suivants : restes, excedents et jeter si doute, je note l’écart si besoin et je propose une correction.</t>
  </si>
  <si>
    <t>En cuisine, pour la gestion des restes, contrôle/preuve/correctif : vérifier les points suivants : gestion excedents, criteres reutilisation et pms restes, conserver fiche ou relevé, puis corriger et tracer l’action.</t>
  </si>
  <si>
    <t>Analyse les dangers liés à la gestion des restes en cuisine et indique les mesures de maîtrise attendues.</t>
  </si>
  <si>
    <t>En cuisine, pour la gestion des restes, je repère le danger, je maîtrise restes, excedents et jeter si doute et je préviens le responsable en cas de doute.</t>
  </si>
  <si>
    <t>En cuisine, pour la gestion des restes, analyse danger : identifier le risque lié à l’étape, maîtriser les points suivants : gestion excedents, criteres reutilisation et pms restes, vérifier l’efficacité et corriger l’écart.</t>
  </si>
  <si>
    <t>Quelles exigences PMS, BPH ou HACCP doivent être respectées pour la gestion des restes en cuisine ?</t>
  </si>
  <si>
    <t>En cuisine, pour la gestion des restes, je respecte les consignes BPH/PMS : restes, excedents et jeter si doute. Je travaille proprement et je contrôle.</t>
  </si>
  <si>
    <t>En cuisine, pour la gestion des restes, exigence PMS/BPH/HACCP : procédure écrite, les points suivants : gestion excedents, criteres reutilisation et pms restes, fréquence de contrôle, preuve et action corrective.</t>
  </si>
  <si>
    <t>Comment réaliserais-tu un audit rapide de la maîtrise de la gestion des restes en cuisine ?</t>
  </si>
  <si>
    <t>En cuisine, pour la gestion des restes, j’observe le poste, je contrôle les points suivants : restes, excedents et jeter si doute et je signale les écarts.</t>
  </si>
  <si>
    <t>En cuisine, pour la gestion des restes, audit : observer le poste, questionner l’équipe, vérifier les points suivants : gestion excedents, criteres reutilisation et pms restes, contrôler les preuves et relever les non-conformités.</t>
  </si>
  <si>
    <t>Quelle décision prends-tu en cas de non-conformité sur la gestion des restes en cuisine ?</t>
  </si>
  <si>
    <t>En cuisine, pour la gestion des restes, en non-conformité, j’arrête, j’isole le produit ou le matériel, puis je préviens.</t>
  </si>
  <si>
    <t>En cuisine, pour la gestion des restes, non-conformité : bloquer ou isoler si besoin, analyser la cause, appliquer la correction et enregistrer la décision.</t>
  </si>
  <si>
    <t>Quels enregistrements ou autocontrôles prouvent que la gestion des restes est maîtrisé en cuisine ?</t>
  </si>
  <si>
    <t>En cuisine, pour la gestion des restes, je garde une preuve simple : fiche, date, contrôle réalisé et correction si besoin.</t>
  </si>
  <si>
    <t>En cuisine, pour la gestion des restes, enregistrements : fiche datée, contrôle de les points suivants : gestion excedents, criteres reutilisation et pms restes, nom du responsable, écart constaté et action corrective réalisée.</t>
  </si>
  <si>
    <t>Quelles consignes donnerais-tu à l’équipe pour sécuriser la gestion des restes en cuisine ?</t>
  </si>
  <si>
    <t>En cuisine, pour la gestion des restes, je rappelle à l’équipe de contrôler les points suivants : restes, excedents et jeter si doute, d’appliquer la consigne et de signaler les écarts.</t>
  </si>
  <si>
    <t>En cuisine, pour la gestion des restes, consignes équipe : expliquer les points suivants : gestion excedents, criteres reutilisation et pms restes, préciser le contrôle attendu, la fréquence, le responsable et la conduite à tenir.</t>
  </si>
  <si>
    <t>Explique le lien entre la gestion des restes en cuisine et les risques microbiologiques, chimiques, physiques ou allergènes.</t>
  </si>
  <si>
    <t>En cuisine, pour la gestion des restes, je relie l’étape aux dangers possibles et je contrôle les points suivants : restes, excedents et jeter si doute pour limiter le risque.</t>
  </si>
  <si>
    <t>En cuisine, pour la gestion des restes, lien dangers : relier l’étape aux risques microbiologiques, chimiques, physiques ou allergènes, puis vérifier les points suivants : gestion excedents, criteres reutilisation et pms restes.</t>
  </si>
  <si>
    <t>Rédige une réponse de responsable sur la gestion des restes en cuisine : organisation, contrôle, traçabilité et correction.</t>
  </si>
  <si>
    <t>En cuisine, pour la gestion des restes, je m’organise, je contrôle les points suivants : restes, excedents et jeter si doute, je note l’écart et je fais corriger.</t>
  </si>
  <si>
    <t>En cuisine, pour la gestion des restes, responsable : planifier l’étape, appliquer les points suivants : gestion excedents, criteres reutilisation et pms restes, contrôler, tracer les écarts et valider l’action corrective.</t>
  </si>
  <si>
    <t>Tu gardes une preuve de traçabilité en cuisine. Explique en 2 phrases ce que tu fais pour éviter un risque transversal.</t>
  </si>
  <si>
    <t>En cuisine, pour la traçabilité, je fais attention à garder etiquette, numero lot et lot. Je contrôle le résultat et je préviens si j’ai un doute.</t>
  </si>
  <si>
    <t>En cuisine, pour la traçabilité, je maîtrise l’étape avec les points suivants : tracabilite amont, tracabilite aval et numero de lot, contrôle opérationnel et consigne claire à l’équipe.</t>
  </si>
  <si>
    <t>Pendant la traçabilité en cuisine, que contrôles-tu concrètement avant de continuer ? Donne au moins deux points terrain.</t>
  </si>
  <si>
    <t>En cuisine, pour la traçabilité, je contrôle les points suivants : garder etiquette, numero lot et lot. Si ce n’est pas conforme, je stoppe, je corrige ou je préviens.</t>
  </si>
  <si>
    <t>En cuisine, pour la traçabilité, je vérifie les points suivants : tracabilite amont, tracabilite aval et numero de lot, je compare au critère attendu et je déclenche une action corrective si l’écart est confirmé.</t>
  </si>
  <si>
    <t>Décris les bons gestes à appliquer pendant la traçabilité en cuisine, avec des mots simples.</t>
  </si>
  <si>
    <t>En cuisine, pour la traçabilité, les bons gestes sont garder etiquette, numero lot et lot. Je les applique avant de continuer.</t>
  </si>
  <si>
    <t>En cuisine, pour la traçabilité, les gestes attendus sont formalisés : tracabilite amont, tracabilite aval et numero de lot, contrôle au poste et correction immédiate en cas de dérive.</t>
  </si>
  <si>
    <t>Donne un exemple simple de conduite correcte pendant la traçabilité en cuisine.</t>
  </si>
  <si>
    <t>En cuisine, pour la traçabilité, exemple : je vérifie les points suivants : garder etiquette, numero lot et lot. Si quelque chose ne va pas, je corrige.</t>
  </si>
  <si>
    <t>En cuisine, pour la traçabilité, exemple professionnel : sécuriser l’étape par les points suivants : tracabilite amont, tracabilite aval et numero de lot, puis tracer l’écart et la correction si nécessaire.</t>
  </si>
  <si>
    <t>Tu vois un écart ou tu as un doute pendant la traçabilité en cuisine. Que fais-tu tout de suite ?</t>
  </si>
  <si>
    <t>En cuisine, pour la traçabilité, en cas de doute, j’arrête, j’isole si besoin et je préviens. Je ne continue pas sans correction.</t>
  </si>
  <si>
    <t>En cuisine, pour la traçabilité, en cas de doute, je bloque ou j’isole, j’analyse l’écart, je décide de la correction et je trace l’action.</t>
  </si>
  <si>
    <t>Pourquoi la traçabilité en cuisine est-il important pour la sécurité alimentaire ?</t>
  </si>
  <si>
    <t>En cuisine, pour la traçabilité, c’est important car une erreur peut créer un risque sanitaire. Je maîtrise garder etiquette, numero lot et lot.</t>
  </si>
  <si>
    <t>En cuisine, pour la traçabilité, l’enjeu est sanitaire : l’étape peut créer un danger. Je maîtrise les points suivants : tracabilite amont, tracabilite aval et numero de lot et je vérifie l’application.</t>
  </si>
  <si>
    <t>Quels mots, gestes ou contrôles montrent que tu maîtrises la traçabilité en cuisine ?</t>
  </si>
  <si>
    <t>En cuisine, pour la traçabilité, les mots ou gestes attendus sont : garder etiquette, numero lot et lot. Ils montrent que je contrôle vraiment.</t>
  </si>
  <si>
    <t>En cuisine, pour la traçabilité, les preuves de maîtrise sont tracabilite amont, tracabilite aval et numero de lot, observation du poste, contrôle documenté et écart traité.</t>
  </si>
  <si>
    <t>Explique à un jeune collègue les précautions à prendre pour la traçabilité en cuisine.</t>
  </si>
  <si>
    <t>En cuisine, pour la traçabilité, je dirais au collègue : vérifie garder etiquette, numero lot et lot, contrôle ton travail et préviens si tu vois un écart.</t>
  </si>
  <si>
    <t>En cuisine, pour la traçabilité, consigne équipe : appliquer les points suivants : tracabilite amont, tracabilite aval et numero de lot, signaler toute dérive, corriger immédiatement et garder la preuve utile.</t>
  </si>
  <si>
    <t>Pendant la traçabilité en cuisine, qu’est-ce qu’il ne faut surtout pas oublier ?</t>
  </si>
  <si>
    <t>En cuisine, pour la traçabilité, à ne pas oublier : garder etiquette, numero lot et lot. Sans contrôle, on peut laisser passer un risque.</t>
  </si>
  <si>
    <t>En cuisine, pour la traçabilité, point critique : ne pas oublier les points suivants : tracabilite amont, tracabilite aval et numero de lot, car l’absence de contrôle rend la maîtrise fragile.</t>
  </si>
  <si>
    <t>Tu gardes une preuve de traçabilité en cuisine. Rédige une réponse courte : ce que tu fais, ce que tu contrôles, et qui tu préviens en cas de doute.</t>
  </si>
  <si>
    <t>En cuisine, pour la traçabilité, je vérifie les points suivants : garder etiquette, numero lot et lot. Si j’ai un doute, j’arrête, je corrige ou je préviens.</t>
  </si>
  <si>
    <t>En cuisine, pour la traçabilité, réponse responsable : organiser l’étape, contrôler les points suivants : tracabilite amont, tracabilite aval et numero de lot, tracer l’écart et faire appliquer la correction.</t>
  </si>
  <si>
    <t>Présente la procédure professionnelle à appliquer pour maîtriser la traçabilité en cuisine.</t>
  </si>
  <si>
    <t>En cuisine, pour la traçabilité, je respecte la procédure et je vérifie les points suivants : garder etiquette, numero lot et lot. Je garde une preuve si elle est demandée.</t>
  </si>
  <si>
    <t>En cuisine, pour la traçabilité, procédure : définir le responsable, appliquer les points suivants : tracabilite amont, tracabilite aval et numero de lot, contrôler la conformité et enregistrer les écarts.</t>
  </si>
  <si>
    <t>Quels contrôles, preuves et actions correctives attends-tu sur la traçabilité en cuisine ?</t>
  </si>
  <si>
    <t>En cuisine, pour la traçabilité, je contrôle les points suivants : garder etiquette, numero lot et lot, je note l’écart si besoin et je propose une correction.</t>
  </si>
  <si>
    <t>En cuisine, pour la traçabilité, contrôle/preuve/correctif : vérifier les points suivants : tracabilite amont, tracabilite aval et numero de lot, conserver fiche ou relevé, puis corriger et tracer l’action.</t>
  </si>
  <si>
    <t>Analyse les dangers liés à la traçabilité en cuisine et indique les mesures de maîtrise attendues.</t>
  </si>
  <si>
    <t>En cuisine, pour la traçabilité, je repère le danger, je maîtrise garder etiquette, numero lot et lot et je préviens le responsable en cas de doute.</t>
  </si>
  <si>
    <t>En cuisine, pour la traçabilité, analyse danger : identifier le risque lié à l’étape, maîtriser les points suivants : tracabilite amont, tracabilite aval et numero de lot, vérifier l’efficacité et corriger l’écart.</t>
  </si>
  <si>
    <t>Quelles exigences PMS, BPH ou HACCP doivent être respectées pour la traçabilité en cuisine ?</t>
  </si>
  <si>
    <t>En cuisine, pour la traçabilité, je respecte les consignes BPH/PMS : garder etiquette, numero lot et lot. Je travaille proprement et je contrôle.</t>
  </si>
  <si>
    <t>En cuisine, pour la traçabilité, exigence PMS/BPH/HACCP : procédure écrite, les points suivants : tracabilite amont, tracabilite aval et numero de lot, fréquence de contrôle, preuve et action corrective.</t>
  </si>
  <si>
    <t>Comment réaliserais-tu un audit rapide de la maîtrise de la traçabilité en cuisine ?</t>
  </si>
  <si>
    <t>En cuisine, pour la traçabilité, j’observe le poste, je contrôle les points suivants : garder etiquette, numero lot et lot et je signale les écarts.</t>
  </si>
  <si>
    <t>En cuisine, pour la traçabilité, audit : observer le poste, questionner l’équipe, vérifier les points suivants : tracabilite amont, tracabilite aval et numero de lot, contrôler les preuves et relever les non-conformités.</t>
  </si>
  <si>
    <t>Quelle décision prends-tu en cas de non-conformité sur la traçabilité en cuisine ?</t>
  </si>
  <si>
    <t>En cuisine, pour la traçabilité, en non-conformité, j’arrête, j’isole le produit ou le matériel, puis je préviens.</t>
  </si>
  <si>
    <t>En cuisine, pour la traçabilité, non-conformité : bloquer ou isoler si besoin, analyser la cause, appliquer la correction et enregistrer la décision.</t>
  </si>
  <si>
    <t>Quels enregistrements ou autocontrôles prouvent que la traçabilité est maîtrisé en cuisine ?</t>
  </si>
  <si>
    <t>En cuisine, pour la traçabilité, je garde une preuve simple : fiche, date, contrôle réalisé et correction si besoin.</t>
  </si>
  <si>
    <t>En cuisine, pour la traçabilité, enregistrements : fiche datée, contrôle de les points suivants : tracabilite amont, tracabilite aval et numero de lot, nom du responsable, écart constaté et action corrective réalisée.</t>
  </si>
  <si>
    <t>Quelles consignes donnerais-tu à l’équipe pour sécuriser la traçabilité en cuisine ?</t>
  </si>
  <si>
    <t>En cuisine, pour la traçabilité, je rappelle à l’équipe de contrôler les points suivants : garder etiquette, numero lot et lot, d’appliquer la consigne et de signaler les écarts.</t>
  </si>
  <si>
    <t>En cuisine, pour la traçabilité, consignes équipe : expliquer les points suivants : tracabilite amont, tracabilite aval et numero de lot, préciser le contrôle attendu, la fréquence, le responsable et la conduite à tenir.</t>
  </si>
  <si>
    <t>Explique le lien entre la traçabilité en cuisine et les risques microbiologiques, chimiques, physiques ou allergènes.</t>
  </si>
  <si>
    <t>En cuisine, pour la traçabilité, je relie l’étape aux dangers possibles et je contrôle les points suivants : garder etiquette, numero lot et lot pour limiter le risque.</t>
  </si>
  <si>
    <t>En cuisine, pour la traçabilité, lien dangers : relier l’étape aux risques microbiologiques, chimiques, physiques ou allergènes, puis vérifier les points suivants : tracabilite amont, tracabilite aval et numero de lot.</t>
  </si>
  <si>
    <t>Rédige une réponse de responsable sur la traçabilité en cuisine : organisation, contrôle, traçabilité et correction.</t>
  </si>
  <si>
    <t>En cuisine, pour la traçabilité, je m’organise, je contrôle les points suivants : garder etiquette, numero lot et lot, je note l’écart et je fais corriger.</t>
  </si>
  <si>
    <t>En cuisine, pour la traçabilité, responsable : planifier l’étape, appliquer les points suivants : tracabilite amont, tracabilite aval et numero de lot, contrôler, tracer les écarts et valider l’action corrective.</t>
  </si>
  <si>
    <t>Tu réalises un autocontrôle en cuisine. Explique en 2 phrases ce que tu fais pour éviter un risque transversal.</t>
  </si>
  <si>
    <t>En cuisine, pour l’autocontrôle, je fais attention à controle temperature, fiche controle et noter temperature. Je contrôle le résultat et je préviens si j’ai un doute.</t>
  </si>
  <si>
    <t>En cuisine, pour l’autocontrôle, je maîtrise l’étape avec les points suivants : plan autocontrôle, enregistrement obligatoire et surveillance pms, contrôle opérationnel et consigne claire à l’équipe.</t>
  </si>
  <si>
    <t>Pendant l’autocontrôle en cuisine, que contrôles-tu concrètement avant de continuer ? Donne au moins deux points terrain.</t>
  </si>
  <si>
    <t>En cuisine, pour l’autocontrôle, je contrôle les points suivants : controle temperature, fiche controle et noter temperature. Si ce n’est pas conforme, je stoppe, je corrige ou je préviens.</t>
  </si>
  <si>
    <t>En cuisine, pour l’autocontrôle, je vérifie les points suivants : plan autocontrôle, enregistrement obligatoire et surveillance pms, je compare au critère attendu et je déclenche une action corrective si l’écart est confirmé.</t>
  </si>
  <si>
    <t>Décris les bons gestes à appliquer pendant l’autocontrôle en cuisine, avec des mots simples.</t>
  </si>
  <si>
    <t>En cuisine, pour l’autocontrôle, les bons gestes sont controle temperature, fiche controle et noter temperature. Je les applique avant de continuer.</t>
  </si>
  <si>
    <t>En cuisine, pour l’autocontrôle, les gestes attendus sont formalisés : plan autocontrôle, enregistrement obligatoire et surveillance pms, contrôle au poste et correction immédiate en cas de dérive.</t>
  </si>
  <si>
    <t>Donne un exemple simple de conduite correcte pendant l’autocontrôle en cuisine.</t>
  </si>
  <si>
    <t>En cuisine, pour l’autocontrôle, exemple : je vérifie les points suivants : controle temperature, fiche controle et noter temperature. Si quelque chose ne va pas, je corrige.</t>
  </si>
  <si>
    <t>En cuisine, pour l’autocontrôle, exemple professionnel : sécuriser l’étape par les points suivants : plan autocontrôle, enregistrement obligatoire et surveillance pms, puis tracer l’écart et la correction si nécessaire.</t>
  </si>
  <si>
    <t>Tu vois un écart ou tu as un doute pendant l’autocontrôle en cuisine. Que fais-tu tout de suite ?</t>
  </si>
  <si>
    <t>En cuisine, pour l’autocontrôle, en cas de doute, j’arrête, j’isole si besoin et je préviens. Je ne continue pas sans correction.</t>
  </si>
  <si>
    <t>En cuisine, pour l’autocontrôle, en cas de doute, je bloque ou j’isole, j’analyse l’écart, je décide de la correction et je trace l’action.</t>
  </si>
  <si>
    <t>Pourquoi l’autocontrôle en cuisine est-il important pour la sécurité alimentaire ?</t>
  </si>
  <si>
    <t>En cuisine, pour l’autocontrôle, c’est important car une erreur peut créer un risque sanitaire. Je maîtrise controle temperature, fiche controle et noter temperature.</t>
  </si>
  <si>
    <t>En cuisine, pour l’autocontrôle, l’enjeu est sanitaire : l’étape peut créer un danger. Je maîtrise les points suivants : plan autocontrôle, enregistrement obligatoire et surveillance pms et je vérifie l’application.</t>
  </si>
  <si>
    <t>Quels mots, gestes ou contrôles montrent que tu maîtrises l’autocontrôle en cuisine ?</t>
  </si>
  <si>
    <t>En cuisine, pour l’autocontrôle, les mots ou gestes attendus sont : controle temperature, fiche controle et noter temperature. Ils montrent que je contrôle vraiment.</t>
  </si>
  <si>
    <t>En cuisine, pour l’autocontrôle, les preuves de maîtrise sont plan autocontrôle, enregistrement obligatoire et surveillance pms, observation du poste, contrôle documenté et écart traité.</t>
  </si>
  <si>
    <t>Explique à un jeune collègue les précautions à prendre pour l’autocontrôle en cuisine.</t>
  </si>
  <si>
    <t>En cuisine, pour l’autocontrôle, je dirais au collègue : vérifie controle temperature, fiche controle et noter temperature, contrôle ton travail et préviens si tu vois un écart.</t>
  </si>
  <si>
    <t>En cuisine, pour l’autocontrôle, consigne équipe : appliquer les points suivants : plan autocontrôle, enregistrement obligatoire et surveillance pms, signaler toute dérive, corriger immédiatement et garder la preuve utile.</t>
  </si>
  <si>
    <t>Pendant l’autocontrôle en cuisine, qu’est-ce qu’il ne faut surtout pas oublier ?</t>
  </si>
  <si>
    <t>En cuisine, pour l’autocontrôle, à ne pas oublier : controle temperature, fiche controle et noter temperature. Sans contrôle, on peut laisser passer un risque.</t>
  </si>
  <si>
    <t>En cuisine, pour l’autocontrôle, point critique : ne pas oublier les points suivants : plan autocontrôle, enregistrement obligatoire et surveillance pms, car l’absence de contrôle rend la maîtrise fragile.</t>
  </si>
  <si>
    <t>Tu réalises un autocontrôle en cuisine. Rédige une réponse courte : ce que tu fais, ce que tu contrôles, et qui tu préviens en cas de doute.</t>
  </si>
  <si>
    <t>En cuisine, pour l’autocontrôle, je vérifie les points suivants : controle temperature, fiche controle et noter temperature. Si j’ai un doute, j’arrête, je corrige ou je préviens.</t>
  </si>
  <si>
    <t>En cuisine, pour l’autocontrôle, réponse responsable : organiser l’étape, contrôler les points suivants : plan autocontrôle, enregistrement obligatoire et surveillance pms, tracer l’écart et faire appliquer la correction.</t>
  </si>
  <si>
    <t>Présente la procédure professionnelle à appliquer pour maîtriser l’autocontrôle en cuisine.</t>
  </si>
  <si>
    <t>En cuisine, pour l’autocontrôle, je respecte la procédure et je vérifie les points suivants : controle temperature, fiche controle et noter temperature. Je garde une preuve si elle est demandée.</t>
  </si>
  <si>
    <t>En cuisine, pour l’autocontrôle, procédure : définir le responsable, appliquer les points suivants : plan autocontrôle, enregistrement obligatoire et surveillance pms, contrôler la conformité et enregistrer les écarts.</t>
  </si>
  <si>
    <t>Quels contrôles, preuves et actions correctives attends-tu sur l’autocontrôle en cuisine ?</t>
  </si>
  <si>
    <t>En cuisine, pour l’autocontrôle, je contrôle les points suivants : controle temperature, fiche controle et noter temperature, je note l’écart si besoin et je propose une correction.</t>
  </si>
  <si>
    <t>En cuisine, pour l’autocontrôle, contrôle/preuve/correctif : vérifier les points suivants : plan autocontrôle, enregistrement obligatoire et surveillance pms, conserver fiche ou relevé, puis corriger et tracer l’action.</t>
  </si>
  <si>
    <t>Analyse les dangers liés à l’autocontrôle en cuisine et indique les mesures de maîtrise attendues.</t>
  </si>
  <si>
    <t>En cuisine, pour l’autocontrôle, je repère le danger, je maîtrise controle temperature, fiche controle et noter temperature et je préviens le responsable en cas de doute.</t>
  </si>
  <si>
    <t>En cuisine, pour l’autocontrôle, analyse danger : identifier le risque lié à l’étape, maîtriser les points suivants : plan autocontrôle, enregistrement obligatoire et surveillance pms, vérifier l’efficacité et corriger l’écart.</t>
  </si>
  <si>
    <t>Quelles exigences PMS, BPH ou HACCP doivent être respectées pour l’autocontrôle en cuisine ?</t>
  </si>
  <si>
    <t>En cuisine, pour l’autocontrôle, je respecte les consignes BPH/PMS : controle temperature, fiche controle et noter temperature. Je travaille proprement et je contrôle.</t>
  </si>
  <si>
    <t>En cuisine, pour l’autocontrôle, exigence PMS/BPH/HACCP : procédure écrite, les points suivants : plan autocontrôle, enregistrement obligatoire et surveillance pms, fréquence de contrôle, preuve et action corrective.</t>
  </si>
  <si>
    <t>Comment réaliserais-tu un audit rapide de la maîtrise de l’autocontrôle en cuisine ?</t>
  </si>
  <si>
    <t>En cuisine, pour l’autocontrôle, j’observe le poste, je contrôle les points suivants : controle temperature, fiche controle et noter temperature et je signale les écarts.</t>
  </si>
  <si>
    <t>En cuisine, pour l’autocontrôle, audit : observer le poste, questionner l’équipe, vérifier les points suivants : plan autocontrôle, enregistrement obligatoire et surveillance pms, contrôler les preuves et relever les non-conformités.</t>
  </si>
  <si>
    <t>Quelle décision prends-tu en cas de non-conformité sur l’autocontrôle en cuisine ?</t>
  </si>
  <si>
    <t>En cuisine, pour l’autocontrôle, en non-conformité, j’arrête, j’isole le produit ou le matériel, puis je préviens.</t>
  </si>
  <si>
    <t>En cuisine, pour l’autocontrôle, non-conformité : bloquer ou isoler si besoin, analyser la cause, appliquer la correction et enregistrer la décision.</t>
  </si>
  <si>
    <t>Quels enregistrements ou autocontrôles prouvent que l’autocontrôle est maîtrisé en cuisine ?</t>
  </si>
  <si>
    <t>En cuisine, pour l’autocontrôle, je garde une preuve simple : fiche, date, contrôle réalisé et correction si besoin.</t>
  </si>
  <si>
    <t>En cuisine, pour l’autocontrôle, enregistrements : fiche datée, contrôle de les points suivants : plan autocontrôle, enregistrement obligatoire et surveillance pms, nom du responsable, écart constaté et action corrective réalisée.</t>
  </si>
  <si>
    <t>Quelles consignes donnerais-tu à l’équipe pour sécuriser l’autocontrôle en cuisine ?</t>
  </si>
  <si>
    <t>En cuisine, pour l’autocontrôle, je rappelle à l’équipe de contrôler les points suivants : controle temperature, fiche controle et noter temperature, d’appliquer la consigne et de signaler les écarts.</t>
  </si>
  <si>
    <t>En cuisine, pour l’autocontrôle, consignes équipe : expliquer les points suivants : plan autocontrôle, enregistrement obligatoire et surveillance pms, préciser le contrôle attendu, la fréquence, le responsable et la conduite à tenir.</t>
  </si>
  <si>
    <t>Explique le lien entre l’autocontrôle en cuisine et les risques microbiologiques, chimiques, physiques ou allergènes.</t>
  </si>
  <si>
    <t>En cuisine, pour l’autocontrôle, je relie l’étape aux dangers possibles et je contrôle les points suivants : controle temperature, fiche controle et noter temperature pour limiter le risque.</t>
  </si>
  <si>
    <t>En cuisine, pour l’autocontrôle, lien dangers : relier l’étape aux risques microbiologiques, chimiques, physiques ou allergènes, puis vérifier les points suivants : plan autocontrôle, enregistrement obligatoire et surveillance pms.</t>
  </si>
  <si>
    <t>Rédige une réponse de responsable sur l’autocontrôle en cuisine : organisation, contrôle, traçabilité et correction.</t>
  </si>
  <si>
    <t>En cuisine, pour l’autocontrôle, je m’organise, je contrôle les points suivants : controle temperature, fiche controle et noter temperature, je note l’écart et je fais corriger.</t>
  </si>
  <si>
    <t>En cuisine, pour l’autocontrôle, responsable : planifier l’étape, appliquer les points suivants : plan autocontrôle, enregistrement obligatoire et surveillance pms, contrôler, tracer les écarts et valider l’action corrective.</t>
  </si>
  <si>
    <t>Tu repères un danger alimentaire en cuisine. Explique en 2 phrases ce que tu fais pour éviter un risque transversal.</t>
  </si>
  <si>
    <t>En cuisine, pour l’analyse des dangers, je fais attention à microbe, bacterie et produit chimique. Je contrôle le résultat et je préviens si j’ai un doute.</t>
  </si>
  <si>
    <t>En cuisine, pour l’analyse des dangers, je maîtrise l’étape avec les points suivants : analyse dangers, danger microbiologique et danger chimique, contrôle opérationnel et consigne claire à l’équipe.</t>
  </si>
  <si>
    <t>Pendant l’analyse des dangers en cuisine, que contrôles-tu concrètement avant de continuer ? Donne au moins deux points terrain.</t>
  </si>
  <si>
    <t>En cuisine, pour l’analyse des dangers, je contrôle les points suivants : microbe, bacterie et produit chimique. Si ce n’est pas conforme, je stoppe, je corrige ou je préviens.</t>
  </si>
  <si>
    <t>En cuisine, pour l’analyse des dangers, je vérifie les points suivants : analyse dangers, danger microbiologique et danger chimique, je compare au critère attendu et je déclenche une action corrective si l’écart est confirmé.</t>
  </si>
  <si>
    <t>Décris les bons gestes à appliquer pendant l’analyse des dangers en cuisine, avec des mots simples.</t>
  </si>
  <si>
    <t>En cuisine, pour l’analyse des dangers, les bons gestes sont microbe, bacterie et produit chimique. Je les applique avant de continuer.</t>
  </si>
  <si>
    <t>En cuisine, pour l’analyse des dangers, les gestes attendus sont formalisés : analyse dangers, danger microbiologique et danger chimique, contrôle au poste et correction immédiate en cas de dérive.</t>
  </si>
  <si>
    <t>Donne un exemple simple de conduite correcte pendant l’analyse des dangers en cuisine.</t>
  </si>
  <si>
    <t>En cuisine, pour l’analyse des dangers, exemple : je vérifie les points suivants : microbe, bacterie et produit chimique. Si quelque chose ne va pas, je corrige.</t>
  </si>
  <si>
    <t>En cuisine, pour l’analyse des dangers, exemple professionnel : sécuriser l’étape par les points suivants : analyse dangers, danger microbiologique et danger chimique, puis tracer l’écart et la correction si nécessaire.</t>
  </si>
  <si>
    <t>Tu vois un écart ou tu as un doute pendant l’analyse des dangers en cuisine. Que fais-tu tout de suite ?</t>
  </si>
  <si>
    <t>En cuisine, pour l’analyse des dangers, en cas de doute, j’arrête, j’isole si besoin et je préviens. Je ne continue pas sans correction.</t>
  </si>
  <si>
    <t>En cuisine, pour l’analyse des dangers, en cas de doute, je bloque ou j’isole, j’analyse l’écart, je décide de la correction et je trace l’action.</t>
  </si>
  <si>
    <t>Pourquoi l’analyse des dangers en cuisine est-il important pour la sécurité alimentaire ?</t>
  </si>
  <si>
    <t>En cuisine, pour l’analyse des dangers, c’est important car une erreur peut créer un risque sanitaire. Je maîtrise microbe, bacterie et produit chimique.</t>
  </si>
  <si>
    <t>En cuisine, pour l’analyse des dangers, l’enjeu est sanitaire : l’étape peut créer un danger. Je maîtrise les points suivants : analyse dangers, danger microbiologique et danger chimique et je vérifie l’application.</t>
  </si>
  <si>
    <t>Quels mots, gestes ou contrôles montrent que tu maîtrises l’analyse des dangers en cuisine ?</t>
  </si>
  <si>
    <t>En cuisine, pour l’analyse des dangers, les mots ou gestes attendus sont : microbe, bacterie et produit chimique. Ils montrent que je contrôle vraiment.</t>
  </si>
  <si>
    <t>En cuisine, pour l’analyse des dangers, les preuves de maîtrise sont analyse dangers, danger microbiologique et danger chimique, observation du poste, contrôle documenté et écart traité.</t>
  </si>
  <si>
    <t>Explique à un jeune collègue les précautions à prendre pour l’analyse des dangers en cuisine.</t>
  </si>
  <si>
    <t>En cuisine, pour l’analyse des dangers, je dirais au collègue : vérifie microbe, bacterie et produit chimique, contrôle ton travail et préviens si tu vois un écart.</t>
  </si>
  <si>
    <t>En cuisine, pour l’analyse des dangers, consigne équipe : appliquer les points suivants : analyse dangers, danger microbiologique et danger chimique, signaler toute dérive, corriger immédiatement et garder la preuve utile.</t>
  </si>
  <si>
    <t>Pendant l’analyse des dangers en cuisine, qu’est-ce qu’il ne faut surtout pas oublier ?</t>
  </si>
  <si>
    <t>En cuisine, pour l’analyse des dangers, à ne pas oublier : microbe, bacterie et produit chimique. Sans contrôle, on peut laisser passer un risque.</t>
  </si>
  <si>
    <t>En cuisine, pour l’analyse des dangers, point critique : ne pas oublier les points suivants : analyse dangers, danger microbiologique et danger chimique, car l’absence de contrôle rend la maîtrise fragile.</t>
  </si>
  <si>
    <t>Tu repères un danger alimentaire en cuisine. Rédige une réponse courte : ce que tu fais, ce que tu contrôles, et qui tu préviens en cas de doute.</t>
  </si>
  <si>
    <t>En cuisine, pour l’analyse des dangers, je vérifie les points suivants : microbe, bacterie et produit chimique. Si j’ai un doute, j’arrête, je corrige ou je préviens.</t>
  </si>
  <si>
    <t>En cuisine, pour l’analyse des dangers, réponse responsable : organiser l’étape, contrôler les points suivants : analyse dangers, danger microbiologique et danger chimique, tracer l’écart et faire appliquer la correction.</t>
  </si>
  <si>
    <t>Présente la procédure professionnelle à appliquer pour maîtriser l’analyse des dangers en cuisine.</t>
  </si>
  <si>
    <t>En cuisine, pour l’analyse des dangers, je respecte la procédure et je vérifie les points suivants : microbe, bacterie et produit chimique. Je garde une preuve si elle est demandée.</t>
  </si>
  <si>
    <t>En cuisine, pour l’analyse des dangers, procédure : définir le responsable, appliquer les points suivants : analyse dangers, danger microbiologique et danger chimique, contrôler la conformité et enregistrer les écarts.</t>
  </si>
  <si>
    <t>Quels contrôles, preuves et actions correctives attends-tu sur l’analyse des dangers en cuisine ?</t>
  </si>
  <si>
    <t>En cuisine, pour l’analyse des dangers, je contrôle les points suivants : microbe, bacterie et produit chimique, je note l’écart si besoin et je propose une correction.</t>
  </si>
  <si>
    <t>En cuisine, pour l’analyse des dangers, contrôle/preuve/correctif : vérifier les points suivants : analyse dangers, danger microbiologique et danger chimique, conserver fiche ou relevé, puis corriger et tracer l’action.</t>
  </si>
  <si>
    <t>Analyse les dangers liés à l’analyse des dangers en cuisine et indique les mesures de maîtrise attendues.</t>
  </si>
  <si>
    <t>En cuisine, pour l’analyse des dangers, je repère le danger, je maîtrise microbe, bacterie et produit chimique et je préviens le responsable en cas de doute.</t>
  </si>
  <si>
    <t>En cuisine, pour l’analyse des dangers, analyse danger : identifier le risque lié à l’étape, maîtriser les points suivants : analyse dangers, danger microbiologique et danger chimique, vérifier l’efficacité et corriger l’écart.</t>
  </si>
  <si>
    <t>Quelles exigences PMS, BPH ou HACCP doivent être respectées pour l’analyse des dangers en cuisine ?</t>
  </si>
  <si>
    <t>En cuisine, pour l’analyse des dangers, je respecte les consignes BPH/PMS : microbe, bacterie et produit chimique. Je travaille proprement et je contrôle.</t>
  </si>
  <si>
    <t>En cuisine, pour l’analyse des dangers, exigence PMS/BPH/HACCP : procédure écrite, les points suivants : analyse dangers, danger microbiologique et danger chimique, fréquence de contrôle, preuve et action corrective.</t>
  </si>
  <si>
    <t>Comment réaliserais-tu un audit rapide de la maîtrise de l’analyse des dangers en cuisine ?</t>
  </si>
  <si>
    <t>En cuisine, pour l’analyse des dangers, j’observe le poste, je contrôle les points suivants : microbe, bacterie et produit chimique et je signale les écarts.</t>
  </si>
  <si>
    <t>En cuisine, pour l’analyse des dangers, audit : observer le poste, questionner l’équipe, vérifier les points suivants : analyse dangers, danger microbiologique et danger chimique, contrôler les preuves et relever les non-conformités.</t>
  </si>
  <si>
    <t>Quelle décision prends-tu en cas de non-conformité sur l’analyse des dangers en cuisine ?</t>
  </si>
  <si>
    <t>En cuisine, pour l’analyse des dangers, en non-conformité, j’arrête, j’isole le produit ou le matériel, puis je préviens.</t>
  </si>
  <si>
    <t>En cuisine, pour l’analyse des dangers, non-conformité : bloquer ou isoler si besoin, analyser la cause, appliquer la correction et enregistrer la décision.</t>
  </si>
  <si>
    <t>Quels enregistrements ou autocontrôles prouvent que l’analyse des dangers est maîtrisé en cuisine ?</t>
  </si>
  <si>
    <t>En cuisine, pour l’analyse des dangers, je garde une preuve simple : fiche, date, contrôle réalisé et correction si besoin.</t>
  </si>
  <si>
    <t>En cuisine, pour l’analyse des dangers, enregistrements : fiche datée, contrôle de les points suivants : analyse dangers, danger microbiologique et danger chimique, nom du responsable, écart constaté et action corrective réalisée.</t>
  </si>
  <si>
    <t>Quelles consignes donnerais-tu à l’équipe pour sécuriser l’analyse des dangers en cuisine ?</t>
  </si>
  <si>
    <t>En cuisine, pour l’analyse des dangers, je rappelle à l’équipe de contrôler les points suivants : microbe, bacterie et produit chimique, d’appliquer la consigne et de signaler les écarts.</t>
  </si>
  <si>
    <t>En cuisine, pour l’analyse des dangers, consignes équipe : expliquer les points suivants : analyse dangers, danger microbiologique et danger chimique, préciser le contrôle attendu, la fréquence, le responsable et la conduite à tenir.</t>
  </si>
  <si>
    <t>Explique le lien entre l’analyse des dangers en cuisine et les risques microbiologiques, chimiques, physiques ou allergènes.</t>
  </si>
  <si>
    <t>En cuisine, pour l’analyse des dangers, je relie l’étape aux dangers possibles et je contrôle les points suivants : microbe, bacterie et produit chimique pour limiter le risque.</t>
  </si>
  <si>
    <t>En cuisine, pour l’analyse des dangers, lien dangers : relier l’étape aux risques microbiologiques, chimiques, physiques ou allergènes, puis vérifier les points suivants : analyse dangers, danger microbiologique et danger chimique.</t>
  </si>
  <si>
    <t>Rédige une réponse de responsable sur l’analyse des dangers en cuisine : organisation, contrôle, traçabilité et correction.</t>
  </si>
  <si>
    <t>En cuisine, pour l’analyse des dangers, je m’organise, je contrôle les points suivants : microbe, bacterie et produit chimique, je note l’écart et je fais corriger.</t>
  </si>
  <si>
    <t>En cuisine, pour l’analyse des dangers, responsable : planifier l’étape, appliquer les points suivants : analyse dangers, danger microbiologique et danger chimique, contrôler, tracer les écarts et valider l’action corrective.</t>
  </si>
  <si>
    <t>Tu prépares ou sers un plat avec allergènes possibles en cuisine. Explique en 2 phrases ce que tu fais pour éviter un risque allergène.</t>
  </si>
  <si>
    <t>En cuisine, pour les allergènes, je fais attention à allergene, allergie et gluten. Je contrôle le résultat et je préviens si j’ai un doute.</t>
  </si>
  <si>
    <t>En cuisine, pour les allergènes, je maîtrise l’étape avec les points suivants : maitrise allergenes, information consommateur et matrice allergenes, contrôle opérationnel et consigne claire à l’équipe.</t>
  </si>
  <si>
    <t>Pendant les allergènes en cuisine, que contrôles-tu concrètement avant de continuer ? Donne au moins deux points terrain.</t>
  </si>
  <si>
    <t>En cuisine, pour les allergènes, je contrôle les points suivants : allergene, allergie et gluten. Si ce n’est pas conforme, je stoppe, je corrige ou je préviens.</t>
  </si>
  <si>
    <t>En cuisine, pour les allergènes, je vérifie les points suivants : maitrise allergenes, information consommateur et matrice allergenes, je compare au critère attendu et je déclenche une action corrective si l’écart est confirmé.</t>
  </si>
  <si>
    <t>Décris les bons gestes à appliquer pendant les allergènes en cuisine, avec des mots simples.</t>
  </si>
  <si>
    <t>En cuisine, pour les allergènes, les bons gestes sont allergene, allergie et gluten. Je les applique avant de continuer.</t>
  </si>
  <si>
    <t>En cuisine, pour les allergènes, les gestes attendus sont formalisés : maitrise allergenes, information consommateur et matrice allergenes, contrôle au poste et correction immédiate en cas de dérive.</t>
  </si>
  <si>
    <t>Donne un exemple simple de conduite correcte pendant les allergènes en cuisine.</t>
  </si>
  <si>
    <t>En cuisine, pour les allergènes, exemple : je vérifie les points suivants : allergene, allergie et gluten. Si quelque chose ne va pas, je corrige.</t>
  </si>
  <si>
    <t>En cuisine, pour les allergènes, exemple professionnel : sécuriser l’étape par les points suivants : maitrise allergenes, information consommateur et matrice allergenes, puis tracer l’écart et la correction si nécessaire.</t>
  </si>
  <si>
    <t>Tu vois un écart ou tu as un doute pendant les allergènes en cuisine. Que fais-tu tout de suite ?</t>
  </si>
  <si>
    <t>En cuisine, pour les allergènes, en cas de doute, j’arrête, j’isole si besoin et je préviens. Je ne continue pas sans correction.</t>
  </si>
  <si>
    <t>En cuisine, pour les allergènes, en cas de doute, je bloque ou j’isole, j’analyse l’écart, je décide de la correction et je trace l’action.</t>
  </si>
  <si>
    <t>Pourquoi les allergènes en cuisine est-il important pour la sécurité alimentaire ?</t>
  </si>
  <si>
    <t>En cuisine, pour les allergènes, c’est important car une erreur peut créer un risque sanitaire. Je maîtrise allergene, allergie et gluten.</t>
  </si>
  <si>
    <t>En cuisine, pour les allergènes, l’enjeu est sanitaire : l’étape peut créer un danger. Je maîtrise les points suivants : maitrise allergenes, information consommateur et matrice allergenes et je vérifie l’application.</t>
  </si>
  <si>
    <t>Quels mots, gestes ou contrôles montrent que tu maîtrises les allergènes en cuisine ?</t>
  </si>
  <si>
    <t>En cuisine, pour les allergènes, les mots ou gestes attendus sont : allergene, allergie et gluten. Ils montrent que je contrôle vraiment.</t>
  </si>
  <si>
    <t>En cuisine, pour les allergènes, les preuves de maîtrise sont maitrise allergenes, information consommateur et matrice allergenes, observation du poste, contrôle documenté et écart traité.</t>
  </si>
  <si>
    <t>Explique à un jeune collègue les précautions à prendre pour les allergènes en cuisine.</t>
  </si>
  <si>
    <t>En cuisine, pour les allergènes, je dirais au collègue : vérifie allergene, allergie et gluten, contrôle ton travail et préviens si tu vois un écart.</t>
  </si>
  <si>
    <t>En cuisine, pour les allergènes, consigne équipe : appliquer les points suivants : maitrise allergenes, information consommateur et matrice allergenes, signaler toute dérive, corriger immédiatement et garder la preuve utile.</t>
  </si>
  <si>
    <t>Pendant les allergènes en cuisine, qu’est-ce qu’il ne faut surtout pas oublier ?</t>
  </si>
  <si>
    <t>En cuisine, pour les allergènes, à ne pas oublier : allergene, allergie et gluten. Sans contrôle, on peut laisser passer un risque.</t>
  </si>
  <si>
    <t>En cuisine, pour les allergènes, point critique : ne pas oublier les points suivants : maitrise allergenes, information consommateur et matrice allergenes, car l’absence de contrôle rend la maîtrise fragile.</t>
  </si>
  <si>
    <t>Tu prépares ou sers un plat avec allergènes possibles en cuisine. Rédige une réponse courte : ce que tu fais, ce que tu contrôles, et qui tu préviens en cas de doute.</t>
  </si>
  <si>
    <t>En cuisine, pour les allergènes, je vérifie les points suivants : allergene, allergie et gluten. Si j’ai un doute, j’arrête, je corrige ou je préviens.</t>
  </si>
  <si>
    <t>En cuisine, pour les allergènes, réponse responsable : organiser l’étape, contrôler les points suivants : maitrise allergenes, information consommateur et matrice allergenes, tracer l’écart et faire appliquer la correction.</t>
  </si>
  <si>
    <t>Présente la procédure professionnelle à appliquer pour maîtriser les allergènes en cuisine.</t>
  </si>
  <si>
    <t>En cuisine, pour les allergènes, je respecte la procédure et je vérifie les points suivants : allergene, allergie et gluten. Je garde une preuve si elle est demandée.</t>
  </si>
  <si>
    <t>En cuisine, pour les allergènes, procédure : définir le responsable, appliquer les points suivants : maitrise allergenes, information consommateur et matrice allergenes, contrôler la conformité et enregistrer les écarts.</t>
  </si>
  <si>
    <t>Quels contrôles, preuves et actions correctives attends-tu sur les allergènes en cuisine ?</t>
  </si>
  <si>
    <t>En cuisine, pour les allergènes, je contrôle les points suivants : allergene, allergie et gluten, je note l’écart si besoin et je propose une correction.</t>
  </si>
  <si>
    <t>En cuisine, pour les allergènes, contrôle/preuve/correctif : vérifier les points suivants : maitrise allergenes, information consommateur et matrice allergenes, conserver fiche ou relevé, puis corriger et tracer l’action.</t>
  </si>
  <si>
    <t>Analyse les dangers liés à les allergènes en cuisine et indique les mesures de maîtrise attendues.</t>
  </si>
  <si>
    <t>En cuisine, pour les allergènes, je repère le danger, je maîtrise allergene, allergie et gluten et je préviens le responsable en cas de doute.</t>
  </si>
  <si>
    <t>En cuisine, pour les allergènes, analyse danger : identifier le risque lié à l’étape, maîtriser les points suivants : maitrise allergenes, information consommateur et matrice allergenes, vérifier l’efficacité et corriger l’écart.</t>
  </si>
  <si>
    <t>Quelles exigences PMS, BPH ou HACCP doivent être respectées pour les allergènes en cuisine ?</t>
  </si>
  <si>
    <t>En cuisine, pour les allergènes, je respecte les consignes BPH/PMS : allergene, allergie et gluten. Je travaille proprement et je contrôle.</t>
  </si>
  <si>
    <t>En cuisine, pour les allergènes, exigence PMS/BPH/HACCP : procédure écrite, les points suivants : maitrise allergenes, information consommateur et matrice allergenes, fréquence de contrôle, preuve et action corrective.</t>
  </si>
  <si>
    <t>Comment réaliserais-tu un audit rapide de la maîtrise de les allergènes en cuisine ?</t>
  </si>
  <si>
    <t>En cuisine, pour les allergènes, j’observe le poste, je contrôle les points suivants : allergene, allergie et gluten et je signale les écarts.</t>
  </si>
  <si>
    <t>En cuisine, pour les allergènes, audit : observer le poste, questionner l’équipe, vérifier les points suivants : maitrise allergenes, information consommateur et matrice allergenes, contrôler les preuves et relever les non-conformités.</t>
  </si>
  <si>
    <t>Quelle décision prends-tu en cas de non-conformité sur les allergènes en cuisine ?</t>
  </si>
  <si>
    <t>En cuisine, pour les allergènes, en non-conformité, j’arrête, j’isole le produit ou le matériel, puis je préviens.</t>
  </si>
  <si>
    <t>En cuisine, pour les allergènes, non-conformité : bloquer ou isoler si besoin, analyser la cause, appliquer la correction et enregistrer la décision.</t>
  </si>
  <si>
    <t>Quels enregistrements ou autocontrôles prouvent que les allergènes est maîtrisé en cuisine ?</t>
  </si>
  <si>
    <t>En cuisine, pour les allergènes, je garde une preuve simple : fiche, date, contrôle réalisé et correction si besoin.</t>
  </si>
  <si>
    <t>En cuisine, pour les allergènes, enregistrements : fiche datée, contrôle de les points suivants : maitrise allergenes, information consommateur et matrice allergenes, nom du responsable, écart constaté et action corrective réalisée.</t>
  </si>
  <si>
    <t>Quelles consignes donnerais-tu à l’équipe pour sécuriser les allergènes en cuisine ?</t>
  </si>
  <si>
    <t>En cuisine, pour les allergènes, je rappelle à l’équipe de contrôler les points suivants : allergene, allergie et gluten, d’appliquer la consigne et de signaler les écarts.</t>
  </si>
  <si>
    <t>En cuisine, pour les allergènes, consignes équipe : expliquer les points suivants : maitrise allergenes, information consommateur et matrice allergenes, préciser le contrôle attendu, la fréquence, le responsable et la conduite à tenir.</t>
  </si>
  <si>
    <t>Explique le lien entre les allergènes en cuisine et les risques microbiologiques, chimiques, physiques ou allergènes.</t>
  </si>
  <si>
    <t>En cuisine, pour les allergènes, je relie l’étape aux dangers possibles et je contrôle les points suivants : allergene, allergie et gluten pour limiter le risque.</t>
  </si>
  <si>
    <t>En cuisine, pour les allergènes, lien dangers : relier l’étape aux risques microbiologiques, chimiques, physiques ou allergènes, puis vérifier les points suivants : maitrise allergenes, information consommateur et matrice allergenes.</t>
  </si>
  <si>
    <t>Rédige une réponse de responsable sur les allergènes en cuisine : organisation, contrôle, traçabilité et correction.</t>
  </si>
  <si>
    <t>En cuisine, pour les allergènes, je m’organise, je contrôle les points suivants : allergene, allergie et gluten, je note l’écart et je fais corriger.</t>
  </si>
  <si>
    <t>En cuisine, pour les allergènes, responsable : planifier l’étape, appliquer les points suivants : maitrise allergenes, information consommateur et matrice allergenes, contrôler, tracer les écarts et valider l’action corrective.</t>
  </si>
  <si>
    <t>Tu travailles dans des locaux alimentaires en cuisine. Explique en 2 phrases ce que tu fais pour éviter un risque physique.</t>
  </si>
  <si>
    <t>En cuisine, pour les locaux, je fais attention à local propre, sol propre et mur propre. Je contrôle le résultat et je préviens si j’ai un doute.</t>
  </si>
  <si>
    <t>En cuisine, pour les locaux, je maîtrise l’étape avec les points suivants : entretien locaux, plan de lutte nuisibles et maintenance preventive, contrôle opérationnel et consigne claire à l’équipe.</t>
  </si>
  <si>
    <t>Pendant les locaux en cuisine, que contrôles-tu concrètement avant de continuer ? Donne au moins deux points terrain.</t>
  </si>
  <si>
    <t>En cuisine, pour les locaux, je contrôle les points suivants : local propre, sol propre et mur propre. Si ce n’est pas conforme, je stoppe, je corrige ou je préviens.</t>
  </si>
  <si>
    <t>En cuisine, pour les locaux, je vérifie les points suivants : entretien locaux, plan de lutte nuisibles et maintenance preventive, je compare au critère attendu et je déclenche une action corrective si l’écart est confirmé.</t>
  </si>
  <si>
    <t>Décris les bons gestes à appliquer pendant les locaux en cuisine, avec des mots simples.</t>
  </si>
  <si>
    <t>En cuisine, pour les locaux, les bons gestes sont local propre, sol propre et mur propre. Je les applique avant de continuer.</t>
  </si>
  <si>
    <t>En cuisine, pour les locaux, les gestes attendus sont formalisés : entretien locaux, plan de lutte nuisibles et maintenance preventive, contrôle au poste et correction immédiate en cas de dérive.</t>
  </si>
  <si>
    <t>Donne un exemple simple de conduite correcte pendant les locaux en cuisine.</t>
  </si>
  <si>
    <t>En cuisine, pour les locaux, exemple : je vérifie les points suivants : local propre, sol propre et mur propre. Si quelque chose ne va pas, je corrige.</t>
  </si>
  <si>
    <t>En cuisine, pour les locaux, exemple professionnel : sécuriser l’étape par les points suivants : entretien locaux, plan de lutte nuisibles et maintenance preventive, puis tracer l’écart et la correction si nécessaire.</t>
  </si>
  <si>
    <t>Tu vois un écart ou tu as un doute pendant les locaux en cuisine. Que fais-tu tout de suite ?</t>
  </si>
  <si>
    <t>En cuisine, pour les locaux, en cas de doute, j’arrête, j’isole si besoin et je préviens. Je ne continue pas sans correction.</t>
  </si>
  <si>
    <t>En cuisine, pour les locaux, en cas de doute, je bloque ou j’isole, j’analyse l’écart, je décide de la correction et je trace l’action.</t>
  </si>
  <si>
    <t>Pourquoi les locaux en cuisine est-il important pour la sécurité alimentaire ?</t>
  </si>
  <si>
    <t>En cuisine, pour les locaux, c’est important car une erreur peut créer un risque sanitaire. Je maîtrise local propre, sol propre et mur propre.</t>
  </si>
  <si>
    <t>En cuisine, pour les locaux, l’enjeu est sanitaire : l’étape peut créer un danger. Je maîtrise les points suivants : entretien locaux, plan de lutte nuisibles et maintenance preventive et je vérifie l’application.</t>
  </si>
  <si>
    <t>Quels mots, gestes ou contrôles montrent que tu maîtrises les locaux en cuisine ?</t>
  </si>
  <si>
    <t>En cuisine, pour les locaux, les mots ou gestes attendus sont : local propre, sol propre et mur propre. Ils montrent que je contrôle vraiment.</t>
  </si>
  <si>
    <t>En cuisine, pour les locaux, les preuves de maîtrise sont entretien locaux, plan de lutte nuisibles et maintenance preventive, observation du poste, contrôle documenté et écart traité.</t>
  </si>
  <si>
    <t>Explique à un jeune collègue les précautions à prendre pour les locaux en cuisine.</t>
  </si>
  <si>
    <t>En cuisine, pour les locaux, je dirais au collègue : vérifie local propre, sol propre et mur propre, contrôle ton travail et préviens si tu vois un écart.</t>
  </si>
  <si>
    <t>En cuisine, pour les locaux, consigne équipe : appliquer les points suivants : entretien locaux, plan de lutte nuisibles et maintenance preventive, signaler toute dérive, corriger immédiatement et garder la preuve utile.</t>
  </si>
  <si>
    <t>Pendant les locaux en cuisine, qu’est-ce qu’il ne faut surtout pas oublier ?</t>
  </si>
  <si>
    <t>En cuisine, pour les locaux, à ne pas oublier : local propre, sol propre et mur propre. Sans contrôle, on peut laisser passer un risque.</t>
  </si>
  <si>
    <t>En cuisine, pour les locaux, point critique : ne pas oublier les points suivants : entretien locaux, plan de lutte nuisibles et maintenance preventive, car l’absence de contrôle rend la maîtrise fragile.</t>
  </si>
  <si>
    <t>Tu travailles dans des locaux alimentaires en cuisine. Rédige une réponse courte : ce que tu fais, ce que tu contrôles, et qui tu préviens en cas de doute.</t>
  </si>
  <si>
    <t>En cuisine, pour les locaux, je vérifie les points suivants : local propre, sol propre et mur propre. Si j’ai un doute, j’arrête, je corrige ou je préviens.</t>
  </si>
  <si>
    <t>En cuisine, pour les locaux, réponse responsable : organiser l’étape, contrôler les points suivants : entretien locaux, plan de lutte nuisibles et maintenance preventive, tracer l’écart et faire appliquer la correction.</t>
  </si>
  <si>
    <t>Présente la procédure professionnelle à appliquer pour maîtriser les locaux en cuisine.</t>
  </si>
  <si>
    <t>En cuisine, pour les locaux, je respecte la procédure et je vérifie les points suivants : local propre, sol propre et mur propre. Je garde une preuve si elle est demandée.</t>
  </si>
  <si>
    <t>En cuisine, pour les locaux, procédure : définir le responsable, appliquer les points suivants : entretien locaux, plan de lutte nuisibles et maintenance preventive, contrôler la conformité et enregistrer les écarts.</t>
  </si>
  <si>
    <t>Quels contrôles, preuves et actions correctives attends-tu sur les locaux en cuisine ?</t>
  </si>
  <si>
    <t>En cuisine, pour les locaux, je contrôle les points suivants : local propre, sol propre et mur propre, je note l’écart si besoin et je propose une correction.</t>
  </si>
  <si>
    <t>En cuisine, pour les locaux, contrôle/preuve/correctif : vérifier les points suivants : entretien locaux, plan de lutte nuisibles et maintenance preventive, conserver fiche ou relevé, puis corriger et tracer l’action.</t>
  </si>
  <si>
    <t>Analyse les dangers liés à les locaux en cuisine et indique les mesures de maîtrise attendues.</t>
  </si>
  <si>
    <t>En cuisine, pour les locaux, je repère le danger, je maîtrise local propre, sol propre et mur propre et je préviens le responsable en cas de doute.</t>
  </si>
  <si>
    <t>En cuisine, pour les locaux, analyse danger : identifier le risque lié à l’étape, maîtriser les points suivants : entretien locaux, plan de lutte nuisibles et maintenance preventive, vérifier l’efficacité et corriger l’écart.</t>
  </si>
  <si>
    <t>Quelles exigences PMS, BPH ou HACCP doivent être respectées pour les locaux en cuisine ?</t>
  </si>
  <si>
    <t>En cuisine, pour les locaux, je respecte les consignes BPH/PMS : local propre, sol propre et mur propre. Je travaille proprement et je contrôle.</t>
  </si>
  <si>
    <t>En cuisine, pour les locaux, exigence PMS/BPH/HACCP : procédure écrite, les points suivants : entretien locaux, plan de lutte nuisibles et maintenance preventive, fréquence de contrôle, preuve et action corrective.</t>
  </si>
  <si>
    <t>Comment réaliserais-tu un audit rapide de la maîtrise de les locaux en cuisine ?</t>
  </si>
  <si>
    <t>En cuisine, pour les locaux, j’observe le poste, je contrôle les points suivants : local propre, sol propre et mur propre et je signale les écarts.</t>
  </si>
  <si>
    <t>En cuisine, pour les locaux, audit : observer le poste, questionner l’équipe, vérifier les points suivants : entretien locaux, plan de lutte nuisibles et maintenance preventive, contrôler les preuves et relever les non-conformités.</t>
  </si>
  <si>
    <t>Quelle décision prends-tu en cas de non-conformité sur les locaux en cuisine ?</t>
  </si>
  <si>
    <t>En cuisine, pour les locaux, en non-conformité, j’arrête, j’isole le produit ou le matériel, puis je préviens.</t>
  </si>
  <si>
    <t>En cuisine, pour les locaux, non-conformité : bloquer ou isoler si besoin, analyser la cause, appliquer la correction et enregistrer la décision.</t>
  </si>
  <si>
    <t>Quels enregistrements ou autocontrôles prouvent que les locaux est maîtrisé en cuisine ?</t>
  </si>
  <si>
    <t>En cuisine, pour les locaux, je garde une preuve simple : fiche, date, contrôle réalisé et correction si besoin.</t>
  </si>
  <si>
    <t>En cuisine, pour les locaux, enregistrements : fiche datée, contrôle de les points suivants : entretien locaux, plan de lutte nuisibles et maintenance preventive, nom du responsable, écart constaté et action corrective réalisée.</t>
  </si>
  <si>
    <t>Quelles consignes donnerais-tu à l’équipe pour sécuriser les locaux en cuisine ?</t>
  </si>
  <si>
    <t>En cuisine, pour les locaux, je rappelle à l’équipe de contrôler les points suivants : local propre, sol propre et mur propre, d’appliquer la consigne et de signaler les écarts.</t>
  </si>
  <si>
    <t>En cuisine, pour les locaux, consignes équipe : expliquer les points suivants : entretien locaux, plan de lutte nuisibles et maintenance preventive, préciser le contrôle attendu, la fréquence, le responsable et la conduite à tenir.</t>
  </si>
  <si>
    <t>Explique le lien entre les locaux en cuisine et les risques microbiologiques, chimiques, physiques ou allergènes.</t>
  </si>
  <si>
    <t>En cuisine, pour les locaux, je relie l’étape aux dangers possibles et je contrôle les points suivants : local propre, sol propre et mur propre pour limiter le risque.</t>
  </si>
  <si>
    <t>En cuisine, pour les locaux, lien dangers : relier l’étape aux risques microbiologiques, chimiques, physiques ou allergènes, puis vérifier les points suivants : entretien locaux, plan de lutte nuisibles et maintenance preventive.</t>
  </si>
  <si>
    <t>Rédige une réponse de responsable sur les locaux en cuisine : organisation, contrôle, traçabilité et correction.</t>
  </si>
  <si>
    <t>En cuisine, pour les locaux, je m’organise, je contrôle les points suivants : local propre, sol propre et mur propre, je note l’écart et je fais corriger.</t>
  </si>
  <si>
    <t>En cuisine, pour les locaux, responsable : planifier l’étape, appliquer les points suivants : entretien locaux, plan de lutte nuisibles et maintenance preventive, contrôler, tracer les écarts et valider l’action corrective.</t>
  </si>
  <si>
    <t>Tu organises ton poste ou ton équipe en cuisine. Explique en 2 phrases ce que tu fais pour éviter un risque transversal.</t>
  </si>
  <si>
    <t>En cuisine, pour l’organisation, je fais attention à s organiser, preparer ordre et planning. Je contrôle le résultat et je préviens si j’ai un doute.</t>
  </si>
  <si>
    <t>En cuisine, pour l’organisation, je maîtrise l’étape avec les points suivants : organisation production, responsabilites definies et planning sanitaire, contrôle opérationnel et consigne claire à l’équipe.</t>
  </si>
  <si>
    <t>Pendant l’organisation en cuisine, que contrôles-tu concrètement avant de continuer ? Donne au moins deux points terrain.</t>
  </si>
  <si>
    <t>En cuisine, pour l’organisation, je contrôle les points suivants : s organiser, preparer ordre et planning. Si ce n’est pas conforme, je stoppe, je corrige ou je préviens.</t>
  </si>
  <si>
    <t>En cuisine, pour l’organisation, je vérifie les points suivants : organisation production, responsabilites definies et planning sanitaire, je compare au critère attendu et je déclenche une action corrective si l’écart est confirmé.</t>
  </si>
  <si>
    <t>Décris les bons gestes à appliquer pendant l’organisation en cuisine, avec des mots simples.</t>
  </si>
  <si>
    <t>En cuisine, pour l’organisation, les bons gestes sont s organiser, preparer ordre et planning. Je les applique avant de continuer.</t>
  </si>
  <si>
    <t>En cuisine, pour l’organisation, les gestes attendus sont formalisés : organisation production, responsabilites definies et planning sanitaire, contrôle au poste et correction immédiate en cas de dérive.</t>
  </si>
  <si>
    <t>Donne un exemple simple de conduite correcte pendant l’organisation en cuisine.</t>
  </si>
  <si>
    <t>En cuisine, pour l’organisation, exemple : je vérifie les points suivants : s organiser, preparer ordre et planning. Si quelque chose ne va pas, je corrige.</t>
  </si>
  <si>
    <t>En cuisine, pour l’organisation, exemple professionnel : sécuriser l’étape par les points suivants : organisation production, responsabilites definies et planning sanitaire, puis tracer l’écart et la correction si nécessaire.</t>
  </si>
  <si>
    <t>Tu vois un écart ou tu as un doute pendant l’organisation en cuisine. Que fais-tu tout de suite ?</t>
  </si>
  <si>
    <t>En cuisine, pour l’organisation, en cas de doute, j’arrête, j’isole si besoin et je préviens. Je ne continue pas sans correction.</t>
  </si>
  <si>
    <t>En cuisine, pour l’organisation, en cas de doute, je bloque ou j’isole, j’analyse l’écart, je décide de la correction et je trace l’action.</t>
  </si>
  <si>
    <t>Pourquoi l’organisation en cuisine est-il important pour la sécurité alimentaire ?</t>
  </si>
  <si>
    <t>En cuisine, pour l’organisation, c’est important car une erreur peut créer un risque sanitaire. Je maîtrise s organiser, preparer ordre et planning.</t>
  </si>
  <si>
    <t>En cuisine, pour l’organisation, l’enjeu est sanitaire : l’étape peut créer un danger. Je maîtrise les points suivants : organisation production, responsabilites definies et planning sanitaire et je vérifie l’application.</t>
  </si>
  <si>
    <t>Quels mots, gestes ou contrôles montrent que tu maîtrises l’organisation en cuisine ?</t>
  </si>
  <si>
    <t>En cuisine, pour l’organisation, les mots ou gestes attendus sont : s organiser, preparer ordre et planning. Ils montrent que je contrôle vraiment.</t>
  </si>
  <si>
    <t>En cuisine, pour l’organisation, les preuves de maîtrise sont organisation production, responsabilites definies et planning sanitaire, observation du poste, contrôle documenté et écart traité.</t>
  </si>
  <si>
    <t>Explique à un jeune collègue les précautions à prendre pour l’organisation en cuisine.</t>
  </si>
  <si>
    <t>En cuisine, pour l’organisation, je dirais au collègue : vérifie s organiser, preparer ordre et planning, contrôle ton travail et préviens si tu vois un écart.</t>
  </si>
  <si>
    <t>En cuisine, pour l’organisation, consigne équipe : appliquer les points suivants : organisation production, responsabilites definies et planning sanitaire, signaler toute dérive, corriger immédiatement et garder la preuve utile.</t>
  </si>
  <si>
    <t>Pendant l’organisation en cuisine, qu’est-ce qu’il ne faut surtout pas oublier ?</t>
  </si>
  <si>
    <t>En cuisine, pour l’organisation, à ne pas oublier : s organiser, preparer ordre et planning. Sans contrôle, on peut laisser passer un risque.</t>
  </si>
  <si>
    <t>En cuisine, pour l’organisation, point critique : ne pas oublier les points suivants : organisation production, responsabilites definies et planning sanitaire, car l’absence de contrôle rend la maîtrise fragile.</t>
  </si>
  <si>
    <t>Tu organises ton poste ou ton équipe en cuisine. Rédige une réponse courte : ce que tu fais, ce que tu contrôles, et qui tu préviens en cas de doute.</t>
  </si>
  <si>
    <t>En cuisine, pour l’organisation, je vérifie les points suivants : s organiser, preparer ordre et planning. Si j’ai un doute, j’arrête, je corrige ou je préviens.</t>
  </si>
  <si>
    <t>En cuisine, pour l’organisation, réponse responsable : organiser l’étape, contrôler les points suivants : organisation production, responsabilites definies et planning sanitaire, tracer l’écart et faire appliquer la correction.</t>
  </si>
  <si>
    <t>Présente la procédure professionnelle à appliquer pour maîtriser l’organisation en cuisine.</t>
  </si>
  <si>
    <t>En cuisine, pour l’organisation, je respecte la procédure et je vérifie les points suivants : s organiser, preparer ordre et planning. Je garde une preuve si elle est demandée.</t>
  </si>
  <si>
    <t>En cuisine, pour l’organisation, procédure : définir le responsable, appliquer les points suivants : organisation production, responsabilites definies et planning sanitaire, contrôler la conformité et enregistrer les écarts.</t>
  </si>
  <si>
    <t>Quels contrôles, preuves et actions correctives attends-tu sur l’organisation en cuisine ?</t>
  </si>
  <si>
    <t>En cuisine, pour l’organisation, je contrôle les points suivants : s organiser, preparer ordre et planning, je note l’écart si besoin et je propose une correction.</t>
  </si>
  <si>
    <t>En cuisine, pour l’organisation, contrôle/preuve/correctif : vérifier les points suivants : organisation production, responsabilites definies et planning sanitaire, conserver fiche ou relevé, puis corriger et tracer l’action.</t>
  </si>
  <si>
    <t>Analyse les dangers liés à l’organisation en cuisine et indique les mesures de maîtrise attendues.</t>
  </si>
  <si>
    <t>En cuisine, pour l’organisation, je repère le danger, je maîtrise s organiser, preparer ordre et planning et je préviens le responsable en cas de doute.</t>
  </si>
  <si>
    <t>En cuisine, pour l’organisation, analyse danger : identifier le risque lié à l’étape, maîtriser les points suivants : organisation production, responsabilites definies et planning sanitaire, vérifier l’efficacité et corriger l’écart.</t>
  </si>
  <si>
    <t>Quelles exigences PMS, BPH ou HACCP doivent être respectées pour l’organisation en cuisine ?</t>
  </si>
  <si>
    <t>En cuisine, pour l’organisation, je respecte les consignes BPH/PMS : s organiser, preparer ordre et planning. Je travaille proprement et je contrôle.</t>
  </si>
  <si>
    <t>En cuisine, pour l’organisation, exigence PMS/BPH/HACCP : procédure écrite, les points suivants : organisation production, responsabilites definies et planning sanitaire, fréquence de contrôle, preuve et action corrective.</t>
  </si>
  <si>
    <t>Comment réaliserais-tu un audit rapide de la maîtrise de l’organisation en cuisine ?</t>
  </si>
  <si>
    <t>En cuisine, pour l’organisation, j’observe le poste, je contrôle les points suivants : s organiser, preparer ordre et planning et je signale les écarts.</t>
  </si>
  <si>
    <t>En cuisine, pour l’organisation, audit : observer le poste, questionner l’équipe, vérifier les points suivants : organisation production, responsabilites definies et planning sanitaire, contrôler les preuves et relever les non-conformités.</t>
  </si>
  <si>
    <t>Quelle décision prends-tu en cas de non-conformité sur l’organisation en cuisine ?</t>
  </si>
  <si>
    <t>En cuisine, pour l’organisation, en non-conformité, j’arrête, j’isole le produit ou le matériel, puis je préviens.</t>
  </si>
  <si>
    <t>En cuisine, pour l’organisation, non-conformité : bloquer ou isoler si besoin, analyser la cause, appliquer la correction et enregistrer la décision.</t>
  </si>
  <si>
    <t>Quels enregistrements ou autocontrôles prouvent que l’organisation est maîtrisé en cuisine ?</t>
  </si>
  <si>
    <t>En cuisine, pour l’organisation, je garde une preuve simple : fiche, date, contrôle réalisé et correction si besoin.</t>
  </si>
  <si>
    <t>En cuisine, pour l’organisation, enregistrements : fiche datée, contrôle de les points suivants : organisation production, responsabilites definies et planning sanitaire, nom du responsable, écart constaté et action corrective réalisée.</t>
  </si>
  <si>
    <t>Quelles consignes donnerais-tu à l’équipe pour sécuriser l’organisation en cuisine ?</t>
  </si>
  <si>
    <t>En cuisine, pour l’organisation, je rappelle à l’équipe de contrôler les points suivants : s organiser, preparer ordre et planning, d’appliquer la consigne et de signaler les écarts.</t>
  </si>
  <si>
    <t>En cuisine, pour l’organisation, consignes équipe : expliquer les points suivants : organisation production, responsabilites definies et planning sanitaire, préciser le contrôle attendu, la fréquence, le responsable et la conduite à tenir.</t>
  </si>
  <si>
    <t>Explique le lien entre l’organisation en cuisine et les risques microbiologiques, chimiques, physiques ou allergènes.</t>
  </si>
  <si>
    <t>En cuisine, pour l’organisation, je relie l’étape aux dangers possibles et je contrôle les points suivants : s organiser, preparer ordre et planning pour limiter le risque.</t>
  </si>
  <si>
    <t>En cuisine, pour l’organisation, lien dangers : relier l’étape aux risques microbiologiques, chimiques, physiques ou allergènes, puis vérifier les points suivants : organisation production, responsabilites definies et planning sanitaire.</t>
  </si>
  <si>
    <t>Rédige une réponse de responsable sur l’organisation en cuisine : organisation, contrôle, traçabilité et correction.</t>
  </si>
  <si>
    <t>En cuisine, pour l’organisation, je m’organise, je contrôle les points suivants : s organiser, preparer ordre et planning, je note l’écart et je fais corriger.</t>
  </si>
  <si>
    <t>En cuisine, pour l’organisation, responsable : planifier l’étape, appliquer les points suivants : organisation production, responsabilites definies et planning sanitaire, contrôler, tracer les écarts et valider l’action corrective.</t>
  </si>
  <si>
    <t>Tu réponds à une situation générale d’hygiène en cuisine. Explique en 2 phrases ce que tu fais pour éviter un risque transversal.</t>
  </si>
  <si>
    <t>En cuisine, pour l’hygiène générale, je fais attention à hygiene, bonnes pratiques et faire attention. Je contrôle le résultat et je préviens si j’ai un doute.</t>
  </si>
  <si>
    <t>En cuisine, pour l’hygiène générale, je maîtrise l’étape avec les points suivants : pms, bph et haccp, contrôle opérationnel et consigne claire à l’équipe.</t>
  </si>
  <si>
    <t>Pendant l’hygiène générale en cuisine, que contrôles-tu concrètement avant de continuer ? Donne au moins deux points terrain.</t>
  </si>
  <si>
    <t>En cuisine, pour l’hygiène générale, je contrôle les points suivants : hygiene, bonnes pratiques et faire attention. Si ce n’est pas conforme, je stoppe, je corrige ou je préviens.</t>
  </si>
  <si>
    <t>En cuisine, pour l’hygiène générale, je vérifie les points suivants : pms, bph et haccp, je compare au critère attendu et je déclenche une action corrective si l’écart est confirmé.</t>
  </si>
  <si>
    <t>Décris les bons gestes à appliquer pendant l’hygiène générale en cuisine, avec des mots simples.</t>
  </si>
  <si>
    <t>En cuisine, pour l’hygiène générale, les bons gestes sont hygiene, bonnes pratiques et faire attention. Je les applique avant de continuer.</t>
  </si>
  <si>
    <t>En cuisine, pour l’hygiène générale, les gestes attendus sont formalisés : pms, bph et haccp, contrôle au poste et correction immédiate en cas de dérive.</t>
  </si>
  <si>
    <t>Donne un exemple simple de conduite correcte pendant l’hygiène générale en cuisine.</t>
  </si>
  <si>
    <t>En cuisine, pour l’hygiène générale, exemple : je vérifie les points suivants : hygiene, bonnes pratiques et faire attention. Si quelque chose ne va pas, je corrige.</t>
  </si>
  <si>
    <t>En cuisine, pour l’hygiène générale, exemple professionnel : sécuriser l’étape par les points suivants : pms, bph et haccp, puis tracer l’écart et la correction si nécessaire.</t>
  </si>
  <si>
    <t>Tu vois un écart ou tu as un doute pendant l’hygiène générale en cuisine. Que fais-tu tout de suite ?</t>
  </si>
  <si>
    <t>En cuisine, pour l’hygiène générale, en cas de doute, j’arrête, j’isole si besoin et je préviens. Je ne continue pas sans correction.</t>
  </si>
  <si>
    <t>En cuisine, pour l’hygiène générale, en cas de doute, je bloque ou j’isole, j’analyse l’écart, je décide de la correction et je trace l’action.</t>
  </si>
  <si>
    <t>Pourquoi l’hygiène générale en cuisine est-il important pour la sécurité alimentaire ?</t>
  </si>
  <si>
    <t>En cuisine, pour l’hygiène générale, c’est important car une erreur peut créer un risque sanitaire. Je maîtrise hygiene, bonnes pratiques et faire attention.</t>
  </si>
  <si>
    <t>En cuisine, pour l’hygiène générale, l’enjeu est sanitaire : l’étape peut créer un danger. Je maîtrise les points suivants : pms, bph et haccp et je vérifie l’application.</t>
  </si>
  <si>
    <t>Quels mots, gestes ou contrôles montrent que tu maîtrises l’hygiène générale en cuisine ?</t>
  </si>
  <si>
    <t>En cuisine, pour l’hygiène générale, les mots ou gestes attendus sont : hygiene, bonnes pratiques et faire attention. Ils montrent que je contrôle vraiment.</t>
  </si>
  <si>
    <t>En cuisine, pour l’hygiène générale, les preuves de maîtrise sont pms, bph et haccp, observation du poste, contrôle documenté et écart traité.</t>
  </si>
  <si>
    <t>Explique à un jeune collègue les précautions à prendre pour l’hygiène générale en cuisine.</t>
  </si>
  <si>
    <t>En cuisine, pour l’hygiène générale, je dirais au collègue : vérifie hygiene, bonnes pratiques et faire attention, contrôle ton travail et préviens si tu vois un écart.</t>
  </si>
  <si>
    <t>En cuisine, pour l’hygiène générale, consigne équipe : appliquer les points suivants : pms, bph et haccp, signaler toute dérive, corriger immédiatement et garder la preuve utile.</t>
  </si>
  <si>
    <t>Pendant l’hygiène générale en cuisine, qu’est-ce qu’il ne faut surtout pas oublier ?</t>
  </si>
  <si>
    <t>En cuisine, pour l’hygiène générale, à ne pas oublier : hygiene, bonnes pratiques et faire attention. Sans contrôle, on peut laisser passer un risque.</t>
  </si>
  <si>
    <t>En cuisine, pour l’hygiène générale, point critique : ne pas oublier les points suivants : pms, bph et haccp, car l’absence de contrôle rend la maîtrise fragile.</t>
  </si>
  <si>
    <t>Tu réponds à une situation générale d’hygiène en cuisine. Rédige une réponse courte : ce que tu fais, ce que tu contrôles, et qui tu préviens en cas de doute.</t>
  </si>
  <si>
    <t>En cuisine, pour l’hygiène générale, je vérifie les points suivants : hygiene, bonnes pratiques et faire attention. Si j’ai un doute, j’arrête, je corrige ou je préviens.</t>
  </si>
  <si>
    <t>En cuisine, pour l’hygiène générale, réponse responsable : organiser l’étape, contrôler les points suivants : pms, bph et haccp, tracer l’écart et faire appliquer la correction.</t>
  </si>
  <si>
    <t>Présente la procédure professionnelle à appliquer pour maîtriser l’hygiène générale en cuisine.</t>
  </si>
  <si>
    <t>En cuisine, pour l’hygiène générale, je respecte la procédure et je vérifie les points suivants : hygiene, bonnes pratiques et faire attention. Je garde une preuve si elle est demandée.</t>
  </si>
  <si>
    <t>En cuisine, pour l’hygiène générale, procédure : définir le responsable, appliquer les points suivants : pms, bph et haccp, contrôler la conformité et enregistrer les écarts.</t>
  </si>
  <si>
    <t>Quels contrôles, preuves et actions correctives attends-tu sur l’hygiène générale en cuisine ?</t>
  </si>
  <si>
    <t>En cuisine, pour l’hygiène générale, je contrôle les points suivants : hygiene, bonnes pratiques et faire attention, je note l’écart si besoin et je propose une correction.</t>
  </si>
  <si>
    <t>En cuisine, pour l’hygiène générale, contrôle/preuve/correctif : vérifier les points suivants : pms, bph et haccp, conserver fiche ou relevé, puis corriger et tracer l’action.</t>
  </si>
  <si>
    <t>Analyse les dangers liés à l’hygiène générale en cuisine et indique les mesures de maîtrise attendues.</t>
  </si>
  <si>
    <t>En cuisine, pour l’hygiène générale, je repère le danger, je maîtrise hygiene, bonnes pratiques et faire attention et je préviens le responsable en cas de doute.</t>
  </si>
  <si>
    <t>En cuisine, pour l’hygiène générale, analyse danger : identifier le risque lié à l’étape, maîtriser les points suivants : pms, bph et haccp, vérifier l’efficacité et corriger l’écart.</t>
  </si>
  <si>
    <t>Quelles exigences PMS, BPH ou HACCP doivent être respectées pour l’hygiène générale en cuisine ?</t>
  </si>
  <si>
    <t>En cuisine, pour l’hygiène générale, je respecte les consignes BPH/PMS : hygiene, bonnes pratiques et faire attention. Je travaille proprement et je contrôle.</t>
  </si>
  <si>
    <t>En cuisine, pour l’hygiène générale, exigence PMS/BPH/HACCP : procédure écrite, les points suivants : pms, bph et haccp, fréquence de contrôle, preuve et action corrective.</t>
  </si>
  <si>
    <t>Comment réaliserais-tu un audit rapide de la maîtrise de l’hygiène générale en cuisine ?</t>
  </si>
  <si>
    <t>En cuisine, pour l’hygiène générale, j’observe le poste, je contrôle les points suivants : hygiene, bonnes pratiques et faire attention et je signale les écarts.</t>
  </si>
  <si>
    <t>En cuisine, pour l’hygiène générale, audit : observer le poste, questionner l’équipe, vérifier les points suivants : pms, bph et haccp, contrôler les preuves et relever les non-conformités.</t>
  </si>
  <si>
    <t>Quelle décision prends-tu en cas de non-conformité sur l’hygiène générale en cuisine ?</t>
  </si>
  <si>
    <t>En cuisine, pour l’hygiène générale, en non-conformité, j’arrête, j’isole le produit ou le matériel, puis je préviens.</t>
  </si>
  <si>
    <t>En cuisine, pour l’hygiène générale, non-conformité : bloquer ou isoler si besoin, analyser la cause, appliquer la correction et enregistrer la décision.</t>
  </si>
  <si>
    <t>Quels enregistrements ou autocontrôles prouvent que l’hygiène générale est maîtrisé en cuisine ?</t>
  </si>
  <si>
    <t>En cuisine, pour l’hygiène générale, je garde une preuve simple : fiche, date, contrôle réalisé et correction si besoin.</t>
  </si>
  <si>
    <t>En cuisine, pour l’hygiène générale, enregistrements : fiche datée, contrôle de les points suivants : pms, bph et haccp, nom du responsable, écart constaté et action corrective réalisée.</t>
  </si>
  <si>
    <t>Quelles consignes donnerais-tu à l’équipe pour sécuriser l’hygiène générale en cuisine ?</t>
  </si>
  <si>
    <t>En cuisine, pour l’hygiène générale, je rappelle à l’équipe de contrôler les points suivants : hygiene, bonnes pratiques et faire attention, d’appliquer la consigne et de signaler les écarts.</t>
  </si>
  <si>
    <t>En cuisine, pour l’hygiène générale, consignes équipe : expliquer les points suivants : pms, bph et haccp, préciser le contrôle attendu, la fréquence, le responsable et la conduite à tenir.</t>
  </si>
  <si>
    <t>Explique le lien entre l’hygiène générale en cuisine et les risques microbiologiques, chimiques, physiques ou allergènes.</t>
  </si>
  <si>
    <t>En cuisine, pour l’hygiène générale, je relie l’étape aux dangers possibles et je contrôle les points suivants : hygiene, bonnes pratiques et faire attention pour limiter le risque.</t>
  </si>
  <si>
    <t>En cuisine, pour l’hygiène générale, lien dangers : relier l’étape aux risques microbiologiques, chimiques, physiques ou allergènes, puis vérifier les points suivants : pms, bph et haccp.</t>
  </si>
  <si>
    <t>Rédige une réponse de responsable sur l’hygiène générale en cuisine : organisation, contrôle, traçabilité et correction.</t>
  </si>
  <si>
    <t>En cuisine, pour l’hygiène générale, je m’organise, je contrôle les points suivants : hygiene, bonnes pratiques et faire attention, je note l’écart et je fais corriger.</t>
  </si>
  <si>
    <t>En cuisine, pour l’hygiène générale, responsable : planifier l’étape, appliquer les points suivants : pms, bph et haccp, contrôler, tracer les écarts et valider l’action corrective.</t>
  </si>
  <si>
    <t>Tu travailles en légumerie en cuisine. Explique en 2 phrases ce que tu fais pour éviter un risque microbiologique.</t>
  </si>
  <si>
    <t>En cuisine, pour la légumerie, je fais attention à laver legumes, terre et eplucher. Je contrôle le résultat et je préviens si j’ai un doute.</t>
  </si>
  <si>
    <t>En cuisine, pour la légumerie, je maîtrise l’étape avec les points suivants : procedure legumerie, zone terreuse et lavage desinfection legumes, contrôle opérationnel et consigne claire à l’équipe.</t>
  </si>
  <si>
    <t>Pendant la légumerie en cuisine, que contrôles-tu concrètement avant de continuer ? Donne au moins deux points terrain.</t>
  </si>
  <si>
    <t>En cuisine, pour la légumerie, je contrôle les points suivants : laver legumes, terre et eplucher. Si ce n’est pas conforme, je stoppe, je corrige ou je préviens.</t>
  </si>
  <si>
    <t>En cuisine, pour la légumerie, je vérifie les points suivants : procedure legumerie, zone terreuse et lavage desinfection legumes, je compare au critère attendu et je déclenche une action corrective si l’écart est confirmé.</t>
  </si>
  <si>
    <t>Décris les bons gestes à appliquer pendant la légumerie en cuisine, avec des mots simples.</t>
  </si>
  <si>
    <t>En cuisine, pour la légumerie, les bons gestes sont laver legumes, terre et eplucher. Je les applique avant de continuer.</t>
  </si>
  <si>
    <t>En cuisine, pour la légumerie, les gestes attendus sont formalisés : procedure legumerie, zone terreuse et lavage desinfection legumes, contrôle au poste et correction immédiate en cas de dérive.</t>
  </si>
  <si>
    <t>Donne un exemple simple de conduite correcte pendant la légumerie en cuisine.</t>
  </si>
  <si>
    <t>En cuisine, pour la légumerie, exemple : je vérifie les points suivants : laver legumes, terre et eplucher. Si quelque chose ne va pas, je corrige.</t>
  </si>
  <si>
    <t>En cuisine, pour la légumerie, exemple professionnel : sécuriser l’étape par les points suivants : procedure legumerie, zone terreuse et lavage desinfection legumes, puis tracer l’écart et la correction si nécessaire.</t>
  </si>
  <si>
    <t>Tu vois un écart ou tu as un doute pendant la légumerie en cuisine. Que fais-tu tout de suite ?</t>
  </si>
  <si>
    <t>En cuisine, pour la légumerie, en cas de doute, j’arrête, j’isole si besoin et je préviens. Je ne continue pas sans correction.</t>
  </si>
  <si>
    <t>En cuisine, pour la légumerie, en cas de doute, je bloque ou j’isole, j’analyse l’écart, je décide de la correction et je trace l’action.</t>
  </si>
  <si>
    <t>Pourquoi la légumerie en cuisine est-il important pour la sécurité alimentaire ?</t>
  </si>
  <si>
    <t>En cuisine, pour la légumerie, c’est important car une erreur peut créer un risque sanitaire. Je maîtrise laver legumes, terre et eplucher.</t>
  </si>
  <si>
    <t>En cuisine, pour la légumerie, l’enjeu est sanitaire : l’étape peut créer un danger. Je maîtrise les points suivants : procedure legumerie, zone terreuse et lavage desinfection legumes et je vérifie l’application.</t>
  </si>
  <si>
    <t>Quels mots, gestes ou contrôles montrent que tu maîtrises la légumerie en cuisine ?</t>
  </si>
  <si>
    <t>En cuisine, pour la légumerie, les mots ou gestes attendus sont : laver legumes, terre et eplucher. Ils montrent que je contrôle vraiment.</t>
  </si>
  <si>
    <t>En cuisine, pour la légumerie, les preuves de maîtrise sont procedure legumerie, zone terreuse et lavage desinfection legumes, observation du poste, contrôle documenté et écart traité.</t>
  </si>
  <si>
    <t>Explique à un jeune collègue les précautions à prendre pour la légumerie en cuisine.</t>
  </si>
  <si>
    <t>En cuisine, pour la légumerie, je dirais au collègue : vérifie laver legumes, terre et eplucher, contrôle ton travail et préviens si tu vois un écart.</t>
  </si>
  <si>
    <t>En cuisine, pour la légumerie, consigne équipe : appliquer les points suivants : procedure legumerie, zone terreuse et lavage desinfection legumes, signaler toute dérive, corriger immédiatement et garder la preuve utile.</t>
  </si>
  <si>
    <t>Pendant la légumerie en cuisine, qu’est-ce qu’il ne faut surtout pas oublier ?</t>
  </si>
  <si>
    <t>En cuisine, pour la légumerie, à ne pas oublier : laver legumes, terre et eplucher. Sans contrôle, on peut laisser passer un risque.</t>
  </si>
  <si>
    <t>En cuisine, pour la légumerie, point critique : ne pas oublier les points suivants : procedure legumerie, zone terreuse et lavage desinfection legumes, car l’absence de contrôle rend la maîtrise fragile.</t>
  </si>
  <si>
    <t>Tu travailles en légumerie en cuisine. Rédige une réponse courte : ce que tu fais, ce que tu contrôles, et qui tu préviens en cas de doute.</t>
  </si>
  <si>
    <t>En cuisine, pour la légumerie, je vérifie les points suivants : laver legumes, terre et eplucher. Si j’ai un doute, j’arrête, je corrige ou je préviens.</t>
  </si>
  <si>
    <t>En cuisine, pour la légumerie, réponse responsable : organiser l’étape, contrôler les points suivants : procedure legumerie, zone terreuse et lavage desinfection legumes, tracer l’écart et faire appliquer la correction.</t>
  </si>
  <si>
    <t>Présente la procédure professionnelle à appliquer pour maîtriser la légumerie en cuisine.</t>
  </si>
  <si>
    <t>En cuisine, pour la légumerie, je respecte la procédure et je vérifie les points suivants : laver legumes, terre et eplucher. Je garde une preuve si elle est demandée.</t>
  </si>
  <si>
    <t>En cuisine, pour la légumerie, procédure : définir le responsable, appliquer les points suivants : procedure legumerie, zone terreuse et lavage desinfection legumes, contrôler la conformité et enregistrer les écarts.</t>
  </si>
  <si>
    <t>Quels contrôles, preuves et actions correctives attends-tu sur la légumerie en cuisine ?</t>
  </si>
  <si>
    <t>En cuisine, pour la légumerie, je contrôle les points suivants : laver legumes, terre et eplucher, je note l’écart si besoin et je propose une correction.</t>
  </si>
  <si>
    <t>En cuisine, pour la légumerie, contrôle/preuve/correctif : vérifier les points suivants : procedure legumerie, zone terreuse et lavage desinfection legumes, conserver fiche ou relevé, puis corriger et tracer l’action.</t>
  </si>
  <si>
    <t>Analyse les dangers liés à la légumerie en cuisine et indique les mesures de maîtrise attendues.</t>
  </si>
  <si>
    <t>En cuisine, pour la légumerie, je repère le danger, je maîtrise laver legumes, terre et eplucher et je préviens le responsable en cas de doute.</t>
  </si>
  <si>
    <t>En cuisine, pour la légumerie, analyse danger : identifier le risque lié à l’étape, maîtriser les points suivants : procedure legumerie, zone terreuse et lavage desinfection legumes, vérifier l’efficacité et corriger l’écart.</t>
  </si>
  <si>
    <t>Quelles exigences PMS, BPH ou HACCP doivent être respectées pour la légumerie en cuisine ?</t>
  </si>
  <si>
    <t>En cuisine, pour la légumerie, je respecte les consignes BPH/PMS : laver legumes, terre et eplucher. Je travaille proprement et je contrôle.</t>
  </si>
  <si>
    <t>En cuisine, pour la légumerie, exigence PMS/BPH/HACCP : procédure écrite, les points suivants : procedure legumerie, zone terreuse et lavage desinfection legumes, fréquence de contrôle, preuve et action corrective.</t>
  </si>
  <si>
    <t>Comment réaliserais-tu un audit rapide de la maîtrise de la légumerie en cuisine ?</t>
  </si>
  <si>
    <t>En cuisine, pour la légumerie, j’observe le poste, je contrôle les points suivants : laver legumes, terre et eplucher et je signale les écarts.</t>
  </si>
  <si>
    <t>En cuisine, pour la légumerie, audit : observer le poste, questionner l’équipe, vérifier les points suivants : procedure legumerie, zone terreuse et lavage desinfection legumes, contrôler les preuves et relever les non-conformités.</t>
  </si>
  <si>
    <t>Quelle décision prends-tu en cas de non-conformité sur la légumerie en cuisine ?</t>
  </si>
  <si>
    <t>En cuisine, pour la légumerie, en non-conformité, j’arrête, j’isole le produit ou le matériel, puis je préviens.</t>
  </si>
  <si>
    <t>En cuisine, pour la légumerie, non-conformité : bloquer ou isoler si besoin, analyser la cause, appliquer la correction et enregistrer la décision.</t>
  </si>
  <si>
    <t>Quels enregistrements ou autocontrôles prouvent que la légumerie est maîtrisé en cuisine ?</t>
  </si>
  <si>
    <t>En cuisine, pour la légumerie, je garde une preuve simple : fiche, date, contrôle réalisé et correction si besoin.</t>
  </si>
  <si>
    <t>En cuisine, pour la légumerie, enregistrements : fiche datée, contrôle de les points suivants : procedure legumerie, zone terreuse et lavage desinfection legumes, nom du responsable, écart constaté et action corrective réalisée.</t>
  </si>
  <si>
    <t>Quelles consignes donnerais-tu à l’équipe pour sécuriser la légumerie en cuisine ?</t>
  </si>
  <si>
    <t>En cuisine, pour la légumerie, je rappelle à l’équipe de contrôler les points suivants : laver legumes, terre et eplucher, d’appliquer la consigne et de signaler les écarts.</t>
  </si>
  <si>
    <t>En cuisine, pour la légumerie, consignes équipe : expliquer les points suivants : procedure legumerie, zone terreuse et lavage desinfection legumes, préciser le contrôle attendu, la fréquence, le responsable et la conduite à tenir.</t>
  </si>
  <si>
    <t>Explique le lien entre la légumerie en cuisine et les risques microbiologiques, chimiques, physiques ou allergènes.</t>
  </si>
  <si>
    <t>En cuisine, pour la légumerie, je relie l’étape aux dangers possibles et je contrôle les points suivants : laver legumes, terre et eplucher pour limiter le risque.</t>
  </si>
  <si>
    <t>En cuisine, pour la légumerie, lien dangers : relier l’étape aux risques microbiologiques, chimiques, physiques ou allergènes, puis vérifier les points suivants : procedure legumerie, zone terreuse et lavage desinfection legumes.</t>
  </si>
  <si>
    <t>Rédige une réponse de responsable sur la légumerie en cuisine : organisation, contrôle, traçabilité et correction.</t>
  </si>
  <si>
    <t>En cuisine, pour la légumerie, je m’organise, je contrôle les points suivants : laver legumes, terre et eplucher, je note l’écart et je fais corriger.</t>
  </si>
  <si>
    <t>En cuisine, pour la légumerie, responsable : planifier l’étape, appliquer les points suivants : procedure legumerie, zone terreuse et lavage desinfection legumes, contrôler, tracer les écarts et valider l’action corrective.</t>
  </si>
  <si>
    <t>Tu suis une fermentation en cuisine. Explique en 2 phrases ce que tu fais pour éviter un risque microbiologique.</t>
  </si>
  <si>
    <t>En cuisine, pour la fermentation, je fais attention à fermentation, levain et temps fermentation. Je contrôle le résultat et je préviens si j’ai un doute.</t>
  </si>
  <si>
    <t>En cuisine, pour la fermentation, je maîtrise l’étape avec les points suivants : fermentation maitrisee, parametre fermentation et temps temperature, contrôle opérationnel et consigne claire à l’équipe.</t>
  </si>
  <si>
    <t>Pendant la fermentation en cuisine, que contrôles-tu concrètement avant de continuer ? Donne au moins deux points terrain.</t>
  </si>
  <si>
    <t>En cuisine, pour la fermentation, je contrôle les points suivants : fermentation, levain et temps fermentation. Si ce n’est pas conforme, je stoppe, je corrige ou je préviens.</t>
  </si>
  <si>
    <t>En cuisine, pour la fermentation, je vérifie les points suivants : fermentation maitrisee, parametre fermentation et temps temperature, je compare au critère attendu et je déclenche une action corrective si l’écart est confirmé.</t>
  </si>
  <si>
    <t>Décris les bons gestes à appliquer pendant la fermentation en cuisine, avec des mots simples.</t>
  </si>
  <si>
    <t>En cuisine, pour la fermentation, les bons gestes sont fermentation, levain et temps fermentation. Je les applique avant de continuer.</t>
  </si>
  <si>
    <t>En cuisine, pour la fermentation, les gestes attendus sont formalisés : fermentation maitrisee, parametre fermentation et temps temperature, contrôle au poste et correction immédiate en cas de dérive.</t>
  </si>
  <si>
    <t>Donne un exemple simple de conduite correcte pendant la fermentation en cuisine.</t>
  </si>
  <si>
    <t>En cuisine, pour la fermentation, exemple : je vérifie les points suivants : fermentation, levain et temps fermentation. Si quelque chose ne va pas, je corrige.</t>
  </si>
  <si>
    <t>En cuisine, pour la fermentation, exemple professionnel : sécuriser l’étape par les points suivants : fermentation maitrisee, parametre fermentation et temps temperature, puis tracer l’écart et la correction si nécessaire.</t>
  </si>
  <si>
    <t>Tu vois un écart ou tu as un doute pendant la fermentation en cuisine. Que fais-tu tout de suite ?</t>
  </si>
  <si>
    <t>En cuisine, pour la fermentation, en cas de doute, j’arrête, j’isole si besoin et je préviens. Je ne continue pas sans correction.</t>
  </si>
  <si>
    <t>En cuisine, pour la fermentation, en cas de doute, je bloque ou j’isole, j’analyse l’écart, je décide de la correction et je trace l’action.</t>
  </si>
  <si>
    <t>Pourquoi la fermentation en cuisine est-il important pour la sécurité alimentaire ?</t>
  </si>
  <si>
    <t>En cuisine, pour la fermentation, c’est important car une erreur peut créer un risque sanitaire. Je maîtrise fermentation, levain et temps fermentation.</t>
  </si>
  <si>
    <t>En cuisine, pour la fermentation, l’enjeu est sanitaire : l’étape peut créer un danger. Je maîtrise les points suivants : fermentation maitrisee, parametre fermentation et temps temperature et je vérifie l’application.</t>
  </si>
  <si>
    <t>Quels mots, gestes ou contrôles montrent que tu maîtrises la fermentation en cuisine ?</t>
  </si>
  <si>
    <t>En cuisine, pour la fermentation, les mots ou gestes attendus sont : fermentation, levain et temps fermentation. Ils montrent que je contrôle vraiment.</t>
  </si>
  <si>
    <t>En cuisine, pour la fermentation, les preuves de maîtrise sont fermentation maitrisee, parametre fermentation et temps temperature, observation du poste, contrôle documenté et écart traité.</t>
  </si>
  <si>
    <t>Explique à un jeune collègue les précautions à prendre pour la fermentation en cuisine.</t>
  </si>
  <si>
    <t>En cuisine, pour la fermentation, je dirais au collègue : vérifie fermentation, levain et temps fermentation, contrôle ton travail et préviens si tu vois un écart.</t>
  </si>
  <si>
    <t>En cuisine, pour la fermentation, consigne équipe : appliquer les points suivants : fermentation maitrisee, parametre fermentation et temps temperature, signaler toute dérive, corriger immédiatement et garder la preuve utile.</t>
  </si>
  <si>
    <t>Pendant la fermentation en cuisine, qu’est-ce qu’il ne faut surtout pas oublier ?</t>
  </si>
  <si>
    <t>En cuisine, pour la fermentation, à ne pas oublier : fermentation, levain et temps fermentation. Sans contrôle, on peut laisser passer un risque.</t>
  </si>
  <si>
    <t>En cuisine, pour la fermentation, point critique : ne pas oublier les points suivants : fermentation maitrisee, parametre fermentation et temps temperature, car l’absence de contrôle rend la maîtrise fragile.</t>
  </si>
  <si>
    <t>Tu suis une fermentation en cuisine. Rédige une réponse courte : ce que tu fais, ce que tu contrôles, et qui tu préviens en cas de doute.</t>
  </si>
  <si>
    <t>En cuisine, pour la fermentation, je vérifie les points suivants : fermentation, levain et temps fermentation. Si j’ai un doute, j’arrête, je corrige ou je préviens.</t>
  </si>
  <si>
    <t>En cuisine, pour la fermentation, réponse responsable : organiser l’étape, contrôler les points suivants : fermentation maitrisee, parametre fermentation et temps temperature, tracer l’écart et faire appliquer la correction.</t>
  </si>
  <si>
    <t>Présente la procédure professionnelle à appliquer pour maîtriser la fermentation en cuisine.</t>
  </si>
  <si>
    <t>En cuisine, pour la fermentation, je respecte la procédure et je vérifie les points suivants : fermentation, levain et temps fermentation. Je garde une preuve si elle est demandée.</t>
  </si>
  <si>
    <t>En cuisine, pour la fermentation, procédure : définir le responsable, appliquer les points suivants : fermentation maitrisee, parametre fermentation et temps temperature, contrôler la conformité et enregistrer les écarts.</t>
  </si>
  <si>
    <t>Quels contrôles, preuves et actions correctives attends-tu sur la fermentation en cuisine ?</t>
  </si>
  <si>
    <t>En cuisine, pour la fermentation, je contrôle les points suivants : fermentation, levain et temps fermentation, je note l’écart si besoin et je propose une correction.</t>
  </si>
  <si>
    <t>En cuisine, pour la fermentation, contrôle/preuve/correctif : vérifier les points suivants : fermentation maitrisee, parametre fermentation et temps temperature, conserver fiche ou relevé, puis corriger et tracer l’action.</t>
  </si>
  <si>
    <t>Analyse les dangers liés à la fermentation en cuisine et indique les mesures de maîtrise attendues.</t>
  </si>
  <si>
    <t>En cuisine, pour la fermentation, je repère le danger, je maîtrise fermentation, levain et temps fermentation et je préviens le responsable en cas de doute.</t>
  </si>
  <si>
    <t>En cuisine, pour la fermentation, analyse danger : identifier le risque lié à l’étape, maîtriser les points suivants : fermentation maitrisee, parametre fermentation et temps temperature, vérifier l’efficacité et corriger l’écart.</t>
  </si>
  <si>
    <t>Quelles exigences PMS, BPH ou HACCP doivent être respectées pour la fermentation en cuisine ?</t>
  </si>
  <si>
    <t>En cuisine, pour la fermentation, je respecte les consignes BPH/PMS : fermentation, levain et temps fermentation. Je travaille proprement et je contrôle.</t>
  </si>
  <si>
    <t>En cuisine, pour la fermentation, exigence PMS/BPH/HACCP : procédure écrite, les points suivants : fermentation maitrisee, parametre fermentation et temps temperature, fréquence de contrôle, preuve et action corrective.</t>
  </si>
  <si>
    <t>Comment réaliserais-tu un audit rapide de la maîtrise de la fermentation en cuisine ?</t>
  </si>
  <si>
    <t>En cuisine, pour la fermentation, j’observe le poste, je contrôle les points suivants : fermentation, levain et temps fermentation et je signale les écarts.</t>
  </si>
  <si>
    <t>En cuisine, pour la fermentation, audit : observer le poste, questionner l’équipe, vérifier les points suivants : fermentation maitrisee, parametre fermentation et temps temperature, contrôler les preuves et relever les non-conformités.</t>
  </si>
  <si>
    <t>Quelle décision prends-tu en cas de non-conformité sur la fermentation en cuisine ?</t>
  </si>
  <si>
    <t>En cuisine, pour la fermentation, en non-conformité, j’arrête, j’isole le produit ou le matériel, puis je préviens.</t>
  </si>
  <si>
    <t>En cuisine, pour la fermentation, non-conformité : bloquer ou isoler si besoin, analyser la cause, appliquer la correction et enregistrer la décision.</t>
  </si>
  <si>
    <t>Quels enregistrements ou autocontrôles prouvent que la fermentation est maîtrisé en cuisine ?</t>
  </si>
  <si>
    <t>En cuisine, pour la fermentation, je garde une preuve simple : fiche, date, contrôle réalisé et correction si besoin.</t>
  </si>
  <si>
    <t>En cuisine, pour la fermentation, enregistrements : fiche datée, contrôle de les points suivants : fermentation maitrisee, parametre fermentation et temps temperature, nom du responsable, écart constaté et action corrective réalisée.</t>
  </si>
  <si>
    <t>Quelles consignes donnerais-tu à l’équipe pour sécuriser la fermentation en cuisine ?</t>
  </si>
  <si>
    <t>En cuisine, pour la fermentation, je rappelle à l’équipe de contrôler les points suivants : fermentation, levain et temps fermentation, d’appliquer la consigne et de signaler les écarts.</t>
  </si>
  <si>
    <t>En cuisine, pour la fermentation, consignes équipe : expliquer les points suivants : fermentation maitrisee, parametre fermentation et temps temperature, préciser le contrôle attendu, la fréquence, le responsable et la conduite à tenir.</t>
  </si>
  <si>
    <t>Explique le lien entre la fermentation en cuisine et les risques microbiologiques, chimiques, physiques ou allergènes.</t>
  </si>
  <si>
    <t>En cuisine, pour la fermentation, je relie l’étape aux dangers possibles et je contrôle les points suivants : fermentation, levain et temps fermentation pour limiter le risque.</t>
  </si>
  <si>
    <t>En cuisine, pour la fermentation, lien dangers : relier l’étape aux risques microbiologiques, chimiques, physiques ou allergènes, puis vérifier les points suivants : fermentation maitrisee, parametre fermentation et temps temperature.</t>
  </si>
  <si>
    <t>Rédige une réponse de responsable sur la fermentation en cuisine : organisation, contrôle, traçabilité et correction.</t>
  </si>
  <si>
    <t>En cuisine, pour la fermentation, je m’organise, je contrôle les points suivants : fermentation, levain et temps fermentation, je note l’écart et je fais corriger.</t>
  </si>
  <si>
    <t>En cuisine, pour la fermentation, responsable : planifier l’étape, appliquer les points suivants : fermentation maitrisee, parametre fermentation et temps temperature, contrôler, tracer les écarts et valider l’action corrective.</t>
  </si>
  <si>
    <t>Tu transportes des préparations en cuisine. Explique en 2 phrases ce que tu fais pour éviter un risque microbiologique.</t>
  </si>
  <si>
    <t>En cuisine, pour le transport, je fais attention à transport froid, camion propre et bac isotherme. Je contrôle le résultat et je préviens si j’ai un doute.</t>
  </si>
  <si>
    <t>En cuisine, pour le transport, je maîtrise l’étape avec les points suivants : transport maitrise, liaison froide transport et liaison chaude transport, contrôle opérationnel et consigne claire à l’équipe.</t>
  </si>
  <si>
    <t>Pendant le transport en cuisine, que contrôles-tu concrètement avant de continuer ? Donne au moins deux points terrain.</t>
  </si>
  <si>
    <t>En cuisine, pour le transport, je contrôle les points suivants : transport froid, camion propre et bac isotherme. Si ce n’est pas conforme, je stoppe, je corrige ou je préviens.</t>
  </si>
  <si>
    <t>En cuisine, pour le transport, je vérifie les points suivants : transport maitrise, liaison froide transport et liaison chaude transport, je compare au critère attendu et je déclenche une action corrective si l’écart est confirmé.</t>
  </si>
  <si>
    <t>Décris les bons gestes à appliquer pendant le transport en cuisine, avec des mots simples.</t>
  </si>
  <si>
    <t>En cuisine, pour le transport, les bons gestes sont transport froid, camion propre et bac isotherme. Je les applique avant de continuer.</t>
  </si>
  <si>
    <t>En cuisine, pour le transport, les gestes attendus sont formalisés : transport maitrise, liaison froide transport et liaison chaude transport, contrôle au poste et correction immédiate en cas de dérive.</t>
  </si>
  <si>
    <t>Donne un exemple simple de conduite correcte pendant le transport en cuisine.</t>
  </si>
  <si>
    <t>En cuisine, pour le transport, exemple : je vérifie les points suivants : transport froid, camion propre et bac isotherme. Si quelque chose ne va pas, je corrige.</t>
  </si>
  <si>
    <t>En cuisine, pour le transport, exemple professionnel : sécuriser l’étape par les points suivants : transport maitrise, liaison froide transport et liaison chaude transport, puis tracer l’écart et la correction si nécessaire.</t>
  </si>
  <si>
    <t>Tu vois un écart ou tu as un doute pendant le transport en cuisine. Que fais-tu tout de suite ?</t>
  </si>
  <si>
    <t>En cuisine, pour le transport, en cas de doute, j’arrête, j’isole si besoin et je préviens. Je ne continue pas sans correction.</t>
  </si>
  <si>
    <t>En cuisine, pour le transport, en cas de doute, je bloque ou j’isole, j’analyse l’écart, je décide de la correction et je trace l’action.</t>
  </si>
  <si>
    <t>Pourquoi le transport en cuisine est-il important pour la sécurité alimentaire ?</t>
  </si>
  <si>
    <t>En cuisine, pour le transport, c’est important car une erreur peut créer un risque sanitaire. Je maîtrise transport froid, camion propre et bac isotherme.</t>
  </si>
  <si>
    <t>En cuisine, pour le transport, l’enjeu est sanitaire : l’étape peut créer un danger. Je maîtrise les points suivants : transport maitrise, liaison froide transport et liaison chaude transport et je vérifie l’application.</t>
  </si>
  <si>
    <t>Quels mots, gestes ou contrôles montrent que tu maîtrises le transport en cuisine ?</t>
  </si>
  <si>
    <t>En cuisine, pour le transport, les mots ou gestes attendus sont : transport froid, camion propre et bac isotherme. Ils montrent que je contrôle vraiment.</t>
  </si>
  <si>
    <t>En cuisine, pour le transport, les preuves de maîtrise sont transport maitrise, liaison froide transport et liaison chaude transport, observation du poste, contrôle documenté et écart traité.</t>
  </si>
  <si>
    <t>Explique à un jeune collègue les précautions à prendre pour le transport en cuisine.</t>
  </si>
  <si>
    <t>En cuisine, pour le transport, je dirais au collègue : vérifie transport froid, camion propre et bac isotherme, contrôle ton travail et préviens si tu vois un écart.</t>
  </si>
  <si>
    <t>En cuisine, pour le transport, consigne équipe : appliquer les points suivants : transport maitrise, liaison froide transport et liaison chaude transport, signaler toute dérive, corriger immédiatement et garder la preuve utile.</t>
  </si>
  <si>
    <t>Pendant le transport en cuisine, qu’est-ce qu’il ne faut surtout pas oublier ?</t>
  </si>
  <si>
    <t>En cuisine, pour le transport, à ne pas oublier : transport froid, camion propre et bac isotherme. Sans contrôle, on peut laisser passer un risque.</t>
  </si>
  <si>
    <t>En cuisine, pour le transport, point critique : ne pas oublier les points suivants : transport maitrise, liaison froide transport et liaison chaude transport, car l’absence de contrôle rend la maîtrise fragile.</t>
  </si>
  <si>
    <t>Tu transportes des préparations en cuisine. Rédige une réponse courte : ce que tu fais, ce que tu contrôles, et qui tu préviens en cas de doute.</t>
  </si>
  <si>
    <t>En cuisine, pour le transport, je vérifie les points suivants : transport froid, camion propre et bac isotherme. Si j’ai un doute, j’arrête, je corrige ou je préviens.</t>
  </si>
  <si>
    <t>En cuisine, pour le transport, réponse responsable : organiser l’étape, contrôler les points suivants : transport maitrise, liaison froide transport et liaison chaude transport, tracer l’écart et faire appliquer la correction.</t>
  </si>
  <si>
    <t>Présente la procédure professionnelle à appliquer pour maîtriser le transport en cuisine.</t>
  </si>
  <si>
    <t>En cuisine, pour le transport, je respecte la procédure et je vérifie les points suivants : transport froid, camion propre et bac isotherme. Je garde une preuve si elle est demandée.</t>
  </si>
  <si>
    <t>En cuisine, pour le transport, procédure : définir le responsable, appliquer les points suivants : transport maitrise, liaison froide transport et liaison chaude transport, contrôler la conformité et enregistrer les écarts.</t>
  </si>
  <si>
    <t>Quels contrôles, preuves et actions correctives attends-tu sur le transport en cuisine ?</t>
  </si>
  <si>
    <t>En cuisine, pour le transport, je contrôle les points suivants : transport froid, camion propre et bac isotherme, je note l’écart si besoin et je propose une correction.</t>
  </si>
  <si>
    <t>En cuisine, pour le transport, contrôle/preuve/correctif : vérifier les points suivants : transport maitrise, liaison froide transport et liaison chaude transport, conserver fiche ou relevé, puis corriger et tracer l’action.</t>
  </si>
  <si>
    <t>Analyse les dangers liés à le transport en cuisine et indique les mesures de maîtrise attendues.</t>
  </si>
  <si>
    <t>En cuisine, pour le transport, je repère le danger, je maîtrise transport froid, camion propre et bac isotherme et je préviens le responsable en cas de doute.</t>
  </si>
  <si>
    <t>En cuisine, pour le transport, analyse danger : identifier le risque lié à l’étape, maîtriser les points suivants : transport maitrise, liaison froide transport et liaison chaude transport, vérifier l’efficacité et corriger l’écart.</t>
  </si>
  <si>
    <t>Quelles exigences PMS, BPH ou HACCP doivent être respectées pour le transport en cuisine ?</t>
  </si>
  <si>
    <t>En cuisine, pour le transport, je respecte les consignes BPH/PMS : transport froid, camion propre et bac isotherme. Je travaille proprement et je contrôle.</t>
  </si>
  <si>
    <t>En cuisine, pour le transport, exigence PMS/BPH/HACCP : procédure écrite, les points suivants : transport maitrise, liaison froide transport et liaison chaude transport, fréquence de contrôle, preuve et action corrective.</t>
  </si>
  <si>
    <t>Comment réaliserais-tu un audit rapide de la maîtrise de le transport en cuisine ?</t>
  </si>
  <si>
    <t>En cuisine, pour le transport, j’observe le poste, je contrôle les points suivants : transport froid, camion propre et bac isotherme et je signale les écarts.</t>
  </si>
  <si>
    <t>En cuisine, pour le transport, audit : observer le poste, questionner l’équipe, vérifier les points suivants : transport maitrise, liaison froide transport et liaison chaude transport, contrôler les preuves et relever les non-conformités.</t>
  </si>
  <si>
    <t>Quelle décision prends-tu en cas de non-conformité sur le transport en cuisine ?</t>
  </si>
  <si>
    <t>En cuisine, pour le transport, en non-conformité, j’arrête, j’isole le produit ou le matériel, puis je préviens.</t>
  </si>
  <si>
    <t>En cuisine, pour le transport, non-conformité : bloquer ou isoler si besoin, analyser la cause, appliquer la correction et enregistrer la décision.</t>
  </si>
  <si>
    <t>Quels enregistrements ou autocontrôles prouvent que le transport est maîtrisé en cuisine ?</t>
  </si>
  <si>
    <t>En cuisine, pour le transport, je garde une preuve simple : fiche, date, contrôle réalisé et correction si besoin.</t>
  </si>
  <si>
    <t>En cuisine, pour le transport, enregistrements : fiche datée, contrôle de les points suivants : transport maitrise, liaison froide transport et liaison chaude transport, nom du responsable, écart constaté et action corrective réalisée.</t>
  </si>
  <si>
    <t>Quelles consignes donnerais-tu à l’équipe pour sécuriser le transport en cuisine ?</t>
  </si>
  <si>
    <t>En cuisine, pour le transport, je rappelle à l’équipe de contrôler les points suivants : transport froid, camion propre et bac isotherme, d’appliquer la consigne et de signaler les écarts.</t>
  </si>
  <si>
    <t>En cuisine, pour le transport, consignes équipe : expliquer les points suivants : transport maitrise, liaison froide transport et liaison chaude transport, préciser le contrôle attendu, la fréquence, le responsable et la conduite à tenir.</t>
  </si>
  <si>
    <t>Explique le lien entre le transport en cuisine et les risques microbiologiques, chimiques, physiques ou allergènes.</t>
  </si>
  <si>
    <t>En cuisine, pour le transport, je relie l’étape aux dangers possibles et je contrôle les points suivants : transport froid, camion propre et bac isotherme pour limiter le risque.</t>
  </si>
  <si>
    <t>En cuisine, pour le transport, lien dangers : relier l’étape aux risques microbiologiques, chimiques, physiques ou allergènes, puis vérifier les points suivants : transport maitrise, liaison froide transport et liaison chaude transport.</t>
  </si>
  <si>
    <t>Rédige une réponse de responsable sur le transport en cuisine : organisation, contrôle, traçabilité et correction.</t>
  </si>
  <si>
    <t>En cuisine, pour le transport, je m’organise, je contrôle les points suivants : transport froid, camion propre et bac isotherme, je note l’écart et je fais corriger.</t>
  </si>
  <si>
    <t>En cuisine, pour le transport, responsable : planifier l’étape, appliquer les points suivants : transport maitrise, liaison froide transport et liaison chaude transport, contrôler, tracer les écarts et valider l’action corrective.</t>
  </si>
  <si>
    <t>PÂTISSIER</t>
  </si>
  <si>
    <t>Tu manipules des denrées en pâtisserie. Explique en 2 phrases ce que tu fais pour éviter un risque microbiologique.</t>
  </si>
  <si>
    <t>En pâtisserie, pour la manipulation, je fais attention à lavage mains, mains propres et savon. Je contrôle le résultat et je préviens si j’ai un doute.</t>
  </si>
  <si>
    <t>En pâtisserie, pour la manipulation, je maîtrise l’étape avec les points suivants : bph, hygiene du personnel et procedure lavage mains, contrôle opérationnel et consigne claire à l’équipe.</t>
  </si>
  <si>
    <t>Pendant la manipulation en pâtisserie, que contrôles-tu concrètement avant de continuer ? Donne au moins deux points terrain.</t>
  </si>
  <si>
    <t>En pâtisserie, pour la manipulation, je contrôle les points suivants : lavage mains, mains propres et savon. Si ce n’est pas conforme, je stoppe, je corrige ou je préviens.</t>
  </si>
  <si>
    <t>En pâtisserie, pour la manipulation, je vérifie les points suivants : bph, hygiene du personnel et procedure lavage mains, je compare au critère attendu et je déclenche une action corrective si l’écart est confirmé.</t>
  </si>
  <si>
    <t>Décris les bons gestes à appliquer pendant la manipulation en pâtisserie, avec des mots simples.</t>
  </si>
  <si>
    <t>En pâtisserie, pour la manipulation, les bons gestes sont lavage mains, mains propres et savon. Je les applique avant de continuer.</t>
  </si>
  <si>
    <t>En pâtisserie, pour la manipulation, les gestes attendus sont formalisés : bph, hygiene du personnel et procedure lavage mains, contrôle au poste et correction immédiate en cas de dérive.</t>
  </si>
  <si>
    <t>Donne un exemple simple de conduite correcte pendant la manipulation en pâtisserie.</t>
  </si>
  <si>
    <t>En pâtisserie, pour la manipulation, exemple : je vérifie les points suivants : lavage mains, mains propres et savon. Si quelque chose ne va pas, je corrige.</t>
  </si>
  <si>
    <t>En pâtisserie, pour la manipulation, exemple professionnel : sécuriser l’étape par les points suivants : bph, hygiene du personnel et procedure lavage mains, puis tracer l’écart et la correction si nécessaire.</t>
  </si>
  <si>
    <t>Tu vois un écart ou tu as un doute pendant la manipulation en pâtisserie. Que fais-tu tout de suite ?</t>
  </si>
  <si>
    <t>En pâtisserie, pour la manipulation, en cas de doute, j’arrête, j’isole si besoin et je préviens. Je ne continue pas sans correction.</t>
  </si>
  <si>
    <t>En pâtisserie, pour la manipulation, en cas de doute, je bloque ou j’isole, j’analyse l’écart, je décide de la correction et je trace l’action.</t>
  </si>
  <si>
    <t>Pourquoi la manipulation en pâtisserie est-il important pour la sécurité alimentaire ?</t>
  </si>
  <si>
    <t>En pâtisserie, pour la manipulation, c’est important car une erreur peut créer un risque sanitaire. Je maîtrise lavage mains, mains propres et savon.</t>
  </si>
  <si>
    <t>En pâtisserie, pour la manipulation, l’enjeu est sanitaire : l’étape peut créer un danger. Je maîtrise les points suivants : bph, hygiene du personnel et procedure lavage mains et je vérifie l’application.</t>
  </si>
  <si>
    <t>Quels mots, gestes ou contrôles montrent que tu maîtrises la manipulation en pâtisserie ?</t>
  </si>
  <si>
    <t>En pâtisserie, pour la manipulation, les mots ou gestes attendus sont : lavage mains, mains propres et savon. Ils montrent que je contrôle vraiment.</t>
  </si>
  <si>
    <t>En pâtisserie, pour la manipulation, les preuves de maîtrise sont bph, hygiene du personnel et procedure lavage mains, observation du poste, contrôle documenté et écart traité.</t>
  </si>
  <si>
    <t>Explique à un jeune collègue les précautions à prendre pour la manipulation en pâtisserie.</t>
  </si>
  <si>
    <t>En pâtisserie, pour la manipulation, je dirais au collègue : vérifie lavage mains, mains propres et savon, contrôle ton travail et préviens si tu vois un écart.</t>
  </si>
  <si>
    <t>En pâtisserie, pour la manipulation, consigne équipe : appliquer les points suivants : bph, hygiene du personnel et procedure lavage mains, signaler toute dérive, corriger immédiatement et garder la preuve utile.</t>
  </si>
  <si>
    <t>Pendant la manipulation en pâtisserie, qu’est-ce qu’il ne faut surtout pas oublier ?</t>
  </si>
  <si>
    <t>En pâtisserie, pour la manipulation, à ne pas oublier : lavage mains, mains propres et savon. Sans contrôle, on peut laisser passer un risque.</t>
  </si>
  <si>
    <t>En pâtisserie, pour la manipulation, point critique : ne pas oublier les points suivants : bph, hygiene du personnel et procedure lavage mains, car l’absence de contrôle rend la maîtrise fragile.</t>
  </si>
  <si>
    <t>Tu manipules des denrées en pâtisserie. Rédige une réponse courte : ce que tu fais, ce que tu contrôles, et qui tu préviens en cas de doute.</t>
  </si>
  <si>
    <t>En pâtisserie, pour la manipulation, je vérifie les points suivants : lavage mains, mains propres et savon. Si j’ai un doute, j’arrête, je corrige ou je préviens.</t>
  </si>
  <si>
    <t>En pâtisserie, pour la manipulation, réponse responsable : organiser l’étape, contrôler les points suivants : bph, hygiene du personnel et procedure lavage mains, tracer l’écart et faire appliquer la correction.</t>
  </si>
  <si>
    <t>Présente la procédure professionnelle à appliquer pour maîtriser la manipulation en pâtisserie.</t>
  </si>
  <si>
    <t>En pâtisserie, pour la manipulation, je respecte la procédure et je vérifie les points suivants : lavage mains, mains propres et savon. Je garde une preuve si elle est demandée.</t>
  </si>
  <si>
    <t>En pâtisserie, pour la manipulation, procédure : définir le responsable, appliquer les points suivants : bph, hygiene du personnel et procedure lavage mains, contrôler la conformité et enregistrer les écarts.</t>
  </si>
  <si>
    <t>Quels contrôles, preuves et actions correctives attends-tu sur la manipulation en pâtisserie ?</t>
  </si>
  <si>
    <t>En pâtisserie, pour la manipulation, je contrôle les points suivants : lavage mains, mains propres et savon, je note l’écart si besoin et je propose une correction.</t>
  </si>
  <si>
    <t>En pâtisserie, pour la manipulation, contrôle/preuve/correctif : vérifier les points suivants : bph, hygiene du personnel et procedure lavage mains, conserver fiche ou relevé, puis corriger et tracer l’action.</t>
  </si>
  <si>
    <t>Analyse les dangers liés à la manipulation en pâtisserie et indique les mesures de maîtrise attendues.</t>
  </si>
  <si>
    <t>En pâtisserie, pour la manipulation, je repère le danger, je maîtrise lavage mains, mains propres et savon et je préviens le responsable en cas de doute.</t>
  </si>
  <si>
    <t>En pâtisserie, pour la manipulation, analyse danger : identifier le risque lié à l’étape, maîtriser les points suivants : bph, hygiene du personnel et procedure lavage mains, vérifier l’efficacité et corriger l’écart.</t>
  </si>
  <si>
    <t>Quelles exigences PMS, BPH ou HACCP doivent être respectées pour la manipulation en pâtisserie ?</t>
  </si>
  <si>
    <t>En pâtisserie, pour la manipulation, je respecte les consignes BPH/PMS : lavage mains, mains propres et savon. Je travaille proprement et je contrôle.</t>
  </si>
  <si>
    <t>En pâtisserie, pour la manipulation, exigence PMS/BPH/HACCP : procédure écrite, les points suivants : bph, hygiene du personnel et procedure lavage mains, fréquence de contrôle, preuve et action corrective.</t>
  </si>
  <si>
    <t>Comment réaliserais-tu un audit rapide de la maîtrise de la manipulation en pâtisserie ?</t>
  </si>
  <si>
    <t>En pâtisserie, pour la manipulation, j’observe le poste, je contrôle les points suivants : lavage mains, mains propres et savon et je signale les écarts.</t>
  </si>
  <si>
    <t>En pâtisserie, pour la manipulation, audit : observer le poste, questionner l’équipe, vérifier les points suivants : bph, hygiene du personnel et procedure lavage mains, contrôler les preuves et relever les non-conformités.</t>
  </si>
  <si>
    <t>Quelle décision prends-tu en cas de non-conformité sur la manipulation en pâtisserie ?</t>
  </si>
  <si>
    <t>En pâtisserie, pour la manipulation, en non-conformité, j’arrête, j’isole le produit ou le matériel, puis je préviens.</t>
  </si>
  <si>
    <t>En pâtisserie, pour la manipulation, non-conformité : bloquer ou isoler si besoin, analyser la cause, appliquer la correction et enregistrer la décision.</t>
  </si>
  <si>
    <t>Quels enregistrements ou autocontrôles prouvent que la manipulation est maîtrisé en pâtisserie ?</t>
  </si>
  <si>
    <t>En pâtisserie, pour la manipulation, je garde une preuve simple : fiche, date, contrôle réalisé et correction si besoin.</t>
  </si>
  <si>
    <t>En pâtisserie, pour la manipulation, enregistrements : fiche datée, contrôle de les points suivants : bph, hygiene du personnel et procedure lavage mains, nom du responsable, écart constaté et action corrective réalisée.</t>
  </si>
  <si>
    <t>Quelles consignes donnerais-tu à l’équipe pour sécuriser la manipulation en pâtisserie ?</t>
  </si>
  <si>
    <t>En pâtisserie, pour la manipulation, je rappelle à l’équipe de contrôler les points suivants : lavage mains, mains propres et savon, d’appliquer la consigne et de signaler les écarts.</t>
  </si>
  <si>
    <t>En pâtisserie, pour la manipulation, consignes équipe : expliquer les points suivants : bph, hygiene du personnel et procedure lavage mains, préciser le contrôle attendu, la fréquence, le responsable et la conduite à tenir.</t>
  </si>
  <si>
    <t>Explique le lien entre la manipulation en pâtisserie et les risques microbiologiques, chimiques, physiques ou allergènes.</t>
  </si>
  <si>
    <t>En pâtisserie, pour la manipulation, je relie l’étape aux dangers possibles et je contrôle les points suivants : lavage mains, mains propres et savon pour limiter le risque.</t>
  </si>
  <si>
    <t>En pâtisserie, pour la manipulation, lien dangers : relier l’étape aux risques microbiologiques, chimiques, physiques ou allergènes, puis vérifier les points suivants : bph, hygiene du personnel et procedure lavage mains.</t>
  </si>
  <si>
    <t>Rédige une réponse de responsable sur la manipulation en pâtisserie : organisation, contrôle, traçabilité et correction.</t>
  </si>
  <si>
    <t>En pâtisserie, pour la manipulation, je m’organise, je contrôle les points suivants : lavage mains, mains propres et savon, je note l’écart et je fais corriger.</t>
  </si>
  <si>
    <t>En pâtisserie, pour la manipulation, responsable : planifier l’étape, appliquer les points suivants : bph, hygiene du personnel et procedure lavage mains, contrôler, tracer les écarts et valider l’action corrective.</t>
  </si>
  <si>
    <t>Tu fabriques une préparation en pâtisserie. Explique en 2 phrases ce que tu fais pour éviter un risque microbiologique.</t>
  </si>
  <si>
    <t>En pâtisserie, pour la production, je fais attention à separer cru cuit, planche separee et couteau propre. Je contrôle le résultat et je préviens si j’ai un doute.</t>
  </si>
  <si>
    <t>En pâtisserie, pour la production, je maîtrise l’étape avec les points suivants : flux propre sale, marche en avant et contamination croisee, contrôle opérationnel et consigne claire à l’équipe.</t>
  </si>
  <si>
    <t>Pendant la production en pâtisserie, que contrôles-tu concrètement avant de continuer ? Donne au moins deux points terrain.</t>
  </si>
  <si>
    <t>En pâtisserie, pour la production, je contrôle les points suivants : separer cru cuit, planche separee et couteau propre. Si ce n’est pas conforme, je stoppe, je corrige ou je préviens.</t>
  </si>
  <si>
    <t>En pâtisserie, pour la production, je vérifie les points suivants : flux propre sale, marche en avant et contamination croisee, je compare au critère attendu et je déclenche une action corrective si l’écart est confirmé.</t>
  </si>
  <si>
    <t>Décris les bons gestes à appliquer pendant la production en pâtisserie, avec des mots simples.</t>
  </si>
  <si>
    <t>En pâtisserie, pour la production, les bons gestes sont separer cru cuit, planche separee et couteau propre. Je les applique avant de continuer.</t>
  </si>
  <si>
    <t>En pâtisserie, pour la production, les gestes attendus sont formalisés : flux propre sale, marche en avant et contamination croisee, contrôle au poste et correction immédiate en cas de dérive.</t>
  </si>
  <si>
    <t>Donne un exemple simple de conduite correcte pendant la production en pâtisserie.</t>
  </si>
  <si>
    <t>En pâtisserie, pour la production, exemple : je vérifie les points suivants : separer cru cuit, planche separee et couteau propre. Si quelque chose ne va pas, je corrige.</t>
  </si>
  <si>
    <t>En pâtisserie, pour la production, exemple professionnel : sécuriser l’étape par les points suivants : flux propre sale, marche en avant et contamination croisee, puis tracer l’écart et la correction si nécessaire.</t>
  </si>
  <si>
    <t>Tu vois un écart ou tu as un doute pendant la production en pâtisserie. Que fais-tu tout de suite ?</t>
  </si>
  <si>
    <t>En pâtisserie, pour la production, en cas de doute, j’arrête, j’isole si besoin et je préviens. Je ne continue pas sans correction.</t>
  </si>
  <si>
    <t>En pâtisserie, pour la production, en cas de doute, je bloque ou j’isole, j’analyse l’écart, je décide de la correction et je trace l’action.</t>
  </si>
  <si>
    <t>Pourquoi la production en pâtisserie est-il important pour la sécurité alimentaire ?</t>
  </si>
  <si>
    <t>En pâtisserie, pour la production, c’est important car une erreur peut créer un risque sanitaire. Je maîtrise separer cru cuit, planche separee et couteau propre.</t>
  </si>
  <si>
    <t>En pâtisserie, pour la production, l’enjeu est sanitaire : l’étape peut créer un danger. Je maîtrise les points suivants : flux propre sale, marche en avant et contamination croisee et je vérifie l’application.</t>
  </si>
  <si>
    <t>Quels mots, gestes ou contrôles montrent que tu maîtrises la production en pâtisserie ?</t>
  </si>
  <si>
    <t>En pâtisserie, pour la production, les mots ou gestes attendus sont : separer cru cuit, planche separee et couteau propre. Ils montrent que je contrôle vraiment.</t>
  </si>
  <si>
    <t>En pâtisserie, pour la production, les preuves de maîtrise sont flux propre sale, marche en avant et contamination croisee, observation du poste, contrôle documenté et écart traité.</t>
  </si>
  <si>
    <t>Explique à un jeune collègue les précautions à prendre pour la production en pâtisserie.</t>
  </si>
  <si>
    <t>En pâtisserie, pour la production, je dirais au collègue : vérifie separer cru cuit, planche separee et couteau propre, contrôle ton travail et préviens si tu vois un écart.</t>
  </si>
  <si>
    <t>En pâtisserie, pour la production, consigne équipe : appliquer les points suivants : flux propre sale, marche en avant et contamination croisee, signaler toute dérive, corriger immédiatement et garder la preuve utile.</t>
  </si>
  <si>
    <t>Pendant la production en pâtisserie, qu’est-ce qu’il ne faut surtout pas oublier ?</t>
  </si>
  <si>
    <t>En pâtisserie, pour la production, à ne pas oublier : separer cru cuit, planche separee et couteau propre. Sans contrôle, on peut laisser passer un risque.</t>
  </si>
  <si>
    <t>En pâtisserie, pour la production, point critique : ne pas oublier les points suivants : flux propre sale, marche en avant et contamination croisee, car l’absence de contrôle rend la maîtrise fragile.</t>
  </si>
  <si>
    <t>Tu fabriques une préparation en pâtisserie. Rédige une réponse courte : ce que tu fais, ce que tu contrôles, et qui tu préviens en cas de doute.</t>
  </si>
  <si>
    <t>En pâtisserie, pour la production, je vérifie les points suivants : separer cru cuit, planche separee et couteau propre. Si j’ai un doute, j’arrête, je corrige ou je préviens.</t>
  </si>
  <si>
    <t>En pâtisserie, pour la production, réponse responsable : organiser l’étape, contrôler les points suivants : flux propre sale, marche en avant et contamination croisee, tracer l’écart et faire appliquer la correction.</t>
  </si>
  <si>
    <t>Présente la procédure professionnelle à appliquer pour maîtriser la production en pâtisserie.</t>
  </si>
  <si>
    <t>En pâtisserie, pour la production, je respecte la procédure et je vérifie les points suivants : separer cru cuit, planche separee et couteau propre. Je garde une preuve si elle est demandée.</t>
  </si>
  <si>
    <t>En pâtisserie, pour la production, procédure : définir le responsable, appliquer les points suivants : flux propre sale, marche en avant et contamination croisee, contrôler la conformité et enregistrer les écarts.</t>
  </si>
  <si>
    <t>Quels contrôles, preuves et actions correctives attends-tu sur la production en pâtisserie ?</t>
  </si>
  <si>
    <t>En pâtisserie, pour la production, je contrôle les points suivants : separer cru cuit, planche separee et couteau propre, je note l’écart si besoin et je propose une correction.</t>
  </si>
  <si>
    <t>En pâtisserie, pour la production, contrôle/preuve/correctif : vérifier les points suivants : flux propre sale, marche en avant et contamination croisee, conserver fiche ou relevé, puis corriger et tracer l’action.</t>
  </si>
  <si>
    <t>Analyse les dangers liés à la production en pâtisserie et indique les mesures de maîtrise attendues.</t>
  </si>
  <si>
    <t>En pâtisserie, pour la production, je repère le danger, je maîtrise separer cru cuit, planche separee et couteau propre et je préviens le responsable en cas de doute.</t>
  </si>
  <si>
    <t>En pâtisserie, pour la production, analyse danger : identifier le risque lié à l’étape, maîtriser les points suivants : flux propre sale, marche en avant et contamination croisee, vérifier l’efficacité et corriger l’écart.</t>
  </si>
  <si>
    <t>Quelles exigences PMS, BPH ou HACCP doivent être respectées pour la production en pâtisserie ?</t>
  </si>
  <si>
    <t>En pâtisserie, pour la production, je respecte les consignes BPH/PMS : separer cru cuit, planche separee et couteau propre. Je travaille proprement et je contrôle.</t>
  </si>
  <si>
    <t>En pâtisserie, pour la production, exigence PMS/BPH/HACCP : procédure écrite, les points suivants : flux propre sale, marche en avant et contamination croisee, fréquence de contrôle, preuve et action corrective.</t>
  </si>
  <si>
    <t>Comment réaliserais-tu un audit rapide de la maîtrise de la production en pâtisserie ?</t>
  </si>
  <si>
    <t>En pâtisserie, pour la production, j’observe le poste, je contrôle les points suivants : separer cru cuit, planche separee et couteau propre et je signale les écarts.</t>
  </si>
  <si>
    <t>En pâtisserie, pour la production, audit : observer le poste, questionner l’équipe, vérifier les points suivants : flux propre sale, marche en avant et contamination croisee, contrôler les preuves et relever les non-conformités.</t>
  </si>
  <si>
    <t>Quelle décision prends-tu en cas de non-conformité sur la production en pâtisserie ?</t>
  </si>
  <si>
    <t>En pâtisserie, pour la production, en non-conformité, j’arrête, j’isole le produit ou le matériel, puis je préviens.</t>
  </si>
  <si>
    <t>En pâtisserie, pour la production, non-conformité : bloquer ou isoler si besoin, analyser la cause, appliquer la correction et enregistrer la décision.</t>
  </si>
  <si>
    <t>Quels enregistrements ou autocontrôles prouvent que la production est maîtrisé en pâtisserie ?</t>
  </si>
  <si>
    <t>En pâtisserie, pour la production, je garde une preuve simple : fiche, date, contrôle réalisé et correction si besoin.</t>
  </si>
  <si>
    <t>En pâtisserie, pour la production, enregistrements : fiche datée, contrôle de les points suivants : flux propre sale, marche en avant et contamination croisee, nom du responsable, écart constaté et action corrective réalisée.</t>
  </si>
  <si>
    <t>Quelles consignes donnerais-tu à l’équipe pour sécuriser la production en pâtisserie ?</t>
  </si>
  <si>
    <t>En pâtisserie, pour la production, je rappelle à l’équipe de contrôler les points suivants : separer cru cuit, planche separee et couteau propre, d’appliquer la consigne et de signaler les écarts.</t>
  </si>
  <si>
    <t>En pâtisserie, pour la production, consignes équipe : expliquer les points suivants : flux propre sale, marche en avant et contamination croisee, préciser le contrôle attendu, la fréquence, le responsable et la conduite à tenir.</t>
  </si>
  <si>
    <t>Explique le lien entre la production en pâtisserie et les risques microbiologiques, chimiques, physiques ou allergènes.</t>
  </si>
  <si>
    <t>En pâtisserie, pour la production, je relie l’étape aux dangers possibles et je contrôle les points suivants : separer cru cuit, planche separee et couteau propre pour limiter le risque.</t>
  </si>
  <si>
    <t>En pâtisserie, pour la production, lien dangers : relier l’étape aux risques microbiologiques, chimiques, physiques ou allergènes, puis vérifier les points suivants : flux propre sale, marche en avant et contamination croisee.</t>
  </si>
  <si>
    <t>Rédige une réponse de responsable sur la production en pâtisserie : organisation, contrôle, traçabilité et correction.</t>
  </si>
  <si>
    <t>En pâtisserie, pour la production, je m’organise, je contrôle les points suivants : separer cru cuit, planche separee et couteau propre, je note l’écart et je fais corriger.</t>
  </si>
  <si>
    <t>En pâtisserie, pour la production, responsable : planifier l’étape, appliquer les points suivants : flux propre sale, marche en avant et contamination croisee, contrôler, tracer les écarts et valider l’action corrective.</t>
  </si>
  <si>
    <t>Tu nettoies ou désinfectes une zone, un poste ou du matériel en pâtisserie. Explique en 2 phrases ce que tu fais pour éviter un risque chimique.</t>
  </si>
  <si>
    <t>En pâtisserie, pour le nettoyage, je fais attention à nettoyer, desinfecter et produit adapte. Je contrôle le résultat et je préviens si j’ai un doute.</t>
  </si>
  <si>
    <t>En pâtisserie, pour le nettoyage, je maîtrise l’étape avec les points suivants : plan de nettoyage, protocole nd et detergent desinfectant, contrôle opérationnel et consigne claire à l’équipe.</t>
  </si>
  <si>
    <t>Pendant le nettoyage en pâtisserie, que contrôles-tu concrètement avant de continuer ? Donne au moins deux points terrain.</t>
  </si>
  <si>
    <t>En pâtisserie, pour le nettoyage, je contrôle les points suivants : nettoyer, desinfecter et produit adapte. Si ce n’est pas conforme, je stoppe, je corrige ou je préviens.</t>
  </si>
  <si>
    <t>En pâtisserie, pour le nettoyage, je vérifie les points suivants : plan de nettoyage, protocole nd et detergent desinfectant, je compare au critère attendu et je déclenche une action corrective si l’écart est confirmé.</t>
  </si>
  <si>
    <t>Décris les bons gestes à appliquer pendant le nettoyage en pâtisserie, avec des mots simples.</t>
  </si>
  <si>
    <t>En pâtisserie, pour le nettoyage, les bons gestes sont nettoyer, desinfecter et produit adapte. Je les applique avant de continuer.</t>
  </si>
  <si>
    <t>En pâtisserie, pour le nettoyage, les gestes attendus sont formalisés : plan de nettoyage, protocole nd et detergent desinfectant, contrôle au poste et correction immédiate en cas de dérive.</t>
  </si>
  <si>
    <t>Donne un exemple simple de conduite correcte pendant le nettoyage en pâtisserie.</t>
  </si>
  <si>
    <t>En pâtisserie, pour le nettoyage, exemple : je vérifie les points suivants : nettoyer, desinfecter et produit adapte. Si quelque chose ne va pas, je corrige.</t>
  </si>
  <si>
    <t>En pâtisserie, pour le nettoyage, exemple professionnel : sécuriser l’étape par les points suivants : plan de nettoyage, protocole nd et detergent desinfectant, puis tracer l’écart et la correction si nécessaire.</t>
  </si>
  <si>
    <t>Tu vois un écart ou tu as un doute pendant le nettoyage en pâtisserie. Que fais-tu tout de suite ?</t>
  </si>
  <si>
    <t>En pâtisserie, pour le nettoyage, en cas de doute, j’arrête, j’isole si besoin et je préviens. Je ne continue pas sans correction.</t>
  </si>
  <si>
    <t>En pâtisserie, pour le nettoyage, en cas de doute, je bloque ou j’isole, j’analyse l’écart, je décide de la correction et je trace l’action.</t>
  </si>
  <si>
    <t>Pourquoi le nettoyage en pâtisserie est-il important pour la sécurité alimentaire ?</t>
  </si>
  <si>
    <t>En pâtisserie, pour le nettoyage, c’est important car une erreur peut créer un risque sanitaire. Je maîtrise nettoyer, desinfecter et produit adapte.</t>
  </si>
  <si>
    <t>En pâtisserie, pour le nettoyage, l’enjeu est sanitaire : l’étape peut créer un danger. Je maîtrise les points suivants : plan de nettoyage, protocole nd et detergent desinfectant et je vérifie l’application.</t>
  </si>
  <si>
    <t>Quels mots, gestes ou contrôles montrent que tu maîtrises le nettoyage en pâtisserie ?</t>
  </si>
  <si>
    <t>En pâtisserie, pour le nettoyage, les mots ou gestes attendus sont : nettoyer, desinfecter et produit adapte. Ils montrent que je contrôle vraiment.</t>
  </si>
  <si>
    <t>En pâtisserie, pour le nettoyage, les preuves de maîtrise sont plan de nettoyage, protocole nd et detergent desinfectant, observation du poste, contrôle documenté et écart traité.</t>
  </si>
  <si>
    <t>Explique à un jeune collègue les précautions à prendre pour le nettoyage en pâtisserie.</t>
  </si>
  <si>
    <t>En pâtisserie, pour le nettoyage, je dirais au collègue : vérifie nettoyer, desinfecter et produit adapte, contrôle ton travail et préviens si tu vois un écart.</t>
  </si>
  <si>
    <t>En pâtisserie, pour le nettoyage, consigne équipe : appliquer les points suivants : plan de nettoyage, protocole nd et detergent desinfectant, signaler toute dérive, corriger immédiatement et garder la preuve utile.</t>
  </si>
  <si>
    <t>Pendant le nettoyage en pâtisserie, qu’est-ce qu’il ne faut surtout pas oublier ?</t>
  </si>
  <si>
    <t>En pâtisserie, pour le nettoyage, à ne pas oublier : nettoyer, desinfecter et produit adapte. Sans contrôle, on peut laisser passer un risque.</t>
  </si>
  <si>
    <t>En pâtisserie, pour le nettoyage, point critique : ne pas oublier les points suivants : plan de nettoyage, protocole nd et detergent desinfectant, car l’absence de contrôle rend la maîtrise fragile.</t>
  </si>
  <si>
    <t>Tu nettoies ou désinfectes une zone, un poste ou du matériel en pâtisserie. Rédige une réponse courte : ce que tu fais, ce que tu contrôles, et qui tu préviens en cas de doute.</t>
  </si>
  <si>
    <t>En pâtisserie, pour le nettoyage, je vérifie les points suivants : nettoyer, desinfecter et produit adapte. Si j’ai un doute, j’arrête, je corrige ou je préviens.</t>
  </si>
  <si>
    <t>En pâtisserie, pour le nettoyage, réponse responsable : organiser l’étape, contrôler les points suivants : plan de nettoyage, protocole nd et detergent desinfectant, tracer l’écart et faire appliquer la correction.</t>
  </si>
  <si>
    <t>Présente la procédure professionnelle à appliquer pour maîtriser le nettoyage en pâtisserie.</t>
  </si>
  <si>
    <t>En pâtisserie, pour le nettoyage, je respecte la procédure et je vérifie les points suivants : nettoyer, desinfecter et produit adapte. Je garde une preuve si elle est demandée.</t>
  </si>
  <si>
    <t>En pâtisserie, pour le nettoyage, procédure : définir le responsable, appliquer les points suivants : plan de nettoyage, protocole nd et detergent desinfectant, contrôler la conformité et enregistrer les écarts.</t>
  </si>
  <si>
    <t>Quels contrôles, preuves et actions correctives attends-tu sur le nettoyage en pâtisserie ?</t>
  </si>
  <si>
    <t>En pâtisserie, pour le nettoyage, je contrôle les points suivants : nettoyer, desinfecter et produit adapte, je note l’écart si besoin et je propose une correction.</t>
  </si>
  <si>
    <t>En pâtisserie, pour le nettoyage, contrôle/preuve/correctif : vérifier les points suivants : plan de nettoyage, protocole nd et detergent desinfectant, conserver fiche ou relevé, puis corriger et tracer l’action.</t>
  </si>
  <si>
    <t>Analyse les dangers liés à le nettoyage en pâtisserie et indique les mesures de maîtrise attendues.</t>
  </si>
  <si>
    <t>En pâtisserie, pour le nettoyage, je repère le danger, je maîtrise nettoyer, desinfecter et produit adapte et je préviens le responsable en cas de doute.</t>
  </si>
  <si>
    <t>En pâtisserie, pour le nettoyage, analyse danger : identifier le risque lié à l’étape, maîtriser les points suivants : plan de nettoyage, protocole nd et detergent desinfectant, vérifier l’efficacité et corriger l’écart.</t>
  </si>
  <si>
    <t>Quelles exigences PMS, BPH ou HACCP doivent être respectées pour le nettoyage en pâtisserie ?</t>
  </si>
  <si>
    <t>En pâtisserie, pour le nettoyage, je respecte les consignes BPH/PMS : nettoyer, desinfecter et produit adapte. Je travaille proprement et je contrôle.</t>
  </si>
  <si>
    <t>En pâtisserie, pour le nettoyage, exigence PMS/BPH/HACCP : procédure écrite, les points suivants : plan de nettoyage, protocole nd et detergent desinfectant, fréquence de contrôle, preuve et action corrective.</t>
  </si>
  <si>
    <t>Comment réaliserais-tu un audit rapide de la maîtrise de le nettoyage en pâtisserie ?</t>
  </si>
  <si>
    <t>En pâtisserie, pour le nettoyage, j’observe le poste, je contrôle les points suivants : nettoyer, desinfecter et produit adapte et je signale les écarts.</t>
  </si>
  <si>
    <t>En pâtisserie, pour le nettoyage, audit : observer le poste, questionner l’équipe, vérifier les points suivants : plan de nettoyage, protocole nd et detergent desinfectant, contrôler les preuves et relever les non-conformités.</t>
  </si>
  <si>
    <t>Quelle décision prends-tu en cas de non-conformité sur le nettoyage en pâtisserie ?</t>
  </si>
  <si>
    <t>En pâtisserie, pour le nettoyage, en non-conformité, j’arrête, j’isole le produit ou le matériel, puis je préviens.</t>
  </si>
  <si>
    <t>En pâtisserie, pour le nettoyage, non-conformité : bloquer ou isoler si besoin, analyser la cause, appliquer la correction et enregistrer la décision.</t>
  </si>
  <si>
    <t>Quels enregistrements ou autocontrôles prouvent que le nettoyage est maîtrisé en pâtisserie ?</t>
  </si>
  <si>
    <t>En pâtisserie, pour le nettoyage, je garde une preuve simple : fiche, date, contrôle réalisé et correction si besoin.</t>
  </si>
  <si>
    <t>En pâtisserie, pour le nettoyage, enregistrements : fiche datée, contrôle de les points suivants : plan de nettoyage, protocole nd et detergent desinfectant, nom du responsable, écart constaté et action corrective réalisée.</t>
  </si>
  <si>
    <t>Quelles consignes donnerais-tu à l’équipe pour sécuriser le nettoyage en pâtisserie ?</t>
  </si>
  <si>
    <t>En pâtisserie, pour le nettoyage, je rappelle à l’équipe de contrôler les points suivants : nettoyer, desinfecter et produit adapte, d’appliquer la consigne et de signaler les écarts.</t>
  </si>
  <si>
    <t>En pâtisserie, pour le nettoyage, consignes équipe : expliquer les points suivants : plan de nettoyage, protocole nd et detergent desinfectant, préciser le contrôle attendu, la fréquence, le responsable et la conduite à tenir.</t>
  </si>
  <si>
    <t>Explique le lien entre le nettoyage en pâtisserie et les risques microbiologiques, chimiques, physiques ou allergènes.</t>
  </si>
  <si>
    <t>En pâtisserie, pour le nettoyage, je relie l’étape aux dangers possibles et je contrôle les points suivants : nettoyer, desinfecter et produit adapte pour limiter le risque.</t>
  </si>
  <si>
    <t>En pâtisserie, pour le nettoyage, lien dangers : relier l’étape aux risques microbiologiques, chimiques, physiques ou allergènes, puis vérifier les points suivants : plan de nettoyage, protocole nd et detergent desinfectant.</t>
  </si>
  <si>
    <t>Rédige une réponse de responsable sur le nettoyage en pâtisserie : organisation, contrôle, traçabilité et correction.</t>
  </si>
  <si>
    <t>En pâtisserie, pour le nettoyage, je m’organise, je contrôle les points suivants : nettoyer, desinfecter et produit adapte, je note l’écart et je fais corriger.</t>
  </si>
  <si>
    <t>En pâtisserie, pour le nettoyage, responsable : planifier l’étape, appliquer les points suivants : plan de nettoyage, protocole nd et detergent desinfectant, contrôler, tracer les écarts et valider l’action corrective.</t>
  </si>
  <si>
    <t>Tu réceptionnes des marchandises en pâtisserie. Explique en 2 phrases ce que tu fais pour éviter un risque microbiologique.</t>
  </si>
  <si>
    <t>En pâtisserie, pour la réception, je fais attention à controle livraison, temperature reception et dlc. Je contrôle le résultat et je préviens si j’ai un doute.</t>
  </si>
  <si>
    <t>En pâtisserie, pour la réception, je maîtrise l’étape avec les points suivants : controle reception, temperature a reception et integrite emballage, contrôle opérationnel et consigne claire à l’équipe.</t>
  </si>
  <si>
    <t>Pendant la réception en pâtisserie, que contrôles-tu concrètement avant de continuer ? Donne au moins deux points terrain.</t>
  </si>
  <si>
    <t>En pâtisserie, pour la réception, je contrôle les points suivants : controle livraison, temperature reception et dlc. Si ce n’est pas conforme, je stoppe, je corrige ou je préviens.</t>
  </si>
  <si>
    <t>En pâtisserie, pour la réception, je vérifie les points suivants : controle reception, temperature a reception et integrite emballage, je compare au critère attendu et je déclenche une action corrective si l’écart est confirmé.</t>
  </si>
  <si>
    <t>Décris les bons gestes à appliquer pendant la réception en pâtisserie, avec des mots simples.</t>
  </si>
  <si>
    <t>En pâtisserie, pour la réception, les bons gestes sont controle livraison, temperature reception et dlc. Je les applique avant de continuer.</t>
  </si>
  <si>
    <t>En pâtisserie, pour la réception, les gestes attendus sont formalisés : controle reception, temperature a reception et integrite emballage, contrôle au poste et correction immédiate en cas de dérive.</t>
  </si>
  <si>
    <t>Donne un exemple simple de conduite correcte pendant la réception en pâtisserie.</t>
  </si>
  <si>
    <t>En pâtisserie, pour la réception, exemple : je vérifie les points suivants : controle livraison, temperature reception et dlc. Si quelque chose ne va pas, je corrige.</t>
  </si>
  <si>
    <t>En pâtisserie, pour la réception, exemple professionnel : sécuriser l’étape par les points suivants : controle reception, temperature a reception et integrite emballage, puis tracer l’écart et la correction si nécessaire.</t>
  </si>
  <si>
    <t>Tu vois un écart ou tu as un doute pendant la réception en pâtisserie. Que fais-tu tout de suite ?</t>
  </si>
  <si>
    <t>En pâtisserie, pour la réception, en cas de doute, j’arrête, j’isole si besoin et je préviens. Je ne continue pas sans correction.</t>
  </si>
  <si>
    <t>En pâtisserie, pour la réception, en cas de doute, je bloque ou j’isole, j’analyse l’écart, je décide de la correction et je trace l’action.</t>
  </si>
  <si>
    <t>Pourquoi la réception en pâtisserie est-il important pour la sécurité alimentaire ?</t>
  </si>
  <si>
    <t>En pâtisserie, pour la réception, c’est important car une erreur peut créer un risque sanitaire. Je maîtrise controle livraison, temperature reception et dlc.</t>
  </si>
  <si>
    <t>En pâtisserie, pour la réception, l’enjeu est sanitaire : l’étape peut créer un danger. Je maîtrise les points suivants : controle reception, temperature a reception et integrite emballage et je vérifie l’application.</t>
  </si>
  <si>
    <t>Quels mots, gestes ou contrôles montrent que tu maîtrises la réception en pâtisserie ?</t>
  </si>
  <si>
    <t>En pâtisserie, pour la réception, les mots ou gestes attendus sont : controle livraison, temperature reception et dlc. Ils montrent que je contrôle vraiment.</t>
  </si>
  <si>
    <t>En pâtisserie, pour la réception, les preuves de maîtrise sont controle reception, temperature a reception et integrite emballage, observation du poste, contrôle documenté et écart traité.</t>
  </si>
  <si>
    <t>Explique à un jeune collègue les précautions à prendre pour la réception en pâtisserie.</t>
  </si>
  <si>
    <t>En pâtisserie, pour la réception, je dirais au collègue : vérifie controle livraison, temperature reception et dlc, contrôle ton travail et préviens si tu vois un écart.</t>
  </si>
  <si>
    <t>En pâtisserie, pour la réception, consigne équipe : appliquer les points suivants : controle reception, temperature a reception et integrite emballage, signaler toute dérive, corriger immédiatement et garder la preuve utile.</t>
  </si>
  <si>
    <t>Pendant la réception en pâtisserie, qu’est-ce qu’il ne faut surtout pas oublier ?</t>
  </si>
  <si>
    <t>En pâtisserie, pour la réception, à ne pas oublier : controle livraison, temperature reception et dlc. Sans contrôle, on peut laisser passer un risque.</t>
  </si>
  <si>
    <t>En pâtisserie, pour la réception, point critique : ne pas oublier les points suivants : controle reception, temperature a reception et integrite emballage, car l’absence de contrôle rend la maîtrise fragile.</t>
  </si>
  <si>
    <t>Tu réceptionnes des marchandises en pâtisserie. Rédige une réponse courte : ce que tu fais, ce que tu contrôles, et qui tu préviens en cas de doute.</t>
  </si>
  <si>
    <t>En pâtisserie, pour la réception, je vérifie les points suivants : controle livraison, temperature reception et dlc. Si j’ai un doute, j’arrête, je corrige ou je préviens.</t>
  </si>
  <si>
    <t>En pâtisserie, pour la réception, réponse responsable : organiser l’étape, contrôler les points suivants : controle reception, temperature a reception et integrite emballage, tracer l’écart et faire appliquer la correction.</t>
  </si>
  <si>
    <t>Présente la procédure professionnelle à appliquer pour maîtriser la réception en pâtisserie.</t>
  </si>
  <si>
    <t>En pâtisserie, pour la réception, je respecte la procédure et je vérifie les points suivants : controle livraison, temperature reception et dlc. Je garde une preuve si elle est demandée.</t>
  </si>
  <si>
    <t>En pâtisserie, pour la réception, procédure : définir le responsable, appliquer les points suivants : controle reception, temperature a reception et integrite emballage, contrôler la conformité et enregistrer les écarts.</t>
  </si>
  <si>
    <t>Quels contrôles, preuves et actions correctives attends-tu sur la réception en pâtisserie ?</t>
  </si>
  <si>
    <t>En pâtisserie, pour la réception, je contrôle les points suivants : controle livraison, temperature reception et dlc, je note l’écart si besoin et je propose une correction.</t>
  </si>
  <si>
    <t>En pâtisserie, pour la réception, contrôle/preuve/correctif : vérifier les points suivants : controle reception, temperature a reception et integrite emballage, conserver fiche ou relevé, puis corriger et tracer l’action.</t>
  </si>
  <si>
    <t>Analyse les dangers liés à la réception en pâtisserie et indique les mesures de maîtrise attendues.</t>
  </si>
  <si>
    <t>En pâtisserie, pour la réception, je repère le danger, je maîtrise controle livraison, temperature reception et dlc et je préviens le responsable en cas de doute.</t>
  </si>
  <si>
    <t>En pâtisserie, pour la réception, analyse danger : identifier le risque lié à l’étape, maîtriser les points suivants : controle reception, temperature a reception et integrite emballage, vérifier l’efficacité et corriger l’écart.</t>
  </si>
  <si>
    <t>Quelles exigences PMS, BPH ou HACCP doivent être respectées pour la réception en pâtisserie ?</t>
  </si>
  <si>
    <t>En pâtisserie, pour la réception, je respecte les consignes BPH/PMS : controle livraison, temperature reception et dlc. Je travaille proprement et je contrôle.</t>
  </si>
  <si>
    <t>En pâtisserie, pour la réception, exigence PMS/BPH/HACCP : procédure écrite, les points suivants : controle reception, temperature a reception et integrite emballage, fréquence de contrôle, preuve et action corrective.</t>
  </si>
  <si>
    <t>Comment réaliserais-tu un audit rapide de la maîtrise de la réception en pâtisserie ?</t>
  </si>
  <si>
    <t>En pâtisserie, pour la réception, j’observe le poste, je contrôle les points suivants : controle livraison, temperature reception et dlc et je signale les écarts.</t>
  </si>
  <si>
    <t>En pâtisserie, pour la réception, audit : observer le poste, questionner l’équipe, vérifier les points suivants : controle reception, temperature a reception et integrite emballage, contrôler les preuves et relever les non-conformités.</t>
  </si>
  <si>
    <t>Quelle décision prends-tu en cas de non-conformité sur la réception en pâtisserie ?</t>
  </si>
  <si>
    <t>En pâtisserie, pour la réception, en non-conformité, j’arrête, j’isole le produit ou le matériel, puis je préviens.</t>
  </si>
  <si>
    <t>En pâtisserie, pour la réception, non-conformité : bloquer ou isoler si besoin, analyser la cause, appliquer la correction et enregistrer la décision.</t>
  </si>
  <si>
    <t>Quels enregistrements ou autocontrôles prouvent que la réception est maîtrisé en pâtisserie ?</t>
  </si>
  <si>
    <t>En pâtisserie, pour la réception, je garde une preuve simple : fiche, date, contrôle réalisé et correction si besoin.</t>
  </si>
  <si>
    <t>En pâtisserie, pour la réception, enregistrements : fiche datée, contrôle de les points suivants : controle reception, temperature a reception et integrite emballage, nom du responsable, écart constaté et action corrective réalisée.</t>
  </si>
  <si>
    <t>Quelles consignes donnerais-tu à l’équipe pour sécuriser la réception en pâtisserie ?</t>
  </si>
  <si>
    <t>En pâtisserie, pour la réception, je rappelle à l’équipe de contrôler les points suivants : controle livraison, temperature reception et dlc, d’appliquer la consigne et de signaler les écarts.</t>
  </si>
  <si>
    <t>En pâtisserie, pour la réception, consignes équipe : expliquer les points suivants : controle reception, temperature a reception et integrite emballage, préciser le contrôle attendu, la fréquence, le responsable et la conduite à tenir.</t>
  </si>
  <si>
    <t>Explique le lien entre la réception en pâtisserie et les risques microbiologiques, chimiques, physiques ou allergènes.</t>
  </si>
  <si>
    <t>En pâtisserie, pour la réception, je relie l’étape aux dangers possibles et je contrôle les points suivants : controle livraison, temperature reception et dlc pour limiter le risque.</t>
  </si>
  <si>
    <t>En pâtisserie, pour la réception, lien dangers : relier l’étape aux risques microbiologiques, chimiques, physiques ou allergènes, puis vérifier les points suivants : controle reception, temperature a reception et integrite emballage.</t>
  </si>
  <si>
    <t>Rédige une réponse de responsable sur la réception en pâtisserie : organisation, contrôle, traçabilité et correction.</t>
  </si>
  <si>
    <t>En pâtisserie, pour la réception, je m’organise, je contrôle les points suivants : controle livraison, temperature reception et dlc, je note l’écart et je fais corriger.</t>
  </si>
  <si>
    <t>En pâtisserie, pour la réception, responsable : planifier l’étape, appliquer les points suivants : controle reception, temperature a reception et integrite emballage, contrôler, tracer les écarts et valider l’action corrective.</t>
  </si>
  <si>
    <t>Tu ranges ou stockes des denrées en pâtisserie. Explique en 2 phrases ce que tu fais pour éviter un risque microbiologique.</t>
  </si>
  <si>
    <t>En pâtisserie, pour le stockage, je fais attention à ranger au froid, frigo et chambre froide. Je contrôle le résultat et je préviens si j’ai un doute.</t>
  </si>
  <si>
    <t>En pâtisserie, pour le stockage, je maîtrise l’étape avec les points suivants : stockage conforme, temperature stockage et froid positif, contrôle opérationnel et consigne claire à l’équipe.</t>
  </si>
  <si>
    <t>Pendant le stockage en pâtisserie, que contrôles-tu concrètement avant de continuer ? Donne au moins deux points terrain.</t>
  </si>
  <si>
    <t>En pâtisserie, pour le stockage, je contrôle les points suivants : ranger au froid, frigo et chambre froide. Si ce n’est pas conforme, je stoppe, je corrige ou je préviens.</t>
  </si>
  <si>
    <t>En pâtisserie, pour le stockage, je vérifie les points suivants : stockage conforme, temperature stockage et froid positif, je compare au critère attendu et je déclenche une action corrective si l’écart est confirmé.</t>
  </si>
  <si>
    <t>Décris les bons gestes à appliquer pendant le stockage en pâtisserie, avec des mots simples.</t>
  </si>
  <si>
    <t>En pâtisserie, pour le stockage, les bons gestes sont ranger au froid, frigo et chambre froide. Je les applique avant de continuer.</t>
  </si>
  <si>
    <t>En pâtisserie, pour le stockage, les gestes attendus sont formalisés : stockage conforme, temperature stockage et froid positif, contrôle au poste et correction immédiate en cas de dérive.</t>
  </si>
  <si>
    <t>Donne un exemple simple de conduite correcte pendant le stockage en pâtisserie.</t>
  </si>
  <si>
    <t>En pâtisserie, pour le stockage, exemple : je vérifie les points suivants : ranger au froid, frigo et chambre froide. Si quelque chose ne va pas, je corrige.</t>
  </si>
  <si>
    <t>En pâtisserie, pour le stockage, exemple professionnel : sécuriser l’étape par les points suivants : stockage conforme, temperature stockage et froid positif, puis tracer l’écart et la correction si nécessaire.</t>
  </si>
  <si>
    <t>Tu vois un écart ou tu as un doute pendant le stockage en pâtisserie. Que fais-tu tout de suite ?</t>
  </si>
  <si>
    <t>En pâtisserie, pour le stockage, en cas de doute, j’arrête, j’isole si besoin et je préviens. Je ne continue pas sans correction.</t>
  </si>
  <si>
    <t>En pâtisserie, pour le stockage, en cas de doute, je bloque ou j’isole, j’analyse l’écart, je décide de la correction et je trace l’action.</t>
  </si>
  <si>
    <t>Pourquoi le stockage en pâtisserie est-il important pour la sécurité alimentaire ?</t>
  </si>
  <si>
    <t>En pâtisserie, pour le stockage, c’est important car une erreur peut créer un risque sanitaire. Je maîtrise ranger au froid, frigo et chambre froide.</t>
  </si>
  <si>
    <t>En pâtisserie, pour le stockage, l’enjeu est sanitaire : l’étape peut créer un danger. Je maîtrise les points suivants : stockage conforme, temperature stockage et froid positif et je vérifie l’application.</t>
  </si>
  <si>
    <t>Quels mots, gestes ou contrôles montrent que tu maîtrises le stockage en pâtisserie ?</t>
  </si>
  <si>
    <t>En pâtisserie, pour le stockage, les mots ou gestes attendus sont : ranger au froid, frigo et chambre froide. Ils montrent que je contrôle vraiment.</t>
  </si>
  <si>
    <t>En pâtisserie, pour le stockage, les preuves de maîtrise sont stockage conforme, temperature stockage et froid positif, observation du poste, contrôle documenté et écart traité.</t>
  </si>
  <si>
    <t>Explique à un jeune collègue les précautions à prendre pour le stockage en pâtisserie.</t>
  </si>
  <si>
    <t>En pâtisserie, pour le stockage, je dirais au collègue : vérifie ranger au froid, frigo et chambre froide, contrôle ton travail et préviens si tu vois un écart.</t>
  </si>
  <si>
    <t>En pâtisserie, pour le stockage, consigne équipe : appliquer les points suivants : stockage conforme, temperature stockage et froid positif, signaler toute dérive, corriger immédiatement et garder la preuve utile.</t>
  </si>
  <si>
    <t>Pendant le stockage en pâtisserie, qu’est-ce qu’il ne faut surtout pas oublier ?</t>
  </si>
  <si>
    <t>En pâtisserie, pour le stockage, à ne pas oublier : ranger au froid, frigo et chambre froide. Sans contrôle, on peut laisser passer un risque.</t>
  </si>
  <si>
    <t>En pâtisserie, pour le stockage, point critique : ne pas oublier les points suivants : stockage conforme, temperature stockage et froid positif, car l’absence de contrôle rend la maîtrise fragile.</t>
  </si>
  <si>
    <t>Tu ranges ou stockes des denrées en pâtisserie. Rédige une réponse courte : ce que tu fais, ce que tu contrôles, et qui tu préviens en cas de doute.</t>
  </si>
  <si>
    <t>En pâtisserie, pour le stockage, je vérifie les points suivants : ranger au froid, frigo et chambre froide. Si j’ai un doute, j’arrête, je corrige ou je préviens.</t>
  </si>
  <si>
    <t>En pâtisserie, pour le stockage, réponse responsable : organiser l’étape, contrôler les points suivants : stockage conforme, temperature stockage et froid positif, tracer l’écart et faire appliquer la correction.</t>
  </si>
  <si>
    <t>Présente la procédure professionnelle à appliquer pour maîtriser le stockage en pâtisserie.</t>
  </si>
  <si>
    <t>En pâtisserie, pour le stockage, je respecte la procédure et je vérifie les points suivants : ranger au froid, frigo et chambre froide. Je garde une preuve si elle est demandée.</t>
  </si>
  <si>
    <t>En pâtisserie, pour le stockage, procédure : définir le responsable, appliquer les points suivants : stockage conforme, temperature stockage et froid positif, contrôler la conformité et enregistrer les écarts.</t>
  </si>
  <si>
    <t>Quels contrôles, preuves et actions correctives attends-tu sur le stockage en pâtisserie ?</t>
  </si>
  <si>
    <t>En pâtisserie, pour le stockage, je contrôle les points suivants : ranger au froid, frigo et chambre froide, je note l’écart si besoin et je propose une correction.</t>
  </si>
  <si>
    <t>En pâtisserie, pour le stockage, contrôle/preuve/correctif : vérifier les points suivants : stockage conforme, temperature stockage et froid positif, conserver fiche ou relevé, puis corriger et tracer l’action.</t>
  </si>
  <si>
    <t>Analyse les dangers liés à le stockage en pâtisserie et indique les mesures de maîtrise attendues.</t>
  </si>
  <si>
    <t>En pâtisserie, pour le stockage, je repère le danger, je maîtrise ranger au froid, frigo et chambre froide et je préviens le responsable en cas de doute.</t>
  </si>
  <si>
    <t>En pâtisserie, pour le stockage, analyse danger : identifier le risque lié à l’étape, maîtriser les points suivants : stockage conforme, temperature stockage et froid positif, vérifier l’efficacité et corriger l’écart.</t>
  </si>
  <si>
    <t>Quelles exigences PMS, BPH ou HACCP doivent être respectées pour le stockage en pâtisserie ?</t>
  </si>
  <si>
    <t>En pâtisserie, pour le stockage, je respecte les consignes BPH/PMS : ranger au froid, frigo et chambre froide. Je travaille proprement et je contrôle.</t>
  </si>
  <si>
    <t>En pâtisserie, pour le stockage, exigence PMS/BPH/HACCP : procédure écrite, les points suivants : stockage conforme, temperature stockage et froid positif, fréquence de contrôle, preuve et action corrective.</t>
  </si>
  <si>
    <t>Comment réaliserais-tu un audit rapide de la maîtrise de le stockage en pâtisserie ?</t>
  </si>
  <si>
    <t>En pâtisserie, pour le stockage, j’observe le poste, je contrôle les points suivants : ranger au froid, frigo et chambre froide et je signale les écarts.</t>
  </si>
  <si>
    <t>En pâtisserie, pour le stockage, audit : observer le poste, questionner l’équipe, vérifier les points suivants : stockage conforme, temperature stockage et froid positif, contrôler les preuves et relever les non-conformités.</t>
  </si>
  <si>
    <t>Quelle décision prends-tu en cas de non-conformité sur le stockage en pâtisserie ?</t>
  </si>
  <si>
    <t>En pâtisserie, pour le stockage, en non-conformité, j’arrête, j’isole le produit ou le matériel, puis je préviens.</t>
  </si>
  <si>
    <t>En pâtisserie, pour le stockage, non-conformité : bloquer ou isoler si besoin, analyser la cause, appliquer la correction et enregistrer la décision.</t>
  </si>
  <si>
    <t>Quels enregistrements ou autocontrôles prouvent que le stockage est maîtrisé en pâtisserie ?</t>
  </si>
  <si>
    <t>En pâtisserie, pour le stockage, je garde une preuve simple : fiche, date, contrôle réalisé et correction si besoin.</t>
  </si>
  <si>
    <t>En pâtisserie, pour le stockage, enregistrements : fiche datée, contrôle de les points suivants : stockage conforme, temperature stockage et froid positif, nom du responsable, écart constaté et action corrective réalisée.</t>
  </si>
  <si>
    <t>Quelles consignes donnerais-tu à l’équipe pour sécuriser le stockage en pâtisserie ?</t>
  </si>
  <si>
    <t>En pâtisserie, pour le stockage, je rappelle à l’équipe de contrôler les points suivants : ranger au froid, frigo et chambre froide, d’appliquer la consigne et de signaler les écarts.</t>
  </si>
  <si>
    <t>En pâtisserie, pour le stockage, consignes équipe : expliquer les points suivants : stockage conforme, temperature stockage et froid positif, préciser le contrôle attendu, la fréquence, le responsable et la conduite à tenir.</t>
  </si>
  <si>
    <t>Explique le lien entre le stockage en pâtisserie et les risques microbiologiques, chimiques, physiques ou allergènes.</t>
  </si>
  <si>
    <t>En pâtisserie, pour le stockage, je relie l’étape aux dangers possibles et je contrôle les points suivants : ranger au froid, frigo et chambre froide pour limiter le risque.</t>
  </si>
  <si>
    <t>En pâtisserie, pour le stockage, lien dangers : relier l’étape aux risques microbiologiques, chimiques, physiques ou allergènes, puis vérifier les points suivants : stockage conforme, temperature stockage et froid positif.</t>
  </si>
  <si>
    <t>Rédige une réponse de responsable sur le stockage en pâtisserie : organisation, contrôle, traçabilité et correction.</t>
  </si>
  <si>
    <t>En pâtisserie, pour le stockage, je m’organise, je contrôle les points suivants : ranger au froid, frigo et chambre froide, je note l’écart et je fais corriger.</t>
  </si>
  <si>
    <t>En pâtisserie, pour le stockage, responsable : planifier l’étape, appliquer les points suivants : stockage conforme, temperature stockage et froid positif, contrôler, tracer les écarts et valider l’action corrective.</t>
  </si>
  <si>
    <t>Tu cuis une préparation en pâtisserie. Explique en 2 phrases ce que tu fais pour éviter un risque microbiologique.</t>
  </si>
  <si>
    <t>En pâtisserie, pour la cuisson, je fais attention à cuisson, cuire assez et temperature coeur. Je contrôle le résultat et je préviens si j’ai un doute.</t>
  </si>
  <si>
    <t>En pâtisserie, pour la cuisson, je maîtrise l’étape avec les points suivants : temperature a coeur, controle sonde et cuisson maitrisee, contrôle opérationnel et consigne claire à l’équipe.</t>
  </si>
  <si>
    <t>Pendant la cuisson en pâtisserie, que contrôles-tu concrètement avant de continuer ? Donne au moins deux points terrain.</t>
  </si>
  <si>
    <t>En pâtisserie, pour la cuisson, je contrôle les points suivants : cuisson, cuire assez et temperature coeur. Si ce n’est pas conforme, je stoppe, je corrige ou je préviens.</t>
  </si>
  <si>
    <t>En pâtisserie, pour la cuisson, je vérifie les points suivants : temperature a coeur, controle sonde et cuisson maitrisee, je compare au critère attendu et je déclenche une action corrective si l’écart est confirmé.</t>
  </si>
  <si>
    <t>Décris les bons gestes à appliquer pendant la cuisson en pâtisserie, avec des mots simples.</t>
  </si>
  <si>
    <t>En pâtisserie, pour la cuisson, les bons gestes sont cuisson, cuire assez et temperature coeur. Je les applique avant de continuer.</t>
  </si>
  <si>
    <t>En pâtisserie, pour la cuisson, les gestes attendus sont formalisés : temperature a coeur, controle sonde et cuisson maitrisee, contrôle au poste et correction immédiate en cas de dérive.</t>
  </si>
  <si>
    <t>Donne un exemple simple de conduite correcte pendant la cuisson en pâtisserie.</t>
  </si>
  <si>
    <t>En pâtisserie, pour la cuisson, exemple : je vérifie les points suivants : cuisson, cuire assez et temperature coeur. Si quelque chose ne va pas, je corrige.</t>
  </si>
  <si>
    <t>En pâtisserie, pour la cuisson, exemple professionnel : sécuriser l’étape par les points suivants : temperature a coeur, controle sonde et cuisson maitrisee, puis tracer l’écart et la correction si nécessaire.</t>
  </si>
  <si>
    <t>Tu vois un écart ou tu as un doute pendant la cuisson en pâtisserie. Que fais-tu tout de suite ?</t>
  </si>
  <si>
    <t>En pâtisserie, pour la cuisson, en cas de doute, j’arrête, j’isole si besoin et je préviens. Je ne continue pas sans correction.</t>
  </si>
  <si>
    <t>En pâtisserie, pour la cuisson, en cas de doute, je bloque ou j’isole, j’analyse l’écart, je décide de la correction et je trace l’action.</t>
  </si>
  <si>
    <t>Pourquoi la cuisson en pâtisserie est-il important pour la sécurité alimentaire ?</t>
  </si>
  <si>
    <t>En pâtisserie, pour la cuisson, c’est important car une erreur peut créer un risque sanitaire. Je maîtrise cuisson, cuire assez et temperature coeur.</t>
  </si>
  <si>
    <t>En pâtisserie, pour la cuisson, l’enjeu est sanitaire : l’étape peut créer un danger. Je maîtrise les points suivants : temperature a coeur, controle sonde et cuisson maitrisee et je vérifie l’application.</t>
  </si>
  <si>
    <t>Quels mots, gestes ou contrôles montrent que tu maîtrises la cuisson en pâtisserie ?</t>
  </si>
  <si>
    <t>En pâtisserie, pour la cuisson, les mots ou gestes attendus sont : cuisson, cuire assez et temperature coeur. Ils montrent que je contrôle vraiment.</t>
  </si>
  <si>
    <t>En pâtisserie, pour la cuisson, les preuves de maîtrise sont temperature a coeur, controle sonde et cuisson maitrisee, observation du poste, contrôle documenté et écart traité.</t>
  </si>
  <si>
    <t>Explique à un jeune collègue les précautions à prendre pour la cuisson en pâtisserie.</t>
  </si>
  <si>
    <t>En pâtisserie, pour la cuisson, je dirais au collègue : vérifie cuisson, cuire assez et temperature coeur, contrôle ton travail et préviens si tu vois un écart.</t>
  </si>
  <si>
    <t>En pâtisserie, pour la cuisson, consigne équipe : appliquer les points suivants : temperature a coeur, controle sonde et cuisson maitrisee, signaler toute dérive, corriger immédiatement et garder la preuve utile.</t>
  </si>
  <si>
    <t>Pendant la cuisson en pâtisserie, qu’est-ce qu’il ne faut surtout pas oublier ?</t>
  </si>
  <si>
    <t>En pâtisserie, pour la cuisson, à ne pas oublier : cuisson, cuire assez et temperature coeur. Sans contrôle, on peut laisser passer un risque.</t>
  </si>
  <si>
    <t>En pâtisserie, pour la cuisson, point critique : ne pas oublier les points suivants : temperature a coeur, controle sonde et cuisson maitrisee, car l’absence de contrôle rend la maîtrise fragile.</t>
  </si>
  <si>
    <t>Tu cuis une préparation en pâtisserie. Rédige une réponse courte : ce que tu fais, ce que tu contrôles, et qui tu préviens en cas de doute.</t>
  </si>
  <si>
    <t>En pâtisserie, pour la cuisson, je vérifie les points suivants : cuisson, cuire assez et temperature coeur. Si j’ai un doute, j’arrête, je corrige ou je préviens.</t>
  </si>
  <si>
    <t>En pâtisserie, pour la cuisson, réponse responsable : organiser l’étape, contrôler les points suivants : temperature a coeur, controle sonde et cuisson maitrisee, tracer l’écart et faire appliquer la correction.</t>
  </si>
  <si>
    <t>Présente la procédure professionnelle à appliquer pour maîtriser la cuisson en pâtisserie.</t>
  </si>
  <si>
    <t>En pâtisserie, pour la cuisson, je respecte la procédure et je vérifie les points suivants : cuisson, cuire assez et temperature coeur. Je garde une preuve si elle est demandée.</t>
  </si>
  <si>
    <t>En pâtisserie, pour la cuisson, procédure : définir le responsable, appliquer les points suivants : temperature a coeur, controle sonde et cuisson maitrisee, contrôler la conformité et enregistrer les écarts.</t>
  </si>
  <si>
    <t>Quels contrôles, preuves et actions correctives attends-tu sur la cuisson en pâtisserie ?</t>
  </si>
  <si>
    <t>En pâtisserie, pour la cuisson, je contrôle les points suivants : cuisson, cuire assez et temperature coeur, je note l’écart si besoin et je propose une correction.</t>
  </si>
  <si>
    <t>En pâtisserie, pour la cuisson, contrôle/preuve/correctif : vérifier les points suivants : temperature a coeur, controle sonde et cuisson maitrisee, conserver fiche ou relevé, puis corriger et tracer l’action.</t>
  </si>
  <si>
    <t>Analyse les dangers liés à la cuisson en pâtisserie et indique les mesures de maîtrise attendues.</t>
  </si>
  <si>
    <t>En pâtisserie, pour la cuisson, je repère le danger, je maîtrise cuisson, cuire assez et temperature coeur et je préviens le responsable en cas de doute.</t>
  </si>
  <si>
    <t>En pâtisserie, pour la cuisson, analyse danger : identifier le risque lié à l’étape, maîtriser les points suivants : temperature a coeur, controle sonde et cuisson maitrisee, vérifier l’efficacité et corriger l’écart.</t>
  </si>
  <si>
    <t>Quelles exigences PMS, BPH ou HACCP doivent être respectées pour la cuisson en pâtisserie ?</t>
  </si>
  <si>
    <t>En pâtisserie, pour la cuisson, je respecte les consignes BPH/PMS : cuisson, cuire assez et temperature coeur. Je travaille proprement et je contrôle.</t>
  </si>
  <si>
    <t>En pâtisserie, pour la cuisson, exigence PMS/BPH/HACCP : procédure écrite, les points suivants : temperature a coeur, controle sonde et cuisson maitrisee, fréquence de contrôle, preuve et action corrective.</t>
  </si>
  <si>
    <t>Comment réaliserais-tu un audit rapide de la maîtrise de la cuisson en pâtisserie ?</t>
  </si>
  <si>
    <t>En pâtisserie, pour la cuisson, j’observe le poste, je contrôle les points suivants : cuisson, cuire assez et temperature coeur et je signale les écarts.</t>
  </si>
  <si>
    <t>En pâtisserie, pour la cuisson, audit : observer le poste, questionner l’équipe, vérifier les points suivants : temperature a coeur, controle sonde et cuisson maitrisee, contrôler les preuves et relever les non-conformités.</t>
  </si>
  <si>
    <t>Quelle décision prends-tu en cas de non-conformité sur la cuisson en pâtisserie ?</t>
  </si>
  <si>
    <t>En pâtisserie, pour la cuisson, en non-conformité, j’arrête, j’isole le produit ou le matériel, puis je préviens.</t>
  </si>
  <si>
    <t>En pâtisserie, pour la cuisson, non-conformité : bloquer ou isoler si besoin, analyser la cause, appliquer la correction et enregistrer la décision.</t>
  </si>
  <si>
    <t>Quels enregistrements ou autocontrôles prouvent que la cuisson est maîtrisé en pâtisserie ?</t>
  </si>
  <si>
    <t>En pâtisserie, pour la cuisson, je garde une preuve simple : fiche, date, contrôle réalisé et correction si besoin.</t>
  </si>
  <si>
    <t>En pâtisserie, pour la cuisson, enregistrements : fiche datée, contrôle de les points suivants : temperature a coeur, controle sonde et cuisson maitrisee, nom du responsable, écart constaté et action corrective réalisée.</t>
  </si>
  <si>
    <t>Quelles consignes donnerais-tu à l’équipe pour sécuriser la cuisson en pâtisserie ?</t>
  </si>
  <si>
    <t>En pâtisserie, pour la cuisson, je rappelle à l’équipe de contrôler les points suivants : cuisson, cuire assez et temperature coeur, d’appliquer la consigne et de signaler les écarts.</t>
  </si>
  <si>
    <t>En pâtisserie, pour la cuisson, consignes équipe : expliquer les points suivants : temperature a coeur, controle sonde et cuisson maitrisee, préciser le contrôle attendu, la fréquence, le responsable et la conduite à tenir.</t>
  </si>
  <si>
    <t>Explique le lien entre la cuisson en pâtisserie et les risques microbiologiques, chimiques, physiques ou allergènes.</t>
  </si>
  <si>
    <t>En pâtisserie, pour la cuisson, je relie l’étape aux dangers possibles et je contrôle les points suivants : cuisson, cuire assez et temperature coeur pour limiter le risque.</t>
  </si>
  <si>
    <t>En pâtisserie, pour la cuisson, lien dangers : relier l’étape aux risques microbiologiques, chimiques, physiques ou allergènes, puis vérifier les points suivants : temperature a coeur, controle sonde et cuisson maitrisee.</t>
  </si>
  <si>
    <t>Rédige une réponse de responsable sur la cuisson en pâtisserie : organisation, contrôle, traçabilité et correction.</t>
  </si>
  <si>
    <t>En pâtisserie, pour la cuisson, je m’organise, je contrôle les points suivants : cuisson, cuire assez et temperature coeur, je note l’écart et je fais corriger.</t>
  </si>
  <si>
    <t>En pâtisserie, pour la cuisson, responsable : planifier l’étape, appliquer les points suivants : temperature a coeur, controle sonde et cuisson maitrisee, contrôler, tracer les écarts et valider l’action corrective.</t>
  </si>
  <si>
    <t>Tu sers une préparation en pâtisserie. Explique en 2 phrases ce que tu fais pour éviter un risque microbiologique.</t>
  </si>
  <si>
    <t>En pâtisserie, pour le service, je fais attention à maintien chaud, maintien froid et vitrine froide. Je contrôle le résultat et je préviens si j’ai un doute.</t>
  </si>
  <si>
    <t>En pâtisserie, pour le service, je maîtrise l’étape avec les points suivants : liaison chaude, liaison froide et temperature service, contrôle opérationnel et consigne claire à l’équipe.</t>
  </si>
  <si>
    <t>Pendant le service en pâtisserie, que contrôles-tu concrètement avant de continuer ? Donne au moins deux points terrain.</t>
  </si>
  <si>
    <t>En pâtisserie, pour le service, je contrôle les points suivants : maintien chaud, maintien froid et vitrine froide. Si ce n’est pas conforme, je stoppe, je corrige ou je préviens.</t>
  </si>
  <si>
    <t>En pâtisserie, pour le service, je vérifie les points suivants : liaison chaude, liaison froide et temperature service, je compare au critère attendu et je déclenche une action corrective si l’écart est confirmé.</t>
  </si>
  <si>
    <t>Décris les bons gestes à appliquer pendant le service en pâtisserie, avec des mots simples.</t>
  </si>
  <si>
    <t>En pâtisserie, pour le service, les bons gestes sont maintien chaud, maintien froid et vitrine froide. Je les applique avant de continuer.</t>
  </si>
  <si>
    <t>En pâtisserie, pour le service, les gestes attendus sont formalisés : liaison chaude, liaison froide et temperature service, contrôle au poste et correction immédiate en cas de dérive.</t>
  </si>
  <si>
    <t>Donne un exemple simple de conduite correcte pendant le service en pâtisserie.</t>
  </si>
  <si>
    <t>En pâtisserie, pour le service, exemple : je vérifie les points suivants : maintien chaud, maintien froid et vitrine froide. Si quelque chose ne va pas, je corrige.</t>
  </si>
  <si>
    <t>En pâtisserie, pour le service, exemple professionnel : sécuriser l’étape par les points suivants : liaison chaude, liaison froide et temperature service, puis tracer l’écart et la correction si nécessaire.</t>
  </si>
  <si>
    <t>Tu vois un écart ou tu as un doute pendant le service en pâtisserie. Que fais-tu tout de suite ?</t>
  </si>
  <si>
    <t>En pâtisserie, pour le service, en cas de doute, j’arrête, j’isole si besoin et je préviens. Je ne continue pas sans correction.</t>
  </si>
  <si>
    <t>En pâtisserie, pour le service, en cas de doute, je bloque ou j’isole, j’analyse l’écart, je décide de la correction et je trace l’action.</t>
  </si>
  <si>
    <t>Pourquoi le service en pâtisserie est-il important pour la sécurité alimentaire ?</t>
  </si>
  <si>
    <t>En pâtisserie, pour le service, c’est important car une erreur peut créer un risque sanitaire. Je maîtrise maintien chaud, maintien froid et vitrine froide.</t>
  </si>
  <si>
    <t>En pâtisserie, pour le service, l’enjeu est sanitaire : l’étape peut créer un danger. Je maîtrise les points suivants : liaison chaude, liaison froide et temperature service et je vérifie l’application.</t>
  </si>
  <si>
    <t>Quels mots, gestes ou contrôles montrent que tu maîtrises le service en pâtisserie ?</t>
  </si>
  <si>
    <t>En pâtisserie, pour le service, les mots ou gestes attendus sont : maintien chaud, maintien froid et vitrine froide. Ils montrent que je contrôle vraiment.</t>
  </si>
  <si>
    <t>En pâtisserie, pour le service, les preuves de maîtrise sont liaison chaude, liaison froide et temperature service, observation du poste, contrôle documenté et écart traité.</t>
  </si>
  <si>
    <t>Explique à un jeune collègue les précautions à prendre pour le service en pâtisserie.</t>
  </si>
  <si>
    <t>En pâtisserie, pour le service, je dirais au collègue : vérifie maintien chaud, maintien froid et vitrine froide, contrôle ton travail et préviens si tu vois un écart.</t>
  </si>
  <si>
    <t>En pâtisserie, pour le service, consigne équipe : appliquer les points suivants : liaison chaude, liaison froide et temperature service, signaler toute dérive, corriger immédiatement et garder la preuve utile.</t>
  </si>
  <si>
    <t>Pendant le service en pâtisserie, qu’est-ce qu’il ne faut surtout pas oublier ?</t>
  </si>
  <si>
    <t>En pâtisserie, pour le service, à ne pas oublier : maintien chaud, maintien froid et vitrine froide. Sans contrôle, on peut laisser passer un risque.</t>
  </si>
  <si>
    <t>En pâtisserie, pour le service, point critique : ne pas oublier les points suivants : liaison chaude, liaison froide et temperature service, car l’absence de contrôle rend la maîtrise fragile.</t>
  </si>
  <si>
    <t>Tu sers une préparation en pâtisserie. Rédige une réponse courte : ce que tu fais, ce que tu contrôles, et qui tu préviens en cas de doute.</t>
  </si>
  <si>
    <t>En pâtisserie, pour le service, je vérifie les points suivants : maintien chaud, maintien froid et vitrine froide. Si j’ai un doute, j’arrête, je corrige ou je préviens.</t>
  </si>
  <si>
    <t>En pâtisserie, pour le service, réponse responsable : organiser l’étape, contrôler les points suivants : liaison chaude, liaison froide et temperature service, tracer l’écart et faire appliquer la correction.</t>
  </si>
  <si>
    <t>Présente la procédure professionnelle à appliquer pour maîtriser le service en pâtisserie.</t>
  </si>
  <si>
    <t>En pâtisserie, pour le service, je respecte la procédure et je vérifie les points suivants : maintien chaud, maintien froid et vitrine froide. Je garde une preuve si elle est demandée.</t>
  </si>
  <si>
    <t>En pâtisserie, pour le service, procédure : définir le responsable, appliquer les points suivants : liaison chaude, liaison froide et temperature service, contrôler la conformité et enregistrer les écarts.</t>
  </si>
  <si>
    <t>Quels contrôles, preuves et actions correctives attends-tu sur le service en pâtisserie ?</t>
  </si>
  <si>
    <t>En pâtisserie, pour le service, je contrôle les points suivants : maintien chaud, maintien froid et vitrine froide, je note l’écart si besoin et je propose une correction.</t>
  </si>
  <si>
    <t>En pâtisserie, pour le service, contrôle/preuve/correctif : vérifier les points suivants : liaison chaude, liaison froide et temperature service, conserver fiche ou relevé, puis corriger et tracer l’action.</t>
  </si>
  <si>
    <t>Analyse les dangers liés à le service en pâtisserie et indique les mesures de maîtrise attendues.</t>
  </si>
  <si>
    <t>En pâtisserie, pour le service, je repère le danger, je maîtrise maintien chaud, maintien froid et vitrine froide et je préviens le responsable en cas de doute.</t>
  </si>
  <si>
    <t>En pâtisserie, pour le service, analyse danger : identifier le risque lié à l’étape, maîtriser les points suivants : liaison chaude, liaison froide et temperature service, vérifier l’efficacité et corriger l’écart.</t>
  </si>
  <si>
    <t>Quelles exigences PMS, BPH ou HACCP doivent être respectées pour le service en pâtisserie ?</t>
  </si>
  <si>
    <t>En pâtisserie, pour le service, je respecte les consignes BPH/PMS : maintien chaud, maintien froid et vitrine froide. Je travaille proprement et je contrôle.</t>
  </si>
  <si>
    <t>En pâtisserie, pour le service, exigence PMS/BPH/HACCP : procédure écrite, les points suivants : liaison chaude, liaison froide et temperature service, fréquence de contrôle, preuve et action corrective.</t>
  </si>
  <si>
    <t>Comment réaliserais-tu un audit rapide de la maîtrise de le service en pâtisserie ?</t>
  </si>
  <si>
    <t>En pâtisserie, pour le service, j’observe le poste, je contrôle les points suivants : maintien chaud, maintien froid et vitrine froide et je signale les écarts.</t>
  </si>
  <si>
    <t>En pâtisserie, pour le service, audit : observer le poste, questionner l’équipe, vérifier les points suivants : liaison chaude, liaison froide et temperature service, contrôler les preuves et relever les non-conformités.</t>
  </si>
  <si>
    <t>Quelle décision prends-tu en cas de non-conformité sur le service en pâtisserie ?</t>
  </si>
  <si>
    <t>En pâtisserie, pour le service, en non-conformité, j’arrête, j’isole le produit ou le matériel, puis je préviens.</t>
  </si>
  <si>
    <t>En pâtisserie, pour le service, non-conformité : bloquer ou isoler si besoin, analyser la cause, appliquer la correction et enregistrer la décision.</t>
  </si>
  <si>
    <t>Quels enregistrements ou autocontrôles prouvent que le service est maîtrisé en pâtisserie ?</t>
  </si>
  <si>
    <t>En pâtisserie, pour le service, je garde une preuve simple : fiche, date, contrôle réalisé et correction si besoin.</t>
  </si>
  <si>
    <t>En pâtisserie, pour le service, enregistrements : fiche datée, contrôle de les points suivants : liaison chaude, liaison froide et temperature service, nom du responsable, écart constaté et action corrective réalisée.</t>
  </si>
  <si>
    <t>Quelles consignes donnerais-tu à l’équipe pour sécuriser le service en pâtisserie ?</t>
  </si>
  <si>
    <t>En pâtisserie, pour le service, je rappelle à l’équipe de contrôler les points suivants : maintien chaud, maintien froid et vitrine froide, d’appliquer la consigne et de signaler les écarts.</t>
  </si>
  <si>
    <t>En pâtisserie, pour le service, consignes équipe : expliquer les points suivants : liaison chaude, liaison froide et temperature service, préciser le contrôle attendu, la fréquence, le responsable et la conduite à tenir.</t>
  </si>
  <si>
    <t>Explique le lien entre le service en pâtisserie et les risques microbiologiques, chimiques, physiques ou allergènes.</t>
  </si>
  <si>
    <t>En pâtisserie, pour le service, je relie l’étape aux dangers possibles et je contrôle les points suivants : maintien chaud, maintien froid et vitrine froide pour limiter le risque.</t>
  </si>
  <si>
    <t>En pâtisserie, pour le service, lien dangers : relier l’étape aux risques microbiologiques, chimiques, physiques ou allergènes, puis vérifier les points suivants : liaison chaude, liaison froide et temperature service.</t>
  </si>
  <si>
    <t>Rédige une réponse de responsable sur le service en pâtisserie : organisation, contrôle, traçabilité et correction.</t>
  </si>
  <si>
    <t>En pâtisserie, pour le service, je m’organise, je contrôle les points suivants : maintien chaud, maintien froid et vitrine froide, je note l’écart et je fais corriger.</t>
  </si>
  <si>
    <t>En pâtisserie, pour le service, responsable : planifier l’étape, appliquer les points suivants : liaison chaude, liaison froide et temperature service, contrôler, tracer les écarts et valider l’action corrective.</t>
  </si>
  <si>
    <t>Tu refroidis une préparation en pâtisserie. Explique en 2 phrases ce que tu fais pour éviter un risque microbiologique.</t>
  </si>
  <si>
    <t>En pâtisserie, pour le refroidissement, je fais attention à refroidissement rapide, refroidir vite et cellule. Je contrôle le résultat et je préviens si j’ai un doute.</t>
  </si>
  <si>
    <t>En pâtisserie, pour le refroidissement, je maîtrise l’étape avec les points suivants : refroidissement rapide, cellule de refroidissement et faible epaisseur, contrôle opérationnel et consigne claire à l’équipe.</t>
  </si>
  <si>
    <t>Pendant le refroidissement en pâtisserie, que contrôles-tu concrètement avant de continuer ? Donne au moins deux points terrain.</t>
  </si>
  <si>
    <t>En pâtisserie, pour le refroidissement, je contrôle les points suivants : refroidissement rapide, refroidir vite et cellule. Si ce n’est pas conforme, je stoppe, je corrige ou je préviens.</t>
  </si>
  <si>
    <t>En pâtisserie, pour le refroidissement, je vérifie les points suivants : refroidissement rapide, cellule de refroidissement et faible epaisseur, je compare au critère attendu et je déclenche une action corrective si l’écart est confirmé.</t>
  </si>
  <si>
    <t>Décris les bons gestes à appliquer pendant le refroidissement en pâtisserie, avec des mots simples.</t>
  </si>
  <si>
    <t>En pâtisserie, pour le refroidissement, les bons gestes sont refroidissement rapide, refroidir vite et cellule. Je les applique avant de continuer.</t>
  </si>
  <si>
    <t>En pâtisserie, pour le refroidissement, les gestes attendus sont formalisés : refroidissement rapide, cellule de refroidissement et faible epaisseur, contrôle au poste et correction immédiate en cas de dérive.</t>
  </si>
  <si>
    <t>Donne un exemple simple de conduite correcte pendant le refroidissement en pâtisserie.</t>
  </si>
  <si>
    <t>En pâtisserie, pour le refroidissement, exemple : je vérifie les points suivants : refroidissement rapide, refroidir vite et cellule. Si quelque chose ne va pas, je corrige.</t>
  </si>
  <si>
    <t>En pâtisserie, pour le refroidissement, exemple professionnel : sécuriser l’étape par les points suivants : refroidissement rapide, cellule de refroidissement et faible epaisseur, puis tracer l’écart et la correction si nécessaire.</t>
  </si>
  <si>
    <t>Tu vois un écart ou tu as un doute pendant le refroidissement en pâtisserie. Que fais-tu tout de suite ?</t>
  </si>
  <si>
    <t>En pâtisserie, pour le refroidissement, en cas de doute, j’arrête, j’isole si besoin et je préviens. Je ne continue pas sans correction.</t>
  </si>
  <si>
    <t>En pâtisserie, pour le refroidissement, en cas de doute, je bloque ou j’isole, j’analyse l’écart, je décide de la correction et je trace l’action.</t>
  </si>
  <si>
    <t>Pourquoi le refroidissement en pâtisserie est-il important pour la sécurité alimentaire ?</t>
  </si>
  <si>
    <t>En pâtisserie, pour le refroidissement, c’est important car une erreur peut créer un risque sanitaire. Je maîtrise refroidissement rapide, refroidir vite et cellule.</t>
  </si>
  <si>
    <t>En pâtisserie, pour le refroidissement, l’enjeu est sanitaire : l’étape peut créer un danger. Je maîtrise les points suivants : refroidissement rapide, cellule de refroidissement et faible epaisseur et je vérifie l’application.</t>
  </si>
  <si>
    <t>Quels mots, gestes ou contrôles montrent que tu maîtrises le refroidissement en pâtisserie ?</t>
  </si>
  <si>
    <t>En pâtisserie, pour le refroidissement, les mots ou gestes attendus sont : refroidissement rapide, refroidir vite et cellule. Ils montrent que je contrôle vraiment.</t>
  </si>
  <si>
    <t>En pâtisserie, pour le refroidissement, les preuves de maîtrise sont refroidissement rapide, cellule de refroidissement et faible epaisseur, observation du poste, contrôle documenté et écart traité.</t>
  </si>
  <si>
    <t>Explique à un jeune collègue les précautions à prendre pour le refroidissement en pâtisserie.</t>
  </si>
  <si>
    <t>En pâtisserie, pour le refroidissement, je dirais au collègue : vérifie refroidissement rapide, refroidir vite et cellule, contrôle ton travail et préviens si tu vois un écart.</t>
  </si>
  <si>
    <t>En pâtisserie, pour le refroidissement, consigne équipe : appliquer les points suivants : refroidissement rapide, cellule de refroidissement et faible epaisseur, signaler toute dérive, corriger immédiatement et garder la preuve utile.</t>
  </si>
  <si>
    <t>Pendant le refroidissement en pâtisserie, qu’est-ce qu’il ne faut surtout pas oublier ?</t>
  </si>
  <si>
    <t>En pâtisserie, pour le refroidissement, à ne pas oublier : refroidissement rapide, refroidir vite et cellule. Sans contrôle, on peut laisser passer un risque.</t>
  </si>
  <si>
    <t>En pâtisserie, pour le refroidissement, point critique : ne pas oublier les points suivants : refroidissement rapide, cellule de refroidissement et faible epaisseur, car l’absence de contrôle rend la maîtrise fragile.</t>
  </si>
  <si>
    <t>Tu refroidis une préparation en pâtisserie. Rédige une réponse courte : ce que tu fais, ce que tu contrôles, et qui tu préviens en cas de doute.</t>
  </si>
  <si>
    <t>En pâtisserie, pour le refroidissement, je vérifie les points suivants : refroidissement rapide, refroidir vite et cellule. Si j’ai un doute, j’arrête, je corrige ou je préviens.</t>
  </si>
  <si>
    <t>En pâtisserie, pour le refroidissement, réponse responsable : organiser l’étape, contrôler les points suivants : refroidissement rapide, cellule de refroidissement et faible epaisseur, tracer l’écart et faire appliquer la correction.</t>
  </si>
  <si>
    <t>Présente la procédure professionnelle à appliquer pour maîtriser le refroidissement en pâtisserie.</t>
  </si>
  <si>
    <t>En pâtisserie, pour le refroidissement, je respecte la procédure et je vérifie les points suivants : refroidissement rapide, refroidir vite et cellule. Je garde une preuve si elle est demandée.</t>
  </si>
  <si>
    <t>En pâtisserie, pour le refroidissement, procédure : définir le responsable, appliquer les points suivants : refroidissement rapide, cellule de refroidissement et faible epaisseur, contrôler la conformité et enregistrer les écarts.</t>
  </si>
  <si>
    <t>Quels contrôles, preuves et actions correctives attends-tu sur le refroidissement en pâtisserie ?</t>
  </si>
  <si>
    <t>En pâtisserie, pour le refroidissement, je contrôle les points suivants : refroidissement rapide, refroidir vite et cellule, je note l’écart si besoin et je propose une correction.</t>
  </si>
  <si>
    <t>En pâtisserie, pour le refroidissement, contrôle/preuve/correctif : vérifier les points suivants : refroidissement rapide, cellule de refroidissement et faible epaisseur, conserver fiche ou relevé, puis corriger et tracer l’action.</t>
  </si>
  <si>
    <t>Analyse les dangers liés à le refroidissement en pâtisserie et indique les mesures de maîtrise attendues.</t>
  </si>
  <si>
    <t>En pâtisserie, pour le refroidissement, je repère le danger, je maîtrise refroidissement rapide, refroidir vite et cellule et je préviens le responsable en cas de doute.</t>
  </si>
  <si>
    <t>En pâtisserie, pour le refroidissement, analyse danger : identifier le risque lié à l’étape, maîtriser les points suivants : refroidissement rapide, cellule de refroidissement et faible epaisseur, vérifier l’efficacité et corriger l’écart.</t>
  </si>
  <si>
    <t>Quelles exigences PMS, BPH ou HACCP doivent être respectées pour le refroidissement en pâtisserie ?</t>
  </si>
  <si>
    <t>En pâtisserie, pour le refroidissement, je respecte les consignes BPH/PMS : refroidissement rapide, refroidir vite et cellule. Je travaille proprement et je contrôle.</t>
  </si>
  <si>
    <t>En pâtisserie, pour le refroidissement, exigence PMS/BPH/HACCP : procédure écrite, les points suivants : refroidissement rapide, cellule de refroidissement et faible epaisseur, fréquence de contrôle, preuve et action corrective.</t>
  </si>
  <si>
    <t>Comment réaliserais-tu un audit rapide de la maîtrise de le refroidissement en pâtisserie ?</t>
  </si>
  <si>
    <t>En pâtisserie, pour le refroidissement, j’observe le poste, je contrôle les points suivants : refroidissement rapide, refroidir vite et cellule et je signale les écarts.</t>
  </si>
  <si>
    <t>En pâtisserie, pour le refroidissement, audit : observer le poste, questionner l’équipe, vérifier les points suivants : refroidissement rapide, cellule de refroidissement et faible epaisseur, contrôler les preuves et relever les non-conformités.</t>
  </si>
  <si>
    <t>Quelle décision prends-tu en cas de non-conformité sur le refroidissement en pâtisserie ?</t>
  </si>
  <si>
    <t>En pâtisserie, pour le refroidissement, en non-conformité, j’arrête, j’isole le produit ou le matériel, puis je préviens.</t>
  </si>
  <si>
    <t>En pâtisserie, pour le refroidissement, non-conformité : bloquer ou isoler si besoin, analyser la cause, appliquer la correction et enregistrer la décision.</t>
  </si>
  <si>
    <t>Quels enregistrements ou autocontrôles prouvent que le refroidissement est maîtrisé en pâtisserie ?</t>
  </si>
  <si>
    <t>En pâtisserie, pour le refroidissement, je garde une preuve simple : fiche, date, contrôle réalisé et correction si besoin.</t>
  </si>
  <si>
    <t>En pâtisserie, pour le refroidissement, enregistrements : fiche datée, contrôle de les points suivants : refroidissement rapide, cellule de refroidissement et faible epaisseur, nom du responsable, écart constaté et action corrective réalisée.</t>
  </si>
  <si>
    <t>Quelles consignes donnerais-tu à l’équipe pour sécuriser le refroidissement en pâtisserie ?</t>
  </si>
  <si>
    <t>En pâtisserie, pour le refroidissement, je rappelle à l’équipe de contrôler les points suivants : refroidissement rapide, refroidir vite et cellule, d’appliquer la consigne et de signaler les écarts.</t>
  </si>
  <si>
    <t>En pâtisserie, pour le refroidissement, consignes équipe : expliquer les points suivants : refroidissement rapide, cellule de refroidissement et faible epaisseur, préciser le contrôle attendu, la fréquence, le responsable et la conduite à tenir.</t>
  </si>
  <si>
    <t>Explique le lien entre le refroidissement en pâtisserie et les risques microbiologiques, chimiques, physiques ou allergènes.</t>
  </si>
  <si>
    <t>En pâtisserie, pour le refroidissement, je relie l’étape aux dangers possibles et je contrôle les points suivants : refroidissement rapide, refroidir vite et cellule pour limiter le risque.</t>
  </si>
  <si>
    <t>En pâtisserie, pour le refroidissement, lien dangers : relier l’étape aux risques microbiologiques, chimiques, physiques ou allergènes, puis vérifier les points suivants : refroidissement rapide, cellule de refroidissement et faible epaisseur.</t>
  </si>
  <si>
    <t>Rédige une réponse de responsable sur le refroidissement en pâtisserie : organisation, contrôle, traçabilité et correction.</t>
  </si>
  <si>
    <t>En pâtisserie, pour le refroidissement, je m’organise, je contrôle les points suivants : refroidissement rapide, refroidir vite et cellule, je note l’écart et je fais corriger.</t>
  </si>
  <si>
    <t>En pâtisserie, pour le refroidissement, responsable : planifier l’étape, appliquer les points suivants : refroidissement rapide, cellule de refroidissement et faible epaisseur, contrôler, tracer les écarts et valider l’action corrective.</t>
  </si>
  <si>
    <t>Tu remets une préparation en température en pâtisserie. Explique en 2 phrases ce que tu fais pour éviter un risque microbiologique.</t>
  </si>
  <si>
    <t>En pâtisserie, pour la remise en température, je fais attention à remise temperature, rechauffer vite et rechauffer une fois. Je contrôle le résultat et je préviens si j’ai un doute.</t>
  </si>
  <si>
    <t>En pâtisserie, pour la remise en température, je maîtrise l’étape avec les points suivants : remise en temperature, remontee rapide temperature et rechauffage unique, contrôle opérationnel et consigne claire à l’équipe.</t>
  </si>
  <si>
    <t>Pendant la remise en température en pâtisserie, que contrôles-tu concrètement avant de continuer ? Donne au moins deux points terrain.</t>
  </si>
  <si>
    <t>En pâtisserie, pour la remise en température, je contrôle les points suivants : remise temperature, rechauffer vite et rechauffer une fois. Si ce n’est pas conforme, je stoppe, je corrige ou je préviens.</t>
  </si>
  <si>
    <t>En pâtisserie, pour la remise en température, je vérifie les points suivants : remise en temperature, remontee rapide temperature et rechauffage unique, je compare au critère attendu et je déclenche une action corrective si l’écart est confirmé.</t>
  </si>
  <si>
    <t>Décris les bons gestes à appliquer pendant la remise en température en pâtisserie, avec des mots simples.</t>
  </si>
  <si>
    <t>En pâtisserie, pour la remise en température, les bons gestes sont remise temperature, rechauffer vite et rechauffer une fois. Je les applique avant de continuer.</t>
  </si>
  <si>
    <t>En pâtisserie, pour la remise en température, les gestes attendus sont formalisés : remise en temperature, remontee rapide temperature et rechauffage unique, contrôle au poste et correction immédiate en cas de dérive.</t>
  </si>
  <si>
    <t>Donne un exemple simple de conduite correcte pendant la remise en température en pâtisserie.</t>
  </si>
  <si>
    <t>En pâtisserie, pour la remise en température, exemple : je vérifie les points suivants : remise temperature, rechauffer vite et rechauffer une fois. Si quelque chose ne va pas, je corrige.</t>
  </si>
  <si>
    <t>En pâtisserie, pour la remise en température, exemple professionnel : sécuriser l’étape par les points suivants : remise en temperature, remontee rapide temperature et rechauffage unique, puis tracer l’écart et la correction si nécessaire.</t>
  </si>
  <si>
    <t>Tu vois un écart ou tu as un doute pendant la remise en température en pâtisserie. Que fais-tu tout de suite ?</t>
  </si>
  <si>
    <t>En pâtisserie, pour la remise en température, en cas de doute, j’arrête, j’isole si besoin et je préviens. Je ne continue pas sans correction.</t>
  </si>
  <si>
    <t>En pâtisserie, pour la remise en température, en cas de doute, je bloque ou j’isole, j’analyse l’écart, je décide de la correction et je trace l’action.</t>
  </si>
  <si>
    <t>Pourquoi la remise en température en pâtisserie est-il important pour la sécurité alimentaire ?</t>
  </si>
  <si>
    <t>En pâtisserie, pour la remise en température, c’est important car une erreur peut créer un risque sanitaire. Je maîtrise remise temperature, rechauffer vite et rechauffer une fois.</t>
  </si>
  <si>
    <t>En pâtisserie, pour la remise en température, l’enjeu est sanitaire : l’étape peut créer un danger. Je maîtrise les points suivants : remise en temperature, remontee rapide temperature et rechauffage unique et je vérifie l’application.</t>
  </si>
  <si>
    <t>Quels mots, gestes ou contrôles montrent que tu maîtrises la remise en température en pâtisserie ?</t>
  </si>
  <si>
    <t>En pâtisserie, pour la remise en température, les mots ou gestes attendus sont : remise temperature, rechauffer vite et rechauffer une fois. Ils montrent que je contrôle vraiment.</t>
  </si>
  <si>
    <t>En pâtisserie, pour la remise en température, les preuves de maîtrise sont remise en temperature, remontee rapide temperature et rechauffage unique, observation du poste, contrôle documenté et écart traité.</t>
  </si>
  <si>
    <t>Explique à un jeune collègue les précautions à prendre pour la remise en température en pâtisserie.</t>
  </si>
  <si>
    <t>En pâtisserie, pour la remise en température, je dirais au collègue : vérifie remise temperature, rechauffer vite et rechauffer une fois, contrôle ton travail et préviens si tu vois un écart.</t>
  </si>
  <si>
    <t>En pâtisserie, pour la remise en température, consigne équipe : appliquer les points suivants : remise en temperature, remontee rapide temperature et rechauffage unique, signaler toute dérive, corriger immédiatement et garder la preuve utile.</t>
  </si>
  <si>
    <t>Pendant la remise en température en pâtisserie, qu’est-ce qu’il ne faut surtout pas oublier ?</t>
  </si>
  <si>
    <t>En pâtisserie, pour la remise en température, à ne pas oublier : remise temperature, rechauffer vite et rechauffer une fois. Sans contrôle, on peut laisser passer un risque.</t>
  </si>
  <si>
    <t>En pâtisserie, pour la remise en température, point critique : ne pas oublier les points suivants : remise en temperature, remontee rapide temperature et rechauffage unique, car l’absence de contrôle rend la maîtrise fragile.</t>
  </si>
  <si>
    <t>Tu remets une préparation en température en pâtisserie. Rédige une réponse courte : ce que tu fais, ce que tu contrôles, et qui tu préviens en cas de doute.</t>
  </si>
  <si>
    <t>En pâtisserie, pour la remise en température, je vérifie les points suivants : remise temperature, rechauffer vite et rechauffer une fois. Si j’ai un doute, j’arrête, je corrige ou je préviens.</t>
  </si>
  <si>
    <t>En pâtisserie, pour la remise en température, réponse responsable : organiser l’étape, contrôler les points suivants : remise en temperature, remontee rapide temperature et rechauffage unique, tracer l’écart et faire appliquer la correction.</t>
  </si>
  <si>
    <t>Présente la procédure professionnelle à appliquer pour maîtriser la remise en température en pâtisserie.</t>
  </si>
  <si>
    <t>En pâtisserie, pour la remise en température, je respecte la procédure et je vérifie les points suivants : remise temperature, rechauffer vite et rechauffer une fois. Je garde une preuve si elle est demandée.</t>
  </si>
  <si>
    <t>En pâtisserie, pour la remise en température, procédure : définir le responsable, appliquer les points suivants : remise en temperature, remontee rapide temperature et rechauffage unique, contrôler la conformité et enregistrer les écarts.</t>
  </si>
  <si>
    <t>Quels contrôles, preuves et actions correctives attends-tu sur la remise en température en pâtisserie ?</t>
  </si>
  <si>
    <t>En pâtisserie, pour la remise en température, je contrôle les points suivants : remise temperature, rechauffer vite et rechauffer une fois, je note l’écart si besoin et je propose une correction.</t>
  </si>
  <si>
    <t>En pâtisserie, pour la remise en température, contrôle/preuve/correctif : vérifier les points suivants : remise en temperature, remontee rapide temperature et rechauffage unique, conserver fiche ou relevé, puis corriger et tracer l’action.</t>
  </si>
  <si>
    <t>Analyse les dangers liés à la remise en température en pâtisserie et indique les mesures de maîtrise attendues.</t>
  </si>
  <si>
    <t>En pâtisserie, pour la remise en température, je repère le danger, je maîtrise remise temperature, rechauffer vite et rechauffer une fois et je préviens le responsable en cas de doute.</t>
  </si>
  <si>
    <t>En pâtisserie, pour la remise en température, analyse danger : identifier le risque lié à l’étape, maîtriser les points suivants : remise en temperature, remontee rapide temperature et rechauffage unique, vérifier l’efficacité et corriger l’écart.</t>
  </si>
  <si>
    <t>Quelles exigences PMS, BPH ou HACCP doivent être respectées pour la remise en température en pâtisserie ?</t>
  </si>
  <si>
    <t>En pâtisserie, pour la remise en température, je respecte les consignes BPH/PMS : remise temperature, rechauffer vite et rechauffer une fois. Je travaille proprement et je contrôle.</t>
  </si>
  <si>
    <t>En pâtisserie, pour la remise en température, exigence PMS/BPH/HACCP : procédure écrite, les points suivants : remise en temperature, remontee rapide temperature et rechauffage unique, fréquence de contrôle, preuve et action corrective.</t>
  </si>
  <si>
    <t>Comment réaliserais-tu un audit rapide de la maîtrise de la remise en température en pâtisserie ?</t>
  </si>
  <si>
    <t>En pâtisserie, pour la remise en température, j’observe le poste, je contrôle les points suivants : remise temperature, rechauffer vite et rechauffer une fois et je signale les écarts.</t>
  </si>
  <si>
    <t>En pâtisserie, pour la remise en température, audit : observer le poste, questionner l’équipe, vérifier les points suivants : remise en temperature, remontee rapide temperature et rechauffage unique, contrôler les preuves et relever les non-conformités.</t>
  </si>
  <si>
    <t>Quelle décision prends-tu en cas de non-conformité sur la remise en température en pâtisserie ?</t>
  </si>
  <si>
    <t>En pâtisserie, pour la remise en température, en non-conformité, j’arrête, j’isole le produit ou le matériel, puis je préviens.</t>
  </si>
  <si>
    <t>En pâtisserie, pour la remise en température, non-conformité : bloquer ou isoler si besoin, analyser la cause, appliquer la correction et enregistrer la décision.</t>
  </si>
  <si>
    <t>Quels enregistrements ou autocontrôles prouvent que la remise en température est maîtrisé en pâtisserie ?</t>
  </si>
  <si>
    <t>En pâtisserie, pour la remise en température, je garde une preuve simple : fiche, date, contrôle réalisé et correction si besoin.</t>
  </si>
  <si>
    <t>En pâtisserie, pour la remise en température, enregistrements : fiche datée, contrôle de les points suivants : remise en temperature, remontee rapide temperature et rechauffage unique, nom du responsable, écart constaté et action corrective réalisée.</t>
  </si>
  <si>
    <t>Quelles consignes donnerais-tu à l’équipe pour sécuriser la remise en température en pâtisserie ?</t>
  </si>
  <si>
    <t>En pâtisserie, pour la remise en température, je rappelle à l’équipe de contrôler les points suivants : remise temperature, rechauffer vite et rechauffer une fois, d’appliquer la consigne et de signaler les écarts.</t>
  </si>
  <si>
    <t>En pâtisserie, pour la remise en température, consignes équipe : expliquer les points suivants : remise en temperature, remontee rapide temperature et rechauffage unique, préciser le contrôle attendu, la fréquence, le responsable et la conduite à tenir.</t>
  </si>
  <si>
    <t>Explique le lien entre la remise en température en pâtisserie et les risques microbiologiques, chimiques, physiques ou allergènes.</t>
  </si>
  <si>
    <t>En pâtisserie, pour la remise en température, je relie l’étape aux dangers possibles et je contrôle les points suivants : remise temperature, rechauffer vite et rechauffer une fois pour limiter le risque.</t>
  </si>
  <si>
    <t>En pâtisserie, pour la remise en température, lien dangers : relier l’étape aux risques microbiologiques, chimiques, physiques ou allergènes, puis vérifier les points suivants : remise en temperature, remontee rapide temperature et rechauffage unique.</t>
  </si>
  <si>
    <t>Rédige une réponse de responsable sur la remise en température en pâtisserie : organisation, contrôle, traçabilité et correction.</t>
  </si>
  <si>
    <t>En pâtisserie, pour la remise en température, je m’organise, je contrôle les points suivants : remise temperature, rechauffer vite et rechauffer une fois, je note l’écart et je fais corriger.</t>
  </si>
  <si>
    <t>En pâtisserie, pour la remise en température, responsable : planifier l’étape, appliquer les points suivants : remise en temperature, remontee rapide temperature et rechauffage unique, contrôler, tracer les écarts et valider l’action corrective.</t>
  </si>
  <si>
    <t>Tu gères des restes alimentaires en pâtisserie. Explique en 2 phrases ce que tu fais pour éviter un risque microbiologique.</t>
  </si>
  <si>
    <t>En pâtisserie, pour la gestion des restes, je fais attention à restes, excedents et jeter si doute. Je contrôle le résultat et je préviens si j’ai un doute.</t>
  </si>
  <si>
    <t>En pâtisserie, pour la gestion des restes, je maîtrise l’étape avec les points suivants : gestion excedents, criteres reutilisation et pms restes, contrôle opérationnel et consigne claire à l’équipe.</t>
  </si>
  <si>
    <t>Pendant la gestion des restes en pâtisserie, que contrôles-tu concrètement avant de continuer ? Donne au moins deux points terrain.</t>
  </si>
  <si>
    <t>En pâtisserie, pour la gestion des restes, je contrôle les points suivants : restes, excedents et jeter si doute. Si ce n’est pas conforme, je stoppe, je corrige ou je préviens.</t>
  </si>
  <si>
    <t>En pâtisserie, pour la gestion des restes, je vérifie les points suivants : gestion excedents, criteres reutilisation et pms restes, je compare au critère attendu et je déclenche une action corrective si l’écart est confirmé.</t>
  </si>
  <si>
    <t>Décris les bons gestes à appliquer pendant la gestion des restes en pâtisserie, avec des mots simples.</t>
  </si>
  <si>
    <t>En pâtisserie, pour la gestion des restes, les bons gestes sont restes, excedents et jeter si doute. Je les applique avant de continuer.</t>
  </si>
  <si>
    <t>En pâtisserie, pour la gestion des restes, les gestes attendus sont formalisés : gestion excedents, criteres reutilisation et pms restes, contrôle au poste et correction immédiate en cas de dérive.</t>
  </si>
  <si>
    <t>Donne un exemple simple de conduite correcte pendant la gestion des restes en pâtisserie.</t>
  </si>
  <si>
    <t>En pâtisserie, pour la gestion des restes, exemple : je vérifie les points suivants : restes, excedents et jeter si doute. Si quelque chose ne va pas, je corrige.</t>
  </si>
  <si>
    <t>En pâtisserie, pour la gestion des restes, exemple professionnel : sécuriser l’étape par les points suivants : gestion excedents, criteres reutilisation et pms restes, puis tracer l’écart et la correction si nécessaire.</t>
  </si>
  <si>
    <t>Tu vois un écart ou tu as un doute pendant la gestion des restes en pâtisserie. Que fais-tu tout de suite ?</t>
  </si>
  <si>
    <t>En pâtisserie, pour la gestion des restes, en cas de doute, j’arrête, j’isole si besoin et je préviens. Je ne continue pas sans correction.</t>
  </si>
  <si>
    <t>En pâtisserie, pour la gestion des restes, en cas de doute, je bloque ou j’isole, j’analyse l’écart, je décide de la correction et je trace l’action.</t>
  </si>
  <si>
    <t>Pourquoi la gestion des restes en pâtisserie est-il important pour la sécurité alimentaire ?</t>
  </si>
  <si>
    <t>En pâtisserie, pour la gestion des restes, c’est important car une erreur peut créer un risque sanitaire. Je maîtrise restes, excedents et jeter si doute.</t>
  </si>
  <si>
    <t>En pâtisserie, pour la gestion des restes, l’enjeu est sanitaire : l’étape peut créer un danger. Je maîtrise les points suivants : gestion excedents, criteres reutilisation et pms restes et je vérifie l’application.</t>
  </si>
  <si>
    <t>Quels mots, gestes ou contrôles montrent que tu maîtrises la gestion des restes en pâtisserie ?</t>
  </si>
  <si>
    <t>En pâtisserie, pour la gestion des restes, les mots ou gestes attendus sont : restes, excedents et jeter si doute. Ils montrent que je contrôle vraiment.</t>
  </si>
  <si>
    <t>En pâtisserie, pour la gestion des restes, les preuves de maîtrise sont gestion excedents, criteres reutilisation et pms restes, observation du poste, contrôle documenté et écart traité.</t>
  </si>
  <si>
    <t>Explique à un jeune collègue les précautions à prendre pour la gestion des restes en pâtisserie.</t>
  </si>
  <si>
    <t>En pâtisserie, pour la gestion des restes, je dirais au collègue : vérifie restes, excedents et jeter si doute, contrôle ton travail et préviens si tu vois un écart.</t>
  </si>
  <si>
    <t>En pâtisserie, pour la gestion des restes, consigne équipe : appliquer les points suivants : gestion excedents, criteres reutilisation et pms restes, signaler toute dérive, corriger immédiatement et garder la preuve utile.</t>
  </si>
  <si>
    <t>Pendant la gestion des restes en pâtisserie, qu’est-ce qu’il ne faut surtout pas oublier ?</t>
  </si>
  <si>
    <t>En pâtisserie, pour la gestion des restes, à ne pas oublier : restes, excedents et jeter si doute. Sans contrôle, on peut laisser passer un risque.</t>
  </si>
  <si>
    <t>En pâtisserie, pour la gestion des restes, point critique : ne pas oublier les points suivants : gestion excedents, criteres reutilisation et pms restes, car l’absence de contrôle rend la maîtrise fragile.</t>
  </si>
  <si>
    <t>Tu gères des restes alimentaires en pâtisserie. Rédige une réponse courte : ce que tu fais, ce que tu contrôles, et qui tu préviens en cas de doute.</t>
  </si>
  <si>
    <t>En pâtisserie, pour la gestion des restes, je vérifie les points suivants : restes, excedents et jeter si doute. Si j’ai un doute, j’arrête, je corrige ou je préviens.</t>
  </si>
  <si>
    <t>En pâtisserie, pour la gestion des restes, réponse responsable : organiser l’étape, contrôler les points suivants : gestion excedents, criteres reutilisation et pms restes, tracer l’écart et faire appliquer la correction.</t>
  </si>
  <si>
    <t>Présente la procédure professionnelle à appliquer pour maîtriser la gestion des restes en pâtisserie.</t>
  </si>
  <si>
    <t>En pâtisserie, pour la gestion des restes, je respecte la procédure et je vérifie les points suivants : restes, excedents et jeter si doute. Je garde une preuve si elle est demandée.</t>
  </si>
  <si>
    <t>En pâtisserie, pour la gestion des restes, procédure : définir le responsable, appliquer les points suivants : gestion excedents, criteres reutilisation et pms restes, contrôler la conformité et enregistrer les écarts.</t>
  </si>
  <si>
    <t>Quels contrôles, preuves et actions correctives attends-tu sur la gestion des restes en pâtisserie ?</t>
  </si>
  <si>
    <t>En pâtisserie, pour la gestion des restes, je contrôle les points suivants : restes, excedents et jeter si doute, je note l’écart si besoin et je propose une correction.</t>
  </si>
  <si>
    <t>En pâtisserie, pour la gestion des restes, contrôle/preuve/correctif : vérifier les points suivants : gestion excedents, criteres reutilisation et pms restes, conserver fiche ou relevé, puis corriger et tracer l’action.</t>
  </si>
  <si>
    <t>Analyse les dangers liés à la gestion des restes en pâtisserie et indique les mesures de maîtrise attendues.</t>
  </si>
  <si>
    <t>En pâtisserie, pour la gestion des restes, je repère le danger, je maîtrise restes, excedents et jeter si doute et je préviens le responsable en cas de doute.</t>
  </si>
  <si>
    <t>En pâtisserie, pour la gestion des restes, analyse danger : identifier le risque lié à l’étape, maîtriser les points suivants : gestion excedents, criteres reutilisation et pms restes, vérifier l’efficacité et corriger l’écart.</t>
  </si>
  <si>
    <t>Quelles exigences PMS, BPH ou HACCP doivent être respectées pour la gestion des restes en pâtisserie ?</t>
  </si>
  <si>
    <t>En pâtisserie, pour la gestion des restes, je respecte les consignes BPH/PMS : restes, excedents et jeter si doute. Je travaille proprement et je contrôle.</t>
  </si>
  <si>
    <t>En pâtisserie, pour la gestion des restes, exigence PMS/BPH/HACCP : procédure écrite, les points suivants : gestion excedents, criteres reutilisation et pms restes, fréquence de contrôle, preuve et action corrective.</t>
  </si>
  <si>
    <t>Comment réaliserais-tu un audit rapide de la maîtrise de la gestion des restes en pâtisserie ?</t>
  </si>
  <si>
    <t>En pâtisserie, pour la gestion des restes, j’observe le poste, je contrôle les points suivants : restes, excedents et jeter si doute et je signale les écarts.</t>
  </si>
  <si>
    <t>En pâtisserie, pour la gestion des restes, audit : observer le poste, questionner l’équipe, vérifier les points suivants : gestion excedents, criteres reutilisation et pms restes, contrôler les preuves et relever les non-conformités.</t>
  </si>
  <si>
    <t>Quelle décision prends-tu en cas de non-conformité sur la gestion des restes en pâtisserie ?</t>
  </si>
  <si>
    <t>En pâtisserie, pour la gestion des restes, en non-conformité, j’arrête, j’isole le produit ou le matériel, puis je préviens.</t>
  </si>
  <si>
    <t>En pâtisserie, pour la gestion des restes, non-conformité : bloquer ou isoler si besoin, analyser la cause, appliquer la correction et enregistrer la décision.</t>
  </si>
  <si>
    <t>Quels enregistrements ou autocontrôles prouvent que la gestion des restes est maîtrisé en pâtisserie ?</t>
  </si>
  <si>
    <t>En pâtisserie, pour la gestion des restes, je garde une preuve simple : fiche, date, contrôle réalisé et correction si besoin.</t>
  </si>
  <si>
    <t>En pâtisserie, pour la gestion des restes, enregistrements : fiche datée, contrôle de les points suivants : gestion excedents, criteres reutilisation et pms restes, nom du responsable, écart constaté et action corrective réalisée.</t>
  </si>
  <si>
    <t>Quelles consignes donnerais-tu à l’équipe pour sécuriser la gestion des restes en pâtisserie ?</t>
  </si>
  <si>
    <t>En pâtisserie, pour la gestion des restes, je rappelle à l’équipe de contrôler les points suivants : restes, excedents et jeter si doute, d’appliquer la consigne et de signaler les écarts.</t>
  </si>
  <si>
    <t>En pâtisserie, pour la gestion des restes, consignes équipe : expliquer les points suivants : gestion excedents, criteres reutilisation et pms restes, préciser le contrôle attendu, la fréquence, le responsable et la conduite à tenir.</t>
  </si>
  <si>
    <t>Explique le lien entre la gestion des restes en pâtisserie et les risques microbiologiques, chimiques, physiques ou allergènes.</t>
  </si>
  <si>
    <t>En pâtisserie, pour la gestion des restes, je relie l’étape aux dangers possibles et je contrôle les points suivants : restes, excedents et jeter si doute pour limiter le risque.</t>
  </si>
  <si>
    <t>En pâtisserie, pour la gestion des restes, lien dangers : relier l’étape aux risques microbiologiques, chimiques, physiques ou allergènes, puis vérifier les points suivants : gestion excedents, criteres reutilisation et pms restes.</t>
  </si>
  <si>
    <t>Rédige une réponse de responsable sur la gestion des restes en pâtisserie : organisation, contrôle, traçabilité et correction.</t>
  </si>
  <si>
    <t>En pâtisserie, pour la gestion des restes, je m’organise, je contrôle les points suivants : restes, excedents et jeter si doute, je note l’écart et je fais corriger.</t>
  </si>
  <si>
    <t>En pâtisserie, pour la gestion des restes, responsable : planifier l’étape, appliquer les points suivants : gestion excedents, criteres reutilisation et pms restes, contrôler, tracer les écarts et valider l’action corrective.</t>
  </si>
  <si>
    <t>Tu gardes une preuve de traçabilité en pâtisserie. Explique en 2 phrases ce que tu fais pour éviter un risque transversal.</t>
  </si>
  <si>
    <t>En pâtisserie, pour la traçabilité, je fais attention à garder etiquette, numero lot et lot. Je contrôle le résultat et je préviens si j’ai un doute.</t>
  </si>
  <si>
    <t>En pâtisserie, pour la traçabilité, je maîtrise l’étape avec les points suivants : tracabilite amont, tracabilite aval et numero de lot, contrôle opérationnel et consigne claire à l’équipe.</t>
  </si>
  <si>
    <t>Pendant la traçabilité en pâtisserie, que contrôles-tu concrètement avant de continuer ? Donne au moins deux points terrain.</t>
  </si>
  <si>
    <t>En pâtisserie, pour la traçabilité, je contrôle les points suivants : garder etiquette, numero lot et lot. Si ce n’est pas conforme, je stoppe, je corrige ou je préviens.</t>
  </si>
  <si>
    <t>En pâtisserie, pour la traçabilité, je vérifie les points suivants : tracabilite amont, tracabilite aval et numero de lot, je compare au critère attendu et je déclenche une action corrective si l’écart est confirmé.</t>
  </si>
  <si>
    <t>Décris les bons gestes à appliquer pendant la traçabilité en pâtisserie, avec des mots simples.</t>
  </si>
  <si>
    <t>En pâtisserie, pour la traçabilité, les bons gestes sont garder etiquette, numero lot et lot. Je les applique avant de continuer.</t>
  </si>
  <si>
    <t>En pâtisserie, pour la traçabilité, les gestes attendus sont formalisés : tracabilite amont, tracabilite aval et numero de lot, contrôle au poste et correction immédiate en cas de dérive.</t>
  </si>
  <si>
    <t>Donne un exemple simple de conduite correcte pendant la traçabilité en pâtisserie.</t>
  </si>
  <si>
    <t>En pâtisserie, pour la traçabilité, exemple : je vérifie les points suivants : garder etiquette, numero lot et lot. Si quelque chose ne va pas, je corrige.</t>
  </si>
  <si>
    <t>En pâtisserie, pour la traçabilité, exemple professionnel : sécuriser l’étape par les points suivants : tracabilite amont, tracabilite aval et numero de lot, puis tracer l’écart et la correction si nécessaire.</t>
  </si>
  <si>
    <t>Tu vois un écart ou tu as un doute pendant la traçabilité en pâtisserie. Que fais-tu tout de suite ?</t>
  </si>
  <si>
    <t>En pâtisserie, pour la traçabilité, en cas de doute, j’arrête, j’isole si besoin et je préviens. Je ne continue pas sans correction.</t>
  </si>
  <si>
    <t>En pâtisserie, pour la traçabilité, en cas de doute, je bloque ou j’isole, j’analyse l’écart, je décide de la correction et je trace l’action.</t>
  </si>
  <si>
    <t>Pourquoi la traçabilité en pâtisserie est-il important pour la sécurité alimentaire ?</t>
  </si>
  <si>
    <t>En pâtisserie, pour la traçabilité, c’est important car une erreur peut créer un risque sanitaire. Je maîtrise garder etiquette, numero lot et lot.</t>
  </si>
  <si>
    <t>En pâtisserie, pour la traçabilité, l’enjeu est sanitaire : l’étape peut créer un danger. Je maîtrise les points suivants : tracabilite amont, tracabilite aval et numero de lot et je vérifie l’application.</t>
  </si>
  <si>
    <t>Quels mots, gestes ou contrôles montrent que tu maîtrises la traçabilité en pâtisserie ?</t>
  </si>
  <si>
    <t>En pâtisserie, pour la traçabilité, les mots ou gestes attendus sont : garder etiquette, numero lot et lot. Ils montrent que je contrôle vraiment.</t>
  </si>
  <si>
    <t>En pâtisserie, pour la traçabilité, les preuves de maîtrise sont tracabilite amont, tracabilite aval et numero de lot, observation du poste, contrôle documenté et écart traité.</t>
  </si>
  <si>
    <t>Explique à un jeune collègue les précautions à prendre pour la traçabilité en pâtisserie.</t>
  </si>
  <si>
    <t>En pâtisserie, pour la traçabilité, je dirais au collègue : vérifie garder etiquette, numero lot et lot, contrôle ton travail et préviens si tu vois un écart.</t>
  </si>
  <si>
    <t>En pâtisserie, pour la traçabilité, consigne équipe : appliquer les points suivants : tracabilite amont, tracabilite aval et numero de lot, signaler toute dérive, corriger immédiatement et garder la preuve utile.</t>
  </si>
  <si>
    <t>Pendant la traçabilité en pâtisserie, qu’est-ce qu’il ne faut surtout pas oublier ?</t>
  </si>
  <si>
    <t>En pâtisserie, pour la traçabilité, à ne pas oublier : garder etiquette, numero lot et lot. Sans contrôle, on peut laisser passer un risque.</t>
  </si>
  <si>
    <t>En pâtisserie, pour la traçabilité, point critique : ne pas oublier les points suivants : tracabilite amont, tracabilite aval et numero de lot, car l’absence de contrôle rend la maîtrise fragile.</t>
  </si>
  <si>
    <t>Tu gardes une preuve de traçabilité en pâtisserie. Rédige une réponse courte : ce que tu fais, ce que tu contrôles, et qui tu préviens en cas de doute.</t>
  </si>
  <si>
    <t>En pâtisserie, pour la traçabilité, je vérifie les points suivants : garder etiquette, numero lot et lot. Si j’ai un doute, j’arrête, je corrige ou je préviens.</t>
  </si>
  <si>
    <t>En pâtisserie, pour la traçabilité, réponse responsable : organiser l’étape, contrôler les points suivants : tracabilite amont, tracabilite aval et numero de lot, tracer l’écart et faire appliquer la correction.</t>
  </si>
  <si>
    <t>Présente la procédure professionnelle à appliquer pour maîtriser la traçabilité en pâtisserie.</t>
  </si>
  <si>
    <t>En pâtisserie, pour la traçabilité, je respecte la procédure et je vérifie les points suivants : garder etiquette, numero lot et lot. Je garde une preuve si elle est demandée.</t>
  </si>
  <si>
    <t>En pâtisserie, pour la traçabilité, procédure : définir le responsable, appliquer les points suivants : tracabilite amont, tracabilite aval et numero de lot, contrôler la conformité et enregistrer les écarts.</t>
  </si>
  <si>
    <t>Quels contrôles, preuves et actions correctives attends-tu sur la traçabilité en pâtisserie ?</t>
  </si>
  <si>
    <t>En pâtisserie, pour la traçabilité, je contrôle les points suivants : garder etiquette, numero lot et lot, je note l’écart si besoin et je propose une correction.</t>
  </si>
  <si>
    <t>En pâtisserie, pour la traçabilité, contrôle/preuve/correctif : vérifier les points suivants : tracabilite amont, tracabilite aval et numero de lot, conserver fiche ou relevé, puis corriger et tracer l’action.</t>
  </si>
  <si>
    <t>Analyse les dangers liés à la traçabilité en pâtisserie et indique les mesures de maîtrise attendues.</t>
  </si>
  <si>
    <t>En pâtisserie, pour la traçabilité, je repère le danger, je maîtrise garder etiquette, numero lot et lot et je préviens le responsable en cas de doute.</t>
  </si>
  <si>
    <t>En pâtisserie, pour la traçabilité, analyse danger : identifier le risque lié à l’étape, maîtriser les points suivants : tracabilite amont, tracabilite aval et numero de lot, vérifier l’efficacité et corriger l’écart.</t>
  </si>
  <si>
    <t>Quelles exigences PMS, BPH ou HACCP doivent être respectées pour la traçabilité en pâtisserie ?</t>
  </si>
  <si>
    <t>En pâtisserie, pour la traçabilité, je respecte les consignes BPH/PMS : garder etiquette, numero lot et lot. Je travaille proprement et je contrôle.</t>
  </si>
  <si>
    <t>En pâtisserie, pour la traçabilité, exigence PMS/BPH/HACCP : procédure écrite, les points suivants : tracabilite amont, tracabilite aval et numero de lot, fréquence de contrôle, preuve et action corrective.</t>
  </si>
  <si>
    <t>Comment réaliserais-tu un audit rapide de la maîtrise de la traçabilité en pâtisserie ?</t>
  </si>
  <si>
    <t>En pâtisserie, pour la traçabilité, j’observe le poste, je contrôle les points suivants : garder etiquette, numero lot et lot et je signale les écarts.</t>
  </si>
  <si>
    <t>En pâtisserie, pour la traçabilité, audit : observer le poste, questionner l’équipe, vérifier les points suivants : tracabilite amont, tracabilite aval et numero de lot, contrôler les preuves et relever les non-conformités.</t>
  </si>
  <si>
    <t>Quelle décision prends-tu en cas de non-conformité sur la traçabilité en pâtisserie ?</t>
  </si>
  <si>
    <t>En pâtisserie, pour la traçabilité, en non-conformité, j’arrête, j’isole le produit ou le matériel, puis je préviens.</t>
  </si>
  <si>
    <t>En pâtisserie, pour la traçabilité, non-conformité : bloquer ou isoler si besoin, analyser la cause, appliquer la correction et enregistrer la décision.</t>
  </si>
  <si>
    <t>Quels enregistrements ou autocontrôles prouvent que la traçabilité est maîtrisé en pâtisserie ?</t>
  </si>
  <si>
    <t>En pâtisserie, pour la traçabilité, je garde une preuve simple : fiche, date, contrôle réalisé et correction si besoin.</t>
  </si>
  <si>
    <t>En pâtisserie, pour la traçabilité, enregistrements : fiche datée, contrôle de les points suivants : tracabilite amont, tracabilite aval et numero de lot, nom du responsable, écart constaté et action corrective réalisée.</t>
  </si>
  <si>
    <t>Quelles consignes donnerais-tu à l’équipe pour sécuriser la traçabilité en pâtisserie ?</t>
  </si>
  <si>
    <t>En pâtisserie, pour la traçabilité, je rappelle à l’équipe de contrôler les points suivants : garder etiquette, numero lot et lot, d’appliquer la consigne et de signaler les écarts.</t>
  </si>
  <si>
    <t>En pâtisserie, pour la traçabilité, consignes équipe : expliquer les points suivants : tracabilite amont, tracabilite aval et numero de lot, préciser le contrôle attendu, la fréquence, le responsable et la conduite à tenir.</t>
  </si>
  <si>
    <t>Explique le lien entre la traçabilité en pâtisserie et les risques microbiologiques, chimiques, physiques ou allergènes.</t>
  </si>
  <si>
    <t>En pâtisserie, pour la traçabilité, je relie l’étape aux dangers possibles et je contrôle les points suivants : garder etiquette, numero lot et lot pour limiter le risque.</t>
  </si>
  <si>
    <t>En pâtisserie, pour la traçabilité, lien dangers : relier l’étape aux risques microbiologiques, chimiques, physiques ou allergènes, puis vérifier les points suivants : tracabilite amont, tracabilite aval et numero de lot.</t>
  </si>
  <si>
    <t>Rédige une réponse de responsable sur la traçabilité en pâtisserie : organisation, contrôle, traçabilité et correction.</t>
  </si>
  <si>
    <t>En pâtisserie, pour la traçabilité, je m’organise, je contrôle les points suivants : garder etiquette, numero lot et lot, je note l’écart et je fais corriger.</t>
  </si>
  <si>
    <t>En pâtisserie, pour la traçabilité, responsable : planifier l’étape, appliquer les points suivants : tracabilite amont, tracabilite aval et numero de lot, contrôler, tracer les écarts et valider l’action corrective.</t>
  </si>
  <si>
    <t>Tu réalises un autocontrôle en pâtisserie. Explique en 2 phrases ce que tu fais pour éviter un risque transversal.</t>
  </si>
  <si>
    <t>En pâtisserie, pour l’autocontrôle, je fais attention à controle temperature, fiche controle et noter temperature. Je contrôle le résultat et je préviens si j’ai un doute.</t>
  </si>
  <si>
    <t>En pâtisserie, pour l’autocontrôle, je maîtrise l’étape avec les points suivants : plan autocontrôle, enregistrement obligatoire et surveillance pms, contrôle opérationnel et consigne claire à l’équipe.</t>
  </si>
  <si>
    <t>Pendant l’autocontrôle en pâtisserie, que contrôles-tu concrètement avant de continuer ? Donne au moins deux points terrain.</t>
  </si>
  <si>
    <t>En pâtisserie, pour l’autocontrôle, je contrôle les points suivants : controle temperature, fiche controle et noter temperature. Si ce n’est pas conforme, je stoppe, je corrige ou je préviens.</t>
  </si>
  <si>
    <t>En pâtisserie, pour l’autocontrôle, je vérifie les points suivants : plan autocontrôle, enregistrement obligatoire et surveillance pms, je compare au critère attendu et je déclenche une action corrective si l’écart est confirmé.</t>
  </si>
  <si>
    <t>Décris les bons gestes à appliquer pendant l’autocontrôle en pâtisserie, avec des mots simples.</t>
  </si>
  <si>
    <t>En pâtisserie, pour l’autocontrôle, les bons gestes sont controle temperature, fiche controle et noter temperature. Je les applique avant de continuer.</t>
  </si>
  <si>
    <t>En pâtisserie, pour l’autocontrôle, les gestes attendus sont formalisés : plan autocontrôle, enregistrement obligatoire et surveillance pms, contrôle au poste et correction immédiate en cas de dérive.</t>
  </si>
  <si>
    <t>Donne un exemple simple de conduite correcte pendant l’autocontrôle en pâtisserie.</t>
  </si>
  <si>
    <t>En pâtisserie, pour l’autocontrôle, exemple : je vérifie les points suivants : controle temperature, fiche controle et noter temperature. Si quelque chose ne va pas, je corrige.</t>
  </si>
  <si>
    <t>En pâtisserie, pour l’autocontrôle, exemple professionnel : sécuriser l’étape par les points suivants : plan autocontrôle, enregistrement obligatoire et surveillance pms, puis tracer l’écart et la correction si nécessaire.</t>
  </si>
  <si>
    <t>Tu vois un écart ou tu as un doute pendant l’autocontrôle en pâtisserie. Que fais-tu tout de suite ?</t>
  </si>
  <si>
    <t>En pâtisserie, pour l’autocontrôle, en cas de doute, j’arrête, j’isole si besoin et je préviens. Je ne continue pas sans correction.</t>
  </si>
  <si>
    <t>En pâtisserie, pour l’autocontrôle, en cas de doute, je bloque ou j’isole, j’analyse l’écart, je décide de la correction et je trace l’action.</t>
  </si>
  <si>
    <t>Pourquoi l’autocontrôle en pâtisserie est-il important pour la sécurité alimentaire ?</t>
  </si>
  <si>
    <t>En pâtisserie, pour l’autocontrôle, c’est important car une erreur peut créer un risque sanitaire. Je maîtrise controle temperature, fiche controle et noter temperature.</t>
  </si>
  <si>
    <t>En pâtisserie, pour l’autocontrôle, l’enjeu est sanitaire : l’étape peut créer un danger. Je maîtrise les points suivants : plan autocontrôle, enregistrement obligatoire et surveillance pms et je vérifie l’application.</t>
  </si>
  <si>
    <t>Quels mots, gestes ou contrôles montrent que tu maîtrises l’autocontrôle en pâtisserie ?</t>
  </si>
  <si>
    <t>En pâtisserie, pour l’autocontrôle, les mots ou gestes attendus sont : controle temperature, fiche controle et noter temperature. Ils montrent que je contrôle vraiment.</t>
  </si>
  <si>
    <t>En pâtisserie, pour l’autocontrôle, les preuves de maîtrise sont plan autocontrôle, enregistrement obligatoire et surveillance pms, observation du poste, contrôle documenté et écart traité.</t>
  </si>
  <si>
    <t>Explique à un jeune collègue les précautions à prendre pour l’autocontrôle en pâtisserie.</t>
  </si>
  <si>
    <t>En pâtisserie, pour l’autocontrôle, je dirais au collègue : vérifie controle temperature, fiche controle et noter temperature, contrôle ton travail et préviens si tu vois un écart.</t>
  </si>
  <si>
    <t>En pâtisserie, pour l’autocontrôle, consigne équipe : appliquer les points suivants : plan autocontrôle, enregistrement obligatoire et surveillance pms, signaler toute dérive, corriger immédiatement et garder la preuve utile.</t>
  </si>
  <si>
    <t>Pendant l’autocontrôle en pâtisserie, qu’est-ce qu’il ne faut surtout pas oublier ?</t>
  </si>
  <si>
    <t>En pâtisserie, pour l’autocontrôle, à ne pas oublier : controle temperature, fiche controle et noter temperature. Sans contrôle, on peut laisser passer un risque.</t>
  </si>
  <si>
    <t>En pâtisserie, pour l’autocontrôle, point critique : ne pas oublier les points suivants : plan autocontrôle, enregistrement obligatoire et surveillance pms, car l’absence de contrôle rend la maîtrise fragile.</t>
  </si>
  <si>
    <t>Tu réalises un autocontrôle en pâtisserie. Rédige une réponse courte : ce que tu fais, ce que tu contrôles, et qui tu préviens en cas de doute.</t>
  </si>
  <si>
    <t>En pâtisserie, pour l’autocontrôle, je vérifie les points suivants : controle temperature, fiche controle et noter temperature. Si j’ai un doute, j’arrête, je corrige ou je préviens.</t>
  </si>
  <si>
    <t>En pâtisserie, pour l’autocontrôle, réponse responsable : organiser l’étape, contrôler les points suivants : plan autocontrôle, enregistrement obligatoire et surveillance pms, tracer l’écart et faire appliquer la correction.</t>
  </si>
  <si>
    <t>Présente la procédure professionnelle à appliquer pour maîtriser l’autocontrôle en pâtisserie.</t>
  </si>
  <si>
    <t>En pâtisserie, pour l’autocontrôle, je respecte la procédure et je vérifie les points suivants : controle temperature, fiche controle et noter temperature. Je garde une preuve si elle est demandée.</t>
  </si>
  <si>
    <t>En pâtisserie, pour l’autocontrôle, procédure : définir le responsable, appliquer les points suivants : plan autocontrôle, enregistrement obligatoire et surveillance pms, contrôler la conformité et enregistrer les écarts.</t>
  </si>
  <si>
    <t>Quels contrôles, preuves et actions correctives attends-tu sur l’autocontrôle en pâtisserie ?</t>
  </si>
  <si>
    <t>En pâtisserie, pour l’autocontrôle, je contrôle les points suivants : controle temperature, fiche controle et noter temperature, je note l’écart si besoin et je propose une correction.</t>
  </si>
  <si>
    <t>En pâtisserie, pour l’autocontrôle, contrôle/preuve/correctif : vérifier les points suivants : plan autocontrôle, enregistrement obligatoire et surveillance pms, conserver fiche ou relevé, puis corriger et tracer l’action.</t>
  </si>
  <si>
    <t>Analyse les dangers liés à l’autocontrôle en pâtisserie et indique les mesures de maîtrise attendues.</t>
  </si>
  <si>
    <t>En pâtisserie, pour l’autocontrôle, je repère le danger, je maîtrise controle temperature, fiche controle et noter temperature et je préviens le responsable en cas de doute.</t>
  </si>
  <si>
    <t>En pâtisserie, pour l’autocontrôle, analyse danger : identifier le risque lié à l’étape, maîtriser les points suivants : plan autocontrôle, enregistrement obligatoire et surveillance pms, vérifier l’efficacité et corriger l’écart.</t>
  </si>
  <si>
    <t>Quelles exigences PMS, BPH ou HACCP doivent être respectées pour l’autocontrôle en pâtisserie ?</t>
  </si>
  <si>
    <t>En pâtisserie, pour l’autocontrôle, je respecte les consignes BPH/PMS : controle temperature, fiche controle et noter temperature. Je travaille proprement et je contrôle.</t>
  </si>
  <si>
    <t>En pâtisserie, pour l’autocontrôle, exigence PMS/BPH/HACCP : procédure écrite, les points suivants : plan autocontrôle, enregistrement obligatoire et surveillance pms, fréquence de contrôle, preuve et action corrective.</t>
  </si>
  <si>
    <t>Comment réaliserais-tu un audit rapide de la maîtrise de l’autocontrôle en pâtisserie ?</t>
  </si>
  <si>
    <t>En pâtisserie, pour l’autocontrôle, j’observe le poste, je contrôle les points suivants : controle temperature, fiche controle et noter temperature et je signale les écarts.</t>
  </si>
  <si>
    <t>En pâtisserie, pour l’autocontrôle, audit : observer le poste, questionner l’équipe, vérifier les points suivants : plan autocontrôle, enregistrement obligatoire et surveillance pms, contrôler les preuves et relever les non-conformités.</t>
  </si>
  <si>
    <t>Quelle décision prends-tu en cas de non-conformité sur l’autocontrôle en pâtisserie ?</t>
  </si>
  <si>
    <t>En pâtisserie, pour l’autocontrôle, en non-conformité, j’arrête, j’isole le produit ou le matériel, puis je préviens.</t>
  </si>
  <si>
    <t>En pâtisserie, pour l’autocontrôle, non-conformité : bloquer ou isoler si besoin, analyser la cause, appliquer la correction et enregistrer la décision.</t>
  </si>
  <si>
    <t>Quels enregistrements ou autocontrôles prouvent que l’autocontrôle est maîtrisé en pâtisserie ?</t>
  </si>
  <si>
    <t>En pâtisserie, pour l’autocontrôle, je garde une preuve simple : fiche, date, contrôle réalisé et correction si besoin.</t>
  </si>
  <si>
    <t>En pâtisserie, pour l’autocontrôle, enregistrements : fiche datée, contrôle de les points suivants : plan autocontrôle, enregistrement obligatoire et surveillance pms, nom du responsable, écart constaté et action corrective réalisée.</t>
  </si>
  <si>
    <t>Quelles consignes donnerais-tu à l’équipe pour sécuriser l’autocontrôle en pâtisserie ?</t>
  </si>
  <si>
    <t>En pâtisserie, pour l’autocontrôle, je rappelle à l’équipe de contrôler les points suivants : controle temperature, fiche controle et noter temperature, d’appliquer la consigne et de signaler les écarts.</t>
  </si>
  <si>
    <t>En pâtisserie, pour l’autocontrôle, consignes équipe : expliquer les points suivants : plan autocontrôle, enregistrement obligatoire et surveillance pms, préciser le contrôle attendu, la fréquence, le responsable et la conduite à tenir.</t>
  </si>
  <si>
    <t>Explique le lien entre l’autocontrôle en pâtisserie et les risques microbiologiques, chimiques, physiques ou allergènes.</t>
  </si>
  <si>
    <t>En pâtisserie, pour l’autocontrôle, je relie l’étape aux dangers possibles et je contrôle les points suivants : controle temperature, fiche controle et noter temperature pour limiter le risque.</t>
  </si>
  <si>
    <t>En pâtisserie, pour l’autocontrôle, lien dangers : relier l’étape aux risques microbiologiques, chimiques, physiques ou allergènes, puis vérifier les points suivants : plan autocontrôle, enregistrement obligatoire et surveillance pms.</t>
  </si>
  <si>
    <t>Rédige une réponse de responsable sur l’autocontrôle en pâtisserie : organisation, contrôle, traçabilité et correction.</t>
  </si>
  <si>
    <t>En pâtisserie, pour l’autocontrôle, je m’organise, je contrôle les points suivants : controle temperature, fiche controle et noter temperature, je note l’écart et je fais corriger.</t>
  </si>
  <si>
    <t>En pâtisserie, pour l’autocontrôle, responsable : planifier l’étape, appliquer les points suivants : plan autocontrôle, enregistrement obligatoire et surveillance pms, contrôler, tracer les écarts et valider l’action corrective.</t>
  </si>
  <si>
    <t>Tu repères un danger alimentaire en pâtisserie. Explique en 2 phrases ce que tu fais pour éviter un risque transversal.</t>
  </si>
  <si>
    <t>En pâtisserie, pour l’analyse des dangers, je fais attention à microbe, bacterie et produit chimique. Je contrôle le résultat et je préviens si j’ai un doute.</t>
  </si>
  <si>
    <t>En pâtisserie, pour l’analyse des dangers, je maîtrise l’étape avec les points suivants : analyse dangers, danger microbiologique et danger chimique, contrôle opérationnel et consigne claire à l’équipe.</t>
  </si>
  <si>
    <t>Pendant l’analyse des dangers en pâtisserie, que contrôles-tu concrètement avant de continuer ? Donne au moins deux points terrain.</t>
  </si>
  <si>
    <t>En pâtisserie, pour l’analyse des dangers, je contrôle les points suivants : microbe, bacterie et produit chimique. Si ce n’est pas conforme, je stoppe, je corrige ou je préviens.</t>
  </si>
  <si>
    <t>En pâtisserie, pour l’analyse des dangers, je vérifie les points suivants : analyse dangers, danger microbiologique et danger chimique, je compare au critère attendu et je déclenche une action corrective si l’écart est confirmé.</t>
  </si>
  <si>
    <t>Décris les bons gestes à appliquer pendant l’analyse des dangers en pâtisserie, avec des mots simples.</t>
  </si>
  <si>
    <t>En pâtisserie, pour l’analyse des dangers, les bons gestes sont microbe, bacterie et produit chimique. Je les applique avant de continuer.</t>
  </si>
  <si>
    <t>En pâtisserie, pour l’analyse des dangers, les gestes attendus sont formalisés : analyse dangers, danger microbiologique et danger chimique, contrôle au poste et correction immédiate en cas de dérive.</t>
  </si>
  <si>
    <t>Donne un exemple simple de conduite correcte pendant l’analyse des dangers en pâtisserie.</t>
  </si>
  <si>
    <t>En pâtisserie, pour l’analyse des dangers, exemple : je vérifie les points suivants : microbe, bacterie et produit chimique. Si quelque chose ne va pas, je corrige.</t>
  </si>
  <si>
    <t>En pâtisserie, pour l’analyse des dangers, exemple professionnel : sécuriser l’étape par les points suivants : analyse dangers, danger microbiologique et danger chimique, puis tracer l’écart et la correction si nécessaire.</t>
  </si>
  <si>
    <t>Tu vois un écart ou tu as un doute pendant l’analyse des dangers en pâtisserie. Que fais-tu tout de suite ?</t>
  </si>
  <si>
    <t>En pâtisserie, pour l’analyse des dangers, en cas de doute, j’arrête, j’isole si besoin et je préviens. Je ne continue pas sans correction.</t>
  </si>
  <si>
    <t>En pâtisserie, pour l’analyse des dangers, en cas de doute, je bloque ou j’isole, j’analyse l’écart, je décide de la correction et je trace l’action.</t>
  </si>
  <si>
    <t>Pourquoi l’analyse des dangers en pâtisserie est-il important pour la sécurité alimentaire ?</t>
  </si>
  <si>
    <t>En pâtisserie, pour l’analyse des dangers, c’est important car une erreur peut créer un risque sanitaire. Je maîtrise microbe, bacterie et produit chimique.</t>
  </si>
  <si>
    <t>En pâtisserie, pour l’analyse des dangers, l’enjeu est sanitaire : l’étape peut créer un danger. Je maîtrise les points suivants : analyse dangers, danger microbiologique et danger chimique et je vérifie l’application.</t>
  </si>
  <si>
    <t>Quels mots, gestes ou contrôles montrent que tu maîtrises l’analyse des dangers en pâtisserie ?</t>
  </si>
  <si>
    <t>En pâtisserie, pour l’analyse des dangers, les mots ou gestes attendus sont : microbe, bacterie et produit chimique. Ils montrent que je contrôle vraiment.</t>
  </si>
  <si>
    <t>En pâtisserie, pour l’analyse des dangers, les preuves de maîtrise sont analyse dangers, danger microbiologique et danger chimique, observation du poste, contrôle documenté et écart traité.</t>
  </si>
  <si>
    <t>Explique à un jeune collègue les précautions à prendre pour l’analyse des dangers en pâtisserie.</t>
  </si>
  <si>
    <t>En pâtisserie, pour l’analyse des dangers, je dirais au collègue : vérifie microbe, bacterie et produit chimique, contrôle ton travail et préviens si tu vois un écart.</t>
  </si>
  <si>
    <t>En pâtisserie, pour l’analyse des dangers, consigne équipe : appliquer les points suivants : analyse dangers, danger microbiologique et danger chimique, signaler toute dérive, corriger immédiatement et garder la preuve utile.</t>
  </si>
  <si>
    <t>Pendant l’analyse des dangers en pâtisserie, qu’est-ce qu’il ne faut surtout pas oublier ?</t>
  </si>
  <si>
    <t>En pâtisserie, pour l’analyse des dangers, à ne pas oublier : microbe, bacterie et produit chimique. Sans contrôle, on peut laisser passer un risque.</t>
  </si>
  <si>
    <t>En pâtisserie, pour l’analyse des dangers, point critique : ne pas oublier les points suivants : analyse dangers, danger microbiologique et danger chimique, car l’absence de contrôle rend la maîtrise fragile.</t>
  </si>
  <si>
    <t>Tu repères un danger alimentaire en pâtisserie. Rédige une réponse courte : ce que tu fais, ce que tu contrôles, et qui tu préviens en cas de doute.</t>
  </si>
  <si>
    <t>En pâtisserie, pour l’analyse des dangers, je vérifie les points suivants : microbe, bacterie et produit chimique. Si j’ai un doute, j’arrête, je corrige ou je préviens.</t>
  </si>
  <si>
    <t>En pâtisserie, pour l’analyse des dangers, réponse responsable : organiser l’étape, contrôler les points suivants : analyse dangers, danger microbiologique et danger chimique, tracer l’écart et faire appliquer la correction.</t>
  </si>
  <si>
    <t>Présente la procédure professionnelle à appliquer pour maîtriser l’analyse des dangers en pâtisserie.</t>
  </si>
  <si>
    <t>En pâtisserie, pour l’analyse des dangers, je respecte la procédure et je vérifie les points suivants : microbe, bacterie et produit chimique. Je garde une preuve si elle est demandée.</t>
  </si>
  <si>
    <t>En pâtisserie, pour l’analyse des dangers, procédure : définir le responsable, appliquer les points suivants : analyse dangers, danger microbiologique et danger chimique, contrôler la conformité et enregistrer les écarts.</t>
  </si>
  <si>
    <t>Quels contrôles, preuves et actions correctives attends-tu sur l’analyse des dangers en pâtisserie ?</t>
  </si>
  <si>
    <t>En pâtisserie, pour l’analyse des dangers, je contrôle les points suivants : microbe, bacterie et produit chimique, je note l’écart si besoin et je propose une correction.</t>
  </si>
  <si>
    <t>En pâtisserie, pour l’analyse des dangers, contrôle/preuve/correctif : vérifier les points suivants : analyse dangers, danger microbiologique et danger chimique, conserver fiche ou relevé, puis corriger et tracer l’action.</t>
  </si>
  <si>
    <t>Analyse les dangers liés à l’analyse des dangers en pâtisserie et indique les mesures de maîtrise attendues.</t>
  </si>
  <si>
    <t>En pâtisserie, pour l’analyse des dangers, je repère le danger, je maîtrise microbe, bacterie et produit chimique et je préviens le responsable en cas de doute.</t>
  </si>
  <si>
    <t>En pâtisserie, pour l’analyse des dangers, analyse danger : identifier le risque lié à l’étape, maîtriser les points suivants : analyse dangers, danger microbiologique et danger chimique, vérifier l’efficacité et corriger l’écart.</t>
  </si>
  <si>
    <t>Quelles exigences PMS, BPH ou HACCP doivent être respectées pour l’analyse des dangers en pâtisserie ?</t>
  </si>
  <si>
    <t>En pâtisserie, pour l’analyse des dangers, je respecte les consignes BPH/PMS : microbe, bacterie et produit chimique. Je travaille proprement et je contrôle.</t>
  </si>
  <si>
    <t>En pâtisserie, pour l’analyse des dangers, exigence PMS/BPH/HACCP : procédure écrite, les points suivants : analyse dangers, danger microbiologique et danger chimique, fréquence de contrôle, preuve et action corrective.</t>
  </si>
  <si>
    <t>Comment réaliserais-tu un audit rapide de la maîtrise de l’analyse des dangers en pâtisserie ?</t>
  </si>
  <si>
    <t>En pâtisserie, pour l’analyse des dangers, j’observe le poste, je contrôle les points suivants : microbe, bacterie et produit chimique et je signale les écarts.</t>
  </si>
  <si>
    <t>En pâtisserie, pour l’analyse des dangers, audit : observer le poste, questionner l’équipe, vérifier les points suivants : analyse dangers, danger microbiologique et danger chimique, contrôler les preuves et relever les non-conformités.</t>
  </si>
  <si>
    <t>Quelle décision prends-tu en cas de non-conformité sur l’analyse des dangers en pâtisserie ?</t>
  </si>
  <si>
    <t>En pâtisserie, pour l’analyse des dangers, en non-conformité, j’arrête, j’isole le produit ou le matériel, puis je préviens.</t>
  </si>
  <si>
    <t>En pâtisserie, pour l’analyse des dangers, non-conformité : bloquer ou isoler si besoin, analyser la cause, appliquer la correction et enregistrer la décision.</t>
  </si>
  <si>
    <t>Quels enregistrements ou autocontrôles prouvent que l’analyse des dangers est maîtrisé en pâtisserie ?</t>
  </si>
  <si>
    <t>En pâtisserie, pour l’analyse des dangers, je garde une preuve simple : fiche, date, contrôle réalisé et correction si besoin.</t>
  </si>
  <si>
    <t>En pâtisserie, pour l’analyse des dangers, enregistrements : fiche datée, contrôle de les points suivants : analyse dangers, danger microbiologique et danger chimique, nom du responsable, écart constaté et action corrective réalisée.</t>
  </si>
  <si>
    <t>Quelles consignes donnerais-tu à l’équipe pour sécuriser l’analyse des dangers en pâtisserie ?</t>
  </si>
  <si>
    <t>En pâtisserie, pour l’analyse des dangers, je rappelle à l’équipe de contrôler les points suivants : microbe, bacterie et produit chimique, d’appliquer la consigne et de signaler les écarts.</t>
  </si>
  <si>
    <t>En pâtisserie, pour l’analyse des dangers, consignes équipe : expliquer les points suivants : analyse dangers, danger microbiologique et danger chimique, préciser le contrôle attendu, la fréquence, le responsable et la conduite à tenir.</t>
  </si>
  <si>
    <t>Explique le lien entre l’analyse des dangers en pâtisserie et les risques microbiologiques, chimiques, physiques ou allergènes.</t>
  </si>
  <si>
    <t>En pâtisserie, pour l’analyse des dangers, je relie l’étape aux dangers possibles et je contrôle les points suivants : microbe, bacterie et produit chimique pour limiter le risque.</t>
  </si>
  <si>
    <t>En pâtisserie, pour l’analyse des dangers, lien dangers : relier l’étape aux risques microbiologiques, chimiques, physiques ou allergènes, puis vérifier les points suivants : analyse dangers, danger microbiologique et danger chimique.</t>
  </si>
  <si>
    <t>Rédige une réponse de responsable sur l’analyse des dangers en pâtisserie : organisation, contrôle, traçabilité et correction.</t>
  </si>
  <si>
    <t>En pâtisserie, pour l’analyse des dangers, je m’organise, je contrôle les points suivants : microbe, bacterie et produit chimique, je note l’écart et je fais corriger.</t>
  </si>
  <si>
    <t>En pâtisserie, pour l’analyse des dangers, responsable : planifier l’étape, appliquer les points suivants : analyse dangers, danger microbiologique et danger chimique, contrôler, tracer les écarts et valider l’action corrective.</t>
  </si>
  <si>
    <t>Tu prépares ou sers un plat avec allergènes possibles en pâtisserie. Explique en 2 phrases ce que tu fais pour éviter un risque allergène.</t>
  </si>
  <si>
    <t>En pâtisserie, pour les allergènes, je fais attention à allergene, allergie et gluten. Je contrôle le résultat et je préviens si j’ai un doute.</t>
  </si>
  <si>
    <t>En pâtisserie, pour les allergènes, je maîtrise l’étape avec les points suivants : maitrise allergenes, information consommateur et matrice allergenes, contrôle opérationnel et consigne claire à l’équipe.</t>
  </si>
  <si>
    <t>Pendant les allergènes en pâtisserie, que contrôles-tu concrètement avant de continuer ? Donne au moins deux points terrain.</t>
  </si>
  <si>
    <t>En pâtisserie, pour les allergènes, je contrôle les points suivants : allergene, allergie et gluten. Si ce n’est pas conforme, je stoppe, je corrige ou je préviens.</t>
  </si>
  <si>
    <t>En pâtisserie, pour les allergènes, je vérifie les points suivants : maitrise allergenes, information consommateur et matrice allergenes, je compare au critère attendu et je déclenche une action corrective si l’écart est confirmé.</t>
  </si>
  <si>
    <t>Décris les bons gestes à appliquer pendant les allergènes en pâtisserie, avec des mots simples.</t>
  </si>
  <si>
    <t>En pâtisserie, pour les allergènes, les bons gestes sont allergene, allergie et gluten. Je les applique avant de continuer.</t>
  </si>
  <si>
    <t>En pâtisserie, pour les allergènes, les gestes attendus sont formalisés : maitrise allergenes, information consommateur et matrice allergenes, contrôle au poste et correction immédiate en cas de dérive.</t>
  </si>
  <si>
    <t>Donne un exemple simple de conduite correcte pendant les allergènes en pâtisserie.</t>
  </si>
  <si>
    <t>En pâtisserie, pour les allergènes, exemple : je vérifie les points suivants : allergene, allergie et gluten. Si quelque chose ne va pas, je corrige.</t>
  </si>
  <si>
    <t>En pâtisserie, pour les allergènes, exemple professionnel : sécuriser l’étape par les points suivants : maitrise allergenes, information consommateur et matrice allergenes, puis tracer l’écart et la correction si nécessaire.</t>
  </si>
  <si>
    <t>Tu vois un écart ou tu as un doute pendant les allergènes en pâtisserie. Que fais-tu tout de suite ?</t>
  </si>
  <si>
    <t>En pâtisserie, pour les allergènes, en cas de doute, j’arrête, j’isole si besoin et je préviens. Je ne continue pas sans correction.</t>
  </si>
  <si>
    <t>En pâtisserie, pour les allergènes, en cas de doute, je bloque ou j’isole, j’analyse l’écart, je décide de la correction et je trace l’action.</t>
  </si>
  <si>
    <t>Pourquoi les allergènes en pâtisserie est-il important pour la sécurité alimentaire ?</t>
  </si>
  <si>
    <t>En pâtisserie, pour les allergènes, c’est important car une erreur peut créer un risque sanitaire. Je maîtrise allergene, allergie et gluten.</t>
  </si>
  <si>
    <t>En pâtisserie, pour les allergènes, l’enjeu est sanitaire : l’étape peut créer un danger. Je maîtrise les points suivants : maitrise allergenes, information consommateur et matrice allergenes et je vérifie l’application.</t>
  </si>
  <si>
    <t>Quels mots, gestes ou contrôles montrent que tu maîtrises les allergènes en pâtisserie ?</t>
  </si>
  <si>
    <t>En pâtisserie, pour les allergènes, les mots ou gestes attendus sont : allergene, allergie et gluten. Ils montrent que je contrôle vraiment.</t>
  </si>
  <si>
    <t>En pâtisserie, pour les allergènes, les preuves de maîtrise sont maitrise allergenes, information consommateur et matrice allergenes, observation du poste, contrôle documenté et écart traité.</t>
  </si>
  <si>
    <t>Explique à un jeune collègue les précautions à prendre pour les allergènes en pâtisserie.</t>
  </si>
  <si>
    <t>En pâtisserie, pour les allergènes, je dirais au collègue : vérifie allergene, allergie et gluten, contrôle ton travail et préviens si tu vois un écart.</t>
  </si>
  <si>
    <t>En pâtisserie, pour les allergènes, consigne équipe : appliquer les points suivants : maitrise allergenes, information consommateur et matrice allergenes, signaler toute dérive, corriger immédiatement et garder la preuve utile.</t>
  </si>
  <si>
    <t>Pendant les allergènes en pâtisserie, qu’est-ce qu’il ne faut surtout pas oublier ?</t>
  </si>
  <si>
    <t>En pâtisserie, pour les allergènes, à ne pas oublier : allergene, allergie et gluten. Sans contrôle, on peut laisser passer un risque.</t>
  </si>
  <si>
    <t>En pâtisserie, pour les allergènes, point critique : ne pas oublier les points suivants : maitrise allergenes, information consommateur et matrice allergenes, car l’absence de contrôle rend la maîtrise fragile.</t>
  </si>
  <si>
    <t>Tu prépares ou sers un plat avec allergènes possibles en pâtisserie. Rédige une réponse courte : ce que tu fais, ce que tu contrôles, et qui tu préviens en cas de doute.</t>
  </si>
  <si>
    <t>En pâtisserie, pour les allergènes, je vérifie les points suivants : allergene, allergie et gluten. Si j’ai un doute, j’arrête, je corrige ou je préviens.</t>
  </si>
  <si>
    <t>En pâtisserie, pour les allergènes, réponse responsable : organiser l’étape, contrôler les points suivants : maitrise allergenes, information consommateur et matrice allergenes, tracer l’écart et faire appliquer la correction.</t>
  </si>
  <si>
    <t>Présente la procédure professionnelle à appliquer pour maîtriser les allergènes en pâtisserie.</t>
  </si>
  <si>
    <t>En pâtisserie, pour les allergènes, je respecte la procédure et je vérifie les points suivants : allergene, allergie et gluten. Je garde une preuve si elle est demandée.</t>
  </si>
  <si>
    <t>En pâtisserie, pour les allergènes, procédure : définir le responsable, appliquer les points suivants : maitrise allergenes, information consommateur et matrice allergenes, contrôler la conformité et enregistrer les écarts.</t>
  </si>
  <si>
    <t>Quels contrôles, preuves et actions correctives attends-tu sur les allergènes en pâtisserie ?</t>
  </si>
  <si>
    <t>En pâtisserie, pour les allergènes, je contrôle les points suivants : allergene, allergie et gluten, je note l’écart si besoin et je propose une correction.</t>
  </si>
  <si>
    <t>En pâtisserie, pour les allergènes, contrôle/preuve/correctif : vérifier les points suivants : maitrise allergenes, information consommateur et matrice allergenes, conserver fiche ou relevé, puis corriger et tracer l’action.</t>
  </si>
  <si>
    <t>Analyse les dangers liés à les allergènes en pâtisserie et indique les mesures de maîtrise attendues.</t>
  </si>
  <si>
    <t>En pâtisserie, pour les allergènes, je repère le danger, je maîtrise allergene, allergie et gluten et je préviens le responsable en cas de doute.</t>
  </si>
  <si>
    <t>En pâtisserie, pour les allergènes, analyse danger : identifier le risque lié à l’étape, maîtriser les points suivants : maitrise allergenes, information consommateur et matrice allergenes, vérifier l’efficacité et corriger l’écart.</t>
  </si>
  <si>
    <t>Quelles exigences PMS, BPH ou HACCP doivent être respectées pour les allergènes en pâtisserie ?</t>
  </si>
  <si>
    <t>En pâtisserie, pour les allergènes, je respecte les consignes BPH/PMS : allergene, allergie et gluten. Je travaille proprement et je contrôle.</t>
  </si>
  <si>
    <t>En pâtisserie, pour les allergènes, exigence PMS/BPH/HACCP : procédure écrite, les points suivants : maitrise allergenes, information consommateur et matrice allergenes, fréquence de contrôle, preuve et action corrective.</t>
  </si>
  <si>
    <t>Comment réaliserais-tu un audit rapide de la maîtrise de les allergènes en pâtisserie ?</t>
  </si>
  <si>
    <t>En pâtisserie, pour les allergènes, j’observe le poste, je contrôle les points suivants : allergene, allergie et gluten et je signale les écarts.</t>
  </si>
  <si>
    <t>En pâtisserie, pour les allergènes, audit : observer le poste, questionner l’équipe, vérifier les points suivants : maitrise allergenes, information consommateur et matrice allergenes, contrôler les preuves et relever les non-conformités.</t>
  </si>
  <si>
    <t>Quelle décision prends-tu en cas de non-conformité sur les allergènes en pâtisserie ?</t>
  </si>
  <si>
    <t>En pâtisserie, pour les allergènes, en non-conformité, j’arrête, j’isole le produit ou le matériel, puis je préviens.</t>
  </si>
  <si>
    <t>En pâtisserie, pour les allergènes, non-conformité : bloquer ou isoler si besoin, analyser la cause, appliquer la correction et enregistrer la décision.</t>
  </si>
  <si>
    <t>Quels enregistrements ou autocontrôles prouvent que les allergènes est maîtrisé en pâtisserie ?</t>
  </si>
  <si>
    <t>En pâtisserie, pour les allergènes, je garde une preuve simple : fiche, date, contrôle réalisé et correction si besoin.</t>
  </si>
  <si>
    <t>En pâtisserie, pour les allergènes, enregistrements : fiche datée, contrôle de les points suivants : maitrise allergenes, information consommateur et matrice allergenes, nom du responsable, écart constaté et action corrective réalisée.</t>
  </si>
  <si>
    <t>Quelles consignes donnerais-tu à l’équipe pour sécuriser les allergènes en pâtisserie ?</t>
  </si>
  <si>
    <t>En pâtisserie, pour les allergènes, je rappelle à l’équipe de contrôler les points suivants : allergene, allergie et gluten, d’appliquer la consigne et de signaler les écarts.</t>
  </si>
  <si>
    <t>En pâtisserie, pour les allergènes, consignes équipe : expliquer les points suivants : maitrise allergenes, information consommateur et matrice allergenes, préciser le contrôle attendu, la fréquence, le responsable et la conduite à tenir.</t>
  </si>
  <si>
    <t>Explique le lien entre les allergènes en pâtisserie et les risques microbiologiques, chimiques, physiques ou allergènes.</t>
  </si>
  <si>
    <t>En pâtisserie, pour les allergènes, je relie l’étape aux dangers possibles et je contrôle les points suivants : allergene, allergie et gluten pour limiter le risque.</t>
  </si>
  <si>
    <t>En pâtisserie, pour les allergènes, lien dangers : relier l’étape aux risques microbiologiques, chimiques, physiques ou allergènes, puis vérifier les points suivants : maitrise allergenes, information consommateur et matrice allergenes.</t>
  </si>
  <si>
    <t>Rédige une réponse de responsable sur les allergènes en pâtisserie : organisation, contrôle, traçabilité et correction.</t>
  </si>
  <si>
    <t>En pâtisserie, pour les allergènes, je m’organise, je contrôle les points suivants : allergene, allergie et gluten, je note l’écart et je fais corriger.</t>
  </si>
  <si>
    <t>En pâtisserie, pour les allergènes, responsable : planifier l’étape, appliquer les points suivants : maitrise allergenes, information consommateur et matrice allergenes, contrôler, tracer les écarts et valider l’action corrective.</t>
  </si>
  <si>
    <t>Tu travailles dans des locaux alimentaires en pâtisserie. Explique en 2 phrases ce que tu fais pour éviter un risque physique.</t>
  </si>
  <si>
    <t>En pâtisserie, pour les locaux, je fais attention à local propre, sol propre et mur propre. Je contrôle le résultat et je préviens si j’ai un doute.</t>
  </si>
  <si>
    <t>En pâtisserie, pour les locaux, je maîtrise l’étape avec les points suivants : entretien locaux, plan de lutte nuisibles et maintenance preventive, contrôle opérationnel et consigne claire à l’équipe.</t>
  </si>
  <si>
    <t>Pendant les locaux en pâtisserie, que contrôles-tu concrètement avant de continuer ? Donne au moins deux points terrain.</t>
  </si>
  <si>
    <t>En pâtisserie, pour les locaux, je contrôle les points suivants : local propre, sol propre et mur propre. Si ce n’est pas conforme, je stoppe, je corrige ou je préviens.</t>
  </si>
  <si>
    <t>En pâtisserie, pour les locaux, je vérifie les points suivants : entretien locaux, plan de lutte nuisibles et maintenance preventive, je compare au critère attendu et je déclenche une action corrective si l’écart est confirmé.</t>
  </si>
  <si>
    <t>Décris les bons gestes à appliquer pendant les locaux en pâtisserie, avec des mots simples.</t>
  </si>
  <si>
    <t>En pâtisserie, pour les locaux, les bons gestes sont local propre, sol propre et mur propre. Je les applique avant de continuer.</t>
  </si>
  <si>
    <t>En pâtisserie, pour les locaux, les gestes attendus sont formalisés : entretien locaux, plan de lutte nuisibles et maintenance preventive, contrôle au poste et correction immédiate en cas de dérive.</t>
  </si>
  <si>
    <t>Donne un exemple simple de conduite correcte pendant les locaux en pâtisserie.</t>
  </si>
  <si>
    <t>En pâtisserie, pour les locaux, exemple : je vérifie les points suivants : local propre, sol propre et mur propre. Si quelque chose ne va pas, je corrige.</t>
  </si>
  <si>
    <t>En pâtisserie, pour les locaux, exemple professionnel : sécuriser l’étape par les points suivants : entretien locaux, plan de lutte nuisibles et maintenance preventive, puis tracer l’écart et la correction si nécessaire.</t>
  </si>
  <si>
    <t>Tu vois un écart ou tu as un doute pendant les locaux en pâtisserie. Que fais-tu tout de suite ?</t>
  </si>
  <si>
    <t>En pâtisserie, pour les locaux, en cas de doute, j’arrête, j’isole si besoin et je préviens. Je ne continue pas sans correction.</t>
  </si>
  <si>
    <t>En pâtisserie, pour les locaux, en cas de doute, je bloque ou j’isole, j’analyse l’écart, je décide de la correction et je trace l’action.</t>
  </si>
  <si>
    <t>Pourquoi les locaux en pâtisserie est-il important pour la sécurité alimentaire ?</t>
  </si>
  <si>
    <t>En pâtisserie, pour les locaux, c’est important car une erreur peut créer un risque sanitaire. Je maîtrise local propre, sol propre et mur propre.</t>
  </si>
  <si>
    <t>En pâtisserie, pour les locaux, l’enjeu est sanitaire : l’étape peut créer un danger. Je maîtrise les points suivants : entretien locaux, plan de lutte nuisibles et maintenance preventive et je vérifie l’application.</t>
  </si>
  <si>
    <t>Quels mots, gestes ou contrôles montrent que tu maîtrises les locaux en pâtisserie ?</t>
  </si>
  <si>
    <t>En pâtisserie, pour les locaux, les mots ou gestes attendus sont : local propre, sol propre et mur propre. Ils montrent que je contrôle vraiment.</t>
  </si>
  <si>
    <t>En pâtisserie, pour les locaux, les preuves de maîtrise sont entretien locaux, plan de lutte nuisibles et maintenance preventive, observation du poste, contrôle documenté et écart traité.</t>
  </si>
  <si>
    <t>Explique à un jeune collègue les précautions à prendre pour les locaux en pâtisserie.</t>
  </si>
  <si>
    <t>En pâtisserie, pour les locaux, je dirais au collègue : vérifie local propre, sol propre et mur propre, contrôle ton travail et préviens si tu vois un écart.</t>
  </si>
  <si>
    <t>En pâtisserie, pour les locaux, consigne équipe : appliquer les points suivants : entretien locaux, plan de lutte nuisibles et maintenance preventive, signaler toute dérive, corriger immédiatement et garder la preuve utile.</t>
  </si>
  <si>
    <t>Pendant les locaux en pâtisserie, qu’est-ce qu’il ne faut surtout pas oublier ?</t>
  </si>
  <si>
    <t>En pâtisserie, pour les locaux, à ne pas oublier : local propre, sol propre et mur propre. Sans contrôle, on peut laisser passer un risque.</t>
  </si>
  <si>
    <t>En pâtisserie, pour les locaux, point critique : ne pas oublier les points suivants : entretien locaux, plan de lutte nuisibles et maintenance preventive, car l’absence de contrôle rend la maîtrise fragile.</t>
  </si>
  <si>
    <t>Tu travailles dans des locaux alimentaires en pâtisserie. Rédige une réponse courte : ce que tu fais, ce que tu contrôles, et qui tu préviens en cas de doute.</t>
  </si>
  <si>
    <t>En pâtisserie, pour les locaux, je vérifie les points suivants : local propre, sol propre et mur propre. Si j’ai un doute, j’arrête, je corrige ou je préviens.</t>
  </si>
  <si>
    <t>En pâtisserie, pour les locaux, réponse responsable : organiser l’étape, contrôler les points suivants : entretien locaux, plan de lutte nuisibles et maintenance preventive, tracer l’écart et faire appliquer la correction.</t>
  </si>
  <si>
    <t>Présente la procédure professionnelle à appliquer pour maîtriser les locaux en pâtisserie.</t>
  </si>
  <si>
    <t>En pâtisserie, pour les locaux, je respecte la procédure et je vérifie les points suivants : local propre, sol propre et mur propre. Je garde une preuve si elle est demandée.</t>
  </si>
  <si>
    <t>En pâtisserie, pour les locaux, procédure : définir le responsable, appliquer les points suivants : entretien locaux, plan de lutte nuisibles et maintenance preventive, contrôler la conformité et enregistrer les écarts.</t>
  </si>
  <si>
    <t>Quels contrôles, preuves et actions correctives attends-tu sur les locaux en pâtisserie ?</t>
  </si>
  <si>
    <t>En pâtisserie, pour les locaux, je contrôle les points suivants : local propre, sol propre et mur propre, je note l’écart si besoin et je propose une correction.</t>
  </si>
  <si>
    <t>En pâtisserie, pour les locaux, contrôle/preuve/correctif : vérifier les points suivants : entretien locaux, plan de lutte nuisibles et maintenance preventive, conserver fiche ou relevé, puis corriger et tracer l’action.</t>
  </si>
  <si>
    <t>Analyse les dangers liés à les locaux en pâtisserie et indique les mesures de maîtrise attendues.</t>
  </si>
  <si>
    <t>En pâtisserie, pour les locaux, je repère le danger, je maîtrise local propre, sol propre et mur propre et je préviens le responsable en cas de doute.</t>
  </si>
  <si>
    <t>En pâtisserie, pour les locaux, analyse danger : identifier le risque lié à l’étape, maîtriser les points suivants : entretien locaux, plan de lutte nuisibles et maintenance preventive, vérifier l’efficacité et corriger l’écart.</t>
  </si>
  <si>
    <t>Quelles exigences PMS, BPH ou HACCP doivent être respectées pour les locaux en pâtisserie ?</t>
  </si>
  <si>
    <t>En pâtisserie, pour les locaux, je respecte les consignes BPH/PMS : local propre, sol propre et mur propre. Je travaille proprement et je contrôle.</t>
  </si>
  <si>
    <t>En pâtisserie, pour les locaux, exigence PMS/BPH/HACCP : procédure écrite, les points suivants : entretien locaux, plan de lutte nuisibles et maintenance preventive, fréquence de contrôle, preuve et action corrective.</t>
  </si>
  <si>
    <t>Comment réaliserais-tu un audit rapide de la maîtrise de les locaux en pâtisserie ?</t>
  </si>
  <si>
    <t>En pâtisserie, pour les locaux, j’observe le poste, je contrôle les points suivants : local propre, sol propre et mur propre et je signale les écarts.</t>
  </si>
  <si>
    <t>En pâtisserie, pour les locaux, audit : observer le poste, questionner l’équipe, vérifier les points suivants : entretien locaux, plan de lutte nuisibles et maintenance preventive, contrôler les preuves et relever les non-conformités.</t>
  </si>
  <si>
    <t>Quelle décision prends-tu en cas de non-conformité sur les locaux en pâtisserie ?</t>
  </si>
  <si>
    <t>En pâtisserie, pour les locaux, en non-conformité, j’arrête, j’isole le produit ou le matériel, puis je préviens.</t>
  </si>
  <si>
    <t>En pâtisserie, pour les locaux, non-conformité : bloquer ou isoler si besoin, analyser la cause, appliquer la correction et enregistrer la décision.</t>
  </si>
  <si>
    <t>Quels enregistrements ou autocontrôles prouvent que les locaux est maîtrisé en pâtisserie ?</t>
  </si>
  <si>
    <t>En pâtisserie, pour les locaux, je garde une preuve simple : fiche, date, contrôle réalisé et correction si besoin.</t>
  </si>
  <si>
    <t>En pâtisserie, pour les locaux, enregistrements : fiche datée, contrôle de les points suivants : entretien locaux, plan de lutte nuisibles et maintenance preventive, nom du responsable, écart constaté et action corrective réalisée.</t>
  </si>
  <si>
    <t>Quelles consignes donnerais-tu à l’équipe pour sécuriser les locaux en pâtisserie ?</t>
  </si>
  <si>
    <t>En pâtisserie, pour les locaux, je rappelle à l’équipe de contrôler les points suivants : local propre, sol propre et mur propre, d’appliquer la consigne et de signaler les écarts.</t>
  </si>
  <si>
    <t>En pâtisserie, pour les locaux, consignes équipe : expliquer les points suivants : entretien locaux, plan de lutte nuisibles et maintenance preventive, préciser le contrôle attendu, la fréquence, le responsable et la conduite à tenir.</t>
  </si>
  <si>
    <t>Explique le lien entre les locaux en pâtisserie et les risques microbiologiques, chimiques, physiques ou allergènes.</t>
  </si>
  <si>
    <t>En pâtisserie, pour les locaux, je relie l’étape aux dangers possibles et je contrôle les points suivants : local propre, sol propre et mur propre pour limiter le risque.</t>
  </si>
  <si>
    <t>En pâtisserie, pour les locaux, lien dangers : relier l’étape aux risques microbiologiques, chimiques, physiques ou allergènes, puis vérifier les points suivants : entretien locaux, plan de lutte nuisibles et maintenance preventive.</t>
  </si>
  <si>
    <t>Rédige une réponse de responsable sur les locaux en pâtisserie : organisation, contrôle, traçabilité et correction.</t>
  </si>
  <si>
    <t>En pâtisserie, pour les locaux, je m’organise, je contrôle les points suivants : local propre, sol propre et mur propre, je note l’écart et je fais corriger.</t>
  </si>
  <si>
    <t>En pâtisserie, pour les locaux, responsable : planifier l’étape, appliquer les points suivants : entretien locaux, plan de lutte nuisibles et maintenance preventive, contrôler, tracer les écarts et valider l’action corrective.</t>
  </si>
  <si>
    <t>Tu organises ton poste ou ton équipe en pâtisserie. Explique en 2 phrases ce que tu fais pour éviter un risque transversal.</t>
  </si>
  <si>
    <t>En pâtisserie, pour l’organisation, je fais attention à s organiser, preparer ordre et planning. Je contrôle le résultat et je préviens si j’ai un doute.</t>
  </si>
  <si>
    <t>En pâtisserie, pour l’organisation, je maîtrise l’étape avec les points suivants : organisation production, responsabilites definies et planning sanitaire, contrôle opérationnel et consigne claire à l’équipe.</t>
  </si>
  <si>
    <t>Pendant l’organisation en pâtisserie, que contrôles-tu concrètement avant de continuer ? Donne au moins deux points terrain.</t>
  </si>
  <si>
    <t>En pâtisserie, pour l’organisation, je contrôle les points suivants : s organiser, preparer ordre et planning. Si ce n’est pas conforme, je stoppe, je corrige ou je préviens.</t>
  </si>
  <si>
    <t>En pâtisserie, pour l’organisation, je vérifie les points suivants : organisation production, responsabilites definies et planning sanitaire, je compare au critère attendu et je déclenche une action corrective si l’écart est confirmé.</t>
  </si>
  <si>
    <t>Décris les bons gestes à appliquer pendant l’organisation en pâtisserie, avec des mots simples.</t>
  </si>
  <si>
    <t>En pâtisserie, pour l’organisation, les bons gestes sont s organiser, preparer ordre et planning. Je les applique avant de continuer.</t>
  </si>
  <si>
    <t>En pâtisserie, pour l’organisation, les gestes attendus sont formalisés : organisation production, responsabilites definies et planning sanitaire, contrôle au poste et correction immédiate en cas de dérive.</t>
  </si>
  <si>
    <t>Donne un exemple simple de conduite correcte pendant l’organisation en pâtisserie.</t>
  </si>
  <si>
    <t>En pâtisserie, pour l’organisation, exemple : je vérifie les points suivants : s organiser, preparer ordre et planning. Si quelque chose ne va pas, je corrige.</t>
  </si>
  <si>
    <t>En pâtisserie, pour l’organisation, exemple professionnel : sécuriser l’étape par les points suivants : organisation production, responsabilites definies et planning sanitaire, puis tracer l’écart et la correction si nécessaire.</t>
  </si>
  <si>
    <t>Tu vois un écart ou tu as un doute pendant l’organisation en pâtisserie. Que fais-tu tout de suite ?</t>
  </si>
  <si>
    <t>En pâtisserie, pour l’organisation, en cas de doute, j’arrête, j’isole si besoin et je préviens. Je ne continue pas sans correction.</t>
  </si>
  <si>
    <t>En pâtisserie, pour l’organisation, en cas de doute, je bloque ou j’isole, j’analyse l’écart, je décide de la correction et je trace l’action.</t>
  </si>
  <si>
    <t>Pourquoi l’organisation en pâtisserie est-il important pour la sécurité alimentaire ?</t>
  </si>
  <si>
    <t>En pâtisserie, pour l’organisation, c’est important car une erreur peut créer un risque sanitaire. Je maîtrise s organiser, preparer ordre et planning.</t>
  </si>
  <si>
    <t>En pâtisserie, pour l’organisation, l’enjeu est sanitaire : l’étape peut créer un danger. Je maîtrise les points suivants : organisation production, responsabilites definies et planning sanitaire et je vérifie l’application.</t>
  </si>
  <si>
    <t>Quels mots, gestes ou contrôles montrent que tu maîtrises l’organisation en pâtisserie ?</t>
  </si>
  <si>
    <t>En pâtisserie, pour l’organisation, les mots ou gestes attendus sont : s organiser, preparer ordre et planning. Ils montrent que je contrôle vraiment.</t>
  </si>
  <si>
    <t>En pâtisserie, pour l’organisation, les preuves de maîtrise sont organisation production, responsabilites definies et planning sanitaire, observation du poste, contrôle documenté et écart traité.</t>
  </si>
  <si>
    <t>Explique à un jeune collègue les précautions à prendre pour l’organisation en pâtisserie.</t>
  </si>
  <si>
    <t>En pâtisserie, pour l’organisation, je dirais au collègue : vérifie s organiser, preparer ordre et planning, contrôle ton travail et préviens si tu vois un écart.</t>
  </si>
  <si>
    <t>En pâtisserie, pour l’organisation, consigne équipe : appliquer les points suivants : organisation production, responsabilites definies et planning sanitaire, signaler toute dérive, corriger immédiatement et garder la preuve utile.</t>
  </si>
  <si>
    <t>Pendant l’organisation en pâtisserie, qu’est-ce qu’il ne faut surtout pas oublier ?</t>
  </si>
  <si>
    <t>En pâtisserie, pour l’organisation, à ne pas oublier : s organiser, preparer ordre et planning. Sans contrôle, on peut laisser passer un risque.</t>
  </si>
  <si>
    <t>En pâtisserie, pour l’organisation, point critique : ne pas oublier les points suivants : organisation production, responsabilites definies et planning sanitaire, car l’absence de contrôle rend la maîtrise fragile.</t>
  </si>
  <si>
    <t>Tu organises ton poste ou ton équipe en pâtisserie. Rédige une réponse courte : ce que tu fais, ce que tu contrôles, et qui tu préviens en cas de doute.</t>
  </si>
  <si>
    <t>En pâtisserie, pour l’organisation, je vérifie les points suivants : s organiser, preparer ordre et planning. Si j’ai un doute, j’arrête, je corrige ou je préviens.</t>
  </si>
  <si>
    <t>En pâtisserie, pour l’organisation, réponse responsable : organiser l’étape, contrôler les points suivants : organisation production, responsabilites definies et planning sanitaire, tracer l’écart et faire appliquer la correction.</t>
  </si>
  <si>
    <t>Présente la procédure professionnelle à appliquer pour maîtriser l’organisation en pâtisserie.</t>
  </si>
  <si>
    <t>En pâtisserie, pour l’organisation, je respecte la procédure et je vérifie les points suivants : s organiser, preparer ordre et planning. Je garde une preuve si elle est demandée.</t>
  </si>
  <si>
    <t>En pâtisserie, pour l’organisation, procédure : définir le responsable, appliquer les points suivants : organisation production, responsabilites definies et planning sanitaire, contrôler la conformité et enregistrer les écarts.</t>
  </si>
  <si>
    <t>Quels contrôles, preuves et actions correctives attends-tu sur l’organisation en pâtisserie ?</t>
  </si>
  <si>
    <t>En pâtisserie, pour l’organisation, je contrôle les points suivants : s organiser, preparer ordre et planning, je note l’écart si besoin et je propose une correction.</t>
  </si>
  <si>
    <t>En pâtisserie, pour l’organisation, contrôle/preuve/correctif : vérifier les points suivants : organisation production, responsabilites definies et planning sanitaire, conserver fiche ou relevé, puis corriger et tracer l’action.</t>
  </si>
  <si>
    <t>Analyse les dangers liés à l’organisation en pâtisserie et indique les mesures de maîtrise attendues.</t>
  </si>
  <si>
    <t>En pâtisserie, pour l’organisation, je repère le danger, je maîtrise s organiser, preparer ordre et planning et je préviens le responsable en cas de doute.</t>
  </si>
  <si>
    <t>En pâtisserie, pour l’organisation, analyse danger : identifier le risque lié à l’étape, maîtriser les points suivants : organisation production, responsabilites definies et planning sanitaire, vérifier l’efficacité et corriger l’écart.</t>
  </si>
  <si>
    <t>Quelles exigences PMS, BPH ou HACCP doivent être respectées pour l’organisation en pâtisserie ?</t>
  </si>
  <si>
    <t>En pâtisserie, pour l’organisation, je respecte les consignes BPH/PMS : s organiser, preparer ordre et planning. Je travaille proprement et je contrôle.</t>
  </si>
  <si>
    <t>En pâtisserie, pour l’organisation, exigence PMS/BPH/HACCP : procédure écrite, les points suivants : organisation production, responsabilites definies et planning sanitaire, fréquence de contrôle, preuve et action corrective.</t>
  </si>
  <si>
    <t>Comment réaliserais-tu un audit rapide de la maîtrise de l’organisation en pâtisserie ?</t>
  </si>
  <si>
    <t>En pâtisserie, pour l’organisation, j’observe le poste, je contrôle les points suivants : s organiser, preparer ordre et planning et je signale les écarts.</t>
  </si>
  <si>
    <t>En pâtisserie, pour l’organisation, audit : observer le poste, questionner l’équipe, vérifier les points suivants : organisation production, responsabilites definies et planning sanitaire, contrôler les preuves et relever les non-conformités.</t>
  </si>
  <si>
    <t>Quelle décision prends-tu en cas de non-conformité sur l’organisation en pâtisserie ?</t>
  </si>
  <si>
    <t>En pâtisserie, pour l’organisation, en non-conformité, j’arrête, j’isole le produit ou le matériel, puis je préviens.</t>
  </si>
  <si>
    <t>En pâtisserie, pour l’organisation, non-conformité : bloquer ou isoler si besoin, analyser la cause, appliquer la correction et enregistrer la décision.</t>
  </si>
  <si>
    <t>Quels enregistrements ou autocontrôles prouvent que l’organisation est maîtrisé en pâtisserie ?</t>
  </si>
  <si>
    <t>En pâtisserie, pour l’organisation, je garde une preuve simple : fiche, date, contrôle réalisé et correction si besoin.</t>
  </si>
  <si>
    <t>En pâtisserie, pour l’organisation, enregistrements : fiche datée, contrôle de les points suivants : organisation production, responsabilites definies et planning sanitaire, nom du responsable, écart constaté et action corrective réalisée.</t>
  </si>
  <si>
    <t>Quelles consignes donnerais-tu à l’équipe pour sécuriser l’organisation en pâtisserie ?</t>
  </si>
  <si>
    <t>En pâtisserie, pour l’organisation, je rappelle à l’équipe de contrôler les points suivants : s organiser, preparer ordre et planning, d’appliquer la consigne et de signaler les écarts.</t>
  </si>
  <si>
    <t>En pâtisserie, pour l’organisation, consignes équipe : expliquer les points suivants : organisation production, responsabilites definies et planning sanitaire, préciser le contrôle attendu, la fréquence, le responsable et la conduite à tenir.</t>
  </si>
  <si>
    <t>Explique le lien entre l’organisation en pâtisserie et les risques microbiologiques, chimiques, physiques ou allergènes.</t>
  </si>
  <si>
    <t>En pâtisserie, pour l’organisation, je relie l’étape aux dangers possibles et je contrôle les points suivants : s organiser, preparer ordre et planning pour limiter le risque.</t>
  </si>
  <si>
    <t>En pâtisserie, pour l’organisation, lien dangers : relier l’étape aux risques microbiologiques, chimiques, physiques ou allergènes, puis vérifier les points suivants : organisation production, responsabilites definies et planning sanitaire.</t>
  </si>
  <si>
    <t>Rédige une réponse de responsable sur l’organisation en pâtisserie : organisation, contrôle, traçabilité et correction.</t>
  </si>
  <si>
    <t>En pâtisserie, pour l’organisation, je m’organise, je contrôle les points suivants : s organiser, preparer ordre et planning, je note l’écart et je fais corriger.</t>
  </si>
  <si>
    <t>En pâtisserie, pour l’organisation, responsable : planifier l’étape, appliquer les points suivants : organisation production, responsabilites definies et planning sanitaire, contrôler, tracer les écarts et valider l’action corrective.</t>
  </si>
  <si>
    <t>Tu réponds à une situation générale d’hygiène en pâtisserie. Explique en 2 phrases ce que tu fais pour éviter un risque transversal.</t>
  </si>
  <si>
    <t>En pâtisserie, pour l’hygiène générale, je fais attention à hygiene, bonnes pratiques et faire attention. Je contrôle le résultat et je préviens si j’ai un doute.</t>
  </si>
  <si>
    <t>En pâtisserie, pour l’hygiène générale, je maîtrise l’étape avec les points suivants : pms, bph et haccp, contrôle opérationnel et consigne claire à l’équipe.</t>
  </si>
  <si>
    <t>Pendant l’hygiène générale en pâtisserie, que contrôles-tu concrètement avant de continuer ? Donne au moins deux points terrain.</t>
  </si>
  <si>
    <t>En pâtisserie, pour l’hygiène générale, je contrôle les points suivants : hygiene, bonnes pratiques et faire attention. Si ce n’est pas conforme, je stoppe, je corrige ou je préviens.</t>
  </si>
  <si>
    <t>En pâtisserie, pour l’hygiène générale, je vérifie les points suivants : pms, bph et haccp, je compare au critère attendu et je déclenche une action corrective si l’écart est confirmé.</t>
  </si>
  <si>
    <t>Décris les bons gestes à appliquer pendant l’hygiène générale en pâtisserie, avec des mots simples.</t>
  </si>
  <si>
    <t>En pâtisserie, pour l’hygiène générale, les bons gestes sont hygiene, bonnes pratiques et faire attention. Je les applique avant de continuer.</t>
  </si>
  <si>
    <t>En pâtisserie, pour l’hygiène générale, les gestes attendus sont formalisés : pms, bph et haccp, contrôle au poste et correction immédiate en cas de dérive.</t>
  </si>
  <si>
    <t>Donne un exemple simple de conduite correcte pendant l’hygiène générale en pâtisserie.</t>
  </si>
  <si>
    <t>En pâtisserie, pour l’hygiène générale, exemple : je vérifie les points suivants : hygiene, bonnes pratiques et faire attention. Si quelque chose ne va pas, je corrige.</t>
  </si>
  <si>
    <t>En pâtisserie, pour l’hygiène générale, exemple professionnel : sécuriser l’étape par les points suivants : pms, bph et haccp, puis tracer l’écart et la correction si nécessaire.</t>
  </si>
  <si>
    <t>Tu vois un écart ou tu as un doute pendant l’hygiène générale en pâtisserie. Que fais-tu tout de suite ?</t>
  </si>
  <si>
    <t>En pâtisserie, pour l’hygiène générale, en cas de doute, j’arrête, j’isole si besoin et je préviens. Je ne continue pas sans correction.</t>
  </si>
  <si>
    <t>En pâtisserie, pour l’hygiène générale, en cas de doute, je bloque ou j’isole, j’analyse l’écart, je décide de la correction et je trace l’action.</t>
  </si>
  <si>
    <t>Pourquoi l’hygiène générale en pâtisserie est-il important pour la sécurité alimentaire ?</t>
  </si>
  <si>
    <t>En pâtisserie, pour l’hygiène générale, c’est important car une erreur peut créer un risque sanitaire. Je maîtrise hygiene, bonnes pratiques et faire attention.</t>
  </si>
  <si>
    <t>En pâtisserie, pour l’hygiène générale, l’enjeu est sanitaire : l’étape peut créer un danger. Je maîtrise les points suivants : pms, bph et haccp et je vérifie l’application.</t>
  </si>
  <si>
    <t>Quels mots, gestes ou contrôles montrent que tu maîtrises l’hygiène générale en pâtisserie ?</t>
  </si>
  <si>
    <t>En pâtisserie, pour l’hygiène générale, les mots ou gestes attendus sont : hygiene, bonnes pratiques et faire attention. Ils montrent que je contrôle vraiment.</t>
  </si>
  <si>
    <t>En pâtisserie, pour l’hygiène générale, les preuves de maîtrise sont pms, bph et haccp, observation du poste, contrôle documenté et écart traité.</t>
  </si>
  <si>
    <t>Explique à un jeune collègue les précautions à prendre pour l’hygiène générale en pâtisserie.</t>
  </si>
  <si>
    <t>En pâtisserie, pour l’hygiène générale, je dirais au collègue : vérifie hygiene, bonnes pratiques et faire attention, contrôle ton travail et préviens si tu vois un écart.</t>
  </si>
  <si>
    <t>En pâtisserie, pour l’hygiène générale, consigne équipe : appliquer les points suivants : pms, bph et haccp, signaler toute dérive, corriger immédiatement et garder la preuve utile.</t>
  </si>
  <si>
    <t>Pendant l’hygiène générale en pâtisserie, qu’est-ce qu’il ne faut surtout pas oublier ?</t>
  </si>
  <si>
    <t>En pâtisserie, pour l’hygiène générale, à ne pas oublier : hygiene, bonnes pratiques et faire attention. Sans contrôle, on peut laisser passer un risque.</t>
  </si>
  <si>
    <t>En pâtisserie, pour l’hygiène générale, point critique : ne pas oublier les points suivants : pms, bph et haccp, car l’absence de contrôle rend la maîtrise fragile.</t>
  </si>
  <si>
    <t>Tu réponds à une situation générale d’hygiène en pâtisserie. Rédige une réponse courte : ce que tu fais, ce que tu contrôles, et qui tu préviens en cas de doute.</t>
  </si>
  <si>
    <t>En pâtisserie, pour l’hygiène générale, je vérifie les points suivants : hygiene, bonnes pratiques et faire attention. Si j’ai un doute, j’arrête, je corrige ou je préviens.</t>
  </si>
  <si>
    <t>En pâtisserie, pour l’hygiène générale, réponse responsable : organiser l’étape, contrôler les points suivants : pms, bph et haccp, tracer l’écart et faire appliquer la correction.</t>
  </si>
  <si>
    <t>Présente la procédure professionnelle à appliquer pour maîtriser l’hygiène générale en pâtisserie.</t>
  </si>
  <si>
    <t>En pâtisserie, pour l’hygiène générale, je respecte la procédure et je vérifie les points suivants : hygiene, bonnes pratiques et faire attention. Je garde une preuve si elle est demandée.</t>
  </si>
  <si>
    <t>En pâtisserie, pour l’hygiène générale, procédure : définir le responsable, appliquer les points suivants : pms, bph et haccp, contrôler la conformité et enregistrer les écarts.</t>
  </si>
  <si>
    <t>Quels contrôles, preuves et actions correctives attends-tu sur l’hygiène générale en pâtisserie ?</t>
  </si>
  <si>
    <t>En pâtisserie, pour l’hygiène générale, je contrôle les points suivants : hygiene, bonnes pratiques et faire attention, je note l’écart si besoin et je propose une correction.</t>
  </si>
  <si>
    <t>En pâtisserie, pour l’hygiène générale, contrôle/preuve/correctif : vérifier les points suivants : pms, bph et haccp, conserver fiche ou relevé, puis corriger et tracer l’action.</t>
  </si>
  <si>
    <t>Analyse les dangers liés à l’hygiène générale en pâtisserie et indique les mesures de maîtrise attendues.</t>
  </si>
  <si>
    <t>En pâtisserie, pour l’hygiène générale, je repère le danger, je maîtrise hygiene, bonnes pratiques et faire attention et je préviens le responsable en cas de doute.</t>
  </si>
  <si>
    <t>En pâtisserie, pour l’hygiène générale, analyse danger : identifier le risque lié à l’étape, maîtriser les points suivants : pms, bph et haccp, vérifier l’efficacité et corriger l’écart.</t>
  </si>
  <si>
    <t>Quelles exigences PMS, BPH ou HACCP doivent être respectées pour l’hygiène générale en pâtisserie ?</t>
  </si>
  <si>
    <t>En pâtisserie, pour l’hygiène générale, je respecte les consignes BPH/PMS : hygiene, bonnes pratiques et faire attention. Je travaille proprement et je contrôle.</t>
  </si>
  <si>
    <t>En pâtisserie, pour l’hygiène générale, exigence PMS/BPH/HACCP : procédure écrite, les points suivants : pms, bph et haccp, fréquence de contrôle, preuve et action corrective.</t>
  </si>
  <si>
    <t>Comment réaliserais-tu un audit rapide de la maîtrise de l’hygiène générale en pâtisserie ?</t>
  </si>
  <si>
    <t>En pâtisserie, pour l’hygiène générale, j’observe le poste, je contrôle les points suivants : hygiene, bonnes pratiques et faire attention et je signale les écarts.</t>
  </si>
  <si>
    <t>En pâtisserie, pour l’hygiène générale, audit : observer le poste, questionner l’équipe, vérifier les points suivants : pms, bph et haccp, contrôler les preuves et relever les non-conformités.</t>
  </si>
  <si>
    <t>Quelle décision prends-tu en cas de non-conformité sur l’hygiène générale en pâtisserie ?</t>
  </si>
  <si>
    <t>En pâtisserie, pour l’hygiène générale, en non-conformité, j’arrête, j’isole le produit ou le matériel, puis je préviens.</t>
  </si>
  <si>
    <t>En pâtisserie, pour l’hygiène générale, non-conformité : bloquer ou isoler si besoin, analyser la cause, appliquer la correction et enregistrer la décision.</t>
  </si>
  <si>
    <t>Quels enregistrements ou autocontrôles prouvent que l’hygiène générale est maîtrisé en pâtisserie ?</t>
  </si>
  <si>
    <t>En pâtisserie, pour l’hygiène générale, je garde une preuve simple : fiche, date, contrôle réalisé et correction si besoin.</t>
  </si>
  <si>
    <t>En pâtisserie, pour l’hygiène générale, enregistrements : fiche datée, contrôle de les points suivants : pms, bph et haccp, nom du responsable, écart constaté et action corrective réalisée.</t>
  </si>
  <si>
    <t>Quelles consignes donnerais-tu à l’équipe pour sécuriser l’hygiène générale en pâtisserie ?</t>
  </si>
  <si>
    <t>En pâtisserie, pour l’hygiène générale, je rappelle à l’équipe de contrôler les points suivants : hygiene, bonnes pratiques et faire attention, d’appliquer la consigne et de signaler les écarts.</t>
  </si>
  <si>
    <t>En pâtisserie, pour l’hygiène générale, consignes équipe : expliquer les points suivants : pms, bph et haccp, préciser le contrôle attendu, la fréquence, le responsable et la conduite à tenir.</t>
  </si>
  <si>
    <t>Explique le lien entre l’hygiène générale en pâtisserie et les risques microbiologiques, chimiques, physiques ou allergènes.</t>
  </si>
  <si>
    <t>En pâtisserie, pour l’hygiène générale, je relie l’étape aux dangers possibles et je contrôle les points suivants : hygiene, bonnes pratiques et faire attention pour limiter le risque.</t>
  </si>
  <si>
    <t>En pâtisserie, pour l’hygiène générale, lien dangers : relier l’étape aux risques microbiologiques, chimiques, physiques ou allergènes, puis vérifier les points suivants : pms, bph et haccp.</t>
  </si>
  <si>
    <t>Rédige une réponse de responsable sur l’hygiène générale en pâtisserie : organisation, contrôle, traçabilité et correction.</t>
  </si>
  <si>
    <t>En pâtisserie, pour l’hygiène générale, je m’organise, je contrôle les points suivants : hygiene, bonnes pratiques et faire attention, je note l’écart et je fais corriger.</t>
  </si>
  <si>
    <t>En pâtisserie, pour l’hygiène générale, responsable : planifier l’étape, appliquer les points suivants : pms, bph et haccp, contrôler, tracer les écarts et valider l’action corrective.</t>
  </si>
  <si>
    <t>Tu travailles en légumerie en pâtisserie. Explique en 2 phrases ce que tu fais pour éviter un risque microbiologique.</t>
  </si>
  <si>
    <t>En pâtisserie, pour la légumerie, je fais attention à laver legumes, terre et eplucher. Je contrôle le résultat et je préviens si j’ai un doute.</t>
  </si>
  <si>
    <t>En pâtisserie, pour la légumerie, je maîtrise l’étape avec les points suivants : procedure legumerie, zone terreuse et lavage desinfection legumes, contrôle opérationnel et consigne claire à l’équipe.</t>
  </si>
  <si>
    <t>Pendant la légumerie en pâtisserie, que contrôles-tu concrètement avant de continuer ? Donne au moins deux points terrain.</t>
  </si>
  <si>
    <t>En pâtisserie, pour la légumerie, je contrôle les points suivants : laver legumes, terre et eplucher. Si ce n’est pas conforme, je stoppe, je corrige ou je préviens.</t>
  </si>
  <si>
    <t>En pâtisserie, pour la légumerie, je vérifie les points suivants : procedure legumerie, zone terreuse et lavage desinfection legumes, je compare au critère attendu et je déclenche une action corrective si l’écart est confirmé.</t>
  </si>
  <si>
    <t>Décris les bons gestes à appliquer pendant la légumerie en pâtisserie, avec des mots simples.</t>
  </si>
  <si>
    <t>En pâtisserie, pour la légumerie, les bons gestes sont laver legumes, terre et eplucher. Je les applique avant de continuer.</t>
  </si>
  <si>
    <t>En pâtisserie, pour la légumerie, les gestes attendus sont formalisés : procedure legumerie, zone terreuse et lavage desinfection legumes, contrôle au poste et correction immédiate en cas de dérive.</t>
  </si>
  <si>
    <t>Donne un exemple simple de conduite correcte pendant la légumerie en pâtisserie.</t>
  </si>
  <si>
    <t>En pâtisserie, pour la légumerie, exemple : je vérifie les points suivants : laver legumes, terre et eplucher. Si quelque chose ne va pas, je corrige.</t>
  </si>
  <si>
    <t>En pâtisserie, pour la légumerie, exemple professionnel : sécuriser l’étape par les points suivants : procedure legumerie, zone terreuse et lavage desinfection legumes, puis tracer l’écart et la correction si nécessaire.</t>
  </si>
  <si>
    <t>Tu vois un écart ou tu as un doute pendant la légumerie en pâtisserie. Que fais-tu tout de suite ?</t>
  </si>
  <si>
    <t>En pâtisserie, pour la légumerie, en cas de doute, j’arrête, j’isole si besoin et je préviens. Je ne continue pas sans correction.</t>
  </si>
  <si>
    <t>En pâtisserie, pour la légumerie, en cas de doute, je bloque ou j’isole, j’analyse l’écart, je décide de la correction et je trace l’action.</t>
  </si>
  <si>
    <t>Pourquoi la légumerie en pâtisserie est-il important pour la sécurité alimentaire ?</t>
  </si>
  <si>
    <t>En pâtisserie, pour la légumerie, c’est important car une erreur peut créer un risque sanitaire. Je maîtrise laver legumes, terre et eplucher.</t>
  </si>
  <si>
    <t>En pâtisserie, pour la légumerie, l’enjeu est sanitaire : l’étape peut créer un danger. Je maîtrise les points suivants : procedure legumerie, zone terreuse et lavage desinfection legumes et je vérifie l’application.</t>
  </si>
  <si>
    <t>Quels mots, gestes ou contrôles montrent que tu maîtrises la légumerie en pâtisserie ?</t>
  </si>
  <si>
    <t>En pâtisserie, pour la légumerie, les mots ou gestes attendus sont : laver legumes, terre et eplucher. Ils montrent que je contrôle vraiment.</t>
  </si>
  <si>
    <t>En pâtisserie, pour la légumerie, les preuves de maîtrise sont procedure legumerie, zone terreuse et lavage desinfection legumes, observation du poste, contrôle documenté et écart traité.</t>
  </si>
  <si>
    <t>Explique à un jeune collègue les précautions à prendre pour la légumerie en pâtisserie.</t>
  </si>
  <si>
    <t>En pâtisserie, pour la légumerie, je dirais au collègue : vérifie laver legumes, terre et eplucher, contrôle ton travail et préviens si tu vois un écart.</t>
  </si>
  <si>
    <t>En pâtisserie, pour la légumerie, consigne équipe : appliquer les points suivants : procedure legumerie, zone terreuse et lavage desinfection legumes, signaler toute dérive, corriger immédiatement et garder la preuve utile.</t>
  </si>
  <si>
    <t>Pendant la légumerie en pâtisserie, qu’est-ce qu’il ne faut surtout pas oublier ?</t>
  </si>
  <si>
    <t>En pâtisserie, pour la légumerie, à ne pas oublier : laver legumes, terre et eplucher. Sans contrôle, on peut laisser passer un risque.</t>
  </si>
  <si>
    <t>En pâtisserie, pour la légumerie, point critique : ne pas oublier les points suivants : procedure legumerie, zone terreuse et lavage desinfection legumes, car l’absence de contrôle rend la maîtrise fragile.</t>
  </si>
  <si>
    <t>Tu travailles en légumerie en pâtisserie. Rédige une réponse courte : ce que tu fais, ce que tu contrôles, et qui tu préviens en cas de doute.</t>
  </si>
  <si>
    <t>En pâtisserie, pour la légumerie, je vérifie les points suivants : laver legumes, terre et eplucher. Si j’ai un doute, j’arrête, je corrige ou je préviens.</t>
  </si>
  <si>
    <t>En pâtisserie, pour la légumerie, réponse responsable : organiser l’étape, contrôler les points suivants : procedure legumerie, zone terreuse et lavage desinfection legumes, tracer l’écart et faire appliquer la correction.</t>
  </si>
  <si>
    <t>Présente la procédure professionnelle à appliquer pour maîtriser la légumerie en pâtisserie.</t>
  </si>
  <si>
    <t>En pâtisserie, pour la légumerie, je respecte la procédure et je vérifie les points suivants : laver legumes, terre et eplucher. Je garde une preuve si elle est demandée.</t>
  </si>
  <si>
    <t>En pâtisserie, pour la légumerie, procédure : définir le responsable, appliquer les points suivants : procedure legumerie, zone terreuse et lavage desinfection legumes, contrôler la conformité et enregistrer les écarts.</t>
  </si>
  <si>
    <t>Quels contrôles, preuves et actions correctives attends-tu sur la légumerie en pâtisserie ?</t>
  </si>
  <si>
    <t>En pâtisserie, pour la légumerie, je contrôle les points suivants : laver legumes, terre et eplucher, je note l’écart si besoin et je propose une correction.</t>
  </si>
  <si>
    <t>En pâtisserie, pour la légumerie, contrôle/preuve/correctif : vérifier les points suivants : procedure legumerie, zone terreuse et lavage desinfection legumes, conserver fiche ou relevé, puis corriger et tracer l’action.</t>
  </si>
  <si>
    <t>Analyse les dangers liés à la légumerie en pâtisserie et indique les mesures de maîtrise attendues.</t>
  </si>
  <si>
    <t>En pâtisserie, pour la légumerie, je repère le danger, je maîtrise laver legumes, terre et eplucher et je préviens le responsable en cas de doute.</t>
  </si>
  <si>
    <t>En pâtisserie, pour la légumerie, analyse danger : identifier le risque lié à l’étape, maîtriser les points suivants : procedure legumerie, zone terreuse et lavage desinfection legumes, vérifier l’efficacité et corriger l’écart.</t>
  </si>
  <si>
    <t>Quelles exigences PMS, BPH ou HACCP doivent être respectées pour la légumerie en pâtisserie ?</t>
  </si>
  <si>
    <t>En pâtisserie, pour la légumerie, je respecte les consignes BPH/PMS : laver legumes, terre et eplucher. Je travaille proprement et je contrôle.</t>
  </si>
  <si>
    <t>En pâtisserie, pour la légumerie, exigence PMS/BPH/HACCP : procédure écrite, les points suivants : procedure legumerie, zone terreuse et lavage desinfection legumes, fréquence de contrôle, preuve et action corrective.</t>
  </si>
  <si>
    <t>Comment réaliserais-tu un audit rapide de la maîtrise de la légumerie en pâtisserie ?</t>
  </si>
  <si>
    <t>En pâtisserie, pour la légumerie, j’observe le poste, je contrôle les points suivants : laver legumes, terre et eplucher et je signale les écarts.</t>
  </si>
  <si>
    <t>En pâtisserie, pour la légumerie, audit : observer le poste, questionner l’équipe, vérifier les points suivants : procedure legumerie, zone terreuse et lavage desinfection legumes, contrôler les preuves et relever les non-conformités.</t>
  </si>
  <si>
    <t>Quelle décision prends-tu en cas de non-conformité sur la légumerie en pâtisserie ?</t>
  </si>
  <si>
    <t>En pâtisserie, pour la légumerie, en non-conformité, j’arrête, j’isole le produit ou le matériel, puis je préviens.</t>
  </si>
  <si>
    <t>En pâtisserie, pour la légumerie, non-conformité : bloquer ou isoler si besoin, analyser la cause, appliquer la correction et enregistrer la décision.</t>
  </si>
  <si>
    <t>Quels enregistrements ou autocontrôles prouvent que la légumerie est maîtrisé en pâtisserie ?</t>
  </si>
  <si>
    <t>En pâtisserie, pour la légumerie, je garde une preuve simple : fiche, date, contrôle réalisé et correction si besoin.</t>
  </si>
  <si>
    <t>En pâtisserie, pour la légumerie, enregistrements : fiche datée, contrôle de les points suivants : procedure legumerie, zone terreuse et lavage desinfection legumes, nom du responsable, écart constaté et action corrective réalisée.</t>
  </si>
  <si>
    <t>Quelles consignes donnerais-tu à l’équipe pour sécuriser la légumerie en pâtisserie ?</t>
  </si>
  <si>
    <t>En pâtisserie, pour la légumerie, je rappelle à l’équipe de contrôler les points suivants : laver legumes, terre et eplucher, d’appliquer la consigne et de signaler les écarts.</t>
  </si>
  <si>
    <t>En pâtisserie, pour la légumerie, consignes équipe : expliquer les points suivants : procedure legumerie, zone terreuse et lavage desinfection legumes, préciser le contrôle attendu, la fréquence, le responsable et la conduite à tenir.</t>
  </si>
  <si>
    <t>Explique le lien entre la légumerie en pâtisserie et les risques microbiologiques, chimiques, physiques ou allergènes.</t>
  </si>
  <si>
    <t>En pâtisserie, pour la légumerie, je relie l’étape aux dangers possibles et je contrôle les points suivants : laver legumes, terre et eplucher pour limiter le risque.</t>
  </si>
  <si>
    <t>En pâtisserie, pour la légumerie, lien dangers : relier l’étape aux risques microbiologiques, chimiques, physiques ou allergènes, puis vérifier les points suivants : procedure legumerie, zone terreuse et lavage desinfection legumes.</t>
  </si>
  <si>
    <t>Rédige une réponse de responsable sur la légumerie en pâtisserie : organisation, contrôle, traçabilité et correction.</t>
  </si>
  <si>
    <t>En pâtisserie, pour la légumerie, je m’organise, je contrôle les points suivants : laver legumes, terre et eplucher, je note l’écart et je fais corriger.</t>
  </si>
  <si>
    <t>En pâtisserie, pour la légumerie, responsable : planifier l’étape, appliquer les points suivants : procedure legumerie, zone terreuse et lavage desinfection legumes, contrôler, tracer les écarts et valider l’action corrective.</t>
  </si>
  <si>
    <t>Tu suis une fermentation en pâtisserie. Explique en 2 phrases ce que tu fais pour éviter un risque microbiologique.</t>
  </si>
  <si>
    <t>En pâtisserie, pour la fermentation, je fais attention à fermentation, levain et temps fermentation. Je contrôle le résultat et je préviens si j’ai un doute.</t>
  </si>
  <si>
    <t>En pâtisserie, pour la fermentation, je maîtrise l’étape avec les points suivants : fermentation maitrisee, parametre fermentation et temps temperature, contrôle opérationnel et consigne claire à l’équipe.</t>
  </si>
  <si>
    <t>Pendant la fermentation en pâtisserie, que contrôles-tu concrètement avant de continuer ? Donne au moins deux points terrain.</t>
  </si>
  <si>
    <t>En pâtisserie, pour la fermentation, je contrôle les points suivants : fermentation, levain et temps fermentation. Si ce n’est pas conforme, je stoppe, je corrige ou je préviens.</t>
  </si>
  <si>
    <t>En pâtisserie, pour la fermentation, je vérifie les points suivants : fermentation maitrisee, parametre fermentation et temps temperature, je compare au critère attendu et je déclenche une action corrective si l’écart est confirmé.</t>
  </si>
  <si>
    <t>Décris les bons gestes à appliquer pendant la fermentation en pâtisserie, avec des mots simples.</t>
  </si>
  <si>
    <t>En pâtisserie, pour la fermentation, les bons gestes sont fermentation, levain et temps fermentation. Je les applique avant de continuer.</t>
  </si>
  <si>
    <t>En pâtisserie, pour la fermentation, les gestes attendus sont formalisés : fermentation maitrisee, parametre fermentation et temps temperature, contrôle au poste et correction immédiate en cas de dérive.</t>
  </si>
  <si>
    <t>Donne un exemple simple de conduite correcte pendant la fermentation en pâtisserie.</t>
  </si>
  <si>
    <t>En pâtisserie, pour la fermentation, exemple : je vérifie les points suivants : fermentation, levain et temps fermentation. Si quelque chose ne va pas, je corrige.</t>
  </si>
  <si>
    <t>En pâtisserie, pour la fermentation, exemple professionnel : sécuriser l’étape par les points suivants : fermentation maitrisee, parametre fermentation et temps temperature, puis tracer l’écart et la correction si nécessaire.</t>
  </si>
  <si>
    <t>Tu vois un écart ou tu as un doute pendant la fermentation en pâtisserie. Que fais-tu tout de suite ?</t>
  </si>
  <si>
    <t>En pâtisserie, pour la fermentation, en cas de doute, j’arrête, j’isole si besoin et je préviens. Je ne continue pas sans correction.</t>
  </si>
  <si>
    <t>En pâtisserie, pour la fermentation, en cas de doute, je bloque ou j’isole, j’analyse l’écart, je décide de la correction et je trace l’action.</t>
  </si>
  <si>
    <t>Pourquoi la fermentation en pâtisserie est-il important pour la sécurité alimentaire ?</t>
  </si>
  <si>
    <t>En pâtisserie, pour la fermentation, c’est important car une erreur peut créer un risque sanitaire. Je maîtrise fermentation, levain et temps fermentation.</t>
  </si>
  <si>
    <t>En pâtisserie, pour la fermentation, l’enjeu est sanitaire : l’étape peut créer un danger. Je maîtrise les points suivants : fermentation maitrisee, parametre fermentation et temps temperature et je vérifie l’application.</t>
  </si>
  <si>
    <t>Quels mots, gestes ou contrôles montrent que tu maîtrises la fermentation en pâtisserie ?</t>
  </si>
  <si>
    <t>En pâtisserie, pour la fermentation, les mots ou gestes attendus sont : fermentation, levain et temps fermentation. Ils montrent que je contrôle vraiment.</t>
  </si>
  <si>
    <t>En pâtisserie, pour la fermentation, les preuves de maîtrise sont fermentation maitrisee, parametre fermentation et temps temperature, observation du poste, contrôle documenté et écart traité.</t>
  </si>
  <si>
    <t>Explique à un jeune collègue les précautions à prendre pour la fermentation en pâtisserie.</t>
  </si>
  <si>
    <t>En pâtisserie, pour la fermentation, je dirais au collègue : vérifie fermentation, levain et temps fermentation, contrôle ton travail et préviens si tu vois un écart.</t>
  </si>
  <si>
    <t>En pâtisserie, pour la fermentation, consigne équipe : appliquer les points suivants : fermentation maitrisee, parametre fermentation et temps temperature, signaler toute dérive, corriger immédiatement et garder la preuve utile.</t>
  </si>
  <si>
    <t>Pendant la fermentation en pâtisserie, qu’est-ce qu’il ne faut surtout pas oublier ?</t>
  </si>
  <si>
    <t>En pâtisserie, pour la fermentation, à ne pas oublier : fermentation, levain et temps fermentation. Sans contrôle, on peut laisser passer un risque.</t>
  </si>
  <si>
    <t>En pâtisserie, pour la fermentation, point critique : ne pas oublier les points suivants : fermentation maitrisee, parametre fermentation et temps temperature, car l’absence de contrôle rend la maîtrise fragile.</t>
  </si>
  <si>
    <t>Tu suis une fermentation en pâtisserie. Rédige une réponse courte : ce que tu fais, ce que tu contrôles, et qui tu préviens en cas de doute.</t>
  </si>
  <si>
    <t>En pâtisserie, pour la fermentation, je vérifie les points suivants : fermentation, levain et temps fermentation. Si j’ai un doute, j’arrête, je corrige ou je préviens.</t>
  </si>
  <si>
    <t>En pâtisserie, pour la fermentation, réponse responsable : organiser l’étape, contrôler les points suivants : fermentation maitrisee, parametre fermentation et temps temperature, tracer l’écart et faire appliquer la correction.</t>
  </si>
  <si>
    <t>Présente la procédure professionnelle à appliquer pour maîtriser la fermentation en pâtisserie.</t>
  </si>
  <si>
    <t>En pâtisserie, pour la fermentation, je respecte la procédure et je vérifie les points suivants : fermentation, levain et temps fermentation. Je garde une preuve si elle est demandée.</t>
  </si>
  <si>
    <t>En pâtisserie, pour la fermentation, procédure : définir le responsable, appliquer les points suivants : fermentation maitrisee, parametre fermentation et temps temperature, contrôler la conformité et enregistrer les écarts.</t>
  </si>
  <si>
    <t>Quels contrôles, preuves et actions correctives attends-tu sur la fermentation en pâtisserie ?</t>
  </si>
  <si>
    <t>En pâtisserie, pour la fermentation, je contrôle les points suivants : fermentation, levain et temps fermentation, je note l’écart si besoin et je propose une correction.</t>
  </si>
  <si>
    <t>En pâtisserie, pour la fermentation, contrôle/preuve/correctif : vérifier les points suivants : fermentation maitrisee, parametre fermentation et temps temperature, conserver fiche ou relevé, puis corriger et tracer l’action.</t>
  </si>
  <si>
    <t>Analyse les dangers liés à la fermentation en pâtisserie et indique les mesures de maîtrise attendues.</t>
  </si>
  <si>
    <t>En pâtisserie, pour la fermentation, je repère le danger, je maîtrise fermentation, levain et temps fermentation et je préviens le responsable en cas de doute.</t>
  </si>
  <si>
    <t>En pâtisserie, pour la fermentation, analyse danger : identifier le risque lié à l’étape, maîtriser les points suivants : fermentation maitrisee, parametre fermentation et temps temperature, vérifier l’efficacité et corriger l’écart.</t>
  </si>
  <si>
    <t>Quelles exigences PMS, BPH ou HACCP doivent être respectées pour la fermentation en pâtisserie ?</t>
  </si>
  <si>
    <t>En pâtisserie, pour la fermentation, je respecte les consignes BPH/PMS : fermentation, levain et temps fermentation. Je travaille proprement et je contrôle.</t>
  </si>
  <si>
    <t>En pâtisserie, pour la fermentation, exigence PMS/BPH/HACCP : procédure écrite, les points suivants : fermentation maitrisee, parametre fermentation et temps temperature, fréquence de contrôle, preuve et action corrective.</t>
  </si>
  <si>
    <t>Comment réaliserais-tu un audit rapide de la maîtrise de la fermentation en pâtisserie ?</t>
  </si>
  <si>
    <t>En pâtisserie, pour la fermentation, j’observe le poste, je contrôle les points suivants : fermentation, levain et temps fermentation et je signale les écarts.</t>
  </si>
  <si>
    <t>En pâtisserie, pour la fermentation, audit : observer le poste, questionner l’équipe, vérifier les points suivants : fermentation maitrisee, parametre fermentation et temps temperature, contrôler les preuves et relever les non-conformités.</t>
  </si>
  <si>
    <t>Quelle décision prends-tu en cas de non-conformité sur la fermentation en pâtisserie ?</t>
  </si>
  <si>
    <t>En pâtisserie, pour la fermentation, en non-conformité, j’arrête, j’isole le produit ou le matériel, puis je préviens.</t>
  </si>
  <si>
    <t>En pâtisserie, pour la fermentation, non-conformité : bloquer ou isoler si besoin, analyser la cause, appliquer la correction et enregistrer la décision.</t>
  </si>
  <si>
    <t>Quels enregistrements ou autocontrôles prouvent que la fermentation est maîtrisé en pâtisserie ?</t>
  </si>
  <si>
    <t>En pâtisserie, pour la fermentation, je garde une preuve simple : fiche, date, contrôle réalisé et correction si besoin.</t>
  </si>
  <si>
    <t>En pâtisserie, pour la fermentation, enregistrements : fiche datée, contrôle de les points suivants : fermentation maitrisee, parametre fermentation et temps temperature, nom du responsable, écart constaté et action corrective réalisée.</t>
  </si>
  <si>
    <t>Quelles consignes donnerais-tu à l’équipe pour sécuriser la fermentation en pâtisserie ?</t>
  </si>
  <si>
    <t>En pâtisserie, pour la fermentation, je rappelle à l’équipe de contrôler les points suivants : fermentation, levain et temps fermentation, d’appliquer la consigne et de signaler les écarts.</t>
  </si>
  <si>
    <t>En pâtisserie, pour la fermentation, consignes équipe : expliquer les points suivants : fermentation maitrisee, parametre fermentation et temps temperature, préciser le contrôle attendu, la fréquence, le responsable et la conduite à tenir.</t>
  </si>
  <si>
    <t>Explique le lien entre la fermentation en pâtisserie et les risques microbiologiques, chimiques, physiques ou allergènes.</t>
  </si>
  <si>
    <t>En pâtisserie, pour la fermentation, je relie l’étape aux dangers possibles et je contrôle les points suivants : fermentation, levain et temps fermentation pour limiter le risque.</t>
  </si>
  <si>
    <t>En pâtisserie, pour la fermentation, lien dangers : relier l’étape aux risques microbiologiques, chimiques, physiques ou allergènes, puis vérifier les points suivants : fermentation maitrisee, parametre fermentation et temps temperature.</t>
  </si>
  <si>
    <t>Rédige une réponse de responsable sur la fermentation en pâtisserie : organisation, contrôle, traçabilité et correction.</t>
  </si>
  <si>
    <t>En pâtisserie, pour la fermentation, je m’organise, je contrôle les points suivants : fermentation, levain et temps fermentation, je note l’écart et je fais corriger.</t>
  </si>
  <si>
    <t>En pâtisserie, pour la fermentation, responsable : planifier l’étape, appliquer les points suivants : fermentation maitrisee, parametre fermentation et temps temperature, contrôler, tracer les écarts et valider l’action corrective.</t>
  </si>
  <si>
    <t>Tu transportes des préparations en pâtisserie. Explique en 2 phrases ce que tu fais pour éviter un risque microbiologique.</t>
  </si>
  <si>
    <t>En pâtisserie, pour le transport, je fais attention à transport froid, camion propre et bac isotherme. Je contrôle le résultat et je préviens si j’ai un doute.</t>
  </si>
  <si>
    <t>En pâtisserie, pour le transport, je maîtrise l’étape avec les points suivants : transport maitrise, liaison froide transport et liaison chaude transport, contrôle opérationnel et consigne claire à l’équipe.</t>
  </si>
  <si>
    <t>Pendant le transport en pâtisserie, que contrôles-tu concrètement avant de continuer ? Donne au moins deux points terrain.</t>
  </si>
  <si>
    <t>En pâtisserie, pour le transport, je contrôle les points suivants : transport froid, camion propre et bac isotherme. Si ce n’est pas conforme, je stoppe, je corrige ou je préviens.</t>
  </si>
  <si>
    <t>En pâtisserie, pour le transport, je vérifie les points suivants : transport maitrise, liaison froide transport et liaison chaude transport, je compare au critère attendu et je déclenche une action corrective si l’écart est confirmé.</t>
  </si>
  <si>
    <t>Décris les bons gestes à appliquer pendant le transport en pâtisserie, avec des mots simples.</t>
  </si>
  <si>
    <t>En pâtisserie, pour le transport, les bons gestes sont transport froid, camion propre et bac isotherme. Je les applique avant de continuer.</t>
  </si>
  <si>
    <t>En pâtisserie, pour le transport, les gestes attendus sont formalisés : transport maitrise, liaison froide transport et liaison chaude transport, contrôle au poste et correction immédiate en cas de dérive.</t>
  </si>
  <si>
    <t>Donne un exemple simple de conduite correcte pendant le transport en pâtisserie.</t>
  </si>
  <si>
    <t>En pâtisserie, pour le transport, exemple : je vérifie les points suivants : transport froid, camion propre et bac isotherme. Si quelque chose ne va pas, je corrige.</t>
  </si>
  <si>
    <t>En pâtisserie, pour le transport, exemple professionnel : sécuriser l’étape par les points suivants : transport maitrise, liaison froide transport et liaison chaude transport, puis tracer l’écart et la correction si nécessaire.</t>
  </si>
  <si>
    <t>Tu vois un écart ou tu as un doute pendant le transport en pâtisserie. Que fais-tu tout de suite ?</t>
  </si>
  <si>
    <t>En pâtisserie, pour le transport, en cas de doute, j’arrête, j’isole si besoin et je préviens. Je ne continue pas sans correction.</t>
  </si>
  <si>
    <t>En pâtisserie, pour le transport, en cas de doute, je bloque ou j’isole, j’analyse l’écart, je décide de la correction et je trace l’action.</t>
  </si>
  <si>
    <t>Pourquoi le transport en pâtisserie est-il important pour la sécurité alimentaire ?</t>
  </si>
  <si>
    <t>En pâtisserie, pour le transport, c’est important car une erreur peut créer un risque sanitaire. Je maîtrise transport froid, camion propre et bac isotherme.</t>
  </si>
  <si>
    <t>En pâtisserie, pour le transport, l’enjeu est sanitaire : l’étape peut créer un danger. Je maîtrise les points suivants : transport maitrise, liaison froide transport et liaison chaude transport et je vérifie l’application.</t>
  </si>
  <si>
    <t>Quels mots, gestes ou contrôles montrent que tu maîtrises le transport en pâtisserie ?</t>
  </si>
  <si>
    <t>En pâtisserie, pour le transport, les mots ou gestes attendus sont : transport froid, camion propre et bac isotherme. Ils montrent que je contrôle vraiment.</t>
  </si>
  <si>
    <t>En pâtisserie, pour le transport, les preuves de maîtrise sont transport maitrise, liaison froide transport et liaison chaude transport, observation du poste, contrôle documenté et écart traité.</t>
  </si>
  <si>
    <t>Explique à un jeune collègue les précautions à prendre pour le transport en pâtisserie.</t>
  </si>
  <si>
    <t>En pâtisserie, pour le transport, je dirais au collègue : vérifie transport froid, camion propre et bac isotherme, contrôle ton travail et préviens si tu vois un écart.</t>
  </si>
  <si>
    <t>En pâtisserie, pour le transport, consigne équipe : appliquer les points suivants : transport maitrise, liaison froide transport et liaison chaude transport, signaler toute dérive, corriger immédiatement et garder la preuve utile.</t>
  </si>
  <si>
    <t>Pendant le transport en pâtisserie, qu’est-ce qu’il ne faut surtout pas oublier ?</t>
  </si>
  <si>
    <t>En pâtisserie, pour le transport, à ne pas oublier : transport froid, camion propre et bac isotherme. Sans contrôle, on peut laisser passer un risque.</t>
  </si>
  <si>
    <t>En pâtisserie, pour le transport, point critique : ne pas oublier les points suivants : transport maitrise, liaison froide transport et liaison chaude transport, car l’absence de contrôle rend la maîtrise fragile.</t>
  </si>
  <si>
    <t>Tu transportes des préparations en pâtisserie. Rédige une réponse courte : ce que tu fais, ce que tu contrôles, et qui tu préviens en cas de doute.</t>
  </si>
  <si>
    <t>En pâtisserie, pour le transport, je vérifie les points suivants : transport froid, camion propre et bac isotherme. Si j’ai un doute, j’arrête, je corrige ou je préviens.</t>
  </si>
  <si>
    <t>En pâtisserie, pour le transport, réponse responsable : organiser l’étape, contrôler les points suivants : transport maitrise, liaison froide transport et liaison chaude transport, tracer l’écart et faire appliquer la correction.</t>
  </si>
  <si>
    <t>Présente la procédure professionnelle à appliquer pour maîtriser le transport en pâtisserie.</t>
  </si>
  <si>
    <t>En pâtisserie, pour le transport, je respecte la procédure et je vérifie les points suivants : transport froid, camion propre et bac isotherme. Je garde une preuve si elle est demandée.</t>
  </si>
  <si>
    <t>En pâtisserie, pour le transport, procédure : définir le responsable, appliquer les points suivants : transport maitrise, liaison froide transport et liaison chaude transport, contrôler la conformité et enregistrer les écarts.</t>
  </si>
  <si>
    <t>Quels contrôles, preuves et actions correctives attends-tu sur le transport en pâtisserie ?</t>
  </si>
  <si>
    <t>En pâtisserie, pour le transport, je contrôle les points suivants : transport froid, camion propre et bac isotherme, je note l’écart si besoin et je propose une correction.</t>
  </si>
  <si>
    <t>En pâtisserie, pour le transport, contrôle/preuve/correctif : vérifier les points suivants : transport maitrise, liaison froide transport et liaison chaude transport, conserver fiche ou relevé, puis corriger et tracer l’action.</t>
  </si>
  <si>
    <t>Analyse les dangers liés à le transport en pâtisserie et indique les mesures de maîtrise attendues.</t>
  </si>
  <si>
    <t>En pâtisserie, pour le transport, je repère le danger, je maîtrise transport froid, camion propre et bac isotherme et je préviens le responsable en cas de doute.</t>
  </si>
  <si>
    <t>En pâtisserie, pour le transport, analyse danger : identifier le risque lié à l’étape, maîtriser les points suivants : transport maitrise, liaison froide transport et liaison chaude transport, vérifier l’efficacité et corriger l’écart.</t>
  </si>
  <si>
    <t>Quelles exigences PMS, BPH ou HACCP doivent être respectées pour le transport en pâtisserie ?</t>
  </si>
  <si>
    <t>En pâtisserie, pour le transport, je respecte les consignes BPH/PMS : transport froid, camion propre et bac isotherme. Je travaille proprement et je contrôle.</t>
  </si>
  <si>
    <t>En pâtisserie, pour le transport, exigence PMS/BPH/HACCP : procédure écrite, les points suivants : transport maitrise, liaison froide transport et liaison chaude transport, fréquence de contrôle, preuve et action corrective.</t>
  </si>
  <si>
    <t>Comment réaliserais-tu un audit rapide de la maîtrise de le transport en pâtisserie ?</t>
  </si>
  <si>
    <t>En pâtisserie, pour le transport, j’observe le poste, je contrôle les points suivants : transport froid, camion propre et bac isotherme et je signale les écarts.</t>
  </si>
  <si>
    <t>En pâtisserie, pour le transport, audit : observer le poste, questionner l’équipe, vérifier les points suivants : transport maitrise, liaison froide transport et liaison chaude transport, contrôler les preuves et relever les non-conformités.</t>
  </si>
  <si>
    <t>Quelle décision prends-tu en cas de non-conformité sur le transport en pâtisserie ?</t>
  </si>
  <si>
    <t>En pâtisserie, pour le transport, en non-conformité, j’arrête, j’isole le produit ou le matériel, puis je préviens.</t>
  </si>
  <si>
    <t>En pâtisserie, pour le transport, non-conformité : bloquer ou isoler si besoin, analyser la cause, appliquer la correction et enregistrer la décision.</t>
  </si>
  <si>
    <t>Quels enregistrements ou autocontrôles prouvent que le transport est maîtrisé en pâtisserie ?</t>
  </si>
  <si>
    <t>En pâtisserie, pour le transport, je garde une preuve simple : fiche, date, contrôle réalisé et correction si besoin.</t>
  </si>
  <si>
    <t>En pâtisserie, pour le transport, enregistrements : fiche datée, contrôle de les points suivants : transport maitrise, liaison froide transport et liaison chaude transport, nom du responsable, écart constaté et action corrective réalisée.</t>
  </si>
  <si>
    <t>Quelles consignes donnerais-tu à l’équipe pour sécuriser le transport en pâtisserie ?</t>
  </si>
  <si>
    <t>En pâtisserie, pour le transport, je rappelle à l’équipe de contrôler les points suivants : transport froid, camion propre et bac isotherme, d’appliquer la consigne et de signaler les écarts.</t>
  </si>
  <si>
    <t>En pâtisserie, pour le transport, consignes équipe : expliquer les points suivants : transport maitrise, liaison froide transport et liaison chaude transport, préciser le contrôle attendu, la fréquence, le responsable et la conduite à tenir.</t>
  </si>
  <si>
    <t>Explique le lien entre le transport en pâtisserie et les risques microbiologiques, chimiques, physiques ou allergènes.</t>
  </si>
  <si>
    <t>En pâtisserie, pour le transport, je relie l’étape aux dangers possibles et je contrôle les points suivants : transport froid, camion propre et bac isotherme pour limiter le risque.</t>
  </si>
  <si>
    <t>En pâtisserie, pour le transport, lien dangers : relier l’étape aux risques microbiologiques, chimiques, physiques ou allergènes, puis vérifier les points suivants : transport maitrise, liaison froide transport et liaison chaude transport.</t>
  </si>
  <si>
    <t>Rédige une réponse de responsable sur le transport en pâtisserie : organisation, contrôle, traçabilité et correction.</t>
  </si>
  <si>
    <t>En pâtisserie, pour le transport, je m’organise, je contrôle les points suivants : transport froid, camion propre et bac isotherme, je note l’écart et je fais corriger.</t>
  </si>
  <si>
    <t>En pâtisserie, pour le transport, responsable : planifier l’étape, appliquer les points suivants : transport maitrise, liaison froide transport et liaison chaude transport, contrôler, tracer les écarts et valider l’action corrective.</t>
  </si>
  <si>
    <t>BOULANGER</t>
  </si>
  <si>
    <t>Tu manipules des denrées en boulangerie. Explique en 2 phrases ce que tu fais pour éviter un risque microbiologique.</t>
  </si>
  <si>
    <t>En boulangerie, pour la manipulation, je fais attention à lavage mains, mains propres et savon. Je contrôle le résultat et je préviens si j’ai un doute.</t>
  </si>
  <si>
    <t>En boulangerie, pour la manipulation, je maîtrise l’étape avec les points suivants : bph, hygiene du personnel et procedure lavage mains, contrôle opérationnel et consigne claire à l’équipe.</t>
  </si>
  <si>
    <t>Pendant la manipulation en boulangerie, que contrôles-tu concrètement avant de continuer ? Donne au moins deux points terrain.</t>
  </si>
  <si>
    <t>En boulangerie, pour la manipulation, je contrôle les points suivants : lavage mains, mains propres et savon. Si ce n’est pas conforme, je stoppe, je corrige ou je préviens.</t>
  </si>
  <si>
    <t>En boulangerie, pour la manipulation, je vérifie les points suivants : bph, hygiene du personnel et procedure lavage mains, je compare au critère attendu et je déclenche une action corrective si l’écart est confirmé.</t>
  </si>
  <si>
    <t>Décris les bons gestes à appliquer pendant la manipulation en boulangerie, avec des mots simples.</t>
  </si>
  <si>
    <t>En boulangerie, pour la manipulation, les bons gestes sont lavage mains, mains propres et savon. Je les applique avant de continuer.</t>
  </si>
  <si>
    <t>En boulangerie, pour la manipulation, les gestes attendus sont formalisés : bph, hygiene du personnel et procedure lavage mains, contrôle au poste et correction immédiate en cas de dérive.</t>
  </si>
  <si>
    <t>Donne un exemple simple de conduite correcte pendant la manipulation en boulangerie.</t>
  </si>
  <si>
    <t>En boulangerie, pour la manipulation, exemple : je vérifie les points suivants : lavage mains, mains propres et savon. Si quelque chose ne va pas, je corrige.</t>
  </si>
  <si>
    <t>En boulangerie, pour la manipulation, exemple professionnel : sécuriser l’étape par les points suivants : bph, hygiene du personnel et procedure lavage mains, puis tracer l’écart et la correction si nécessaire.</t>
  </si>
  <si>
    <t>Tu vois un écart ou tu as un doute pendant la manipulation en boulangerie. Que fais-tu tout de suite ?</t>
  </si>
  <si>
    <t>En boulangerie, pour la manipulation, en cas de doute, j’arrête, j’isole si besoin et je préviens. Je ne continue pas sans correction.</t>
  </si>
  <si>
    <t>En boulangerie, pour la manipulation, en cas de doute, je bloque ou j’isole, j’analyse l’écart, je décide de la correction et je trace l’action.</t>
  </si>
  <si>
    <t>Pourquoi la manipulation en boulangerie est-il important pour la sécurité alimentaire ?</t>
  </si>
  <si>
    <t>En boulangerie, pour la manipulation, c’est important car une erreur peut créer un risque sanitaire. Je maîtrise lavage mains, mains propres et savon.</t>
  </si>
  <si>
    <t>En boulangerie, pour la manipulation, l’enjeu est sanitaire : l’étape peut créer un danger. Je maîtrise les points suivants : bph, hygiene du personnel et procedure lavage mains et je vérifie l’application.</t>
  </si>
  <si>
    <t>Quels mots, gestes ou contrôles montrent que tu maîtrises la manipulation en boulangerie ?</t>
  </si>
  <si>
    <t>En boulangerie, pour la manipulation, les mots ou gestes attendus sont : lavage mains, mains propres et savon. Ils montrent que je contrôle vraiment.</t>
  </si>
  <si>
    <t>En boulangerie, pour la manipulation, les preuves de maîtrise sont bph, hygiene du personnel et procedure lavage mains, observation du poste, contrôle documenté et écart traité.</t>
  </si>
  <si>
    <t>Explique à un jeune collègue les précautions à prendre pour la manipulation en boulangerie.</t>
  </si>
  <si>
    <t>En boulangerie, pour la manipulation, je dirais au collègue : vérifie lavage mains, mains propres et savon, contrôle ton travail et préviens si tu vois un écart.</t>
  </si>
  <si>
    <t>En boulangerie, pour la manipulation, consigne équipe : appliquer les points suivants : bph, hygiene du personnel et procedure lavage mains, signaler toute dérive, corriger immédiatement et garder la preuve utile.</t>
  </si>
  <si>
    <t>Pendant la manipulation en boulangerie, qu’est-ce qu’il ne faut surtout pas oublier ?</t>
  </si>
  <si>
    <t>En boulangerie, pour la manipulation, à ne pas oublier : lavage mains, mains propres et savon. Sans contrôle, on peut laisser passer un risque.</t>
  </si>
  <si>
    <t>En boulangerie, pour la manipulation, point critique : ne pas oublier les points suivants : bph, hygiene du personnel et procedure lavage mains, car l’absence de contrôle rend la maîtrise fragile.</t>
  </si>
  <si>
    <t>Tu manipules des denrées en boulangerie. Rédige une réponse courte : ce que tu fais, ce que tu contrôles, et qui tu préviens en cas de doute.</t>
  </si>
  <si>
    <t>En boulangerie, pour la manipulation, je vérifie les points suivants : lavage mains, mains propres et savon. Si j’ai un doute, j’arrête, je corrige ou je préviens.</t>
  </si>
  <si>
    <t>En boulangerie, pour la manipulation, réponse responsable : organiser l’étape, contrôler les points suivants : bph, hygiene du personnel et procedure lavage mains, tracer l’écart et faire appliquer la correction.</t>
  </si>
  <si>
    <t>Présente la procédure professionnelle à appliquer pour maîtriser la manipulation en boulangerie.</t>
  </si>
  <si>
    <t>En boulangerie, pour la manipulation, je respecte la procédure et je vérifie les points suivants : lavage mains, mains propres et savon. Je garde une preuve si elle est demandée.</t>
  </si>
  <si>
    <t>En boulangerie, pour la manipulation, procédure : définir le responsable, appliquer les points suivants : bph, hygiene du personnel et procedure lavage mains, contrôler la conformité et enregistrer les écarts.</t>
  </si>
  <si>
    <t>Quels contrôles, preuves et actions correctives attends-tu sur la manipulation en boulangerie ?</t>
  </si>
  <si>
    <t>En boulangerie, pour la manipulation, je contrôle les points suivants : lavage mains, mains propres et savon, je note l’écart si besoin et je propose une correction.</t>
  </si>
  <si>
    <t>En boulangerie, pour la manipulation, contrôle/preuve/correctif : vérifier les points suivants : bph, hygiene du personnel et procedure lavage mains, conserver fiche ou relevé, puis corriger et tracer l’action.</t>
  </si>
  <si>
    <t>Analyse les dangers liés à la manipulation en boulangerie et indique les mesures de maîtrise attendues.</t>
  </si>
  <si>
    <t>En boulangerie, pour la manipulation, je repère le danger, je maîtrise lavage mains, mains propres et savon et je préviens le responsable en cas de doute.</t>
  </si>
  <si>
    <t>En boulangerie, pour la manipulation, analyse danger : identifier le risque lié à l’étape, maîtriser les points suivants : bph, hygiene du personnel et procedure lavage mains, vérifier l’efficacité et corriger l’écart.</t>
  </si>
  <si>
    <t>Quelles exigences PMS, BPH ou HACCP doivent être respectées pour la manipulation en boulangerie ?</t>
  </si>
  <si>
    <t>En boulangerie, pour la manipulation, je respecte les consignes BPH/PMS : lavage mains, mains propres et savon. Je travaille proprement et je contrôle.</t>
  </si>
  <si>
    <t>En boulangerie, pour la manipulation, exigence PMS/BPH/HACCP : procédure écrite, les points suivants : bph, hygiene du personnel et procedure lavage mains, fréquence de contrôle, preuve et action corrective.</t>
  </si>
  <si>
    <t>Comment réaliserais-tu un audit rapide de la maîtrise de la manipulation en boulangerie ?</t>
  </si>
  <si>
    <t>En boulangerie, pour la manipulation, j’observe le poste, je contrôle les points suivants : lavage mains, mains propres et savon et je signale les écarts.</t>
  </si>
  <si>
    <t>En boulangerie, pour la manipulation, audit : observer le poste, questionner l’équipe, vérifier les points suivants : bph, hygiene du personnel et procedure lavage mains, contrôler les preuves et relever les non-conformités.</t>
  </si>
  <si>
    <t>Quelle décision prends-tu en cas de non-conformité sur la manipulation en boulangerie ?</t>
  </si>
  <si>
    <t>En boulangerie, pour la manipulation, en non-conformité, j’arrête, j’isole le produit ou le matériel, puis je préviens.</t>
  </si>
  <si>
    <t>En boulangerie, pour la manipulation, non-conformité : bloquer ou isoler si besoin, analyser la cause, appliquer la correction et enregistrer la décision.</t>
  </si>
  <si>
    <t>Quels enregistrements ou autocontrôles prouvent que la manipulation est maîtrisé en boulangerie ?</t>
  </si>
  <si>
    <t>En boulangerie, pour la manipulation, je garde une preuve simple : fiche, date, contrôle réalisé et correction si besoin.</t>
  </si>
  <si>
    <t>En boulangerie, pour la manipulation, enregistrements : fiche datée, contrôle de les points suivants : bph, hygiene du personnel et procedure lavage mains, nom du responsable, écart constaté et action corrective réalisée.</t>
  </si>
  <si>
    <t>Quelles consignes donnerais-tu à l’équipe pour sécuriser la manipulation en boulangerie ?</t>
  </si>
  <si>
    <t>En boulangerie, pour la manipulation, je rappelle à l’équipe de contrôler les points suivants : lavage mains, mains propres et savon, d’appliquer la consigne et de signaler les écarts.</t>
  </si>
  <si>
    <t>En boulangerie, pour la manipulation, consignes équipe : expliquer les points suivants : bph, hygiene du personnel et procedure lavage mains, préciser le contrôle attendu, la fréquence, le responsable et la conduite à tenir.</t>
  </si>
  <si>
    <t>Explique le lien entre la manipulation en boulangerie et les risques microbiologiques, chimiques, physiques ou allergènes.</t>
  </si>
  <si>
    <t>En boulangerie, pour la manipulation, je relie l’étape aux dangers possibles et je contrôle les points suivants : lavage mains, mains propres et savon pour limiter le risque.</t>
  </si>
  <si>
    <t>En boulangerie, pour la manipulation, lien dangers : relier l’étape aux risques microbiologiques, chimiques, physiques ou allergènes, puis vérifier les points suivants : bph, hygiene du personnel et procedure lavage mains.</t>
  </si>
  <si>
    <t>Rédige une réponse de responsable sur la manipulation en boulangerie : organisation, contrôle, traçabilité et correction.</t>
  </si>
  <si>
    <t>En boulangerie, pour la manipulation, je m’organise, je contrôle les points suivants : lavage mains, mains propres et savon, je note l’écart et je fais corriger.</t>
  </si>
  <si>
    <t>En boulangerie, pour la manipulation, responsable : planifier l’étape, appliquer les points suivants : bph, hygiene du personnel et procedure lavage mains, contrôler, tracer les écarts et valider l’action corrective.</t>
  </si>
  <si>
    <t>Tu fabriques une préparation en boulangerie. Explique en 2 phrases ce que tu fais pour éviter un risque microbiologique.</t>
  </si>
  <si>
    <t>En boulangerie, pour la production, je fais attention à separer cru cuit, planche separee et couteau propre. Je contrôle le résultat et je préviens si j’ai un doute.</t>
  </si>
  <si>
    <t>En boulangerie, pour la production, je maîtrise l’étape avec les points suivants : flux propre sale, marche en avant et contamination croisee, contrôle opérationnel et consigne claire à l’équipe.</t>
  </si>
  <si>
    <t>Pendant la production en boulangerie, que contrôles-tu concrètement avant de continuer ? Donne au moins deux points terrain.</t>
  </si>
  <si>
    <t>En boulangerie, pour la production, je contrôle les points suivants : separer cru cuit, planche separee et couteau propre. Si ce n’est pas conforme, je stoppe, je corrige ou je préviens.</t>
  </si>
  <si>
    <t>En boulangerie, pour la production, je vérifie les points suivants : flux propre sale, marche en avant et contamination croisee, je compare au critère attendu et je déclenche une action corrective si l’écart est confirmé.</t>
  </si>
  <si>
    <t>Décris les bons gestes à appliquer pendant la production en boulangerie, avec des mots simples.</t>
  </si>
  <si>
    <t>En boulangerie, pour la production, les bons gestes sont separer cru cuit, planche separee et couteau propre. Je les applique avant de continuer.</t>
  </si>
  <si>
    <t>En boulangerie, pour la production, les gestes attendus sont formalisés : flux propre sale, marche en avant et contamination croisee, contrôle au poste et correction immédiate en cas de dérive.</t>
  </si>
  <si>
    <t>Donne un exemple simple de conduite correcte pendant la production en boulangerie.</t>
  </si>
  <si>
    <t>En boulangerie, pour la production, exemple : je vérifie les points suivants : separer cru cuit, planche separee et couteau propre. Si quelque chose ne va pas, je corrige.</t>
  </si>
  <si>
    <t>En boulangerie, pour la production, exemple professionnel : sécuriser l’étape par les points suivants : flux propre sale, marche en avant et contamination croisee, puis tracer l’écart et la correction si nécessaire.</t>
  </si>
  <si>
    <t>Tu vois un écart ou tu as un doute pendant la production en boulangerie. Que fais-tu tout de suite ?</t>
  </si>
  <si>
    <t>En boulangerie, pour la production, en cas de doute, j’arrête, j’isole si besoin et je préviens. Je ne continue pas sans correction.</t>
  </si>
  <si>
    <t>En boulangerie, pour la production, en cas de doute, je bloque ou j’isole, j’analyse l’écart, je décide de la correction et je trace l’action.</t>
  </si>
  <si>
    <t>Pourquoi la production en boulangerie est-il important pour la sécurité alimentaire ?</t>
  </si>
  <si>
    <t>En boulangerie, pour la production, c’est important car une erreur peut créer un risque sanitaire. Je maîtrise separer cru cuit, planche separee et couteau propre.</t>
  </si>
  <si>
    <t>En boulangerie, pour la production, l’enjeu est sanitaire : l’étape peut créer un danger. Je maîtrise les points suivants : flux propre sale, marche en avant et contamination croisee et je vérifie l’application.</t>
  </si>
  <si>
    <t>Quels mots, gestes ou contrôles montrent que tu maîtrises la production en boulangerie ?</t>
  </si>
  <si>
    <t>En boulangerie, pour la production, les mots ou gestes attendus sont : separer cru cuit, planche separee et couteau propre. Ils montrent que je contrôle vraiment.</t>
  </si>
  <si>
    <t>En boulangerie, pour la production, les preuves de maîtrise sont flux propre sale, marche en avant et contamination croisee, observation du poste, contrôle documenté et écart traité.</t>
  </si>
  <si>
    <t>Explique à un jeune collègue les précautions à prendre pour la production en boulangerie.</t>
  </si>
  <si>
    <t>En boulangerie, pour la production, je dirais au collègue : vérifie separer cru cuit, planche separee et couteau propre, contrôle ton travail et préviens si tu vois un écart.</t>
  </si>
  <si>
    <t>En boulangerie, pour la production, consigne équipe : appliquer les points suivants : flux propre sale, marche en avant et contamination croisee, signaler toute dérive, corriger immédiatement et garder la preuve utile.</t>
  </si>
  <si>
    <t>Pendant la production en boulangerie, qu’est-ce qu’il ne faut surtout pas oublier ?</t>
  </si>
  <si>
    <t>En boulangerie, pour la production, à ne pas oublier : separer cru cuit, planche separee et couteau propre. Sans contrôle, on peut laisser passer un risque.</t>
  </si>
  <si>
    <t>En boulangerie, pour la production, point critique : ne pas oublier les points suivants : flux propre sale, marche en avant et contamination croisee, car l’absence de contrôle rend la maîtrise fragile.</t>
  </si>
  <si>
    <t>Tu fabriques une préparation en boulangerie. Rédige une réponse courte : ce que tu fais, ce que tu contrôles, et qui tu préviens en cas de doute.</t>
  </si>
  <si>
    <t>En boulangerie, pour la production, je vérifie les points suivants : separer cru cuit, planche separee et couteau propre. Si j’ai un doute, j’arrête, je corrige ou je préviens.</t>
  </si>
  <si>
    <t>En boulangerie, pour la production, réponse responsable : organiser l’étape, contrôler les points suivants : flux propre sale, marche en avant et contamination croisee, tracer l’écart et faire appliquer la correction.</t>
  </si>
  <si>
    <t>Présente la procédure professionnelle à appliquer pour maîtriser la production en boulangerie.</t>
  </si>
  <si>
    <t>En boulangerie, pour la production, je respecte la procédure et je vérifie les points suivants : separer cru cuit, planche separee et couteau propre. Je garde une preuve si elle est demandée.</t>
  </si>
  <si>
    <t>En boulangerie, pour la production, procédure : définir le responsable, appliquer les points suivants : flux propre sale, marche en avant et contamination croisee, contrôler la conformité et enregistrer les écarts.</t>
  </si>
  <si>
    <t>Quels contrôles, preuves et actions correctives attends-tu sur la production en boulangerie ?</t>
  </si>
  <si>
    <t>En boulangerie, pour la production, je contrôle les points suivants : separer cru cuit, planche separee et couteau propre, je note l’écart si besoin et je propose une correction.</t>
  </si>
  <si>
    <t>En boulangerie, pour la production, contrôle/preuve/correctif : vérifier les points suivants : flux propre sale, marche en avant et contamination croisee, conserver fiche ou relevé, puis corriger et tracer l’action.</t>
  </si>
  <si>
    <t>Analyse les dangers liés à la production en boulangerie et indique les mesures de maîtrise attendues.</t>
  </si>
  <si>
    <t>En boulangerie, pour la production, je repère le danger, je maîtrise separer cru cuit, planche separee et couteau propre et je préviens le responsable en cas de doute.</t>
  </si>
  <si>
    <t>En boulangerie, pour la production, analyse danger : identifier le risque lié à l’étape, maîtriser les points suivants : flux propre sale, marche en avant et contamination croisee, vérifier l’efficacité et corriger l’écart.</t>
  </si>
  <si>
    <t>Quelles exigences PMS, BPH ou HACCP doivent être respectées pour la production en boulangerie ?</t>
  </si>
  <si>
    <t>En boulangerie, pour la production, je respecte les consignes BPH/PMS : separer cru cuit, planche separee et couteau propre. Je travaille proprement et je contrôle.</t>
  </si>
  <si>
    <t>En boulangerie, pour la production, exigence PMS/BPH/HACCP : procédure écrite, les points suivants : flux propre sale, marche en avant et contamination croisee, fréquence de contrôle, preuve et action corrective.</t>
  </si>
  <si>
    <t>Comment réaliserais-tu un audit rapide de la maîtrise de la production en boulangerie ?</t>
  </si>
  <si>
    <t>En boulangerie, pour la production, j’observe le poste, je contrôle les points suivants : separer cru cuit, planche separee et couteau propre et je signale les écarts.</t>
  </si>
  <si>
    <t>En boulangerie, pour la production, audit : observer le poste, questionner l’équipe, vérifier les points suivants : flux propre sale, marche en avant et contamination croisee, contrôler les preuves et relever les non-conformités.</t>
  </si>
  <si>
    <t>Quelle décision prends-tu en cas de non-conformité sur la production en boulangerie ?</t>
  </si>
  <si>
    <t>En boulangerie, pour la production, en non-conformité, j’arrête, j’isole le produit ou le matériel, puis je préviens.</t>
  </si>
  <si>
    <t>En boulangerie, pour la production, non-conformité : bloquer ou isoler si besoin, analyser la cause, appliquer la correction et enregistrer la décision.</t>
  </si>
  <si>
    <t>Quels enregistrements ou autocontrôles prouvent que la production est maîtrisé en boulangerie ?</t>
  </si>
  <si>
    <t>En boulangerie, pour la production, je garde une preuve simple : fiche, date, contrôle réalisé et correction si besoin.</t>
  </si>
  <si>
    <t>En boulangerie, pour la production, enregistrements : fiche datée, contrôle de les points suivants : flux propre sale, marche en avant et contamination croisee, nom du responsable, écart constaté et action corrective réalisée.</t>
  </si>
  <si>
    <t>Quelles consignes donnerais-tu à l’équipe pour sécuriser la production en boulangerie ?</t>
  </si>
  <si>
    <t>En boulangerie, pour la production, je rappelle à l’équipe de contrôler les points suivants : separer cru cuit, planche separee et couteau propre, d’appliquer la consigne et de signaler les écarts.</t>
  </si>
  <si>
    <t>En boulangerie, pour la production, consignes équipe : expliquer les points suivants : flux propre sale, marche en avant et contamination croisee, préciser le contrôle attendu, la fréquence, le responsable et la conduite à tenir.</t>
  </si>
  <si>
    <t>Explique le lien entre la production en boulangerie et les risques microbiologiques, chimiques, physiques ou allergènes.</t>
  </si>
  <si>
    <t>En boulangerie, pour la production, je relie l’étape aux dangers possibles et je contrôle les points suivants : separer cru cuit, planche separee et couteau propre pour limiter le risque.</t>
  </si>
  <si>
    <t>En boulangerie, pour la production, lien dangers : relier l’étape aux risques microbiologiques, chimiques, physiques ou allergènes, puis vérifier les points suivants : flux propre sale, marche en avant et contamination croisee.</t>
  </si>
  <si>
    <t>Rédige une réponse de responsable sur la production en boulangerie : organisation, contrôle, traçabilité et correction.</t>
  </si>
  <si>
    <t>En boulangerie, pour la production, je m’organise, je contrôle les points suivants : separer cru cuit, planche separee et couteau propre, je note l’écart et je fais corriger.</t>
  </si>
  <si>
    <t>En boulangerie, pour la production, responsable : planifier l’étape, appliquer les points suivants : flux propre sale, marche en avant et contamination croisee, contrôler, tracer les écarts et valider l’action corrective.</t>
  </si>
  <si>
    <t>Tu nettoies ou désinfectes une zone, un poste ou du matériel en boulangerie. Explique en 2 phrases ce que tu fais pour éviter un risque chimique.</t>
  </si>
  <si>
    <t>En boulangerie, pour le nettoyage, je fais attention à nettoyer, desinfecter et produit adapte. Je contrôle le résultat et je préviens si j’ai un doute.</t>
  </si>
  <si>
    <t>En boulangerie, pour le nettoyage, je maîtrise l’étape avec les points suivants : plan de nettoyage, protocole nd et detergent desinfectant, contrôle opérationnel et consigne claire à l’équipe.</t>
  </si>
  <si>
    <t>Pendant le nettoyage en boulangerie, que contrôles-tu concrètement avant de continuer ? Donne au moins deux points terrain.</t>
  </si>
  <si>
    <t>En boulangerie, pour le nettoyage, je contrôle les points suivants : nettoyer, desinfecter et produit adapte. Si ce n’est pas conforme, je stoppe, je corrige ou je préviens.</t>
  </si>
  <si>
    <t>En boulangerie, pour le nettoyage, je vérifie les points suivants : plan de nettoyage, protocole nd et detergent desinfectant, je compare au critère attendu et je déclenche une action corrective si l’écart est confirmé.</t>
  </si>
  <si>
    <t>Décris les bons gestes à appliquer pendant le nettoyage en boulangerie, avec des mots simples.</t>
  </si>
  <si>
    <t>En boulangerie, pour le nettoyage, les bons gestes sont nettoyer, desinfecter et produit adapte. Je les applique avant de continuer.</t>
  </si>
  <si>
    <t>En boulangerie, pour le nettoyage, les gestes attendus sont formalisés : plan de nettoyage, protocole nd et detergent desinfectant, contrôle au poste et correction immédiate en cas de dérive.</t>
  </si>
  <si>
    <t>Donne un exemple simple de conduite correcte pendant le nettoyage en boulangerie.</t>
  </si>
  <si>
    <t>En boulangerie, pour le nettoyage, exemple : je vérifie les points suivants : nettoyer, desinfecter et produit adapte. Si quelque chose ne va pas, je corrige.</t>
  </si>
  <si>
    <t>En boulangerie, pour le nettoyage, exemple professionnel : sécuriser l’étape par les points suivants : plan de nettoyage, protocole nd et detergent desinfectant, puis tracer l’écart et la correction si nécessaire.</t>
  </si>
  <si>
    <t>Tu vois un écart ou tu as un doute pendant le nettoyage en boulangerie. Que fais-tu tout de suite ?</t>
  </si>
  <si>
    <t>En boulangerie, pour le nettoyage, en cas de doute, j’arrête, j’isole si besoin et je préviens. Je ne continue pas sans correction.</t>
  </si>
  <si>
    <t>En boulangerie, pour le nettoyage, en cas de doute, je bloque ou j’isole, j’analyse l’écart, je décide de la correction et je trace l’action.</t>
  </si>
  <si>
    <t>Pourquoi le nettoyage en boulangerie est-il important pour la sécurité alimentaire ?</t>
  </si>
  <si>
    <t>En boulangerie, pour le nettoyage, c’est important car une erreur peut créer un risque sanitaire. Je maîtrise nettoyer, desinfecter et produit adapte.</t>
  </si>
  <si>
    <t>En boulangerie, pour le nettoyage, l’enjeu est sanitaire : l’étape peut créer un danger. Je maîtrise les points suivants : plan de nettoyage, protocole nd et detergent desinfectant et je vérifie l’application.</t>
  </si>
  <si>
    <t>Quels mots, gestes ou contrôles montrent que tu maîtrises le nettoyage en boulangerie ?</t>
  </si>
  <si>
    <t>En boulangerie, pour le nettoyage, les mots ou gestes attendus sont : nettoyer, desinfecter et produit adapte. Ils montrent que je contrôle vraiment.</t>
  </si>
  <si>
    <t>En boulangerie, pour le nettoyage, les preuves de maîtrise sont plan de nettoyage, protocole nd et detergent desinfectant, observation du poste, contrôle documenté et écart traité.</t>
  </si>
  <si>
    <t>Explique à un jeune collègue les précautions à prendre pour le nettoyage en boulangerie.</t>
  </si>
  <si>
    <t>En boulangerie, pour le nettoyage, je dirais au collègue : vérifie nettoyer, desinfecter et produit adapte, contrôle ton travail et préviens si tu vois un écart.</t>
  </si>
  <si>
    <t>En boulangerie, pour le nettoyage, consigne équipe : appliquer les points suivants : plan de nettoyage, protocole nd et detergent desinfectant, signaler toute dérive, corriger immédiatement et garder la preuve utile.</t>
  </si>
  <si>
    <t>Pendant le nettoyage en boulangerie, qu’est-ce qu’il ne faut surtout pas oublier ?</t>
  </si>
  <si>
    <t>En boulangerie, pour le nettoyage, à ne pas oublier : nettoyer, desinfecter et produit adapte. Sans contrôle, on peut laisser passer un risque.</t>
  </si>
  <si>
    <t>En boulangerie, pour le nettoyage, point critique : ne pas oublier les points suivants : plan de nettoyage, protocole nd et detergent desinfectant, car l’absence de contrôle rend la maîtrise fragile.</t>
  </si>
  <si>
    <t>Tu nettoies ou désinfectes une zone, un poste ou du matériel en boulangerie. Rédige une réponse courte : ce que tu fais, ce que tu contrôles, et qui tu préviens en cas de doute.</t>
  </si>
  <si>
    <t>En boulangerie, pour le nettoyage, je vérifie les points suivants : nettoyer, desinfecter et produit adapte. Si j’ai un doute, j’arrête, je corrige ou je préviens.</t>
  </si>
  <si>
    <t>En boulangerie, pour le nettoyage, réponse responsable : organiser l’étape, contrôler les points suivants : plan de nettoyage, protocole nd et detergent desinfectant, tracer l’écart et faire appliquer la correction.</t>
  </si>
  <si>
    <t>Présente la procédure professionnelle à appliquer pour maîtriser le nettoyage en boulangerie.</t>
  </si>
  <si>
    <t>En boulangerie, pour le nettoyage, je respecte la procédure et je vérifie les points suivants : nettoyer, desinfecter et produit adapte. Je garde une preuve si elle est demandée.</t>
  </si>
  <si>
    <t>En boulangerie, pour le nettoyage, procédure : définir le responsable, appliquer les points suivants : plan de nettoyage, protocole nd et detergent desinfectant, contrôler la conformité et enregistrer les écarts.</t>
  </si>
  <si>
    <t>Quels contrôles, preuves et actions correctives attends-tu sur le nettoyage en boulangerie ?</t>
  </si>
  <si>
    <t>En boulangerie, pour le nettoyage, je contrôle les points suivants : nettoyer, desinfecter et produit adapte, je note l’écart si besoin et je propose une correction.</t>
  </si>
  <si>
    <t>En boulangerie, pour le nettoyage, contrôle/preuve/correctif : vérifier les points suivants : plan de nettoyage, protocole nd et detergent desinfectant, conserver fiche ou relevé, puis corriger et tracer l’action.</t>
  </si>
  <si>
    <t>Analyse les dangers liés à le nettoyage en boulangerie et indique les mesures de maîtrise attendues.</t>
  </si>
  <si>
    <t>En boulangerie, pour le nettoyage, je repère le danger, je maîtrise nettoyer, desinfecter et produit adapte et je préviens le responsable en cas de doute.</t>
  </si>
  <si>
    <t>En boulangerie, pour le nettoyage, analyse danger : identifier le risque lié à l’étape, maîtriser les points suivants : plan de nettoyage, protocole nd et detergent desinfectant, vérifier l’efficacité et corriger l’écart.</t>
  </si>
  <si>
    <t>Quelles exigences PMS, BPH ou HACCP doivent être respectées pour le nettoyage en boulangerie ?</t>
  </si>
  <si>
    <t>En boulangerie, pour le nettoyage, je respecte les consignes BPH/PMS : nettoyer, desinfecter et produit adapte. Je travaille proprement et je contrôle.</t>
  </si>
  <si>
    <t>En boulangerie, pour le nettoyage, exigence PMS/BPH/HACCP : procédure écrite, les points suivants : plan de nettoyage, protocole nd et detergent desinfectant, fréquence de contrôle, preuve et action corrective.</t>
  </si>
  <si>
    <t>Comment réaliserais-tu un audit rapide de la maîtrise de le nettoyage en boulangerie ?</t>
  </si>
  <si>
    <t>En boulangerie, pour le nettoyage, j’observe le poste, je contrôle les points suivants : nettoyer, desinfecter et produit adapte et je signale les écarts.</t>
  </si>
  <si>
    <t>En boulangerie, pour le nettoyage, audit : observer le poste, questionner l’équipe, vérifier les points suivants : plan de nettoyage, protocole nd et detergent desinfectant, contrôler les preuves et relever les non-conformités.</t>
  </si>
  <si>
    <t>Quelle décision prends-tu en cas de non-conformité sur le nettoyage en boulangerie ?</t>
  </si>
  <si>
    <t>En boulangerie, pour le nettoyage, en non-conformité, j’arrête, j’isole le produit ou le matériel, puis je préviens.</t>
  </si>
  <si>
    <t>En boulangerie, pour le nettoyage, non-conformité : bloquer ou isoler si besoin, analyser la cause, appliquer la correction et enregistrer la décision.</t>
  </si>
  <si>
    <t>Quels enregistrements ou autocontrôles prouvent que le nettoyage est maîtrisé en boulangerie ?</t>
  </si>
  <si>
    <t>En boulangerie, pour le nettoyage, je garde une preuve simple : fiche, date, contrôle réalisé et correction si besoin.</t>
  </si>
  <si>
    <t>En boulangerie, pour le nettoyage, enregistrements : fiche datée, contrôle de les points suivants : plan de nettoyage, protocole nd et detergent desinfectant, nom du responsable, écart constaté et action corrective réalisée.</t>
  </si>
  <si>
    <t>Quelles consignes donnerais-tu à l’équipe pour sécuriser le nettoyage en boulangerie ?</t>
  </si>
  <si>
    <t>En boulangerie, pour le nettoyage, je rappelle à l’équipe de contrôler les points suivants : nettoyer, desinfecter et produit adapte, d’appliquer la consigne et de signaler les écarts.</t>
  </si>
  <si>
    <t>En boulangerie, pour le nettoyage, consignes équipe : expliquer les points suivants : plan de nettoyage, protocole nd et detergent desinfectant, préciser le contrôle attendu, la fréquence, le responsable et la conduite à tenir.</t>
  </si>
  <si>
    <t>Explique le lien entre le nettoyage en boulangerie et les risques microbiologiques, chimiques, physiques ou allergènes.</t>
  </si>
  <si>
    <t>En boulangerie, pour le nettoyage, je relie l’étape aux dangers possibles et je contrôle les points suivants : nettoyer, desinfecter et produit adapte pour limiter le risque.</t>
  </si>
  <si>
    <t>En boulangerie, pour le nettoyage, lien dangers : relier l’étape aux risques microbiologiques, chimiques, physiques ou allergènes, puis vérifier les points suivants : plan de nettoyage, protocole nd et detergent desinfectant.</t>
  </si>
  <si>
    <t>Rédige une réponse de responsable sur le nettoyage en boulangerie : organisation, contrôle, traçabilité et correction.</t>
  </si>
  <si>
    <t>En boulangerie, pour le nettoyage, je m’organise, je contrôle les points suivants : nettoyer, desinfecter et produit adapte, je note l’écart et je fais corriger.</t>
  </si>
  <si>
    <t>En boulangerie, pour le nettoyage, responsable : planifier l’étape, appliquer les points suivants : plan de nettoyage, protocole nd et detergent desinfectant, contrôler, tracer les écarts et valider l’action corrective.</t>
  </si>
  <si>
    <t>Tu réceptionnes des marchandises en boulangerie. Explique en 2 phrases ce que tu fais pour éviter un risque microbiologique.</t>
  </si>
  <si>
    <t>En boulangerie, pour la réception, je fais attention à controle livraison, temperature reception et dlc. Je contrôle le résultat et je préviens si j’ai un doute.</t>
  </si>
  <si>
    <t>En boulangerie, pour la réception, je maîtrise l’étape avec les points suivants : controle reception, temperature a reception et integrite emballage, contrôle opérationnel et consigne claire à l’équipe.</t>
  </si>
  <si>
    <t>Pendant la réception en boulangerie, que contrôles-tu concrètement avant de continuer ? Donne au moins deux points terrain.</t>
  </si>
  <si>
    <t>En boulangerie, pour la réception, je contrôle les points suivants : controle livraison, temperature reception et dlc. Si ce n’est pas conforme, je stoppe, je corrige ou je préviens.</t>
  </si>
  <si>
    <t>En boulangerie, pour la réception, je vérifie les points suivants : controle reception, temperature a reception et integrite emballage, je compare au critère attendu et je déclenche une action corrective si l’écart est confirmé.</t>
  </si>
  <si>
    <t>Décris les bons gestes à appliquer pendant la réception en boulangerie, avec des mots simples.</t>
  </si>
  <si>
    <t>En boulangerie, pour la réception, les bons gestes sont controle livraison, temperature reception et dlc. Je les applique avant de continuer.</t>
  </si>
  <si>
    <t>En boulangerie, pour la réception, les gestes attendus sont formalisés : controle reception, temperature a reception et integrite emballage, contrôle au poste et correction immédiate en cas de dérive.</t>
  </si>
  <si>
    <t>Donne un exemple simple de conduite correcte pendant la réception en boulangerie.</t>
  </si>
  <si>
    <t>En boulangerie, pour la réception, exemple : je vérifie les points suivants : controle livraison, temperature reception et dlc. Si quelque chose ne va pas, je corrige.</t>
  </si>
  <si>
    <t>En boulangerie, pour la réception, exemple professionnel : sécuriser l’étape par les points suivants : controle reception, temperature a reception et integrite emballage, puis tracer l’écart et la correction si nécessaire.</t>
  </si>
  <si>
    <t>Tu vois un écart ou tu as un doute pendant la réception en boulangerie. Que fais-tu tout de suite ?</t>
  </si>
  <si>
    <t>En boulangerie, pour la réception, en cas de doute, j’arrête, j’isole si besoin et je préviens. Je ne continue pas sans correction.</t>
  </si>
  <si>
    <t>En boulangerie, pour la réception, en cas de doute, je bloque ou j’isole, j’analyse l’écart, je décide de la correction et je trace l’action.</t>
  </si>
  <si>
    <t>Pourquoi la réception en boulangerie est-il important pour la sécurité alimentaire ?</t>
  </si>
  <si>
    <t>En boulangerie, pour la réception, c’est important car une erreur peut créer un risque sanitaire. Je maîtrise controle livraison, temperature reception et dlc.</t>
  </si>
  <si>
    <t>En boulangerie, pour la réception, l’enjeu est sanitaire : l’étape peut créer un danger. Je maîtrise les points suivants : controle reception, temperature a reception et integrite emballage et je vérifie l’application.</t>
  </si>
  <si>
    <t>Quels mots, gestes ou contrôles montrent que tu maîtrises la réception en boulangerie ?</t>
  </si>
  <si>
    <t>En boulangerie, pour la réception, les mots ou gestes attendus sont : controle livraison, temperature reception et dlc. Ils montrent que je contrôle vraiment.</t>
  </si>
  <si>
    <t>En boulangerie, pour la réception, les preuves de maîtrise sont controle reception, temperature a reception et integrite emballage, observation du poste, contrôle documenté et écart traité.</t>
  </si>
  <si>
    <t>Explique à un jeune collègue les précautions à prendre pour la réception en boulangerie.</t>
  </si>
  <si>
    <t>En boulangerie, pour la réception, je dirais au collègue : vérifie controle livraison, temperature reception et dlc, contrôle ton travail et préviens si tu vois un écart.</t>
  </si>
  <si>
    <t>En boulangerie, pour la réception, consigne équipe : appliquer les points suivants : controle reception, temperature a reception et integrite emballage, signaler toute dérive, corriger immédiatement et garder la preuve utile.</t>
  </si>
  <si>
    <t>Pendant la réception en boulangerie, qu’est-ce qu’il ne faut surtout pas oublier ?</t>
  </si>
  <si>
    <t>En boulangerie, pour la réception, à ne pas oublier : controle livraison, temperature reception et dlc. Sans contrôle, on peut laisser passer un risque.</t>
  </si>
  <si>
    <t>En boulangerie, pour la réception, point critique : ne pas oublier les points suivants : controle reception, temperature a reception et integrite emballage, car l’absence de contrôle rend la maîtrise fragile.</t>
  </si>
  <si>
    <t>Tu réceptionnes des marchandises en boulangerie. Rédige une réponse courte : ce que tu fais, ce que tu contrôles, et qui tu préviens en cas de doute.</t>
  </si>
  <si>
    <t>En boulangerie, pour la réception, je vérifie les points suivants : controle livraison, temperature reception et dlc. Si j’ai un doute, j’arrête, je corrige ou je préviens.</t>
  </si>
  <si>
    <t>En boulangerie, pour la réception, réponse responsable : organiser l’étape, contrôler les points suivants : controle reception, temperature a reception et integrite emballage, tracer l’écart et faire appliquer la correction.</t>
  </si>
  <si>
    <t>Présente la procédure professionnelle à appliquer pour maîtriser la réception en boulangerie.</t>
  </si>
  <si>
    <t>En boulangerie, pour la réception, je respecte la procédure et je vérifie les points suivants : controle livraison, temperature reception et dlc. Je garde une preuve si elle est demandée.</t>
  </si>
  <si>
    <t>En boulangerie, pour la réception, procédure : définir le responsable, appliquer les points suivants : controle reception, temperature a reception et integrite emballage, contrôler la conformité et enregistrer les écarts.</t>
  </si>
  <si>
    <t>Quels contrôles, preuves et actions correctives attends-tu sur la réception en boulangerie ?</t>
  </si>
  <si>
    <t>En boulangerie, pour la réception, je contrôle les points suivants : controle livraison, temperature reception et dlc, je note l’écart si besoin et je propose une correction.</t>
  </si>
  <si>
    <t>En boulangerie, pour la réception, contrôle/preuve/correctif : vérifier les points suivants : controle reception, temperature a reception et integrite emballage, conserver fiche ou relevé, puis corriger et tracer l’action.</t>
  </si>
  <si>
    <t>Analyse les dangers liés à la réception en boulangerie et indique les mesures de maîtrise attendues.</t>
  </si>
  <si>
    <t>En boulangerie, pour la réception, je repère le danger, je maîtrise controle livraison, temperature reception et dlc et je préviens le responsable en cas de doute.</t>
  </si>
  <si>
    <t>En boulangerie, pour la réception, analyse danger : identifier le risque lié à l’étape, maîtriser les points suivants : controle reception, temperature a reception et integrite emballage, vérifier l’efficacité et corriger l’écart.</t>
  </si>
  <si>
    <t>Quelles exigences PMS, BPH ou HACCP doivent être respectées pour la réception en boulangerie ?</t>
  </si>
  <si>
    <t>En boulangerie, pour la réception, je respecte les consignes BPH/PMS : controle livraison, temperature reception et dlc. Je travaille proprement et je contrôle.</t>
  </si>
  <si>
    <t>En boulangerie, pour la réception, exigence PMS/BPH/HACCP : procédure écrite, les points suivants : controle reception, temperature a reception et integrite emballage, fréquence de contrôle, preuve et action corrective.</t>
  </si>
  <si>
    <t>Comment réaliserais-tu un audit rapide de la maîtrise de la réception en boulangerie ?</t>
  </si>
  <si>
    <t>En boulangerie, pour la réception, j’observe le poste, je contrôle les points suivants : controle livraison, temperature reception et dlc et je signale les écarts.</t>
  </si>
  <si>
    <t>En boulangerie, pour la réception, audit : observer le poste, questionner l’équipe, vérifier les points suivants : controle reception, temperature a reception et integrite emballage, contrôler les preuves et relever les non-conformités.</t>
  </si>
  <si>
    <t>Quelle décision prends-tu en cas de non-conformité sur la réception en boulangerie ?</t>
  </si>
  <si>
    <t>En boulangerie, pour la réception, en non-conformité, j’arrête, j’isole le produit ou le matériel, puis je préviens.</t>
  </si>
  <si>
    <t>En boulangerie, pour la réception, non-conformité : bloquer ou isoler si besoin, analyser la cause, appliquer la correction et enregistrer la décision.</t>
  </si>
  <si>
    <t>Quels enregistrements ou autocontrôles prouvent que la réception est maîtrisé en boulangerie ?</t>
  </si>
  <si>
    <t>En boulangerie, pour la réception, je garde une preuve simple : fiche, date, contrôle réalisé et correction si besoin.</t>
  </si>
  <si>
    <t>En boulangerie, pour la réception, enregistrements : fiche datée, contrôle de les points suivants : controle reception, temperature a reception et integrite emballage, nom du responsable, écart constaté et action corrective réalisée.</t>
  </si>
  <si>
    <t>Quelles consignes donnerais-tu à l’équipe pour sécuriser la réception en boulangerie ?</t>
  </si>
  <si>
    <t>En boulangerie, pour la réception, je rappelle à l’équipe de contrôler les points suivants : controle livraison, temperature reception et dlc, d’appliquer la consigne et de signaler les écarts.</t>
  </si>
  <si>
    <t>En boulangerie, pour la réception, consignes équipe : expliquer les points suivants : controle reception, temperature a reception et integrite emballage, préciser le contrôle attendu, la fréquence, le responsable et la conduite à tenir.</t>
  </si>
  <si>
    <t>Explique le lien entre la réception en boulangerie et les risques microbiologiques, chimiques, physiques ou allergènes.</t>
  </si>
  <si>
    <t>En boulangerie, pour la réception, je relie l’étape aux dangers possibles et je contrôle les points suivants : controle livraison, temperature reception et dlc pour limiter le risque.</t>
  </si>
  <si>
    <t>En boulangerie, pour la réception, lien dangers : relier l’étape aux risques microbiologiques, chimiques, physiques ou allergènes, puis vérifier les points suivants : controle reception, temperature a reception et integrite emballage.</t>
  </si>
  <si>
    <t>Rédige une réponse de responsable sur la réception en boulangerie : organisation, contrôle, traçabilité et correction.</t>
  </si>
  <si>
    <t>En boulangerie, pour la réception, je m’organise, je contrôle les points suivants : controle livraison, temperature reception et dlc, je note l’écart et je fais corriger.</t>
  </si>
  <si>
    <t>En boulangerie, pour la réception, responsable : planifier l’étape, appliquer les points suivants : controle reception, temperature a reception et integrite emballage, contrôler, tracer les écarts et valider l’action corrective.</t>
  </si>
  <si>
    <t>Tu ranges ou stockes des denrées en boulangerie. Explique en 2 phrases ce que tu fais pour éviter un risque microbiologique.</t>
  </si>
  <si>
    <t>En boulangerie, pour le stockage, je fais attention à ranger au froid, frigo et chambre froide. Je contrôle le résultat et je préviens si j’ai un doute.</t>
  </si>
  <si>
    <t>En boulangerie, pour le stockage, je maîtrise l’étape avec les points suivants : stockage conforme, temperature stockage et froid positif, contrôle opérationnel et consigne claire à l’équipe.</t>
  </si>
  <si>
    <t>Pendant le stockage en boulangerie, que contrôles-tu concrètement avant de continuer ? Donne au moins deux points terrain.</t>
  </si>
  <si>
    <t>En boulangerie, pour le stockage, je contrôle les points suivants : ranger au froid, frigo et chambre froide. Si ce n’est pas conforme, je stoppe, je corrige ou je préviens.</t>
  </si>
  <si>
    <t>En boulangerie, pour le stockage, je vérifie les points suivants : stockage conforme, temperature stockage et froid positif, je compare au critère attendu et je déclenche une action corrective si l’écart est confirmé.</t>
  </si>
  <si>
    <t>Décris les bons gestes à appliquer pendant le stockage en boulangerie, avec des mots simples.</t>
  </si>
  <si>
    <t>En boulangerie, pour le stockage, les bons gestes sont ranger au froid, frigo et chambre froide. Je les applique avant de continuer.</t>
  </si>
  <si>
    <t>En boulangerie, pour le stockage, les gestes attendus sont formalisés : stockage conforme, temperature stockage et froid positif, contrôle au poste et correction immédiate en cas de dérive.</t>
  </si>
  <si>
    <t>Donne un exemple simple de conduite correcte pendant le stockage en boulangerie.</t>
  </si>
  <si>
    <t>En boulangerie, pour le stockage, exemple : je vérifie les points suivants : ranger au froid, frigo et chambre froide. Si quelque chose ne va pas, je corrige.</t>
  </si>
  <si>
    <t>En boulangerie, pour le stockage, exemple professionnel : sécuriser l’étape par les points suivants : stockage conforme, temperature stockage et froid positif, puis tracer l’écart et la correction si nécessaire.</t>
  </si>
  <si>
    <t>Tu vois un écart ou tu as un doute pendant le stockage en boulangerie. Que fais-tu tout de suite ?</t>
  </si>
  <si>
    <t>En boulangerie, pour le stockage, en cas de doute, j’arrête, j’isole si besoin et je préviens. Je ne continue pas sans correction.</t>
  </si>
  <si>
    <t>En boulangerie, pour le stockage, en cas de doute, je bloque ou j’isole, j’analyse l’écart, je décide de la correction et je trace l’action.</t>
  </si>
  <si>
    <t>Pourquoi le stockage en boulangerie est-il important pour la sécurité alimentaire ?</t>
  </si>
  <si>
    <t>En boulangerie, pour le stockage, c’est important car une erreur peut créer un risque sanitaire. Je maîtrise ranger au froid, frigo et chambre froide.</t>
  </si>
  <si>
    <t>En boulangerie, pour le stockage, l’enjeu est sanitaire : l’étape peut créer un danger. Je maîtrise les points suivants : stockage conforme, temperature stockage et froid positif et je vérifie l’application.</t>
  </si>
  <si>
    <t>Quels mots, gestes ou contrôles montrent que tu maîtrises le stockage en boulangerie ?</t>
  </si>
  <si>
    <t>En boulangerie, pour le stockage, les mots ou gestes attendus sont : ranger au froid, frigo et chambre froide. Ils montrent que je contrôle vraiment.</t>
  </si>
  <si>
    <t>En boulangerie, pour le stockage, les preuves de maîtrise sont stockage conforme, temperature stockage et froid positif, observation du poste, contrôle documenté et écart traité.</t>
  </si>
  <si>
    <t>Explique à un jeune collègue les précautions à prendre pour le stockage en boulangerie.</t>
  </si>
  <si>
    <t>En boulangerie, pour le stockage, je dirais au collègue : vérifie ranger au froid, frigo et chambre froide, contrôle ton travail et préviens si tu vois un écart.</t>
  </si>
  <si>
    <t>En boulangerie, pour le stockage, consigne équipe : appliquer les points suivants : stockage conforme, temperature stockage et froid positif, signaler toute dérive, corriger immédiatement et garder la preuve utile.</t>
  </si>
  <si>
    <t>Pendant le stockage en boulangerie, qu’est-ce qu’il ne faut surtout pas oublier ?</t>
  </si>
  <si>
    <t>En boulangerie, pour le stockage, à ne pas oublier : ranger au froid, frigo et chambre froide. Sans contrôle, on peut laisser passer un risque.</t>
  </si>
  <si>
    <t>En boulangerie, pour le stockage, point critique : ne pas oublier les points suivants : stockage conforme, temperature stockage et froid positif, car l’absence de contrôle rend la maîtrise fragile.</t>
  </si>
  <si>
    <t>Tu ranges ou stockes des denrées en boulangerie. Rédige une réponse courte : ce que tu fais, ce que tu contrôles, et qui tu préviens en cas de doute.</t>
  </si>
  <si>
    <t>En boulangerie, pour le stockage, je vérifie les points suivants : ranger au froid, frigo et chambre froide. Si j’ai un doute, j’arrête, je corrige ou je préviens.</t>
  </si>
  <si>
    <t>En boulangerie, pour le stockage, réponse responsable : organiser l’étape, contrôler les points suivants : stockage conforme, temperature stockage et froid positif, tracer l’écart et faire appliquer la correction.</t>
  </si>
  <si>
    <t>Présente la procédure professionnelle à appliquer pour maîtriser le stockage en boulangerie.</t>
  </si>
  <si>
    <t>En boulangerie, pour le stockage, je respecte la procédure et je vérifie les points suivants : ranger au froid, frigo et chambre froide. Je garde une preuve si elle est demandée.</t>
  </si>
  <si>
    <t>En boulangerie, pour le stockage, procédure : définir le responsable, appliquer les points suivants : stockage conforme, temperature stockage et froid positif, contrôler la conformité et enregistrer les écarts.</t>
  </si>
  <si>
    <t>Quels contrôles, preuves et actions correctives attends-tu sur le stockage en boulangerie ?</t>
  </si>
  <si>
    <t>En boulangerie, pour le stockage, je contrôle les points suivants : ranger au froid, frigo et chambre froide, je note l’écart si besoin et je propose une correction.</t>
  </si>
  <si>
    <t>En boulangerie, pour le stockage, contrôle/preuve/correctif : vérifier les points suivants : stockage conforme, temperature stockage et froid positif, conserver fiche ou relevé, puis corriger et tracer l’action.</t>
  </si>
  <si>
    <t>Analyse les dangers liés à le stockage en boulangerie et indique les mesures de maîtrise attendues.</t>
  </si>
  <si>
    <t>En boulangerie, pour le stockage, je repère le danger, je maîtrise ranger au froid, frigo et chambre froide et je préviens le responsable en cas de doute.</t>
  </si>
  <si>
    <t>En boulangerie, pour le stockage, analyse danger : identifier le risque lié à l’étape, maîtriser les points suivants : stockage conforme, temperature stockage et froid positif, vérifier l’efficacité et corriger l’écart.</t>
  </si>
  <si>
    <t>Quelles exigences PMS, BPH ou HACCP doivent être respectées pour le stockage en boulangerie ?</t>
  </si>
  <si>
    <t>En boulangerie, pour le stockage, je respecte les consignes BPH/PMS : ranger au froid, frigo et chambre froide. Je travaille proprement et je contrôle.</t>
  </si>
  <si>
    <t>En boulangerie, pour le stockage, exigence PMS/BPH/HACCP : procédure écrite, les points suivants : stockage conforme, temperature stockage et froid positif, fréquence de contrôle, preuve et action corrective.</t>
  </si>
  <si>
    <t>Comment réaliserais-tu un audit rapide de la maîtrise de le stockage en boulangerie ?</t>
  </si>
  <si>
    <t>En boulangerie, pour le stockage, j’observe le poste, je contrôle les points suivants : ranger au froid, frigo et chambre froide et je signale les écarts.</t>
  </si>
  <si>
    <t>En boulangerie, pour le stockage, audit : observer le poste, questionner l’équipe, vérifier les points suivants : stockage conforme, temperature stockage et froid positif, contrôler les preuves et relever les non-conformités.</t>
  </si>
  <si>
    <t>Quelle décision prends-tu en cas de non-conformité sur le stockage en boulangerie ?</t>
  </si>
  <si>
    <t>En boulangerie, pour le stockage, en non-conformité, j’arrête, j’isole le produit ou le matériel, puis je préviens.</t>
  </si>
  <si>
    <t>En boulangerie, pour le stockage, non-conformité : bloquer ou isoler si besoin, analyser la cause, appliquer la correction et enregistrer la décision.</t>
  </si>
  <si>
    <t>Quels enregistrements ou autocontrôles prouvent que le stockage est maîtrisé en boulangerie ?</t>
  </si>
  <si>
    <t>En boulangerie, pour le stockage, je garde une preuve simple : fiche, date, contrôle réalisé et correction si besoin.</t>
  </si>
  <si>
    <t>En boulangerie, pour le stockage, enregistrements : fiche datée, contrôle de les points suivants : stockage conforme, temperature stockage et froid positif, nom du responsable, écart constaté et action corrective réalisée.</t>
  </si>
  <si>
    <t>Quelles consignes donnerais-tu à l’équipe pour sécuriser le stockage en boulangerie ?</t>
  </si>
  <si>
    <t>En boulangerie, pour le stockage, je rappelle à l’équipe de contrôler les points suivants : ranger au froid, frigo et chambre froide, d’appliquer la consigne et de signaler les écarts.</t>
  </si>
  <si>
    <t>En boulangerie, pour le stockage, consignes équipe : expliquer les points suivants : stockage conforme, temperature stockage et froid positif, préciser le contrôle attendu, la fréquence, le responsable et la conduite à tenir.</t>
  </si>
  <si>
    <t>Explique le lien entre le stockage en boulangerie et les risques microbiologiques, chimiques, physiques ou allergènes.</t>
  </si>
  <si>
    <t>En boulangerie, pour le stockage, je relie l’étape aux dangers possibles et je contrôle les points suivants : ranger au froid, frigo et chambre froide pour limiter le risque.</t>
  </si>
  <si>
    <t>En boulangerie, pour le stockage, lien dangers : relier l’étape aux risques microbiologiques, chimiques, physiques ou allergènes, puis vérifier les points suivants : stockage conforme, temperature stockage et froid positif.</t>
  </si>
  <si>
    <t>Rédige une réponse de responsable sur le stockage en boulangerie : organisation, contrôle, traçabilité et correction.</t>
  </si>
  <si>
    <t>En boulangerie, pour le stockage, je m’organise, je contrôle les points suivants : ranger au froid, frigo et chambre froide, je note l’écart et je fais corriger.</t>
  </si>
  <si>
    <t>En boulangerie, pour le stockage, responsable : planifier l’étape, appliquer les points suivants : stockage conforme, temperature stockage et froid positif, contrôler, tracer les écarts et valider l’action corrective.</t>
  </si>
  <si>
    <t>Tu cuis une préparation en boulangerie. Explique en 2 phrases ce que tu fais pour éviter un risque microbiologique.</t>
  </si>
  <si>
    <t>En boulangerie, pour la cuisson, je fais attention à cuisson, cuire assez et temperature coeur. Je contrôle le résultat et je préviens si j’ai un doute.</t>
  </si>
  <si>
    <t>En boulangerie, pour la cuisson, je maîtrise l’étape avec les points suivants : temperature a coeur, controle sonde et cuisson maitrisee, contrôle opérationnel et consigne claire à l’équipe.</t>
  </si>
  <si>
    <t>Pendant la cuisson en boulangerie, que contrôles-tu concrètement avant de continuer ? Donne au moins deux points terrain.</t>
  </si>
  <si>
    <t>En boulangerie, pour la cuisson, je contrôle les points suivants : cuisson, cuire assez et temperature coeur. Si ce n’est pas conforme, je stoppe, je corrige ou je préviens.</t>
  </si>
  <si>
    <t>En boulangerie, pour la cuisson, je vérifie les points suivants : temperature a coeur, controle sonde et cuisson maitrisee, je compare au critère attendu et je déclenche une action corrective si l’écart est confirmé.</t>
  </si>
  <si>
    <t>Décris les bons gestes à appliquer pendant la cuisson en boulangerie, avec des mots simples.</t>
  </si>
  <si>
    <t>En boulangerie, pour la cuisson, les bons gestes sont cuisson, cuire assez et temperature coeur. Je les applique avant de continuer.</t>
  </si>
  <si>
    <t>En boulangerie, pour la cuisson, les gestes attendus sont formalisés : temperature a coeur, controle sonde et cuisson maitrisee, contrôle au poste et correction immédiate en cas de dérive.</t>
  </si>
  <si>
    <t>Donne un exemple simple de conduite correcte pendant la cuisson en boulangerie.</t>
  </si>
  <si>
    <t>En boulangerie, pour la cuisson, exemple : je vérifie les points suivants : cuisson, cuire assez et temperature coeur. Si quelque chose ne va pas, je corrige.</t>
  </si>
  <si>
    <t>En boulangerie, pour la cuisson, exemple professionnel : sécuriser l’étape par les points suivants : temperature a coeur, controle sonde et cuisson maitrisee, puis tracer l’écart et la correction si nécessaire.</t>
  </si>
  <si>
    <t>Tu vois un écart ou tu as un doute pendant la cuisson en boulangerie. Que fais-tu tout de suite ?</t>
  </si>
  <si>
    <t>En boulangerie, pour la cuisson, en cas de doute, j’arrête, j’isole si besoin et je préviens. Je ne continue pas sans correction.</t>
  </si>
  <si>
    <t>En boulangerie, pour la cuisson, en cas de doute, je bloque ou j’isole, j’analyse l’écart, je décide de la correction et je trace l’action.</t>
  </si>
  <si>
    <t>Pourquoi la cuisson en boulangerie est-il important pour la sécurité alimentaire ?</t>
  </si>
  <si>
    <t>En boulangerie, pour la cuisson, c’est important car une erreur peut créer un risque sanitaire. Je maîtrise cuisson, cuire assez et temperature coeur.</t>
  </si>
  <si>
    <t>En boulangerie, pour la cuisson, l’enjeu est sanitaire : l’étape peut créer un danger. Je maîtrise les points suivants : temperature a coeur, controle sonde et cuisson maitrisee et je vérifie l’application.</t>
  </si>
  <si>
    <t>Quels mots, gestes ou contrôles montrent que tu maîtrises la cuisson en boulangerie ?</t>
  </si>
  <si>
    <t>En boulangerie, pour la cuisson, les mots ou gestes attendus sont : cuisson, cuire assez et temperature coeur. Ils montrent que je contrôle vraiment.</t>
  </si>
  <si>
    <t>En boulangerie, pour la cuisson, les preuves de maîtrise sont temperature a coeur, controle sonde et cuisson maitrisee, observation du poste, contrôle documenté et écart traité.</t>
  </si>
  <si>
    <t>Explique à un jeune collègue les précautions à prendre pour la cuisson en boulangerie.</t>
  </si>
  <si>
    <t>En boulangerie, pour la cuisson, je dirais au collègue : vérifie cuisson, cuire assez et temperature coeur, contrôle ton travail et préviens si tu vois un écart.</t>
  </si>
  <si>
    <t>En boulangerie, pour la cuisson, consigne équipe : appliquer les points suivants : temperature a coeur, controle sonde et cuisson maitrisee, signaler toute dérive, corriger immédiatement et garder la preuve utile.</t>
  </si>
  <si>
    <t>Pendant la cuisson en boulangerie, qu’est-ce qu’il ne faut surtout pas oublier ?</t>
  </si>
  <si>
    <t>En boulangerie, pour la cuisson, à ne pas oublier : cuisson, cuire assez et temperature coeur. Sans contrôle, on peut laisser passer un risque.</t>
  </si>
  <si>
    <t>En boulangerie, pour la cuisson, point critique : ne pas oublier les points suivants : temperature a coeur, controle sonde et cuisson maitrisee, car l’absence de contrôle rend la maîtrise fragile.</t>
  </si>
  <si>
    <t>Tu cuis une préparation en boulangerie. Rédige une réponse courte : ce que tu fais, ce que tu contrôles, et qui tu préviens en cas de doute.</t>
  </si>
  <si>
    <t>En boulangerie, pour la cuisson, je vérifie les points suivants : cuisson, cuire assez et temperature coeur. Si j’ai un doute, j’arrête, je corrige ou je préviens.</t>
  </si>
  <si>
    <t>En boulangerie, pour la cuisson, réponse responsable : organiser l’étape, contrôler les points suivants : temperature a coeur, controle sonde et cuisson maitrisee, tracer l’écart et faire appliquer la correction.</t>
  </si>
  <si>
    <t>Présente la procédure professionnelle à appliquer pour maîtriser la cuisson en boulangerie.</t>
  </si>
  <si>
    <t>En boulangerie, pour la cuisson, je respecte la procédure et je vérifie les points suivants : cuisson, cuire assez et temperature coeur. Je garde une preuve si elle est demandée.</t>
  </si>
  <si>
    <t>En boulangerie, pour la cuisson, procédure : définir le responsable, appliquer les points suivants : temperature a coeur, controle sonde et cuisson maitrisee, contrôler la conformité et enregistrer les écarts.</t>
  </si>
  <si>
    <t>Quels contrôles, preuves et actions correctives attends-tu sur la cuisson en boulangerie ?</t>
  </si>
  <si>
    <t>En boulangerie, pour la cuisson, je contrôle les points suivants : cuisson, cuire assez et temperature coeur, je note l’écart si besoin et je propose une correction.</t>
  </si>
  <si>
    <t>En boulangerie, pour la cuisson, contrôle/preuve/correctif : vérifier les points suivants : temperature a coeur, controle sonde et cuisson maitrisee, conserver fiche ou relevé, puis corriger et tracer l’action.</t>
  </si>
  <si>
    <t>Analyse les dangers liés à la cuisson en boulangerie et indique les mesures de maîtrise attendues.</t>
  </si>
  <si>
    <t>En boulangerie, pour la cuisson, je repère le danger, je maîtrise cuisson, cuire assez et temperature coeur et je préviens le responsable en cas de doute.</t>
  </si>
  <si>
    <t>En boulangerie, pour la cuisson, analyse danger : identifier le risque lié à l’étape, maîtriser les points suivants : temperature a coeur, controle sonde et cuisson maitrisee, vérifier l’efficacité et corriger l’écart.</t>
  </si>
  <si>
    <t>Quelles exigences PMS, BPH ou HACCP doivent être respectées pour la cuisson en boulangerie ?</t>
  </si>
  <si>
    <t>En boulangerie, pour la cuisson, je respecte les consignes BPH/PMS : cuisson, cuire assez et temperature coeur. Je travaille proprement et je contrôle.</t>
  </si>
  <si>
    <t>En boulangerie, pour la cuisson, exigence PMS/BPH/HACCP : procédure écrite, les points suivants : temperature a coeur, controle sonde et cuisson maitrisee, fréquence de contrôle, preuve et action corrective.</t>
  </si>
  <si>
    <t>Comment réaliserais-tu un audit rapide de la maîtrise de la cuisson en boulangerie ?</t>
  </si>
  <si>
    <t>En boulangerie, pour la cuisson, j’observe le poste, je contrôle les points suivants : cuisson, cuire assez et temperature coeur et je signale les écarts.</t>
  </si>
  <si>
    <t>En boulangerie, pour la cuisson, audit : observer le poste, questionner l’équipe, vérifier les points suivants : temperature a coeur, controle sonde et cuisson maitrisee, contrôler les preuves et relever les non-conformités.</t>
  </si>
  <si>
    <t>Quelle décision prends-tu en cas de non-conformité sur la cuisson en boulangerie ?</t>
  </si>
  <si>
    <t>En boulangerie, pour la cuisson, en non-conformité, j’arrête, j’isole le produit ou le matériel, puis je préviens.</t>
  </si>
  <si>
    <t>En boulangerie, pour la cuisson, non-conformité : bloquer ou isoler si besoin, analyser la cause, appliquer la correction et enregistrer la décision.</t>
  </si>
  <si>
    <t>Quels enregistrements ou autocontrôles prouvent que la cuisson est maîtrisé en boulangerie ?</t>
  </si>
  <si>
    <t>En boulangerie, pour la cuisson, je garde une preuve simple : fiche, date, contrôle réalisé et correction si besoin.</t>
  </si>
  <si>
    <t>En boulangerie, pour la cuisson, enregistrements : fiche datée, contrôle de les points suivants : temperature a coeur, controle sonde et cuisson maitrisee, nom du responsable, écart constaté et action corrective réalisée.</t>
  </si>
  <si>
    <t>Quelles consignes donnerais-tu à l’équipe pour sécuriser la cuisson en boulangerie ?</t>
  </si>
  <si>
    <t>En boulangerie, pour la cuisson, je rappelle à l’équipe de contrôler les points suivants : cuisson, cuire assez et temperature coeur, d’appliquer la consigne et de signaler les écarts.</t>
  </si>
  <si>
    <t>En boulangerie, pour la cuisson, consignes équipe : expliquer les points suivants : temperature a coeur, controle sonde et cuisson maitrisee, préciser le contrôle attendu, la fréquence, le responsable et la conduite à tenir.</t>
  </si>
  <si>
    <t>Explique le lien entre la cuisson en boulangerie et les risques microbiologiques, chimiques, physiques ou allergènes.</t>
  </si>
  <si>
    <t>En boulangerie, pour la cuisson, je relie l’étape aux dangers possibles et je contrôle les points suivants : cuisson, cuire assez et temperature coeur pour limiter le risque.</t>
  </si>
  <si>
    <t>En boulangerie, pour la cuisson, lien dangers : relier l’étape aux risques microbiologiques, chimiques, physiques ou allergènes, puis vérifier les points suivants : temperature a coeur, controle sonde et cuisson maitrisee.</t>
  </si>
  <si>
    <t>Rédige une réponse de responsable sur la cuisson en boulangerie : organisation, contrôle, traçabilité et correction.</t>
  </si>
  <si>
    <t>En boulangerie, pour la cuisson, je m’organise, je contrôle les points suivants : cuisson, cuire assez et temperature coeur, je note l’écart et je fais corriger.</t>
  </si>
  <si>
    <t>En boulangerie, pour la cuisson, responsable : planifier l’étape, appliquer les points suivants : temperature a coeur, controle sonde et cuisson maitrisee, contrôler, tracer les écarts et valider l’action corrective.</t>
  </si>
  <si>
    <t>Tu sers une préparation en boulangerie. Explique en 2 phrases ce que tu fais pour éviter un risque microbiologique.</t>
  </si>
  <si>
    <t>En boulangerie, pour le service, je fais attention à maintien chaud, maintien froid et vitrine froide. Je contrôle le résultat et je préviens si j’ai un doute.</t>
  </si>
  <si>
    <t>En boulangerie, pour le service, je maîtrise l’étape avec les points suivants : liaison chaude, liaison froide et temperature service, contrôle opérationnel et consigne claire à l’équipe.</t>
  </si>
  <si>
    <t>Pendant le service en boulangerie, que contrôles-tu concrètement avant de continuer ? Donne au moins deux points terrain.</t>
  </si>
  <si>
    <t>En boulangerie, pour le service, je contrôle les points suivants : maintien chaud, maintien froid et vitrine froide. Si ce n’est pas conforme, je stoppe, je corrige ou je préviens.</t>
  </si>
  <si>
    <t>En boulangerie, pour le service, je vérifie les points suivants : liaison chaude, liaison froide et temperature service, je compare au critère attendu et je déclenche une action corrective si l’écart est confirmé.</t>
  </si>
  <si>
    <t>Décris les bons gestes à appliquer pendant le service en boulangerie, avec des mots simples.</t>
  </si>
  <si>
    <t>En boulangerie, pour le service, les bons gestes sont maintien chaud, maintien froid et vitrine froide. Je les applique avant de continuer.</t>
  </si>
  <si>
    <t>En boulangerie, pour le service, les gestes attendus sont formalisés : liaison chaude, liaison froide et temperature service, contrôle au poste et correction immédiate en cas de dérive.</t>
  </si>
  <si>
    <t>Donne un exemple simple de conduite correcte pendant le service en boulangerie.</t>
  </si>
  <si>
    <t>En boulangerie, pour le service, exemple : je vérifie les points suivants : maintien chaud, maintien froid et vitrine froide. Si quelque chose ne va pas, je corrige.</t>
  </si>
  <si>
    <t>En boulangerie, pour le service, exemple professionnel : sécuriser l’étape par les points suivants : liaison chaude, liaison froide et temperature service, puis tracer l’écart et la correction si nécessaire.</t>
  </si>
  <si>
    <t>Tu vois un écart ou tu as un doute pendant le service en boulangerie. Que fais-tu tout de suite ?</t>
  </si>
  <si>
    <t>En boulangerie, pour le service, en cas de doute, j’arrête, j’isole si besoin et je préviens. Je ne continue pas sans correction.</t>
  </si>
  <si>
    <t>En boulangerie, pour le service, en cas de doute, je bloque ou j’isole, j’analyse l’écart, je décide de la correction et je trace l’action.</t>
  </si>
  <si>
    <t>Pourquoi le service en boulangerie est-il important pour la sécurité alimentaire ?</t>
  </si>
  <si>
    <t>En boulangerie, pour le service, c’est important car une erreur peut créer un risque sanitaire. Je maîtrise maintien chaud, maintien froid et vitrine froide.</t>
  </si>
  <si>
    <t>En boulangerie, pour le service, l’enjeu est sanitaire : l’étape peut créer un danger. Je maîtrise les points suivants : liaison chaude, liaison froide et temperature service et je vérifie l’application.</t>
  </si>
  <si>
    <t>Quels mots, gestes ou contrôles montrent que tu maîtrises le service en boulangerie ?</t>
  </si>
  <si>
    <t>En boulangerie, pour le service, les mots ou gestes attendus sont : maintien chaud, maintien froid et vitrine froide. Ils montrent que je contrôle vraiment.</t>
  </si>
  <si>
    <t>En boulangerie, pour le service, les preuves de maîtrise sont liaison chaude, liaison froide et temperature service, observation du poste, contrôle documenté et écart traité.</t>
  </si>
  <si>
    <t>Explique à un jeune collègue les précautions à prendre pour le service en boulangerie.</t>
  </si>
  <si>
    <t>En boulangerie, pour le service, je dirais au collègue : vérifie maintien chaud, maintien froid et vitrine froide, contrôle ton travail et préviens si tu vois un écart.</t>
  </si>
  <si>
    <t>En boulangerie, pour le service, consigne équipe : appliquer les points suivants : liaison chaude, liaison froide et temperature service, signaler toute dérive, corriger immédiatement et garder la preuve utile.</t>
  </si>
  <si>
    <t>Pendant le service en boulangerie, qu’est-ce qu’il ne faut surtout pas oublier ?</t>
  </si>
  <si>
    <t>En boulangerie, pour le service, à ne pas oublier : maintien chaud, maintien froid et vitrine froide. Sans contrôle, on peut laisser passer un risque.</t>
  </si>
  <si>
    <t>En boulangerie, pour le service, point critique : ne pas oublier les points suivants : liaison chaude, liaison froide et temperature service, car l’absence de contrôle rend la maîtrise fragile.</t>
  </si>
  <si>
    <t>Tu sers une préparation en boulangerie. Rédige une réponse courte : ce que tu fais, ce que tu contrôles, et qui tu préviens en cas de doute.</t>
  </si>
  <si>
    <t>En boulangerie, pour le service, je vérifie les points suivants : maintien chaud, maintien froid et vitrine froide. Si j’ai un doute, j’arrête, je corrige ou je préviens.</t>
  </si>
  <si>
    <t>En boulangerie, pour le service, réponse responsable : organiser l’étape, contrôler les points suivants : liaison chaude, liaison froide et temperature service, tracer l’écart et faire appliquer la correction.</t>
  </si>
  <si>
    <t>Présente la procédure professionnelle à appliquer pour maîtriser le service en boulangerie.</t>
  </si>
  <si>
    <t>En boulangerie, pour le service, je respecte la procédure et je vérifie les points suivants : maintien chaud, maintien froid et vitrine froide. Je garde une preuve si elle est demandée.</t>
  </si>
  <si>
    <t>En boulangerie, pour le service, procédure : définir le responsable, appliquer les points suivants : liaison chaude, liaison froide et temperature service, contrôler la conformité et enregistrer les écarts.</t>
  </si>
  <si>
    <t>Quels contrôles, preuves et actions correctives attends-tu sur le service en boulangerie ?</t>
  </si>
  <si>
    <t>En boulangerie, pour le service, je contrôle les points suivants : maintien chaud, maintien froid et vitrine froide, je note l’écart si besoin et je propose une correction.</t>
  </si>
  <si>
    <t>En boulangerie, pour le service, contrôle/preuve/correctif : vérifier les points suivants : liaison chaude, liaison froide et temperature service, conserver fiche ou relevé, puis corriger et tracer l’action.</t>
  </si>
  <si>
    <t>Analyse les dangers liés à le service en boulangerie et indique les mesures de maîtrise attendues.</t>
  </si>
  <si>
    <t>En boulangerie, pour le service, je repère le danger, je maîtrise maintien chaud, maintien froid et vitrine froide et je préviens le responsable en cas de doute.</t>
  </si>
  <si>
    <t>En boulangerie, pour le service, analyse danger : identifier le risque lié à l’étape, maîtriser les points suivants : liaison chaude, liaison froide et temperature service, vérifier l’efficacité et corriger l’écart.</t>
  </si>
  <si>
    <t>Quelles exigences PMS, BPH ou HACCP doivent être respectées pour le service en boulangerie ?</t>
  </si>
  <si>
    <t>En boulangerie, pour le service, je respecte les consignes BPH/PMS : maintien chaud, maintien froid et vitrine froide. Je travaille proprement et je contrôle.</t>
  </si>
  <si>
    <t>En boulangerie, pour le service, exigence PMS/BPH/HACCP : procédure écrite, les points suivants : liaison chaude, liaison froide et temperature service, fréquence de contrôle, preuve et action corrective.</t>
  </si>
  <si>
    <t>Comment réaliserais-tu un audit rapide de la maîtrise de le service en boulangerie ?</t>
  </si>
  <si>
    <t>En boulangerie, pour le service, j’observe le poste, je contrôle les points suivants : maintien chaud, maintien froid et vitrine froide et je signale les écarts.</t>
  </si>
  <si>
    <t>En boulangerie, pour le service, audit : observer le poste, questionner l’équipe, vérifier les points suivants : liaison chaude, liaison froide et temperature service, contrôler les preuves et relever les non-conformités.</t>
  </si>
  <si>
    <t>Quelle décision prends-tu en cas de non-conformité sur le service en boulangerie ?</t>
  </si>
  <si>
    <t>En boulangerie, pour le service, en non-conformité, j’arrête, j’isole le produit ou le matériel, puis je préviens.</t>
  </si>
  <si>
    <t>En boulangerie, pour le service, non-conformité : bloquer ou isoler si besoin, analyser la cause, appliquer la correction et enregistrer la décision.</t>
  </si>
  <si>
    <t>Quels enregistrements ou autocontrôles prouvent que le service est maîtrisé en boulangerie ?</t>
  </si>
  <si>
    <t>En boulangerie, pour le service, je garde une preuve simple : fiche, date, contrôle réalisé et correction si besoin.</t>
  </si>
  <si>
    <t>En boulangerie, pour le service, enregistrements : fiche datée, contrôle de les points suivants : liaison chaude, liaison froide et temperature service, nom du responsable, écart constaté et action corrective réalisée.</t>
  </si>
  <si>
    <t>Quelles consignes donnerais-tu à l’équipe pour sécuriser le service en boulangerie ?</t>
  </si>
  <si>
    <t>En boulangerie, pour le service, je rappelle à l’équipe de contrôler les points suivants : maintien chaud, maintien froid et vitrine froide, d’appliquer la consigne et de signaler les écarts.</t>
  </si>
  <si>
    <t>En boulangerie, pour le service, consignes équipe : expliquer les points suivants : liaison chaude, liaison froide et temperature service, préciser le contrôle attendu, la fréquence, le responsable et la conduite à tenir.</t>
  </si>
  <si>
    <t>Explique le lien entre le service en boulangerie et les risques microbiologiques, chimiques, physiques ou allergènes.</t>
  </si>
  <si>
    <t>En boulangerie, pour le service, je relie l’étape aux dangers possibles et je contrôle les points suivants : maintien chaud, maintien froid et vitrine froide pour limiter le risque.</t>
  </si>
  <si>
    <t>En boulangerie, pour le service, lien dangers : relier l’étape aux risques microbiologiques, chimiques, physiques ou allergènes, puis vérifier les points suivants : liaison chaude, liaison froide et temperature service.</t>
  </si>
  <si>
    <t>Rédige une réponse de responsable sur le service en boulangerie : organisation, contrôle, traçabilité et correction.</t>
  </si>
  <si>
    <t>En boulangerie, pour le service, je m’organise, je contrôle les points suivants : maintien chaud, maintien froid et vitrine froide, je note l’écart et je fais corriger.</t>
  </si>
  <si>
    <t>En boulangerie, pour le service, responsable : planifier l’étape, appliquer les points suivants : liaison chaude, liaison froide et temperature service, contrôler, tracer les écarts et valider l’action corrective.</t>
  </si>
  <si>
    <t>Tu refroidis une préparation en boulangerie. Explique en 2 phrases ce que tu fais pour éviter un risque microbiologique.</t>
  </si>
  <si>
    <t>En boulangerie, pour le refroidissement, je fais attention à refroidissement rapide, refroidir vite et cellule. Je contrôle le résultat et je préviens si j’ai un doute.</t>
  </si>
  <si>
    <t>En boulangerie, pour le refroidissement, je maîtrise l’étape avec les points suivants : refroidissement rapide, cellule de refroidissement et faible epaisseur, contrôle opérationnel et consigne claire à l’équipe.</t>
  </si>
  <si>
    <t>Pendant le refroidissement en boulangerie, que contrôles-tu concrètement avant de continuer ? Donne au moins deux points terrain.</t>
  </si>
  <si>
    <t>En boulangerie, pour le refroidissement, je contrôle les points suivants : refroidissement rapide, refroidir vite et cellule. Si ce n’est pas conforme, je stoppe, je corrige ou je préviens.</t>
  </si>
  <si>
    <t>En boulangerie, pour le refroidissement, je vérifie les points suivants : refroidissement rapide, cellule de refroidissement et faible epaisseur, je compare au critère attendu et je déclenche une action corrective si l’écart est confirmé.</t>
  </si>
  <si>
    <t>Décris les bons gestes à appliquer pendant le refroidissement en boulangerie, avec des mots simples.</t>
  </si>
  <si>
    <t>En boulangerie, pour le refroidissement, les bons gestes sont refroidissement rapide, refroidir vite et cellule. Je les applique avant de continuer.</t>
  </si>
  <si>
    <t>En boulangerie, pour le refroidissement, les gestes attendus sont formalisés : refroidissement rapide, cellule de refroidissement et faible epaisseur, contrôle au poste et correction immédiate en cas de dérive.</t>
  </si>
  <si>
    <t>Donne un exemple simple de conduite correcte pendant le refroidissement en boulangerie.</t>
  </si>
  <si>
    <t>En boulangerie, pour le refroidissement, exemple : je vérifie les points suivants : refroidissement rapide, refroidir vite et cellule. Si quelque chose ne va pas, je corrige.</t>
  </si>
  <si>
    <t>En boulangerie, pour le refroidissement, exemple professionnel : sécuriser l’étape par les points suivants : refroidissement rapide, cellule de refroidissement et faible epaisseur, puis tracer l’écart et la correction si nécessaire.</t>
  </si>
  <si>
    <t>Tu vois un écart ou tu as un doute pendant le refroidissement en boulangerie. Que fais-tu tout de suite ?</t>
  </si>
  <si>
    <t>En boulangerie, pour le refroidissement, en cas de doute, j’arrête, j’isole si besoin et je préviens. Je ne continue pas sans correction.</t>
  </si>
  <si>
    <t>En boulangerie, pour le refroidissement, en cas de doute, je bloque ou j’isole, j’analyse l’écart, je décide de la correction et je trace l’action.</t>
  </si>
  <si>
    <t>Pourquoi le refroidissement en boulangerie est-il important pour la sécurité alimentaire ?</t>
  </si>
  <si>
    <t>En boulangerie, pour le refroidissement, c’est important car une erreur peut créer un risque sanitaire. Je maîtrise refroidissement rapide, refroidir vite et cellule.</t>
  </si>
  <si>
    <t>En boulangerie, pour le refroidissement, l’enjeu est sanitaire : l’étape peut créer un danger. Je maîtrise les points suivants : refroidissement rapide, cellule de refroidissement et faible epaisseur et je vérifie l’application.</t>
  </si>
  <si>
    <t>Quels mots, gestes ou contrôles montrent que tu maîtrises le refroidissement en boulangerie ?</t>
  </si>
  <si>
    <t>En boulangerie, pour le refroidissement, les mots ou gestes attendus sont : refroidissement rapide, refroidir vite et cellule. Ils montrent que je contrôle vraiment.</t>
  </si>
  <si>
    <t>En boulangerie, pour le refroidissement, les preuves de maîtrise sont refroidissement rapide, cellule de refroidissement et faible epaisseur, observation du poste, contrôle documenté et écart traité.</t>
  </si>
  <si>
    <t>Explique à un jeune collègue les précautions à prendre pour le refroidissement en boulangerie.</t>
  </si>
  <si>
    <t>En boulangerie, pour le refroidissement, je dirais au collègue : vérifie refroidissement rapide, refroidir vite et cellule, contrôle ton travail et préviens si tu vois un écart.</t>
  </si>
  <si>
    <t>En boulangerie, pour le refroidissement, consigne équipe : appliquer les points suivants : refroidissement rapide, cellule de refroidissement et faible epaisseur, signaler toute dérive, corriger immédiatement et garder la preuve utile.</t>
  </si>
  <si>
    <t>Pendant le refroidissement en boulangerie, qu’est-ce qu’il ne faut surtout pas oublier ?</t>
  </si>
  <si>
    <t>En boulangerie, pour le refroidissement, à ne pas oublier : refroidissement rapide, refroidir vite et cellule. Sans contrôle, on peut laisser passer un risque.</t>
  </si>
  <si>
    <t>En boulangerie, pour le refroidissement, point critique : ne pas oublier les points suivants : refroidissement rapide, cellule de refroidissement et faible epaisseur, car l’absence de contrôle rend la maîtrise fragile.</t>
  </si>
  <si>
    <t>Tu refroidis une préparation en boulangerie. Rédige une réponse courte : ce que tu fais, ce que tu contrôles, et qui tu préviens en cas de doute.</t>
  </si>
  <si>
    <t>En boulangerie, pour le refroidissement, je vérifie les points suivants : refroidissement rapide, refroidir vite et cellule. Si j’ai un doute, j’arrête, je corrige ou je préviens.</t>
  </si>
  <si>
    <t>En boulangerie, pour le refroidissement, réponse responsable : organiser l’étape, contrôler les points suivants : refroidissement rapide, cellule de refroidissement et faible epaisseur, tracer l’écart et faire appliquer la correction.</t>
  </si>
  <si>
    <t>Présente la procédure professionnelle à appliquer pour maîtriser le refroidissement en boulangerie.</t>
  </si>
  <si>
    <t>En boulangerie, pour le refroidissement, je respecte la procédure et je vérifie les points suivants : refroidissement rapide, refroidir vite et cellule. Je garde une preuve si elle est demandée.</t>
  </si>
  <si>
    <t>En boulangerie, pour le refroidissement, procédure : définir le responsable, appliquer les points suivants : refroidissement rapide, cellule de refroidissement et faible epaisseur, contrôler la conformité et enregistrer les écarts.</t>
  </si>
  <si>
    <t>Quels contrôles, preuves et actions correctives attends-tu sur le refroidissement en boulangerie ?</t>
  </si>
  <si>
    <t>En boulangerie, pour le refroidissement, je contrôle les points suivants : refroidissement rapide, refroidir vite et cellule, je note l’écart si besoin et je propose une correction.</t>
  </si>
  <si>
    <t>En boulangerie, pour le refroidissement, contrôle/preuve/correctif : vérifier les points suivants : refroidissement rapide, cellule de refroidissement et faible epaisseur, conserver fiche ou relevé, puis corriger et tracer l’action.</t>
  </si>
  <si>
    <t>Analyse les dangers liés à le refroidissement en boulangerie et indique les mesures de maîtrise attendues.</t>
  </si>
  <si>
    <t>En boulangerie, pour le refroidissement, je repère le danger, je maîtrise refroidissement rapide, refroidir vite et cellule et je préviens le responsable en cas de doute.</t>
  </si>
  <si>
    <t>En boulangerie, pour le refroidissement, analyse danger : identifier le risque lié à l’étape, maîtriser les points suivants : refroidissement rapide, cellule de refroidissement et faible epaisseur, vérifier l’efficacité et corriger l’écart.</t>
  </si>
  <si>
    <t>Quelles exigences PMS, BPH ou HACCP doivent être respectées pour le refroidissement en boulangerie ?</t>
  </si>
  <si>
    <t>En boulangerie, pour le refroidissement, je respecte les consignes BPH/PMS : refroidissement rapide, refroidir vite et cellule. Je travaille proprement et je contrôle.</t>
  </si>
  <si>
    <t>En boulangerie, pour le refroidissement, exigence PMS/BPH/HACCP : procédure écrite, les points suivants : refroidissement rapide, cellule de refroidissement et faible epaisseur, fréquence de contrôle, preuve et action corrective.</t>
  </si>
  <si>
    <t>Comment réaliserais-tu un audit rapide de la maîtrise de le refroidissement en boulangerie ?</t>
  </si>
  <si>
    <t>En boulangerie, pour le refroidissement, j’observe le poste, je contrôle les points suivants : refroidissement rapide, refroidir vite et cellule et je signale les écarts.</t>
  </si>
  <si>
    <t>En boulangerie, pour le refroidissement, audit : observer le poste, questionner l’équipe, vérifier les points suivants : refroidissement rapide, cellule de refroidissement et faible epaisseur, contrôler les preuves et relever les non-conformités.</t>
  </si>
  <si>
    <t>Quelle décision prends-tu en cas de non-conformité sur le refroidissement en boulangerie ?</t>
  </si>
  <si>
    <t>En boulangerie, pour le refroidissement, en non-conformité, j’arrête, j’isole le produit ou le matériel, puis je préviens.</t>
  </si>
  <si>
    <t>En boulangerie, pour le refroidissement, non-conformité : bloquer ou isoler si besoin, analyser la cause, appliquer la correction et enregistrer la décision.</t>
  </si>
  <si>
    <t>Quels enregistrements ou autocontrôles prouvent que le refroidissement est maîtrisé en boulangerie ?</t>
  </si>
  <si>
    <t>En boulangerie, pour le refroidissement, je garde une preuve simple : fiche, date, contrôle réalisé et correction si besoin.</t>
  </si>
  <si>
    <t>En boulangerie, pour le refroidissement, enregistrements : fiche datée, contrôle de les points suivants : refroidissement rapide, cellule de refroidissement et faible epaisseur, nom du responsable, écart constaté et action corrective réalisée.</t>
  </si>
  <si>
    <t>Quelles consignes donnerais-tu à l’équipe pour sécuriser le refroidissement en boulangerie ?</t>
  </si>
  <si>
    <t>En boulangerie, pour le refroidissement, je rappelle à l’équipe de contrôler les points suivants : refroidissement rapide, refroidir vite et cellule, d’appliquer la consigne et de signaler les écarts.</t>
  </si>
  <si>
    <t>En boulangerie, pour le refroidissement, consignes équipe : expliquer les points suivants : refroidissement rapide, cellule de refroidissement et faible epaisseur, préciser le contrôle attendu, la fréquence, le responsable et la conduite à tenir.</t>
  </si>
  <si>
    <t>Explique le lien entre le refroidissement en boulangerie et les risques microbiologiques, chimiques, physiques ou allergènes.</t>
  </si>
  <si>
    <t>En boulangerie, pour le refroidissement, je relie l’étape aux dangers possibles et je contrôle les points suivants : refroidissement rapide, refroidir vite et cellule pour limiter le risque.</t>
  </si>
  <si>
    <t>En boulangerie, pour le refroidissement, lien dangers : relier l’étape aux risques microbiologiques, chimiques, physiques ou allergènes, puis vérifier les points suivants : refroidissement rapide, cellule de refroidissement et faible epaisseur.</t>
  </si>
  <si>
    <t>Rédige une réponse de responsable sur le refroidissement en boulangerie : organisation, contrôle, traçabilité et correction.</t>
  </si>
  <si>
    <t>En boulangerie, pour le refroidissement, je m’organise, je contrôle les points suivants : refroidissement rapide, refroidir vite et cellule, je note l’écart et je fais corriger.</t>
  </si>
  <si>
    <t>En boulangerie, pour le refroidissement, responsable : planifier l’étape, appliquer les points suivants : refroidissement rapide, cellule de refroidissement et faible epaisseur, contrôler, tracer les écarts et valider l’action corrective.</t>
  </si>
  <si>
    <t>Tu remets une préparation en température en boulangerie. Explique en 2 phrases ce que tu fais pour éviter un risque microbiologique.</t>
  </si>
  <si>
    <t>En boulangerie, pour la remise en température, je fais attention à remise temperature, rechauffer vite et rechauffer une fois. Je contrôle le résultat et je préviens si j’ai un doute.</t>
  </si>
  <si>
    <t>En boulangerie, pour la remise en température, je maîtrise l’étape avec les points suivants : remise en temperature, remontee rapide temperature et rechauffage unique, contrôle opérationnel et consigne claire à l’équipe.</t>
  </si>
  <si>
    <t>Pendant la remise en température en boulangerie, que contrôles-tu concrètement avant de continuer ? Donne au moins deux points terrain.</t>
  </si>
  <si>
    <t>En boulangerie, pour la remise en température, je contrôle les points suivants : remise temperature, rechauffer vite et rechauffer une fois. Si ce n’est pas conforme, je stoppe, je corrige ou je préviens.</t>
  </si>
  <si>
    <t>En boulangerie, pour la remise en température, je vérifie les points suivants : remise en temperature, remontee rapide temperature et rechauffage unique, je compare au critère attendu et je déclenche une action corrective si l’écart est confirmé.</t>
  </si>
  <si>
    <t>Décris les bons gestes à appliquer pendant la remise en température en boulangerie, avec des mots simples.</t>
  </si>
  <si>
    <t>En boulangerie, pour la remise en température, les bons gestes sont remise temperature, rechauffer vite et rechauffer une fois. Je les applique avant de continuer.</t>
  </si>
  <si>
    <t>En boulangerie, pour la remise en température, les gestes attendus sont formalisés : remise en temperature, remontee rapide temperature et rechauffage unique, contrôle au poste et correction immédiate en cas de dérive.</t>
  </si>
  <si>
    <t>Donne un exemple simple de conduite correcte pendant la remise en température en boulangerie.</t>
  </si>
  <si>
    <t>En boulangerie, pour la remise en température, exemple : je vérifie les points suivants : remise temperature, rechauffer vite et rechauffer une fois. Si quelque chose ne va pas, je corrige.</t>
  </si>
  <si>
    <t>En boulangerie, pour la remise en température, exemple professionnel : sécuriser l’étape par les points suivants : remise en temperature, remontee rapide temperature et rechauffage unique, puis tracer l’écart et la correction si nécessaire.</t>
  </si>
  <si>
    <t>Tu vois un écart ou tu as un doute pendant la remise en température en boulangerie. Que fais-tu tout de suite ?</t>
  </si>
  <si>
    <t>En boulangerie, pour la remise en température, en cas de doute, j’arrête, j’isole si besoin et je préviens. Je ne continue pas sans correction.</t>
  </si>
  <si>
    <t>En boulangerie, pour la remise en température, en cas de doute, je bloque ou j’isole, j’analyse l’écart, je décide de la correction et je trace l’action.</t>
  </si>
  <si>
    <t>Pourquoi la remise en température en boulangerie est-il important pour la sécurité alimentaire ?</t>
  </si>
  <si>
    <t>En boulangerie, pour la remise en température, c’est important car une erreur peut créer un risque sanitaire. Je maîtrise remise temperature, rechauffer vite et rechauffer une fois.</t>
  </si>
  <si>
    <t>En boulangerie, pour la remise en température, l’enjeu est sanitaire : l’étape peut créer un danger. Je maîtrise les points suivants : remise en temperature, remontee rapide temperature et rechauffage unique et je vérifie l’application.</t>
  </si>
  <si>
    <t>Quels mots, gestes ou contrôles montrent que tu maîtrises la remise en température en boulangerie ?</t>
  </si>
  <si>
    <t>En boulangerie, pour la remise en température, les mots ou gestes attendus sont : remise temperature, rechauffer vite et rechauffer une fois. Ils montrent que je contrôle vraiment.</t>
  </si>
  <si>
    <t>En boulangerie, pour la remise en température, les preuves de maîtrise sont remise en temperature, remontee rapide temperature et rechauffage unique, observation du poste, contrôle documenté et écart traité.</t>
  </si>
  <si>
    <t>Explique à un jeune collègue les précautions à prendre pour la remise en température en boulangerie.</t>
  </si>
  <si>
    <t>En boulangerie, pour la remise en température, je dirais au collègue : vérifie remise temperature, rechauffer vite et rechauffer une fois, contrôle ton travail et préviens si tu vois un écart.</t>
  </si>
  <si>
    <t>En boulangerie, pour la remise en température, consigne équipe : appliquer les points suivants : remise en temperature, remontee rapide temperature et rechauffage unique, signaler toute dérive, corriger immédiatement et garder la preuve utile.</t>
  </si>
  <si>
    <t>Pendant la remise en température en boulangerie, qu’est-ce qu’il ne faut surtout pas oublier ?</t>
  </si>
  <si>
    <t>En boulangerie, pour la remise en température, à ne pas oublier : remise temperature, rechauffer vite et rechauffer une fois. Sans contrôle, on peut laisser passer un risque.</t>
  </si>
  <si>
    <t>En boulangerie, pour la remise en température, point critique : ne pas oublier les points suivants : remise en temperature, remontee rapide temperature et rechauffage unique, car l’absence de contrôle rend la maîtrise fragile.</t>
  </si>
  <si>
    <t>Tu remets une préparation en température en boulangerie. Rédige une réponse courte : ce que tu fais, ce que tu contrôles, et qui tu préviens en cas de doute.</t>
  </si>
  <si>
    <t>En boulangerie, pour la remise en température, je vérifie les points suivants : remise temperature, rechauffer vite et rechauffer une fois. Si j’ai un doute, j’arrête, je corrige ou je préviens.</t>
  </si>
  <si>
    <t>En boulangerie, pour la remise en température, réponse responsable : organiser l’étape, contrôler les points suivants : remise en temperature, remontee rapide temperature et rechauffage unique, tracer l’écart et faire appliquer la correction.</t>
  </si>
  <si>
    <t>Présente la procédure professionnelle à appliquer pour maîtriser la remise en température en boulangerie.</t>
  </si>
  <si>
    <t>En boulangerie, pour la remise en température, je respecte la procédure et je vérifie les points suivants : remise temperature, rechauffer vite et rechauffer une fois. Je garde une preuve si elle est demandée.</t>
  </si>
  <si>
    <t>En boulangerie, pour la remise en température, procédure : définir le responsable, appliquer les points suivants : remise en temperature, remontee rapide temperature et rechauffage unique, contrôler la conformité et enregistrer les écarts.</t>
  </si>
  <si>
    <t>Quels contrôles, preuves et actions correctives attends-tu sur la remise en température en boulangerie ?</t>
  </si>
  <si>
    <t>En boulangerie, pour la remise en température, je contrôle les points suivants : remise temperature, rechauffer vite et rechauffer une fois, je note l’écart si besoin et je propose une correction.</t>
  </si>
  <si>
    <t>En boulangerie, pour la remise en température, contrôle/preuve/correctif : vérifier les points suivants : remise en temperature, remontee rapide temperature et rechauffage unique, conserver fiche ou relevé, puis corriger et tracer l’action.</t>
  </si>
  <si>
    <t>Analyse les dangers liés à la remise en température en boulangerie et indique les mesures de maîtrise attendues.</t>
  </si>
  <si>
    <t>En boulangerie, pour la remise en température, je repère le danger, je maîtrise remise temperature, rechauffer vite et rechauffer une fois et je préviens le responsable en cas de doute.</t>
  </si>
  <si>
    <t>En boulangerie, pour la remise en température, analyse danger : identifier le risque lié à l’étape, maîtriser les points suivants : remise en temperature, remontee rapide temperature et rechauffage unique, vérifier l’efficacité et corriger l’écart.</t>
  </si>
  <si>
    <t>Quelles exigences PMS, BPH ou HACCP doivent être respectées pour la remise en température en boulangerie ?</t>
  </si>
  <si>
    <t>En boulangerie, pour la remise en température, je respecte les consignes BPH/PMS : remise temperature, rechauffer vite et rechauffer une fois. Je travaille proprement et je contrôle.</t>
  </si>
  <si>
    <t>En boulangerie, pour la remise en température, exigence PMS/BPH/HACCP : procédure écrite, les points suivants : remise en temperature, remontee rapide temperature et rechauffage unique, fréquence de contrôle, preuve et action corrective.</t>
  </si>
  <si>
    <t>Comment réaliserais-tu un audit rapide de la maîtrise de la remise en température en boulangerie ?</t>
  </si>
  <si>
    <t>En boulangerie, pour la remise en température, j’observe le poste, je contrôle les points suivants : remise temperature, rechauffer vite et rechauffer une fois et je signale les écarts.</t>
  </si>
  <si>
    <t>En boulangerie, pour la remise en température, audit : observer le poste, questionner l’équipe, vérifier les points suivants : remise en temperature, remontee rapide temperature et rechauffage unique, contrôler les preuves et relever les non-conformités.</t>
  </si>
  <si>
    <t>Quelle décision prends-tu en cas de non-conformité sur la remise en température en boulangerie ?</t>
  </si>
  <si>
    <t>En boulangerie, pour la remise en température, en non-conformité, j’arrête, j’isole le produit ou le matériel, puis je préviens.</t>
  </si>
  <si>
    <t>En boulangerie, pour la remise en température, non-conformité : bloquer ou isoler si besoin, analyser la cause, appliquer la correction et enregistrer la décision.</t>
  </si>
  <si>
    <t>Quels enregistrements ou autocontrôles prouvent que la remise en température est maîtrisé en boulangerie ?</t>
  </si>
  <si>
    <t>En boulangerie, pour la remise en température, je garde une preuve simple : fiche, date, contrôle réalisé et correction si besoin.</t>
  </si>
  <si>
    <t>En boulangerie, pour la remise en température, enregistrements : fiche datée, contrôle de les points suivants : remise en temperature, remontee rapide temperature et rechauffage unique, nom du responsable, écart constaté et action corrective réalisée.</t>
  </si>
  <si>
    <t>Quelles consignes donnerais-tu à l’équipe pour sécuriser la remise en température en boulangerie ?</t>
  </si>
  <si>
    <t>En boulangerie, pour la remise en température, je rappelle à l’équipe de contrôler les points suivants : remise temperature, rechauffer vite et rechauffer une fois, d’appliquer la consigne et de signaler les écarts.</t>
  </si>
  <si>
    <t>En boulangerie, pour la remise en température, consignes équipe : expliquer les points suivants : remise en temperature, remontee rapide temperature et rechauffage unique, préciser le contrôle attendu, la fréquence, le responsable et la conduite à tenir.</t>
  </si>
  <si>
    <t>Explique le lien entre la remise en température en boulangerie et les risques microbiologiques, chimiques, physiques ou allergènes.</t>
  </si>
  <si>
    <t>En boulangerie, pour la remise en température, je relie l’étape aux dangers possibles et je contrôle les points suivants : remise temperature, rechauffer vite et rechauffer une fois pour limiter le risque.</t>
  </si>
  <si>
    <t>En boulangerie, pour la remise en température, lien dangers : relier l’étape aux risques microbiologiques, chimiques, physiques ou allergènes, puis vérifier les points suivants : remise en temperature, remontee rapide temperature et rechauffage unique.</t>
  </si>
  <si>
    <t>Rédige une réponse de responsable sur la remise en température en boulangerie : organisation, contrôle, traçabilité et correction.</t>
  </si>
  <si>
    <t>En boulangerie, pour la remise en température, je m’organise, je contrôle les points suivants : remise temperature, rechauffer vite et rechauffer une fois, je note l’écart et je fais corriger.</t>
  </si>
  <si>
    <t>En boulangerie, pour la remise en température, responsable : planifier l’étape, appliquer les points suivants : remise en temperature, remontee rapide temperature et rechauffage unique, contrôler, tracer les écarts et valider l’action corrective.</t>
  </si>
  <si>
    <t>Tu gères des restes alimentaires en boulangerie. Explique en 2 phrases ce que tu fais pour éviter un risque microbiologique.</t>
  </si>
  <si>
    <t>En boulangerie, pour la gestion des restes, je fais attention à restes, excedents et jeter si doute. Je contrôle le résultat et je préviens si j’ai un doute.</t>
  </si>
  <si>
    <t>En boulangerie, pour la gestion des restes, je maîtrise l’étape avec les points suivants : gestion excedents, criteres reutilisation et pms restes, contrôle opérationnel et consigne claire à l’équipe.</t>
  </si>
  <si>
    <t>Pendant la gestion des restes en boulangerie, que contrôles-tu concrètement avant de continuer ? Donne au moins deux points terrain.</t>
  </si>
  <si>
    <t>En boulangerie, pour la gestion des restes, je contrôle les points suivants : restes, excedents et jeter si doute. Si ce n’est pas conforme, je stoppe, je corrige ou je préviens.</t>
  </si>
  <si>
    <t>En boulangerie, pour la gestion des restes, je vérifie les points suivants : gestion excedents, criteres reutilisation et pms restes, je compare au critère attendu et je déclenche une action corrective si l’écart est confirmé.</t>
  </si>
  <si>
    <t>Décris les bons gestes à appliquer pendant la gestion des restes en boulangerie, avec des mots simples.</t>
  </si>
  <si>
    <t>En boulangerie, pour la gestion des restes, les bons gestes sont restes, excedents et jeter si doute. Je les applique avant de continuer.</t>
  </si>
  <si>
    <t>En boulangerie, pour la gestion des restes, les gestes attendus sont formalisés : gestion excedents, criteres reutilisation et pms restes, contrôle au poste et correction immédiate en cas de dérive.</t>
  </si>
  <si>
    <t>Donne un exemple simple de conduite correcte pendant la gestion des restes en boulangerie.</t>
  </si>
  <si>
    <t>En boulangerie, pour la gestion des restes, exemple : je vérifie les points suivants : restes, excedents et jeter si doute. Si quelque chose ne va pas, je corrige.</t>
  </si>
  <si>
    <t>En boulangerie, pour la gestion des restes, exemple professionnel : sécuriser l’étape par les points suivants : gestion excedents, criteres reutilisation et pms restes, puis tracer l’écart et la correction si nécessaire.</t>
  </si>
  <si>
    <t>Tu vois un écart ou tu as un doute pendant la gestion des restes en boulangerie. Que fais-tu tout de suite ?</t>
  </si>
  <si>
    <t>En boulangerie, pour la gestion des restes, en cas de doute, j’arrête, j’isole si besoin et je préviens. Je ne continue pas sans correction.</t>
  </si>
  <si>
    <t>En boulangerie, pour la gestion des restes, en cas de doute, je bloque ou j’isole, j’analyse l’écart, je décide de la correction et je trace l’action.</t>
  </si>
  <si>
    <t>Pourquoi la gestion des restes en boulangerie est-il important pour la sécurité alimentaire ?</t>
  </si>
  <si>
    <t>En boulangerie, pour la gestion des restes, c’est important car une erreur peut créer un risque sanitaire. Je maîtrise restes, excedents et jeter si doute.</t>
  </si>
  <si>
    <t>En boulangerie, pour la gestion des restes, l’enjeu est sanitaire : l’étape peut créer un danger. Je maîtrise les points suivants : gestion excedents, criteres reutilisation et pms restes et je vérifie l’application.</t>
  </si>
  <si>
    <t>Quels mots, gestes ou contrôles montrent que tu maîtrises la gestion des restes en boulangerie ?</t>
  </si>
  <si>
    <t>En boulangerie, pour la gestion des restes, les mots ou gestes attendus sont : restes, excedents et jeter si doute. Ils montrent que je contrôle vraiment.</t>
  </si>
  <si>
    <t>En boulangerie, pour la gestion des restes, les preuves de maîtrise sont gestion excedents, criteres reutilisation et pms restes, observation du poste, contrôle documenté et écart traité.</t>
  </si>
  <si>
    <t>Explique à un jeune collègue les précautions à prendre pour la gestion des restes en boulangerie.</t>
  </si>
  <si>
    <t>En boulangerie, pour la gestion des restes, je dirais au collègue : vérifie restes, excedents et jeter si doute, contrôle ton travail et préviens si tu vois un écart.</t>
  </si>
  <si>
    <t>En boulangerie, pour la gestion des restes, consigne équipe : appliquer les points suivants : gestion excedents, criteres reutilisation et pms restes, signaler toute dérive, corriger immédiatement et garder la preuve utile.</t>
  </si>
  <si>
    <t>Pendant la gestion des restes en boulangerie, qu’est-ce qu’il ne faut surtout pas oublier ?</t>
  </si>
  <si>
    <t>En boulangerie, pour la gestion des restes, à ne pas oublier : restes, excedents et jeter si doute. Sans contrôle, on peut laisser passer un risque.</t>
  </si>
  <si>
    <t>En boulangerie, pour la gestion des restes, point critique : ne pas oublier les points suivants : gestion excedents, criteres reutilisation et pms restes, car l’absence de contrôle rend la maîtrise fragile.</t>
  </si>
  <si>
    <t>Tu gères des restes alimentaires en boulangerie. Rédige une réponse courte : ce que tu fais, ce que tu contrôles, et qui tu préviens en cas de doute.</t>
  </si>
  <si>
    <t>En boulangerie, pour la gestion des restes, je vérifie les points suivants : restes, excedents et jeter si doute. Si j’ai un doute, j’arrête, je corrige ou je préviens.</t>
  </si>
  <si>
    <t>En boulangerie, pour la gestion des restes, réponse responsable : organiser l’étape, contrôler les points suivants : gestion excedents, criteres reutilisation et pms restes, tracer l’écart et faire appliquer la correction.</t>
  </si>
  <si>
    <t>Présente la procédure professionnelle à appliquer pour maîtriser la gestion des restes en boulangerie.</t>
  </si>
  <si>
    <t>En boulangerie, pour la gestion des restes, je respecte la procédure et je vérifie les points suivants : restes, excedents et jeter si doute. Je garde une preuve si elle est demandée.</t>
  </si>
  <si>
    <t>En boulangerie, pour la gestion des restes, procédure : définir le responsable, appliquer les points suivants : gestion excedents, criteres reutilisation et pms restes, contrôler la conformité et enregistrer les écarts.</t>
  </si>
  <si>
    <t>Quels contrôles, preuves et actions correctives attends-tu sur la gestion des restes en boulangerie ?</t>
  </si>
  <si>
    <t>En boulangerie, pour la gestion des restes, je contrôle les points suivants : restes, excedents et jeter si doute, je note l’écart si besoin et je propose une correction.</t>
  </si>
  <si>
    <t>En boulangerie, pour la gestion des restes, contrôle/preuve/correctif : vérifier les points suivants : gestion excedents, criteres reutilisation et pms restes, conserver fiche ou relevé, puis corriger et tracer l’action.</t>
  </si>
  <si>
    <t>Analyse les dangers liés à la gestion des restes en boulangerie et indique les mesures de maîtrise attendues.</t>
  </si>
  <si>
    <t>En boulangerie, pour la gestion des restes, je repère le danger, je maîtrise restes, excedents et jeter si doute et je préviens le responsable en cas de doute.</t>
  </si>
  <si>
    <t>En boulangerie, pour la gestion des restes, analyse danger : identifier le risque lié à l’étape, maîtriser les points suivants : gestion excedents, criteres reutilisation et pms restes, vérifier l’efficacité et corriger l’écart.</t>
  </si>
  <si>
    <t>Quelles exigences PMS, BPH ou HACCP doivent être respectées pour la gestion des restes en boulangerie ?</t>
  </si>
  <si>
    <t>En boulangerie, pour la gestion des restes, je respecte les consignes BPH/PMS : restes, excedents et jeter si doute. Je travaille proprement et je contrôle.</t>
  </si>
  <si>
    <t>En boulangerie, pour la gestion des restes, exigence PMS/BPH/HACCP : procédure écrite, les points suivants : gestion excedents, criteres reutilisation et pms restes, fréquence de contrôle, preuve et action corrective.</t>
  </si>
  <si>
    <t>Comment réaliserais-tu un audit rapide de la maîtrise de la gestion des restes en boulangerie ?</t>
  </si>
  <si>
    <t>En boulangerie, pour la gestion des restes, j’observe le poste, je contrôle les points suivants : restes, excedents et jeter si doute et je signale les écarts.</t>
  </si>
  <si>
    <t>En boulangerie, pour la gestion des restes, audit : observer le poste, questionner l’équipe, vérifier les points suivants : gestion excedents, criteres reutilisation et pms restes, contrôler les preuves et relever les non-conformités.</t>
  </si>
  <si>
    <t>Quelle décision prends-tu en cas de non-conformité sur la gestion des restes en boulangerie ?</t>
  </si>
  <si>
    <t>En boulangerie, pour la gestion des restes, en non-conformité, j’arrête, j’isole le produit ou le matériel, puis je préviens.</t>
  </si>
  <si>
    <t>En boulangerie, pour la gestion des restes, non-conformité : bloquer ou isoler si besoin, analyser la cause, appliquer la correction et enregistrer la décision.</t>
  </si>
  <si>
    <t>Quels enregistrements ou autocontrôles prouvent que la gestion des restes est maîtrisé en boulangerie ?</t>
  </si>
  <si>
    <t>En boulangerie, pour la gestion des restes, je garde une preuve simple : fiche, date, contrôle réalisé et correction si besoin.</t>
  </si>
  <si>
    <t>En boulangerie, pour la gestion des restes, enregistrements : fiche datée, contrôle de les points suivants : gestion excedents, criteres reutilisation et pms restes, nom du responsable, écart constaté et action corrective réalisée.</t>
  </si>
  <si>
    <t>Quelles consignes donnerais-tu à l’équipe pour sécuriser la gestion des restes en boulangerie ?</t>
  </si>
  <si>
    <t>En boulangerie, pour la gestion des restes, je rappelle à l’équipe de contrôler les points suivants : restes, excedents et jeter si doute, d’appliquer la consigne et de signaler les écarts.</t>
  </si>
  <si>
    <t>En boulangerie, pour la gestion des restes, consignes équipe : expliquer les points suivants : gestion excedents, criteres reutilisation et pms restes, préciser le contrôle attendu, la fréquence, le responsable et la conduite à tenir.</t>
  </si>
  <si>
    <t>Explique le lien entre la gestion des restes en boulangerie et les risques microbiologiques, chimiques, physiques ou allergènes.</t>
  </si>
  <si>
    <t>En boulangerie, pour la gestion des restes, je relie l’étape aux dangers possibles et je contrôle les points suivants : restes, excedents et jeter si doute pour limiter le risque.</t>
  </si>
  <si>
    <t>En boulangerie, pour la gestion des restes, lien dangers : relier l’étape aux risques microbiologiques, chimiques, physiques ou allergènes, puis vérifier les points suivants : gestion excedents, criteres reutilisation et pms restes.</t>
  </si>
  <si>
    <t>Rédige une réponse de responsable sur la gestion des restes en boulangerie : organisation, contrôle, traçabilité et correction.</t>
  </si>
  <si>
    <t>En boulangerie, pour la gestion des restes, je m’organise, je contrôle les points suivants : restes, excedents et jeter si doute, je note l’écart et je fais corriger.</t>
  </si>
  <si>
    <t>En boulangerie, pour la gestion des restes, responsable : planifier l’étape, appliquer les points suivants : gestion excedents, criteres reutilisation et pms restes, contrôler, tracer les écarts et valider l’action corrective.</t>
  </si>
  <si>
    <t>Tu gardes une preuve de traçabilité en boulangerie. Explique en 2 phrases ce que tu fais pour éviter un risque transversal.</t>
  </si>
  <si>
    <t>En boulangerie, pour la traçabilité, je fais attention à garder etiquette, numero lot et lot. Je contrôle le résultat et je préviens si j’ai un doute.</t>
  </si>
  <si>
    <t>En boulangerie, pour la traçabilité, je maîtrise l’étape avec les points suivants : tracabilite amont, tracabilite aval et numero de lot, contrôle opérationnel et consigne claire à l’équipe.</t>
  </si>
  <si>
    <t>Pendant la traçabilité en boulangerie, que contrôles-tu concrètement avant de continuer ? Donne au moins deux points terrain.</t>
  </si>
  <si>
    <t>En boulangerie, pour la traçabilité, je contrôle les points suivants : garder etiquette, numero lot et lot. Si ce n’est pas conforme, je stoppe, je corrige ou je préviens.</t>
  </si>
  <si>
    <t>En boulangerie, pour la traçabilité, je vérifie les points suivants : tracabilite amont, tracabilite aval et numero de lot, je compare au critère attendu et je déclenche une action corrective si l’écart est confirmé.</t>
  </si>
  <si>
    <t>Décris les bons gestes à appliquer pendant la traçabilité en boulangerie, avec des mots simples.</t>
  </si>
  <si>
    <t>En boulangerie, pour la traçabilité, les bons gestes sont garder etiquette, numero lot et lot. Je les applique avant de continuer.</t>
  </si>
  <si>
    <t>En boulangerie, pour la traçabilité, les gestes attendus sont formalisés : tracabilite amont, tracabilite aval et numero de lot, contrôle au poste et correction immédiate en cas de dérive.</t>
  </si>
  <si>
    <t>Donne un exemple simple de conduite correcte pendant la traçabilité en boulangerie.</t>
  </si>
  <si>
    <t>En boulangerie, pour la traçabilité, exemple : je vérifie les points suivants : garder etiquette, numero lot et lot. Si quelque chose ne va pas, je corrige.</t>
  </si>
  <si>
    <t>En boulangerie, pour la traçabilité, exemple professionnel : sécuriser l’étape par les points suivants : tracabilite amont, tracabilite aval et numero de lot, puis tracer l’écart et la correction si nécessaire.</t>
  </si>
  <si>
    <t>Tu vois un écart ou tu as un doute pendant la traçabilité en boulangerie. Que fais-tu tout de suite ?</t>
  </si>
  <si>
    <t>En boulangerie, pour la traçabilité, en cas de doute, j’arrête, j’isole si besoin et je préviens. Je ne continue pas sans correction.</t>
  </si>
  <si>
    <t>En boulangerie, pour la traçabilité, en cas de doute, je bloque ou j’isole, j’analyse l’écart, je décide de la correction et je trace l’action.</t>
  </si>
  <si>
    <t>Pourquoi la traçabilité en boulangerie est-il important pour la sécurité alimentaire ?</t>
  </si>
  <si>
    <t>En boulangerie, pour la traçabilité, c’est important car une erreur peut créer un risque sanitaire. Je maîtrise garder etiquette, numero lot et lot.</t>
  </si>
  <si>
    <t>En boulangerie, pour la traçabilité, l’enjeu est sanitaire : l’étape peut créer un danger. Je maîtrise les points suivants : tracabilite amont, tracabilite aval et numero de lot et je vérifie l’application.</t>
  </si>
  <si>
    <t>Quels mots, gestes ou contrôles montrent que tu maîtrises la traçabilité en boulangerie ?</t>
  </si>
  <si>
    <t>En boulangerie, pour la traçabilité, les mots ou gestes attendus sont : garder etiquette, numero lot et lot. Ils montrent que je contrôle vraiment.</t>
  </si>
  <si>
    <t>En boulangerie, pour la traçabilité, les preuves de maîtrise sont tracabilite amont, tracabilite aval et numero de lot, observation du poste, contrôle documenté et écart traité.</t>
  </si>
  <si>
    <t>Explique à un jeune collègue les précautions à prendre pour la traçabilité en boulangerie.</t>
  </si>
  <si>
    <t>En boulangerie, pour la traçabilité, je dirais au collègue : vérifie garder etiquette, numero lot et lot, contrôle ton travail et préviens si tu vois un écart.</t>
  </si>
  <si>
    <t>En boulangerie, pour la traçabilité, consigne équipe : appliquer les points suivants : tracabilite amont, tracabilite aval et numero de lot, signaler toute dérive, corriger immédiatement et garder la preuve utile.</t>
  </si>
  <si>
    <t>Pendant la traçabilité en boulangerie, qu’est-ce qu’il ne faut surtout pas oublier ?</t>
  </si>
  <si>
    <t>En boulangerie, pour la traçabilité, à ne pas oublier : garder etiquette, numero lot et lot. Sans contrôle, on peut laisser passer un risque.</t>
  </si>
  <si>
    <t>En boulangerie, pour la traçabilité, point critique : ne pas oublier les points suivants : tracabilite amont, tracabilite aval et numero de lot, car l’absence de contrôle rend la maîtrise fragile.</t>
  </si>
  <si>
    <t>Tu gardes une preuve de traçabilité en boulangerie. Rédige une réponse courte : ce que tu fais, ce que tu contrôles, et qui tu préviens en cas de doute.</t>
  </si>
  <si>
    <t>En boulangerie, pour la traçabilité, je vérifie les points suivants : garder etiquette, numero lot et lot. Si j’ai un doute, j’arrête, je corrige ou je préviens.</t>
  </si>
  <si>
    <t>En boulangerie, pour la traçabilité, réponse responsable : organiser l’étape, contrôler les points suivants : tracabilite amont, tracabilite aval et numero de lot, tracer l’écart et faire appliquer la correction.</t>
  </si>
  <si>
    <t>Présente la procédure professionnelle à appliquer pour maîtriser la traçabilité en boulangerie.</t>
  </si>
  <si>
    <t>En boulangerie, pour la traçabilité, je respecte la procédure et je vérifie les points suivants : garder etiquette, numero lot et lot. Je garde une preuve si elle est demandée.</t>
  </si>
  <si>
    <t>En boulangerie, pour la traçabilité, procédure : définir le responsable, appliquer les points suivants : tracabilite amont, tracabilite aval et numero de lot, contrôler la conformité et enregistrer les écarts.</t>
  </si>
  <si>
    <t>Quels contrôles, preuves et actions correctives attends-tu sur la traçabilité en boulangerie ?</t>
  </si>
  <si>
    <t>En boulangerie, pour la traçabilité, je contrôle les points suivants : garder etiquette, numero lot et lot, je note l’écart si besoin et je propose une correction.</t>
  </si>
  <si>
    <t>En boulangerie, pour la traçabilité, contrôle/preuve/correctif : vérifier les points suivants : tracabilite amont, tracabilite aval et numero de lot, conserver fiche ou relevé, puis corriger et tracer l’action.</t>
  </si>
  <si>
    <t>Analyse les dangers liés à la traçabilité en boulangerie et indique les mesures de maîtrise attendues.</t>
  </si>
  <si>
    <t>En boulangerie, pour la traçabilité, je repère le danger, je maîtrise garder etiquette, numero lot et lot et je préviens le responsable en cas de doute.</t>
  </si>
  <si>
    <t>En boulangerie, pour la traçabilité, analyse danger : identifier le risque lié à l’étape, maîtriser les points suivants : tracabilite amont, tracabilite aval et numero de lot, vérifier l’efficacité et corriger l’écart.</t>
  </si>
  <si>
    <t>Quelles exigences PMS, BPH ou HACCP doivent être respectées pour la traçabilité en boulangerie ?</t>
  </si>
  <si>
    <t>En boulangerie, pour la traçabilité, je respecte les consignes BPH/PMS : garder etiquette, numero lot et lot. Je travaille proprement et je contrôle.</t>
  </si>
  <si>
    <t>En boulangerie, pour la traçabilité, exigence PMS/BPH/HACCP : procédure écrite, les points suivants : tracabilite amont, tracabilite aval et numero de lot, fréquence de contrôle, preuve et action corrective.</t>
  </si>
  <si>
    <t>Comment réaliserais-tu un audit rapide de la maîtrise de la traçabilité en boulangerie ?</t>
  </si>
  <si>
    <t>En boulangerie, pour la traçabilité, j’observe le poste, je contrôle les points suivants : garder etiquette, numero lot et lot et je signale les écarts.</t>
  </si>
  <si>
    <t>En boulangerie, pour la traçabilité, audit : observer le poste, questionner l’équipe, vérifier les points suivants : tracabilite amont, tracabilite aval et numero de lot, contrôler les preuves et relever les non-conformités.</t>
  </si>
  <si>
    <t>Quelle décision prends-tu en cas de non-conformité sur la traçabilité en boulangerie ?</t>
  </si>
  <si>
    <t>En boulangerie, pour la traçabilité, en non-conformité, j’arrête, j’isole le produit ou le matériel, puis je préviens.</t>
  </si>
  <si>
    <t>En boulangerie, pour la traçabilité, non-conformité : bloquer ou isoler si besoin, analyser la cause, appliquer la correction et enregistrer la décision.</t>
  </si>
  <si>
    <t>Quels enregistrements ou autocontrôles prouvent que la traçabilité est maîtrisé en boulangerie ?</t>
  </si>
  <si>
    <t>En boulangerie, pour la traçabilité, je garde une preuve simple : fiche, date, contrôle réalisé et correction si besoin.</t>
  </si>
  <si>
    <t>En boulangerie, pour la traçabilité, enregistrements : fiche datée, contrôle de les points suivants : tracabilite amont, tracabilite aval et numero de lot, nom du responsable, écart constaté et action corrective réalisée.</t>
  </si>
  <si>
    <t>Quelles consignes donnerais-tu à l’équipe pour sécuriser la traçabilité en boulangerie ?</t>
  </si>
  <si>
    <t>En boulangerie, pour la traçabilité, je rappelle à l’équipe de contrôler les points suivants : garder etiquette, numero lot et lot, d’appliquer la consigne et de signaler les écarts.</t>
  </si>
  <si>
    <t>En boulangerie, pour la traçabilité, consignes équipe : expliquer les points suivants : tracabilite amont, tracabilite aval et numero de lot, préciser le contrôle attendu, la fréquence, le responsable et la conduite à tenir.</t>
  </si>
  <si>
    <t>Explique le lien entre la traçabilité en boulangerie et les risques microbiologiques, chimiques, physiques ou allergènes.</t>
  </si>
  <si>
    <t>En boulangerie, pour la traçabilité, je relie l’étape aux dangers possibles et je contrôle les points suivants : garder etiquette, numero lot et lot pour limiter le risque.</t>
  </si>
  <si>
    <t>En boulangerie, pour la traçabilité, lien dangers : relier l’étape aux risques microbiologiques, chimiques, physiques ou allergènes, puis vérifier les points suivants : tracabilite amont, tracabilite aval et numero de lot.</t>
  </si>
  <si>
    <t>Rédige une réponse de responsable sur la traçabilité en boulangerie : organisation, contrôle, traçabilité et correction.</t>
  </si>
  <si>
    <t>En boulangerie, pour la traçabilité, je m’organise, je contrôle les points suivants : garder etiquette, numero lot et lot, je note l’écart et je fais corriger.</t>
  </si>
  <si>
    <t>En boulangerie, pour la traçabilité, responsable : planifier l’étape, appliquer les points suivants : tracabilite amont, tracabilite aval et numero de lot, contrôler, tracer les écarts et valider l’action corrective.</t>
  </si>
  <si>
    <t>Tu réalises un autocontrôle en boulangerie. Explique en 2 phrases ce que tu fais pour éviter un risque transversal.</t>
  </si>
  <si>
    <t>En boulangerie, pour l’autocontrôle, je fais attention à controle temperature, fiche controle et noter temperature. Je contrôle le résultat et je préviens si j’ai un doute.</t>
  </si>
  <si>
    <t>En boulangerie, pour l’autocontrôle, je maîtrise l’étape avec les points suivants : plan autocontrôle, enregistrement obligatoire et surveillance pms, contrôle opérationnel et consigne claire à l’équipe.</t>
  </si>
  <si>
    <t>Pendant l’autocontrôle en boulangerie, que contrôles-tu concrètement avant de continuer ? Donne au moins deux points terrain.</t>
  </si>
  <si>
    <t>En boulangerie, pour l’autocontrôle, je contrôle les points suivants : controle temperature, fiche controle et noter temperature. Si ce n’est pas conforme, je stoppe, je corrige ou je préviens.</t>
  </si>
  <si>
    <t>En boulangerie, pour l’autocontrôle, je vérifie les points suivants : plan autocontrôle, enregistrement obligatoire et surveillance pms, je compare au critère attendu et je déclenche une action corrective si l’écart est confirmé.</t>
  </si>
  <si>
    <t>Décris les bons gestes à appliquer pendant l’autocontrôle en boulangerie, avec des mots simples.</t>
  </si>
  <si>
    <t>En boulangerie, pour l’autocontrôle, les bons gestes sont controle temperature, fiche controle et noter temperature. Je les applique avant de continuer.</t>
  </si>
  <si>
    <t>En boulangerie, pour l’autocontrôle, les gestes attendus sont formalisés : plan autocontrôle, enregistrement obligatoire et surveillance pms, contrôle au poste et correction immédiate en cas de dérive.</t>
  </si>
  <si>
    <t>Donne un exemple simple de conduite correcte pendant l’autocontrôle en boulangerie.</t>
  </si>
  <si>
    <t>En boulangerie, pour l’autocontrôle, exemple : je vérifie les points suivants : controle temperature, fiche controle et noter temperature. Si quelque chose ne va pas, je corrige.</t>
  </si>
  <si>
    <t>En boulangerie, pour l’autocontrôle, exemple professionnel : sécuriser l’étape par les points suivants : plan autocontrôle, enregistrement obligatoire et surveillance pms, puis tracer l’écart et la correction si nécessaire.</t>
  </si>
  <si>
    <t>Tu vois un écart ou tu as un doute pendant l’autocontrôle en boulangerie. Que fais-tu tout de suite ?</t>
  </si>
  <si>
    <t>En boulangerie, pour l’autocontrôle, en cas de doute, j’arrête, j’isole si besoin et je préviens. Je ne continue pas sans correction.</t>
  </si>
  <si>
    <t>En boulangerie, pour l’autocontrôle, en cas de doute, je bloque ou j’isole, j’analyse l’écart, je décide de la correction et je trace l’action.</t>
  </si>
  <si>
    <t>Pourquoi l’autocontrôle en boulangerie est-il important pour la sécurité alimentaire ?</t>
  </si>
  <si>
    <t>En boulangerie, pour l’autocontrôle, c’est important car une erreur peut créer un risque sanitaire. Je maîtrise controle temperature, fiche controle et noter temperature.</t>
  </si>
  <si>
    <t>En boulangerie, pour l’autocontrôle, l’enjeu est sanitaire : l’étape peut créer un danger. Je maîtrise les points suivants : plan autocontrôle, enregistrement obligatoire et surveillance pms et je vérifie l’application.</t>
  </si>
  <si>
    <t>Quels mots, gestes ou contrôles montrent que tu maîtrises l’autocontrôle en boulangerie ?</t>
  </si>
  <si>
    <t>En boulangerie, pour l’autocontrôle, les mots ou gestes attendus sont : controle temperature, fiche controle et noter temperature. Ils montrent que je contrôle vraiment.</t>
  </si>
  <si>
    <t>En boulangerie, pour l’autocontrôle, les preuves de maîtrise sont plan autocontrôle, enregistrement obligatoire et surveillance pms, observation du poste, contrôle documenté et écart traité.</t>
  </si>
  <si>
    <t>Explique à un jeune collègue les précautions à prendre pour l’autocontrôle en boulangerie.</t>
  </si>
  <si>
    <t>En boulangerie, pour l’autocontrôle, je dirais au collègue : vérifie controle temperature, fiche controle et noter temperature, contrôle ton travail et préviens si tu vois un écart.</t>
  </si>
  <si>
    <t>En boulangerie, pour l’autocontrôle, consigne équipe : appliquer les points suivants : plan autocontrôle, enregistrement obligatoire et surveillance pms, signaler toute dérive, corriger immédiatement et garder la preuve utile.</t>
  </si>
  <si>
    <t>Pendant l’autocontrôle en boulangerie, qu’est-ce qu’il ne faut surtout pas oublier ?</t>
  </si>
  <si>
    <t>En boulangerie, pour l’autocontrôle, à ne pas oublier : controle temperature, fiche controle et noter temperature. Sans contrôle, on peut laisser passer un risque.</t>
  </si>
  <si>
    <t>En boulangerie, pour l’autocontrôle, point critique : ne pas oublier les points suivants : plan autocontrôle, enregistrement obligatoire et surveillance pms, car l’absence de contrôle rend la maîtrise fragile.</t>
  </si>
  <si>
    <t>Tu réalises un autocontrôle en boulangerie. Rédige une réponse courte : ce que tu fais, ce que tu contrôles, et qui tu préviens en cas de doute.</t>
  </si>
  <si>
    <t>En boulangerie, pour l’autocontrôle, je vérifie les points suivants : controle temperature, fiche controle et noter temperature. Si j’ai un doute, j’arrête, je corrige ou je préviens.</t>
  </si>
  <si>
    <t>En boulangerie, pour l’autocontrôle, réponse responsable : organiser l’étape, contrôler les points suivants : plan autocontrôle, enregistrement obligatoire et surveillance pms, tracer l’écart et faire appliquer la correction.</t>
  </si>
  <si>
    <t>Présente la procédure professionnelle à appliquer pour maîtriser l’autocontrôle en boulangerie.</t>
  </si>
  <si>
    <t>En boulangerie, pour l’autocontrôle, je respecte la procédure et je vérifie les points suivants : controle temperature, fiche controle et noter temperature. Je garde une preuve si elle est demandée.</t>
  </si>
  <si>
    <t>En boulangerie, pour l’autocontrôle, procédure : définir le responsable, appliquer les points suivants : plan autocontrôle, enregistrement obligatoire et surveillance pms, contrôler la conformité et enregistrer les écarts.</t>
  </si>
  <si>
    <t>Quels contrôles, preuves et actions correctives attends-tu sur l’autocontrôle en boulangerie ?</t>
  </si>
  <si>
    <t>En boulangerie, pour l’autocontrôle, je contrôle les points suivants : controle temperature, fiche controle et noter temperature, je note l’écart si besoin et je propose une correction.</t>
  </si>
  <si>
    <t>En boulangerie, pour l’autocontrôle, contrôle/preuve/correctif : vérifier les points suivants : plan autocontrôle, enregistrement obligatoire et surveillance pms, conserver fiche ou relevé, puis corriger et tracer l’action.</t>
  </si>
  <si>
    <t>Analyse les dangers liés à l’autocontrôle en boulangerie et indique les mesures de maîtrise attendues.</t>
  </si>
  <si>
    <t>En boulangerie, pour l’autocontrôle, je repère le danger, je maîtrise controle temperature, fiche controle et noter temperature et je préviens le responsable en cas de doute.</t>
  </si>
  <si>
    <t>En boulangerie, pour l’autocontrôle, analyse danger : identifier le risque lié à l’étape, maîtriser les points suivants : plan autocontrôle, enregistrement obligatoire et surveillance pms, vérifier l’efficacité et corriger l’écart.</t>
  </si>
  <si>
    <t>Quelles exigences PMS, BPH ou HACCP doivent être respectées pour l’autocontrôle en boulangerie ?</t>
  </si>
  <si>
    <t>En boulangerie, pour l’autocontrôle, je respecte les consignes BPH/PMS : controle temperature, fiche controle et noter temperature. Je travaille proprement et je contrôle.</t>
  </si>
  <si>
    <t>En boulangerie, pour l’autocontrôle, exigence PMS/BPH/HACCP : procédure écrite, les points suivants : plan autocontrôle, enregistrement obligatoire et surveillance pms, fréquence de contrôle, preuve et action corrective.</t>
  </si>
  <si>
    <t>Comment réaliserais-tu un audit rapide de la maîtrise de l’autocontrôle en boulangerie ?</t>
  </si>
  <si>
    <t>En boulangerie, pour l’autocontrôle, j’observe le poste, je contrôle les points suivants : controle temperature, fiche controle et noter temperature et je signale les écarts.</t>
  </si>
  <si>
    <t>En boulangerie, pour l’autocontrôle, audit : observer le poste, questionner l’équipe, vérifier les points suivants : plan autocontrôle, enregistrement obligatoire et surveillance pms, contrôler les preuves et relever les non-conformités.</t>
  </si>
  <si>
    <t>Quelle décision prends-tu en cas de non-conformité sur l’autocontrôle en boulangerie ?</t>
  </si>
  <si>
    <t>En boulangerie, pour l’autocontrôle, en non-conformité, j’arrête, j’isole le produit ou le matériel, puis je préviens.</t>
  </si>
  <si>
    <t>En boulangerie, pour l’autocontrôle, non-conformité : bloquer ou isoler si besoin, analyser la cause, appliquer la correction et enregistrer la décision.</t>
  </si>
  <si>
    <t>Quels enregistrements ou autocontrôles prouvent que l’autocontrôle est maîtrisé en boulangerie ?</t>
  </si>
  <si>
    <t>En boulangerie, pour l’autocontrôle, je garde une preuve simple : fiche, date, contrôle réalisé et correction si besoin.</t>
  </si>
  <si>
    <t>En boulangerie, pour l’autocontrôle, enregistrements : fiche datée, contrôle de les points suivants : plan autocontrôle, enregistrement obligatoire et surveillance pms, nom du responsable, écart constaté et action corrective réalisée.</t>
  </si>
  <si>
    <t>Quelles consignes donnerais-tu à l’équipe pour sécuriser l’autocontrôle en boulangerie ?</t>
  </si>
  <si>
    <t>En boulangerie, pour l’autocontrôle, je rappelle à l’équipe de contrôler les points suivants : controle temperature, fiche controle et noter temperature, d’appliquer la consigne et de signaler les écarts.</t>
  </si>
  <si>
    <t>En boulangerie, pour l’autocontrôle, consignes équipe : expliquer les points suivants : plan autocontrôle, enregistrement obligatoire et surveillance pms, préciser le contrôle attendu, la fréquence, le responsable et la conduite à tenir.</t>
  </si>
  <si>
    <t>Explique le lien entre l’autocontrôle en boulangerie et les risques microbiologiques, chimiques, physiques ou allergènes.</t>
  </si>
  <si>
    <t>En boulangerie, pour l’autocontrôle, je relie l’étape aux dangers possibles et je contrôle les points suivants : controle temperature, fiche controle et noter temperature pour limiter le risque.</t>
  </si>
  <si>
    <t>En boulangerie, pour l’autocontrôle, lien dangers : relier l’étape aux risques microbiologiques, chimiques, physiques ou allergènes, puis vérifier les points suivants : plan autocontrôle, enregistrement obligatoire et surveillance pms.</t>
  </si>
  <si>
    <t>Rédige une réponse de responsable sur l’autocontrôle en boulangerie : organisation, contrôle, traçabilité et correction.</t>
  </si>
  <si>
    <t>En boulangerie, pour l’autocontrôle, je m’organise, je contrôle les points suivants : controle temperature, fiche controle et noter temperature, je note l’écart et je fais corriger.</t>
  </si>
  <si>
    <t>En boulangerie, pour l’autocontrôle, responsable : planifier l’étape, appliquer les points suivants : plan autocontrôle, enregistrement obligatoire et surveillance pms, contrôler, tracer les écarts et valider l’action corrective.</t>
  </si>
  <si>
    <t>Tu repères un danger alimentaire en boulangerie. Explique en 2 phrases ce que tu fais pour éviter un risque transversal.</t>
  </si>
  <si>
    <t>En boulangerie, pour l’analyse des dangers, je fais attention à microbe, bacterie et produit chimique. Je contrôle le résultat et je préviens si j’ai un doute.</t>
  </si>
  <si>
    <t>En boulangerie, pour l’analyse des dangers, je maîtrise l’étape avec les points suivants : analyse dangers, danger microbiologique et danger chimique, contrôle opérationnel et consigne claire à l’équipe.</t>
  </si>
  <si>
    <t>Pendant l’analyse des dangers en boulangerie, que contrôles-tu concrètement avant de continuer ? Donne au moins deux points terrain.</t>
  </si>
  <si>
    <t>En boulangerie, pour l’analyse des dangers, je contrôle les points suivants : microbe, bacterie et produit chimique. Si ce n’est pas conforme, je stoppe, je corrige ou je préviens.</t>
  </si>
  <si>
    <t>En boulangerie, pour l’analyse des dangers, je vérifie les points suivants : analyse dangers, danger microbiologique et danger chimique, je compare au critère attendu et je déclenche une action corrective si l’écart est confirmé.</t>
  </si>
  <si>
    <t>Décris les bons gestes à appliquer pendant l’analyse des dangers en boulangerie, avec des mots simples.</t>
  </si>
  <si>
    <t>En boulangerie, pour l’analyse des dangers, les bons gestes sont microbe, bacterie et produit chimique. Je les applique avant de continuer.</t>
  </si>
  <si>
    <t>En boulangerie, pour l’analyse des dangers, les gestes attendus sont formalisés : analyse dangers, danger microbiologique et danger chimique, contrôle au poste et correction immédiate en cas de dérive.</t>
  </si>
  <si>
    <t>Donne un exemple simple de conduite correcte pendant l’analyse des dangers en boulangerie.</t>
  </si>
  <si>
    <t>En boulangerie, pour l’analyse des dangers, exemple : je vérifie les points suivants : microbe, bacterie et produit chimique. Si quelque chose ne va pas, je corrige.</t>
  </si>
  <si>
    <t>En boulangerie, pour l’analyse des dangers, exemple professionnel : sécuriser l’étape par les points suivants : analyse dangers, danger microbiologique et danger chimique, puis tracer l’écart et la correction si nécessaire.</t>
  </si>
  <si>
    <t>Tu vois un écart ou tu as un doute pendant l’analyse des dangers en boulangerie. Que fais-tu tout de suite ?</t>
  </si>
  <si>
    <t>En boulangerie, pour l’analyse des dangers, en cas de doute, j’arrête, j’isole si besoin et je préviens. Je ne continue pas sans correction.</t>
  </si>
  <si>
    <t>En boulangerie, pour l’analyse des dangers, en cas de doute, je bloque ou j’isole, j’analyse l’écart, je décide de la correction et je trace l’action.</t>
  </si>
  <si>
    <t>Pourquoi l’analyse des dangers en boulangerie est-il important pour la sécurité alimentaire ?</t>
  </si>
  <si>
    <t>En boulangerie, pour l’analyse des dangers, c’est important car une erreur peut créer un risque sanitaire. Je maîtrise microbe, bacterie et produit chimique.</t>
  </si>
  <si>
    <t>En boulangerie, pour l’analyse des dangers, l’enjeu est sanitaire : l’étape peut créer un danger. Je maîtrise les points suivants : analyse dangers, danger microbiologique et danger chimique et je vérifie l’application.</t>
  </si>
  <si>
    <t>Quels mots, gestes ou contrôles montrent que tu maîtrises l’analyse des dangers en boulangerie ?</t>
  </si>
  <si>
    <t>En boulangerie, pour l’analyse des dangers, les mots ou gestes attendus sont : microbe, bacterie et produit chimique. Ils montrent que je contrôle vraiment.</t>
  </si>
  <si>
    <t>En boulangerie, pour l’analyse des dangers, les preuves de maîtrise sont analyse dangers, danger microbiologique et danger chimique, observation du poste, contrôle documenté et écart traité.</t>
  </si>
  <si>
    <t>Explique à un jeune collègue les précautions à prendre pour l’analyse des dangers en boulangerie.</t>
  </si>
  <si>
    <t>En boulangerie, pour l’analyse des dangers, je dirais au collègue : vérifie microbe, bacterie et produit chimique, contrôle ton travail et préviens si tu vois un écart.</t>
  </si>
  <si>
    <t>En boulangerie, pour l’analyse des dangers, consigne équipe : appliquer les points suivants : analyse dangers, danger microbiologique et danger chimique, signaler toute dérive, corriger immédiatement et garder la preuve utile.</t>
  </si>
  <si>
    <t>Pendant l’analyse des dangers en boulangerie, qu’est-ce qu’il ne faut surtout pas oublier ?</t>
  </si>
  <si>
    <t>En boulangerie, pour l’analyse des dangers, à ne pas oublier : microbe, bacterie et produit chimique. Sans contrôle, on peut laisser passer un risque.</t>
  </si>
  <si>
    <t>En boulangerie, pour l’analyse des dangers, point critique : ne pas oublier les points suivants : analyse dangers, danger microbiologique et danger chimique, car l’absence de contrôle rend la maîtrise fragile.</t>
  </si>
  <si>
    <t>Tu repères un danger alimentaire en boulangerie. Rédige une réponse courte : ce que tu fais, ce que tu contrôles, et qui tu préviens en cas de doute.</t>
  </si>
  <si>
    <t>En boulangerie, pour l’analyse des dangers, je vérifie les points suivants : microbe, bacterie et produit chimique. Si j’ai un doute, j’arrête, je corrige ou je préviens.</t>
  </si>
  <si>
    <t>En boulangerie, pour l’analyse des dangers, réponse responsable : organiser l’étape, contrôler les points suivants : analyse dangers, danger microbiologique et danger chimique, tracer l’écart et faire appliquer la correction.</t>
  </si>
  <si>
    <t>Présente la procédure professionnelle à appliquer pour maîtriser l’analyse des dangers en boulangerie.</t>
  </si>
  <si>
    <t>En boulangerie, pour l’analyse des dangers, je respecte la procédure et je vérifie les points suivants : microbe, bacterie et produit chimique. Je garde une preuve si elle est demandée.</t>
  </si>
  <si>
    <t>En boulangerie, pour l’analyse des dangers, procédure : définir le responsable, appliquer les points suivants : analyse dangers, danger microbiologique et danger chimique, contrôler la conformité et enregistrer les écarts.</t>
  </si>
  <si>
    <t>Quels contrôles, preuves et actions correctives attends-tu sur l’analyse des dangers en boulangerie ?</t>
  </si>
  <si>
    <t>En boulangerie, pour l’analyse des dangers, je contrôle les points suivants : microbe, bacterie et produit chimique, je note l’écart si besoin et je propose une correction.</t>
  </si>
  <si>
    <t>En boulangerie, pour l’analyse des dangers, contrôle/preuve/correctif : vérifier les points suivants : analyse dangers, danger microbiologique et danger chimique, conserver fiche ou relevé, puis corriger et tracer l’action.</t>
  </si>
  <si>
    <t>Analyse les dangers liés à l’analyse des dangers en boulangerie et indique les mesures de maîtrise attendues.</t>
  </si>
  <si>
    <t>En boulangerie, pour l’analyse des dangers, je repère le danger, je maîtrise microbe, bacterie et produit chimique et je préviens le responsable en cas de doute.</t>
  </si>
  <si>
    <t>En boulangerie, pour l’analyse des dangers, analyse danger : identifier le risque lié à l’étape, maîtriser les points suivants : analyse dangers, danger microbiologique et danger chimique, vérifier l’efficacité et corriger l’écart.</t>
  </si>
  <si>
    <t>Quelles exigences PMS, BPH ou HACCP doivent être respectées pour l’analyse des dangers en boulangerie ?</t>
  </si>
  <si>
    <t>En boulangerie, pour l’analyse des dangers, je respecte les consignes BPH/PMS : microbe, bacterie et produit chimique. Je travaille proprement et je contrôle.</t>
  </si>
  <si>
    <t>En boulangerie, pour l’analyse des dangers, exigence PMS/BPH/HACCP : procédure écrite, les points suivants : analyse dangers, danger microbiologique et danger chimique, fréquence de contrôle, preuve et action corrective.</t>
  </si>
  <si>
    <t>Comment réaliserais-tu un audit rapide de la maîtrise de l’analyse des dangers en boulangerie ?</t>
  </si>
  <si>
    <t>En boulangerie, pour l’analyse des dangers, j’observe le poste, je contrôle les points suivants : microbe, bacterie et produit chimique et je signale les écarts.</t>
  </si>
  <si>
    <t>En boulangerie, pour l’analyse des dangers, audit : observer le poste, questionner l’équipe, vérifier les points suivants : analyse dangers, danger microbiologique et danger chimique, contrôler les preuves et relever les non-conformités.</t>
  </si>
  <si>
    <t>Quelle décision prends-tu en cas de non-conformité sur l’analyse des dangers en boulangerie ?</t>
  </si>
  <si>
    <t>En boulangerie, pour l’analyse des dangers, en non-conformité, j’arrête, j’isole le produit ou le matériel, puis je préviens.</t>
  </si>
  <si>
    <t>En boulangerie, pour l’analyse des dangers, non-conformité : bloquer ou isoler si besoin, analyser la cause, appliquer la correction et enregistrer la décision.</t>
  </si>
  <si>
    <t>Quels enregistrements ou autocontrôles prouvent que l’analyse des dangers est maîtrisé en boulangerie ?</t>
  </si>
  <si>
    <t>En boulangerie, pour l’analyse des dangers, je garde une preuve simple : fiche, date, contrôle réalisé et correction si besoin.</t>
  </si>
  <si>
    <t>En boulangerie, pour l’analyse des dangers, enregistrements : fiche datée, contrôle de les points suivants : analyse dangers, danger microbiologique et danger chimique, nom du responsable, écart constaté et action corrective réalisée.</t>
  </si>
  <si>
    <t>Quelles consignes donnerais-tu à l’équipe pour sécuriser l’analyse des dangers en boulangerie ?</t>
  </si>
  <si>
    <t>En boulangerie, pour l’analyse des dangers, je rappelle à l’équipe de contrôler les points suivants : microbe, bacterie et produit chimique, d’appliquer la consigne et de signaler les écarts.</t>
  </si>
  <si>
    <t>En boulangerie, pour l’analyse des dangers, consignes équipe : expliquer les points suivants : analyse dangers, danger microbiologique et danger chimique, préciser le contrôle attendu, la fréquence, le responsable et la conduite à tenir.</t>
  </si>
  <si>
    <t>Explique le lien entre l’analyse des dangers en boulangerie et les risques microbiologiques, chimiques, physiques ou allergènes.</t>
  </si>
  <si>
    <t>En boulangerie, pour l’analyse des dangers, je relie l’étape aux dangers possibles et je contrôle les points suivants : microbe, bacterie et produit chimique pour limiter le risque.</t>
  </si>
  <si>
    <t>En boulangerie, pour l’analyse des dangers, lien dangers : relier l’étape aux risques microbiologiques, chimiques, physiques ou allergènes, puis vérifier les points suivants : analyse dangers, danger microbiologique et danger chimique.</t>
  </si>
  <si>
    <t>Rédige une réponse de responsable sur l’analyse des dangers en boulangerie : organisation, contrôle, traçabilité et correction.</t>
  </si>
  <si>
    <t>En boulangerie, pour l’analyse des dangers, je m’organise, je contrôle les points suivants : microbe, bacterie et produit chimique, je note l’écart et je fais corriger.</t>
  </si>
  <si>
    <t>En boulangerie, pour l’analyse des dangers, responsable : planifier l’étape, appliquer les points suivants : analyse dangers, danger microbiologique et danger chimique, contrôler, tracer les écarts et valider l’action corrective.</t>
  </si>
  <si>
    <t>Tu prépares ou sers un plat avec allergènes possibles en boulangerie. Explique en 2 phrases ce que tu fais pour éviter un risque allergène.</t>
  </si>
  <si>
    <t>En boulangerie, pour les allergènes, je fais attention à allergene, allergie et gluten. Je contrôle le résultat et je préviens si j’ai un doute.</t>
  </si>
  <si>
    <t>En boulangerie, pour les allergènes, je maîtrise l’étape avec les points suivants : maitrise allergenes, information consommateur et matrice allergenes, contrôle opérationnel et consigne claire à l’équipe.</t>
  </si>
  <si>
    <t>Pendant les allergènes en boulangerie, que contrôles-tu concrètement avant de continuer ? Donne au moins deux points terrain.</t>
  </si>
  <si>
    <t>En boulangerie, pour les allergènes, je contrôle les points suivants : allergene, allergie et gluten. Si ce n’est pas conforme, je stoppe, je corrige ou je préviens.</t>
  </si>
  <si>
    <t>En boulangerie, pour les allergènes, je vérifie les points suivants : maitrise allergenes, information consommateur et matrice allergenes, je compare au critère attendu et je déclenche une action corrective si l’écart est confirmé.</t>
  </si>
  <si>
    <t>Décris les bons gestes à appliquer pendant les allergènes en boulangerie, avec des mots simples.</t>
  </si>
  <si>
    <t>En boulangerie, pour les allergènes, les bons gestes sont allergene, allergie et gluten. Je les applique avant de continuer.</t>
  </si>
  <si>
    <t>En boulangerie, pour les allergènes, les gestes attendus sont formalisés : maitrise allergenes, information consommateur et matrice allergenes, contrôle au poste et correction immédiate en cas de dérive.</t>
  </si>
  <si>
    <t>Donne un exemple simple de conduite correcte pendant les allergènes en boulangerie.</t>
  </si>
  <si>
    <t>En boulangerie, pour les allergènes, exemple : je vérifie les points suivants : allergene, allergie et gluten. Si quelque chose ne va pas, je corrige.</t>
  </si>
  <si>
    <t>En boulangerie, pour les allergènes, exemple professionnel : sécuriser l’étape par les points suivants : maitrise allergenes, information consommateur et matrice allergenes, puis tracer l’écart et la correction si nécessaire.</t>
  </si>
  <si>
    <t>Tu vois un écart ou tu as un doute pendant les allergènes en boulangerie. Que fais-tu tout de suite ?</t>
  </si>
  <si>
    <t>En boulangerie, pour les allergènes, en cas de doute, j’arrête, j’isole si besoin et je préviens. Je ne continue pas sans correction.</t>
  </si>
  <si>
    <t>En boulangerie, pour les allergènes, en cas de doute, je bloque ou j’isole, j’analyse l’écart, je décide de la correction et je trace l’action.</t>
  </si>
  <si>
    <t>Pourquoi les allergènes en boulangerie est-il important pour la sécurité alimentaire ?</t>
  </si>
  <si>
    <t>En boulangerie, pour les allergènes, c’est important car une erreur peut créer un risque sanitaire. Je maîtrise allergene, allergie et gluten.</t>
  </si>
  <si>
    <t>En boulangerie, pour les allergènes, l’enjeu est sanitaire : l’étape peut créer un danger. Je maîtrise les points suivants : maitrise allergenes, information consommateur et matrice allergenes et je vérifie l’application.</t>
  </si>
  <si>
    <t>Quels mots, gestes ou contrôles montrent que tu maîtrises les allergènes en boulangerie ?</t>
  </si>
  <si>
    <t>En boulangerie, pour les allergènes, les mots ou gestes attendus sont : allergene, allergie et gluten. Ils montrent que je contrôle vraiment.</t>
  </si>
  <si>
    <t>En boulangerie, pour les allergènes, les preuves de maîtrise sont maitrise allergenes, information consommateur et matrice allergenes, observation du poste, contrôle documenté et écart traité.</t>
  </si>
  <si>
    <t>Explique à un jeune collègue les précautions à prendre pour les allergènes en boulangerie.</t>
  </si>
  <si>
    <t>En boulangerie, pour les allergènes, je dirais au collègue : vérifie allergene, allergie et gluten, contrôle ton travail et préviens si tu vois un écart.</t>
  </si>
  <si>
    <t>En boulangerie, pour les allergènes, consigne équipe : appliquer les points suivants : maitrise allergenes, information consommateur et matrice allergenes, signaler toute dérive, corriger immédiatement et garder la preuve utile.</t>
  </si>
  <si>
    <t>Pendant les allergènes en boulangerie, qu’est-ce qu’il ne faut surtout pas oublier ?</t>
  </si>
  <si>
    <t>En boulangerie, pour les allergènes, à ne pas oublier : allergene, allergie et gluten. Sans contrôle, on peut laisser passer un risque.</t>
  </si>
  <si>
    <t>En boulangerie, pour les allergènes, point critique : ne pas oublier les points suivants : maitrise allergenes, information consommateur et matrice allergenes, car l’absence de contrôle rend la maîtrise fragile.</t>
  </si>
  <si>
    <t>Tu prépares ou sers un plat avec allergènes possibles en boulangerie. Rédige une réponse courte : ce que tu fais, ce que tu contrôles, et qui tu préviens en cas de doute.</t>
  </si>
  <si>
    <t>En boulangerie, pour les allergènes, je vérifie les points suivants : allergene, allergie et gluten. Si j’ai un doute, j’arrête, je corrige ou je préviens.</t>
  </si>
  <si>
    <t>En boulangerie, pour les allergènes, réponse responsable : organiser l’étape, contrôler les points suivants : maitrise allergenes, information consommateur et matrice allergenes, tracer l’écart et faire appliquer la correction.</t>
  </si>
  <si>
    <t>Présente la procédure professionnelle à appliquer pour maîtriser les allergènes en boulangerie.</t>
  </si>
  <si>
    <t>En boulangerie, pour les allergènes, je respecte la procédure et je vérifie les points suivants : allergene, allergie et gluten. Je garde une preuve si elle est demandée.</t>
  </si>
  <si>
    <t>En boulangerie, pour les allergènes, procédure : définir le responsable, appliquer les points suivants : maitrise allergenes, information consommateur et matrice allergenes, contrôler la conformité et enregistrer les écarts.</t>
  </si>
  <si>
    <t>Quels contrôles, preuves et actions correctives attends-tu sur les allergènes en boulangerie ?</t>
  </si>
  <si>
    <t>En boulangerie, pour les allergènes, je contrôle les points suivants : allergene, allergie et gluten, je note l’écart si besoin et je propose une correction.</t>
  </si>
  <si>
    <t>En boulangerie, pour les allergènes, contrôle/preuve/correctif : vérifier les points suivants : maitrise allergenes, information consommateur et matrice allergenes, conserver fiche ou relevé, puis corriger et tracer l’action.</t>
  </si>
  <si>
    <t>Analyse les dangers liés à les allergènes en boulangerie et indique les mesures de maîtrise attendues.</t>
  </si>
  <si>
    <t>En boulangerie, pour les allergènes, je repère le danger, je maîtrise allergene, allergie et gluten et je préviens le responsable en cas de doute.</t>
  </si>
  <si>
    <t>En boulangerie, pour les allergènes, analyse danger : identifier le risque lié à l’étape, maîtriser les points suivants : maitrise allergenes, information consommateur et matrice allergenes, vérifier l’efficacité et corriger l’écart.</t>
  </si>
  <si>
    <t>Quelles exigences PMS, BPH ou HACCP doivent être respectées pour les allergènes en boulangerie ?</t>
  </si>
  <si>
    <t>En boulangerie, pour les allergènes, je respecte les consignes BPH/PMS : allergene, allergie et gluten. Je travaille proprement et je contrôle.</t>
  </si>
  <si>
    <t>En boulangerie, pour les allergènes, exigence PMS/BPH/HACCP : procédure écrite, les points suivants : maitrise allergenes, information consommateur et matrice allergenes, fréquence de contrôle, preuve et action corrective.</t>
  </si>
  <si>
    <t>Comment réaliserais-tu un audit rapide de la maîtrise de les allergènes en boulangerie ?</t>
  </si>
  <si>
    <t>En boulangerie, pour les allergènes, j’observe le poste, je contrôle les points suivants : allergene, allergie et gluten et je signale les écarts.</t>
  </si>
  <si>
    <t>En boulangerie, pour les allergènes, audit : observer le poste, questionner l’équipe, vérifier les points suivants : maitrise allergenes, information consommateur et matrice allergenes, contrôler les preuves et relever les non-conformités.</t>
  </si>
  <si>
    <t>Quelle décision prends-tu en cas de non-conformité sur les allergènes en boulangerie ?</t>
  </si>
  <si>
    <t>En boulangerie, pour les allergènes, en non-conformité, j’arrête, j’isole le produit ou le matériel, puis je préviens.</t>
  </si>
  <si>
    <t>En boulangerie, pour les allergènes, non-conformité : bloquer ou isoler si besoin, analyser la cause, appliquer la correction et enregistrer la décision.</t>
  </si>
  <si>
    <t>Quels enregistrements ou autocontrôles prouvent que les allergènes est maîtrisé en boulangerie ?</t>
  </si>
  <si>
    <t>En boulangerie, pour les allergènes, je garde une preuve simple : fiche, date, contrôle réalisé et correction si besoin.</t>
  </si>
  <si>
    <t>En boulangerie, pour les allergènes, enregistrements : fiche datée, contrôle de les points suivants : maitrise allergenes, information consommateur et matrice allergenes, nom du responsable, écart constaté et action corrective réalisée.</t>
  </si>
  <si>
    <t>Quelles consignes donnerais-tu à l’équipe pour sécuriser les allergènes en boulangerie ?</t>
  </si>
  <si>
    <t>En boulangerie, pour les allergènes, je rappelle à l’équipe de contrôler les points suivants : allergene, allergie et gluten, d’appliquer la consigne et de signaler les écarts.</t>
  </si>
  <si>
    <t>En boulangerie, pour les allergènes, consignes équipe : expliquer les points suivants : maitrise allergenes, information consommateur et matrice allergenes, préciser le contrôle attendu, la fréquence, le responsable et la conduite à tenir.</t>
  </si>
  <si>
    <t>Explique le lien entre les allergènes en boulangerie et les risques microbiologiques, chimiques, physiques ou allergènes.</t>
  </si>
  <si>
    <t>En boulangerie, pour les allergènes, je relie l’étape aux dangers possibles et je contrôle les points suivants : allergene, allergie et gluten pour limiter le risque.</t>
  </si>
  <si>
    <t>En boulangerie, pour les allergènes, lien dangers : relier l’étape aux risques microbiologiques, chimiques, physiques ou allergènes, puis vérifier les points suivants : maitrise allergenes, information consommateur et matrice allergenes.</t>
  </si>
  <si>
    <t>Rédige une réponse de responsable sur les allergènes en boulangerie : organisation, contrôle, traçabilité et correction.</t>
  </si>
  <si>
    <t>En boulangerie, pour les allergènes, je m’organise, je contrôle les points suivants : allergene, allergie et gluten, je note l’écart et je fais corriger.</t>
  </si>
  <si>
    <t>En boulangerie, pour les allergènes, responsable : planifier l’étape, appliquer les points suivants : maitrise allergenes, information consommateur et matrice allergenes, contrôler, tracer les écarts et valider l’action corrective.</t>
  </si>
  <si>
    <t>Tu travailles dans des locaux alimentaires en boulangerie. Explique en 2 phrases ce que tu fais pour éviter un risque physique.</t>
  </si>
  <si>
    <t>En boulangerie, pour les locaux, je fais attention à local propre, sol propre et mur propre. Je contrôle le résultat et je préviens si j’ai un doute.</t>
  </si>
  <si>
    <t>En boulangerie, pour les locaux, je maîtrise l’étape avec les points suivants : entretien locaux, plan de lutte nuisibles et maintenance preventive, contrôle opérationnel et consigne claire à l’équipe.</t>
  </si>
  <si>
    <t>Pendant les locaux en boulangerie, que contrôles-tu concrètement avant de continuer ? Donne au moins deux points terrain.</t>
  </si>
  <si>
    <t>En boulangerie, pour les locaux, je contrôle les points suivants : local propre, sol propre et mur propre. Si ce n’est pas conforme, je stoppe, je corrige ou je préviens.</t>
  </si>
  <si>
    <t>En boulangerie, pour les locaux, je vérifie les points suivants : entretien locaux, plan de lutte nuisibles et maintenance preventive, je compare au critère attendu et je déclenche une action corrective si l’écart est confirmé.</t>
  </si>
  <si>
    <t>Décris les bons gestes à appliquer pendant les locaux en boulangerie, avec des mots simples.</t>
  </si>
  <si>
    <t>En boulangerie, pour les locaux, les bons gestes sont local propre, sol propre et mur propre. Je les applique avant de continuer.</t>
  </si>
  <si>
    <t>En boulangerie, pour les locaux, les gestes attendus sont formalisés : entretien locaux, plan de lutte nuisibles et maintenance preventive, contrôle au poste et correction immédiate en cas de dérive.</t>
  </si>
  <si>
    <t>Donne un exemple simple de conduite correcte pendant les locaux en boulangerie.</t>
  </si>
  <si>
    <t>En boulangerie, pour les locaux, exemple : je vérifie les points suivants : local propre, sol propre et mur propre. Si quelque chose ne va pas, je corrige.</t>
  </si>
  <si>
    <t>En boulangerie, pour les locaux, exemple professionnel : sécuriser l’étape par les points suivants : entretien locaux, plan de lutte nuisibles et maintenance preventive, puis tracer l’écart et la correction si nécessaire.</t>
  </si>
  <si>
    <t>Tu vois un écart ou tu as un doute pendant les locaux en boulangerie. Que fais-tu tout de suite ?</t>
  </si>
  <si>
    <t>En boulangerie, pour les locaux, en cas de doute, j’arrête, j’isole si besoin et je préviens. Je ne continue pas sans correction.</t>
  </si>
  <si>
    <t>En boulangerie, pour les locaux, en cas de doute, je bloque ou j’isole, j’analyse l’écart, je décide de la correction et je trace l’action.</t>
  </si>
  <si>
    <t>Pourquoi les locaux en boulangerie est-il important pour la sécurité alimentaire ?</t>
  </si>
  <si>
    <t>En boulangerie, pour les locaux, c’est important car une erreur peut créer un risque sanitaire. Je maîtrise local propre, sol propre et mur propre.</t>
  </si>
  <si>
    <t>En boulangerie, pour les locaux, l’enjeu est sanitaire : l’étape peut créer un danger. Je maîtrise les points suivants : entretien locaux, plan de lutte nuisibles et maintenance preventive et je vérifie l’application.</t>
  </si>
  <si>
    <t>Quels mots, gestes ou contrôles montrent que tu maîtrises les locaux en boulangerie ?</t>
  </si>
  <si>
    <t>En boulangerie, pour les locaux, les mots ou gestes attendus sont : local propre, sol propre et mur propre. Ils montrent que je contrôle vraiment.</t>
  </si>
  <si>
    <t>En boulangerie, pour les locaux, les preuves de maîtrise sont entretien locaux, plan de lutte nuisibles et maintenance preventive, observation du poste, contrôle documenté et écart traité.</t>
  </si>
  <si>
    <t>Explique à un jeune collègue les précautions à prendre pour les locaux en boulangerie.</t>
  </si>
  <si>
    <t>En boulangerie, pour les locaux, je dirais au collègue : vérifie local propre, sol propre et mur propre, contrôle ton travail et préviens si tu vois un écart.</t>
  </si>
  <si>
    <t>En boulangerie, pour les locaux, consigne équipe : appliquer les points suivants : entretien locaux, plan de lutte nuisibles et maintenance preventive, signaler toute dérive, corriger immédiatement et garder la preuve utile.</t>
  </si>
  <si>
    <t>Pendant les locaux en boulangerie, qu’est-ce qu’il ne faut surtout pas oublier ?</t>
  </si>
  <si>
    <t>En boulangerie, pour les locaux, à ne pas oublier : local propre, sol propre et mur propre. Sans contrôle, on peut laisser passer un risque.</t>
  </si>
  <si>
    <t>En boulangerie, pour les locaux, point critique : ne pas oublier les points suivants : entretien locaux, plan de lutte nuisibles et maintenance preventive, car l’absence de contrôle rend la maîtrise fragile.</t>
  </si>
  <si>
    <t>Tu travailles dans des locaux alimentaires en boulangerie. Rédige une réponse courte : ce que tu fais, ce que tu contrôles, et qui tu préviens en cas de doute.</t>
  </si>
  <si>
    <t>En boulangerie, pour les locaux, je vérifie les points suivants : local propre, sol propre et mur propre. Si j’ai un doute, j’arrête, je corrige ou je préviens.</t>
  </si>
  <si>
    <t>En boulangerie, pour les locaux, réponse responsable : organiser l’étape, contrôler les points suivants : entretien locaux, plan de lutte nuisibles et maintenance preventive, tracer l’écart et faire appliquer la correction.</t>
  </si>
  <si>
    <t>Présente la procédure professionnelle à appliquer pour maîtriser les locaux en boulangerie.</t>
  </si>
  <si>
    <t>En boulangerie, pour les locaux, je respecte la procédure et je vérifie les points suivants : local propre, sol propre et mur propre. Je garde une preuve si elle est demandée.</t>
  </si>
  <si>
    <t>En boulangerie, pour les locaux, procédure : définir le responsable, appliquer les points suivants : entretien locaux, plan de lutte nuisibles et maintenance preventive, contrôler la conformité et enregistrer les écarts.</t>
  </si>
  <si>
    <t>Quels contrôles, preuves et actions correctives attends-tu sur les locaux en boulangerie ?</t>
  </si>
  <si>
    <t>En boulangerie, pour les locaux, je contrôle les points suivants : local propre, sol propre et mur propre, je note l’écart si besoin et je propose une correction.</t>
  </si>
  <si>
    <t>En boulangerie, pour les locaux, contrôle/preuve/correctif : vérifier les points suivants : entretien locaux, plan de lutte nuisibles et maintenance preventive, conserver fiche ou relevé, puis corriger et tracer l’action.</t>
  </si>
  <si>
    <t>Analyse les dangers liés à les locaux en boulangerie et indique les mesures de maîtrise attendues.</t>
  </si>
  <si>
    <t>En boulangerie, pour les locaux, je repère le danger, je maîtrise local propre, sol propre et mur propre et je préviens le responsable en cas de doute.</t>
  </si>
  <si>
    <t>En boulangerie, pour les locaux, analyse danger : identifier le risque lié à l’étape, maîtriser les points suivants : entretien locaux, plan de lutte nuisibles et maintenance preventive, vérifier l’efficacité et corriger l’écart.</t>
  </si>
  <si>
    <t>Quelles exigences PMS, BPH ou HACCP doivent être respectées pour les locaux en boulangerie ?</t>
  </si>
  <si>
    <t>En boulangerie, pour les locaux, je respecte les consignes BPH/PMS : local propre, sol propre et mur propre. Je travaille proprement et je contrôle.</t>
  </si>
  <si>
    <t>En boulangerie, pour les locaux, exigence PMS/BPH/HACCP : procédure écrite, les points suivants : entretien locaux, plan de lutte nuisibles et maintenance preventive, fréquence de contrôle, preuve et action corrective.</t>
  </si>
  <si>
    <t>Comment réaliserais-tu un audit rapide de la maîtrise de les locaux en boulangerie ?</t>
  </si>
  <si>
    <t>En boulangerie, pour les locaux, j’observe le poste, je contrôle les points suivants : local propre, sol propre et mur propre et je signale les écarts.</t>
  </si>
  <si>
    <t>En boulangerie, pour les locaux, audit : observer le poste, questionner l’équipe, vérifier les points suivants : entretien locaux, plan de lutte nuisibles et maintenance preventive, contrôler les preuves et relever les non-conformités.</t>
  </si>
  <si>
    <t>Quelle décision prends-tu en cas de non-conformité sur les locaux en boulangerie ?</t>
  </si>
  <si>
    <t>En boulangerie, pour les locaux, en non-conformité, j’arrête, j’isole le produit ou le matériel, puis je préviens.</t>
  </si>
  <si>
    <t>En boulangerie, pour les locaux, non-conformité : bloquer ou isoler si besoin, analyser la cause, appliquer la correction et enregistrer la décision.</t>
  </si>
  <si>
    <t>Quels enregistrements ou autocontrôles prouvent que les locaux est maîtrisé en boulangerie ?</t>
  </si>
  <si>
    <t>En boulangerie, pour les locaux, je garde une preuve simple : fiche, date, contrôle réalisé et correction si besoin.</t>
  </si>
  <si>
    <t>En boulangerie, pour les locaux, enregistrements : fiche datée, contrôle de les points suivants : entretien locaux, plan de lutte nuisibles et maintenance preventive, nom du responsable, écart constaté et action corrective réalisée.</t>
  </si>
  <si>
    <t>Quelles consignes donnerais-tu à l’équipe pour sécuriser les locaux en boulangerie ?</t>
  </si>
  <si>
    <t>En boulangerie, pour les locaux, je rappelle à l’équipe de contrôler les points suivants : local propre, sol propre et mur propre, d’appliquer la consigne et de signaler les écarts.</t>
  </si>
  <si>
    <t>En boulangerie, pour les locaux, consignes équipe : expliquer les points suivants : entretien locaux, plan de lutte nuisibles et maintenance preventive, préciser le contrôle attendu, la fréquence, le responsable et la conduite à tenir.</t>
  </si>
  <si>
    <t>Explique le lien entre les locaux en boulangerie et les risques microbiologiques, chimiques, physiques ou allergènes.</t>
  </si>
  <si>
    <t>En boulangerie, pour les locaux, je relie l’étape aux dangers possibles et je contrôle les points suivants : local propre, sol propre et mur propre pour limiter le risque.</t>
  </si>
  <si>
    <t>En boulangerie, pour les locaux, lien dangers : relier l’étape aux risques microbiologiques, chimiques, physiques ou allergènes, puis vérifier les points suivants : entretien locaux, plan de lutte nuisibles et maintenance preventive.</t>
  </si>
  <si>
    <t>Rédige une réponse de responsable sur les locaux en boulangerie : organisation, contrôle, traçabilité et correction.</t>
  </si>
  <si>
    <t>En boulangerie, pour les locaux, je m’organise, je contrôle les points suivants : local propre, sol propre et mur propre, je note l’écart et je fais corriger.</t>
  </si>
  <si>
    <t>En boulangerie, pour les locaux, responsable : planifier l’étape, appliquer les points suivants : entretien locaux, plan de lutte nuisibles et maintenance preventive, contrôler, tracer les écarts et valider l’action corrective.</t>
  </si>
  <si>
    <t>Tu organises ton poste ou ton équipe en boulangerie. Explique en 2 phrases ce que tu fais pour éviter un risque transversal.</t>
  </si>
  <si>
    <t>En boulangerie, pour l’organisation, je fais attention à s organiser, preparer ordre et planning. Je contrôle le résultat et je préviens si j’ai un doute.</t>
  </si>
  <si>
    <t>En boulangerie, pour l’organisation, je maîtrise l’étape avec les points suivants : organisation production, responsabilites definies et planning sanitaire, contrôle opérationnel et consigne claire à l’équipe.</t>
  </si>
  <si>
    <t>Pendant l’organisation en boulangerie, que contrôles-tu concrètement avant de continuer ? Donne au moins deux points terrain.</t>
  </si>
  <si>
    <t>En boulangerie, pour l’organisation, je contrôle les points suivants : s organiser, preparer ordre et planning. Si ce n’est pas conforme, je stoppe, je corrige ou je préviens.</t>
  </si>
  <si>
    <t>En boulangerie, pour l’organisation, je vérifie les points suivants : organisation production, responsabilites definies et planning sanitaire, je compare au critère attendu et je déclenche une action corrective si l’écart est confirmé.</t>
  </si>
  <si>
    <t>Décris les bons gestes à appliquer pendant l’organisation en boulangerie, avec des mots simples.</t>
  </si>
  <si>
    <t>En boulangerie, pour l’organisation, les bons gestes sont s organiser, preparer ordre et planning. Je les applique avant de continuer.</t>
  </si>
  <si>
    <t>En boulangerie, pour l’organisation, les gestes attendus sont formalisés : organisation production, responsabilites definies et planning sanitaire, contrôle au poste et correction immédiate en cas de dérive.</t>
  </si>
  <si>
    <t>Donne un exemple simple de conduite correcte pendant l’organisation en boulangerie.</t>
  </si>
  <si>
    <t>En boulangerie, pour l’organisation, exemple : je vérifie les points suivants : s organiser, preparer ordre et planning. Si quelque chose ne va pas, je corrige.</t>
  </si>
  <si>
    <t>En boulangerie, pour l’organisation, exemple professionnel : sécuriser l’étape par les points suivants : organisation production, responsabilites definies et planning sanitaire, puis tracer l’écart et la correction si nécessaire.</t>
  </si>
  <si>
    <t>Tu vois un écart ou tu as un doute pendant l’organisation en boulangerie. Que fais-tu tout de suite ?</t>
  </si>
  <si>
    <t>En boulangerie, pour l’organisation, en cas de doute, j’arrête, j’isole si besoin et je préviens. Je ne continue pas sans correction.</t>
  </si>
  <si>
    <t>En boulangerie, pour l’organisation, en cas de doute, je bloque ou j’isole, j’analyse l’écart, je décide de la correction et je trace l’action.</t>
  </si>
  <si>
    <t>Pourquoi l’organisation en boulangerie est-il important pour la sécurité alimentaire ?</t>
  </si>
  <si>
    <t>En boulangerie, pour l’organisation, c’est important car une erreur peut créer un risque sanitaire. Je maîtrise s organiser, preparer ordre et planning.</t>
  </si>
  <si>
    <t>En boulangerie, pour l’organisation, l’enjeu est sanitaire : l’étape peut créer un danger. Je maîtrise les points suivants : organisation production, responsabilites definies et planning sanitaire et je vérifie l’application.</t>
  </si>
  <si>
    <t>Quels mots, gestes ou contrôles montrent que tu maîtrises l’organisation en boulangerie ?</t>
  </si>
  <si>
    <t>En boulangerie, pour l’organisation, les mots ou gestes attendus sont : s organiser, preparer ordre et planning. Ils montrent que je contrôle vraiment.</t>
  </si>
  <si>
    <t>En boulangerie, pour l’organisation, les preuves de maîtrise sont organisation production, responsabilites definies et planning sanitaire, observation du poste, contrôle documenté et écart traité.</t>
  </si>
  <si>
    <t>Explique à un jeune collègue les précautions à prendre pour l’organisation en boulangerie.</t>
  </si>
  <si>
    <t>En boulangerie, pour l’organisation, je dirais au collègue : vérifie s organiser, preparer ordre et planning, contrôle ton travail et préviens si tu vois un écart.</t>
  </si>
  <si>
    <t>En boulangerie, pour l’organisation, consigne équipe : appliquer les points suivants : organisation production, responsabilites definies et planning sanitaire, signaler toute dérive, corriger immédiatement et garder la preuve utile.</t>
  </si>
  <si>
    <t>Pendant l’organisation en boulangerie, qu’est-ce qu’il ne faut surtout pas oublier ?</t>
  </si>
  <si>
    <t>En boulangerie, pour l’organisation, à ne pas oublier : s organiser, preparer ordre et planning. Sans contrôle, on peut laisser passer un risque.</t>
  </si>
  <si>
    <t>En boulangerie, pour l’organisation, point critique : ne pas oublier les points suivants : organisation production, responsabilites definies et planning sanitaire, car l’absence de contrôle rend la maîtrise fragile.</t>
  </si>
  <si>
    <t>Tu organises ton poste ou ton équipe en boulangerie. Rédige une réponse courte : ce que tu fais, ce que tu contrôles, et qui tu préviens en cas de doute.</t>
  </si>
  <si>
    <t>En boulangerie, pour l’organisation, je vérifie les points suivants : s organiser, preparer ordre et planning. Si j’ai un doute, j’arrête, je corrige ou je préviens.</t>
  </si>
  <si>
    <t>En boulangerie, pour l’organisation, réponse responsable : organiser l’étape, contrôler les points suivants : organisation production, responsabilites definies et planning sanitaire, tracer l’écart et faire appliquer la correction.</t>
  </si>
  <si>
    <t>Présente la procédure professionnelle à appliquer pour maîtriser l’organisation en boulangerie.</t>
  </si>
  <si>
    <t>En boulangerie, pour l’organisation, je respecte la procédure et je vérifie les points suivants : s organiser, preparer ordre et planning. Je garde une preuve si elle est demandée.</t>
  </si>
  <si>
    <t>En boulangerie, pour l’organisation, procédure : définir le responsable, appliquer les points suivants : organisation production, responsabilites definies et planning sanitaire, contrôler la conformité et enregistrer les écarts.</t>
  </si>
  <si>
    <t>Quels contrôles, preuves et actions correctives attends-tu sur l’organisation en boulangerie ?</t>
  </si>
  <si>
    <t>En boulangerie, pour l’organisation, je contrôle les points suivants : s organiser, preparer ordre et planning, je note l’écart si besoin et je propose une correction.</t>
  </si>
  <si>
    <t>En boulangerie, pour l’organisation, contrôle/preuve/correctif : vérifier les points suivants : organisation production, responsabilites definies et planning sanitaire, conserver fiche ou relevé, puis corriger et tracer l’action.</t>
  </si>
  <si>
    <t>Analyse les dangers liés à l’organisation en boulangerie et indique les mesures de maîtrise attendues.</t>
  </si>
  <si>
    <t>En boulangerie, pour l’organisation, je repère le danger, je maîtrise s organiser, preparer ordre et planning et je préviens le responsable en cas de doute.</t>
  </si>
  <si>
    <t>En boulangerie, pour l’organisation, analyse danger : identifier le risque lié à l’étape, maîtriser les points suivants : organisation production, responsabilites definies et planning sanitaire, vérifier l’efficacité et corriger l’écart.</t>
  </si>
  <si>
    <t>Quelles exigences PMS, BPH ou HACCP doivent être respectées pour l’organisation en boulangerie ?</t>
  </si>
  <si>
    <t>En boulangerie, pour l’organisation, je respecte les consignes BPH/PMS : s organiser, preparer ordre et planning. Je travaille proprement et je contrôle.</t>
  </si>
  <si>
    <t>En boulangerie, pour l’organisation, exigence PMS/BPH/HACCP : procédure écrite, les points suivants : organisation production, responsabilites definies et planning sanitaire, fréquence de contrôle, preuve et action corrective.</t>
  </si>
  <si>
    <t>Comment réaliserais-tu un audit rapide de la maîtrise de l’organisation en boulangerie ?</t>
  </si>
  <si>
    <t>En boulangerie, pour l’organisation, j’observe le poste, je contrôle les points suivants : s organiser, preparer ordre et planning et je signale les écarts.</t>
  </si>
  <si>
    <t>En boulangerie, pour l’organisation, audit : observer le poste, questionner l’équipe, vérifier les points suivants : organisation production, responsabilites definies et planning sanitaire, contrôler les preuves et relever les non-conformités.</t>
  </si>
  <si>
    <t>Quelle décision prends-tu en cas de non-conformité sur l’organisation en boulangerie ?</t>
  </si>
  <si>
    <t>En boulangerie, pour l’organisation, en non-conformité, j’arrête, j’isole le produit ou le matériel, puis je préviens.</t>
  </si>
  <si>
    <t>En boulangerie, pour l’organisation, non-conformité : bloquer ou isoler si besoin, analyser la cause, appliquer la correction et enregistrer la décision.</t>
  </si>
  <si>
    <t>Quels enregistrements ou autocontrôles prouvent que l’organisation est maîtrisé en boulangerie ?</t>
  </si>
  <si>
    <t>En boulangerie, pour l’organisation, je garde une preuve simple : fiche, date, contrôle réalisé et correction si besoin.</t>
  </si>
  <si>
    <t>En boulangerie, pour l’organisation, enregistrements : fiche datée, contrôle de les points suivants : organisation production, responsabilites definies et planning sanitaire, nom du responsable, écart constaté et action corrective réalisée.</t>
  </si>
  <si>
    <t>Quelles consignes donnerais-tu à l’équipe pour sécuriser l’organisation en boulangerie ?</t>
  </si>
  <si>
    <t>En boulangerie, pour l’organisation, je rappelle à l’équipe de contrôler les points suivants : s organiser, preparer ordre et planning, d’appliquer la consigne et de signaler les écarts.</t>
  </si>
  <si>
    <t>En boulangerie, pour l’organisation, consignes équipe : expliquer les points suivants : organisation production, responsabilites definies et planning sanitaire, préciser le contrôle attendu, la fréquence, le responsable et la conduite à tenir.</t>
  </si>
  <si>
    <t>Explique le lien entre l’organisation en boulangerie et les risques microbiologiques, chimiques, physiques ou allergènes.</t>
  </si>
  <si>
    <t>En boulangerie, pour l’organisation, je relie l’étape aux dangers possibles et je contrôle les points suivants : s organiser, preparer ordre et planning pour limiter le risque.</t>
  </si>
  <si>
    <t>En boulangerie, pour l’organisation, lien dangers : relier l’étape aux risques microbiologiques, chimiques, physiques ou allergènes, puis vérifier les points suivants : organisation production, responsabilites definies et planning sanitaire.</t>
  </si>
  <si>
    <t>Rédige une réponse de responsable sur l’organisation en boulangerie : organisation, contrôle, traçabilité et correction.</t>
  </si>
  <si>
    <t>En boulangerie, pour l’organisation, je m’organise, je contrôle les points suivants : s organiser, preparer ordre et planning, je note l’écart et je fais corriger.</t>
  </si>
  <si>
    <t>En boulangerie, pour l’organisation, responsable : planifier l’étape, appliquer les points suivants : organisation production, responsabilites definies et planning sanitaire, contrôler, tracer les écarts et valider l’action corrective.</t>
  </si>
  <si>
    <t>Tu réponds à une situation générale d’hygiène en boulangerie. Explique en 2 phrases ce que tu fais pour éviter un risque transversal.</t>
  </si>
  <si>
    <t>En boulangerie, pour l’hygiène générale, je fais attention à hygiene, bonnes pratiques et faire attention. Je contrôle le résultat et je préviens si j’ai un doute.</t>
  </si>
  <si>
    <t>En boulangerie, pour l’hygiène générale, je maîtrise l’étape avec les points suivants : pms, bph et haccp, contrôle opérationnel et consigne claire à l’équipe.</t>
  </si>
  <si>
    <t>Pendant l’hygiène générale en boulangerie, que contrôles-tu concrètement avant de continuer ? Donne au moins deux points terrain.</t>
  </si>
  <si>
    <t>En boulangerie, pour l’hygiène générale, je contrôle les points suivants : hygiene, bonnes pratiques et faire attention. Si ce n’est pas conforme, je stoppe, je corrige ou je préviens.</t>
  </si>
  <si>
    <t>En boulangerie, pour l’hygiène générale, je vérifie les points suivants : pms, bph et haccp, je compare au critère attendu et je déclenche une action corrective si l’écart est confirmé.</t>
  </si>
  <si>
    <t>Décris les bons gestes à appliquer pendant l’hygiène générale en boulangerie, avec des mots simples.</t>
  </si>
  <si>
    <t>En boulangerie, pour l’hygiène générale, les bons gestes sont hygiene, bonnes pratiques et faire attention. Je les applique avant de continuer.</t>
  </si>
  <si>
    <t>En boulangerie, pour l’hygiène générale, les gestes attendus sont formalisés : pms, bph et haccp, contrôle au poste et correction immédiate en cas de dérive.</t>
  </si>
  <si>
    <t>Donne un exemple simple de conduite correcte pendant l’hygiène générale en boulangerie.</t>
  </si>
  <si>
    <t>En boulangerie, pour l’hygiène générale, exemple : je vérifie les points suivants : hygiene, bonnes pratiques et faire attention. Si quelque chose ne va pas, je corrige.</t>
  </si>
  <si>
    <t>En boulangerie, pour l’hygiène générale, exemple professionnel : sécuriser l’étape par les points suivants : pms, bph et haccp, puis tracer l’écart et la correction si nécessaire.</t>
  </si>
  <si>
    <t>Tu vois un écart ou tu as un doute pendant l’hygiène générale en boulangerie. Que fais-tu tout de suite ?</t>
  </si>
  <si>
    <t>En boulangerie, pour l’hygiène générale, en cas de doute, j’arrête, j’isole si besoin et je préviens. Je ne continue pas sans correction.</t>
  </si>
  <si>
    <t>En boulangerie, pour l’hygiène générale, en cas de doute, je bloque ou j’isole, j’analyse l’écart, je décide de la correction et je trace l’action.</t>
  </si>
  <si>
    <t>Pourquoi l’hygiène générale en boulangerie est-il important pour la sécurité alimentaire ?</t>
  </si>
  <si>
    <t>En boulangerie, pour l’hygiène générale, c’est important car une erreur peut créer un risque sanitaire. Je maîtrise hygiene, bonnes pratiques et faire attention.</t>
  </si>
  <si>
    <t>En boulangerie, pour l’hygiène générale, l’enjeu est sanitaire : l’étape peut créer un danger. Je maîtrise les points suivants : pms, bph et haccp et je vérifie l’application.</t>
  </si>
  <si>
    <t>Quels mots, gestes ou contrôles montrent que tu maîtrises l’hygiène générale en boulangerie ?</t>
  </si>
  <si>
    <t>En boulangerie, pour l’hygiène générale, les mots ou gestes attendus sont : hygiene, bonnes pratiques et faire attention. Ils montrent que je contrôle vraiment.</t>
  </si>
  <si>
    <t>En boulangerie, pour l’hygiène générale, les preuves de maîtrise sont pms, bph et haccp, observation du poste, contrôle documenté et écart traité.</t>
  </si>
  <si>
    <t>Explique à un jeune collègue les précautions à prendre pour l’hygiène générale en boulangerie.</t>
  </si>
  <si>
    <t>En boulangerie, pour l’hygiène générale, je dirais au collègue : vérifie hygiene, bonnes pratiques et faire attention, contrôle ton travail et préviens si tu vois un écart.</t>
  </si>
  <si>
    <t>En boulangerie, pour l’hygiène générale, consigne équipe : appliquer les points suivants : pms, bph et haccp, signaler toute dérive, corriger immédiatement et garder la preuve utile.</t>
  </si>
  <si>
    <t>Pendant l’hygiène générale en boulangerie, qu’est-ce qu’il ne faut surtout pas oublier ?</t>
  </si>
  <si>
    <t>En boulangerie, pour l’hygiène générale, à ne pas oublier : hygiene, bonnes pratiques et faire attention. Sans contrôle, on peut laisser passer un risque.</t>
  </si>
  <si>
    <t>En boulangerie, pour l’hygiène générale, point critique : ne pas oublier les points suivants : pms, bph et haccp, car l’absence de contrôle rend la maîtrise fragile.</t>
  </si>
  <si>
    <t>Tu réponds à une situation générale d’hygiène en boulangerie. Rédige une réponse courte : ce que tu fais, ce que tu contrôles, et qui tu préviens en cas de doute.</t>
  </si>
  <si>
    <t>En boulangerie, pour l’hygiène générale, je vérifie les points suivants : hygiene, bonnes pratiques et faire attention. Si j’ai un doute, j’arrête, je corrige ou je préviens.</t>
  </si>
  <si>
    <t>En boulangerie, pour l’hygiène générale, réponse responsable : organiser l’étape, contrôler les points suivants : pms, bph et haccp, tracer l’écart et faire appliquer la correction.</t>
  </si>
  <si>
    <t>Présente la procédure professionnelle à appliquer pour maîtriser l’hygiène générale en boulangerie.</t>
  </si>
  <si>
    <t>En boulangerie, pour l’hygiène générale, je respecte la procédure et je vérifie les points suivants : hygiene, bonnes pratiques et faire attention. Je garde une preuve si elle est demandée.</t>
  </si>
  <si>
    <t>En boulangerie, pour l’hygiène générale, procédure : définir le responsable, appliquer les points suivants : pms, bph et haccp, contrôler la conformité et enregistrer les écarts.</t>
  </si>
  <si>
    <t>Quels contrôles, preuves et actions correctives attends-tu sur l’hygiène générale en boulangerie ?</t>
  </si>
  <si>
    <t>En boulangerie, pour l’hygiène générale, je contrôle les points suivants : hygiene, bonnes pratiques et faire attention, je note l’écart si besoin et je propose une correction.</t>
  </si>
  <si>
    <t>En boulangerie, pour l’hygiène générale, contrôle/preuve/correctif : vérifier les points suivants : pms, bph et haccp, conserver fiche ou relevé, puis corriger et tracer l’action.</t>
  </si>
  <si>
    <t>Analyse les dangers liés à l’hygiène générale en boulangerie et indique les mesures de maîtrise attendues.</t>
  </si>
  <si>
    <t>En boulangerie, pour l’hygiène générale, je repère le danger, je maîtrise hygiene, bonnes pratiques et faire attention et je préviens le responsable en cas de doute.</t>
  </si>
  <si>
    <t>En boulangerie, pour l’hygiène générale, analyse danger : identifier le risque lié à l’étape, maîtriser les points suivants : pms, bph et haccp, vérifier l’efficacité et corriger l’écart.</t>
  </si>
  <si>
    <t>Quelles exigences PMS, BPH ou HACCP doivent être respectées pour l’hygiène générale en boulangerie ?</t>
  </si>
  <si>
    <t>En boulangerie, pour l’hygiène générale, je respecte les consignes BPH/PMS : hygiene, bonnes pratiques et faire attention. Je travaille proprement et je contrôle.</t>
  </si>
  <si>
    <t>En boulangerie, pour l’hygiène générale, exigence PMS/BPH/HACCP : procédure écrite, les points suivants : pms, bph et haccp, fréquence de contrôle, preuve et action corrective.</t>
  </si>
  <si>
    <t>Comment réaliserais-tu un audit rapide de la maîtrise de l’hygiène générale en boulangerie ?</t>
  </si>
  <si>
    <t>En boulangerie, pour l’hygiène générale, j’observe le poste, je contrôle les points suivants : hygiene, bonnes pratiques et faire attention et je signale les écarts.</t>
  </si>
  <si>
    <t>En boulangerie, pour l’hygiène générale, audit : observer le poste, questionner l’équipe, vérifier les points suivants : pms, bph et haccp, contrôler les preuves et relever les non-conformités.</t>
  </si>
  <si>
    <t>Quelle décision prends-tu en cas de non-conformité sur l’hygiène générale en boulangerie ?</t>
  </si>
  <si>
    <t>En boulangerie, pour l’hygiène générale, en non-conformité, j’arrête, j’isole le produit ou le matériel, puis je préviens.</t>
  </si>
  <si>
    <t>En boulangerie, pour l’hygiène générale, non-conformité : bloquer ou isoler si besoin, analyser la cause, appliquer la correction et enregistrer la décision.</t>
  </si>
  <si>
    <t>Quels enregistrements ou autocontrôles prouvent que l’hygiène générale est maîtrisé en boulangerie ?</t>
  </si>
  <si>
    <t>En boulangerie, pour l’hygiène générale, je garde une preuve simple : fiche, date, contrôle réalisé et correction si besoin.</t>
  </si>
  <si>
    <t>En boulangerie, pour l’hygiène générale, enregistrements : fiche datée, contrôle de les points suivants : pms, bph et haccp, nom du responsable, écart constaté et action corrective réalisée.</t>
  </si>
  <si>
    <t>Quelles consignes donnerais-tu à l’équipe pour sécuriser l’hygiène générale en boulangerie ?</t>
  </si>
  <si>
    <t>En boulangerie, pour l’hygiène générale, je rappelle à l’équipe de contrôler les points suivants : hygiene, bonnes pratiques et faire attention, d’appliquer la consigne et de signaler les écarts.</t>
  </si>
  <si>
    <t>En boulangerie, pour l’hygiène générale, consignes équipe : expliquer les points suivants : pms, bph et haccp, préciser le contrôle attendu, la fréquence, le responsable et la conduite à tenir.</t>
  </si>
  <si>
    <t>Explique le lien entre l’hygiène générale en boulangerie et les risques microbiologiques, chimiques, physiques ou allergènes.</t>
  </si>
  <si>
    <t>En boulangerie, pour l’hygiène générale, je relie l’étape aux dangers possibles et je contrôle les points suivants : hygiene, bonnes pratiques et faire attention pour limiter le risque.</t>
  </si>
  <si>
    <t>En boulangerie, pour l’hygiène générale, lien dangers : relier l’étape aux risques microbiologiques, chimiques, physiques ou allergènes, puis vérifier les points suivants : pms, bph et haccp.</t>
  </si>
  <si>
    <t>Rédige une réponse de responsable sur l’hygiène générale en boulangerie : organisation, contrôle, traçabilité et correction.</t>
  </si>
  <si>
    <t>En boulangerie, pour l’hygiène générale, je m’organise, je contrôle les points suivants : hygiene, bonnes pratiques et faire attention, je note l’écart et je fais corriger.</t>
  </si>
  <si>
    <t>En boulangerie, pour l’hygiène générale, responsable : planifier l’étape, appliquer les points suivants : pms, bph et haccp, contrôler, tracer les écarts et valider l’action corrective.</t>
  </si>
  <si>
    <t>Tu travailles en légumerie en boulangerie. Explique en 2 phrases ce que tu fais pour éviter un risque microbiologique.</t>
  </si>
  <si>
    <t>En boulangerie, pour la légumerie, je fais attention à laver legumes, terre et eplucher. Je contrôle le résultat et je préviens si j’ai un doute.</t>
  </si>
  <si>
    <t>En boulangerie, pour la légumerie, je maîtrise l’étape avec les points suivants : procedure legumerie, zone terreuse et lavage desinfection legumes, contrôle opérationnel et consigne claire à l’équipe.</t>
  </si>
  <si>
    <t>Pendant la légumerie en boulangerie, que contrôles-tu concrètement avant de continuer ? Donne au moins deux points terrain.</t>
  </si>
  <si>
    <t>En boulangerie, pour la légumerie, je contrôle les points suivants : laver legumes, terre et eplucher. Si ce n’est pas conforme, je stoppe, je corrige ou je préviens.</t>
  </si>
  <si>
    <t>En boulangerie, pour la légumerie, je vérifie les points suivants : procedure legumerie, zone terreuse et lavage desinfection legumes, je compare au critère attendu et je déclenche une action corrective si l’écart est confirmé.</t>
  </si>
  <si>
    <t>Décris les bons gestes à appliquer pendant la légumerie en boulangerie, avec des mots simples.</t>
  </si>
  <si>
    <t>En boulangerie, pour la légumerie, les bons gestes sont laver legumes, terre et eplucher. Je les applique avant de continuer.</t>
  </si>
  <si>
    <t>En boulangerie, pour la légumerie, les gestes attendus sont formalisés : procedure legumerie, zone terreuse et lavage desinfection legumes, contrôle au poste et correction immédiate en cas de dérive.</t>
  </si>
  <si>
    <t>Donne un exemple simple de conduite correcte pendant la légumerie en boulangerie.</t>
  </si>
  <si>
    <t>En boulangerie, pour la légumerie, exemple : je vérifie les points suivants : laver legumes, terre et eplucher. Si quelque chose ne va pas, je corrige.</t>
  </si>
  <si>
    <t>En boulangerie, pour la légumerie, exemple professionnel : sécuriser l’étape par les points suivants : procedure legumerie, zone terreuse et lavage desinfection legumes, puis tracer l’écart et la correction si nécessaire.</t>
  </si>
  <si>
    <t>Tu vois un écart ou tu as un doute pendant la légumerie en boulangerie. Que fais-tu tout de suite ?</t>
  </si>
  <si>
    <t>En boulangerie, pour la légumerie, en cas de doute, j’arrête, j’isole si besoin et je préviens. Je ne continue pas sans correction.</t>
  </si>
  <si>
    <t>En boulangerie, pour la légumerie, en cas de doute, je bloque ou j’isole, j’analyse l’écart, je décide de la correction et je trace l’action.</t>
  </si>
  <si>
    <t>Pourquoi la légumerie en boulangerie est-il important pour la sécurité alimentaire ?</t>
  </si>
  <si>
    <t>En boulangerie, pour la légumerie, c’est important car une erreur peut créer un risque sanitaire. Je maîtrise laver legumes, terre et eplucher.</t>
  </si>
  <si>
    <t>En boulangerie, pour la légumerie, l’enjeu est sanitaire : l’étape peut créer un danger. Je maîtrise les points suivants : procedure legumerie, zone terreuse et lavage desinfection legumes et je vérifie l’application.</t>
  </si>
  <si>
    <t>Quels mots, gestes ou contrôles montrent que tu maîtrises la légumerie en boulangerie ?</t>
  </si>
  <si>
    <t>En boulangerie, pour la légumerie, les mots ou gestes attendus sont : laver legumes, terre et eplucher. Ils montrent que je contrôle vraiment.</t>
  </si>
  <si>
    <t>En boulangerie, pour la légumerie, les preuves de maîtrise sont procedure legumerie, zone terreuse et lavage desinfection legumes, observation du poste, contrôle documenté et écart traité.</t>
  </si>
  <si>
    <t>Explique à un jeune collègue les précautions à prendre pour la légumerie en boulangerie.</t>
  </si>
  <si>
    <t>En boulangerie, pour la légumerie, je dirais au collègue : vérifie laver legumes, terre et eplucher, contrôle ton travail et préviens si tu vois un écart.</t>
  </si>
  <si>
    <t>En boulangerie, pour la légumerie, consigne équipe : appliquer les points suivants : procedure legumerie, zone terreuse et lavage desinfection legumes, signaler toute dérive, corriger immédiatement et garder la preuve utile.</t>
  </si>
  <si>
    <t>Pendant la légumerie en boulangerie, qu’est-ce qu’il ne faut surtout pas oublier ?</t>
  </si>
  <si>
    <t>En boulangerie, pour la légumerie, à ne pas oublier : laver legumes, terre et eplucher. Sans contrôle, on peut laisser passer un risque.</t>
  </si>
  <si>
    <t>En boulangerie, pour la légumerie, point critique : ne pas oublier les points suivants : procedure legumerie, zone terreuse et lavage desinfection legumes, car l’absence de contrôle rend la maîtrise fragile.</t>
  </si>
  <si>
    <t>Tu travailles en légumerie en boulangerie. Rédige une réponse courte : ce que tu fais, ce que tu contrôles, et qui tu préviens en cas de doute.</t>
  </si>
  <si>
    <t>En boulangerie, pour la légumerie, je vérifie les points suivants : laver legumes, terre et eplucher. Si j’ai un doute, j’arrête, je corrige ou je préviens.</t>
  </si>
  <si>
    <t>En boulangerie, pour la légumerie, réponse responsable : organiser l’étape, contrôler les points suivants : procedure legumerie, zone terreuse et lavage desinfection legumes, tracer l’écart et faire appliquer la correction.</t>
  </si>
  <si>
    <t>Présente la procédure professionnelle à appliquer pour maîtriser la légumerie en boulangerie.</t>
  </si>
  <si>
    <t>En boulangerie, pour la légumerie, je respecte la procédure et je vérifie les points suivants : laver legumes, terre et eplucher. Je garde une preuve si elle est demandée.</t>
  </si>
  <si>
    <t>En boulangerie, pour la légumerie, procédure : définir le responsable, appliquer les points suivants : procedure legumerie, zone terreuse et lavage desinfection legumes, contrôler la conformité et enregistrer les écarts.</t>
  </si>
  <si>
    <t>Quels contrôles, preuves et actions correctives attends-tu sur la légumerie en boulangerie ?</t>
  </si>
  <si>
    <t>En boulangerie, pour la légumerie, je contrôle les points suivants : laver legumes, terre et eplucher, je note l’écart si besoin et je propose une correction.</t>
  </si>
  <si>
    <t>En boulangerie, pour la légumerie, contrôle/preuve/correctif : vérifier les points suivants : procedure legumerie, zone terreuse et lavage desinfection legumes, conserver fiche ou relevé, puis corriger et tracer l’action.</t>
  </si>
  <si>
    <t>Analyse les dangers liés à la légumerie en boulangerie et indique les mesures de maîtrise attendues.</t>
  </si>
  <si>
    <t>En boulangerie, pour la légumerie, je repère le danger, je maîtrise laver legumes, terre et eplucher et je préviens le responsable en cas de doute.</t>
  </si>
  <si>
    <t>En boulangerie, pour la légumerie, analyse danger : identifier le risque lié à l’étape, maîtriser les points suivants : procedure legumerie, zone terreuse et lavage desinfection legumes, vérifier l’efficacité et corriger l’écart.</t>
  </si>
  <si>
    <t>Quelles exigences PMS, BPH ou HACCP doivent être respectées pour la légumerie en boulangerie ?</t>
  </si>
  <si>
    <t>En boulangerie, pour la légumerie, je respecte les consignes BPH/PMS : laver legumes, terre et eplucher. Je travaille proprement et je contrôle.</t>
  </si>
  <si>
    <t>En boulangerie, pour la légumerie, exigence PMS/BPH/HACCP : procédure écrite, les points suivants : procedure legumerie, zone terreuse et lavage desinfection legumes, fréquence de contrôle, preuve et action corrective.</t>
  </si>
  <si>
    <t>Comment réaliserais-tu un audit rapide de la maîtrise de la légumerie en boulangerie ?</t>
  </si>
  <si>
    <t>En boulangerie, pour la légumerie, j’observe le poste, je contrôle les points suivants : laver legumes, terre et eplucher et je signale les écarts.</t>
  </si>
  <si>
    <t>En boulangerie, pour la légumerie, audit : observer le poste, questionner l’équipe, vérifier les points suivants : procedure legumerie, zone terreuse et lavage desinfection legumes, contrôler les preuves et relever les non-conformités.</t>
  </si>
  <si>
    <t>Quelle décision prends-tu en cas de non-conformité sur la légumerie en boulangerie ?</t>
  </si>
  <si>
    <t>En boulangerie, pour la légumerie, en non-conformité, j’arrête, j’isole le produit ou le matériel, puis je préviens.</t>
  </si>
  <si>
    <t>En boulangerie, pour la légumerie, non-conformité : bloquer ou isoler si besoin, analyser la cause, appliquer la correction et enregistrer la décision.</t>
  </si>
  <si>
    <t>Quels enregistrements ou autocontrôles prouvent que la légumerie est maîtrisé en boulangerie ?</t>
  </si>
  <si>
    <t>En boulangerie, pour la légumerie, je garde une preuve simple : fiche, date, contrôle réalisé et correction si besoin.</t>
  </si>
  <si>
    <t>En boulangerie, pour la légumerie, enregistrements : fiche datée, contrôle de les points suivants : procedure legumerie, zone terreuse et lavage desinfection legumes, nom du responsable, écart constaté et action corrective réalisée.</t>
  </si>
  <si>
    <t>Quelles consignes donnerais-tu à l’équipe pour sécuriser la légumerie en boulangerie ?</t>
  </si>
  <si>
    <t>En boulangerie, pour la légumerie, je rappelle à l’équipe de contrôler les points suivants : laver legumes, terre et eplucher, d’appliquer la consigne et de signaler les écarts.</t>
  </si>
  <si>
    <t>En boulangerie, pour la légumerie, consignes équipe : expliquer les points suivants : procedure legumerie, zone terreuse et lavage desinfection legumes, préciser le contrôle attendu, la fréquence, le responsable et la conduite à tenir.</t>
  </si>
  <si>
    <t>Explique le lien entre la légumerie en boulangerie et les risques microbiologiques, chimiques, physiques ou allergènes.</t>
  </si>
  <si>
    <t>En boulangerie, pour la légumerie, je relie l’étape aux dangers possibles et je contrôle les points suivants : laver legumes, terre et eplucher pour limiter le risque.</t>
  </si>
  <si>
    <t>En boulangerie, pour la légumerie, lien dangers : relier l’étape aux risques microbiologiques, chimiques, physiques ou allergènes, puis vérifier les points suivants : procedure legumerie, zone terreuse et lavage desinfection legumes.</t>
  </si>
  <si>
    <t>Rédige une réponse de responsable sur la légumerie en boulangerie : organisation, contrôle, traçabilité et correction.</t>
  </si>
  <si>
    <t>En boulangerie, pour la légumerie, je m’organise, je contrôle les points suivants : laver legumes, terre et eplucher, je note l’écart et je fais corriger.</t>
  </si>
  <si>
    <t>En boulangerie, pour la légumerie, responsable : planifier l’étape, appliquer les points suivants : procedure legumerie, zone terreuse et lavage desinfection legumes, contrôler, tracer les écarts et valider l’action corrective.</t>
  </si>
  <si>
    <t>Tu suis une fermentation en boulangerie. Explique en 2 phrases ce que tu fais pour éviter un risque microbiologique.</t>
  </si>
  <si>
    <t>En boulangerie, pour la fermentation, je fais attention à fermentation, levain et temps fermentation. Je contrôle le résultat et je préviens si j’ai un doute.</t>
  </si>
  <si>
    <t>En boulangerie, pour la fermentation, je maîtrise l’étape avec les points suivants : fermentation maitrisee, parametre fermentation et temps temperature, contrôle opérationnel et consigne claire à l’équipe.</t>
  </si>
  <si>
    <t>Pendant la fermentation en boulangerie, que contrôles-tu concrètement avant de continuer ? Donne au moins deux points terrain.</t>
  </si>
  <si>
    <t>En boulangerie, pour la fermentation, je contrôle les points suivants : fermentation, levain et temps fermentation. Si ce n’est pas conforme, je stoppe, je corrige ou je préviens.</t>
  </si>
  <si>
    <t>En boulangerie, pour la fermentation, je vérifie les points suivants : fermentation maitrisee, parametre fermentation et temps temperature, je compare au critère attendu et je déclenche une action corrective si l’écart est confirmé.</t>
  </si>
  <si>
    <t>Décris les bons gestes à appliquer pendant la fermentation en boulangerie, avec des mots simples.</t>
  </si>
  <si>
    <t>En boulangerie, pour la fermentation, les bons gestes sont fermentation, levain et temps fermentation. Je les applique avant de continuer.</t>
  </si>
  <si>
    <t>En boulangerie, pour la fermentation, les gestes attendus sont formalisés : fermentation maitrisee, parametre fermentation et temps temperature, contrôle au poste et correction immédiate en cas de dérive.</t>
  </si>
  <si>
    <t>Donne un exemple simple de conduite correcte pendant la fermentation en boulangerie.</t>
  </si>
  <si>
    <t>En boulangerie, pour la fermentation, exemple : je vérifie les points suivants : fermentation, levain et temps fermentation. Si quelque chose ne va pas, je corrige.</t>
  </si>
  <si>
    <t>En boulangerie, pour la fermentation, exemple professionnel : sécuriser l’étape par les points suivants : fermentation maitrisee, parametre fermentation et temps temperature, puis tracer l’écart et la correction si nécessaire.</t>
  </si>
  <si>
    <t>Tu vois un écart ou tu as un doute pendant la fermentation en boulangerie. Que fais-tu tout de suite ?</t>
  </si>
  <si>
    <t>En boulangerie, pour la fermentation, en cas de doute, j’arrête, j’isole si besoin et je préviens. Je ne continue pas sans correction.</t>
  </si>
  <si>
    <t>En boulangerie, pour la fermentation, en cas de doute, je bloque ou j’isole, j’analyse l’écart, je décide de la correction et je trace l’action.</t>
  </si>
  <si>
    <t>Pourquoi la fermentation en boulangerie est-il important pour la sécurité alimentaire ?</t>
  </si>
  <si>
    <t>En boulangerie, pour la fermentation, c’est important car une erreur peut créer un risque sanitaire. Je maîtrise fermentation, levain et temps fermentation.</t>
  </si>
  <si>
    <t>En boulangerie, pour la fermentation, l’enjeu est sanitaire : l’étape peut créer un danger. Je maîtrise les points suivants : fermentation maitrisee, parametre fermentation et temps temperature et je vérifie l’application.</t>
  </si>
  <si>
    <t>Quels mots, gestes ou contrôles montrent que tu maîtrises la fermentation en boulangerie ?</t>
  </si>
  <si>
    <t>En boulangerie, pour la fermentation, les mots ou gestes attendus sont : fermentation, levain et temps fermentation. Ils montrent que je contrôle vraiment.</t>
  </si>
  <si>
    <t>En boulangerie, pour la fermentation, les preuves de maîtrise sont fermentation maitrisee, parametre fermentation et temps temperature, observation du poste, contrôle documenté et écart traité.</t>
  </si>
  <si>
    <t>Explique à un jeune collègue les précautions à prendre pour la fermentation en boulangerie.</t>
  </si>
  <si>
    <t>En boulangerie, pour la fermentation, je dirais au collègue : vérifie fermentation, levain et temps fermentation, contrôle ton travail et préviens si tu vois un écart.</t>
  </si>
  <si>
    <t>En boulangerie, pour la fermentation, consigne équipe : appliquer les points suivants : fermentation maitrisee, parametre fermentation et temps temperature, signaler toute dérive, corriger immédiatement et garder la preuve utile.</t>
  </si>
  <si>
    <t>Pendant la fermentation en boulangerie, qu’est-ce qu’il ne faut surtout pas oublier ?</t>
  </si>
  <si>
    <t>En boulangerie, pour la fermentation, à ne pas oublier : fermentation, levain et temps fermentation. Sans contrôle, on peut laisser passer un risque.</t>
  </si>
  <si>
    <t>En boulangerie, pour la fermentation, point critique : ne pas oublier les points suivants : fermentation maitrisee, parametre fermentation et temps temperature, car l’absence de contrôle rend la maîtrise fragile.</t>
  </si>
  <si>
    <t>Tu suis une fermentation en boulangerie. Rédige une réponse courte : ce que tu fais, ce que tu contrôles, et qui tu préviens en cas de doute.</t>
  </si>
  <si>
    <t>En boulangerie, pour la fermentation, je vérifie les points suivants : fermentation, levain et temps fermentation. Si j’ai un doute, j’arrête, je corrige ou je préviens.</t>
  </si>
  <si>
    <t>En boulangerie, pour la fermentation, réponse responsable : organiser l’étape, contrôler les points suivants : fermentation maitrisee, parametre fermentation et temps temperature, tracer l’écart et faire appliquer la correction.</t>
  </si>
  <si>
    <t>Présente la procédure professionnelle à appliquer pour maîtriser la fermentation en boulangerie.</t>
  </si>
  <si>
    <t>En boulangerie, pour la fermentation, je respecte la procédure et je vérifie les points suivants : fermentation, levain et temps fermentation. Je garde une preuve si elle est demandée.</t>
  </si>
  <si>
    <t>En boulangerie, pour la fermentation, procédure : définir le responsable, appliquer les points suivants : fermentation maitrisee, parametre fermentation et temps temperature, contrôler la conformité et enregistrer les écarts.</t>
  </si>
  <si>
    <t>Quels contrôles, preuves et actions correctives attends-tu sur la fermentation en boulangerie ?</t>
  </si>
  <si>
    <t>En boulangerie, pour la fermentation, je contrôle les points suivants : fermentation, levain et temps fermentation, je note l’écart si besoin et je propose une correction.</t>
  </si>
  <si>
    <t>En boulangerie, pour la fermentation, contrôle/preuve/correctif : vérifier les points suivants : fermentation maitrisee, parametre fermentation et temps temperature, conserver fiche ou relevé, puis corriger et tracer l’action.</t>
  </si>
  <si>
    <t>Analyse les dangers liés à la fermentation en boulangerie et indique les mesures de maîtrise attendues.</t>
  </si>
  <si>
    <t>En boulangerie, pour la fermentation, je repère le danger, je maîtrise fermentation, levain et temps fermentation et je préviens le responsable en cas de doute.</t>
  </si>
  <si>
    <t>En boulangerie, pour la fermentation, analyse danger : identifier le risque lié à l’étape, maîtriser les points suivants : fermentation maitrisee, parametre fermentation et temps temperature, vérifier l’efficacité et corriger l’écart.</t>
  </si>
  <si>
    <t>Quelles exigences PMS, BPH ou HACCP doivent être respectées pour la fermentation en boulangerie ?</t>
  </si>
  <si>
    <t>En boulangerie, pour la fermentation, je respecte les consignes BPH/PMS : fermentation, levain et temps fermentation. Je travaille proprement et je contrôle.</t>
  </si>
  <si>
    <t>En boulangerie, pour la fermentation, exigence PMS/BPH/HACCP : procédure écrite, les points suivants : fermentation maitrisee, parametre fermentation et temps temperature, fréquence de contrôle, preuve et action corrective.</t>
  </si>
  <si>
    <t>Comment réaliserais-tu un audit rapide de la maîtrise de la fermentation en boulangerie ?</t>
  </si>
  <si>
    <t>En boulangerie, pour la fermentation, j’observe le poste, je contrôle les points suivants : fermentation, levain et temps fermentation et je signale les écarts.</t>
  </si>
  <si>
    <t>En boulangerie, pour la fermentation, audit : observer le poste, questionner l’équipe, vérifier les points suivants : fermentation maitrisee, parametre fermentation et temps temperature, contrôler les preuves et relever les non-conformités.</t>
  </si>
  <si>
    <t>Quelle décision prends-tu en cas de non-conformité sur la fermentation en boulangerie ?</t>
  </si>
  <si>
    <t>En boulangerie, pour la fermentation, en non-conformité, j’arrête, j’isole le produit ou le matériel, puis je préviens.</t>
  </si>
  <si>
    <t>En boulangerie, pour la fermentation, non-conformité : bloquer ou isoler si besoin, analyser la cause, appliquer la correction et enregistrer la décision.</t>
  </si>
  <si>
    <t>Quels enregistrements ou autocontrôles prouvent que la fermentation est maîtrisé en boulangerie ?</t>
  </si>
  <si>
    <t>En boulangerie, pour la fermentation, je garde une preuve simple : fiche, date, contrôle réalisé et correction si besoin.</t>
  </si>
  <si>
    <t>En boulangerie, pour la fermentation, enregistrements : fiche datée, contrôle de les points suivants : fermentation maitrisee, parametre fermentation et temps temperature, nom du responsable, écart constaté et action corrective réalisée.</t>
  </si>
  <si>
    <t>Quelles consignes donnerais-tu à l’équipe pour sécuriser la fermentation en boulangerie ?</t>
  </si>
  <si>
    <t>En boulangerie, pour la fermentation, je rappelle à l’équipe de contrôler les points suivants : fermentation, levain et temps fermentation, d’appliquer la consigne et de signaler les écarts.</t>
  </si>
  <si>
    <t>En boulangerie, pour la fermentation, consignes équipe : expliquer les points suivants : fermentation maitrisee, parametre fermentation et temps temperature, préciser le contrôle attendu, la fréquence, le responsable et la conduite à tenir.</t>
  </si>
  <si>
    <t>Explique le lien entre la fermentation en boulangerie et les risques microbiologiques, chimiques, physiques ou allergènes.</t>
  </si>
  <si>
    <t>En boulangerie, pour la fermentation, je relie l’étape aux dangers possibles et je contrôle les points suivants : fermentation, levain et temps fermentation pour limiter le risque.</t>
  </si>
  <si>
    <t>En boulangerie, pour la fermentation, lien dangers : relier l’étape aux risques microbiologiques, chimiques, physiques ou allergènes, puis vérifier les points suivants : fermentation maitrisee, parametre fermentation et temps temperature.</t>
  </si>
  <si>
    <t>Rédige une réponse de responsable sur la fermentation en boulangerie : organisation, contrôle, traçabilité et correction.</t>
  </si>
  <si>
    <t>En boulangerie, pour la fermentation, je m’organise, je contrôle les points suivants : fermentation, levain et temps fermentation, je note l’écart et je fais corriger.</t>
  </si>
  <si>
    <t>En boulangerie, pour la fermentation, responsable : planifier l’étape, appliquer les points suivants : fermentation maitrisee, parametre fermentation et temps temperature, contrôler, tracer les écarts et valider l’action corrective.</t>
  </si>
  <si>
    <t>Tu transportes des préparations en boulangerie. Explique en 2 phrases ce que tu fais pour éviter un risque microbiologique.</t>
  </si>
  <si>
    <t>En boulangerie, pour le transport, je fais attention à transport froid, camion propre et bac isotherme. Je contrôle le résultat et je préviens si j’ai un doute.</t>
  </si>
  <si>
    <t>En boulangerie, pour le transport, je maîtrise l’étape avec les points suivants : transport maitrise, liaison froide transport et liaison chaude transport, contrôle opérationnel et consigne claire à l’équipe.</t>
  </si>
  <si>
    <t>Pendant le transport en boulangerie, que contrôles-tu concrètement avant de continuer ? Donne au moins deux points terrain.</t>
  </si>
  <si>
    <t>En boulangerie, pour le transport, je contrôle les points suivants : transport froid, camion propre et bac isotherme. Si ce n’est pas conforme, je stoppe, je corrige ou je préviens.</t>
  </si>
  <si>
    <t>En boulangerie, pour le transport, je vérifie les points suivants : transport maitrise, liaison froide transport et liaison chaude transport, je compare au critère attendu et je déclenche une action corrective si l’écart est confirmé.</t>
  </si>
  <si>
    <t>Décris les bons gestes à appliquer pendant le transport en boulangerie, avec des mots simples.</t>
  </si>
  <si>
    <t>En boulangerie, pour le transport, les bons gestes sont transport froid, camion propre et bac isotherme. Je les applique avant de continuer.</t>
  </si>
  <si>
    <t>En boulangerie, pour le transport, les gestes attendus sont formalisés : transport maitrise, liaison froide transport et liaison chaude transport, contrôle au poste et correction immédiate en cas de dérive.</t>
  </si>
  <si>
    <t>Donne un exemple simple de conduite correcte pendant le transport en boulangerie.</t>
  </si>
  <si>
    <t>En boulangerie, pour le transport, exemple : je vérifie les points suivants : transport froid, camion propre et bac isotherme. Si quelque chose ne va pas, je corrige.</t>
  </si>
  <si>
    <t>En boulangerie, pour le transport, exemple professionnel : sécuriser l’étape par les points suivants : transport maitrise, liaison froide transport et liaison chaude transport, puis tracer l’écart et la correction si nécessaire.</t>
  </si>
  <si>
    <t>Tu vois un écart ou tu as un doute pendant le transport en boulangerie. Que fais-tu tout de suite ?</t>
  </si>
  <si>
    <t>En boulangerie, pour le transport, en cas de doute, j’arrête, j’isole si besoin et je préviens. Je ne continue pas sans correction.</t>
  </si>
  <si>
    <t>En boulangerie, pour le transport, en cas de doute, je bloque ou j’isole, j’analyse l’écart, je décide de la correction et je trace l’action.</t>
  </si>
  <si>
    <t>Pourquoi le transport en boulangerie est-il important pour la sécurité alimentaire ?</t>
  </si>
  <si>
    <t>En boulangerie, pour le transport, c’est important car une erreur peut créer un risque sanitaire. Je maîtrise transport froid, camion propre et bac isotherme.</t>
  </si>
  <si>
    <t>En boulangerie, pour le transport, l’enjeu est sanitaire : l’étape peut créer un danger. Je maîtrise les points suivants : transport maitrise, liaison froide transport et liaison chaude transport et je vérifie l’application.</t>
  </si>
  <si>
    <t>Quels mots, gestes ou contrôles montrent que tu maîtrises le transport en boulangerie ?</t>
  </si>
  <si>
    <t>En boulangerie, pour le transport, les mots ou gestes attendus sont : transport froid, camion propre et bac isotherme. Ils montrent que je contrôle vraiment.</t>
  </si>
  <si>
    <t>En boulangerie, pour le transport, les preuves de maîtrise sont transport maitrise, liaison froide transport et liaison chaude transport, observation du poste, contrôle documenté et écart traité.</t>
  </si>
  <si>
    <t>Explique à un jeune collègue les précautions à prendre pour le transport en boulangerie.</t>
  </si>
  <si>
    <t>En boulangerie, pour le transport, je dirais au collègue : vérifie transport froid, camion propre et bac isotherme, contrôle ton travail et préviens si tu vois un écart.</t>
  </si>
  <si>
    <t>En boulangerie, pour le transport, consigne équipe : appliquer les points suivants : transport maitrise, liaison froide transport et liaison chaude transport, signaler toute dérive, corriger immédiatement et garder la preuve utile.</t>
  </si>
  <si>
    <t>Pendant le transport en boulangerie, qu’est-ce qu’il ne faut surtout pas oublier ?</t>
  </si>
  <si>
    <t>En boulangerie, pour le transport, à ne pas oublier : transport froid, camion propre et bac isotherme. Sans contrôle, on peut laisser passer un risque.</t>
  </si>
  <si>
    <t>En boulangerie, pour le transport, point critique : ne pas oublier les points suivants : transport maitrise, liaison froide transport et liaison chaude transport, car l’absence de contrôle rend la maîtrise fragile.</t>
  </si>
  <si>
    <t>Tu transportes des préparations en boulangerie. Rédige une réponse courte : ce que tu fais, ce que tu contrôles, et qui tu préviens en cas de doute.</t>
  </si>
  <si>
    <t>En boulangerie, pour le transport, je vérifie les points suivants : transport froid, camion propre et bac isotherme. Si j’ai un doute, j’arrête, je corrige ou je préviens.</t>
  </si>
  <si>
    <t>En boulangerie, pour le transport, réponse responsable : organiser l’étape, contrôler les points suivants : transport maitrise, liaison froide transport et liaison chaude transport, tracer l’écart et faire appliquer la correction.</t>
  </si>
  <si>
    <t>Présente la procédure professionnelle à appliquer pour maîtriser le transport en boulangerie.</t>
  </si>
  <si>
    <t>En boulangerie, pour le transport, je respecte la procédure et je vérifie les points suivants : transport froid, camion propre et bac isotherme. Je garde une preuve si elle est demandée.</t>
  </si>
  <si>
    <t>En boulangerie, pour le transport, procédure : définir le responsable, appliquer les points suivants : transport maitrise, liaison froide transport et liaison chaude transport, contrôler la conformité et enregistrer les écarts.</t>
  </si>
  <si>
    <t>Quels contrôles, preuves et actions correctives attends-tu sur le transport en boulangerie ?</t>
  </si>
  <si>
    <t>En boulangerie, pour le transport, je contrôle les points suivants : transport froid, camion propre et bac isotherme, je note l’écart si besoin et je propose une correction.</t>
  </si>
  <si>
    <t>En boulangerie, pour le transport, contrôle/preuve/correctif : vérifier les points suivants : transport maitrise, liaison froide transport et liaison chaude transport, conserver fiche ou relevé, puis corriger et tracer l’action.</t>
  </si>
  <si>
    <t>Analyse les dangers liés à le transport en boulangerie et indique les mesures de maîtrise attendues.</t>
  </si>
  <si>
    <t>En boulangerie, pour le transport, je repère le danger, je maîtrise transport froid, camion propre et bac isotherme et je préviens le responsable en cas de doute.</t>
  </si>
  <si>
    <t>En boulangerie, pour le transport, analyse danger : identifier le risque lié à l’étape, maîtriser les points suivants : transport maitrise, liaison froide transport et liaison chaude transport, vérifier l’efficacité et corriger l’écart.</t>
  </si>
  <si>
    <t>Quelles exigences PMS, BPH ou HACCP doivent être respectées pour le transport en boulangerie ?</t>
  </si>
  <si>
    <t>En boulangerie, pour le transport, je respecte les consignes BPH/PMS : transport froid, camion propre et bac isotherme. Je travaille proprement et je contrôle.</t>
  </si>
  <si>
    <t>En boulangerie, pour le transport, exigence PMS/BPH/HACCP : procédure écrite, les points suivants : transport maitrise, liaison froide transport et liaison chaude transport, fréquence de contrôle, preuve et action corrective.</t>
  </si>
  <si>
    <t>Comment réaliserais-tu un audit rapide de la maîtrise de le transport en boulangerie ?</t>
  </si>
  <si>
    <t>En boulangerie, pour le transport, j’observe le poste, je contrôle les points suivants : transport froid, camion propre et bac isotherme et je signale les écarts.</t>
  </si>
  <si>
    <t>En boulangerie, pour le transport, audit : observer le poste, questionner l’équipe, vérifier les points suivants : transport maitrise, liaison froide transport et liaison chaude transport, contrôler les preuves et relever les non-conformités.</t>
  </si>
  <si>
    <t>Quelle décision prends-tu en cas de non-conformité sur le transport en boulangerie ?</t>
  </si>
  <si>
    <t>En boulangerie, pour le transport, en non-conformité, j’arrête, j’isole le produit ou le matériel, puis je préviens.</t>
  </si>
  <si>
    <t>En boulangerie, pour le transport, non-conformité : bloquer ou isoler si besoin, analyser la cause, appliquer la correction et enregistrer la décision.</t>
  </si>
  <si>
    <t>Quels enregistrements ou autocontrôles prouvent que le transport est maîtrisé en boulangerie ?</t>
  </si>
  <si>
    <t>En boulangerie, pour le transport, je garde une preuve simple : fiche, date, contrôle réalisé et correction si besoin.</t>
  </si>
  <si>
    <t>En boulangerie, pour le transport, enregistrements : fiche datée, contrôle de les points suivants : transport maitrise, liaison froide transport et liaison chaude transport, nom du responsable, écart constaté et action corrective réalisée.</t>
  </si>
  <si>
    <t>Quelles consignes donnerais-tu à l’équipe pour sécuriser le transport en boulangerie ?</t>
  </si>
  <si>
    <t>En boulangerie, pour le transport, je rappelle à l’équipe de contrôler les points suivants : transport froid, camion propre et bac isotherme, d’appliquer la consigne et de signaler les écarts.</t>
  </si>
  <si>
    <t>En boulangerie, pour le transport, consignes équipe : expliquer les points suivants : transport maitrise, liaison froide transport et liaison chaude transport, préciser le contrôle attendu, la fréquence, le responsable et la conduite à tenir.</t>
  </si>
  <si>
    <t>Explique le lien entre le transport en boulangerie et les risques microbiologiques, chimiques, physiques ou allergènes.</t>
  </si>
  <si>
    <t>En boulangerie, pour le transport, je relie l’étape aux dangers possibles et je contrôle les points suivants : transport froid, camion propre et bac isotherme pour limiter le risque.</t>
  </si>
  <si>
    <t>En boulangerie, pour le transport, lien dangers : relier l’étape aux risques microbiologiques, chimiques, physiques ou allergènes, puis vérifier les points suivants : transport maitrise, liaison froide transport et liaison chaude transport.</t>
  </si>
  <si>
    <t>Rédige une réponse de responsable sur le transport en boulangerie : organisation, contrôle, traçabilité et correction.</t>
  </si>
  <si>
    <t>En boulangerie, pour le transport, je m’organise, je contrôle les points suivants : transport froid, camion propre et bac isotherme, je note l’écart et je fais corriger.</t>
  </si>
  <si>
    <t>En boulangerie, pour le transport, responsable : planifier l’étape, appliquer les points suivants : transport maitrise, liaison froide transport et liaison chaude transport, contrôler, tracer les écarts et valider l’action corrective.</t>
  </si>
  <si>
    <t>CHARCUTIER</t>
  </si>
  <si>
    <t>Tu manipules des denrées en charcuterie. Explique en 2 phrases ce que tu fais pour éviter un risque microbiologique.</t>
  </si>
  <si>
    <t>En charcuterie, pour la manipulation, je fais attention à lavage mains, mains propres et savon. Je contrôle le résultat et je préviens si j’ai un doute.</t>
  </si>
  <si>
    <t>En charcuterie, pour la manipulation, je maîtrise l’étape avec les points suivants : bph, hygiene du personnel et procedure lavage mains, contrôle opérationnel et consigne claire à l’équipe.</t>
  </si>
  <si>
    <t>Pendant la manipulation en charcuterie, que contrôles-tu concrètement avant de continuer ? Donne au moins deux points terrain.</t>
  </si>
  <si>
    <t>En charcuterie, pour la manipulation, je contrôle les points suivants : lavage mains, mains propres et savon. Si ce n’est pas conforme, je stoppe, je corrige ou je préviens.</t>
  </si>
  <si>
    <t>En charcuterie, pour la manipulation, je vérifie les points suivants : bph, hygiene du personnel et procedure lavage mains, je compare au critère attendu et je déclenche une action corrective si l’écart est confirmé.</t>
  </si>
  <si>
    <t>Décris les bons gestes à appliquer pendant la manipulation en charcuterie, avec des mots simples.</t>
  </si>
  <si>
    <t>En charcuterie, pour la manipulation, les bons gestes sont lavage mains, mains propres et savon. Je les applique avant de continuer.</t>
  </si>
  <si>
    <t>En charcuterie, pour la manipulation, les gestes attendus sont formalisés : bph, hygiene du personnel et procedure lavage mains, contrôle au poste et correction immédiate en cas de dérive.</t>
  </si>
  <si>
    <t>Donne un exemple simple de conduite correcte pendant la manipulation en charcuterie.</t>
  </si>
  <si>
    <t>En charcuterie, pour la manipulation, exemple : je vérifie les points suivants : lavage mains, mains propres et savon. Si quelque chose ne va pas, je corrige.</t>
  </si>
  <si>
    <t>En charcuterie, pour la manipulation, exemple professionnel : sécuriser l’étape par les points suivants : bph, hygiene du personnel et procedure lavage mains, puis tracer l’écart et la correction si nécessaire.</t>
  </si>
  <si>
    <t>Tu vois un écart ou tu as un doute pendant la manipulation en charcuterie. Que fais-tu tout de suite ?</t>
  </si>
  <si>
    <t>En charcuterie, pour la manipulation, en cas de doute, j’arrête, j’isole si besoin et je préviens. Je ne continue pas sans correction.</t>
  </si>
  <si>
    <t>En charcuterie, pour la manipulation, en cas de doute, je bloque ou j’isole, j’analyse l’écart, je décide de la correction et je trace l’action.</t>
  </si>
  <si>
    <t>Pourquoi la manipulation en charcuterie est-il important pour la sécurité alimentaire ?</t>
  </si>
  <si>
    <t>En charcuterie, pour la manipulation, c’est important car une erreur peut créer un risque sanitaire. Je maîtrise lavage mains, mains propres et savon.</t>
  </si>
  <si>
    <t>En charcuterie, pour la manipulation, l’enjeu est sanitaire : l’étape peut créer un danger. Je maîtrise les points suivants : bph, hygiene du personnel et procedure lavage mains et je vérifie l’application.</t>
  </si>
  <si>
    <t>Quels mots, gestes ou contrôles montrent que tu maîtrises la manipulation en charcuterie ?</t>
  </si>
  <si>
    <t>En charcuterie, pour la manipulation, les mots ou gestes attendus sont : lavage mains, mains propres et savon. Ils montrent que je contrôle vraiment.</t>
  </si>
  <si>
    <t>En charcuterie, pour la manipulation, les preuves de maîtrise sont bph, hygiene du personnel et procedure lavage mains, observation du poste, contrôle documenté et écart traité.</t>
  </si>
  <si>
    <t>Explique à un jeune collègue les précautions à prendre pour la manipulation en charcuterie.</t>
  </si>
  <si>
    <t>En charcuterie, pour la manipulation, je dirais au collègue : vérifie lavage mains, mains propres et savon, contrôle ton travail et préviens si tu vois un écart.</t>
  </si>
  <si>
    <t>En charcuterie, pour la manipulation, consigne équipe : appliquer les points suivants : bph, hygiene du personnel et procedure lavage mains, signaler toute dérive, corriger immédiatement et garder la preuve utile.</t>
  </si>
  <si>
    <t>Pendant la manipulation en charcuterie, qu’est-ce qu’il ne faut surtout pas oublier ?</t>
  </si>
  <si>
    <t>En charcuterie, pour la manipulation, à ne pas oublier : lavage mains, mains propres et savon. Sans contrôle, on peut laisser passer un risque.</t>
  </si>
  <si>
    <t>En charcuterie, pour la manipulation, point critique : ne pas oublier les points suivants : bph, hygiene du personnel et procedure lavage mains, car l’absence de contrôle rend la maîtrise fragile.</t>
  </si>
  <si>
    <t>Tu manipules des denrées en charcuterie. Rédige une réponse courte : ce que tu fais, ce que tu contrôles, et qui tu préviens en cas de doute.</t>
  </si>
  <si>
    <t>En charcuterie, pour la manipulation, je vérifie les points suivants : lavage mains, mains propres et savon. Si j’ai un doute, j’arrête, je corrige ou je préviens.</t>
  </si>
  <si>
    <t>En charcuterie, pour la manipulation, réponse responsable : organiser l’étape, contrôler les points suivants : bph, hygiene du personnel et procedure lavage mains, tracer l’écart et faire appliquer la correction.</t>
  </si>
  <si>
    <t>Présente la procédure professionnelle à appliquer pour maîtriser la manipulation en charcuterie.</t>
  </si>
  <si>
    <t>En charcuterie, pour la manipulation, je respecte la procédure et je vérifie les points suivants : lavage mains, mains propres et savon. Je garde une preuve si elle est demandée.</t>
  </si>
  <si>
    <t>En charcuterie, pour la manipulation, procédure : définir le responsable, appliquer les points suivants : bph, hygiene du personnel et procedure lavage mains, contrôler la conformité et enregistrer les écarts.</t>
  </si>
  <si>
    <t>Quels contrôles, preuves et actions correctives attends-tu sur la manipulation en charcuterie ?</t>
  </si>
  <si>
    <t>En charcuterie, pour la manipulation, je contrôle les points suivants : lavage mains, mains propres et savon, je note l’écart si besoin et je propose une correction.</t>
  </si>
  <si>
    <t>En charcuterie, pour la manipulation, contrôle/preuve/correctif : vérifier les points suivants : bph, hygiene du personnel et procedure lavage mains, conserver fiche ou relevé, puis corriger et tracer l’action.</t>
  </si>
  <si>
    <t>Analyse les dangers liés à la manipulation en charcuterie et indique les mesures de maîtrise attendues.</t>
  </si>
  <si>
    <t>En charcuterie, pour la manipulation, je repère le danger, je maîtrise lavage mains, mains propres et savon et je préviens le responsable en cas de doute.</t>
  </si>
  <si>
    <t>En charcuterie, pour la manipulation, analyse danger : identifier le risque lié à l’étape, maîtriser les points suivants : bph, hygiene du personnel et procedure lavage mains, vérifier l’efficacité et corriger l’écart.</t>
  </si>
  <si>
    <t>Quelles exigences PMS, BPH ou HACCP doivent être respectées pour la manipulation en charcuterie ?</t>
  </si>
  <si>
    <t>En charcuterie, pour la manipulation, je respecte les consignes BPH/PMS : lavage mains, mains propres et savon. Je travaille proprement et je contrôle.</t>
  </si>
  <si>
    <t>En charcuterie, pour la manipulation, exigence PMS/BPH/HACCP : procédure écrite, les points suivants : bph, hygiene du personnel et procedure lavage mains, fréquence de contrôle, preuve et action corrective.</t>
  </si>
  <si>
    <t>Comment réaliserais-tu un audit rapide de la maîtrise de la manipulation en charcuterie ?</t>
  </si>
  <si>
    <t>En charcuterie, pour la manipulation, j’observe le poste, je contrôle les points suivants : lavage mains, mains propres et savon et je signale les écarts.</t>
  </si>
  <si>
    <t>En charcuterie, pour la manipulation, audit : observer le poste, questionner l’équipe, vérifier les points suivants : bph, hygiene du personnel et procedure lavage mains, contrôler les preuves et relever les non-conformités.</t>
  </si>
  <si>
    <t>Quelle décision prends-tu en cas de non-conformité sur la manipulation en charcuterie ?</t>
  </si>
  <si>
    <t>En charcuterie, pour la manipulation, en non-conformité, j’arrête, j’isole le produit ou le matériel, puis je préviens.</t>
  </si>
  <si>
    <t>En charcuterie, pour la manipulation, non-conformité : bloquer ou isoler si besoin, analyser la cause, appliquer la correction et enregistrer la décision.</t>
  </si>
  <si>
    <t>Quels enregistrements ou autocontrôles prouvent que la manipulation est maîtrisé en charcuterie ?</t>
  </si>
  <si>
    <t>En charcuterie, pour la manipulation, je garde une preuve simple : fiche, date, contrôle réalisé et correction si besoin.</t>
  </si>
  <si>
    <t>En charcuterie, pour la manipulation, enregistrements : fiche datée, contrôle de les points suivants : bph, hygiene du personnel et procedure lavage mains, nom du responsable, écart constaté et action corrective réalisée.</t>
  </si>
  <si>
    <t>Quelles consignes donnerais-tu à l’équipe pour sécuriser la manipulation en charcuterie ?</t>
  </si>
  <si>
    <t>En charcuterie, pour la manipulation, je rappelle à l’équipe de contrôler les points suivants : lavage mains, mains propres et savon, d’appliquer la consigne et de signaler les écarts.</t>
  </si>
  <si>
    <t>En charcuterie, pour la manipulation, consignes équipe : expliquer les points suivants : bph, hygiene du personnel et procedure lavage mains, préciser le contrôle attendu, la fréquence, le responsable et la conduite à tenir.</t>
  </si>
  <si>
    <t>Explique le lien entre la manipulation en charcuterie et les risques microbiologiques, chimiques, physiques ou allergènes.</t>
  </si>
  <si>
    <t>En charcuterie, pour la manipulation, je relie l’étape aux dangers possibles et je contrôle les points suivants : lavage mains, mains propres et savon pour limiter le risque.</t>
  </si>
  <si>
    <t>En charcuterie, pour la manipulation, lien dangers : relier l’étape aux risques microbiologiques, chimiques, physiques ou allergènes, puis vérifier les points suivants : bph, hygiene du personnel et procedure lavage mains.</t>
  </si>
  <si>
    <t>Rédige une réponse de responsable sur la manipulation en charcuterie : organisation, contrôle, traçabilité et correction.</t>
  </si>
  <si>
    <t>En charcuterie, pour la manipulation, je m’organise, je contrôle les points suivants : lavage mains, mains propres et savon, je note l’écart et je fais corriger.</t>
  </si>
  <si>
    <t>En charcuterie, pour la manipulation, responsable : planifier l’étape, appliquer les points suivants : bph, hygiene du personnel et procedure lavage mains, contrôler, tracer les écarts et valider l’action corrective.</t>
  </si>
  <si>
    <t>Tu fabriques une préparation en charcuterie. Explique en 2 phrases ce que tu fais pour éviter un risque microbiologique.</t>
  </si>
  <si>
    <t>En charcuterie, pour la production, je fais attention à separer cru cuit, planche separee et couteau propre. Je contrôle le résultat et je préviens si j’ai un doute.</t>
  </si>
  <si>
    <t>En charcuterie, pour la production, je maîtrise l’étape avec les points suivants : flux propre sale, marche en avant et contamination croisee, contrôle opérationnel et consigne claire à l’équipe.</t>
  </si>
  <si>
    <t>Pendant la production en charcuterie, que contrôles-tu concrètement avant de continuer ? Donne au moins deux points terrain.</t>
  </si>
  <si>
    <t>En charcuterie, pour la production, je contrôle les points suivants : separer cru cuit, planche separee et couteau propre. Si ce n’est pas conforme, je stoppe, je corrige ou je préviens.</t>
  </si>
  <si>
    <t>En charcuterie, pour la production, je vérifie les points suivants : flux propre sale, marche en avant et contamination croisee, je compare au critère attendu et je déclenche une action corrective si l’écart est confirmé.</t>
  </si>
  <si>
    <t>Décris les bons gestes à appliquer pendant la production en charcuterie, avec des mots simples.</t>
  </si>
  <si>
    <t>En charcuterie, pour la production, les bons gestes sont separer cru cuit, planche separee et couteau propre. Je les applique avant de continuer.</t>
  </si>
  <si>
    <t>En charcuterie, pour la production, les gestes attendus sont formalisés : flux propre sale, marche en avant et contamination croisee, contrôle au poste et correction immédiate en cas de dérive.</t>
  </si>
  <si>
    <t>Donne un exemple simple de conduite correcte pendant la production en charcuterie.</t>
  </si>
  <si>
    <t>En charcuterie, pour la production, exemple : je vérifie les points suivants : separer cru cuit, planche separee et couteau propre. Si quelque chose ne va pas, je corrige.</t>
  </si>
  <si>
    <t>En charcuterie, pour la production, exemple professionnel : sécuriser l’étape par les points suivants : flux propre sale, marche en avant et contamination croisee, puis tracer l’écart et la correction si nécessaire.</t>
  </si>
  <si>
    <t>Tu vois un écart ou tu as un doute pendant la production en charcuterie. Que fais-tu tout de suite ?</t>
  </si>
  <si>
    <t>En charcuterie, pour la production, en cas de doute, j’arrête, j’isole si besoin et je préviens. Je ne continue pas sans correction.</t>
  </si>
  <si>
    <t>En charcuterie, pour la production, en cas de doute, je bloque ou j’isole, j’analyse l’écart, je décide de la correction et je trace l’action.</t>
  </si>
  <si>
    <t>Pourquoi la production en charcuterie est-il important pour la sécurité alimentaire ?</t>
  </si>
  <si>
    <t>En charcuterie, pour la production, c’est important car une erreur peut créer un risque sanitaire. Je maîtrise separer cru cuit, planche separee et couteau propre.</t>
  </si>
  <si>
    <t>En charcuterie, pour la production, l’enjeu est sanitaire : l’étape peut créer un danger. Je maîtrise les points suivants : flux propre sale, marche en avant et contamination croisee et je vérifie l’application.</t>
  </si>
  <si>
    <t>Quels mots, gestes ou contrôles montrent que tu maîtrises la production en charcuterie ?</t>
  </si>
  <si>
    <t>En charcuterie, pour la production, les mots ou gestes attendus sont : separer cru cuit, planche separee et couteau propre. Ils montrent que je contrôle vraiment.</t>
  </si>
  <si>
    <t>En charcuterie, pour la production, les preuves de maîtrise sont flux propre sale, marche en avant et contamination croisee, observation du poste, contrôle documenté et écart traité.</t>
  </si>
  <si>
    <t>Explique à un jeune collègue les précautions à prendre pour la production en charcuterie.</t>
  </si>
  <si>
    <t>En charcuterie, pour la production, je dirais au collègue : vérifie separer cru cuit, planche separee et couteau propre, contrôle ton travail et préviens si tu vois un écart.</t>
  </si>
  <si>
    <t>En charcuterie, pour la production, consigne équipe : appliquer les points suivants : flux propre sale, marche en avant et contamination croisee, signaler toute dérive, corriger immédiatement et garder la preuve utile.</t>
  </si>
  <si>
    <t>Pendant la production en charcuterie, qu’est-ce qu’il ne faut surtout pas oublier ?</t>
  </si>
  <si>
    <t>En charcuterie, pour la production, à ne pas oublier : separer cru cuit, planche separee et couteau propre. Sans contrôle, on peut laisser passer un risque.</t>
  </si>
  <si>
    <t>En charcuterie, pour la production, point critique : ne pas oublier les points suivants : flux propre sale, marche en avant et contamination croisee, car l’absence de contrôle rend la maîtrise fragile.</t>
  </si>
  <si>
    <t>Tu fabriques une préparation en charcuterie. Rédige une réponse courte : ce que tu fais, ce que tu contrôles, et qui tu préviens en cas de doute.</t>
  </si>
  <si>
    <t>En charcuterie, pour la production, je vérifie les points suivants : separer cru cuit, planche separee et couteau propre. Si j’ai un doute, j’arrête, je corrige ou je préviens.</t>
  </si>
  <si>
    <t>En charcuterie, pour la production, réponse responsable : organiser l’étape, contrôler les points suivants : flux propre sale, marche en avant et contamination croisee, tracer l’écart et faire appliquer la correction.</t>
  </si>
  <si>
    <t>Présente la procédure professionnelle à appliquer pour maîtriser la production en charcuterie.</t>
  </si>
  <si>
    <t>En charcuterie, pour la production, je respecte la procédure et je vérifie les points suivants : separer cru cuit, planche separee et couteau propre. Je garde une preuve si elle est demandée.</t>
  </si>
  <si>
    <t>En charcuterie, pour la production, procédure : définir le responsable, appliquer les points suivants : flux propre sale, marche en avant et contamination croisee, contrôler la conformité et enregistrer les écarts.</t>
  </si>
  <si>
    <t>Quels contrôles, preuves et actions correctives attends-tu sur la production en charcuterie ?</t>
  </si>
  <si>
    <t>En charcuterie, pour la production, je contrôle les points suivants : separer cru cuit, planche separee et couteau propre, je note l’écart si besoin et je propose une correction.</t>
  </si>
  <si>
    <t>En charcuterie, pour la production, contrôle/preuve/correctif : vérifier les points suivants : flux propre sale, marche en avant et contamination croisee, conserver fiche ou relevé, puis corriger et tracer l’action.</t>
  </si>
  <si>
    <t>Analyse les dangers liés à la production en charcuterie et indique les mesures de maîtrise attendues.</t>
  </si>
  <si>
    <t>En charcuterie, pour la production, je repère le danger, je maîtrise separer cru cuit, planche separee et couteau propre et je préviens le responsable en cas de doute.</t>
  </si>
  <si>
    <t>En charcuterie, pour la production, analyse danger : identifier le risque lié à l’étape, maîtriser les points suivants : flux propre sale, marche en avant et contamination croisee, vérifier l’efficacité et corriger l’écart.</t>
  </si>
  <si>
    <t>Quelles exigences PMS, BPH ou HACCP doivent être respectées pour la production en charcuterie ?</t>
  </si>
  <si>
    <t>En charcuterie, pour la production, je respecte les consignes BPH/PMS : separer cru cuit, planche separee et couteau propre. Je travaille proprement et je contrôle.</t>
  </si>
  <si>
    <t>En charcuterie, pour la production, exigence PMS/BPH/HACCP : procédure écrite, les points suivants : flux propre sale, marche en avant et contamination croisee, fréquence de contrôle, preuve et action corrective.</t>
  </si>
  <si>
    <t>Comment réaliserais-tu un audit rapide de la maîtrise de la production en charcuterie ?</t>
  </si>
  <si>
    <t>En charcuterie, pour la production, j’observe le poste, je contrôle les points suivants : separer cru cuit, planche separee et couteau propre et je signale les écarts.</t>
  </si>
  <si>
    <t>En charcuterie, pour la production, audit : observer le poste, questionner l’équipe, vérifier les points suivants : flux propre sale, marche en avant et contamination croisee, contrôler les preuves et relever les non-conformités.</t>
  </si>
  <si>
    <t>Quelle décision prends-tu en cas de non-conformité sur la production en charcuterie ?</t>
  </si>
  <si>
    <t>En charcuterie, pour la production, en non-conformité, j’arrête, j’isole le produit ou le matériel, puis je préviens.</t>
  </si>
  <si>
    <t>En charcuterie, pour la production, non-conformité : bloquer ou isoler si besoin, analyser la cause, appliquer la correction et enregistrer la décision.</t>
  </si>
  <si>
    <t>Quels enregistrements ou autocontrôles prouvent que la production est maîtrisé en charcuterie ?</t>
  </si>
  <si>
    <t>En charcuterie, pour la production, je garde une preuve simple : fiche, date, contrôle réalisé et correction si besoin.</t>
  </si>
  <si>
    <t>En charcuterie, pour la production, enregistrements : fiche datée, contrôle de les points suivants : flux propre sale, marche en avant et contamination croisee, nom du responsable, écart constaté et action corrective réalisée.</t>
  </si>
  <si>
    <t>Quelles consignes donnerais-tu à l’équipe pour sécuriser la production en charcuterie ?</t>
  </si>
  <si>
    <t>En charcuterie, pour la production, je rappelle à l’équipe de contrôler les points suivants : separer cru cuit, planche separee et couteau propre, d’appliquer la consigne et de signaler les écarts.</t>
  </si>
  <si>
    <t>En charcuterie, pour la production, consignes équipe : expliquer les points suivants : flux propre sale, marche en avant et contamination croisee, préciser le contrôle attendu, la fréquence, le responsable et la conduite à tenir.</t>
  </si>
  <si>
    <t>Explique le lien entre la production en charcuterie et les risques microbiologiques, chimiques, physiques ou allergènes.</t>
  </si>
  <si>
    <t>En charcuterie, pour la production, je relie l’étape aux dangers possibles et je contrôle les points suivants : separer cru cuit, planche separee et couteau propre pour limiter le risque.</t>
  </si>
  <si>
    <t>En charcuterie, pour la production, lien dangers : relier l’étape aux risques microbiologiques, chimiques, physiques ou allergènes, puis vérifier les points suivants : flux propre sale, marche en avant et contamination croisee.</t>
  </si>
  <si>
    <t>Rédige une réponse de responsable sur la production en charcuterie : organisation, contrôle, traçabilité et correction.</t>
  </si>
  <si>
    <t>En charcuterie, pour la production, je m’organise, je contrôle les points suivants : separer cru cuit, planche separee et couteau propre, je note l’écart et je fais corriger.</t>
  </si>
  <si>
    <t>En charcuterie, pour la production, responsable : planifier l’étape, appliquer les points suivants : flux propre sale, marche en avant et contamination croisee, contrôler, tracer les écarts et valider l’action corrective.</t>
  </si>
  <si>
    <t>Tu nettoies ou désinfectes une zone, un poste ou du matériel en charcuterie. Explique en 2 phrases ce que tu fais pour éviter un risque chimique.</t>
  </si>
  <si>
    <t>En charcuterie, pour le nettoyage, je fais attention à nettoyer, desinfecter et produit adapte. Je contrôle le résultat et je préviens si j’ai un doute.</t>
  </si>
  <si>
    <t>En charcuterie, pour le nettoyage, je maîtrise l’étape avec les points suivants : plan de nettoyage, protocole nd et detergent desinfectant, contrôle opérationnel et consigne claire à l’équipe.</t>
  </si>
  <si>
    <t>Pendant le nettoyage en charcuterie, que contrôles-tu concrètement avant de continuer ? Donne au moins deux points terrain.</t>
  </si>
  <si>
    <t>En charcuterie, pour le nettoyage, je contrôle les points suivants : nettoyer, desinfecter et produit adapte. Si ce n’est pas conforme, je stoppe, je corrige ou je préviens.</t>
  </si>
  <si>
    <t>En charcuterie, pour le nettoyage, je vérifie les points suivants : plan de nettoyage, protocole nd et detergent desinfectant, je compare au critère attendu et je déclenche une action corrective si l’écart est confirmé.</t>
  </si>
  <si>
    <t>Décris les bons gestes à appliquer pendant le nettoyage en charcuterie, avec des mots simples.</t>
  </si>
  <si>
    <t>En charcuterie, pour le nettoyage, les bons gestes sont nettoyer, desinfecter et produit adapte. Je les applique avant de continuer.</t>
  </si>
  <si>
    <t>En charcuterie, pour le nettoyage, les gestes attendus sont formalisés : plan de nettoyage, protocole nd et detergent desinfectant, contrôle au poste et correction immédiate en cas de dérive.</t>
  </si>
  <si>
    <t>Donne un exemple simple de conduite correcte pendant le nettoyage en charcuterie.</t>
  </si>
  <si>
    <t>En charcuterie, pour le nettoyage, exemple : je vérifie les points suivants : nettoyer, desinfecter et produit adapte. Si quelque chose ne va pas, je corrige.</t>
  </si>
  <si>
    <t>En charcuterie, pour le nettoyage, exemple professionnel : sécuriser l’étape par les points suivants : plan de nettoyage, protocole nd et detergent desinfectant, puis tracer l’écart et la correction si nécessaire.</t>
  </si>
  <si>
    <t>Tu vois un écart ou tu as un doute pendant le nettoyage en charcuterie. Que fais-tu tout de suite ?</t>
  </si>
  <si>
    <t>En charcuterie, pour le nettoyage, en cas de doute, j’arrête, j’isole si besoin et je préviens. Je ne continue pas sans correction.</t>
  </si>
  <si>
    <t>En charcuterie, pour le nettoyage, en cas de doute, je bloque ou j’isole, j’analyse l’écart, je décide de la correction et je trace l’action.</t>
  </si>
  <si>
    <t>Pourquoi le nettoyage en charcuterie est-il important pour la sécurité alimentaire ?</t>
  </si>
  <si>
    <t>En charcuterie, pour le nettoyage, c’est important car une erreur peut créer un risque sanitaire. Je maîtrise nettoyer, desinfecter et produit adapte.</t>
  </si>
  <si>
    <t>En charcuterie, pour le nettoyage, l’enjeu est sanitaire : l’étape peut créer un danger. Je maîtrise les points suivants : plan de nettoyage, protocole nd et detergent desinfectant et je vérifie l’application.</t>
  </si>
  <si>
    <t>Quels mots, gestes ou contrôles montrent que tu maîtrises le nettoyage en charcuterie ?</t>
  </si>
  <si>
    <t>En charcuterie, pour le nettoyage, les mots ou gestes attendus sont : nettoyer, desinfecter et produit adapte. Ils montrent que je contrôle vraiment.</t>
  </si>
  <si>
    <t>En charcuterie, pour le nettoyage, les preuves de maîtrise sont plan de nettoyage, protocole nd et detergent desinfectant, observation du poste, contrôle documenté et écart traité.</t>
  </si>
  <si>
    <t>Explique à un jeune collègue les précautions à prendre pour le nettoyage en charcuterie.</t>
  </si>
  <si>
    <t>En charcuterie, pour le nettoyage, je dirais au collègue : vérifie nettoyer, desinfecter et produit adapte, contrôle ton travail et préviens si tu vois un écart.</t>
  </si>
  <si>
    <t>En charcuterie, pour le nettoyage, consigne équipe : appliquer les points suivants : plan de nettoyage, protocole nd et detergent desinfectant, signaler toute dérive, corriger immédiatement et garder la preuve utile.</t>
  </si>
  <si>
    <t>Pendant le nettoyage en charcuterie, qu’est-ce qu’il ne faut surtout pas oublier ?</t>
  </si>
  <si>
    <t>En charcuterie, pour le nettoyage, à ne pas oublier : nettoyer, desinfecter et produit adapte. Sans contrôle, on peut laisser passer un risque.</t>
  </si>
  <si>
    <t>En charcuterie, pour le nettoyage, point critique : ne pas oublier les points suivants : plan de nettoyage, protocole nd et detergent desinfectant, car l’absence de contrôle rend la maîtrise fragile.</t>
  </si>
  <si>
    <t>Tu nettoies ou désinfectes une zone, un poste ou du matériel en charcuterie. Rédige une réponse courte : ce que tu fais, ce que tu contrôles, et qui tu préviens en cas de doute.</t>
  </si>
  <si>
    <t>En charcuterie, pour le nettoyage, je vérifie les points suivants : nettoyer, desinfecter et produit adapte. Si j’ai un doute, j’arrête, je corrige ou je préviens.</t>
  </si>
  <si>
    <t>En charcuterie, pour le nettoyage, réponse responsable : organiser l’étape, contrôler les points suivants : plan de nettoyage, protocole nd et detergent desinfectant, tracer l’écart et faire appliquer la correction.</t>
  </si>
  <si>
    <t>Présente la procédure professionnelle à appliquer pour maîtriser le nettoyage en charcuterie.</t>
  </si>
  <si>
    <t>En charcuterie, pour le nettoyage, je respecte la procédure et je vérifie les points suivants : nettoyer, desinfecter et produit adapte. Je garde une preuve si elle est demandée.</t>
  </si>
  <si>
    <t>En charcuterie, pour le nettoyage, procédure : définir le responsable, appliquer les points suivants : plan de nettoyage, protocole nd et detergent desinfectant, contrôler la conformité et enregistrer les écarts.</t>
  </si>
  <si>
    <t>Quels contrôles, preuves et actions correctives attends-tu sur le nettoyage en charcuterie ?</t>
  </si>
  <si>
    <t>En charcuterie, pour le nettoyage, je contrôle les points suivants : nettoyer, desinfecter et produit adapte, je note l’écart si besoin et je propose une correction.</t>
  </si>
  <si>
    <t>En charcuterie, pour le nettoyage, contrôle/preuve/correctif : vérifier les points suivants : plan de nettoyage, protocole nd et detergent desinfectant, conserver fiche ou relevé, puis corriger et tracer l’action.</t>
  </si>
  <si>
    <t>Analyse les dangers liés à le nettoyage en charcuterie et indique les mesures de maîtrise attendues.</t>
  </si>
  <si>
    <t>En charcuterie, pour le nettoyage, je repère le danger, je maîtrise nettoyer, desinfecter et produit adapte et je préviens le responsable en cas de doute.</t>
  </si>
  <si>
    <t>En charcuterie, pour le nettoyage, analyse danger : identifier le risque lié à l’étape, maîtriser les points suivants : plan de nettoyage, protocole nd et detergent desinfectant, vérifier l’efficacité et corriger l’écart.</t>
  </si>
  <si>
    <t>Quelles exigences PMS, BPH ou HACCP doivent être respectées pour le nettoyage en charcuterie ?</t>
  </si>
  <si>
    <t>En charcuterie, pour le nettoyage, je respecte les consignes BPH/PMS : nettoyer, desinfecter et produit adapte. Je travaille proprement et je contrôle.</t>
  </si>
  <si>
    <t>En charcuterie, pour le nettoyage, exigence PMS/BPH/HACCP : procédure écrite, les points suivants : plan de nettoyage, protocole nd et detergent desinfectant, fréquence de contrôle, preuve et action corrective.</t>
  </si>
  <si>
    <t>Comment réaliserais-tu un audit rapide de la maîtrise de le nettoyage en charcuterie ?</t>
  </si>
  <si>
    <t>En charcuterie, pour le nettoyage, j’observe le poste, je contrôle les points suivants : nettoyer, desinfecter et produit adapte et je signale les écarts.</t>
  </si>
  <si>
    <t>En charcuterie, pour le nettoyage, audit : observer le poste, questionner l’équipe, vérifier les points suivants : plan de nettoyage, protocole nd et detergent desinfectant, contrôler les preuves et relever les non-conformités.</t>
  </si>
  <si>
    <t>Quelle décision prends-tu en cas de non-conformité sur le nettoyage en charcuterie ?</t>
  </si>
  <si>
    <t>En charcuterie, pour le nettoyage, en non-conformité, j’arrête, j’isole le produit ou le matériel, puis je préviens.</t>
  </si>
  <si>
    <t>En charcuterie, pour le nettoyage, non-conformité : bloquer ou isoler si besoin, analyser la cause, appliquer la correction et enregistrer la décision.</t>
  </si>
  <si>
    <t>Quels enregistrements ou autocontrôles prouvent que le nettoyage est maîtrisé en charcuterie ?</t>
  </si>
  <si>
    <t>En charcuterie, pour le nettoyage, je garde une preuve simple : fiche, date, contrôle réalisé et correction si besoin.</t>
  </si>
  <si>
    <t>En charcuterie, pour le nettoyage, enregistrements : fiche datée, contrôle de les points suivants : plan de nettoyage, protocole nd et detergent desinfectant, nom du responsable, écart constaté et action corrective réalisée.</t>
  </si>
  <si>
    <t>Quelles consignes donnerais-tu à l’équipe pour sécuriser le nettoyage en charcuterie ?</t>
  </si>
  <si>
    <t>En charcuterie, pour le nettoyage, je rappelle à l’équipe de contrôler les points suivants : nettoyer, desinfecter et produit adapte, d’appliquer la consigne et de signaler les écarts.</t>
  </si>
  <si>
    <t>En charcuterie, pour le nettoyage, consignes équipe : expliquer les points suivants : plan de nettoyage, protocole nd et detergent desinfectant, préciser le contrôle attendu, la fréquence, le responsable et la conduite à tenir.</t>
  </si>
  <si>
    <t>Explique le lien entre le nettoyage en charcuterie et les risques microbiologiques, chimiques, physiques ou allergènes.</t>
  </si>
  <si>
    <t>En charcuterie, pour le nettoyage, je relie l’étape aux dangers possibles et je contrôle les points suivants : nettoyer, desinfecter et produit adapte pour limiter le risque.</t>
  </si>
  <si>
    <t>En charcuterie, pour le nettoyage, lien dangers : relier l’étape aux risques microbiologiques, chimiques, physiques ou allergènes, puis vérifier les points suivants : plan de nettoyage, protocole nd et detergent desinfectant.</t>
  </si>
  <si>
    <t>Rédige une réponse de responsable sur le nettoyage en charcuterie : organisation, contrôle, traçabilité et correction.</t>
  </si>
  <si>
    <t>En charcuterie, pour le nettoyage, je m’organise, je contrôle les points suivants : nettoyer, desinfecter et produit adapte, je note l’écart et je fais corriger.</t>
  </si>
  <si>
    <t>En charcuterie, pour le nettoyage, responsable : planifier l’étape, appliquer les points suivants : plan de nettoyage, protocole nd et detergent desinfectant, contrôler, tracer les écarts et valider l’action corrective.</t>
  </si>
  <si>
    <t>Tu réceptionnes des marchandises en charcuterie. Explique en 2 phrases ce que tu fais pour éviter un risque microbiologique.</t>
  </si>
  <si>
    <t>En charcuterie, pour la réception, je fais attention à controle livraison, temperature reception et dlc. Je contrôle le résultat et je préviens si j’ai un doute.</t>
  </si>
  <si>
    <t>En charcuterie, pour la réception, je maîtrise l’étape avec les points suivants : controle reception, temperature a reception et integrite emballage, contrôle opérationnel et consigne claire à l’équipe.</t>
  </si>
  <si>
    <t>Pendant la réception en charcuterie, que contrôles-tu concrètement avant de continuer ? Donne au moins deux points terrain.</t>
  </si>
  <si>
    <t>En charcuterie, pour la réception, je contrôle les points suivants : controle livraison, temperature reception et dlc. Si ce n’est pas conforme, je stoppe, je corrige ou je préviens.</t>
  </si>
  <si>
    <t>En charcuterie, pour la réception, je vérifie les points suivants : controle reception, temperature a reception et integrite emballage, je compare au critère attendu et je déclenche une action corrective si l’écart est confirmé.</t>
  </si>
  <si>
    <t>Décris les bons gestes à appliquer pendant la réception en charcuterie, avec des mots simples.</t>
  </si>
  <si>
    <t>En charcuterie, pour la réception, les bons gestes sont controle livraison, temperature reception et dlc. Je les applique avant de continuer.</t>
  </si>
  <si>
    <t>En charcuterie, pour la réception, les gestes attendus sont formalisés : controle reception, temperature a reception et integrite emballage, contrôle au poste et correction immédiate en cas de dérive.</t>
  </si>
  <si>
    <t>Donne un exemple simple de conduite correcte pendant la réception en charcuterie.</t>
  </si>
  <si>
    <t>En charcuterie, pour la réception, exemple : je vérifie les points suivants : controle livraison, temperature reception et dlc. Si quelque chose ne va pas, je corrige.</t>
  </si>
  <si>
    <t>En charcuterie, pour la réception, exemple professionnel : sécuriser l’étape par les points suivants : controle reception, temperature a reception et integrite emballage, puis tracer l’écart et la correction si nécessaire.</t>
  </si>
  <si>
    <t>Tu vois un écart ou tu as un doute pendant la réception en charcuterie. Que fais-tu tout de suite ?</t>
  </si>
  <si>
    <t>En charcuterie, pour la réception, en cas de doute, j’arrête, j’isole si besoin et je préviens. Je ne continue pas sans correction.</t>
  </si>
  <si>
    <t>En charcuterie, pour la réception, en cas de doute, je bloque ou j’isole, j’analyse l’écart, je décide de la correction et je trace l’action.</t>
  </si>
  <si>
    <t>Pourquoi la réception en charcuterie est-il important pour la sécurité alimentaire ?</t>
  </si>
  <si>
    <t>En charcuterie, pour la réception, c’est important car une erreur peut créer un risque sanitaire. Je maîtrise controle livraison, temperature reception et dlc.</t>
  </si>
  <si>
    <t>En charcuterie, pour la réception, l’enjeu est sanitaire : l’étape peut créer un danger. Je maîtrise les points suivants : controle reception, temperature a reception et integrite emballage et je vérifie l’application.</t>
  </si>
  <si>
    <t>Quels mots, gestes ou contrôles montrent que tu maîtrises la réception en charcuterie ?</t>
  </si>
  <si>
    <t>En charcuterie, pour la réception, les mots ou gestes attendus sont : controle livraison, temperature reception et dlc. Ils montrent que je contrôle vraiment.</t>
  </si>
  <si>
    <t>En charcuterie, pour la réception, les preuves de maîtrise sont controle reception, temperature a reception et integrite emballage, observation du poste, contrôle documenté et écart traité.</t>
  </si>
  <si>
    <t>Explique à un jeune collègue les précautions à prendre pour la réception en charcuterie.</t>
  </si>
  <si>
    <t>En charcuterie, pour la réception, je dirais au collègue : vérifie controle livraison, temperature reception et dlc, contrôle ton travail et préviens si tu vois un écart.</t>
  </si>
  <si>
    <t>En charcuterie, pour la réception, consigne équipe : appliquer les points suivants : controle reception, temperature a reception et integrite emballage, signaler toute dérive, corriger immédiatement et garder la preuve utile.</t>
  </si>
  <si>
    <t>Pendant la réception en charcuterie, qu’est-ce qu’il ne faut surtout pas oublier ?</t>
  </si>
  <si>
    <t>En charcuterie, pour la réception, à ne pas oublier : controle livraison, temperature reception et dlc. Sans contrôle, on peut laisser passer un risque.</t>
  </si>
  <si>
    <t>En charcuterie, pour la réception, point critique : ne pas oublier les points suivants : controle reception, temperature a reception et integrite emballage, car l’absence de contrôle rend la maîtrise fragile.</t>
  </si>
  <si>
    <t>Tu réceptionnes des marchandises en charcuterie. Rédige une réponse courte : ce que tu fais, ce que tu contrôles, et qui tu préviens en cas de doute.</t>
  </si>
  <si>
    <t>En charcuterie, pour la réception, je vérifie les points suivants : controle livraison, temperature reception et dlc. Si j’ai un doute, j’arrête, je corrige ou je préviens.</t>
  </si>
  <si>
    <t>En charcuterie, pour la réception, réponse responsable : organiser l’étape, contrôler les points suivants : controle reception, temperature a reception et integrite emballage, tracer l’écart et faire appliquer la correction.</t>
  </si>
  <si>
    <t>Présente la procédure professionnelle à appliquer pour maîtriser la réception en charcuterie.</t>
  </si>
  <si>
    <t>En charcuterie, pour la réception, je respecte la procédure et je vérifie les points suivants : controle livraison, temperature reception et dlc. Je garde une preuve si elle est demandée.</t>
  </si>
  <si>
    <t>En charcuterie, pour la réception, procédure : définir le responsable, appliquer les points suivants : controle reception, temperature a reception et integrite emballage, contrôler la conformité et enregistrer les écarts.</t>
  </si>
  <si>
    <t>Quels contrôles, preuves et actions correctives attends-tu sur la réception en charcuterie ?</t>
  </si>
  <si>
    <t>En charcuterie, pour la réception, je contrôle les points suivants : controle livraison, temperature reception et dlc, je note l’écart si besoin et je propose une correction.</t>
  </si>
  <si>
    <t>En charcuterie, pour la réception, contrôle/preuve/correctif : vérifier les points suivants : controle reception, temperature a reception et integrite emballage, conserver fiche ou relevé, puis corriger et tracer l’action.</t>
  </si>
  <si>
    <t>Analyse les dangers liés à la réception en charcuterie et indique les mesures de maîtrise attendues.</t>
  </si>
  <si>
    <t>En charcuterie, pour la réception, je repère le danger, je maîtrise controle livraison, temperature reception et dlc et je préviens le responsable en cas de doute.</t>
  </si>
  <si>
    <t>En charcuterie, pour la réception, analyse danger : identifier le risque lié à l’étape, maîtriser les points suivants : controle reception, temperature a reception et integrite emballage, vérifier l’efficacité et corriger l’écart.</t>
  </si>
  <si>
    <t>Quelles exigences PMS, BPH ou HACCP doivent être respectées pour la réception en charcuterie ?</t>
  </si>
  <si>
    <t>En charcuterie, pour la réception, je respecte les consignes BPH/PMS : controle livraison, temperature reception et dlc. Je travaille proprement et je contrôle.</t>
  </si>
  <si>
    <t>En charcuterie, pour la réception, exigence PMS/BPH/HACCP : procédure écrite, les points suivants : controle reception, temperature a reception et integrite emballage, fréquence de contrôle, preuve et action corrective.</t>
  </si>
  <si>
    <t>Comment réaliserais-tu un audit rapide de la maîtrise de la réception en charcuterie ?</t>
  </si>
  <si>
    <t>En charcuterie, pour la réception, j’observe le poste, je contrôle les points suivants : controle livraison, temperature reception et dlc et je signale les écarts.</t>
  </si>
  <si>
    <t>En charcuterie, pour la réception, audit : observer le poste, questionner l’équipe, vérifier les points suivants : controle reception, temperature a reception et integrite emballage, contrôler les preuves et relever les non-conformités.</t>
  </si>
  <si>
    <t>Quelle décision prends-tu en cas de non-conformité sur la réception en charcuterie ?</t>
  </si>
  <si>
    <t>En charcuterie, pour la réception, en non-conformité, j’arrête, j’isole le produit ou le matériel, puis je préviens.</t>
  </si>
  <si>
    <t>En charcuterie, pour la réception, non-conformité : bloquer ou isoler si besoin, analyser la cause, appliquer la correction et enregistrer la décision.</t>
  </si>
  <si>
    <t>Quels enregistrements ou autocontrôles prouvent que la réception est maîtrisé en charcuterie ?</t>
  </si>
  <si>
    <t>En charcuterie, pour la réception, je garde une preuve simple : fiche, date, contrôle réalisé et correction si besoin.</t>
  </si>
  <si>
    <t>En charcuterie, pour la réception, enregistrements : fiche datée, contrôle de les points suivants : controle reception, temperature a reception et integrite emballage, nom du responsable, écart constaté et action corrective réalisée.</t>
  </si>
  <si>
    <t>Quelles consignes donnerais-tu à l’équipe pour sécuriser la réception en charcuterie ?</t>
  </si>
  <si>
    <t>En charcuterie, pour la réception, je rappelle à l’équipe de contrôler les points suivants : controle livraison, temperature reception et dlc, d’appliquer la consigne et de signaler les écarts.</t>
  </si>
  <si>
    <t>En charcuterie, pour la réception, consignes équipe : expliquer les points suivants : controle reception, temperature a reception et integrite emballage, préciser le contrôle attendu, la fréquence, le responsable et la conduite à tenir.</t>
  </si>
  <si>
    <t>Explique le lien entre la réception en charcuterie et les risques microbiologiques, chimiques, physiques ou allergènes.</t>
  </si>
  <si>
    <t>En charcuterie, pour la réception, je relie l’étape aux dangers possibles et je contrôle les points suivants : controle livraison, temperature reception et dlc pour limiter le risque.</t>
  </si>
  <si>
    <t>En charcuterie, pour la réception, lien dangers : relier l’étape aux risques microbiologiques, chimiques, physiques ou allergènes, puis vérifier les points suivants : controle reception, temperature a reception et integrite emballage.</t>
  </si>
  <si>
    <t>Rédige une réponse de responsable sur la réception en charcuterie : organisation, contrôle, traçabilité et correction.</t>
  </si>
  <si>
    <t>En charcuterie, pour la réception, je m’organise, je contrôle les points suivants : controle livraison, temperature reception et dlc, je note l’écart et je fais corriger.</t>
  </si>
  <si>
    <t>En charcuterie, pour la réception, responsable : planifier l’étape, appliquer les points suivants : controle reception, temperature a reception et integrite emballage, contrôler, tracer les écarts et valider l’action corrective.</t>
  </si>
  <si>
    <t>Tu ranges ou stockes des denrées en charcuterie. Explique en 2 phrases ce que tu fais pour éviter un risque microbiologique.</t>
  </si>
  <si>
    <t>En charcuterie, pour le stockage, je fais attention à ranger au froid, frigo et chambre froide. Je contrôle le résultat et je préviens si j’ai un doute.</t>
  </si>
  <si>
    <t>En charcuterie, pour le stockage, je maîtrise l’étape avec les points suivants : stockage conforme, temperature stockage et froid positif, contrôle opérationnel et consigne claire à l’équipe.</t>
  </si>
  <si>
    <t>Pendant le stockage en charcuterie, que contrôles-tu concrètement avant de continuer ? Donne au moins deux points terrain.</t>
  </si>
  <si>
    <t>En charcuterie, pour le stockage, je contrôle les points suivants : ranger au froid, frigo et chambre froide. Si ce n’est pas conforme, je stoppe, je corrige ou je préviens.</t>
  </si>
  <si>
    <t>En charcuterie, pour le stockage, je vérifie les points suivants : stockage conforme, temperature stockage et froid positif, je compare au critère attendu et je déclenche une action corrective si l’écart est confirmé.</t>
  </si>
  <si>
    <t>Décris les bons gestes à appliquer pendant le stockage en charcuterie, avec des mots simples.</t>
  </si>
  <si>
    <t>En charcuterie, pour le stockage, les bons gestes sont ranger au froid, frigo et chambre froide. Je les applique avant de continuer.</t>
  </si>
  <si>
    <t>En charcuterie, pour le stockage, les gestes attendus sont formalisés : stockage conforme, temperature stockage et froid positif, contrôle au poste et correction immédiate en cas de dérive.</t>
  </si>
  <si>
    <t>Donne un exemple simple de conduite correcte pendant le stockage en charcuterie.</t>
  </si>
  <si>
    <t>En charcuterie, pour le stockage, exemple : je vérifie les points suivants : ranger au froid, frigo et chambre froide. Si quelque chose ne va pas, je corrige.</t>
  </si>
  <si>
    <t>En charcuterie, pour le stockage, exemple professionnel : sécuriser l’étape par les points suivants : stockage conforme, temperature stockage et froid positif, puis tracer l’écart et la correction si nécessaire.</t>
  </si>
  <si>
    <t>Tu vois un écart ou tu as un doute pendant le stockage en charcuterie. Que fais-tu tout de suite ?</t>
  </si>
  <si>
    <t>En charcuterie, pour le stockage, en cas de doute, j’arrête, j’isole si besoin et je préviens. Je ne continue pas sans correction.</t>
  </si>
  <si>
    <t>En charcuterie, pour le stockage, en cas de doute, je bloque ou j’isole, j’analyse l’écart, je décide de la correction et je trace l’action.</t>
  </si>
  <si>
    <t>Pourquoi le stockage en charcuterie est-il important pour la sécurité alimentaire ?</t>
  </si>
  <si>
    <t>En charcuterie, pour le stockage, c’est important car une erreur peut créer un risque sanitaire. Je maîtrise ranger au froid, frigo et chambre froide.</t>
  </si>
  <si>
    <t>En charcuterie, pour le stockage, l’enjeu est sanitaire : l’étape peut créer un danger. Je maîtrise les points suivants : stockage conforme, temperature stockage et froid positif et je vérifie l’application.</t>
  </si>
  <si>
    <t>Quels mots, gestes ou contrôles montrent que tu maîtrises le stockage en charcuterie ?</t>
  </si>
  <si>
    <t>En charcuterie, pour le stockage, les mots ou gestes attendus sont : ranger au froid, frigo et chambre froide. Ils montrent que je contrôle vraiment.</t>
  </si>
  <si>
    <t>En charcuterie, pour le stockage, les preuves de maîtrise sont stockage conforme, temperature stockage et froid positif, observation du poste, contrôle documenté et écart traité.</t>
  </si>
  <si>
    <t>Explique à un jeune collègue les précautions à prendre pour le stockage en charcuterie.</t>
  </si>
  <si>
    <t>En charcuterie, pour le stockage, je dirais au collègue : vérifie ranger au froid, frigo et chambre froide, contrôle ton travail et préviens si tu vois un écart.</t>
  </si>
  <si>
    <t>En charcuterie, pour le stockage, consigne équipe : appliquer les points suivants : stockage conforme, temperature stockage et froid positif, signaler toute dérive, corriger immédiatement et garder la preuve utile.</t>
  </si>
  <si>
    <t>Pendant le stockage en charcuterie, qu’est-ce qu’il ne faut surtout pas oublier ?</t>
  </si>
  <si>
    <t>En charcuterie, pour le stockage, à ne pas oublier : ranger au froid, frigo et chambre froide. Sans contrôle, on peut laisser passer un risque.</t>
  </si>
  <si>
    <t>En charcuterie, pour le stockage, point critique : ne pas oublier les points suivants : stockage conforme, temperature stockage et froid positif, car l’absence de contrôle rend la maîtrise fragile.</t>
  </si>
  <si>
    <t>Tu ranges ou stockes des denrées en charcuterie. Rédige une réponse courte : ce que tu fais, ce que tu contrôles, et qui tu préviens en cas de doute.</t>
  </si>
  <si>
    <t>En charcuterie, pour le stockage, je vérifie les points suivants : ranger au froid, frigo et chambre froide. Si j’ai un doute, j’arrête, je corrige ou je préviens.</t>
  </si>
  <si>
    <t>En charcuterie, pour le stockage, réponse responsable : organiser l’étape, contrôler les points suivants : stockage conforme, temperature stockage et froid positif, tracer l’écart et faire appliquer la correction.</t>
  </si>
  <si>
    <t>Présente la procédure professionnelle à appliquer pour maîtriser le stockage en charcuterie.</t>
  </si>
  <si>
    <t>En charcuterie, pour le stockage, je respecte la procédure et je vérifie les points suivants : ranger au froid, frigo et chambre froide. Je garde une preuve si elle est demandée.</t>
  </si>
  <si>
    <t>En charcuterie, pour le stockage, procédure : définir le responsable, appliquer les points suivants : stockage conforme, temperature stockage et froid positif, contrôler la conformité et enregistrer les écarts.</t>
  </si>
  <si>
    <t>Quels contrôles, preuves et actions correctives attends-tu sur le stockage en charcuterie ?</t>
  </si>
  <si>
    <t>En charcuterie, pour le stockage, je contrôle les points suivants : ranger au froid, frigo et chambre froide, je note l’écart si besoin et je propose une correction.</t>
  </si>
  <si>
    <t>En charcuterie, pour le stockage, contrôle/preuve/correctif : vérifier les points suivants : stockage conforme, temperature stockage et froid positif, conserver fiche ou relevé, puis corriger et tracer l’action.</t>
  </si>
  <si>
    <t>Analyse les dangers liés à le stockage en charcuterie et indique les mesures de maîtrise attendues.</t>
  </si>
  <si>
    <t>En charcuterie, pour le stockage, je repère le danger, je maîtrise ranger au froid, frigo et chambre froide et je préviens le responsable en cas de doute.</t>
  </si>
  <si>
    <t>En charcuterie, pour le stockage, analyse danger : identifier le risque lié à l’étape, maîtriser les points suivants : stockage conforme, temperature stockage et froid positif, vérifier l’efficacité et corriger l’écart.</t>
  </si>
  <si>
    <t>Quelles exigences PMS, BPH ou HACCP doivent être respectées pour le stockage en charcuterie ?</t>
  </si>
  <si>
    <t>En charcuterie, pour le stockage, je respecte les consignes BPH/PMS : ranger au froid, frigo et chambre froide. Je travaille proprement et je contrôle.</t>
  </si>
  <si>
    <t>En charcuterie, pour le stockage, exigence PMS/BPH/HACCP : procédure écrite, les points suivants : stockage conforme, temperature stockage et froid positif, fréquence de contrôle, preuve et action corrective.</t>
  </si>
  <si>
    <t>Comment réaliserais-tu un audit rapide de la maîtrise de le stockage en charcuterie ?</t>
  </si>
  <si>
    <t>En charcuterie, pour le stockage, j’observe le poste, je contrôle les points suivants : ranger au froid, frigo et chambre froide et je signale les écarts.</t>
  </si>
  <si>
    <t>En charcuterie, pour le stockage, audit : observer le poste, questionner l’équipe, vérifier les points suivants : stockage conforme, temperature stockage et froid positif, contrôler les preuves et relever les non-conformités.</t>
  </si>
  <si>
    <t>Quelle décision prends-tu en cas de non-conformité sur le stockage en charcuterie ?</t>
  </si>
  <si>
    <t>En charcuterie, pour le stockage, en non-conformité, j’arrête, j’isole le produit ou le matériel, puis je préviens.</t>
  </si>
  <si>
    <t>En charcuterie, pour le stockage, non-conformité : bloquer ou isoler si besoin, analyser la cause, appliquer la correction et enregistrer la décision.</t>
  </si>
  <si>
    <t>Quels enregistrements ou autocontrôles prouvent que le stockage est maîtrisé en charcuterie ?</t>
  </si>
  <si>
    <t>En charcuterie, pour le stockage, je garde une preuve simple : fiche, date, contrôle réalisé et correction si besoin.</t>
  </si>
  <si>
    <t>En charcuterie, pour le stockage, enregistrements : fiche datée, contrôle de les points suivants : stockage conforme, temperature stockage et froid positif, nom du responsable, écart constaté et action corrective réalisée.</t>
  </si>
  <si>
    <t>Quelles consignes donnerais-tu à l’équipe pour sécuriser le stockage en charcuterie ?</t>
  </si>
  <si>
    <t>En charcuterie, pour le stockage, je rappelle à l’équipe de contrôler les points suivants : ranger au froid, frigo et chambre froide, d’appliquer la consigne et de signaler les écarts.</t>
  </si>
  <si>
    <t>En charcuterie, pour le stockage, consignes équipe : expliquer les points suivants : stockage conforme, temperature stockage et froid positif, préciser le contrôle attendu, la fréquence, le responsable et la conduite à tenir.</t>
  </si>
  <si>
    <t>Explique le lien entre le stockage en charcuterie et les risques microbiologiques, chimiques, physiques ou allergènes.</t>
  </si>
  <si>
    <t>En charcuterie, pour le stockage, je relie l’étape aux dangers possibles et je contrôle les points suivants : ranger au froid, frigo et chambre froide pour limiter le risque.</t>
  </si>
  <si>
    <t>En charcuterie, pour le stockage, lien dangers : relier l’étape aux risques microbiologiques, chimiques, physiques ou allergènes, puis vérifier les points suivants : stockage conforme, temperature stockage et froid positif.</t>
  </si>
  <si>
    <t>Rédige une réponse de responsable sur le stockage en charcuterie : organisation, contrôle, traçabilité et correction.</t>
  </si>
  <si>
    <t>En charcuterie, pour le stockage, je m’organise, je contrôle les points suivants : ranger au froid, frigo et chambre froide, je note l’écart et je fais corriger.</t>
  </si>
  <si>
    <t>En charcuterie, pour le stockage, responsable : planifier l’étape, appliquer les points suivants : stockage conforme, temperature stockage et froid positif, contrôler, tracer les écarts et valider l’action corrective.</t>
  </si>
  <si>
    <t>Tu cuis une préparation en charcuterie. Explique en 2 phrases ce que tu fais pour éviter un risque microbiologique.</t>
  </si>
  <si>
    <t>En charcuterie, pour la cuisson, je fais attention à cuisson, cuire assez et temperature coeur. Je contrôle le résultat et je préviens si j’ai un doute.</t>
  </si>
  <si>
    <t>En charcuterie, pour la cuisson, je maîtrise l’étape avec les points suivants : temperature a coeur, controle sonde et cuisson maitrisee, contrôle opérationnel et consigne claire à l’équipe.</t>
  </si>
  <si>
    <t>Pendant la cuisson en charcuterie, que contrôles-tu concrètement avant de continuer ? Donne au moins deux points terrain.</t>
  </si>
  <si>
    <t>En charcuterie, pour la cuisson, je contrôle les points suivants : cuisson, cuire assez et temperature coeur. Si ce n’est pas conforme, je stoppe, je corrige ou je préviens.</t>
  </si>
  <si>
    <t>En charcuterie, pour la cuisson, je vérifie les points suivants : temperature a coeur, controle sonde et cuisson maitrisee, je compare au critère attendu et je déclenche une action corrective si l’écart est confirmé.</t>
  </si>
  <si>
    <t>Décris les bons gestes à appliquer pendant la cuisson en charcuterie, avec des mots simples.</t>
  </si>
  <si>
    <t>En charcuterie, pour la cuisson, les bons gestes sont cuisson, cuire assez et temperature coeur. Je les applique avant de continuer.</t>
  </si>
  <si>
    <t>En charcuterie, pour la cuisson, les gestes attendus sont formalisés : temperature a coeur, controle sonde et cuisson maitrisee, contrôle au poste et correction immédiate en cas de dérive.</t>
  </si>
  <si>
    <t>Donne un exemple simple de conduite correcte pendant la cuisson en charcuterie.</t>
  </si>
  <si>
    <t>En charcuterie, pour la cuisson, exemple : je vérifie les points suivants : cuisson, cuire assez et temperature coeur. Si quelque chose ne va pas, je corrige.</t>
  </si>
  <si>
    <t>En charcuterie, pour la cuisson, exemple professionnel : sécuriser l’étape par les points suivants : temperature a coeur, controle sonde et cuisson maitrisee, puis tracer l’écart et la correction si nécessaire.</t>
  </si>
  <si>
    <t>Tu vois un écart ou tu as un doute pendant la cuisson en charcuterie. Que fais-tu tout de suite ?</t>
  </si>
  <si>
    <t>En charcuterie, pour la cuisson, en cas de doute, j’arrête, j’isole si besoin et je préviens. Je ne continue pas sans correction.</t>
  </si>
  <si>
    <t>En charcuterie, pour la cuisson, en cas de doute, je bloque ou j’isole, j’analyse l’écart, je décide de la correction et je trace l’action.</t>
  </si>
  <si>
    <t>Pourquoi la cuisson en charcuterie est-il important pour la sécurité alimentaire ?</t>
  </si>
  <si>
    <t>En charcuterie, pour la cuisson, c’est important car une erreur peut créer un risque sanitaire. Je maîtrise cuisson, cuire assez et temperature coeur.</t>
  </si>
  <si>
    <t>En charcuterie, pour la cuisson, l’enjeu est sanitaire : l’étape peut créer un danger. Je maîtrise les points suivants : temperature a coeur, controle sonde et cuisson maitrisee et je vérifie l’application.</t>
  </si>
  <si>
    <t>Quels mots, gestes ou contrôles montrent que tu maîtrises la cuisson en charcuterie ?</t>
  </si>
  <si>
    <t>En charcuterie, pour la cuisson, les mots ou gestes attendus sont : cuisson, cuire assez et temperature coeur. Ils montrent que je contrôle vraiment.</t>
  </si>
  <si>
    <t>En charcuterie, pour la cuisson, les preuves de maîtrise sont temperature a coeur, controle sonde et cuisson maitrisee, observation du poste, contrôle documenté et écart traité.</t>
  </si>
  <si>
    <t>Explique à un jeune collègue les précautions à prendre pour la cuisson en charcuterie.</t>
  </si>
  <si>
    <t>En charcuterie, pour la cuisson, je dirais au collègue : vérifie cuisson, cuire assez et temperature coeur, contrôle ton travail et préviens si tu vois un écart.</t>
  </si>
  <si>
    <t>En charcuterie, pour la cuisson, consigne équipe : appliquer les points suivants : temperature a coeur, controle sonde et cuisson maitrisee, signaler toute dérive, corriger immédiatement et garder la preuve utile.</t>
  </si>
  <si>
    <t>Pendant la cuisson en charcuterie, qu’est-ce qu’il ne faut surtout pas oublier ?</t>
  </si>
  <si>
    <t>En charcuterie, pour la cuisson, à ne pas oublier : cuisson, cuire assez et temperature coeur. Sans contrôle, on peut laisser passer un risque.</t>
  </si>
  <si>
    <t>En charcuterie, pour la cuisson, point critique : ne pas oublier les points suivants : temperature a coeur, controle sonde et cuisson maitrisee, car l’absence de contrôle rend la maîtrise fragile.</t>
  </si>
  <si>
    <t>Tu cuis une préparation en charcuterie. Rédige une réponse courte : ce que tu fais, ce que tu contrôles, et qui tu préviens en cas de doute.</t>
  </si>
  <si>
    <t>En charcuterie, pour la cuisson, je vérifie les points suivants : cuisson, cuire assez et temperature coeur. Si j’ai un doute, j’arrête, je corrige ou je préviens.</t>
  </si>
  <si>
    <t>En charcuterie, pour la cuisson, réponse responsable : organiser l’étape, contrôler les points suivants : temperature a coeur, controle sonde et cuisson maitrisee, tracer l’écart et faire appliquer la correction.</t>
  </si>
  <si>
    <t>Présente la procédure professionnelle à appliquer pour maîtriser la cuisson en charcuterie.</t>
  </si>
  <si>
    <t>En charcuterie, pour la cuisson, je respecte la procédure et je vérifie les points suivants : cuisson, cuire assez et temperature coeur. Je garde une preuve si elle est demandée.</t>
  </si>
  <si>
    <t>En charcuterie, pour la cuisson, procédure : définir le responsable, appliquer les points suivants : temperature a coeur, controle sonde et cuisson maitrisee, contrôler la conformité et enregistrer les écarts.</t>
  </si>
  <si>
    <t>Quels contrôles, preuves et actions correctives attends-tu sur la cuisson en charcuterie ?</t>
  </si>
  <si>
    <t>En charcuterie, pour la cuisson, je contrôle les points suivants : cuisson, cuire assez et temperature coeur, je note l’écart si besoin et je propose une correction.</t>
  </si>
  <si>
    <t>En charcuterie, pour la cuisson, contrôle/preuve/correctif : vérifier les points suivants : temperature a coeur, controle sonde et cuisson maitrisee, conserver fiche ou relevé, puis corriger et tracer l’action.</t>
  </si>
  <si>
    <t>Analyse les dangers liés à la cuisson en charcuterie et indique les mesures de maîtrise attendues.</t>
  </si>
  <si>
    <t>En charcuterie, pour la cuisson, je repère le danger, je maîtrise cuisson, cuire assez et temperature coeur et je préviens le responsable en cas de doute.</t>
  </si>
  <si>
    <t>En charcuterie, pour la cuisson, analyse danger : identifier le risque lié à l’étape, maîtriser les points suivants : temperature a coeur, controle sonde et cuisson maitrisee, vérifier l’efficacité et corriger l’écart.</t>
  </si>
  <si>
    <t>Quelles exigences PMS, BPH ou HACCP doivent être respectées pour la cuisson en charcuterie ?</t>
  </si>
  <si>
    <t>En charcuterie, pour la cuisson, je respecte les consignes BPH/PMS : cuisson, cuire assez et temperature coeur. Je travaille proprement et je contrôle.</t>
  </si>
  <si>
    <t>En charcuterie, pour la cuisson, exigence PMS/BPH/HACCP : procédure écrite, les points suivants : temperature a coeur, controle sonde et cuisson maitrisee, fréquence de contrôle, preuve et action corrective.</t>
  </si>
  <si>
    <t>Comment réaliserais-tu un audit rapide de la maîtrise de la cuisson en charcuterie ?</t>
  </si>
  <si>
    <t>En charcuterie, pour la cuisson, j’observe le poste, je contrôle les points suivants : cuisson, cuire assez et temperature coeur et je signale les écarts.</t>
  </si>
  <si>
    <t>En charcuterie, pour la cuisson, audit : observer le poste, questionner l’équipe, vérifier les points suivants : temperature a coeur, controle sonde et cuisson maitrisee, contrôler les preuves et relever les non-conformités.</t>
  </si>
  <si>
    <t>Quelle décision prends-tu en cas de non-conformité sur la cuisson en charcuterie ?</t>
  </si>
  <si>
    <t>En charcuterie, pour la cuisson, en non-conformité, j’arrête, j’isole le produit ou le matériel, puis je préviens.</t>
  </si>
  <si>
    <t>En charcuterie, pour la cuisson, non-conformité : bloquer ou isoler si besoin, analyser la cause, appliquer la correction et enregistrer la décision.</t>
  </si>
  <si>
    <t>Quels enregistrements ou autocontrôles prouvent que la cuisson est maîtrisé en charcuterie ?</t>
  </si>
  <si>
    <t>En charcuterie, pour la cuisson, je garde une preuve simple : fiche, date, contrôle réalisé et correction si besoin.</t>
  </si>
  <si>
    <t>En charcuterie, pour la cuisson, enregistrements : fiche datée, contrôle de les points suivants : temperature a coeur, controle sonde et cuisson maitrisee, nom du responsable, écart constaté et action corrective réalisée.</t>
  </si>
  <si>
    <t>Quelles consignes donnerais-tu à l’équipe pour sécuriser la cuisson en charcuterie ?</t>
  </si>
  <si>
    <t>En charcuterie, pour la cuisson, je rappelle à l’équipe de contrôler les points suivants : cuisson, cuire assez et temperature coeur, d’appliquer la consigne et de signaler les écarts.</t>
  </si>
  <si>
    <t>En charcuterie, pour la cuisson, consignes équipe : expliquer les points suivants : temperature a coeur, controle sonde et cuisson maitrisee, préciser le contrôle attendu, la fréquence, le responsable et la conduite à tenir.</t>
  </si>
  <si>
    <t>Explique le lien entre la cuisson en charcuterie et les risques microbiologiques, chimiques, physiques ou allergènes.</t>
  </si>
  <si>
    <t>En charcuterie, pour la cuisson, je relie l’étape aux dangers possibles et je contrôle les points suivants : cuisson, cuire assez et temperature coeur pour limiter le risque.</t>
  </si>
  <si>
    <t>En charcuterie, pour la cuisson, lien dangers : relier l’étape aux risques microbiologiques, chimiques, physiques ou allergènes, puis vérifier les points suivants : temperature a coeur, controle sonde et cuisson maitrisee.</t>
  </si>
  <si>
    <t>Rédige une réponse de responsable sur la cuisson en charcuterie : organisation, contrôle, traçabilité et correction.</t>
  </si>
  <si>
    <t>En charcuterie, pour la cuisson, je m’organise, je contrôle les points suivants : cuisson, cuire assez et temperature coeur, je note l’écart et je fais corriger.</t>
  </si>
  <si>
    <t>En charcuterie, pour la cuisson, responsable : planifier l’étape, appliquer les points suivants : temperature a coeur, controle sonde et cuisson maitrisee, contrôler, tracer les écarts et valider l’action corrective.</t>
  </si>
  <si>
    <t>Tu sers une préparation en charcuterie. Explique en 2 phrases ce que tu fais pour éviter un risque microbiologique.</t>
  </si>
  <si>
    <t>En charcuterie, pour le service, je fais attention à maintien chaud, maintien froid et vitrine froide. Je contrôle le résultat et je préviens si j’ai un doute.</t>
  </si>
  <si>
    <t>En charcuterie, pour le service, je maîtrise l’étape avec les points suivants : liaison chaude, liaison froide et temperature service, contrôle opérationnel et consigne claire à l’équipe.</t>
  </si>
  <si>
    <t>Pendant le service en charcuterie, que contrôles-tu concrètement avant de continuer ? Donne au moins deux points terrain.</t>
  </si>
  <si>
    <t>En charcuterie, pour le service, je contrôle les points suivants : maintien chaud, maintien froid et vitrine froide. Si ce n’est pas conforme, je stoppe, je corrige ou je préviens.</t>
  </si>
  <si>
    <t>En charcuterie, pour le service, je vérifie les points suivants : liaison chaude, liaison froide et temperature service, je compare au critère attendu et je déclenche une action corrective si l’écart est confirmé.</t>
  </si>
  <si>
    <t>Décris les bons gestes à appliquer pendant le service en charcuterie, avec des mots simples.</t>
  </si>
  <si>
    <t>En charcuterie, pour le service, les bons gestes sont maintien chaud, maintien froid et vitrine froide. Je les applique avant de continuer.</t>
  </si>
  <si>
    <t>En charcuterie, pour le service, les gestes attendus sont formalisés : liaison chaude, liaison froide et temperature service, contrôle au poste et correction immédiate en cas de dérive.</t>
  </si>
  <si>
    <t>Donne un exemple simple de conduite correcte pendant le service en charcuterie.</t>
  </si>
  <si>
    <t>En charcuterie, pour le service, exemple : je vérifie les points suivants : maintien chaud, maintien froid et vitrine froide. Si quelque chose ne va pas, je corrige.</t>
  </si>
  <si>
    <t>En charcuterie, pour le service, exemple professionnel : sécuriser l’étape par les points suivants : liaison chaude, liaison froide et temperature service, puis tracer l’écart et la correction si nécessaire.</t>
  </si>
  <si>
    <t>Tu vois un écart ou tu as un doute pendant le service en charcuterie. Que fais-tu tout de suite ?</t>
  </si>
  <si>
    <t>En charcuterie, pour le service, en cas de doute, j’arrête, j’isole si besoin et je préviens. Je ne continue pas sans correction.</t>
  </si>
  <si>
    <t>En charcuterie, pour le service, en cas de doute, je bloque ou j’isole, j’analyse l’écart, je décide de la correction et je trace l’action.</t>
  </si>
  <si>
    <t>Pourquoi le service en charcuterie est-il important pour la sécurité alimentaire ?</t>
  </si>
  <si>
    <t>En charcuterie, pour le service, c’est important car une erreur peut créer un risque sanitaire. Je maîtrise maintien chaud, maintien froid et vitrine froide.</t>
  </si>
  <si>
    <t>En charcuterie, pour le service, l’enjeu est sanitaire : l’étape peut créer un danger. Je maîtrise les points suivants : liaison chaude, liaison froide et temperature service et je vérifie l’application.</t>
  </si>
  <si>
    <t>Quels mots, gestes ou contrôles montrent que tu maîtrises le service en charcuterie ?</t>
  </si>
  <si>
    <t>En charcuterie, pour le service, les mots ou gestes attendus sont : maintien chaud, maintien froid et vitrine froide. Ils montrent que je contrôle vraiment.</t>
  </si>
  <si>
    <t>En charcuterie, pour le service, les preuves de maîtrise sont liaison chaude, liaison froide et temperature service, observation du poste, contrôle documenté et écart traité.</t>
  </si>
  <si>
    <t>Explique à un jeune collègue les précautions à prendre pour le service en charcuterie.</t>
  </si>
  <si>
    <t>En charcuterie, pour le service, je dirais au collègue : vérifie maintien chaud, maintien froid et vitrine froide, contrôle ton travail et préviens si tu vois un écart.</t>
  </si>
  <si>
    <t>En charcuterie, pour le service, consigne équipe : appliquer les points suivants : liaison chaude, liaison froide et temperature service, signaler toute dérive, corriger immédiatement et garder la preuve utile.</t>
  </si>
  <si>
    <t>Pendant le service en charcuterie, qu’est-ce qu’il ne faut surtout pas oublier ?</t>
  </si>
  <si>
    <t>En charcuterie, pour le service, à ne pas oublier : maintien chaud, maintien froid et vitrine froide. Sans contrôle, on peut laisser passer un risque.</t>
  </si>
  <si>
    <t>En charcuterie, pour le service, point critique : ne pas oublier les points suivants : liaison chaude, liaison froide et temperature service, car l’absence de contrôle rend la maîtrise fragile.</t>
  </si>
  <si>
    <t>Tu sers une préparation en charcuterie. Rédige une réponse courte : ce que tu fais, ce que tu contrôles, et qui tu préviens en cas de doute.</t>
  </si>
  <si>
    <t>En charcuterie, pour le service, je vérifie les points suivants : maintien chaud, maintien froid et vitrine froide. Si j’ai un doute, j’arrête, je corrige ou je préviens.</t>
  </si>
  <si>
    <t>En charcuterie, pour le service, réponse responsable : organiser l’étape, contrôler les points suivants : liaison chaude, liaison froide et temperature service, tracer l’écart et faire appliquer la correction.</t>
  </si>
  <si>
    <t>Présente la procédure professionnelle à appliquer pour maîtriser le service en charcuterie.</t>
  </si>
  <si>
    <t>En charcuterie, pour le service, je respecte la procédure et je vérifie les points suivants : maintien chaud, maintien froid et vitrine froide. Je garde une preuve si elle est demandée.</t>
  </si>
  <si>
    <t>En charcuterie, pour le service, procédure : définir le responsable, appliquer les points suivants : liaison chaude, liaison froide et temperature service, contrôler la conformité et enregistrer les écarts.</t>
  </si>
  <si>
    <t>Quels contrôles, preuves et actions correctives attends-tu sur le service en charcuterie ?</t>
  </si>
  <si>
    <t>En charcuterie, pour le service, je contrôle les points suivants : maintien chaud, maintien froid et vitrine froide, je note l’écart si besoin et je propose une correction.</t>
  </si>
  <si>
    <t>En charcuterie, pour le service, contrôle/preuve/correctif : vérifier les points suivants : liaison chaude, liaison froide et temperature service, conserver fiche ou relevé, puis corriger et tracer l’action.</t>
  </si>
  <si>
    <t>Analyse les dangers liés à le service en charcuterie et indique les mesures de maîtrise attendues.</t>
  </si>
  <si>
    <t>En charcuterie, pour le service, je repère le danger, je maîtrise maintien chaud, maintien froid et vitrine froide et je préviens le responsable en cas de doute.</t>
  </si>
  <si>
    <t>En charcuterie, pour le service, analyse danger : identifier le risque lié à l’étape, maîtriser les points suivants : liaison chaude, liaison froide et temperature service, vérifier l’efficacité et corriger l’écart.</t>
  </si>
  <si>
    <t>Quelles exigences PMS, BPH ou HACCP doivent être respectées pour le service en charcuterie ?</t>
  </si>
  <si>
    <t>En charcuterie, pour le service, je respecte les consignes BPH/PMS : maintien chaud, maintien froid et vitrine froide. Je travaille proprement et je contrôle.</t>
  </si>
  <si>
    <t>En charcuterie, pour le service, exigence PMS/BPH/HACCP : procédure écrite, les points suivants : liaison chaude, liaison froide et temperature service, fréquence de contrôle, preuve et action corrective.</t>
  </si>
  <si>
    <t>Comment réaliserais-tu un audit rapide de la maîtrise de le service en charcuterie ?</t>
  </si>
  <si>
    <t>En charcuterie, pour le service, j’observe le poste, je contrôle les points suivants : maintien chaud, maintien froid et vitrine froide et je signale les écarts.</t>
  </si>
  <si>
    <t>En charcuterie, pour le service, audit : observer le poste, questionner l’équipe, vérifier les points suivants : liaison chaude, liaison froide et temperature service, contrôler les preuves et relever les non-conformités.</t>
  </si>
  <si>
    <t>Quelle décision prends-tu en cas de non-conformité sur le service en charcuterie ?</t>
  </si>
  <si>
    <t>En charcuterie, pour le service, en non-conformité, j’arrête, j’isole le produit ou le matériel, puis je préviens.</t>
  </si>
  <si>
    <t>En charcuterie, pour le service, non-conformité : bloquer ou isoler si besoin, analyser la cause, appliquer la correction et enregistrer la décision.</t>
  </si>
  <si>
    <t>Quels enregistrements ou autocontrôles prouvent que le service est maîtrisé en charcuterie ?</t>
  </si>
  <si>
    <t>En charcuterie, pour le service, je garde une preuve simple : fiche, date, contrôle réalisé et correction si besoin.</t>
  </si>
  <si>
    <t>En charcuterie, pour le service, enregistrements : fiche datée, contrôle de les points suivants : liaison chaude, liaison froide et temperature service, nom du responsable, écart constaté et action corrective réalisée.</t>
  </si>
  <si>
    <t>Quelles consignes donnerais-tu à l’équipe pour sécuriser le service en charcuterie ?</t>
  </si>
  <si>
    <t>En charcuterie, pour le service, je rappelle à l’équipe de contrôler les points suivants : maintien chaud, maintien froid et vitrine froide, d’appliquer la consigne et de signaler les écarts.</t>
  </si>
  <si>
    <t>En charcuterie, pour le service, consignes équipe : expliquer les points suivants : liaison chaude, liaison froide et temperature service, préciser le contrôle attendu, la fréquence, le responsable et la conduite à tenir.</t>
  </si>
  <si>
    <t>Explique le lien entre le service en charcuterie et les risques microbiologiques, chimiques, physiques ou allergènes.</t>
  </si>
  <si>
    <t>En charcuterie, pour le service, je relie l’étape aux dangers possibles et je contrôle les points suivants : maintien chaud, maintien froid et vitrine froide pour limiter le risque.</t>
  </si>
  <si>
    <t>En charcuterie, pour le service, lien dangers : relier l’étape aux risques microbiologiques, chimiques, physiques ou allergènes, puis vérifier les points suivants : liaison chaude, liaison froide et temperature service.</t>
  </si>
  <si>
    <t>Rédige une réponse de responsable sur le service en charcuterie : organisation, contrôle, traçabilité et correction.</t>
  </si>
  <si>
    <t>En charcuterie, pour le service, je m’organise, je contrôle les points suivants : maintien chaud, maintien froid et vitrine froide, je note l’écart et je fais corriger.</t>
  </si>
  <si>
    <t>En charcuterie, pour le service, responsable : planifier l’étape, appliquer les points suivants : liaison chaude, liaison froide et temperature service, contrôler, tracer les écarts et valider l’action corrective.</t>
  </si>
  <si>
    <t>Tu refroidis une préparation en charcuterie. Explique en 2 phrases ce que tu fais pour éviter un risque microbiologique.</t>
  </si>
  <si>
    <t>En charcuterie, pour le refroidissement, je fais attention à refroidissement rapide, refroidir vite et cellule. Je contrôle le résultat et je préviens si j’ai un doute.</t>
  </si>
  <si>
    <t>En charcuterie, pour le refroidissement, je maîtrise l’étape avec les points suivants : refroidissement rapide, cellule de refroidissement et faible epaisseur, contrôle opérationnel et consigne claire à l’équipe.</t>
  </si>
  <si>
    <t>Pendant le refroidissement en charcuterie, que contrôles-tu concrètement avant de continuer ? Donne au moins deux points terrain.</t>
  </si>
  <si>
    <t>En charcuterie, pour le refroidissement, je contrôle les points suivants : refroidissement rapide, refroidir vite et cellule. Si ce n’est pas conforme, je stoppe, je corrige ou je préviens.</t>
  </si>
  <si>
    <t>En charcuterie, pour le refroidissement, je vérifie les points suivants : refroidissement rapide, cellule de refroidissement et faible epaisseur, je compare au critère attendu et je déclenche une action corrective si l’écart est confirmé.</t>
  </si>
  <si>
    <t>Décris les bons gestes à appliquer pendant le refroidissement en charcuterie, avec des mots simples.</t>
  </si>
  <si>
    <t>En charcuterie, pour le refroidissement, les bons gestes sont refroidissement rapide, refroidir vite et cellule. Je les applique avant de continuer.</t>
  </si>
  <si>
    <t>En charcuterie, pour le refroidissement, les gestes attendus sont formalisés : refroidissement rapide, cellule de refroidissement et faible epaisseur, contrôle au poste et correction immédiate en cas de dérive.</t>
  </si>
  <si>
    <t>Donne un exemple simple de conduite correcte pendant le refroidissement en charcuterie.</t>
  </si>
  <si>
    <t>En charcuterie, pour le refroidissement, exemple : je vérifie les points suivants : refroidissement rapide, refroidir vite et cellule. Si quelque chose ne va pas, je corrige.</t>
  </si>
  <si>
    <t>En charcuterie, pour le refroidissement, exemple professionnel : sécuriser l’étape par les points suivants : refroidissement rapide, cellule de refroidissement et faible epaisseur, puis tracer l’écart et la correction si nécessaire.</t>
  </si>
  <si>
    <t>Tu vois un écart ou tu as un doute pendant le refroidissement en charcuterie. Que fais-tu tout de suite ?</t>
  </si>
  <si>
    <t>En charcuterie, pour le refroidissement, en cas de doute, j’arrête, j’isole si besoin et je préviens. Je ne continue pas sans correction.</t>
  </si>
  <si>
    <t>En charcuterie, pour le refroidissement, en cas de doute, je bloque ou j’isole, j’analyse l’écart, je décide de la correction et je trace l’action.</t>
  </si>
  <si>
    <t>Pourquoi le refroidissement en charcuterie est-il important pour la sécurité alimentaire ?</t>
  </si>
  <si>
    <t>En charcuterie, pour le refroidissement, c’est important car une erreur peut créer un risque sanitaire. Je maîtrise refroidissement rapide, refroidir vite et cellule.</t>
  </si>
  <si>
    <t>En charcuterie, pour le refroidissement, l’enjeu est sanitaire : l’étape peut créer un danger. Je maîtrise les points suivants : refroidissement rapide, cellule de refroidissement et faible epaisseur et je vérifie l’application.</t>
  </si>
  <si>
    <t>Quels mots, gestes ou contrôles montrent que tu maîtrises le refroidissement en charcuterie ?</t>
  </si>
  <si>
    <t>En charcuterie, pour le refroidissement, les mots ou gestes attendus sont : refroidissement rapide, refroidir vite et cellule. Ils montrent que je contrôle vraiment.</t>
  </si>
  <si>
    <t>En charcuterie, pour le refroidissement, les preuves de maîtrise sont refroidissement rapide, cellule de refroidissement et faible epaisseur, observation du poste, contrôle documenté et écart traité.</t>
  </si>
  <si>
    <t>Explique à un jeune collègue les précautions à prendre pour le refroidissement en charcuterie.</t>
  </si>
  <si>
    <t>En charcuterie, pour le refroidissement, je dirais au collègue : vérifie refroidissement rapide, refroidir vite et cellule, contrôle ton travail et préviens si tu vois un écart.</t>
  </si>
  <si>
    <t>En charcuterie, pour le refroidissement, consigne équipe : appliquer les points suivants : refroidissement rapide, cellule de refroidissement et faible epaisseur, signaler toute dérive, corriger immédiatement et garder la preuve utile.</t>
  </si>
  <si>
    <t>Pendant le refroidissement en charcuterie, qu’est-ce qu’il ne faut surtout pas oublier ?</t>
  </si>
  <si>
    <t>En charcuterie, pour le refroidissement, à ne pas oublier : refroidissement rapide, refroidir vite et cellule. Sans contrôle, on peut laisser passer un risque.</t>
  </si>
  <si>
    <t>En charcuterie, pour le refroidissement, point critique : ne pas oublier les points suivants : refroidissement rapide, cellule de refroidissement et faible epaisseur, car l’absence de contrôle rend la maîtrise fragile.</t>
  </si>
  <si>
    <t>Tu refroidis une préparation en charcuterie. Rédige une réponse courte : ce que tu fais, ce que tu contrôles, et qui tu préviens en cas de doute.</t>
  </si>
  <si>
    <t>En charcuterie, pour le refroidissement, je vérifie les points suivants : refroidissement rapide, refroidir vite et cellule. Si j’ai un doute, j’arrête, je corrige ou je préviens.</t>
  </si>
  <si>
    <t>En charcuterie, pour le refroidissement, réponse responsable : organiser l’étape, contrôler les points suivants : refroidissement rapide, cellule de refroidissement et faible epaisseur, tracer l’écart et faire appliquer la correction.</t>
  </si>
  <si>
    <t>Présente la procédure professionnelle à appliquer pour maîtriser le refroidissement en charcuterie.</t>
  </si>
  <si>
    <t>En charcuterie, pour le refroidissement, je respecte la procédure et je vérifie les points suivants : refroidissement rapide, refroidir vite et cellule. Je garde une preuve si elle est demandée.</t>
  </si>
  <si>
    <t>En charcuterie, pour le refroidissement, procédure : définir le responsable, appliquer les points suivants : refroidissement rapide, cellule de refroidissement et faible epaisseur, contrôler la conformité et enregistrer les écarts.</t>
  </si>
  <si>
    <t>Quels contrôles, preuves et actions correctives attends-tu sur le refroidissement en charcuterie ?</t>
  </si>
  <si>
    <t>En charcuterie, pour le refroidissement, je contrôle les points suivants : refroidissement rapide, refroidir vite et cellule, je note l’écart si besoin et je propose une correction.</t>
  </si>
  <si>
    <t>En charcuterie, pour le refroidissement, contrôle/preuve/correctif : vérifier les points suivants : refroidissement rapide, cellule de refroidissement et faible epaisseur, conserver fiche ou relevé, puis corriger et tracer l’action.</t>
  </si>
  <si>
    <t>Analyse les dangers liés à le refroidissement en charcuterie et indique les mesures de maîtrise attendues.</t>
  </si>
  <si>
    <t>En charcuterie, pour le refroidissement, je repère le danger, je maîtrise refroidissement rapide, refroidir vite et cellule et je préviens le responsable en cas de doute.</t>
  </si>
  <si>
    <t>En charcuterie, pour le refroidissement, analyse danger : identifier le risque lié à l’étape, maîtriser les points suivants : refroidissement rapide, cellule de refroidissement et faible epaisseur, vérifier l’efficacité et corriger l’écart.</t>
  </si>
  <si>
    <t>Quelles exigences PMS, BPH ou HACCP doivent être respectées pour le refroidissement en charcuterie ?</t>
  </si>
  <si>
    <t>En charcuterie, pour le refroidissement, je respecte les consignes BPH/PMS : refroidissement rapide, refroidir vite et cellule. Je travaille proprement et je contrôle.</t>
  </si>
  <si>
    <t>En charcuterie, pour le refroidissement, exigence PMS/BPH/HACCP : procédure écrite, les points suivants : refroidissement rapide, cellule de refroidissement et faible epaisseur, fréquence de contrôle, preuve et action corrective.</t>
  </si>
  <si>
    <t>Comment réaliserais-tu un audit rapide de la maîtrise de le refroidissement en charcuterie ?</t>
  </si>
  <si>
    <t>En charcuterie, pour le refroidissement, j’observe le poste, je contrôle les points suivants : refroidissement rapide, refroidir vite et cellule et je signale les écarts.</t>
  </si>
  <si>
    <t>En charcuterie, pour le refroidissement, audit : observer le poste, questionner l’équipe, vérifier les points suivants : refroidissement rapide, cellule de refroidissement et faible epaisseur, contrôler les preuves et relever les non-conformités.</t>
  </si>
  <si>
    <t>Quelle décision prends-tu en cas de non-conformité sur le refroidissement en charcuterie ?</t>
  </si>
  <si>
    <t>En charcuterie, pour le refroidissement, en non-conformité, j’arrête, j’isole le produit ou le matériel, puis je préviens.</t>
  </si>
  <si>
    <t>En charcuterie, pour le refroidissement, non-conformité : bloquer ou isoler si besoin, analyser la cause, appliquer la correction et enregistrer la décision.</t>
  </si>
  <si>
    <t>Quels enregistrements ou autocontrôles prouvent que le refroidissement est maîtrisé en charcuterie ?</t>
  </si>
  <si>
    <t>En charcuterie, pour le refroidissement, je garde une preuve simple : fiche, date, contrôle réalisé et correction si besoin.</t>
  </si>
  <si>
    <t>En charcuterie, pour le refroidissement, enregistrements : fiche datée, contrôle de les points suivants : refroidissement rapide, cellule de refroidissement et faible epaisseur, nom du responsable, écart constaté et action corrective réalisée.</t>
  </si>
  <si>
    <t>Quelles consignes donnerais-tu à l’équipe pour sécuriser le refroidissement en charcuterie ?</t>
  </si>
  <si>
    <t>En charcuterie, pour le refroidissement, je rappelle à l’équipe de contrôler les points suivants : refroidissement rapide, refroidir vite et cellule, d’appliquer la consigne et de signaler les écarts.</t>
  </si>
  <si>
    <t>En charcuterie, pour le refroidissement, consignes équipe : expliquer les points suivants : refroidissement rapide, cellule de refroidissement et faible epaisseur, préciser le contrôle attendu, la fréquence, le responsable et la conduite à tenir.</t>
  </si>
  <si>
    <t>Explique le lien entre le refroidissement en charcuterie et les risques microbiologiques, chimiques, physiques ou allergènes.</t>
  </si>
  <si>
    <t>En charcuterie, pour le refroidissement, je relie l’étape aux dangers possibles et je contrôle les points suivants : refroidissement rapide, refroidir vite et cellule pour limiter le risque.</t>
  </si>
  <si>
    <t>En charcuterie, pour le refroidissement, lien dangers : relier l’étape aux risques microbiologiques, chimiques, physiques ou allergènes, puis vérifier les points suivants : refroidissement rapide, cellule de refroidissement et faible epaisseur.</t>
  </si>
  <si>
    <t>Rédige une réponse de responsable sur le refroidissement en charcuterie : organisation, contrôle, traçabilité et correction.</t>
  </si>
  <si>
    <t>En charcuterie, pour le refroidissement, je m’organise, je contrôle les points suivants : refroidissement rapide, refroidir vite et cellule, je note l’écart et je fais corriger.</t>
  </si>
  <si>
    <t>En charcuterie, pour le refroidissement, responsable : planifier l’étape, appliquer les points suivants : refroidissement rapide, cellule de refroidissement et faible epaisseur, contrôler, tracer les écarts et valider l’action corrective.</t>
  </si>
  <si>
    <t>Tu remets une préparation en température en charcuterie. Explique en 2 phrases ce que tu fais pour éviter un risque microbiologique.</t>
  </si>
  <si>
    <t>En charcuterie, pour la remise en température, je fais attention à remise temperature, rechauffer vite et rechauffer une fois. Je contrôle le résultat et je préviens si j’ai un doute.</t>
  </si>
  <si>
    <t>En charcuterie, pour la remise en température, je maîtrise l’étape avec les points suivants : remise en temperature, remontee rapide temperature et rechauffage unique, contrôle opérationnel et consigne claire à l’équipe.</t>
  </si>
  <si>
    <t>Pendant la remise en température en charcuterie, que contrôles-tu concrètement avant de continuer ? Donne au moins deux points terrain.</t>
  </si>
  <si>
    <t>En charcuterie, pour la remise en température, je contrôle les points suivants : remise temperature, rechauffer vite et rechauffer une fois. Si ce n’est pas conforme, je stoppe, je corrige ou je préviens.</t>
  </si>
  <si>
    <t>En charcuterie, pour la remise en température, je vérifie les points suivants : remise en temperature, remontee rapide temperature et rechauffage unique, je compare au critère attendu et je déclenche une action corrective si l’écart est confirmé.</t>
  </si>
  <si>
    <t>Décris les bons gestes à appliquer pendant la remise en température en charcuterie, avec des mots simples.</t>
  </si>
  <si>
    <t>En charcuterie, pour la remise en température, les bons gestes sont remise temperature, rechauffer vite et rechauffer une fois. Je les applique avant de continuer.</t>
  </si>
  <si>
    <t>En charcuterie, pour la remise en température, les gestes attendus sont formalisés : remise en temperature, remontee rapide temperature et rechauffage unique, contrôle au poste et correction immédiate en cas de dérive.</t>
  </si>
  <si>
    <t>Donne un exemple simple de conduite correcte pendant la remise en température en charcuterie.</t>
  </si>
  <si>
    <t>En charcuterie, pour la remise en température, exemple : je vérifie les points suivants : remise temperature, rechauffer vite et rechauffer une fois. Si quelque chose ne va pas, je corrige.</t>
  </si>
  <si>
    <t>En charcuterie, pour la remise en température, exemple professionnel : sécuriser l’étape par les points suivants : remise en temperature, remontee rapide temperature et rechauffage unique, puis tracer l’écart et la correction si nécessaire.</t>
  </si>
  <si>
    <t>Tu vois un écart ou tu as un doute pendant la remise en température en charcuterie. Que fais-tu tout de suite ?</t>
  </si>
  <si>
    <t>En charcuterie, pour la remise en température, en cas de doute, j’arrête, j’isole si besoin et je préviens. Je ne continue pas sans correction.</t>
  </si>
  <si>
    <t>En charcuterie, pour la remise en température, en cas de doute, je bloque ou j’isole, j’analyse l’écart, je décide de la correction et je trace l’action.</t>
  </si>
  <si>
    <t>Pourquoi la remise en température en charcuterie est-il important pour la sécurité alimentaire ?</t>
  </si>
  <si>
    <t>En charcuterie, pour la remise en température, c’est important car une erreur peut créer un risque sanitaire. Je maîtrise remise temperature, rechauffer vite et rechauffer une fois.</t>
  </si>
  <si>
    <t>En charcuterie, pour la remise en température, l’enjeu est sanitaire : l’étape peut créer un danger. Je maîtrise les points suivants : remise en temperature, remontee rapide temperature et rechauffage unique et je vérifie l’application.</t>
  </si>
  <si>
    <t>Quels mots, gestes ou contrôles montrent que tu maîtrises la remise en température en charcuterie ?</t>
  </si>
  <si>
    <t>En charcuterie, pour la remise en température, les mots ou gestes attendus sont : remise temperature, rechauffer vite et rechauffer une fois. Ils montrent que je contrôle vraiment.</t>
  </si>
  <si>
    <t>En charcuterie, pour la remise en température, les preuves de maîtrise sont remise en temperature, remontee rapide temperature et rechauffage unique, observation du poste, contrôle documenté et écart traité.</t>
  </si>
  <si>
    <t>Explique à un jeune collègue les précautions à prendre pour la remise en température en charcuterie.</t>
  </si>
  <si>
    <t>En charcuterie, pour la remise en température, je dirais au collègue : vérifie remise temperature, rechauffer vite et rechauffer une fois, contrôle ton travail et préviens si tu vois un écart.</t>
  </si>
  <si>
    <t>En charcuterie, pour la remise en température, consigne équipe : appliquer les points suivants : remise en temperature, remontee rapide temperature et rechauffage unique, signaler toute dérive, corriger immédiatement et garder la preuve utile.</t>
  </si>
  <si>
    <t>Pendant la remise en température en charcuterie, qu’est-ce qu’il ne faut surtout pas oublier ?</t>
  </si>
  <si>
    <t>En charcuterie, pour la remise en température, à ne pas oublier : remise temperature, rechauffer vite et rechauffer une fois. Sans contrôle, on peut laisser passer un risque.</t>
  </si>
  <si>
    <t>En charcuterie, pour la remise en température, point critique : ne pas oublier les points suivants : remise en temperature, remontee rapide temperature et rechauffage unique, car l’absence de contrôle rend la maîtrise fragile.</t>
  </si>
  <si>
    <t>Tu remets une préparation en température en charcuterie. Rédige une réponse courte : ce que tu fais, ce que tu contrôles, et qui tu préviens en cas de doute.</t>
  </si>
  <si>
    <t>En charcuterie, pour la remise en température, je vérifie les points suivants : remise temperature, rechauffer vite et rechauffer une fois. Si j’ai un doute, j’arrête, je corrige ou je préviens.</t>
  </si>
  <si>
    <t>En charcuterie, pour la remise en température, réponse responsable : organiser l’étape, contrôler les points suivants : remise en temperature, remontee rapide temperature et rechauffage unique, tracer l’écart et faire appliquer la correction.</t>
  </si>
  <si>
    <t>Présente la procédure professionnelle à appliquer pour maîtriser la remise en température en charcuterie.</t>
  </si>
  <si>
    <t>En charcuterie, pour la remise en température, je respecte la procédure et je vérifie les points suivants : remise temperature, rechauffer vite et rechauffer une fois. Je garde une preuve si elle est demandée.</t>
  </si>
  <si>
    <t>En charcuterie, pour la remise en température, procédure : définir le responsable, appliquer les points suivants : remise en temperature, remontee rapide temperature et rechauffage unique, contrôler la conformité et enregistrer les écarts.</t>
  </si>
  <si>
    <t>Quels contrôles, preuves et actions correctives attends-tu sur la remise en température en charcuterie ?</t>
  </si>
  <si>
    <t>En charcuterie, pour la remise en température, je contrôle les points suivants : remise temperature, rechauffer vite et rechauffer une fois, je note l’écart si besoin et je propose une correction.</t>
  </si>
  <si>
    <t>En charcuterie, pour la remise en température, contrôle/preuve/correctif : vérifier les points suivants : remise en temperature, remontee rapide temperature et rechauffage unique, conserver fiche ou relevé, puis corriger et tracer l’action.</t>
  </si>
  <si>
    <t>Analyse les dangers liés à la remise en température en charcuterie et indique les mesures de maîtrise attendues.</t>
  </si>
  <si>
    <t>En charcuterie, pour la remise en température, je repère le danger, je maîtrise remise temperature, rechauffer vite et rechauffer une fois et je préviens le responsable en cas de doute.</t>
  </si>
  <si>
    <t>En charcuterie, pour la remise en température, analyse danger : identifier le risque lié à l’étape, maîtriser les points suivants : remise en temperature, remontee rapide temperature et rechauffage unique, vérifier l’efficacité et corriger l’écart.</t>
  </si>
  <si>
    <t>Quelles exigences PMS, BPH ou HACCP doivent être respectées pour la remise en température en charcuterie ?</t>
  </si>
  <si>
    <t>En charcuterie, pour la remise en température, je respecte les consignes BPH/PMS : remise temperature, rechauffer vite et rechauffer une fois. Je travaille proprement et je contrôle.</t>
  </si>
  <si>
    <t>En charcuterie, pour la remise en température, exigence PMS/BPH/HACCP : procédure écrite, les points suivants : remise en temperature, remontee rapide temperature et rechauffage unique, fréquence de contrôle, preuve et action corrective.</t>
  </si>
  <si>
    <t>Comment réaliserais-tu un audit rapide de la maîtrise de la remise en température en charcuterie ?</t>
  </si>
  <si>
    <t>En charcuterie, pour la remise en température, j’observe le poste, je contrôle les points suivants : remise temperature, rechauffer vite et rechauffer une fois et je signale les écarts.</t>
  </si>
  <si>
    <t>En charcuterie, pour la remise en température, audit : observer le poste, questionner l’équipe, vérifier les points suivants : remise en temperature, remontee rapide temperature et rechauffage unique, contrôler les preuves et relever les non-conformités.</t>
  </si>
  <si>
    <t>Quelle décision prends-tu en cas de non-conformité sur la remise en température en charcuterie ?</t>
  </si>
  <si>
    <t>En charcuterie, pour la remise en température, en non-conformité, j’arrête, j’isole le produit ou le matériel, puis je préviens.</t>
  </si>
  <si>
    <t>En charcuterie, pour la remise en température, non-conformité : bloquer ou isoler si besoin, analyser la cause, appliquer la correction et enregistrer la décision.</t>
  </si>
  <si>
    <t>Quels enregistrements ou autocontrôles prouvent que la remise en température est maîtrisé en charcuterie ?</t>
  </si>
  <si>
    <t>En charcuterie, pour la remise en température, je garde une preuve simple : fiche, date, contrôle réalisé et correction si besoin.</t>
  </si>
  <si>
    <t>En charcuterie, pour la remise en température, enregistrements : fiche datée, contrôle de les points suivants : remise en temperature, remontee rapide temperature et rechauffage unique, nom du responsable, écart constaté et action corrective réalisée.</t>
  </si>
  <si>
    <t>Quelles consignes donnerais-tu à l’équipe pour sécuriser la remise en température en charcuterie ?</t>
  </si>
  <si>
    <t>En charcuterie, pour la remise en température, je rappelle à l’équipe de contrôler les points suivants : remise temperature, rechauffer vite et rechauffer une fois, d’appliquer la consigne et de signaler les écarts.</t>
  </si>
  <si>
    <t>En charcuterie, pour la remise en température, consignes équipe : expliquer les points suivants : remise en temperature, remontee rapide temperature et rechauffage unique, préciser le contrôle attendu, la fréquence, le responsable et la conduite à tenir.</t>
  </si>
  <si>
    <t>Explique le lien entre la remise en température en charcuterie et les risques microbiologiques, chimiques, physiques ou allergènes.</t>
  </si>
  <si>
    <t>En charcuterie, pour la remise en température, je relie l’étape aux dangers possibles et je contrôle les points suivants : remise temperature, rechauffer vite et rechauffer une fois pour limiter le risque.</t>
  </si>
  <si>
    <t>En charcuterie, pour la remise en température, lien dangers : relier l’étape aux risques microbiologiques, chimiques, physiques ou allergènes, puis vérifier les points suivants : remise en temperature, remontee rapide temperature et rechauffage unique.</t>
  </si>
  <si>
    <t>Rédige une réponse de responsable sur la remise en température en charcuterie : organisation, contrôle, traçabilité et correction.</t>
  </si>
  <si>
    <t>En charcuterie, pour la remise en température, je m’organise, je contrôle les points suivants : remise temperature, rechauffer vite et rechauffer une fois, je note l’écart et je fais corriger.</t>
  </si>
  <si>
    <t>En charcuterie, pour la remise en température, responsable : planifier l’étape, appliquer les points suivants : remise en temperature, remontee rapide temperature et rechauffage unique, contrôler, tracer les écarts et valider l’action corrective.</t>
  </si>
  <si>
    <t>Tu gères des restes alimentaires en charcuterie. Explique en 2 phrases ce que tu fais pour éviter un risque microbiologique.</t>
  </si>
  <si>
    <t>En charcuterie, pour la gestion des restes, je fais attention à restes, excedents et jeter si doute. Je contrôle le résultat et je préviens si j’ai un doute.</t>
  </si>
  <si>
    <t>En charcuterie, pour la gestion des restes, je maîtrise l’étape avec les points suivants : gestion excedents, criteres reutilisation et pms restes, contrôle opérationnel et consigne claire à l’équipe.</t>
  </si>
  <si>
    <t>Pendant la gestion des restes en charcuterie, que contrôles-tu concrètement avant de continuer ? Donne au moins deux points terrain.</t>
  </si>
  <si>
    <t>En charcuterie, pour la gestion des restes, je contrôle les points suivants : restes, excedents et jeter si doute. Si ce n’est pas conforme, je stoppe, je corrige ou je préviens.</t>
  </si>
  <si>
    <t>En charcuterie, pour la gestion des restes, je vérifie les points suivants : gestion excedents, criteres reutilisation et pms restes, je compare au critère attendu et je déclenche une action corrective si l’écart est confirmé.</t>
  </si>
  <si>
    <t>Décris les bons gestes à appliquer pendant la gestion des restes en charcuterie, avec des mots simples.</t>
  </si>
  <si>
    <t>En charcuterie, pour la gestion des restes, les bons gestes sont restes, excedents et jeter si doute. Je les applique avant de continuer.</t>
  </si>
  <si>
    <t>En charcuterie, pour la gestion des restes, les gestes attendus sont formalisés : gestion excedents, criteres reutilisation et pms restes, contrôle au poste et correction immédiate en cas de dérive.</t>
  </si>
  <si>
    <t>Donne un exemple simple de conduite correcte pendant la gestion des restes en charcuterie.</t>
  </si>
  <si>
    <t>En charcuterie, pour la gestion des restes, exemple : je vérifie les points suivants : restes, excedents et jeter si doute. Si quelque chose ne va pas, je corrige.</t>
  </si>
  <si>
    <t>En charcuterie, pour la gestion des restes, exemple professionnel : sécuriser l’étape par les points suivants : gestion excedents, criteres reutilisation et pms restes, puis tracer l’écart et la correction si nécessaire.</t>
  </si>
  <si>
    <t>Tu vois un écart ou tu as un doute pendant la gestion des restes en charcuterie. Que fais-tu tout de suite ?</t>
  </si>
  <si>
    <t>En charcuterie, pour la gestion des restes, en cas de doute, j’arrête, j’isole si besoin et je préviens. Je ne continue pas sans correction.</t>
  </si>
  <si>
    <t>En charcuterie, pour la gestion des restes, en cas de doute, je bloque ou j’isole, j’analyse l’écart, je décide de la correction et je trace l’action.</t>
  </si>
  <si>
    <t>Pourquoi la gestion des restes en charcuterie est-il important pour la sécurité alimentaire ?</t>
  </si>
  <si>
    <t>En charcuterie, pour la gestion des restes, c’est important car une erreur peut créer un risque sanitaire. Je maîtrise restes, excedents et jeter si doute.</t>
  </si>
  <si>
    <t>En charcuterie, pour la gestion des restes, l’enjeu est sanitaire : l’étape peut créer un danger. Je maîtrise les points suivants : gestion excedents, criteres reutilisation et pms restes et je vérifie l’application.</t>
  </si>
  <si>
    <t>Quels mots, gestes ou contrôles montrent que tu maîtrises la gestion des restes en charcuterie ?</t>
  </si>
  <si>
    <t>En charcuterie, pour la gestion des restes, les mots ou gestes attendus sont : restes, excedents et jeter si doute. Ils montrent que je contrôle vraiment.</t>
  </si>
  <si>
    <t>En charcuterie, pour la gestion des restes, les preuves de maîtrise sont gestion excedents, criteres reutilisation et pms restes, observation du poste, contrôle documenté et écart traité.</t>
  </si>
  <si>
    <t>Explique à un jeune collègue les précautions à prendre pour la gestion des restes en charcuterie.</t>
  </si>
  <si>
    <t>En charcuterie, pour la gestion des restes, je dirais au collègue : vérifie restes, excedents et jeter si doute, contrôle ton travail et préviens si tu vois un écart.</t>
  </si>
  <si>
    <t>En charcuterie, pour la gestion des restes, consigne équipe : appliquer les points suivants : gestion excedents, criteres reutilisation et pms restes, signaler toute dérive, corriger immédiatement et garder la preuve utile.</t>
  </si>
  <si>
    <t>Pendant la gestion des restes en charcuterie, qu’est-ce qu’il ne faut surtout pas oublier ?</t>
  </si>
  <si>
    <t>En charcuterie, pour la gestion des restes, à ne pas oublier : restes, excedents et jeter si doute. Sans contrôle, on peut laisser passer un risque.</t>
  </si>
  <si>
    <t>En charcuterie, pour la gestion des restes, point critique : ne pas oublier les points suivants : gestion excedents, criteres reutilisation et pms restes, car l’absence de contrôle rend la maîtrise fragile.</t>
  </si>
  <si>
    <t>Tu gères des restes alimentaires en charcuterie. Rédige une réponse courte : ce que tu fais, ce que tu contrôles, et qui tu préviens en cas de doute.</t>
  </si>
  <si>
    <t>En charcuterie, pour la gestion des restes, je vérifie les points suivants : restes, excedents et jeter si doute. Si j’ai un doute, j’arrête, je corrige ou je préviens.</t>
  </si>
  <si>
    <t>En charcuterie, pour la gestion des restes, réponse responsable : organiser l’étape, contrôler les points suivants : gestion excedents, criteres reutilisation et pms restes, tracer l’écart et faire appliquer la correction.</t>
  </si>
  <si>
    <t>Présente la procédure professionnelle à appliquer pour maîtriser la gestion des restes en charcuterie.</t>
  </si>
  <si>
    <t>En charcuterie, pour la gestion des restes, je respecte la procédure et je vérifie les points suivants : restes, excedents et jeter si doute. Je garde une preuve si elle est demandée.</t>
  </si>
  <si>
    <t>En charcuterie, pour la gestion des restes, procédure : définir le responsable, appliquer les points suivants : gestion excedents, criteres reutilisation et pms restes, contrôler la conformité et enregistrer les écarts.</t>
  </si>
  <si>
    <t>Quels contrôles, preuves et actions correctives attends-tu sur la gestion des restes en charcuterie ?</t>
  </si>
  <si>
    <t>En charcuterie, pour la gestion des restes, je contrôle les points suivants : restes, excedents et jeter si doute, je note l’écart si besoin et je propose une correction.</t>
  </si>
  <si>
    <t>En charcuterie, pour la gestion des restes, contrôle/preuve/correctif : vérifier les points suivants : gestion excedents, criteres reutilisation et pms restes, conserver fiche ou relevé, puis corriger et tracer l’action.</t>
  </si>
  <si>
    <t>Analyse les dangers liés à la gestion des restes en charcuterie et indique les mesures de maîtrise attendues.</t>
  </si>
  <si>
    <t>En charcuterie, pour la gestion des restes, je repère le danger, je maîtrise restes, excedents et jeter si doute et je préviens le responsable en cas de doute.</t>
  </si>
  <si>
    <t>En charcuterie, pour la gestion des restes, analyse danger : identifier le risque lié à l’étape, maîtriser les points suivants : gestion excedents, criteres reutilisation et pms restes, vérifier l’efficacité et corriger l’écart.</t>
  </si>
  <si>
    <t>Quelles exigences PMS, BPH ou HACCP doivent être respectées pour la gestion des restes en charcuterie ?</t>
  </si>
  <si>
    <t>En charcuterie, pour la gestion des restes, je respecte les consignes BPH/PMS : restes, excedents et jeter si doute. Je travaille proprement et je contrôle.</t>
  </si>
  <si>
    <t>En charcuterie, pour la gestion des restes, exigence PMS/BPH/HACCP : procédure écrite, les points suivants : gestion excedents, criteres reutilisation et pms restes, fréquence de contrôle, preuve et action corrective.</t>
  </si>
  <si>
    <t>Comment réaliserais-tu un audit rapide de la maîtrise de la gestion des restes en charcuterie ?</t>
  </si>
  <si>
    <t>En charcuterie, pour la gestion des restes, j’observe le poste, je contrôle les points suivants : restes, excedents et jeter si doute et je signale les écarts.</t>
  </si>
  <si>
    <t>En charcuterie, pour la gestion des restes, audit : observer le poste, questionner l’équipe, vérifier les points suivants : gestion excedents, criteres reutilisation et pms restes, contrôler les preuves et relever les non-conformités.</t>
  </si>
  <si>
    <t>Quelle décision prends-tu en cas de non-conformité sur la gestion des restes en charcuterie ?</t>
  </si>
  <si>
    <t>En charcuterie, pour la gestion des restes, en non-conformité, j’arrête, j’isole le produit ou le matériel, puis je préviens.</t>
  </si>
  <si>
    <t>En charcuterie, pour la gestion des restes, non-conformité : bloquer ou isoler si besoin, analyser la cause, appliquer la correction et enregistrer la décision.</t>
  </si>
  <si>
    <t>Quels enregistrements ou autocontrôles prouvent que la gestion des restes est maîtrisé en charcuterie ?</t>
  </si>
  <si>
    <t>En charcuterie, pour la gestion des restes, je garde une preuve simple : fiche, date, contrôle réalisé et correction si besoin.</t>
  </si>
  <si>
    <t>En charcuterie, pour la gestion des restes, enregistrements : fiche datée, contrôle de les points suivants : gestion excedents, criteres reutilisation et pms restes, nom du responsable, écart constaté et action corrective réalisée.</t>
  </si>
  <si>
    <t>Quelles consignes donnerais-tu à l’équipe pour sécuriser la gestion des restes en charcuterie ?</t>
  </si>
  <si>
    <t>En charcuterie, pour la gestion des restes, je rappelle à l’équipe de contrôler les points suivants : restes, excedents et jeter si doute, d’appliquer la consigne et de signaler les écarts.</t>
  </si>
  <si>
    <t>En charcuterie, pour la gestion des restes, consignes équipe : expliquer les points suivants : gestion excedents, criteres reutilisation et pms restes, préciser le contrôle attendu, la fréquence, le responsable et la conduite à tenir.</t>
  </si>
  <si>
    <t>Explique le lien entre la gestion des restes en charcuterie et les risques microbiologiques, chimiques, physiques ou allergènes.</t>
  </si>
  <si>
    <t>En charcuterie, pour la gestion des restes, je relie l’étape aux dangers possibles et je contrôle les points suivants : restes, excedents et jeter si doute pour limiter le risque.</t>
  </si>
  <si>
    <t>En charcuterie, pour la gestion des restes, lien dangers : relier l’étape aux risques microbiologiques, chimiques, physiques ou allergènes, puis vérifier les points suivants : gestion excedents, criteres reutilisation et pms restes.</t>
  </si>
  <si>
    <t>Rédige une réponse de responsable sur la gestion des restes en charcuterie : organisation, contrôle, traçabilité et correction.</t>
  </si>
  <si>
    <t>En charcuterie, pour la gestion des restes, je m’organise, je contrôle les points suivants : restes, excedents et jeter si doute, je note l’écart et je fais corriger.</t>
  </si>
  <si>
    <t>En charcuterie, pour la gestion des restes, responsable : planifier l’étape, appliquer les points suivants : gestion excedents, criteres reutilisation et pms restes, contrôler, tracer les écarts et valider l’action corrective.</t>
  </si>
  <si>
    <t>Tu gardes une preuve de traçabilité en charcuterie. Explique en 2 phrases ce que tu fais pour éviter un risque transversal.</t>
  </si>
  <si>
    <t>En charcuterie, pour la traçabilité, je fais attention à garder etiquette, numero lot et lot. Je contrôle le résultat et je préviens si j’ai un doute.</t>
  </si>
  <si>
    <t>En charcuterie, pour la traçabilité, je maîtrise l’étape avec les points suivants : tracabilite amont, tracabilite aval et numero de lot, contrôle opérationnel et consigne claire à l’équipe.</t>
  </si>
  <si>
    <t>Pendant la traçabilité en charcuterie, que contrôles-tu concrètement avant de continuer ? Donne au moins deux points terrain.</t>
  </si>
  <si>
    <t>En charcuterie, pour la traçabilité, je contrôle les points suivants : garder etiquette, numero lot et lot. Si ce n’est pas conforme, je stoppe, je corrige ou je préviens.</t>
  </si>
  <si>
    <t>En charcuterie, pour la traçabilité, je vérifie les points suivants : tracabilite amont, tracabilite aval et numero de lot, je compare au critère attendu et je déclenche une action corrective si l’écart est confirmé.</t>
  </si>
  <si>
    <t>Décris les bons gestes à appliquer pendant la traçabilité en charcuterie, avec des mots simples.</t>
  </si>
  <si>
    <t>En charcuterie, pour la traçabilité, les bons gestes sont garder etiquette, numero lot et lot. Je les applique avant de continuer.</t>
  </si>
  <si>
    <t>En charcuterie, pour la traçabilité, les gestes attendus sont formalisés : tracabilite amont, tracabilite aval et numero de lot, contrôle au poste et correction immédiate en cas de dérive.</t>
  </si>
  <si>
    <t>Donne un exemple simple de conduite correcte pendant la traçabilité en charcuterie.</t>
  </si>
  <si>
    <t>En charcuterie, pour la traçabilité, exemple : je vérifie les points suivants : garder etiquette, numero lot et lot. Si quelque chose ne va pas, je corrige.</t>
  </si>
  <si>
    <t>En charcuterie, pour la traçabilité, exemple professionnel : sécuriser l’étape par les points suivants : tracabilite amont, tracabilite aval et numero de lot, puis tracer l’écart et la correction si nécessaire.</t>
  </si>
  <si>
    <t>Tu vois un écart ou tu as un doute pendant la traçabilité en charcuterie. Que fais-tu tout de suite ?</t>
  </si>
  <si>
    <t>En charcuterie, pour la traçabilité, en cas de doute, j’arrête, j’isole si besoin et je préviens. Je ne continue pas sans correction.</t>
  </si>
  <si>
    <t>En charcuterie, pour la traçabilité, en cas de doute, je bloque ou j’isole, j’analyse l’écart, je décide de la correction et je trace l’action.</t>
  </si>
  <si>
    <t>Pourquoi la traçabilité en charcuterie est-il important pour la sécurité alimentaire ?</t>
  </si>
  <si>
    <t>En charcuterie, pour la traçabilité, c’est important car une erreur peut créer un risque sanitaire. Je maîtrise garder etiquette, numero lot et lot.</t>
  </si>
  <si>
    <t>En charcuterie, pour la traçabilité, l’enjeu est sanitaire : l’étape peut créer un danger. Je maîtrise les points suivants : tracabilite amont, tracabilite aval et numero de lot et je vérifie l’application.</t>
  </si>
  <si>
    <t>Quels mots, gestes ou contrôles montrent que tu maîtrises la traçabilité en charcuterie ?</t>
  </si>
  <si>
    <t>En charcuterie, pour la traçabilité, les mots ou gestes attendus sont : garder etiquette, numero lot et lot. Ils montrent que je contrôle vraiment.</t>
  </si>
  <si>
    <t>En charcuterie, pour la traçabilité, les preuves de maîtrise sont tracabilite amont, tracabilite aval et numero de lot, observation du poste, contrôle documenté et écart traité.</t>
  </si>
  <si>
    <t>Explique à un jeune collègue les précautions à prendre pour la traçabilité en charcuterie.</t>
  </si>
  <si>
    <t>En charcuterie, pour la traçabilité, je dirais au collègue : vérifie garder etiquette, numero lot et lot, contrôle ton travail et préviens si tu vois un écart.</t>
  </si>
  <si>
    <t>En charcuterie, pour la traçabilité, consigne équipe : appliquer les points suivants : tracabilite amont, tracabilite aval et numero de lot, signaler toute dérive, corriger immédiatement et garder la preuve utile.</t>
  </si>
  <si>
    <t>Pendant la traçabilité en charcuterie, qu’est-ce qu’il ne faut surtout pas oublier ?</t>
  </si>
  <si>
    <t>En charcuterie, pour la traçabilité, à ne pas oublier : garder etiquette, numero lot et lot. Sans contrôle, on peut laisser passer un risque.</t>
  </si>
  <si>
    <t>En charcuterie, pour la traçabilité, point critique : ne pas oublier les points suivants : tracabilite amont, tracabilite aval et numero de lot, car l’absence de contrôle rend la maîtrise fragile.</t>
  </si>
  <si>
    <t>Tu gardes une preuve de traçabilité en charcuterie. Rédige une réponse courte : ce que tu fais, ce que tu contrôles, et qui tu préviens en cas de doute.</t>
  </si>
  <si>
    <t>En charcuterie, pour la traçabilité, je vérifie les points suivants : garder etiquette, numero lot et lot. Si j’ai un doute, j’arrête, je corrige ou je préviens.</t>
  </si>
  <si>
    <t>En charcuterie, pour la traçabilité, réponse responsable : organiser l’étape, contrôler les points suivants : tracabilite amont, tracabilite aval et numero de lot, tracer l’écart et faire appliquer la correction.</t>
  </si>
  <si>
    <t>Présente la procédure professionnelle à appliquer pour maîtriser la traçabilité en charcuterie.</t>
  </si>
  <si>
    <t>En charcuterie, pour la traçabilité, je respecte la procédure et je vérifie les points suivants : garder etiquette, numero lot et lot. Je garde une preuve si elle est demandée.</t>
  </si>
  <si>
    <t>En charcuterie, pour la traçabilité, procédure : définir le responsable, appliquer les points suivants : tracabilite amont, tracabilite aval et numero de lot, contrôler la conformité et enregistrer les écarts.</t>
  </si>
  <si>
    <t>Quels contrôles, preuves et actions correctives attends-tu sur la traçabilité en charcuterie ?</t>
  </si>
  <si>
    <t>En charcuterie, pour la traçabilité, je contrôle les points suivants : garder etiquette, numero lot et lot, je note l’écart si besoin et je propose une correction.</t>
  </si>
  <si>
    <t>En charcuterie, pour la traçabilité, contrôle/preuve/correctif : vérifier les points suivants : tracabilite amont, tracabilite aval et numero de lot, conserver fiche ou relevé, puis corriger et tracer l’action.</t>
  </si>
  <si>
    <t>Analyse les dangers liés à la traçabilité en charcuterie et indique les mesures de maîtrise attendues.</t>
  </si>
  <si>
    <t>En charcuterie, pour la traçabilité, je repère le danger, je maîtrise garder etiquette, numero lot et lot et je préviens le responsable en cas de doute.</t>
  </si>
  <si>
    <t>En charcuterie, pour la traçabilité, analyse danger : identifier le risque lié à l’étape, maîtriser les points suivants : tracabilite amont, tracabilite aval et numero de lot, vérifier l’efficacité et corriger l’écart.</t>
  </si>
  <si>
    <t>Quelles exigences PMS, BPH ou HACCP doivent être respectées pour la traçabilité en charcuterie ?</t>
  </si>
  <si>
    <t>En charcuterie, pour la traçabilité, je respecte les consignes BPH/PMS : garder etiquette, numero lot et lot. Je travaille proprement et je contrôle.</t>
  </si>
  <si>
    <t>En charcuterie, pour la traçabilité, exigence PMS/BPH/HACCP : procédure écrite, les points suivants : tracabilite amont, tracabilite aval et numero de lot, fréquence de contrôle, preuve et action corrective.</t>
  </si>
  <si>
    <t>Comment réaliserais-tu un audit rapide de la maîtrise de la traçabilité en charcuterie ?</t>
  </si>
  <si>
    <t>En charcuterie, pour la traçabilité, j’observe le poste, je contrôle les points suivants : garder etiquette, numero lot et lot et je signale les écarts.</t>
  </si>
  <si>
    <t>En charcuterie, pour la traçabilité, audit : observer le poste, questionner l’équipe, vérifier les points suivants : tracabilite amont, tracabilite aval et numero de lot, contrôler les preuves et relever les non-conformités.</t>
  </si>
  <si>
    <t>Quelle décision prends-tu en cas de non-conformité sur la traçabilité en charcuterie ?</t>
  </si>
  <si>
    <t>En charcuterie, pour la traçabilité, en non-conformité, j’arrête, j’isole le produit ou le matériel, puis je préviens.</t>
  </si>
  <si>
    <t>En charcuterie, pour la traçabilité, non-conformité : bloquer ou isoler si besoin, analyser la cause, appliquer la correction et enregistrer la décision.</t>
  </si>
  <si>
    <t>Quels enregistrements ou autocontrôles prouvent que la traçabilité est maîtrisé en charcuterie ?</t>
  </si>
  <si>
    <t>En charcuterie, pour la traçabilité, je garde une preuve simple : fiche, date, contrôle réalisé et correction si besoin.</t>
  </si>
  <si>
    <t>En charcuterie, pour la traçabilité, enregistrements : fiche datée, contrôle de les points suivants : tracabilite amont, tracabilite aval et numero de lot, nom du responsable, écart constaté et action corrective réalisée.</t>
  </si>
  <si>
    <t>Quelles consignes donnerais-tu à l’équipe pour sécuriser la traçabilité en charcuterie ?</t>
  </si>
  <si>
    <t>En charcuterie, pour la traçabilité, je rappelle à l’équipe de contrôler les points suivants : garder etiquette, numero lot et lot, d’appliquer la consigne et de signaler les écarts.</t>
  </si>
  <si>
    <t>En charcuterie, pour la traçabilité, consignes équipe : expliquer les points suivants : tracabilite amont, tracabilite aval et numero de lot, préciser le contrôle attendu, la fréquence, le responsable et la conduite à tenir.</t>
  </si>
  <si>
    <t>Explique le lien entre la traçabilité en charcuterie et les risques microbiologiques, chimiques, physiques ou allergènes.</t>
  </si>
  <si>
    <t>En charcuterie, pour la traçabilité, je relie l’étape aux dangers possibles et je contrôle les points suivants : garder etiquette, numero lot et lot pour limiter le risque.</t>
  </si>
  <si>
    <t>En charcuterie, pour la traçabilité, lien dangers : relier l’étape aux risques microbiologiques, chimiques, physiques ou allergènes, puis vérifier les points suivants : tracabilite amont, tracabilite aval et numero de lot.</t>
  </si>
  <si>
    <t>Rédige une réponse de responsable sur la traçabilité en charcuterie : organisation, contrôle, traçabilité et correction.</t>
  </si>
  <si>
    <t>En charcuterie, pour la traçabilité, je m’organise, je contrôle les points suivants : garder etiquette, numero lot et lot, je note l’écart et je fais corriger.</t>
  </si>
  <si>
    <t>En charcuterie, pour la traçabilité, responsable : planifier l’étape, appliquer les points suivants : tracabilite amont, tracabilite aval et numero de lot, contrôler, tracer les écarts et valider l’action corrective.</t>
  </si>
  <si>
    <t>Tu réalises un autocontrôle en charcuterie. Explique en 2 phrases ce que tu fais pour éviter un risque transversal.</t>
  </si>
  <si>
    <t>En charcuterie, pour l’autocontrôle, je fais attention à controle temperature, fiche controle et noter temperature. Je contrôle le résultat et je préviens si j’ai un doute.</t>
  </si>
  <si>
    <t>En charcuterie, pour l’autocontrôle, je maîtrise l’étape avec les points suivants : plan autocontrôle, enregistrement obligatoire et surveillance pms, contrôle opérationnel et consigne claire à l’équipe.</t>
  </si>
  <si>
    <t>Pendant l’autocontrôle en charcuterie, que contrôles-tu concrètement avant de continuer ? Donne au moins deux points terrain.</t>
  </si>
  <si>
    <t>En charcuterie, pour l’autocontrôle, je contrôle les points suivants : controle temperature, fiche controle et noter temperature. Si ce n’est pas conforme, je stoppe, je corrige ou je préviens.</t>
  </si>
  <si>
    <t>En charcuterie, pour l’autocontrôle, je vérifie les points suivants : plan autocontrôle, enregistrement obligatoire et surveillance pms, je compare au critère attendu et je déclenche une action corrective si l’écart est confirmé.</t>
  </si>
  <si>
    <t>Décris les bons gestes à appliquer pendant l’autocontrôle en charcuterie, avec des mots simples.</t>
  </si>
  <si>
    <t>En charcuterie, pour l’autocontrôle, les bons gestes sont controle temperature, fiche controle et noter temperature. Je les applique avant de continuer.</t>
  </si>
  <si>
    <t>En charcuterie, pour l’autocontrôle, les gestes attendus sont formalisés : plan autocontrôle, enregistrement obligatoire et surveillance pms, contrôle au poste et correction immédiate en cas de dérive.</t>
  </si>
  <si>
    <t>Donne un exemple simple de conduite correcte pendant l’autocontrôle en charcuterie.</t>
  </si>
  <si>
    <t>En charcuterie, pour l’autocontrôle, exemple : je vérifie les points suivants : controle temperature, fiche controle et noter temperature. Si quelque chose ne va pas, je corrige.</t>
  </si>
  <si>
    <t>En charcuterie, pour l’autocontrôle, exemple professionnel : sécuriser l’étape par les points suivants : plan autocontrôle, enregistrement obligatoire et surveillance pms, puis tracer l’écart et la correction si nécessaire.</t>
  </si>
  <si>
    <t>Tu vois un écart ou tu as un doute pendant l’autocontrôle en charcuterie. Que fais-tu tout de suite ?</t>
  </si>
  <si>
    <t>En charcuterie, pour l’autocontrôle, en cas de doute, j’arrête, j’isole si besoin et je préviens. Je ne continue pas sans correction.</t>
  </si>
  <si>
    <t>En charcuterie, pour l’autocontrôle, en cas de doute, je bloque ou j’isole, j’analyse l’écart, je décide de la correction et je trace l’action.</t>
  </si>
  <si>
    <t>Pourquoi l’autocontrôle en charcuterie est-il important pour la sécurité alimentaire ?</t>
  </si>
  <si>
    <t>En charcuterie, pour l’autocontrôle, c’est important car une erreur peut créer un risque sanitaire. Je maîtrise controle temperature, fiche controle et noter temperature.</t>
  </si>
  <si>
    <t>En charcuterie, pour l’autocontrôle, l’enjeu est sanitaire : l’étape peut créer un danger. Je maîtrise les points suivants : plan autocontrôle, enregistrement obligatoire et surveillance pms et je vérifie l’application.</t>
  </si>
  <si>
    <t>Quels mots, gestes ou contrôles montrent que tu maîtrises l’autocontrôle en charcuterie ?</t>
  </si>
  <si>
    <t>En charcuterie, pour l’autocontrôle, les mots ou gestes attendus sont : controle temperature, fiche controle et noter temperature. Ils montrent que je contrôle vraiment.</t>
  </si>
  <si>
    <t>En charcuterie, pour l’autocontrôle, les preuves de maîtrise sont plan autocontrôle, enregistrement obligatoire et surveillance pms, observation du poste, contrôle documenté et écart traité.</t>
  </si>
  <si>
    <t>Explique à un jeune collègue les précautions à prendre pour l’autocontrôle en charcuterie.</t>
  </si>
  <si>
    <t>En charcuterie, pour l’autocontrôle, je dirais au collègue : vérifie controle temperature, fiche controle et noter temperature, contrôle ton travail et préviens si tu vois un écart.</t>
  </si>
  <si>
    <t>En charcuterie, pour l’autocontrôle, consigne équipe : appliquer les points suivants : plan autocontrôle, enregistrement obligatoire et surveillance pms, signaler toute dérive, corriger immédiatement et garder la preuve utile.</t>
  </si>
  <si>
    <t>Pendant l’autocontrôle en charcuterie, qu’est-ce qu’il ne faut surtout pas oublier ?</t>
  </si>
  <si>
    <t>En charcuterie, pour l’autocontrôle, à ne pas oublier : controle temperature, fiche controle et noter temperature. Sans contrôle, on peut laisser passer un risque.</t>
  </si>
  <si>
    <t>En charcuterie, pour l’autocontrôle, point critique : ne pas oublier les points suivants : plan autocontrôle, enregistrement obligatoire et surveillance pms, car l’absence de contrôle rend la maîtrise fragile.</t>
  </si>
  <si>
    <t>Tu réalises un autocontrôle en charcuterie. Rédige une réponse courte : ce que tu fais, ce que tu contrôles, et qui tu préviens en cas de doute.</t>
  </si>
  <si>
    <t>En charcuterie, pour l’autocontrôle, je vérifie les points suivants : controle temperature, fiche controle et noter temperature. Si j’ai un doute, j’arrête, je corrige ou je préviens.</t>
  </si>
  <si>
    <t>En charcuterie, pour l’autocontrôle, réponse responsable : organiser l’étape, contrôler les points suivants : plan autocontrôle, enregistrement obligatoire et surveillance pms, tracer l’écart et faire appliquer la correction.</t>
  </si>
  <si>
    <t>Présente la procédure professionnelle à appliquer pour maîtriser l’autocontrôle en charcuterie.</t>
  </si>
  <si>
    <t>En charcuterie, pour l’autocontrôle, je respecte la procédure et je vérifie les points suivants : controle temperature, fiche controle et noter temperature. Je garde une preuve si elle est demandée.</t>
  </si>
  <si>
    <t>En charcuterie, pour l’autocontrôle, procédure : définir le responsable, appliquer les points suivants : plan autocontrôle, enregistrement obligatoire et surveillance pms, contrôler la conformité et enregistrer les écarts.</t>
  </si>
  <si>
    <t>Quels contrôles, preuves et actions correctives attends-tu sur l’autocontrôle en charcuterie ?</t>
  </si>
  <si>
    <t>En charcuterie, pour l’autocontrôle, je contrôle les points suivants : controle temperature, fiche controle et noter temperature, je note l’écart si besoin et je propose une correction.</t>
  </si>
  <si>
    <t>En charcuterie, pour l’autocontrôle, contrôle/preuve/correctif : vérifier les points suivants : plan autocontrôle, enregistrement obligatoire et surveillance pms, conserver fiche ou relevé, puis corriger et tracer l’action.</t>
  </si>
  <si>
    <t>Analyse les dangers liés à l’autocontrôle en charcuterie et indique les mesures de maîtrise attendues.</t>
  </si>
  <si>
    <t>En charcuterie, pour l’autocontrôle, je repère le danger, je maîtrise controle temperature, fiche controle et noter temperature et je préviens le responsable en cas de doute.</t>
  </si>
  <si>
    <t>En charcuterie, pour l’autocontrôle, analyse danger : identifier le risque lié à l’étape, maîtriser les points suivants : plan autocontrôle, enregistrement obligatoire et surveillance pms, vérifier l’efficacité et corriger l’écart.</t>
  </si>
  <si>
    <t>Quelles exigences PMS, BPH ou HACCP doivent être respectées pour l’autocontrôle en charcuterie ?</t>
  </si>
  <si>
    <t>En charcuterie, pour l’autocontrôle, je respecte les consignes BPH/PMS : controle temperature, fiche controle et noter temperature. Je travaille proprement et je contrôle.</t>
  </si>
  <si>
    <t>En charcuterie, pour l’autocontrôle, exigence PMS/BPH/HACCP : procédure écrite, les points suivants : plan autocontrôle, enregistrement obligatoire et surveillance pms, fréquence de contrôle, preuve et action corrective.</t>
  </si>
  <si>
    <t>Comment réaliserais-tu un audit rapide de la maîtrise de l’autocontrôle en charcuterie ?</t>
  </si>
  <si>
    <t>En charcuterie, pour l’autocontrôle, j’observe le poste, je contrôle les points suivants : controle temperature, fiche controle et noter temperature et je signale les écarts.</t>
  </si>
  <si>
    <t>En charcuterie, pour l’autocontrôle, audit : observer le poste, questionner l’équipe, vérifier les points suivants : plan autocontrôle, enregistrement obligatoire et surveillance pms, contrôler les preuves et relever les non-conformités.</t>
  </si>
  <si>
    <t>Quelle décision prends-tu en cas de non-conformité sur l’autocontrôle en charcuterie ?</t>
  </si>
  <si>
    <t>En charcuterie, pour l’autocontrôle, en non-conformité, j’arrête, j’isole le produit ou le matériel, puis je préviens.</t>
  </si>
  <si>
    <t>En charcuterie, pour l’autocontrôle, non-conformité : bloquer ou isoler si besoin, analyser la cause, appliquer la correction et enregistrer la décision.</t>
  </si>
  <si>
    <t>Quels enregistrements ou autocontrôles prouvent que l’autocontrôle est maîtrisé en charcuterie ?</t>
  </si>
  <si>
    <t>En charcuterie, pour l’autocontrôle, je garde une preuve simple : fiche, date, contrôle réalisé et correction si besoin.</t>
  </si>
  <si>
    <t>En charcuterie, pour l’autocontrôle, enregistrements : fiche datée, contrôle de les points suivants : plan autocontrôle, enregistrement obligatoire et surveillance pms, nom du responsable, écart constaté et action corrective réalisée.</t>
  </si>
  <si>
    <t>Quelles consignes donnerais-tu à l’équipe pour sécuriser l’autocontrôle en charcuterie ?</t>
  </si>
  <si>
    <t>En charcuterie, pour l’autocontrôle, je rappelle à l’équipe de contrôler les points suivants : controle temperature, fiche controle et noter temperature, d’appliquer la consigne et de signaler les écarts.</t>
  </si>
  <si>
    <t>En charcuterie, pour l’autocontrôle, consignes équipe : expliquer les points suivants : plan autocontrôle, enregistrement obligatoire et surveillance pms, préciser le contrôle attendu, la fréquence, le responsable et la conduite à tenir.</t>
  </si>
  <si>
    <t>Explique le lien entre l’autocontrôle en charcuterie et les risques microbiologiques, chimiques, physiques ou allergènes.</t>
  </si>
  <si>
    <t>En charcuterie, pour l’autocontrôle, je relie l’étape aux dangers possibles et je contrôle les points suivants : controle temperature, fiche controle et noter temperature pour limiter le risque.</t>
  </si>
  <si>
    <t>En charcuterie, pour l’autocontrôle, lien dangers : relier l’étape aux risques microbiologiques, chimiques, physiques ou allergènes, puis vérifier les points suivants : plan autocontrôle, enregistrement obligatoire et surveillance pms.</t>
  </si>
  <si>
    <t>Rédige une réponse de responsable sur l’autocontrôle en charcuterie : organisation, contrôle, traçabilité et correction.</t>
  </si>
  <si>
    <t>En charcuterie, pour l’autocontrôle, je m’organise, je contrôle les points suivants : controle temperature, fiche controle et noter temperature, je note l’écart et je fais corriger.</t>
  </si>
  <si>
    <t>En charcuterie, pour l’autocontrôle, responsable : planifier l’étape, appliquer les points suivants : plan autocontrôle, enregistrement obligatoire et surveillance pms, contrôler, tracer les écarts et valider l’action corrective.</t>
  </si>
  <si>
    <t>Tu repères un danger alimentaire en charcuterie. Explique en 2 phrases ce que tu fais pour éviter un risque transversal.</t>
  </si>
  <si>
    <t>En charcuterie, pour l’analyse des dangers, je fais attention à microbe, bacterie et produit chimique. Je contrôle le résultat et je préviens si j’ai un doute.</t>
  </si>
  <si>
    <t>En charcuterie, pour l’analyse des dangers, je maîtrise l’étape avec les points suivants : analyse dangers, danger microbiologique et danger chimique, contrôle opérationnel et consigne claire à l’équipe.</t>
  </si>
  <si>
    <t>Pendant l’analyse des dangers en charcuterie, que contrôles-tu concrètement avant de continuer ? Donne au moins deux points terrain.</t>
  </si>
  <si>
    <t>En charcuterie, pour l’analyse des dangers, je contrôle les points suivants : microbe, bacterie et produit chimique. Si ce n’est pas conforme, je stoppe, je corrige ou je préviens.</t>
  </si>
  <si>
    <t>En charcuterie, pour l’analyse des dangers, je vérifie les points suivants : analyse dangers, danger microbiologique et danger chimique, je compare au critère attendu et je déclenche une action corrective si l’écart est confirmé.</t>
  </si>
  <si>
    <t>Décris les bons gestes à appliquer pendant l’analyse des dangers en charcuterie, avec des mots simples.</t>
  </si>
  <si>
    <t>En charcuterie, pour l’analyse des dangers, les bons gestes sont microbe, bacterie et produit chimique. Je les applique avant de continuer.</t>
  </si>
  <si>
    <t>En charcuterie, pour l’analyse des dangers, les gestes attendus sont formalisés : analyse dangers, danger microbiologique et danger chimique, contrôle au poste et correction immédiate en cas de dérive.</t>
  </si>
  <si>
    <t>Donne un exemple simple de conduite correcte pendant l’analyse des dangers en charcuterie.</t>
  </si>
  <si>
    <t>En charcuterie, pour l’analyse des dangers, exemple : je vérifie les points suivants : microbe, bacterie et produit chimique. Si quelque chose ne va pas, je corrige.</t>
  </si>
  <si>
    <t>En charcuterie, pour l’analyse des dangers, exemple professionnel : sécuriser l’étape par les points suivants : analyse dangers, danger microbiologique et danger chimique, puis tracer l’écart et la correction si nécessaire.</t>
  </si>
  <si>
    <t>Tu vois un écart ou tu as un doute pendant l’analyse des dangers en charcuterie. Que fais-tu tout de suite ?</t>
  </si>
  <si>
    <t>En charcuterie, pour l’analyse des dangers, en cas de doute, j’arrête, j’isole si besoin et je préviens. Je ne continue pas sans correction.</t>
  </si>
  <si>
    <t>En charcuterie, pour l’analyse des dangers, en cas de doute, je bloque ou j’isole, j’analyse l’écart, je décide de la correction et je trace l’action.</t>
  </si>
  <si>
    <t>Pourquoi l’analyse des dangers en charcuterie est-il important pour la sécurité alimentaire ?</t>
  </si>
  <si>
    <t>En charcuterie, pour l’analyse des dangers, c’est important car une erreur peut créer un risque sanitaire. Je maîtrise microbe, bacterie et produit chimique.</t>
  </si>
  <si>
    <t>En charcuterie, pour l’analyse des dangers, l’enjeu est sanitaire : l’étape peut créer un danger. Je maîtrise les points suivants : analyse dangers, danger microbiologique et danger chimique et je vérifie l’application.</t>
  </si>
  <si>
    <t>Quels mots, gestes ou contrôles montrent que tu maîtrises l’analyse des dangers en charcuterie ?</t>
  </si>
  <si>
    <t>En charcuterie, pour l’analyse des dangers, les mots ou gestes attendus sont : microbe, bacterie et produit chimique. Ils montrent que je contrôle vraiment.</t>
  </si>
  <si>
    <t>En charcuterie, pour l’analyse des dangers, les preuves de maîtrise sont analyse dangers, danger microbiologique et danger chimique, observation du poste, contrôle documenté et écart traité.</t>
  </si>
  <si>
    <t>Explique à un jeune collègue les précautions à prendre pour l’analyse des dangers en charcuterie.</t>
  </si>
  <si>
    <t>En charcuterie, pour l’analyse des dangers, je dirais au collègue : vérifie microbe, bacterie et produit chimique, contrôle ton travail et préviens si tu vois un écart.</t>
  </si>
  <si>
    <t>En charcuterie, pour l’analyse des dangers, consigne équipe : appliquer les points suivants : analyse dangers, danger microbiologique et danger chimique, signaler toute dérive, corriger immédiatement et garder la preuve utile.</t>
  </si>
  <si>
    <t>Pendant l’analyse des dangers en charcuterie, qu’est-ce qu’il ne faut surtout pas oublier ?</t>
  </si>
  <si>
    <t>En charcuterie, pour l’analyse des dangers, à ne pas oublier : microbe, bacterie et produit chimique. Sans contrôle, on peut laisser passer un risque.</t>
  </si>
  <si>
    <t>En charcuterie, pour l’analyse des dangers, point critique : ne pas oublier les points suivants : analyse dangers, danger microbiologique et danger chimique, car l’absence de contrôle rend la maîtrise fragile.</t>
  </si>
  <si>
    <t>Tu repères un danger alimentaire en charcuterie. Rédige une réponse courte : ce que tu fais, ce que tu contrôles, et qui tu préviens en cas de doute.</t>
  </si>
  <si>
    <t>En charcuterie, pour l’analyse des dangers, je vérifie les points suivants : microbe, bacterie et produit chimique. Si j’ai un doute, j’arrête, je corrige ou je préviens.</t>
  </si>
  <si>
    <t>En charcuterie, pour l’analyse des dangers, réponse responsable : organiser l’étape, contrôler les points suivants : analyse dangers, danger microbiologique et danger chimique, tracer l’écart et faire appliquer la correction.</t>
  </si>
  <si>
    <t>Présente la procédure professionnelle à appliquer pour maîtriser l’analyse des dangers en charcuterie.</t>
  </si>
  <si>
    <t>En charcuterie, pour l’analyse des dangers, je respecte la procédure et je vérifie les points suivants : microbe, bacterie et produit chimique. Je garde une preuve si elle est demandée.</t>
  </si>
  <si>
    <t>En charcuterie, pour l’analyse des dangers, procédure : définir le responsable, appliquer les points suivants : analyse dangers, danger microbiologique et danger chimique, contrôler la conformité et enregistrer les écarts.</t>
  </si>
  <si>
    <t>Quels contrôles, preuves et actions correctives attends-tu sur l’analyse des dangers en charcuterie ?</t>
  </si>
  <si>
    <t>En charcuterie, pour l’analyse des dangers, je contrôle les points suivants : microbe, bacterie et produit chimique, je note l’écart si besoin et je propose une correction.</t>
  </si>
  <si>
    <t>En charcuterie, pour l’analyse des dangers, contrôle/preuve/correctif : vérifier les points suivants : analyse dangers, danger microbiologique et danger chimique, conserver fiche ou relevé, puis corriger et tracer l’action.</t>
  </si>
  <si>
    <t>Analyse les dangers liés à l’analyse des dangers en charcuterie et indique les mesures de maîtrise attendues.</t>
  </si>
  <si>
    <t>En charcuterie, pour l’analyse des dangers, je repère le danger, je maîtrise microbe, bacterie et produit chimique et je préviens le responsable en cas de doute.</t>
  </si>
  <si>
    <t>En charcuterie, pour l’analyse des dangers, analyse danger : identifier le risque lié à l’étape, maîtriser les points suivants : analyse dangers, danger microbiologique et danger chimique, vérifier l’efficacité et corriger l’écart.</t>
  </si>
  <si>
    <t>Quelles exigences PMS, BPH ou HACCP doivent être respectées pour l’analyse des dangers en charcuterie ?</t>
  </si>
  <si>
    <t>En charcuterie, pour l’analyse des dangers, je respecte les consignes BPH/PMS : microbe, bacterie et produit chimique. Je travaille proprement et je contrôle.</t>
  </si>
  <si>
    <t>En charcuterie, pour l’analyse des dangers, exigence PMS/BPH/HACCP : procédure écrite, les points suivants : analyse dangers, danger microbiologique et danger chimique, fréquence de contrôle, preuve et action corrective.</t>
  </si>
  <si>
    <t>Comment réaliserais-tu un audit rapide de la maîtrise de l’analyse des dangers en charcuterie ?</t>
  </si>
  <si>
    <t>En charcuterie, pour l’analyse des dangers, j’observe le poste, je contrôle les points suivants : microbe, bacterie et produit chimique et je signale les écarts.</t>
  </si>
  <si>
    <t>En charcuterie, pour l’analyse des dangers, audit : observer le poste, questionner l’équipe, vérifier les points suivants : analyse dangers, danger microbiologique et danger chimique, contrôler les preuves et relever les non-conformités.</t>
  </si>
  <si>
    <t>Quelle décision prends-tu en cas de non-conformité sur l’analyse des dangers en charcuterie ?</t>
  </si>
  <si>
    <t>En charcuterie, pour l’analyse des dangers, en non-conformité, j’arrête, j’isole le produit ou le matériel, puis je préviens.</t>
  </si>
  <si>
    <t>En charcuterie, pour l’analyse des dangers, non-conformité : bloquer ou isoler si besoin, analyser la cause, appliquer la correction et enregistrer la décision.</t>
  </si>
  <si>
    <t>Quels enregistrements ou autocontrôles prouvent que l’analyse des dangers est maîtrisé en charcuterie ?</t>
  </si>
  <si>
    <t>En charcuterie, pour l’analyse des dangers, je garde une preuve simple : fiche, date, contrôle réalisé et correction si besoin.</t>
  </si>
  <si>
    <t>En charcuterie, pour l’analyse des dangers, enregistrements : fiche datée, contrôle de les points suivants : analyse dangers, danger microbiologique et danger chimique, nom du responsable, écart constaté et action corrective réalisée.</t>
  </si>
  <si>
    <t>Quelles consignes donnerais-tu à l’équipe pour sécuriser l’analyse des dangers en charcuterie ?</t>
  </si>
  <si>
    <t>En charcuterie, pour l’analyse des dangers, je rappelle à l’équipe de contrôler les points suivants : microbe, bacterie et produit chimique, d’appliquer la consigne et de signaler les écarts.</t>
  </si>
  <si>
    <t>En charcuterie, pour l’analyse des dangers, consignes équipe : expliquer les points suivants : analyse dangers, danger microbiologique et danger chimique, préciser le contrôle attendu, la fréquence, le responsable et la conduite à tenir.</t>
  </si>
  <si>
    <t>Explique le lien entre l’analyse des dangers en charcuterie et les risques microbiologiques, chimiques, physiques ou allergènes.</t>
  </si>
  <si>
    <t>En charcuterie, pour l’analyse des dangers, je relie l’étape aux dangers possibles et je contrôle les points suivants : microbe, bacterie et produit chimique pour limiter le risque.</t>
  </si>
  <si>
    <t>En charcuterie, pour l’analyse des dangers, lien dangers : relier l’étape aux risques microbiologiques, chimiques, physiques ou allergènes, puis vérifier les points suivants : analyse dangers, danger microbiologique et danger chimique.</t>
  </si>
  <si>
    <t>Rédige une réponse de responsable sur l’analyse des dangers en charcuterie : organisation, contrôle, traçabilité et correction.</t>
  </si>
  <si>
    <t>En charcuterie, pour l’analyse des dangers, je m’organise, je contrôle les points suivants : microbe, bacterie et produit chimique, je note l’écart et je fais corriger.</t>
  </si>
  <si>
    <t>En charcuterie, pour l’analyse des dangers, responsable : planifier l’étape, appliquer les points suivants : analyse dangers, danger microbiologique et danger chimique, contrôler, tracer les écarts et valider l’action corrective.</t>
  </si>
  <si>
    <t>Tu prépares ou sers un plat avec allergènes possibles en charcuterie. Explique en 2 phrases ce que tu fais pour éviter un risque allergène.</t>
  </si>
  <si>
    <t>En charcuterie, pour les allergènes, je fais attention à allergene, allergie et gluten. Je contrôle le résultat et je préviens si j’ai un doute.</t>
  </si>
  <si>
    <t>En charcuterie, pour les allergènes, je maîtrise l’étape avec les points suivants : maitrise allergenes, information consommateur et matrice allergenes, contrôle opérationnel et consigne claire à l’équipe.</t>
  </si>
  <si>
    <t>Pendant les allergènes en charcuterie, que contrôles-tu concrètement avant de continuer ? Donne au moins deux points terrain.</t>
  </si>
  <si>
    <t>En charcuterie, pour les allergènes, je contrôle les points suivants : allergene, allergie et gluten. Si ce n’est pas conforme, je stoppe, je corrige ou je préviens.</t>
  </si>
  <si>
    <t>En charcuterie, pour les allergènes, je vérifie les points suivants : maitrise allergenes, information consommateur et matrice allergenes, je compare au critère attendu et je déclenche une action corrective si l’écart est confirmé.</t>
  </si>
  <si>
    <t>Décris les bons gestes à appliquer pendant les allergènes en charcuterie, avec des mots simples.</t>
  </si>
  <si>
    <t>En charcuterie, pour les allergènes, les bons gestes sont allergene, allergie et gluten. Je les applique avant de continuer.</t>
  </si>
  <si>
    <t>En charcuterie, pour les allergènes, les gestes attendus sont formalisés : maitrise allergenes, information consommateur et matrice allergenes, contrôle au poste et correction immédiate en cas de dérive.</t>
  </si>
  <si>
    <t>Donne un exemple simple de conduite correcte pendant les allergènes en charcuterie.</t>
  </si>
  <si>
    <t>En charcuterie, pour les allergènes, exemple : je vérifie les points suivants : allergene, allergie et gluten. Si quelque chose ne va pas, je corrige.</t>
  </si>
  <si>
    <t>En charcuterie, pour les allergènes, exemple professionnel : sécuriser l’étape par les points suivants : maitrise allergenes, information consommateur et matrice allergenes, puis tracer l’écart et la correction si nécessaire.</t>
  </si>
  <si>
    <t>Tu vois un écart ou tu as un doute pendant les allergènes en charcuterie. Que fais-tu tout de suite ?</t>
  </si>
  <si>
    <t>En charcuterie, pour les allergènes, en cas de doute, j’arrête, j’isole si besoin et je préviens. Je ne continue pas sans correction.</t>
  </si>
  <si>
    <t>En charcuterie, pour les allergènes, en cas de doute, je bloque ou j’isole, j’analyse l’écart, je décide de la correction et je trace l’action.</t>
  </si>
  <si>
    <t>Pourquoi les allergènes en charcuterie est-il important pour la sécurité alimentaire ?</t>
  </si>
  <si>
    <t>En charcuterie, pour les allergènes, c’est important car une erreur peut créer un risque sanitaire. Je maîtrise allergene, allergie et gluten.</t>
  </si>
  <si>
    <t>En charcuterie, pour les allergènes, l’enjeu est sanitaire : l’étape peut créer un danger. Je maîtrise les points suivants : maitrise allergenes, information consommateur et matrice allergenes et je vérifie l’application.</t>
  </si>
  <si>
    <t>Quels mots, gestes ou contrôles montrent que tu maîtrises les allergènes en charcuterie ?</t>
  </si>
  <si>
    <t>En charcuterie, pour les allergènes, les mots ou gestes attendus sont : allergene, allergie et gluten. Ils montrent que je contrôle vraiment.</t>
  </si>
  <si>
    <t>En charcuterie, pour les allergènes, les preuves de maîtrise sont maitrise allergenes, information consommateur et matrice allergenes, observation du poste, contrôle documenté et écart traité.</t>
  </si>
  <si>
    <t>Explique à un jeune collègue les précautions à prendre pour les allergènes en charcuterie.</t>
  </si>
  <si>
    <t>En charcuterie, pour les allergènes, je dirais au collègue : vérifie allergene, allergie et gluten, contrôle ton travail et préviens si tu vois un écart.</t>
  </si>
  <si>
    <t>En charcuterie, pour les allergènes, consigne équipe : appliquer les points suivants : maitrise allergenes, information consommateur et matrice allergenes, signaler toute dérive, corriger immédiatement et garder la preuve utile.</t>
  </si>
  <si>
    <t>Pendant les allergènes en charcuterie, qu’est-ce qu’il ne faut surtout pas oublier ?</t>
  </si>
  <si>
    <t>En charcuterie, pour les allergènes, à ne pas oublier : allergene, allergie et gluten. Sans contrôle, on peut laisser passer un risque.</t>
  </si>
  <si>
    <t>En charcuterie, pour les allergènes, point critique : ne pas oublier les points suivants : maitrise allergenes, information consommateur et matrice allergenes, car l’absence de contrôle rend la maîtrise fragile.</t>
  </si>
  <si>
    <t>Tu prépares ou sers un plat avec allergènes possibles en charcuterie. Rédige une réponse courte : ce que tu fais, ce que tu contrôles, et qui tu préviens en cas de doute.</t>
  </si>
  <si>
    <t>En charcuterie, pour les allergènes, je vérifie les points suivants : allergene, allergie et gluten. Si j’ai un doute, j’arrête, je corrige ou je préviens.</t>
  </si>
  <si>
    <t>En charcuterie, pour les allergènes, réponse responsable : organiser l’étape, contrôler les points suivants : maitrise allergenes, information consommateur et matrice allergenes, tracer l’écart et faire appliquer la correction.</t>
  </si>
  <si>
    <t>Présente la procédure professionnelle à appliquer pour maîtriser les allergènes en charcuterie.</t>
  </si>
  <si>
    <t>En charcuterie, pour les allergènes, je respecte la procédure et je vérifie les points suivants : allergene, allergie et gluten. Je garde une preuve si elle est demandée.</t>
  </si>
  <si>
    <t>En charcuterie, pour les allergènes, procédure : définir le responsable, appliquer les points suivants : maitrise allergenes, information consommateur et matrice allergenes, contrôler la conformité et enregistrer les écarts.</t>
  </si>
  <si>
    <t>Quels contrôles, preuves et actions correctives attends-tu sur les allergènes en charcuterie ?</t>
  </si>
  <si>
    <t>En charcuterie, pour les allergènes, je contrôle les points suivants : allergene, allergie et gluten, je note l’écart si besoin et je propose une correction.</t>
  </si>
  <si>
    <t>En charcuterie, pour les allergènes, contrôle/preuve/correctif : vérifier les points suivants : maitrise allergenes, information consommateur et matrice allergenes, conserver fiche ou relevé, puis corriger et tracer l’action.</t>
  </si>
  <si>
    <t>Analyse les dangers liés à les allergènes en charcuterie et indique les mesures de maîtrise attendues.</t>
  </si>
  <si>
    <t>En charcuterie, pour les allergènes, je repère le danger, je maîtrise allergene, allergie et gluten et je préviens le responsable en cas de doute.</t>
  </si>
  <si>
    <t>En charcuterie, pour les allergènes, analyse danger : identifier le risque lié à l’étape, maîtriser les points suivants : maitrise allergenes, information consommateur et matrice allergenes, vérifier l’efficacité et corriger l’écart.</t>
  </si>
  <si>
    <t>Quelles exigences PMS, BPH ou HACCP doivent être respectées pour les allergènes en charcuterie ?</t>
  </si>
  <si>
    <t>En charcuterie, pour les allergènes, je respecte les consignes BPH/PMS : allergene, allergie et gluten. Je travaille proprement et je contrôle.</t>
  </si>
  <si>
    <t>En charcuterie, pour les allergènes, exigence PMS/BPH/HACCP : procédure écrite, les points suivants : maitrise allergenes, information consommateur et matrice allergenes, fréquence de contrôle, preuve et action corrective.</t>
  </si>
  <si>
    <t>Comment réaliserais-tu un audit rapide de la maîtrise de les allergènes en charcuterie ?</t>
  </si>
  <si>
    <t>En charcuterie, pour les allergènes, j’observe le poste, je contrôle les points suivants : allergene, allergie et gluten et je signale les écarts.</t>
  </si>
  <si>
    <t>En charcuterie, pour les allergènes, audit : observer le poste, questionner l’équipe, vérifier les points suivants : maitrise allergenes, information consommateur et matrice allergenes, contrôler les preuves et relever les non-conformités.</t>
  </si>
  <si>
    <t>Quelle décision prends-tu en cas de non-conformité sur les allergènes en charcuterie ?</t>
  </si>
  <si>
    <t>En charcuterie, pour les allergènes, en non-conformité, j’arrête, j’isole le produit ou le matériel, puis je préviens.</t>
  </si>
  <si>
    <t>En charcuterie, pour les allergènes, non-conformité : bloquer ou isoler si besoin, analyser la cause, appliquer la correction et enregistrer la décision.</t>
  </si>
  <si>
    <t>Quels enregistrements ou autocontrôles prouvent que les allergènes est maîtrisé en charcuterie ?</t>
  </si>
  <si>
    <t>En charcuterie, pour les allergènes, je garde une preuve simple : fiche, date, contrôle réalisé et correction si besoin.</t>
  </si>
  <si>
    <t>En charcuterie, pour les allergènes, enregistrements : fiche datée, contrôle de les points suivants : maitrise allergenes, information consommateur et matrice allergenes, nom du responsable, écart constaté et action corrective réalisée.</t>
  </si>
  <si>
    <t>Quelles consignes donnerais-tu à l’équipe pour sécuriser les allergènes en charcuterie ?</t>
  </si>
  <si>
    <t>En charcuterie, pour les allergènes, je rappelle à l’équipe de contrôler les points suivants : allergene, allergie et gluten, d’appliquer la consigne et de signaler les écarts.</t>
  </si>
  <si>
    <t>En charcuterie, pour les allergènes, consignes équipe : expliquer les points suivants : maitrise allergenes, information consommateur et matrice allergenes, préciser le contrôle attendu, la fréquence, le responsable et la conduite à tenir.</t>
  </si>
  <si>
    <t>Explique le lien entre les allergènes en charcuterie et les risques microbiologiques, chimiques, physiques ou allergènes.</t>
  </si>
  <si>
    <t>En charcuterie, pour les allergènes, je relie l’étape aux dangers possibles et je contrôle les points suivants : allergene, allergie et gluten pour limiter le risque.</t>
  </si>
  <si>
    <t>En charcuterie, pour les allergènes, lien dangers : relier l’étape aux risques microbiologiques, chimiques, physiques ou allergènes, puis vérifier les points suivants : maitrise allergenes, information consommateur et matrice allergenes.</t>
  </si>
  <si>
    <t>Rédige une réponse de responsable sur les allergènes en charcuterie : organisation, contrôle, traçabilité et correction.</t>
  </si>
  <si>
    <t>En charcuterie, pour les allergènes, je m’organise, je contrôle les points suivants : allergene, allergie et gluten, je note l’écart et je fais corriger.</t>
  </si>
  <si>
    <t>En charcuterie, pour les allergènes, responsable : planifier l’étape, appliquer les points suivants : maitrise allergenes, information consommateur et matrice allergenes, contrôler, tracer les écarts et valider l’action corrective.</t>
  </si>
  <si>
    <t>Tu travailles dans des locaux alimentaires en charcuterie. Explique en 2 phrases ce que tu fais pour éviter un risque physique.</t>
  </si>
  <si>
    <t>En charcuterie, pour les locaux, je fais attention à local propre, sol propre et mur propre. Je contrôle le résultat et je préviens si j’ai un doute.</t>
  </si>
  <si>
    <t>En charcuterie, pour les locaux, je maîtrise l’étape avec les points suivants : entretien locaux, plan de lutte nuisibles et maintenance preventive, contrôle opérationnel et consigne claire à l’équipe.</t>
  </si>
  <si>
    <t>Pendant les locaux en charcuterie, que contrôles-tu concrètement avant de continuer ? Donne au moins deux points terrain.</t>
  </si>
  <si>
    <t>En charcuterie, pour les locaux, je contrôle les points suivants : local propre, sol propre et mur propre. Si ce n’est pas conforme, je stoppe, je corrige ou je préviens.</t>
  </si>
  <si>
    <t>En charcuterie, pour les locaux, je vérifie les points suivants : entretien locaux, plan de lutte nuisibles et maintenance preventive, je compare au critère attendu et je déclenche une action corrective si l’écart est confirmé.</t>
  </si>
  <si>
    <t>Décris les bons gestes à appliquer pendant les locaux en charcuterie, avec des mots simples.</t>
  </si>
  <si>
    <t>En charcuterie, pour les locaux, les bons gestes sont local propre, sol propre et mur propre. Je les applique avant de continuer.</t>
  </si>
  <si>
    <t>En charcuterie, pour les locaux, les gestes attendus sont formalisés : entretien locaux, plan de lutte nuisibles et maintenance preventive, contrôle au poste et correction immédiate en cas de dérive.</t>
  </si>
  <si>
    <t>Donne un exemple simple de conduite correcte pendant les locaux en charcuterie.</t>
  </si>
  <si>
    <t>En charcuterie, pour les locaux, exemple : je vérifie les points suivants : local propre, sol propre et mur propre. Si quelque chose ne va pas, je corrige.</t>
  </si>
  <si>
    <t>En charcuterie, pour les locaux, exemple professionnel : sécuriser l’étape par les points suivants : entretien locaux, plan de lutte nuisibles et maintenance preventive, puis tracer l’écart et la correction si nécessaire.</t>
  </si>
  <si>
    <t>Tu vois un écart ou tu as un doute pendant les locaux en charcuterie. Que fais-tu tout de suite ?</t>
  </si>
  <si>
    <t>En charcuterie, pour les locaux, en cas de doute, j’arrête, j’isole si besoin et je préviens. Je ne continue pas sans correction.</t>
  </si>
  <si>
    <t>En charcuterie, pour les locaux, en cas de doute, je bloque ou j’isole, j’analyse l’écart, je décide de la correction et je trace l’action.</t>
  </si>
  <si>
    <t>Pourquoi les locaux en charcuterie est-il important pour la sécurité alimentaire ?</t>
  </si>
  <si>
    <t>En charcuterie, pour les locaux, c’est important car une erreur peut créer un risque sanitaire. Je maîtrise local propre, sol propre et mur propre.</t>
  </si>
  <si>
    <t>En charcuterie, pour les locaux, l’enjeu est sanitaire : l’étape peut créer un danger. Je maîtrise les points suivants : entretien locaux, plan de lutte nuisibles et maintenance preventive et je vérifie l’application.</t>
  </si>
  <si>
    <t>Quels mots, gestes ou contrôles montrent que tu maîtrises les locaux en charcuterie ?</t>
  </si>
  <si>
    <t>En charcuterie, pour les locaux, les mots ou gestes attendus sont : local propre, sol propre et mur propre. Ils montrent que je contrôle vraiment.</t>
  </si>
  <si>
    <t>En charcuterie, pour les locaux, les preuves de maîtrise sont entretien locaux, plan de lutte nuisibles et maintenance preventive, observation du poste, contrôle documenté et écart traité.</t>
  </si>
  <si>
    <t>Explique à un jeune collègue les précautions à prendre pour les locaux en charcuterie.</t>
  </si>
  <si>
    <t>En charcuterie, pour les locaux, je dirais au collègue : vérifie local propre, sol propre et mur propre, contrôle ton travail et préviens si tu vois un écart.</t>
  </si>
  <si>
    <t>En charcuterie, pour les locaux, consigne équipe : appliquer les points suivants : entretien locaux, plan de lutte nuisibles et maintenance preventive, signaler toute dérive, corriger immédiatement et garder la preuve utile.</t>
  </si>
  <si>
    <t>Pendant les locaux en charcuterie, qu’est-ce qu’il ne faut surtout pas oublier ?</t>
  </si>
  <si>
    <t>En charcuterie, pour les locaux, à ne pas oublier : local propre, sol propre et mur propre. Sans contrôle, on peut laisser passer un risque.</t>
  </si>
  <si>
    <t>En charcuterie, pour les locaux, point critique : ne pas oublier les points suivants : entretien locaux, plan de lutte nuisibles et maintenance preventive, car l’absence de contrôle rend la maîtrise fragile.</t>
  </si>
  <si>
    <t>Tu travailles dans des locaux alimentaires en charcuterie. Rédige une réponse courte : ce que tu fais, ce que tu contrôles, et qui tu préviens en cas de doute.</t>
  </si>
  <si>
    <t>En charcuterie, pour les locaux, je vérifie les points suivants : local propre, sol propre et mur propre. Si j’ai un doute, j’arrête, je corrige ou je préviens.</t>
  </si>
  <si>
    <t>En charcuterie, pour les locaux, réponse responsable : organiser l’étape, contrôler les points suivants : entretien locaux, plan de lutte nuisibles et maintenance preventive, tracer l’écart et faire appliquer la correction.</t>
  </si>
  <si>
    <t>Présente la procédure professionnelle à appliquer pour maîtriser les locaux en charcuterie.</t>
  </si>
  <si>
    <t>En charcuterie, pour les locaux, je respecte la procédure et je vérifie les points suivants : local propre, sol propre et mur propre. Je garde une preuve si elle est demandée.</t>
  </si>
  <si>
    <t>En charcuterie, pour les locaux, procédure : définir le responsable, appliquer les points suivants : entretien locaux, plan de lutte nuisibles et maintenance preventive, contrôler la conformité et enregistrer les écarts.</t>
  </si>
  <si>
    <t>Quels contrôles, preuves et actions correctives attends-tu sur les locaux en charcuterie ?</t>
  </si>
  <si>
    <t>En charcuterie, pour les locaux, je contrôle les points suivants : local propre, sol propre et mur propre, je note l’écart si besoin et je propose une correction.</t>
  </si>
  <si>
    <t>En charcuterie, pour les locaux, contrôle/preuve/correctif : vérifier les points suivants : entretien locaux, plan de lutte nuisibles et maintenance preventive, conserver fiche ou relevé, puis corriger et tracer l’action.</t>
  </si>
  <si>
    <t>Analyse les dangers liés à les locaux en charcuterie et indique les mesures de maîtrise attendues.</t>
  </si>
  <si>
    <t>En charcuterie, pour les locaux, je repère le danger, je maîtrise local propre, sol propre et mur propre et je préviens le responsable en cas de doute.</t>
  </si>
  <si>
    <t>En charcuterie, pour les locaux, analyse danger : identifier le risque lié à l’étape, maîtriser les points suivants : entretien locaux, plan de lutte nuisibles et maintenance preventive, vérifier l’efficacité et corriger l’écart.</t>
  </si>
  <si>
    <t>Quelles exigences PMS, BPH ou HACCP doivent être respectées pour les locaux en charcuterie ?</t>
  </si>
  <si>
    <t>En charcuterie, pour les locaux, je respecte les consignes BPH/PMS : local propre, sol propre et mur propre. Je travaille proprement et je contrôle.</t>
  </si>
  <si>
    <t>En charcuterie, pour les locaux, exigence PMS/BPH/HACCP : procédure écrite, les points suivants : entretien locaux, plan de lutte nuisibles et maintenance preventive, fréquence de contrôle, preuve et action corrective.</t>
  </si>
  <si>
    <t>Comment réaliserais-tu un audit rapide de la maîtrise de les locaux en charcuterie ?</t>
  </si>
  <si>
    <t>En charcuterie, pour les locaux, j’observe le poste, je contrôle les points suivants : local propre, sol propre et mur propre et je signale les écarts.</t>
  </si>
  <si>
    <t>En charcuterie, pour les locaux, audit : observer le poste, questionner l’équipe, vérifier les points suivants : entretien locaux, plan de lutte nuisibles et maintenance preventive, contrôler les preuves et relever les non-conformités.</t>
  </si>
  <si>
    <t>Quelle décision prends-tu en cas de non-conformité sur les locaux en charcuterie ?</t>
  </si>
  <si>
    <t>En charcuterie, pour les locaux, en non-conformité, j’arrête, j’isole le produit ou le matériel, puis je préviens.</t>
  </si>
  <si>
    <t>En charcuterie, pour les locaux, non-conformité : bloquer ou isoler si besoin, analyser la cause, appliquer la correction et enregistrer la décision.</t>
  </si>
  <si>
    <t>Quels enregistrements ou autocontrôles prouvent que les locaux est maîtrisé en charcuterie ?</t>
  </si>
  <si>
    <t>En charcuterie, pour les locaux, je garde une preuve simple : fiche, date, contrôle réalisé et correction si besoin.</t>
  </si>
  <si>
    <t>En charcuterie, pour les locaux, enregistrements : fiche datée, contrôle de les points suivants : entretien locaux, plan de lutte nuisibles et maintenance preventive, nom du responsable, écart constaté et action corrective réalisée.</t>
  </si>
  <si>
    <t>Quelles consignes donnerais-tu à l’équipe pour sécuriser les locaux en charcuterie ?</t>
  </si>
  <si>
    <t>En charcuterie, pour les locaux, je rappelle à l’équipe de contrôler les points suivants : local propre, sol propre et mur propre, d’appliquer la consigne et de signaler les écarts.</t>
  </si>
  <si>
    <t>En charcuterie, pour les locaux, consignes équipe : expliquer les points suivants : entretien locaux, plan de lutte nuisibles et maintenance preventive, préciser le contrôle attendu, la fréquence, le responsable et la conduite à tenir.</t>
  </si>
  <si>
    <t>Explique le lien entre les locaux en charcuterie et les risques microbiologiques, chimiques, physiques ou allergènes.</t>
  </si>
  <si>
    <t>En charcuterie, pour les locaux, je relie l’étape aux dangers possibles et je contrôle les points suivants : local propre, sol propre et mur propre pour limiter le risque.</t>
  </si>
  <si>
    <t>En charcuterie, pour les locaux, lien dangers : relier l’étape aux risques microbiologiques, chimiques, physiques ou allergènes, puis vérifier les points suivants : entretien locaux, plan de lutte nuisibles et maintenance preventive.</t>
  </si>
  <si>
    <t>Rédige une réponse de responsable sur les locaux en charcuterie : organisation, contrôle, traçabilité et correction.</t>
  </si>
  <si>
    <t>En charcuterie, pour les locaux, je m’organise, je contrôle les points suivants : local propre, sol propre et mur propre, je note l’écart et je fais corriger.</t>
  </si>
  <si>
    <t>En charcuterie, pour les locaux, responsable : planifier l’étape, appliquer les points suivants : entretien locaux, plan de lutte nuisibles et maintenance preventive, contrôler, tracer les écarts et valider l’action corrective.</t>
  </si>
  <si>
    <t>Tu organises ton poste ou ton équipe en charcuterie. Explique en 2 phrases ce que tu fais pour éviter un risque transversal.</t>
  </si>
  <si>
    <t>En charcuterie, pour l’organisation, je fais attention à s organiser, preparer ordre et planning. Je contrôle le résultat et je préviens si j’ai un doute.</t>
  </si>
  <si>
    <t>En charcuterie, pour l’organisation, je maîtrise l’étape avec les points suivants : organisation production, responsabilites definies et planning sanitaire, contrôle opérationnel et consigne claire à l’équipe.</t>
  </si>
  <si>
    <t>Pendant l’organisation en charcuterie, que contrôles-tu concrètement avant de continuer ? Donne au moins deux points terrain.</t>
  </si>
  <si>
    <t>En charcuterie, pour l’organisation, je contrôle les points suivants : s organiser, preparer ordre et planning. Si ce n’est pas conforme, je stoppe, je corrige ou je préviens.</t>
  </si>
  <si>
    <t>En charcuterie, pour l’organisation, je vérifie les points suivants : organisation production, responsabilites definies et planning sanitaire, je compare au critère attendu et je déclenche une action corrective si l’écart est confirmé.</t>
  </si>
  <si>
    <t>Décris les bons gestes à appliquer pendant l’organisation en charcuterie, avec des mots simples.</t>
  </si>
  <si>
    <t>En charcuterie, pour l’organisation, les bons gestes sont s organiser, preparer ordre et planning. Je les applique avant de continuer.</t>
  </si>
  <si>
    <t>En charcuterie, pour l’organisation, les gestes attendus sont formalisés : organisation production, responsabilites definies et planning sanitaire, contrôle au poste et correction immédiate en cas de dérive.</t>
  </si>
  <si>
    <t>Donne un exemple simple de conduite correcte pendant l’organisation en charcuterie.</t>
  </si>
  <si>
    <t>En charcuterie, pour l’organisation, exemple : je vérifie les points suivants : s organiser, preparer ordre et planning. Si quelque chose ne va pas, je corrige.</t>
  </si>
  <si>
    <t>En charcuterie, pour l’organisation, exemple professionnel : sécuriser l’étape par les points suivants : organisation production, responsabilites definies et planning sanitaire, puis tracer l’écart et la correction si nécessaire.</t>
  </si>
  <si>
    <t>Tu vois un écart ou tu as un doute pendant l’organisation en charcuterie. Que fais-tu tout de suite ?</t>
  </si>
  <si>
    <t>En charcuterie, pour l’organisation, en cas de doute, j’arrête, j’isole si besoin et je préviens. Je ne continue pas sans correction.</t>
  </si>
  <si>
    <t>En charcuterie, pour l’organisation, en cas de doute, je bloque ou j’isole, j’analyse l’écart, je décide de la correction et je trace l’action.</t>
  </si>
  <si>
    <t>Pourquoi l’organisation en charcuterie est-il important pour la sécurité alimentaire ?</t>
  </si>
  <si>
    <t>En charcuterie, pour l’organisation, c’est important car une erreur peut créer un risque sanitaire. Je maîtrise s organiser, preparer ordre et planning.</t>
  </si>
  <si>
    <t>En charcuterie, pour l’organisation, l’enjeu est sanitaire : l’étape peut créer un danger. Je maîtrise les points suivants : organisation production, responsabilites definies et planning sanitaire et je vérifie l’application.</t>
  </si>
  <si>
    <t>Quels mots, gestes ou contrôles montrent que tu maîtrises l’organisation en charcuterie ?</t>
  </si>
  <si>
    <t>En charcuterie, pour l’organisation, les mots ou gestes attendus sont : s organiser, preparer ordre et planning. Ils montrent que je contrôle vraiment.</t>
  </si>
  <si>
    <t>En charcuterie, pour l’organisation, les preuves de maîtrise sont organisation production, responsabilites definies et planning sanitaire, observation du poste, contrôle documenté et écart traité.</t>
  </si>
  <si>
    <t>Explique à un jeune collègue les précautions à prendre pour l’organisation en charcuterie.</t>
  </si>
  <si>
    <t>En charcuterie, pour l’organisation, je dirais au collègue : vérifie s organiser, preparer ordre et planning, contrôle ton travail et préviens si tu vois un écart.</t>
  </si>
  <si>
    <t>En charcuterie, pour l’organisation, consigne équipe : appliquer les points suivants : organisation production, responsabilites definies et planning sanitaire, signaler toute dérive, corriger immédiatement et garder la preuve utile.</t>
  </si>
  <si>
    <t>Pendant l’organisation en charcuterie, qu’est-ce qu’il ne faut surtout pas oublier ?</t>
  </si>
  <si>
    <t>En charcuterie, pour l’organisation, à ne pas oublier : s organiser, preparer ordre et planning. Sans contrôle, on peut laisser passer un risque.</t>
  </si>
  <si>
    <t>En charcuterie, pour l’organisation, point critique : ne pas oublier les points suivants : organisation production, responsabilites definies et planning sanitaire, car l’absence de contrôle rend la maîtrise fragile.</t>
  </si>
  <si>
    <t>Tu organises ton poste ou ton équipe en charcuterie. Rédige une réponse courte : ce que tu fais, ce que tu contrôles, et qui tu préviens en cas de doute.</t>
  </si>
  <si>
    <t>En charcuterie, pour l’organisation, je vérifie les points suivants : s organiser, preparer ordre et planning. Si j’ai un doute, j’arrête, je corrige ou je préviens.</t>
  </si>
  <si>
    <t>En charcuterie, pour l’organisation, réponse responsable : organiser l’étape, contrôler les points suivants : organisation production, responsabilites definies et planning sanitaire, tracer l’écart et faire appliquer la correction.</t>
  </si>
  <si>
    <t>Présente la procédure professionnelle à appliquer pour maîtriser l’organisation en charcuterie.</t>
  </si>
  <si>
    <t>En charcuterie, pour l’organisation, je respecte la procédure et je vérifie les points suivants : s organiser, preparer ordre et planning. Je garde une preuve si elle est demandée.</t>
  </si>
  <si>
    <t>En charcuterie, pour l’organisation, procédure : définir le responsable, appliquer les points suivants : organisation production, responsabilites definies et planning sanitaire, contrôler la conformité et enregistrer les écarts.</t>
  </si>
  <si>
    <t>Quels contrôles, preuves et actions correctives attends-tu sur l’organisation en charcuterie ?</t>
  </si>
  <si>
    <t>En charcuterie, pour l’organisation, je contrôle les points suivants : s organiser, preparer ordre et planning, je note l’écart si besoin et je propose une correction.</t>
  </si>
  <si>
    <t>En charcuterie, pour l’organisation, contrôle/preuve/correctif : vérifier les points suivants : organisation production, responsabilites definies et planning sanitaire, conserver fiche ou relevé, puis corriger et tracer l’action.</t>
  </si>
  <si>
    <t>Analyse les dangers liés à l’organisation en charcuterie et indique les mesures de maîtrise attendues.</t>
  </si>
  <si>
    <t>En charcuterie, pour l’organisation, je repère le danger, je maîtrise s organiser, preparer ordre et planning et je préviens le responsable en cas de doute.</t>
  </si>
  <si>
    <t>En charcuterie, pour l’organisation, analyse danger : identifier le risque lié à l’étape, maîtriser les points suivants : organisation production, responsabilites definies et planning sanitaire, vérifier l’efficacité et corriger l’écart.</t>
  </si>
  <si>
    <t>Quelles exigences PMS, BPH ou HACCP doivent être respectées pour l’organisation en charcuterie ?</t>
  </si>
  <si>
    <t>En charcuterie, pour l’organisation, je respecte les consignes BPH/PMS : s organiser, preparer ordre et planning. Je travaille proprement et je contrôle.</t>
  </si>
  <si>
    <t>En charcuterie, pour l’organisation, exigence PMS/BPH/HACCP : procédure écrite, les points suivants : organisation production, responsabilites definies et planning sanitaire, fréquence de contrôle, preuve et action corrective.</t>
  </si>
  <si>
    <t>Comment réaliserais-tu un audit rapide de la maîtrise de l’organisation en charcuterie ?</t>
  </si>
  <si>
    <t>En charcuterie, pour l’organisation, j’observe le poste, je contrôle les points suivants : s organiser, preparer ordre et planning et je signale les écarts.</t>
  </si>
  <si>
    <t>En charcuterie, pour l’organisation, audit : observer le poste, questionner l’équipe, vérifier les points suivants : organisation production, responsabilites definies et planning sanitaire, contrôler les preuves et relever les non-conformités.</t>
  </si>
  <si>
    <t>Quelle décision prends-tu en cas de non-conformité sur l’organisation en charcuterie ?</t>
  </si>
  <si>
    <t>En charcuterie, pour l’organisation, en non-conformité, j’arrête, j’isole le produit ou le matériel, puis je préviens.</t>
  </si>
  <si>
    <t>En charcuterie, pour l’organisation, non-conformité : bloquer ou isoler si besoin, analyser la cause, appliquer la correction et enregistrer la décision.</t>
  </si>
  <si>
    <t>Quels enregistrements ou autocontrôles prouvent que l’organisation est maîtrisé en charcuterie ?</t>
  </si>
  <si>
    <t>En charcuterie, pour l’organisation, je garde une preuve simple : fiche, date, contrôle réalisé et correction si besoin.</t>
  </si>
  <si>
    <t>En charcuterie, pour l’organisation, enregistrements : fiche datée, contrôle de les points suivants : organisation production, responsabilites definies et planning sanitaire, nom du responsable, écart constaté et action corrective réalisée.</t>
  </si>
  <si>
    <t>Quelles consignes donnerais-tu à l’équipe pour sécuriser l’organisation en charcuterie ?</t>
  </si>
  <si>
    <t>En charcuterie, pour l’organisation, je rappelle à l’équipe de contrôler les points suivants : s organiser, preparer ordre et planning, d’appliquer la consigne et de signaler les écarts.</t>
  </si>
  <si>
    <t>En charcuterie, pour l’organisation, consignes équipe : expliquer les points suivants : organisation production, responsabilites definies et planning sanitaire, préciser le contrôle attendu, la fréquence, le responsable et la conduite à tenir.</t>
  </si>
  <si>
    <t>Explique le lien entre l’organisation en charcuterie et les risques microbiologiques, chimiques, physiques ou allergènes.</t>
  </si>
  <si>
    <t>En charcuterie, pour l’organisation, je relie l’étape aux dangers possibles et je contrôle les points suivants : s organiser, preparer ordre et planning pour limiter le risque.</t>
  </si>
  <si>
    <t>En charcuterie, pour l’organisation, lien dangers : relier l’étape aux risques microbiologiques, chimiques, physiques ou allergènes, puis vérifier les points suivants : organisation production, responsabilites definies et planning sanitaire.</t>
  </si>
  <si>
    <t>Rédige une réponse de responsable sur l’organisation en charcuterie : organisation, contrôle, traçabilité et correction.</t>
  </si>
  <si>
    <t>En charcuterie, pour l’organisation, je m’organise, je contrôle les points suivants : s organiser, preparer ordre et planning, je note l’écart et je fais corriger.</t>
  </si>
  <si>
    <t>En charcuterie, pour l’organisation, responsable : planifier l’étape, appliquer les points suivants : organisation production, responsabilites definies et planning sanitaire, contrôler, tracer les écarts et valider l’action corrective.</t>
  </si>
  <si>
    <t>Tu réponds à une situation générale d’hygiène en charcuterie. Explique en 2 phrases ce que tu fais pour éviter un risque transversal.</t>
  </si>
  <si>
    <t>En charcuterie, pour l’hygiène générale, je fais attention à hygiene, bonnes pratiques et faire attention. Je contrôle le résultat et je préviens si j’ai un doute.</t>
  </si>
  <si>
    <t>En charcuterie, pour l’hygiène générale, je maîtrise l’étape avec les points suivants : pms, bph et haccp, contrôle opérationnel et consigne claire à l’équipe.</t>
  </si>
  <si>
    <t>Pendant l’hygiène générale en charcuterie, que contrôles-tu concrètement avant de continuer ? Donne au moins deux points terrain.</t>
  </si>
  <si>
    <t>En charcuterie, pour l’hygiène générale, je contrôle les points suivants : hygiene, bonnes pratiques et faire attention. Si ce n’est pas conforme, je stoppe, je corrige ou je préviens.</t>
  </si>
  <si>
    <t>En charcuterie, pour l’hygiène générale, je vérifie les points suivants : pms, bph et haccp, je compare au critère attendu et je déclenche une action corrective si l’écart est confirmé.</t>
  </si>
  <si>
    <t>Décris les bons gestes à appliquer pendant l’hygiène générale en charcuterie, avec des mots simples.</t>
  </si>
  <si>
    <t>En charcuterie, pour l’hygiène générale, les bons gestes sont hygiene, bonnes pratiques et faire attention. Je les applique avant de continuer.</t>
  </si>
  <si>
    <t>En charcuterie, pour l’hygiène générale, les gestes attendus sont formalisés : pms, bph et haccp, contrôle au poste et correction immédiate en cas de dérive.</t>
  </si>
  <si>
    <t>Donne un exemple simple de conduite correcte pendant l’hygiène générale en charcuterie.</t>
  </si>
  <si>
    <t>En charcuterie, pour l’hygiène générale, exemple : je vérifie les points suivants : hygiene, bonnes pratiques et faire attention. Si quelque chose ne va pas, je corrige.</t>
  </si>
  <si>
    <t>En charcuterie, pour l’hygiène générale, exemple professionnel : sécuriser l’étape par les points suivants : pms, bph et haccp, puis tracer l’écart et la correction si nécessaire.</t>
  </si>
  <si>
    <t>Tu vois un écart ou tu as un doute pendant l’hygiène générale en charcuterie. Que fais-tu tout de suite ?</t>
  </si>
  <si>
    <t>En charcuterie, pour l’hygiène générale, en cas de doute, j’arrête, j’isole si besoin et je préviens. Je ne continue pas sans correction.</t>
  </si>
  <si>
    <t>En charcuterie, pour l’hygiène générale, en cas de doute, je bloque ou j’isole, j’analyse l’écart, je décide de la correction et je trace l’action.</t>
  </si>
  <si>
    <t>Pourquoi l’hygiène générale en charcuterie est-il important pour la sécurité alimentaire ?</t>
  </si>
  <si>
    <t>En charcuterie, pour l’hygiène générale, c’est important car une erreur peut créer un risque sanitaire. Je maîtrise hygiene, bonnes pratiques et faire attention.</t>
  </si>
  <si>
    <t>En charcuterie, pour l’hygiène générale, l’enjeu est sanitaire : l’étape peut créer un danger. Je maîtrise les points suivants : pms, bph et haccp et je vérifie l’application.</t>
  </si>
  <si>
    <t>Quels mots, gestes ou contrôles montrent que tu maîtrises l’hygiène générale en charcuterie ?</t>
  </si>
  <si>
    <t>En charcuterie, pour l’hygiène générale, les mots ou gestes attendus sont : hygiene, bonnes pratiques et faire attention. Ils montrent que je contrôle vraiment.</t>
  </si>
  <si>
    <t>En charcuterie, pour l’hygiène générale, les preuves de maîtrise sont pms, bph et haccp, observation du poste, contrôle documenté et écart traité.</t>
  </si>
  <si>
    <t>Explique à un jeune collègue les précautions à prendre pour l’hygiène générale en charcuterie.</t>
  </si>
  <si>
    <t>En charcuterie, pour l’hygiène générale, je dirais au collègue : vérifie hygiene, bonnes pratiques et faire attention, contrôle ton travail et préviens si tu vois un écart.</t>
  </si>
  <si>
    <t>En charcuterie, pour l’hygiène générale, consigne équipe : appliquer les points suivants : pms, bph et haccp, signaler toute dérive, corriger immédiatement et garder la preuve utile.</t>
  </si>
  <si>
    <t>Pendant l’hygiène générale en charcuterie, qu’est-ce qu’il ne faut surtout pas oublier ?</t>
  </si>
  <si>
    <t>En charcuterie, pour l’hygiène générale, à ne pas oublier : hygiene, bonnes pratiques et faire attention. Sans contrôle, on peut laisser passer un risque.</t>
  </si>
  <si>
    <t>En charcuterie, pour l’hygiène générale, point critique : ne pas oublier les points suivants : pms, bph et haccp, car l’absence de contrôle rend la maîtrise fragile.</t>
  </si>
  <si>
    <t>Tu réponds à une situation générale d’hygiène en charcuterie. Rédige une réponse courte : ce que tu fais, ce que tu contrôles, et qui tu préviens en cas de doute.</t>
  </si>
  <si>
    <t>En charcuterie, pour l’hygiène générale, je vérifie les points suivants : hygiene, bonnes pratiques et faire attention. Si j’ai un doute, j’arrête, je corrige ou je préviens.</t>
  </si>
  <si>
    <t>En charcuterie, pour l’hygiène générale, réponse responsable : organiser l’étape, contrôler les points suivants : pms, bph et haccp, tracer l’écart et faire appliquer la correction.</t>
  </si>
  <si>
    <t>Présente la procédure professionnelle à appliquer pour maîtriser l’hygiène générale en charcuterie.</t>
  </si>
  <si>
    <t>En charcuterie, pour l’hygiène générale, je respecte la procédure et je vérifie les points suivants : hygiene, bonnes pratiques et faire attention. Je garde une preuve si elle est demandée.</t>
  </si>
  <si>
    <t>En charcuterie, pour l’hygiène générale, procédure : définir le responsable, appliquer les points suivants : pms, bph et haccp, contrôler la conformité et enregistrer les écarts.</t>
  </si>
  <si>
    <t>Quels contrôles, preuves et actions correctives attends-tu sur l’hygiène générale en charcuterie ?</t>
  </si>
  <si>
    <t>En charcuterie, pour l’hygiène générale, je contrôle les points suivants : hygiene, bonnes pratiques et faire attention, je note l’écart si besoin et je propose une correction.</t>
  </si>
  <si>
    <t>En charcuterie, pour l’hygiène générale, contrôle/preuve/correctif : vérifier les points suivants : pms, bph et haccp, conserver fiche ou relevé, puis corriger et tracer l’action.</t>
  </si>
  <si>
    <t>Analyse les dangers liés à l’hygiène générale en charcuterie et indique les mesures de maîtrise attendues.</t>
  </si>
  <si>
    <t>En charcuterie, pour l’hygiène générale, je repère le danger, je maîtrise hygiene, bonnes pratiques et faire attention et je préviens le responsable en cas de doute.</t>
  </si>
  <si>
    <t>En charcuterie, pour l’hygiène générale, analyse danger : identifier le risque lié à l’étape, maîtriser les points suivants : pms, bph et haccp, vérifier l’efficacité et corriger l’écart.</t>
  </si>
  <si>
    <t>Quelles exigences PMS, BPH ou HACCP doivent être respectées pour l’hygiène générale en charcuterie ?</t>
  </si>
  <si>
    <t>En charcuterie, pour l’hygiène générale, je respecte les consignes BPH/PMS : hygiene, bonnes pratiques et faire attention. Je travaille proprement et je contrôle.</t>
  </si>
  <si>
    <t>En charcuterie, pour l’hygiène générale, exigence PMS/BPH/HACCP : procédure écrite, les points suivants : pms, bph et haccp, fréquence de contrôle, preuve et action corrective.</t>
  </si>
  <si>
    <t>Comment réaliserais-tu un audit rapide de la maîtrise de l’hygiène générale en charcuterie ?</t>
  </si>
  <si>
    <t>En charcuterie, pour l’hygiène générale, j’observe le poste, je contrôle les points suivants : hygiene, bonnes pratiques et faire attention et je signale les écarts.</t>
  </si>
  <si>
    <t>En charcuterie, pour l’hygiène générale, audit : observer le poste, questionner l’équipe, vérifier les points suivants : pms, bph et haccp, contrôler les preuves et relever les non-conformités.</t>
  </si>
  <si>
    <t>Quelle décision prends-tu en cas de non-conformité sur l’hygiène générale en charcuterie ?</t>
  </si>
  <si>
    <t>En charcuterie, pour l’hygiène générale, en non-conformité, j’arrête, j’isole le produit ou le matériel, puis je préviens.</t>
  </si>
  <si>
    <t>En charcuterie, pour l’hygiène générale, non-conformité : bloquer ou isoler si besoin, analyser la cause, appliquer la correction et enregistrer la décision.</t>
  </si>
  <si>
    <t>Quels enregistrements ou autocontrôles prouvent que l’hygiène générale est maîtrisé en charcuterie ?</t>
  </si>
  <si>
    <t>En charcuterie, pour l’hygiène générale, je garde une preuve simple : fiche, date, contrôle réalisé et correction si besoin.</t>
  </si>
  <si>
    <t>En charcuterie, pour l’hygiène générale, enregistrements : fiche datée, contrôle de les points suivants : pms, bph et haccp, nom du responsable, écart constaté et action corrective réalisée.</t>
  </si>
  <si>
    <t>Quelles consignes donnerais-tu à l’équipe pour sécuriser l’hygiène générale en charcuterie ?</t>
  </si>
  <si>
    <t>En charcuterie, pour l’hygiène générale, je rappelle à l’équipe de contrôler les points suivants : hygiene, bonnes pratiques et faire attention, d’appliquer la consigne et de signaler les écarts.</t>
  </si>
  <si>
    <t>En charcuterie, pour l’hygiène générale, consignes équipe : expliquer les points suivants : pms, bph et haccp, préciser le contrôle attendu, la fréquence, le responsable et la conduite à tenir.</t>
  </si>
  <si>
    <t>Explique le lien entre l’hygiène générale en charcuterie et les risques microbiologiques, chimiques, physiques ou allergènes.</t>
  </si>
  <si>
    <t>En charcuterie, pour l’hygiène générale, je relie l’étape aux dangers possibles et je contrôle les points suivants : hygiene, bonnes pratiques et faire attention pour limiter le risque.</t>
  </si>
  <si>
    <t>En charcuterie, pour l’hygiène générale, lien dangers : relier l’étape aux risques microbiologiques, chimiques, physiques ou allergènes, puis vérifier les points suivants : pms, bph et haccp.</t>
  </si>
  <si>
    <t>Rédige une réponse de responsable sur l’hygiène générale en charcuterie : organisation, contrôle, traçabilité et correction.</t>
  </si>
  <si>
    <t>En charcuterie, pour l’hygiène générale, je m’organise, je contrôle les points suivants : hygiene, bonnes pratiques et faire attention, je note l’écart et je fais corriger.</t>
  </si>
  <si>
    <t>En charcuterie, pour l’hygiène générale, responsable : planifier l’étape, appliquer les points suivants : pms, bph et haccp, contrôler, tracer les écarts et valider l’action corrective.</t>
  </si>
  <si>
    <t>Tu travailles en légumerie en charcuterie. Explique en 2 phrases ce que tu fais pour éviter un risque microbiologique.</t>
  </si>
  <si>
    <t>En charcuterie, pour la légumerie, je fais attention à laver legumes, terre et eplucher. Je contrôle le résultat et je préviens si j’ai un doute.</t>
  </si>
  <si>
    <t>En charcuterie, pour la légumerie, je maîtrise l’étape avec les points suivants : procedure legumerie, zone terreuse et lavage desinfection legumes, contrôle opérationnel et consigne claire à l’équipe.</t>
  </si>
  <si>
    <t>Pendant la légumerie en charcuterie, que contrôles-tu concrètement avant de continuer ? Donne au moins deux points terrain.</t>
  </si>
  <si>
    <t>En charcuterie, pour la légumerie, je contrôle les points suivants : laver legumes, terre et eplucher. Si ce n’est pas conforme, je stoppe, je corrige ou je préviens.</t>
  </si>
  <si>
    <t>En charcuterie, pour la légumerie, je vérifie les points suivants : procedure legumerie, zone terreuse et lavage desinfection legumes, je compare au critère attendu et je déclenche une action corrective si l’écart est confirmé.</t>
  </si>
  <si>
    <t>Décris les bons gestes à appliquer pendant la légumerie en charcuterie, avec des mots simples.</t>
  </si>
  <si>
    <t>En charcuterie, pour la légumerie, les bons gestes sont laver legumes, terre et eplucher. Je les applique avant de continuer.</t>
  </si>
  <si>
    <t>En charcuterie, pour la légumerie, les gestes attendus sont formalisés : procedure legumerie, zone terreuse et lavage desinfection legumes, contrôle au poste et correction immédiate en cas de dérive.</t>
  </si>
  <si>
    <t>Donne un exemple simple de conduite correcte pendant la légumerie en charcuterie.</t>
  </si>
  <si>
    <t>En charcuterie, pour la légumerie, exemple : je vérifie les points suivants : laver legumes, terre et eplucher. Si quelque chose ne va pas, je corrige.</t>
  </si>
  <si>
    <t>En charcuterie, pour la légumerie, exemple professionnel : sécuriser l’étape par les points suivants : procedure legumerie, zone terreuse et lavage desinfection legumes, puis tracer l’écart et la correction si nécessaire.</t>
  </si>
  <si>
    <t>Tu vois un écart ou tu as un doute pendant la légumerie en charcuterie. Que fais-tu tout de suite ?</t>
  </si>
  <si>
    <t>En charcuterie, pour la légumerie, en cas de doute, j’arrête, j’isole si besoin et je préviens. Je ne continue pas sans correction.</t>
  </si>
  <si>
    <t>En charcuterie, pour la légumerie, en cas de doute, je bloque ou j’isole, j’analyse l’écart, je décide de la correction et je trace l’action.</t>
  </si>
  <si>
    <t>Pourquoi la légumerie en charcuterie est-il important pour la sécurité alimentaire ?</t>
  </si>
  <si>
    <t>En charcuterie, pour la légumerie, c’est important car une erreur peut créer un risque sanitaire. Je maîtrise laver legumes, terre et eplucher.</t>
  </si>
  <si>
    <t>En charcuterie, pour la légumerie, l’enjeu est sanitaire : l’étape peut créer un danger. Je maîtrise les points suivants : procedure legumerie, zone terreuse et lavage desinfection legumes et je vérifie l’application.</t>
  </si>
  <si>
    <t>Quels mots, gestes ou contrôles montrent que tu maîtrises la légumerie en charcuterie ?</t>
  </si>
  <si>
    <t>En charcuterie, pour la légumerie, les mots ou gestes attendus sont : laver legumes, terre et eplucher. Ils montrent que je contrôle vraiment.</t>
  </si>
  <si>
    <t>En charcuterie, pour la légumerie, les preuves de maîtrise sont procedure legumerie, zone terreuse et lavage desinfection legumes, observation du poste, contrôle documenté et écart traité.</t>
  </si>
  <si>
    <t>Explique à un jeune collègue les précautions à prendre pour la légumerie en charcuterie.</t>
  </si>
  <si>
    <t>En charcuterie, pour la légumerie, je dirais au collègue : vérifie laver legumes, terre et eplucher, contrôle ton travail et préviens si tu vois un écart.</t>
  </si>
  <si>
    <t>En charcuterie, pour la légumerie, consigne équipe : appliquer les points suivants : procedure legumerie, zone terreuse et lavage desinfection legumes, signaler toute dérive, corriger immédiatement et garder la preuve utile.</t>
  </si>
  <si>
    <t>Pendant la légumerie en charcuterie, qu’est-ce qu’il ne faut surtout pas oublier ?</t>
  </si>
  <si>
    <t>En charcuterie, pour la légumerie, à ne pas oublier : laver legumes, terre et eplucher. Sans contrôle, on peut laisser passer un risque.</t>
  </si>
  <si>
    <t>En charcuterie, pour la légumerie, point critique : ne pas oublier les points suivants : procedure legumerie, zone terreuse et lavage desinfection legumes, car l’absence de contrôle rend la maîtrise fragile.</t>
  </si>
  <si>
    <t>Tu travailles en légumerie en charcuterie. Rédige une réponse courte : ce que tu fais, ce que tu contrôles, et qui tu préviens en cas de doute.</t>
  </si>
  <si>
    <t>En charcuterie, pour la légumerie, je vérifie les points suivants : laver legumes, terre et eplucher. Si j’ai un doute, j’arrête, je corrige ou je préviens.</t>
  </si>
  <si>
    <t>En charcuterie, pour la légumerie, réponse responsable : organiser l’étape, contrôler les points suivants : procedure legumerie, zone terreuse et lavage desinfection legumes, tracer l’écart et faire appliquer la correction.</t>
  </si>
  <si>
    <t>Présente la procédure professionnelle à appliquer pour maîtriser la légumerie en charcuterie.</t>
  </si>
  <si>
    <t>En charcuterie, pour la légumerie, je respecte la procédure et je vérifie les points suivants : laver legumes, terre et eplucher. Je garde une preuve si elle est demandée.</t>
  </si>
  <si>
    <t>En charcuterie, pour la légumerie, procédure : définir le responsable, appliquer les points suivants : procedure legumerie, zone terreuse et lavage desinfection legumes, contrôler la conformité et enregistrer les écarts.</t>
  </si>
  <si>
    <t>Quels contrôles, preuves et actions correctives attends-tu sur la légumerie en charcuterie ?</t>
  </si>
  <si>
    <t>En charcuterie, pour la légumerie, je contrôle les points suivants : laver legumes, terre et eplucher, je note l’écart si besoin et je propose une correction.</t>
  </si>
  <si>
    <t>En charcuterie, pour la légumerie, contrôle/preuve/correctif : vérifier les points suivants : procedure legumerie, zone terreuse et lavage desinfection legumes, conserver fiche ou relevé, puis corriger et tracer l’action.</t>
  </si>
  <si>
    <t>Analyse les dangers liés à la légumerie en charcuterie et indique les mesures de maîtrise attendues.</t>
  </si>
  <si>
    <t>En charcuterie, pour la légumerie, je repère le danger, je maîtrise laver legumes, terre et eplucher et je préviens le responsable en cas de doute.</t>
  </si>
  <si>
    <t>En charcuterie, pour la légumerie, analyse danger : identifier le risque lié à l’étape, maîtriser les points suivants : procedure legumerie, zone terreuse et lavage desinfection legumes, vérifier l’efficacité et corriger l’écart.</t>
  </si>
  <si>
    <t>Quelles exigences PMS, BPH ou HACCP doivent être respectées pour la légumerie en charcuterie ?</t>
  </si>
  <si>
    <t>En charcuterie, pour la légumerie, je respecte les consignes BPH/PMS : laver legumes, terre et eplucher. Je travaille proprement et je contrôle.</t>
  </si>
  <si>
    <t>En charcuterie, pour la légumerie, exigence PMS/BPH/HACCP : procédure écrite, les points suivants : procedure legumerie, zone terreuse et lavage desinfection legumes, fréquence de contrôle, preuve et action corrective.</t>
  </si>
  <si>
    <t>Comment réaliserais-tu un audit rapide de la maîtrise de la légumerie en charcuterie ?</t>
  </si>
  <si>
    <t>En charcuterie, pour la légumerie, j’observe le poste, je contrôle les points suivants : laver legumes, terre et eplucher et je signale les écarts.</t>
  </si>
  <si>
    <t>En charcuterie, pour la légumerie, audit : observer le poste, questionner l’équipe, vérifier les points suivants : procedure legumerie, zone terreuse et lavage desinfection legumes, contrôler les preuves et relever les non-conformités.</t>
  </si>
  <si>
    <t>Quelle décision prends-tu en cas de non-conformité sur la légumerie en charcuterie ?</t>
  </si>
  <si>
    <t>En charcuterie, pour la légumerie, en non-conformité, j’arrête, j’isole le produit ou le matériel, puis je préviens.</t>
  </si>
  <si>
    <t>En charcuterie, pour la légumerie, non-conformité : bloquer ou isoler si besoin, analyser la cause, appliquer la correction et enregistrer la décision.</t>
  </si>
  <si>
    <t>Quels enregistrements ou autocontrôles prouvent que la légumerie est maîtrisé en charcuterie ?</t>
  </si>
  <si>
    <t>En charcuterie, pour la légumerie, je garde une preuve simple : fiche, date, contrôle réalisé et correction si besoin.</t>
  </si>
  <si>
    <t>En charcuterie, pour la légumerie, enregistrements : fiche datée, contrôle de les points suivants : procedure legumerie, zone terreuse et lavage desinfection legumes, nom du responsable, écart constaté et action corrective réalisée.</t>
  </si>
  <si>
    <t>Quelles consignes donnerais-tu à l’équipe pour sécuriser la légumerie en charcuterie ?</t>
  </si>
  <si>
    <t>En charcuterie, pour la légumerie, je rappelle à l’équipe de contrôler les points suivants : laver legumes, terre et eplucher, d’appliquer la consigne et de signaler les écarts.</t>
  </si>
  <si>
    <t>En charcuterie, pour la légumerie, consignes équipe : expliquer les points suivants : procedure legumerie, zone terreuse et lavage desinfection legumes, préciser le contrôle attendu, la fréquence, le responsable et la conduite à tenir.</t>
  </si>
  <si>
    <t>Explique le lien entre la légumerie en charcuterie et les risques microbiologiques, chimiques, physiques ou allergènes.</t>
  </si>
  <si>
    <t>En charcuterie, pour la légumerie, je relie l’étape aux dangers possibles et je contrôle les points suivants : laver legumes, terre et eplucher pour limiter le risque.</t>
  </si>
  <si>
    <t>En charcuterie, pour la légumerie, lien dangers : relier l’étape aux risques microbiologiques, chimiques, physiques ou allergènes, puis vérifier les points suivants : procedure legumerie, zone terreuse et lavage desinfection legumes.</t>
  </si>
  <si>
    <t>Rédige une réponse de responsable sur la légumerie en charcuterie : organisation, contrôle, traçabilité et correction.</t>
  </si>
  <si>
    <t>En charcuterie, pour la légumerie, je m’organise, je contrôle les points suivants : laver legumes, terre et eplucher, je note l’écart et je fais corriger.</t>
  </si>
  <si>
    <t>En charcuterie, pour la légumerie, responsable : planifier l’étape, appliquer les points suivants : procedure legumerie, zone terreuse et lavage desinfection legumes, contrôler, tracer les écarts et valider l’action corrective.</t>
  </si>
  <si>
    <t>Tu suis une fermentation en charcuterie. Explique en 2 phrases ce que tu fais pour éviter un risque microbiologique.</t>
  </si>
  <si>
    <t>En charcuterie, pour la fermentation, je fais attention à fermentation, levain et temps fermentation. Je contrôle le résultat et je préviens si j’ai un doute.</t>
  </si>
  <si>
    <t>En charcuterie, pour la fermentation, je maîtrise l’étape avec les points suivants : fermentation maitrisee, parametre fermentation et temps temperature, contrôle opérationnel et consigne claire à l’équipe.</t>
  </si>
  <si>
    <t>Pendant la fermentation en charcuterie, que contrôles-tu concrètement avant de continuer ? Donne au moins deux points terrain.</t>
  </si>
  <si>
    <t>En charcuterie, pour la fermentation, je contrôle les points suivants : fermentation, levain et temps fermentation. Si ce n’est pas conforme, je stoppe, je corrige ou je préviens.</t>
  </si>
  <si>
    <t>En charcuterie, pour la fermentation, je vérifie les points suivants : fermentation maitrisee, parametre fermentation et temps temperature, je compare au critère attendu et je déclenche une action corrective si l’écart est confirmé.</t>
  </si>
  <si>
    <t>Décris les bons gestes à appliquer pendant la fermentation en charcuterie, avec des mots simples.</t>
  </si>
  <si>
    <t>En charcuterie, pour la fermentation, les bons gestes sont fermentation, levain et temps fermentation. Je les applique avant de continuer.</t>
  </si>
  <si>
    <t>En charcuterie, pour la fermentation, les gestes attendus sont formalisés : fermentation maitrisee, parametre fermentation et temps temperature, contrôle au poste et correction immédiate en cas de dérive.</t>
  </si>
  <si>
    <t>Donne un exemple simple de conduite correcte pendant la fermentation en charcuterie.</t>
  </si>
  <si>
    <t>En charcuterie, pour la fermentation, exemple : je vérifie les points suivants : fermentation, levain et temps fermentation. Si quelque chose ne va pas, je corrige.</t>
  </si>
  <si>
    <t>En charcuterie, pour la fermentation, exemple professionnel : sécuriser l’étape par les points suivants : fermentation maitrisee, parametre fermentation et temps temperature, puis tracer l’écart et la correction si nécessaire.</t>
  </si>
  <si>
    <t>Tu vois un écart ou tu as un doute pendant la fermentation en charcuterie. Que fais-tu tout de suite ?</t>
  </si>
  <si>
    <t>En charcuterie, pour la fermentation, en cas de doute, j’arrête, j’isole si besoin et je préviens. Je ne continue pas sans correction.</t>
  </si>
  <si>
    <t>En charcuterie, pour la fermentation, en cas de doute, je bloque ou j’isole, j’analyse l’écart, je décide de la correction et je trace l’action.</t>
  </si>
  <si>
    <t>Pourquoi la fermentation en charcuterie est-il important pour la sécurité alimentaire ?</t>
  </si>
  <si>
    <t>En charcuterie, pour la fermentation, c’est important car une erreur peut créer un risque sanitaire. Je maîtrise fermentation, levain et temps fermentation.</t>
  </si>
  <si>
    <t>En charcuterie, pour la fermentation, l’enjeu est sanitaire : l’étape peut créer un danger. Je maîtrise les points suivants : fermentation maitrisee, parametre fermentation et temps temperature et je vérifie l’application.</t>
  </si>
  <si>
    <t>Quels mots, gestes ou contrôles montrent que tu maîtrises la fermentation en charcuterie ?</t>
  </si>
  <si>
    <t>En charcuterie, pour la fermentation, les mots ou gestes attendus sont : fermentation, levain et temps fermentation. Ils montrent que je contrôle vraiment.</t>
  </si>
  <si>
    <t>En charcuterie, pour la fermentation, les preuves de maîtrise sont fermentation maitrisee, parametre fermentation et temps temperature, observation du poste, contrôle documenté et écart traité.</t>
  </si>
  <si>
    <t>Explique à un jeune collègue les précautions à prendre pour la fermentation en charcuterie.</t>
  </si>
  <si>
    <t>En charcuterie, pour la fermentation, je dirais au collègue : vérifie fermentation, levain et temps fermentation, contrôle ton travail et préviens si tu vois un écart.</t>
  </si>
  <si>
    <t>En charcuterie, pour la fermentation, consigne équipe : appliquer les points suivants : fermentation maitrisee, parametre fermentation et temps temperature, signaler toute dérive, corriger immédiatement et garder la preuve utile.</t>
  </si>
  <si>
    <t>Pendant la fermentation en charcuterie, qu’est-ce qu’il ne faut surtout pas oublier ?</t>
  </si>
  <si>
    <t>En charcuterie, pour la fermentation, à ne pas oublier : fermentation, levain et temps fermentation. Sans contrôle, on peut laisser passer un risque.</t>
  </si>
  <si>
    <t>En charcuterie, pour la fermentation, point critique : ne pas oublier les points suivants : fermentation maitrisee, parametre fermentation et temps temperature, car l’absence de contrôle rend la maîtrise fragile.</t>
  </si>
  <si>
    <t>Tu suis une fermentation en charcuterie. Rédige une réponse courte : ce que tu fais, ce que tu contrôles, et qui tu préviens en cas de doute.</t>
  </si>
  <si>
    <t>En charcuterie, pour la fermentation, je vérifie les points suivants : fermentation, levain et temps fermentation. Si j’ai un doute, j’arrête, je corrige ou je préviens.</t>
  </si>
  <si>
    <t>En charcuterie, pour la fermentation, réponse responsable : organiser l’étape, contrôler les points suivants : fermentation maitrisee, parametre fermentation et temps temperature, tracer l’écart et faire appliquer la correction.</t>
  </si>
  <si>
    <t>Présente la procédure professionnelle à appliquer pour maîtriser la fermentation en charcuterie.</t>
  </si>
  <si>
    <t>En charcuterie, pour la fermentation, je respecte la procédure et je vérifie les points suivants : fermentation, levain et temps fermentation. Je garde une preuve si elle est demandée.</t>
  </si>
  <si>
    <t>En charcuterie, pour la fermentation, procédure : définir le responsable, appliquer les points suivants : fermentation maitrisee, parametre fermentation et temps temperature, contrôler la conformité et enregistrer les écarts.</t>
  </si>
  <si>
    <t>Quels contrôles, preuves et actions correctives attends-tu sur la fermentation en charcuterie ?</t>
  </si>
  <si>
    <t>En charcuterie, pour la fermentation, je contrôle les points suivants : fermentation, levain et temps fermentation, je note l’écart si besoin et je propose une correction.</t>
  </si>
  <si>
    <t>En charcuterie, pour la fermentation, contrôle/preuve/correctif : vérifier les points suivants : fermentation maitrisee, parametre fermentation et temps temperature, conserver fiche ou relevé, puis corriger et tracer l’action.</t>
  </si>
  <si>
    <t>Analyse les dangers liés à la fermentation en charcuterie et indique les mesures de maîtrise attendues.</t>
  </si>
  <si>
    <t>En charcuterie, pour la fermentation, je repère le danger, je maîtrise fermentation, levain et temps fermentation et je préviens le responsable en cas de doute.</t>
  </si>
  <si>
    <t>En charcuterie, pour la fermentation, analyse danger : identifier le risque lié à l’étape, maîtriser les points suivants : fermentation maitrisee, parametre fermentation et temps temperature, vérifier l’efficacité et corriger l’écart.</t>
  </si>
  <si>
    <t>Quelles exigences PMS, BPH ou HACCP doivent être respectées pour la fermentation en charcuterie ?</t>
  </si>
  <si>
    <t>En charcuterie, pour la fermentation, je respecte les consignes BPH/PMS : fermentation, levain et temps fermentation. Je travaille proprement et je contrôle.</t>
  </si>
  <si>
    <t>En charcuterie, pour la fermentation, exigence PMS/BPH/HACCP : procédure écrite, les points suivants : fermentation maitrisee, parametre fermentation et temps temperature, fréquence de contrôle, preuve et action corrective.</t>
  </si>
  <si>
    <t>Comment réaliserais-tu un audit rapide de la maîtrise de la fermentation en charcuterie ?</t>
  </si>
  <si>
    <t>En charcuterie, pour la fermentation, j’observe le poste, je contrôle les points suivants : fermentation, levain et temps fermentation et je signale les écarts.</t>
  </si>
  <si>
    <t>En charcuterie, pour la fermentation, audit : observer le poste, questionner l’équipe, vérifier les points suivants : fermentation maitrisee, parametre fermentation et temps temperature, contrôler les preuves et relever les non-conformités.</t>
  </si>
  <si>
    <t>Quelle décision prends-tu en cas de non-conformité sur la fermentation en charcuterie ?</t>
  </si>
  <si>
    <t>En charcuterie, pour la fermentation, en non-conformité, j’arrête, j’isole le produit ou le matériel, puis je préviens.</t>
  </si>
  <si>
    <t>En charcuterie, pour la fermentation, non-conformité : bloquer ou isoler si besoin, analyser la cause, appliquer la correction et enregistrer la décision.</t>
  </si>
  <si>
    <t>Quels enregistrements ou autocontrôles prouvent que la fermentation est maîtrisé en charcuterie ?</t>
  </si>
  <si>
    <t>En charcuterie, pour la fermentation, je garde une preuve simple : fiche, date, contrôle réalisé et correction si besoin.</t>
  </si>
  <si>
    <t>En charcuterie, pour la fermentation, enregistrements : fiche datée, contrôle de les points suivants : fermentation maitrisee, parametre fermentation et temps temperature, nom du responsable, écart constaté et action corrective réalisée.</t>
  </si>
  <si>
    <t>Quelles consignes donnerais-tu à l’équipe pour sécuriser la fermentation en charcuterie ?</t>
  </si>
  <si>
    <t>En charcuterie, pour la fermentation, je rappelle à l’équipe de contrôler les points suivants : fermentation, levain et temps fermentation, d’appliquer la consigne et de signaler les écarts.</t>
  </si>
  <si>
    <t>En charcuterie, pour la fermentation, consignes équipe : expliquer les points suivants : fermentation maitrisee, parametre fermentation et temps temperature, préciser le contrôle attendu, la fréquence, le responsable et la conduite à tenir.</t>
  </si>
  <si>
    <t>Explique le lien entre la fermentation en charcuterie et les risques microbiologiques, chimiques, physiques ou allergènes.</t>
  </si>
  <si>
    <t>En charcuterie, pour la fermentation, je relie l’étape aux dangers possibles et je contrôle les points suivants : fermentation, levain et temps fermentation pour limiter le risque.</t>
  </si>
  <si>
    <t>En charcuterie, pour la fermentation, lien dangers : relier l’étape aux risques microbiologiques, chimiques, physiques ou allergènes, puis vérifier les points suivants : fermentation maitrisee, parametre fermentation et temps temperature.</t>
  </si>
  <si>
    <t>Rédige une réponse de responsable sur la fermentation en charcuterie : organisation, contrôle, traçabilité et correction.</t>
  </si>
  <si>
    <t>En charcuterie, pour la fermentation, je m’organise, je contrôle les points suivants : fermentation, levain et temps fermentation, je note l’écart et je fais corriger.</t>
  </si>
  <si>
    <t>En charcuterie, pour la fermentation, responsable : planifier l’étape, appliquer les points suivants : fermentation maitrisee, parametre fermentation et temps temperature, contrôler, tracer les écarts et valider l’action corrective.</t>
  </si>
  <si>
    <t>Tu transportes des préparations en charcuterie. Explique en 2 phrases ce que tu fais pour éviter un risque microbiologique.</t>
  </si>
  <si>
    <t>En charcuterie, pour le transport, je fais attention à transport froid, camion propre et bac isotherme. Je contrôle le résultat et je préviens si j’ai un doute.</t>
  </si>
  <si>
    <t>En charcuterie, pour le transport, je maîtrise l’étape avec les points suivants : transport maitrise, liaison froide transport et liaison chaude transport, contrôle opérationnel et consigne claire à l’équipe.</t>
  </si>
  <si>
    <t>Pendant le transport en charcuterie, que contrôles-tu concrètement avant de continuer ? Donne au moins deux points terrain.</t>
  </si>
  <si>
    <t>En charcuterie, pour le transport, je contrôle les points suivants : transport froid, camion propre et bac isotherme. Si ce n’est pas conforme, je stoppe, je corrige ou je préviens.</t>
  </si>
  <si>
    <t>En charcuterie, pour le transport, je vérifie les points suivants : transport maitrise, liaison froide transport et liaison chaude transport, je compare au critère attendu et je déclenche une action corrective si l’écart est confirmé.</t>
  </si>
  <si>
    <t>Décris les bons gestes à appliquer pendant le transport en charcuterie, avec des mots simples.</t>
  </si>
  <si>
    <t>En charcuterie, pour le transport, les bons gestes sont transport froid, camion propre et bac isotherme. Je les applique avant de continuer.</t>
  </si>
  <si>
    <t>En charcuterie, pour le transport, les gestes attendus sont formalisés : transport maitrise, liaison froide transport et liaison chaude transport, contrôle au poste et correction immédiate en cas de dérive.</t>
  </si>
  <si>
    <t>Donne un exemple simple de conduite correcte pendant le transport en charcuterie.</t>
  </si>
  <si>
    <t>En charcuterie, pour le transport, exemple : je vérifie les points suivants : transport froid, camion propre et bac isotherme. Si quelque chose ne va pas, je corrige.</t>
  </si>
  <si>
    <t>En charcuterie, pour le transport, exemple professionnel : sécuriser l’étape par les points suivants : transport maitrise, liaison froide transport et liaison chaude transport, puis tracer l’écart et la correction si nécessaire.</t>
  </si>
  <si>
    <t>Tu vois un écart ou tu as un doute pendant le transport en charcuterie. Que fais-tu tout de suite ?</t>
  </si>
  <si>
    <t>En charcuterie, pour le transport, en cas de doute, j’arrête, j’isole si besoin et je préviens. Je ne continue pas sans correction.</t>
  </si>
  <si>
    <t>En charcuterie, pour le transport, en cas de doute, je bloque ou j’isole, j’analyse l’écart, je décide de la correction et je trace l’action.</t>
  </si>
  <si>
    <t>Pourquoi le transport en charcuterie est-il important pour la sécurité alimentaire ?</t>
  </si>
  <si>
    <t>En charcuterie, pour le transport, c’est important car une erreur peut créer un risque sanitaire. Je maîtrise transport froid, camion propre et bac isotherme.</t>
  </si>
  <si>
    <t>En charcuterie, pour le transport, l’enjeu est sanitaire : l’étape peut créer un danger. Je maîtrise les points suivants : transport maitrise, liaison froide transport et liaison chaude transport et je vérifie l’application.</t>
  </si>
  <si>
    <t>Quels mots, gestes ou contrôles montrent que tu maîtrises le transport en charcuterie ?</t>
  </si>
  <si>
    <t>En charcuterie, pour le transport, les mots ou gestes attendus sont : transport froid, camion propre et bac isotherme. Ils montrent que je contrôle vraiment.</t>
  </si>
  <si>
    <t>En charcuterie, pour le transport, les preuves de maîtrise sont transport maitrise, liaison froide transport et liaison chaude transport, observation du poste, contrôle documenté et écart traité.</t>
  </si>
  <si>
    <t>Explique à un jeune collègue les précautions à prendre pour le transport en charcuterie.</t>
  </si>
  <si>
    <t>En charcuterie, pour le transport, je dirais au collègue : vérifie transport froid, camion propre et bac isotherme, contrôle ton travail et préviens si tu vois un écart.</t>
  </si>
  <si>
    <t>En charcuterie, pour le transport, consigne équipe : appliquer les points suivants : transport maitrise, liaison froide transport et liaison chaude transport, signaler toute dérive, corriger immédiatement et garder la preuve utile.</t>
  </si>
  <si>
    <t>Pendant le transport en charcuterie, qu’est-ce qu’il ne faut surtout pas oublier ?</t>
  </si>
  <si>
    <t>En charcuterie, pour le transport, à ne pas oublier : transport froid, camion propre et bac isotherme. Sans contrôle, on peut laisser passer un risque.</t>
  </si>
  <si>
    <t>En charcuterie, pour le transport, point critique : ne pas oublier les points suivants : transport maitrise, liaison froide transport et liaison chaude transport, car l’absence de contrôle rend la maîtrise fragile.</t>
  </si>
  <si>
    <t>Tu transportes des préparations en charcuterie. Rédige une réponse courte : ce que tu fais, ce que tu contrôles, et qui tu préviens en cas de doute.</t>
  </si>
  <si>
    <t>En charcuterie, pour le transport, je vérifie les points suivants : transport froid, camion propre et bac isotherme. Si j’ai un doute, j’arrête, je corrige ou je préviens.</t>
  </si>
  <si>
    <t>En charcuterie, pour le transport, réponse responsable : organiser l’étape, contrôler les points suivants : transport maitrise, liaison froide transport et liaison chaude transport, tracer l’écart et faire appliquer la correction.</t>
  </si>
  <si>
    <t>Présente la procédure professionnelle à appliquer pour maîtriser le transport en charcuterie.</t>
  </si>
  <si>
    <t>En charcuterie, pour le transport, je respecte la procédure et je vérifie les points suivants : transport froid, camion propre et bac isotherme. Je garde une preuve si elle est demandée.</t>
  </si>
  <si>
    <t>En charcuterie, pour le transport, procédure : définir le responsable, appliquer les points suivants : transport maitrise, liaison froide transport et liaison chaude transport, contrôler la conformité et enregistrer les écarts.</t>
  </si>
  <si>
    <t>Quels contrôles, preuves et actions correctives attends-tu sur le transport en charcuterie ?</t>
  </si>
  <si>
    <t>En charcuterie, pour le transport, je contrôle les points suivants : transport froid, camion propre et bac isotherme, je note l’écart si besoin et je propose une correction.</t>
  </si>
  <si>
    <t>En charcuterie, pour le transport, contrôle/preuve/correctif : vérifier les points suivants : transport maitrise, liaison froide transport et liaison chaude transport, conserver fiche ou relevé, puis corriger et tracer l’action.</t>
  </si>
  <si>
    <t>Analyse les dangers liés à le transport en charcuterie et indique les mesures de maîtrise attendues.</t>
  </si>
  <si>
    <t>En charcuterie, pour le transport, je repère le danger, je maîtrise transport froid, camion propre et bac isotherme et je préviens le responsable en cas de doute.</t>
  </si>
  <si>
    <t>En charcuterie, pour le transport, analyse danger : identifier le risque lié à l’étape, maîtriser les points suivants : transport maitrise, liaison froide transport et liaison chaude transport, vérifier l’efficacité et corriger l’écart.</t>
  </si>
  <si>
    <t>Quelles exigences PMS, BPH ou HACCP doivent être respectées pour le transport en charcuterie ?</t>
  </si>
  <si>
    <t>En charcuterie, pour le transport, je respecte les consignes BPH/PMS : transport froid, camion propre et bac isotherme. Je travaille proprement et je contrôle.</t>
  </si>
  <si>
    <t>En charcuterie, pour le transport, exigence PMS/BPH/HACCP : procédure écrite, les points suivants : transport maitrise, liaison froide transport et liaison chaude transport, fréquence de contrôle, preuve et action corrective.</t>
  </si>
  <si>
    <t>Comment réaliserais-tu un audit rapide de la maîtrise de le transport en charcuterie ?</t>
  </si>
  <si>
    <t>En charcuterie, pour le transport, j’observe le poste, je contrôle les points suivants : transport froid, camion propre et bac isotherme et je signale les écarts.</t>
  </si>
  <si>
    <t>En charcuterie, pour le transport, audit : observer le poste, questionner l’équipe, vérifier les points suivants : transport maitrise, liaison froide transport et liaison chaude transport, contrôler les preuves et relever les non-conformités.</t>
  </si>
  <si>
    <t>Quelle décision prends-tu en cas de non-conformité sur le transport en charcuterie ?</t>
  </si>
  <si>
    <t>En charcuterie, pour le transport, en non-conformité, j’arrête, j’isole le produit ou le matériel, puis je préviens.</t>
  </si>
  <si>
    <t>En charcuterie, pour le transport, non-conformité : bloquer ou isoler si besoin, analyser la cause, appliquer la correction et enregistrer la décision.</t>
  </si>
  <si>
    <t>Quels enregistrements ou autocontrôles prouvent que le transport est maîtrisé en charcuterie ?</t>
  </si>
  <si>
    <t>En charcuterie, pour le transport, je garde une preuve simple : fiche, date, contrôle réalisé et correction si besoin.</t>
  </si>
  <si>
    <t>En charcuterie, pour le transport, enregistrements : fiche datée, contrôle de les points suivants : transport maitrise, liaison froide transport et liaison chaude transport, nom du responsable, écart constaté et action corrective réalisée.</t>
  </si>
  <si>
    <t>Quelles consignes donnerais-tu à l’équipe pour sécuriser le transport en charcuterie ?</t>
  </si>
  <si>
    <t>En charcuterie, pour le transport, je rappelle à l’équipe de contrôler les points suivants : transport froid, camion propre et bac isotherme, d’appliquer la consigne et de signaler les écarts.</t>
  </si>
  <si>
    <t>En charcuterie, pour le transport, consignes équipe : expliquer les points suivants : transport maitrise, liaison froide transport et liaison chaude transport, préciser le contrôle attendu, la fréquence, le responsable et la conduite à tenir.</t>
  </si>
  <si>
    <t>Explique le lien entre le transport en charcuterie et les risques microbiologiques, chimiques, physiques ou allergènes.</t>
  </si>
  <si>
    <t>En charcuterie, pour le transport, je relie l’étape aux dangers possibles et je contrôle les points suivants : transport froid, camion propre et bac isotherme pour limiter le risque.</t>
  </si>
  <si>
    <t>En charcuterie, pour le transport, lien dangers : relier l’étape aux risques microbiologiques, chimiques, physiques ou allergènes, puis vérifier les points suivants : transport maitrise, liaison froide transport et liaison chaude transport.</t>
  </si>
  <si>
    <t>Rédige une réponse de responsable sur le transport en charcuterie : organisation, contrôle, traçabilité et correction.</t>
  </si>
  <si>
    <t>En charcuterie, pour le transport, je m’organise, je contrôle les points suivants : transport froid, camion propre et bac isotherme, je note l’écart et je fais corriger.</t>
  </si>
  <si>
    <t>En charcuterie, pour le transport, responsable : planifier l’étape, appliquer les points suivants : transport maitrise, liaison froide transport et liaison chaude transport, contrôler, tracer les écarts et valider l’action corrective.</t>
  </si>
  <si>
    <t>Tu manipules des denrées en activité traiteur. Explique en 2 phrases ce que tu fais pour éviter un risque microbiologique.</t>
  </si>
  <si>
    <t>En activité traiteur, pour la manipulation, je fais attention à lavage mains, mains propres et savon. Je contrôle le résultat et je préviens si j’ai un doute.</t>
  </si>
  <si>
    <t>En activité traiteur, pour la manipulation, je maîtrise l’étape avec les points suivants : bph, hygiene du personnel et procedure lavage mains, contrôle opérationnel et consigne claire à l’équipe.</t>
  </si>
  <si>
    <t>Pendant la manipulation en activité traiteur, que contrôles-tu concrètement avant de continuer ? Donne au moins deux points terrain.</t>
  </si>
  <si>
    <t>En activité traiteur, pour la manipulation, je contrôle les points suivants : lavage mains, mains propres et savon. Si ce n’est pas conforme, je stoppe, je corrige ou je préviens.</t>
  </si>
  <si>
    <t>En activité traiteur, pour la manipulation, je vérifie les points suivants : bph, hygiene du personnel et procedure lavage mains, je compare au critère attendu et je déclenche une action corrective si l’écart est confirmé.</t>
  </si>
  <si>
    <t>Décris les bons gestes à appliquer pendant la manipulation en activité traiteur, avec des mots simples.</t>
  </si>
  <si>
    <t>En activité traiteur, pour la manipulation, les bons gestes sont lavage mains, mains propres et savon. Je les applique avant de continuer.</t>
  </si>
  <si>
    <t>En activité traiteur, pour la manipulation, les gestes attendus sont formalisés : bph, hygiene du personnel et procedure lavage mains, contrôle au poste et correction immédiate en cas de dérive.</t>
  </si>
  <si>
    <t>Donne un exemple simple de conduite correcte pendant la manipulation en activité traiteur.</t>
  </si>
  <si>
    <t>En activité traiteur, pour la manipulation, exemple : je vérifie les points suivants : lavage mains, mains propres et savon. Si quelque chose ne va pas, je corrige.</t>
  </si>
  <si>
    <t>En activité traiteur, pour la manipulation, exemple professionnel : sécuriser l’étape par les points suivants : bph, hygiene du personnel et procedure lavage mains, puis tracer l’écart et la correction si nécessaire.</t>
  </si>
  <si>
    <t>Tu vois un écart ou tu as un doute pendant la manipulation en activité traiteur. Que fais-tu tout de suite ?</t>
  </si>
  <si>
    <t>En activité traiteur, pour la manipulation, en cas de doute, j’arrête, j’isole si besoin et je préviens. Je ne continue pas sans correction.</t>
  </si>
  <si>
    <t>En activité traiteur, pour la manipulation, en cas de doute, je bloque ou j’isole, j’analyse l’écart, je décide de la correction et je trace l’action.</t>
  </si>
  <si>
    <t>Pourquoi la manipulation en activité traiteur est-il important pour la sécurité alimentaire ?</t>
  </si>
  <si>
    <t>En activité traiteur, pour la manipulation, c’est important car une erreur peut créer un risque sanitaire. Je maîtrise lavage mains, mains propres et savon.</t>
  </si>
  <si>
    <t>En activité traiteur, pour la manipulation, l’enjeu est sanitaire : l’étape peut créer un danger. Je maîtrise les points suivants : bph, hygiene du personnel et procedure lavage mains et je vérifie l’application.</t>
  </si>
  <si>
    <t>Quels mots, gestes ou contrôles montrent que tu maîtrises la manipulation en activité traiteur ?</t>
  </si>
  <si>
    <t>En activité traiteur, pour la manipulation, les mots ou gestes attendus sont : lavage mains, mains propres et savon. Ils montrent que je contrôle vraiment.</t>
  </si>
  <si>
    <t>En activité traiteur, pour la manipulation, les preuves de maîtrise sont bph, hygiene du personnel et procedure lavage mains, observation du poste, contrôle documenté et écart traité.</t>
  </si>
  <si>
    <t>Explique à un jeune collègue les précautions à prendre pour la manipulation en activité traiteur.</t>
  </si>
  <si>
    <t>En activité traiteur, pour la manipulation, je dirais au collègue : vérifie lavage mains, mains propres et savon, contrôle ton travail et préviens si tu vois un écart.</t>
  </si>
  <si>
    <t>En activité traiteur, pour la manipulation, consigne équipe : appliquer les points suivants : bph, hygiene du personnel et procedure lavage mains, signaler toute dérive, corriger immédiatement et garder la preuve utile.</t>
  </si>
  <si>
    <t>Pendant la manipulation en activité traiteur, qu’est-ce qu’il ne faut surtout pas oublier ?</t>
  </si>
  <si>
    <t>En activité traiteur, pour la manipulation, à ne pas oublier : lavage mains, mains propres et savon. Sans contrôle, on peut laisser passer un risque.</t>
  </si>
  <si>
    <t>En activité traiteur, pour la manipulation, point critique : ne pas oublier les points suivants : bph, hygiene du personnel et procedure lavage mains, car l’absence de contrôle rend la maîtrise fragile.</t>
  </si>
  <si>
    <t>Tu manipules des denrées en activité traiteur. Rédige une réponse courte : ce que tu fais, ce que tu contrôles, et qui tu préviens en cas de doute.</t>
  </si>
  <si>
    <t>En activité traiteur, pour la manipulation, je vérifie les points suivants : lavage mains, mains propres et savon. Si j’ai un doute, j’arrête, je corrige ou je préviens.</t>
  </si>
  <si>
    <t>En activité traiteur, pour la manipulation, réponse responsable : organiser l’étape, contrôler les points suivants : bph, hygiene du personnel et procedure lavage mains, tracer l’écart et faire appliquer la correction.</t>
  </si>
  <si>
    <t>Présente la procédure professionnelle à appliquer pour maîtriser la manipulation en activité traiteur.</t>
  </si>
  <si>
    <t>En activité traiteur, pour la manipulation, je respecte la procédure et je vérifie les points suivants : lavage mains, mains propres et savon. Je garde une preuve si elle est demandée.</t>
  </si>
  <si>
    <t>En activité traiteur, pour la manipulation, procédure : définir le responsable, appliquer les points suivants : bph, hygiene du personnel et procedure lavage mains, contrôler la conformité et enregistrer les écarts.</t>
  </si>
  <si>
    <t>Quels contrôles, preuves et actions correctives attends-tu sur la manipulation en activité traiteur ?</t>
  </si>
  <si>
    <t>En activité traiteur, pour la manipulation, je contrôle les points suivants : lavage mains, mains propres et savon, je note l’écart si besoin et je propose une correction.</t>
  </si>
  <si>
    <t>En activité traiteur, pour la manipulation, contrôle/preuve/correctif : vérifier les points suivants : bph, hygiene du personnel et procedure lavage mains, conserver fiche ou relevé, puis corriger et tracer l’action.</t>
  </si>
  <si>
    <t>Analyse les dangers liés à la manipulation en activité traiteur et indique les mesures de maîtrise attendues.</t>
  </si>
  <si>
    <t>En activité traiteur, pour la manipulation, je repère le danger, je maîtrise lavage mains, mains propres et savon et je préviens le responsable en cas de doute.</t>
  </si>
  <si>
    <t>En activité traiteur, pour la manipulation, analyse danger : identifier le risque lié à l’étape, maîtriser les points suivants : bph, hygiene du personnel et procedure lavage mains, vérifier l’efficacité et corriger l’écart.</t>
  </si>
  <si>
    <t>Quelles exigences PMS, BPH ou HACCP doivent être respectées pour la manipulation en activité traiteur ?</t>
  </si>
  <si>
    <t>En activité traiteur, pour la manipulation, je respecte les consignes BPH/PMS : lavage mains, mains propres et savon. Je travaille proprement et je contrôle.</t>
  </si>
  <si>
    <t>En activité traiteur, pour la manipulation, exigence PMS/BPH/HACCP : procédure écrite, les points suivants : bph, hygiene du personnel et procedure lavage mains, fréquence de contrôle, preuve et action corrective.</t>
  </si>
  <si>
    <t>Comment réaliserais-tu un audit rapide de la maîtrise de la manipulation en activité traiteur ?</t>
  </si>
  <si>
    <t>En activité traiteur, pour la manipulation, j’observe le poste, je contrôle les points suivants : lavage mains, mains propres et savon et je signale les écarts.</t>
  </si>
  <si>
    <t>En activité traiteur, pour la manipulation, audit : observer le poste, questionner l’équipe, vérifier les points suivants : bph, hygiene du personnel et procedure lavage mains, contrôler les preuves et relever les non-conformités.</t>
  </si>
  <si>
    <t>Quelle décision prends-tu en cas de non-conformité sur la manipulation en activité traiteur ?</t>
  </si>
  <si>
    <t>En activité traiteur, pour la manipulation, en non-conformité, j’arrête, j’isole le produit ou le matériel, puis je préviens.</t>
  </si>
  <si>
    <t>En activité traiteur, pour la manipulation, non-conformité : bloquer ou isoler si besoin, analyser la cause, appliquer la correction et enregistrer la décision.</t>
  </si>
  <si>
    <t>Quels enregistrements ou autocontrôles prouvent que la manipulation est maîtrisé en activité traiteur ?</t>
  </si>
  <si>
    <t>En activité traiteur, pour la manipulation, je garde une preuve simple : fiche, date, contrôle réalisé et correction si besoin.</t>
  </si>
  <si>
    <t>En activité traiteur, pour la manipulation, enregistrements : fiche datée, contrôle de les points suivants : bph, hygiene du personnel et procedure lavage mains, nom du responsable, écart constaté et action corrective réalisée.</t>
  </si>
  <si>
    <t>Quelles consignes donnerais-tu à l’équipe pour sécuriser la manipulation en activité traiteur ?</t>
  </si>
  <si>
    <t>En activité traiteur, pour la manipulation, je rappelle à l’équipe de contrôler les points suivants : lavage mains, mains propres et savon, d’appliquer la consigne et de signaler les écarts.</t>
  </si>
  <si>
    <t>En activité traiteur, pour la manipulation, consignes équipe : expliquer les points suivants : bph, hygiene du personnel et procedure lavage mains, préciser le contrôle attendu, la fréquence, le responsable et la conduite à tenir.</t>
  </si>
  <si>
    <t>Explique le lien entre la manipulation en activité traiteur et les risques microbiologiques, chimiques, physiques ou allergènes.</t>
  </si>
  <si>
    <t>En activité traiteur, pour la manipulation, je relie l’étape aux dangers possibles et je contrôle les points suivants : lavage mains, mains propres et savon pour limiter le risque.</t>
  </si>
  <si>
    <t>En activité traiteur, pour la manipulation, lien dangers : relier l’étape aux risques microbiologiques, chimiques, physiques ou allergènes, puis vérifier les points suivants : bph, hygiene du personnel et procedure lavage mains.</t>
  </si>
  <si>
    <t>Rédige une réponse de responsable sur la manipulation en activité traiteur : organisation, contrôle, traçabilité et correction.</t>
  </si>
  <si>
    <t>En activité traiteur, pour la manipulation, je m’organise, je contrôle les points suivants : lavage mains, mains propres et savon, je note l’écart et je fais corriger.</t>
  </si>
  <si>
    <t>En activité traiteur, pour la manipulation, responsable : planifier l’étape, appliquer les points suivants : bph, hygiene du personnel et procedure lavage mains, contrôler, tracer les écarts et valider l’action corrective.</t>
  </si>
  <si>
    <t>Tu fabriques une préparation en activité traiteur. Explique en 2 phrases ce que tu fais pour éviter un risque microbiologique.</t>
  </si>
  <si>
    <t>En activité traiteur, pour la production, je fais attention à separer cru cuit, planche separee et couteau propre. Je contrôle le résultat et je préviens si j’ai un doute.</t>
  </si>
  <si>
    <t>En activité traiteur, pour la production, je maîtrise l’étape avec les points suivants : flux propre sale, marche en avant et contamination croisee, contrôle opérationnel et consigne claire à l’équipe.</t>
  </si>
  <si>
    <t>Pendant la production en activité traiteur, que contrôles-tu concrètement avant de continuer ? Donne au moins deux points terrain.</t>
  </si>
  <si>
    <t>En activité traiteur, pour la production, je contrôle les points suivants : separer cru cuit, planche separee et couteau propre. Si ce n’est pas conforme, je stoppe, je corrige ou je préviens.</t>
  </si>
  <si>
    <t>En activité traiteur, pour la production, je vérifie les points suivants : flux propre sale, marche en avant et contamination croisee, je compare au critère attendu et je déclenche une action corrective si l’écart est confirmé.</t>
  </si>
  <si>
    <t>Décris les bons gestes à appliquer pendant la production en activité traiteur, avec des mots simples.</t>
  </si>
  <si>
    <t>En activité traiteur, pour la production, les bons gestes sont separer cru cuit, planche separee et couteau propre. Je les applique avant de continuer.</t>
  </si>
  <si>
    <t>En activité traiteur, pour la production, les gestes attendus sont formalisés : flux propre sale, marche en avant et contamination croisee, contrôle au poste et correction immédiate en cas de dérive.</t>
  </si>
  <si>
    <t>Donne un exemple simple de conduite correcte pendant la production en activité traiteur.</t>
  </si>
  <si>
    <t>En activité traiteur, pour la production, exemple : je vérifie les points suivants : separer cru cuit, planche separee et couteau propre. Si quelque chose ne va pas, je corrige.</t>
  </si>
  <si>
    <t>En activité traiteur, pour la production, exemple professionnel : sécuriser l’étape par les points suivants : flux propre sale, marche en avant et contamination croisee, puis tracer l’écart et la correction si nécessaire.</t>
  </si>
  <si>
    <t>Tu vois un écart ou tu as un doute pendant la production en activité traiteur. Que fais-tu tout de suite ?</t>
  </si>
  <si>
    <t>En activité traiteur, pour la production, en cas de doute, j’arrête, j’isole si besoin et je préviens. Je ne continue pas sans correction.</t>
  </si>
  <si>
    <t>En activité traiteur, pour la production, en cas de doute, je bloque ou j’isole, j’analyse l’écart, je décide de la correction et je trace l’action.</t>
  </si>
  <si>
    <t>Pourquoi la production en activité traiteur est-il important pour la sécurité alimentaire ?</t>
  </si>
  <si>
    <t>En activité traiteur, pour la production, c’est important car une erreur peut créer un risque sanitaire. Je maîtrise separer cru cuit, planche separee et couteau propre.</t>
  </si>
  <si>
    <t>En activité traiteur, pour la production, l’enjeu est sanitaire : l’étape peut créer un danger. Je maîtrise les points suivants : flux propre sale, marche en avant et contamination croisee et je vérifie l’application.</t>
  </si>
  <si>
    <t>Quels mots, gestes ou contrôles montrent que tu maîtrises la production en activité traiteur ?</t>
  </si>
  <si>
    <t>En activité traiteur, pour la production, les mots ou gestes attendus sont : separer cru cuit, planche separee et couteau propre. Ils montrent que je contrôle vraiment.</t>
  </si>
  <si>
    <t>En activité traiteur, pour la production, les preuves de maîtrise sont flux propre sale, marche en avant et contamination croisee, observation du poste, contrôle documenté et écart traité.</t>
  </si>
  <si>
    <t>Explique à un jeune collègue les précautions à prendre pour la production en activité traiteur.</t>
  </si>
  <si>
    <t>En activité traiteur, pour la production, je dirais au collègue : vérifie separer cru cuit, planche separee et couteau propre, contrôle ton travail et préviens si tu vois un écart.</t>
  </si>
  <si>
    <t>En activité traiteur, pour la production, consigne équipe : appliquer les points suivants : flux propre sale, marche en avant et contamination croisee, signaler toute dérive, corriger immédiatement et garder la preuve utile.</t>
  </si>
  <si>
    <t>Pendant la production en activité traiteur, qu’est-ce qu’il ne faut surtout pas oublier ?</t>
  </si>
  <si>
    <t>En activité traiteur, pour la production, à ne pas oublier : separer cru cuit, planche separee et couteau propre. Sans contrôle, on peut laisser passer un risque.</t>
  </si>
  <si>
    <t>En activité traiteur, pour la production, point critique : ne pas oublier les points suivants : flux propre sale, marche en avant et contamination croisee, car l’absence de contrôle rend la maîtrise fragile.</t>
  </si>
  <si>
    <t>Tu fabriques une préparation en activité traiteur. Rédige une réponse courte : ce que tu fais, ce que tu contrôles, et qui tu préviens en cas de doute.</t>
  </si>
  <si>
    <t>En activité traiteur, pour la production, je vérifie les points suivants : separer cru cuit, planche separee et couteau propre. Si j’ai un doute, j’arrête, je corrige ou je préviens.</t>
  </si>
  <si>
    <t>En activité traiteur, pour la production, réponse responsable : organiser l’étape, contrôler les points suivants : flux propre sale, marche en avant et contamination croisee, tracer l’écart et faire appliquer la correction.</t>
  </si>
  <si>
    <t>Présente la procédure professionnelle à appliquer pour maîtriser la production en activité traiteur.</t>
  </si>
  <si>
    <t>En activité traiteur, pour la production, je respecte la procédure et je vérifie les points suivants : separer cru cuit, planche separee et couteau propre. Je garde une preuve si elle est demandée.</t>
  </si>
  <si>
    <t>En activité traiteur, pour la production, procédure : définir le responsable, appliquer les points suivants : flux propre sale, marche en avant et contamination croisee, contrôler la conformité et enregistrer les écarts.</t>
  </si>
  <si>
    <t>Quels contrôles, preuves et actions correctives attends-tu sur la production en activité traiteur ?</t>
  </si>
  <si>
    <t>En activité traiteur, pour la production, je contrôle les points suivants : separer cru cuit, planche separee et couteau propre, je note l’écart si besoin et je propose une correction.</t>
  </si>
  <si>
    <t>En activité traiteur, pour la production, contrôle/preuve/correctif : vérifier les points suivants : flux propre sale, marche en avant et contamination croisee, conserver fiche ou relevé, puis corriger et tracer l’action.</t>
  </si>
  <si>
    <t>Analyse les dangers liés à la production en activité traiteur et indique les mesures de maîtrise attendues.</t>
  </si>
  <si>
    <t>En activité traiteur, pour la production, je repère le danger, je maîtrise separer cru cuit, planche separee et couteau propre et je préviens le responsable en cas de doute.</t>
  </si>
  <si>
    <t>En activité traiteur, pour la production, analyse danger : identifier le risque lié à l’étape, maîtriser les points suivants : flux propre sale, marche en avant et contamination croisee, vérifier l’efficacité et corriger l’écart.</t>
  </si>
  <si>
    <t>Quelles exigences PMS, BPH ou HACCP doivent être respectées pour la production en activité traiteur ?</t>
  </si>
  <si>
    <t>En activité traiteur, pour la production, je respecte les consignes BPH/PMS : separer cru cuit, planche separee et couteau propre. Je travaille proprement et je contrôle.</t>
  </si>
  <si>
    <t>En activité traiteur, pour la production, exigence PMS/BPH/HACCP : procédure écrite, les points suivants : flux propre sale, marche en avant et contamination croisee, fréquence de contrôle, preuve et action corrective.</t>
  </si>
  <si>
    <t>Comment réaliserais-tu un audit rapide de la maîtrise de la production en activité traiteur ?</t>
  </si>
  <si>
    <t>En activité traiteur, pour la production, j’observe le poste, je contrôle les points suivants : separer cru cuit, planche separee et couteau propre et je signale les écarts.</t>
  </si>
  <si>
    <t>En activité traiteur, pour la production, audit : observer le poste, questionner l’équipe, vérifier les points suivants : flux propre sale, marche en avant et contamination croisee, contrôler les preuves et relever les non-conformités.</t>
  </si>
  <si>
    <t>Quelle décision prends-tu en cas de non-conformité sur la production en activité traiteur ?</t>
  </si>
  <si>
    <t>En activité traiteur, pour la production, en non-conformité, j’arrête, j’isole le produit ou le matériel, puis je préviens.</t>
  </si>
  <si>
    <t>En activité traiteur, pour la production, non-conformité : bloquer ou isoler si besoin, analyser la cause, appliquer la correction et enregistrer la décision.</t>
  </si>
  <si>
    <t>Quels enregistrements ou autocontrôles prouvent que la production est maîtrisé en activité traiteur ?</t>
  </si>
  <si>
    <t>En activité traiteur, pour la production, je garde une preuve simple : fiche, date, contrôle réalisé et correction si besoin.</t>
  </si>
  <si>
    <t>En activité traiteur, pour la production, enregistrements : fiche datée, contrôle de les points suivants : flux propre sale, marche en avant et contamination croisee, nom du responsable, écart constaté et action corrective réalisée.</t>
  </si>
  <si>
    <t>Quelles consignes donnerais-tu à l’équipe pour sécuriser la production en activité traiteur ?</t>
  </si>
  <si>
    <t>En activité traiteur, pour la production, je rappelle à l’équipe de contrôler les points suivants : separer cru cuit, planche separee et couteau propre, d’appliquer la consigne et de signaler les écarts.</t>
  </si>
  <si>
    <t>En activité traiteur, pour la production, consignes équipe : expliquer les points suivants : flux propre sale, marche en avant et contamination croisee, préciser le contrôle attendu, la fréquence, le responsable et la conduite à tenir.</t>
  </si>
  <si>
    <t>Explique le lien entre la production en activité traiteur et les risques microbiologiques, chimiques, physiques ou allergènes.</t>
  </si>
  <si>
    <t>En activité traiteur, pour la production, je relie l’étape aux dangers possibles et je contrôle les points suivants : separer cru cuit, planche separee et couteau propre pour limiter le risque.</t>
  </si>
  <si>
    <t>En activité traiteur, pour la production, lien dangers : relier l’étape aux risques microbiologiques, chimiques, physiques ou allergènes, puis vérifier les points suivants : flux propre sale, marche en avant et contamination croisee.</t>
  </si>
  <si>
    <t>Rédige une réponse de responsable sur la production en activité traiteur : organisation, contrôle, traçabilité et correction.</t>
  </si>
  <si>
    <t>En activité traiteur, pour la production, je m’organise, je contrôle les points suivants : separer cru cuit, planche separee et couteau propre, je note l’écart et je fais corriger.</t>
  </si>
  <si>
    <t>En activité traiteur, pour la production, responsable : planifier l’étape, appliquer les points suivants : flux propre sale, marche en avant et contamination croisee, contrôler, tracer les écarts et valider l’action corrective.</t>
  </si>
  <si>
    <t>Tu nettoies ou désinfectes une zone, un poste ou du matériel en activité traiteur. Explique en 2 phrases ce que tu fais pour éviter un risque chimique.</t>
  </si>
  <si>
    <t>En activité traiteur, pour le nettoyage, je fais attention à nettoyer, desinfecter et produit adapte. Je contrôle le résultat et je préviens si j’ai un doute.</t>
  </si>
  <si>
    <t>En activité traiteur, pour le nettoyage, je maîtrise l’étape avec les points suivants : plan de nettoyage, protocole nd et detergent desinfectant, contrôle opérationnel et consigne claire à l’équipe.</t>
  </si>
  <si>
    <t>Pendant le nettoyage en activité traiteur, que contrôles-tu concrètement avant de continuer ? Donne au moins deux points terrain.</t>
  </si>
  <si>
    <t>En activité traiteur, pour le nettoyage, je contrôle les points suivants : nettoyer, desinfecter et produit adapte. Si ce n’est pas conforme, je stoppe, je corrige ou je préviens.</t>
  </si>
  <si>
    <t>En activité traiteur, pour le nettoyage, je vérifie les points suivants : plan de nettoyage, protocole nd et detergent desinfectant, je compare au critère attendu et je déclenche une action corrective si l’écart est confirmé.</t>
  </si>
  <si>
    <t>Décris les bons gestes à appliquer pendant le nettoyage en activité traiteur, avec des mots simples.</t>
  </si>
  <si>
    <t>En activité traiteur, pour le nettoyage, les bons gestes sont nettoyer, desinfecter et produit adapte. Je les applique avant de continuer.</t>
  </si>
  <si>
    <t>En activité traiteur, pour le nettoyage, les gestes attendus sont formalisés : plan de nettoyage, protocole nd et detergent desinfectant, contrôle au poste et correction immédiate en cas de dérive.</t>
  </si>
  <si>
    <t>Donne un exemple simple de conduite correcte pendant le nettoyage en activité traiteur.</t>
  </si>
  <si>
    <t>En activité traiteur, pour le nettoyage, exemple : je vérifie les points suivants : nettoyer, desinfecter et produit adapte. Si quelque chose ne va pas, je corrige.</t>
  </si>
  <si>
    <t>En activité traiteur, pour le nettoyage, exemple professionnel : sécuriser l’étape par les points suivants : plan de nettoyage, protocole nd et detergent desinfectant, puis tracer l’écart et la correction si nécessaire.</t>
  </si>
  <si>
    <t>Tu vois un écart ou tu as un doute pendant le nettoyage en activité traiteur. Que fais-tu tout de suite ?</t>
  </si>
  <si>
    <t>En activité traiteur, pour le nettoyage, en cas de doute, j’arrête, j’isole si besoin et je préviens. Je ne continue pas sans correction.</t>
  </si>
  <si>
    <t>En activité traiteur, pour le nettoyage, en cas de doute, je bloque ou j’isole, j’analyse l’écart, je décide de la correction et je trace l’action.</t>
  </si>
  <si>
    <t>Pourquoi le nettoyage en activité traiteur est-il important pour la sécurité alimentaire ?</t>
  </si>
  <si>
    <t>En activité traiteur, pour le nettoyage, c’est important car une erreur peut créer un risque sanitaire. Je maîtrise nettoyer, desinfecter et produit adapte.</t>
  </si>
  <si>
    <t>En activité traiteur, pour le nettoyage, l’enjeu est sanitaire : l’étape peut créer un danger. Je maîtrise les points suivants : plan de nettoyage, protocole nd et detergent desinfectant et je vérifie l’application.</t>
  </si>
  <si>
    <t>Quels mots, gestes ou contrôles montrent que tu maîtrises le nettoyage en activité traiteur ?</t>
  </si>
  <si>
    <t>En activité traiteur, pour le nettoyage, les mots ou gestes attendus sont : nettoyer, desinfecter et produit adapte. Ils montrent que je contrôle vraiment.</t>
  </si>
  <si>
    <t>En activité traiteur, pour le nettoyage, les preuves de maîtrise sont plan de nettoyage, protocole nd et detergent desinfectant, observation du poste, contrôle documenté et écart traité.</t>
  </si>
  <si>
    <t>Explique à un jeune collègue les précautions à prendre pour le nettoyage en activité traiteur.</t>
  </si>
  <si>
    <t>En activité traiteur, pour le nettoyage, je dirais au collègue : vérifie nettoyer, desinfecter et produit adapte, contrôle ton travail et préviens si tu vois un écart.</t>
  </si>
  <si>
    <t>En activité traiteur, pour le nettoyage, consigne équipe : appliquer les points suivants : plan de nettoyage, protocole nd et detergent desinfectant, signaler toute dérive, corriger immédiatement et garder la preuve utile.</t>
  </si>
  <si>
    <t>Pendant le nettoyage en activité traiteur, qu’est-ce qu’il ne faut surtout pas oublier ?</t>
  </si>
  <si>
    <t>En activité traiteur, pour le nettoyage, à ne pas oublier : nettoyer, desinfecter et produit adapte. Sans contrôle, on peut laisser passer un risque.</t>
  </si>
  <si>
    <t>En activité traiteur, pour le nettoyage, point critique : ne pas oublier les points suivants : plan de nettoyage, protocole nd et detergent desinfectant, car l’absence de contrôle rend la maîtrise fragile.</t>
  </si>
  <si>
    <t>Tu nettoies ou désinfectes une zone, un poste ou du matériel en activité traiteur. Rédige une réponse courte : ce que tu fais, ce que tu contrôles, et qui tu préviens en cas de doute.</t>
  </si>
  <si>
    <t>En activité traiteur, pour le nettoyage, je vérifie les points suivants : nettoyer, desinfecter et produit adapte. Si j’ai un doute, j’arrête, je corrige ou je préviens.</t>
  </si>
  <si>
    <t>En activité traiteur, pour le nettoyage, réponse responsable : organiser l’étape, contrôler les points suivants : plan de nettoyage, protocole nd et detergent desinfectant, tracer l’écart et faire appliquer la correction.</t>
  </si>
  <si>
    <t>Présente la procédure professionnelle à appliquer pour maîtriser le nettoyage en activité traiteur.</t>
  </si>
  <si>
    <t>En activité traiteur, pour le nettoyage, je respecte la procédure et je vérifie les points suivants : nettoyer, desinfecter et produit adapte. Je garde une preuve si elle est demandée.</t>
  </si>
  <si>
    <t>En activité traiteur, pour le nettoyage, procédure : définir le responsable, appliquer les points suivants : plan de nettoyage, protocole nd et detergent desinfectant, contrôler la conformité et enregistrer les écarts.</t>
  </si>
  <si>
    <t>Quels contrôles, preuves et actions correctives attends-tu sur le nettoyage en activité traiteur ?</t>
  </si>
  <si>
    <t>En activité traiteur, pour le nettoyage, je contrôle les points suivants : nettoyer, desinfecter et produit adapte, je note l’écart si besoin et je propose une correction.</t>
  </si>
  <si>
    <t>En activité traiteur, pour le nettoyage, contrôle/preuve/correctif : vérifier les points suivants : plan de nettoyage, protocole nd et detergent desinfectant, conserver fiche ou relevé, puis corriger et tracer l’action.</t>
  </si>
  <si>
    <t>Analyse les dangers liés à le nettoyage en activité traiteur et indique les mesures de maîtrise attendues.</t>
  </si>
  <si>
    <t>En activité traiteur, pour le nettoyage, je repère le danger, je maîtrise nettoyer, desinfecter et produit adapte et je préviens le responsable en cas de doute.</t>
  </si>
  <si>
    <t>En activité traiteur, pour le nettoyage, analyse danger : identifier le risque lié à l’étape, maîtriser les points suivants : plan de nettoyage, protocole nd et detergent desinfectant, vérifier l’efficacité et corriger l’écart.</t>
  </si>
  <si>
    <t>Quelles exigences PMS, BPH ou HACCP doivent être respectées pour le nettoyage en activité traiteur ?</t>
  </si>
  <si>
    <t>En activité traiteur, pour le nettoyage, je respecte les consignes BPH/PMS : nettoyer, desinfecter et produit adapte. Je travaille proprement et je contrôle.</t>
  </si>
  <si>
    <t>En activité traiteur, pour le nettoyage, exigence PMS/BPH/HACCP : procédure écrite, les points suivants : plan de nettoyage, protocole nd et detergent desinfectant, fréquence de contrôle, preuve et action corrective.</t>
  </si>
  <si>
    <t>Comment réaliserais-tu un audit rapide de la maîtrise de le nettoyage en activité traiteur ?</t>
  </si>
  <si>
    <t>En activité traiteur, pour le nettoyage, j’observe le poste, je contrôle les points suivants : nettoyer, desinfecter et produit adapte et je signale les écarts.</t>
  </si>
  <si>
    <t>En activité traiteur, pour le nettoyage, audit : observer le poste, questionner l’équipe, vérifier les points suivants : plan de nettoyage, protocole nd et detergent desinfectant, contrôler les preuves et relever les non-conformités.</t>
  </si>
  <si>
    <t>Quelle décision prends-tu en cas de non-conformité sur le nettoyage en activité traiteur ?</t>
  </si>
  <si>
    <t>En activité traiteur, pour le nettoyage, en non-conformité, j’arrête, j’isole le produit ou le matériel, puis je préviens.</t>
  </si>
  <si>
    <t>En activité traiteur, pour le nettoyage, non-conformité : bloquer ou isoler si besoin, analyser la cause, appliquer la correction et enregistrer la décision.</t>
  </si>
  <si>
    <t>Quels enregistrements ou autocontrôles prouvent que le nettoyage est maîtrisé en activité traiteur ?</t>
  </si>
  <si>
    <t>En activité traiteur, pour le nettoyage, je garde une preuve simple : fiche, date, contrôle réalisé et correction si besoin.</t>
  </si>
  <si>
    <t>En activité traiteur, pour le nettoyage, enregistrements : fiche datée, contrôle de les points suivants : plan de nettoyage, protocole nd et detergent desinfectant, nom du responsable, écart constaté et action corrective réalisée.</t>
  </si>
  <si>
    <t>Quelles consignes donnerais-tu à l’équipe pour sécuriser le nettoyage en activité traiteur ?</t>
  </si>
  <si>
    <t>En activité traiteur, pour le nettoyage, je rappelle à l’équipe de contrôler les points suivants : nettoyer, desinfecter et produit adapte, d’appliquer la consigne et de signaler les écarts.</t>
  </si>
  <si>
    <t>En activité traiteur, pour le nettoyage, consignes équipe : expliquer les points suivants : plan de nettoyage, protocole nd et detergent desinfectant, préciser le contrôle attendu, la fréquence, le responsable et la conduite à tenir.</t>
  </si>
  <si>
    <t>Explique le lien entre le nettoyage en activité traiteur et les risques microbiologiques, chimiques, physiques ou allergènes.</t>
  </si>
  <si>
    <t>En activité traiteur, pour le nettoyage, je relie l’étape aux dangers possibles et je contrôle les points suivants : nettoyer, desinfecter et produit adapte pour limiter le risque.</t>
  </si>
  <si>
    <t>En activité traiteur, pour le nettoyage, lien dangers : relier l’étape aux risques microbiologiques, chimiques, physiques ou allergènes, puis vérifier les points suivants : plan de nettoyage, protocole nd et detergent desinfectant.</t>
  </si>
  <si>
    <t>Rédige une réponse de responsable sur le nettoyage en activité traiteur : organisation, contrôle, traçabilité et correction.</t>
  </si>
  <si>
    <t>En activité traiteur, pour le nettoyage, je m’organise, je contrôle les points suivants : nettoyer, desinfecter et produit adapte, je note l’écart et je fais corriger.</t>
  </si>
  <si>
    <t>En activité traiteur, pour le nettoyage, responsable : planifier l’étape, appliquer les points suivants : plan de nettoyage, protocole nd et detergent desinfectant, contrôler, tracer les écarts et valider l’action corrective.</t>
  </si>
  <si>
    <t>Tu réceptionnes des marchandises en activité traiteur. Explique en 2 phrases ce que tu fais pour éviter un risque microbiologique.</t>
  </si>
  <si>
    <t>En activité traiteur, pour la réception, je fais attention à controle livraison, temperature reception et dlc. Je contrôle le résultat et je préviens si j’ai un doute.</t>
  </si>
  <si>
    <t>En activité traiteur, pour la réception, je maîtrise l’étape avec les points suivants : controle reception, temperature a reception et integrite emballage, contrôle opérationnel et consigne claire à l’équipe.</t>
  </si>
  <si>
    <t>Pendant la réception en activité traiteur, que contrôles-tu concrètement avant de continuer ? Donne au moins deux points terrain.</t>
  </si>
  <si>
    <t>En activité traiteur, pour la réception, je contrôle les points suivants : controle livraison, temperature reception et dlc. Si ce n’est pas conforme, je stoppe, je corrige ou je préviens.</t>
  </si>
  <si>
    <t>En activité traiteur, pour la réception, je vérifie les points suivants : controle reception, temperature a reception et integrite emballage, je compare au critère attendu et je déclenche une action corrective si l’écart est confirmé.</t>
  </si>
  <si>
    <t>Décris les bons gestes à appliquer pendant la réception en activité traiteur, avec des mots simples.</t>
  </si>
  <si>
    <t>En activité traiteur, pour la réception, les bons gestes sont controle livraison, temperature reception et dlc. Je les applique avant de continuer.</t>
  </si>
  <si>
    <t>En activité traiteur, pour la réception, les gestes attendus sont formalisés : controle reception, temperature a reception et integrite emballage, contrôle au poste et correction immédiate en cas de dérive.</t>
  </si>
  <si>
    <t>Donne un exemple simple de conduite correcte pendant la réception en activité traiteur.</t>
  </si>
  <si>
    <t>En activité traiteur, pour la réception, exemple : je vérifie les points suivants : controle livraison, temperature reception et dlc. Si quelque chose ne va pas, je corrige.</t>
  </si>
  <si>
    <t>En activité traiteur, pour la réception, exemple professionnel : sécuriser l’étape par les points suivants : controle reception, temperature a reception et integrite emballage, puis tracer l’écart et la correction si nécessaire.</t>
  </si>
  <si>
    <t>Tu vois un écart ou tu as un doute pendant la réception en activité traiteur. Que fais-tu tout de suite ?</t>
  </si>
  <si>
    <t>En activité traiteur, pour la réception, en cas de doute, j’arrête, j’isole si besoin et je préviens. Je ne continue pas sans correction.</t>
  </si>
  <si>
    <t>En activité traiteur, pour la réception, en cas de doute, je bloque ou j’isole, j’analyse l’écart, je décide de la correction et je trace l’action.</t>
  </si>
  <si>
    <t>Pourquoi la réception en activité traiteur est-il important pour la sécurité alimentaire ?</t>
  </si>
  <si>
    <t>En activité traiteur, pour la réception, c’est important car une erreur peut créer un risque sanitaire. Je maîtrise controle livraison, temperature reception et dlc.</t>
  </si>
  <si>
    <t>En activité traiteur, pour la réception, l’enjeu est sanitaire : l’étape peut créer un danger. Je maîtrise les points suivants : controle reception, temperature a reception et integrite emballage et je vérifie l’application.</t>
  </si>
  <si>
    <t>Quels mots, gestes ou contrôles montrent que tu maîtrises la réception en activité traiteur ?</t>
  </si>
  <si>
    <t>En activité traiteur, pour la réception, les mots ou gestes attendus sont : controle livraison, temperature reception et dlc. Ils montrent que je contrôle vraiment.</t>
  </si>
  <si>
    <t>En activité traiteur, pour la réception, les preuves de maîtrise sont controle reception, temperature a reception et integrite emballage, observation du poste, contrôle documenté et écart traité.</t>
  </si>
  <si>
    <t>Explique à un jeune collègue les précautions à prendre pour la réception en activité traiteur.</t>
  </si>
  <si>
    <t>En activité traiteur, pour la réception, je dirais au collègue : vérifie controle livraison, temperature reception et dlc, contrôle ton travail et préviens si tu vois un écart.</t>
  </si>
  <si>
    <t>En activité traiteur, pour la réception, consigne équipe : appliquer les points suivants : controle reception, temperature a reception et integrite emballage, signaler toute dérive, corriger immédiatement et garder la preuve utile.</t>
  </si>
  <si>
    <t>Pendant la réception en activité traiteur, qu’est-ce qu’il ne faut surtout pas oublier ?</t>
  </si>
  <si>
    <t>En activité traiteur, pour la réception, à ne pas oublier : controle livraison, temperature reception et dlc. Sans contrôle, on peut laisser passer un risque.</t>
  </si>
  <si>
    <t>En activité traiteur, pour la réception, point critique : ne pas oublier les points suivants : controle reception, temperature a reception et integrite emballage, car l’absence de contrôle rend la maîtrise fragile.</t>
  </si>
  <si>
    <t>Tu réceptionnes des marchandises en activité traiteur. Rédige une réponse courte : ce que tu fais, ce que tu contrôles, et qui tu préviens en cas de doute.</t>
  </si>
  <si>
    <t>En activité traiteur, pour la réception, je vérifie les points suivants : controle livraison, temperature reception et dlc. Si j’ai un doute, j’arrête, je corrige ou je préviens.</t>
  </si>
  <si>
    <t>En activité traiteur, pour la réception, réponse responsable : organiser l’étape, contrôler les points suivants : controle reception, temperature a reception et integrite emballage, tracer l’écart et faire appliquer la correction.</t>
  </si>
  <si>
    <t>Présente la procédure professionnelle à appliquer pour maîtriser la réception en activité traiteur.</t>
  </si>
  <si>
    <t>En activité traiteur, pour la réception, je respecte la procédure et je vérifie les points suivants : controle livraison, temperature reception et dlc. Je garde une preuve si elle est demandée.</t>
  </si>
  <si>
    <t>En activité traiteur, pour la réception, procédure : définir le responsable, appliquer les points suivants : controle reception, temperature a reception et integrite emballage, contrôler la conformité et enregistrer les écarts.</t>
  </si>
  <si>
    <t>Quels contrôles, preuves et actions correctives attends-tu sur la réception en activité traiteur ?</t>
  </si>
  <si>
    <t>En activité traiteur, pour la réception, je contrôle les points suivants : controle livraison, temperature reception et dlc, je note l’écart si besoin et je propose une correction.</t>
  </si>
  <si>
    <t>En activité traiteur, pour la réception, contrôle/preuve/correctif : vérifier les points suivants : controle reception, temperature a reception et integrite emballage, conserver fiche ou relevé, puis corriger et tracer l’action.</t>
  </si>
  <si>
    <t>Analyse les dangers liés à la réception en activité traiteur et indique les mesures de maîtrise attendues.</t>
  </si>
  <si>
    <t>En activité traiteur, pour la réception, je repère le danger, je maîtrise controle livraison, temperature reception et dlc et je préviens le responsable en cas de doute.</t>
  </si>
  <si>
    <t>En activité traiteur, pour la réception, analyse danger : identifier le risque lié à l’étape, maîtriser les points suivants : controle reception, temperature a reception et integrite emballage, vérifier l’efficacité et corriger l’écart.</t>
  </si>
  <si>
    <t>Quelles exigences PMS, BPH ou HACCP doivent être respectées pour la réception en activité traiteur ?</t>
  </si>
  <si>
    <t>En activité traiteur, pour la réception, je respecte les consignes BPH/PMS : controle livraison, temperature reception et dlc. Je travaille proprement et je contrôle.</t>
  </si>
  <si>
    <t>En activité traiteur, pour la réception, exigence PMS/BPH/HACCP : procédure écrite, les points suivants : controle reception, temperature a reception et integrite emballage, fréquence de contrôle, preuve et action corrective.</t>
  </si>
  <si>
    <t>Comment réaliserais-tu un audit rapide de la maîtrise de la réception en activité traiteur ?</t>
  </si>
  <si>
    <t>En activité traiteur, pour la réception, j’observe le poste, je contrôle les points suivants : controle livraison, temperature reception et dlc et je signale les écarts.</t>
  </si>
  <si>
    <t>En activité traiteur, pour la réception, audit : observer le poste, questionner l’équipe, vérifier les points suivants : controle reception, temperature a reception et integrite emballage, contrôler les preuves et relever les non-conformités.</t>
  </si>
  <si>
    <t>Quelle décision prends-tu en cas de non-conformité sur la réception en activité traiteur ?</t>
  </si>
  <si>
    <t>En activité traiteur, pour la réception, en non-conformité, j’arrête, j’isole le produit ou le matériel, puis je préviens.</t>
  </si>
  <si>
    <t>En activité traiteur, pour la réception, non-conformité : bloquer ou isoler si besoin, analyser la cause, appliquer la correction et enregistrer la décision.</t>
  </si>
  <si>
    <t>Quels enregistrements ou autocontrôles prouvent que la réception est maîtrisé en activité traiteur ?</t>
  </si>
  <si>
    <t>En activité traiteur, pour la réception, je garde une preuve simple : fiche, date, contrôle réalisé et correction si besoin.</t>
  </si>
  <si>
    <t>En activité traiteur, pour la réception, enregistrements : fiche datée, contrôle de les points suivants : controle reception, temperature a reception et integrite emballage, nom du responsable, écart constaté et action corrective réalisée.</t>
  </si>
  <si>
    <t>Quelles consignes donnerais-tu à l’équipe pour sécuriser la réception en activité traiteur ?</t>
  </si>
  <si>
    <t>En activité traiteur, pour la réception, je rappelle à l’équipe de contrôler les points suivants : controle livraison, temperature reception et dlc, d’appliquer la consigne et de signaler les écarts.</t>
  </si>
  <si>
    <t>En activité traiteur, pour la réception, consignes équipe : expliquer les points suivants : controle reception, temperature a reception et integrite emballage, préciser le contrôle attendu, la fréquence, le responsable et la conduite à tenir.</t>
  </si>
  <si>
    <t>Explique le lien entre la réception en activité traiteur et les risques microbiologiques, chimiques, physiques ou allergènes.</t>
  </si>
  <si>
    <t>En activité traiteur, pour la réception, je relie l’étape aux dangers possibles et je contrôle les points suivants : controle livraison, temperature reception et dlc pour limiter le risque.</t>
  </si>
  <si>
    <t>En activité traiteur, pour la réception, lien dangers : relier l’étape aux risques microbiologiques, chimiques, physiques ou allergènes, puis vérifier les points suivants : controle reception, temperature a reception et integrite emballage.</t>
  </si>
  <si>
    <t>Rédige une réponse de responsable sur la réception en activité traiteur : organisation, contrôle, traçabilité et correction.</t>
  </si>
  <si>
    <t>En activité traiteur, pour la réception, je m’organise, je contrôle les points suivants : controle livraison, temperature reception et dlc, je note l’écart et je fais corriger.</t>
  </si>
  <si>
    <t>En activité traiteur, pour la réception, responsable : planifier l’étape, appliquer les points suivants : controle reception, temperature a reception et integrite emballage, contrôler, tracer les écarts et valider l’action corrective.</t>
  </si>
  <si>
    <t>Tu ranges ou stockes des denrées en activité traiteur. Explique en 2 phrases ce que tu fais pour éviter un risque microbiologique.</t>
  </si>
  <si>
    <t>En activité traiteur, pour le stockage, je fais attention à ranger au froid, frigo et chambre froide. Je contrôle le résultat et je préviens si j’ai un doute.</t>
  </si>
  <si>
    <t>En activité traiteur, pour le stockage, je maîtrise l’étape avec les points suivants : stockage conforme, temperature stockage et froid positif, contrôle opérationnel et consigne claire à l’équipe.</t>
  </si>
  <si>
    <t>Pendant le stockage en activité traiteur, que contrôles-tu concrètement avant de continuer ? Donne au moins deux points terrain.</t>
  </si>
  <si>
    <t>En activité traiteur, pour le stockage, je contrôle les points suivants : ranger au froid, frigo et chambre froide. Si ce n’est pas conforme, je stoppe, je corrige ou je préviens.</t>
  </si>
  <si>
    <t>En activité traiteur, pour le stockage, je vérifie les points suivants : stockage conforme, temperature stockage et froid positif, je compare au critère attendu et je déclenche une action corrective si l’écart est confirmé.</t>
  </si>
  <si>
    <t>Décris les bons gestes à appliquer pendant le stockage en activité traiteur, avec des mots simples.</t>
  </si>
  <si>
    <t>En activité traiteur, pour le stockage, les bons gestes sont ranger au froid, frigo et chambre froide. Je les applique avant de continuer.</t>
  </si>
  <si>
    <t>En activité traiteur, pour le stockage, les gestes attendus sont formalisés : stockage conforme, temperature stockage et froid positif, contrôle au poste et correction immédiate en cas de dérive.</t>
  </si>
  <si>
    <t>Donne un exemple simple de conduite correcte pendant le stockage en activité traiteur.</t>
  </si>
  <si>
    <t>En activité traiteur, pour le stockage, exemple : je vérifie les points suivants : ranger au froid, frigo et chambre froide. Si quelque chose ne va pas, je corrige.</t>
  </si>
  <si>
    <t>En activité traiteur, pour le stockage, exemple professionnel : sécuriser l’étape par les points suivants : stockage conforme, temperature stockage et froid positif, puis tracer l’écart et la correction si nécessaire.</t>
  </si>
  <si>
    <t>Tu vois un écart ou tu as un doute pendant le stockage en activité traiteur. Que fais-tu tout de suite ?</t>
  </si>
  <si>
    <t>En activité traiteur, pour le stockage, en cas de doute, j’arrête, j’isole si besoin et je préviens. Je ne continue pas sans correction.</t>
  </si>
  <si>
    <t>En activité traiteur, pour le stockage, en cas de doute, je bloque ou j’isole, j’analyse l’écart, je décide de la correction et je trace l’action.</t>
  </si>
  <si>
    <t>Pourquoi le stockage en activité traiteur est-il important pour la sécurité alimentaire ?</t>
  </si>
  <si>
    <t>En activité traiteur, pour le stockage, c’est important car une erreur peut créer un risque sanitaire. Je maîtrise ranger au froid, frigo et chambre froide.</t>
  </si>
  <si>
    <t>En activité traiteur, pour le stockage, l’enjeu est sanitaire : l’étape peut créer un danger. Je maîtrise les points suivants : stockage conforme, temperature stockage et froid positif et je vérifie l’application.</t>
  </si>
  <si>
    <t>Quels mots, gestes ou contrôles montrent que tu maîtrises le stockage en activité traiteur ?</t>
  </si>
  <si>
    <t>En activité traiteur, pour le stockage, les mots ou gestes attendus sont : ranger au froid, frigo et chambre froide. Ils montrent que je contrôle vraiment.</t>
  </si>
  <si>
    <t>En activité traiteur, pour le stockage, les preuves de maîtrise sont stockage conforme, temperature stockage et froid positif, observation du poste, contrôle documenté et écart traité.</t>
  </si>
  <si>
    <t>Explique à un jeune collègue les précautions à prendre pour le stockage en activité traiteur.</t>
  </si>
  <si>
    <t>En activité traiteur, pour le stockage, je dirais au collègue : vérifie ranger au froid, frigo et chambre froide, contrôle ton travail et préviens si tu vois un écart.</t>
  </si>
  <si>
    <t>En activité traiteur, pour le stockage, consigne équipe : appliquer les points suivants : stockage conforme, temperature stockage et froid positif, signaler toute dérive, corriger immédiatement et garder la preuve utile.</t>
  </si>
  <si>
    <t>Pendant le stockage en activité traiteur, qu’est-ce qu’il ne faut surtout pas oublier ?</t>
  </si>
  <si>
    <t>En activité traiteur, pour le stockage, à ne pas oublier : ranger au froid, frigo et chambre froide. Sans contrôle, on peut laisser passer un risque.</t>
  </si>
  <si>
    <t>En activité traiteur, pour le stockage, point critique : ne pas oublier les points suivants : stockage conforme, temperature stockage et froid positif, car l’absence de contrôle rend la maîtrise fragile.</t>
  </si>
  <si>
    <t>Tu ranges ou stockes des denrées en activité traiteur. Rédige une réponse courte : ce que tu fais, ce que tu contrôles, et qui tu préviens en cas de doute.</t>
  </si>
  <si>
    <t>En activité traiteur, pour le stockage, je vérifie les points suivants : ranger au froid, frigo et chambre froide. Si j’ai un doute, j’arrête, je corrige ou je préviens.</t>
  </si>
  <si>
    <t>En activité traiteur, pour le stockage, réponse responsable : organiser l’étape, contrôler les points suivants : stockage conforme, temperature stockage et froid positif, tracer l’écart et faire appliquer la correction.</t>
  </si>
  <si>
    <t>Présente la procédure professionnelle à appliquer pour maîtriser le stockage en activité traiteur.</t>
  </si>
  <si>
    <t>En activité traiteur, pour le stockage, je respecte la procédure et je vérifie les points suivants : ranger au froid, frigo et chambre froide. Je garde une preuve si elle est demandée.</t>
  </si>
  <si>
    <t>En activité traiteur, pour le stockage, procédure : définir le responsable, appliquer les points suivants : stockage conforme, temperature stockage et froid positif, contrôler la conformité et enregistrer les écarts.</t>
  </si>
  <si>
    <t>Quels contrôles, preuves et actions correctives attends-tu sur le stockage en activité traiteur ?</t>
  </si>
  <si>
    <t>En activité traiteur, pour le stockage, je contrôle les points suivants : ranger au froid, frigo et chambre froide, je note l’écart si besoin et je propose une correction.</t>
  </si>
  <si>
    <t>En activité traiteur, pour le stockage, contrôle/preuve/correctif : vérifier les points suivants : stockage conforme, temperature stockage et froid positif, conserver fiche ou relevé, puis corriger et tracer l’action.</t>
  </si>
  <si>
    <t>Analyse les dangers liés à le stockage en activité traiteur et indique les mesures de maîtrise attendues.</t>
  </si>
  <si>
    <t>En activité traiteur, pour le stockage, je repère le danger, je maîtrise ranger au froid, frigo et chambre froide et je préviens le responsable en cas de doute.</t>
  </si>
  <si>
    <t>En activité traiteur, pour le stockage, analyse danger : identifier le risque lié à l’étape, maîtriser les points suivants : stockage conforme, temperature stockage et froid positif, vérifier l’efficacité et corriger l’écart.</t>
  </si>
  <si>
    <t>Quelles exigences PMS, BPH ou HACCP doivent être respectées pour le stockage en activité traiteur ?</t>
  </si>
  <si>
    <t>En activité traiteur, pour le stockage, je respecte les consignes BPH/PMS : ranger au froid, frigo et chambre froide. Je travaille proprement et je contrôle.</t>
  </si>
  <si>
    <t>En activité traiteur, pour le stockage, exigence PMS/BPH/HACCP : procédure écrite, les points suivants : stockage conforme, temperature stockage et froid positif, fréquence de contrôle, preuve et action corrective.</t>
  </si>
  <si>
    <t>Comment réaliserais-tu un audit rapide de la maîtrise de le stockage en activité traiteur ?</t>
  </si>
  <si>
    <t>En activité traiteur, pour le stockage, j’observe le poste, je contrôle les points suivants : ranger au froid, frigo et chambre froide et je signale les écarts.</t>
  </si>
  <si>
    <t>En activité traiteur, pour le stockage, audit : observer le poste, questionner l’équipe, vérifier les points suivants : stockage conforme, temperature stockage et froid positif, contrôler les preuves et relever les non-conformités.</t>
  </si>
  <si>
    <t>Quelle décision prends-tu en cas de non-conformité sur le stockage en activité traiteur ?</t>
  </si>
  <si>
    <t>En activité traiteur, pour le stockage, en non-conformité, j’arrête, j’isole le produit ou le matériel, puis je préviens.</t>
  </si>
  <si>
    <t>En activité traiteur, pour le stockage, non-conformité : bloquer ou isoler si besoin, analyser la cause, appliquer la correction et enregistrer la décision.</t>
  </si>
  <si>
    <t>Quels enregistrements ou autocontrôles prouvent que le stockage est maîtrisé en activité traiteur ?</t>
  </si>
  <si>
    <t>En activité traiteur, pour le stockage, je garde une preuve simple : fiche, date, contrôle réalisé et correction si besoin.</t>
  </si>
  <si>
    <t>En activité traiteur, pour le stockage, enregistrements : fiche datée, contrôle de les points suivants : stockage conforme, temperature stockage et froid positif, nom du responsable, écart constaté et action corrective réalisée.</t>
  </si>
  <si>
    <t>Quelles consignes donnerais-tu à l’équipe pour sécuriser le stockage en activité traiteur ?</t>
  </si>
  <si>
    <t>En activité traiteur, pour le stockage, je rappelle à l’équipe de contrôler les points suivants : ranger au froid, frigo et chambre froide, d’appliquer la consigne et de signaler les écarts.</t>
  </si>
  <si>
    <t>En activité traiteur, pour le stockage, consignes équipe : expliquer les points suivants : stockage conforme, temperature stockage et froid positif, préciser le contrôle attendu, la fréquence, le responsable et la conduite à tenir.</t>
  </si>
  <si>
    <t>Explique le lien entre le stockage en activité traiteur et les risques microbiologiques, chimiques, physiques ou allergènes.</t>
  </si>
  <si>
    <t>En activité traiteur, pour le stockage, je relie l’étape aux dangers possibles et je contrôle les points suivants : ranger au froid, frigo et chambre froide pour limiter le risque.</t>
  </si>
  <si>
    <t>En activité traiteur, pour le stockage, lien dangers : relier l’étape aux risques microbiologiques, chimiques, physiques ou allergènes, puis vérifier les points suivants : stockage conforme, temperature stockage et froid positif.</t>
  </si>
  <si>
    <t>Rédige une réponse de responsable sur le stockage en activité traiteur : organisation, contrôle, traçabilité et correction.</t>
  </si>
  <si>
    <t>En activité traiteur, pour le stockage, je m’organise, je contrôle les points suivants : ranger au froid, frigo et chambre froide, je note l’écart et je fais corriger.</t>
  </si>
  <si>
    <t>En activité traiteur, pour le stockage, responsable : planifier l’étape, appliquer les points suivants : stockage conforme, temperature stockage et froid positif, contrôler, tracer les écarts et valider l’action corrective.</t>
  </si>
  <si>
    <t>Tu cuis une préparation en activité traiteur. Explique en 2 phrases ce que tu fais pour éviter un risque microbiologique.</t>
  </si>
  <si>
    <t>En activité traiteur, pour la cuisson, je fais attention à cuisson, cuire assez et temperature coeur. Je contrôle le résultat et je préviens si j’ai un doute.</t>
  </si>
  <si>
    <t>En activité traiteur, pour la cuisson, je maîtrise l’étape avec les points suivants : temperature a coeur, controle sonde et cuisson maitrisee, contrôle opérationnel et consigne claire à l’équipe.</t>
  </si>
  <si>
    <t>Pendant la cuisson en activité traiteur, que contrôles-tu concrètement avant de continuer ? Donne au moins deux points terrain.</t>
  </si>
  <si>
    <t>En activité traiteur, pour la cuisson, je contrôle les points suivants : cuisson, cuire assez et temperature coeur. Si ce n’est pas conforme, je stoppe, je corrige ou je préviens.</t>
  </si>
  <si>
    <t>En activité traiteur, pour la cuisson, je vérifie les points suivants : temperature a coeur, controle sonde et cuisson maitrisee, je compare au critère attendu et je déclenche une action corrective si l’écart est confirmé.</t>
  </si>
  <si>
    <t>Décris les bons gestes à appliquer pendant la cuisson en activité traiteur, avec des mots simples.</t>
  </si>
  <si>
    <t>En activité traiteur, pour la cuisson, les bons gestes sont cuisson, cuire assez et temperature coeur. Je les applique avant de continuer.</t>
  </si>
  <si>
    <t>En activité traiteur, pour la cuisson, les gestes attendus sont formalisés : temperature a coeur, controle sonde et cuisson maitrisee, contrôle au poste et correction immédiate en cas de dérive.</t>
  </si>
  <si>
    <t>Donne un exemple simple de conduite correcte pendant la cuisson en activité traiteur.</t>
  </si>
  <si>
    <t>En activité traiteur, pour la cuisson, exemple : je vérifie les points suivants : cuisson, cuire assez et temperature coeur. Si quelque chose ne va pas, je corrige.</t>
  </si>
  <si>
    <t>En activité traiteur, pour la cuisson, exemple professionnel : sécuriser l’étape par les points suivants : temperature a coeur, controle sonde et cuisson maitrisee, puis tracer l’écart et la correction si nécessaire.</t>
  </si>
  <si>
    <t>Tu vois un écart ou tu as un doute pendant la cuisson en activité traiteur. Que fais-tu tout de suite ?</t>
  </si>
  <si>
    <t>En activité traiteur, pour la cuisson, en cas de doute, j’arrête, j’isole si besoin et je préviens. Je ne continue pas sans correction.</t>
  </si>
  <si>
    <t>En activité traiteur, pour la cuisson, en cas de doute, je bloque ou j’isole, j’analyse l’écart, je décide de la correction et je trace l’action.</t>
  </si>
  <si>
    <t>Pourquoi la cuisson en activité traiteur est-il important pour la sécurité alimentaire ?</t>
  </si>
  <si>
    <t>En activité traiteur, pour la cuisson, c’est important car une erreur peut créer un risque sanitaire. Je maîtrise cuisson, cuire assez et temperature coeur.</t>
  </si>
  <si>
    <t>En activité traiteur, pour la cuisson, l’enjeu est sanitaire : l’étape peut créer un danger. Je maîtrise les points suivants : temperature a coeur, controle sonde et cuisson maitrisee et je vérifie l’application.</t>
  </si>
  <si>
    <t>Quels mots, gestes ou contrôles montrent que tu maîtrises la cuisson en activité traiteur ?</t>
  </si>
  <si>
    <t>En activité traiteur, pour la cuisson, les mots ou gestes attendus sont : cuisson, cuire assez et temperature coeur. Ils montrent que je contrôle vraiment.</t>
  </si>
  <si>
    <t>En activité traiteur, pour la cuisson, les preuves de maîtrise sont temperature a coeur, controle sonde et cuisson maitrisee, observation du poste, contrôle documenté et écart traité.</t>
  </si>
  <si>
    <t>Explique à un jeune collègue les précautions à prendre pour la cuisson en activité traiteur.</t>
  </si>
  <si>
    <t>En activité traiteur, pour la cuisson, je dirais au collègue : vérifie cuisson, cuire assez et temperature coeur, contrôle ton travail et préviens si tu vois un écart.</t>
  </si>
  <si>
    <t>En activité traiteur, pour la cuisson, consigne équipe : appliquer les points suivants : temperature a coeur, controle sonde et cuisson maitrisee, signaler toute dérive, corriger immédiatement et garder la preuve utile.</t>
  </si>
  <si>
    <t>Pendant la cuisson en activité traiteur, qu’est-ce qu’il ne faut surtout pas oublier ?</t>
  </si>
  <si>
    <t>En activité traiteur, pour la cuisson, à ne pas oublier : cuisson, cuire assez et temperature coeur. Sans contrôle, on peut laisser passer un risque.</t>
  </si>
  <si>
    <t>En activité traiteur, pour la cuisson, point critique : ne pas oublier les points suivants : temperature a coeur, controle sonde et cuisson maitrisee, car l’absence de contrôle rend la maîtrise fragile.</t>
  </si>
  <si>
    <t>Tu cuis une préparation en activité traiteur. Rédige une réponse courte : ce que tu fais, ce que tu contrôles, et qui tu préviens en cas de doute.</t>
  </si>
  <si>
    <t>En activité traiteur, pour la cuisson, je vérifie les points suivants : cuisson, cuire assez et temperature coeur. Si j’ai un doute, j’arrête, je corrige ou je préviens.</t>
  </si>
  <si>
    <t>En activité traiteur, pour la cuisson, réponse responsable : organiser l’étape, contrôler les points suivants : temperature a coeur, controle sonde et cuisson maitrisee, tracer l’écart et faire appliquer la correction.</t>
  </si>
  <si>
    <t>Présente la procédure professionnelle à appliquer pour maîtriser la cuisson en activité traiteur.</t>
  </si>
  <si>
    <t>En activité traiteur, pour la cuisson, je respecte la procédure et je vérifie les points suivants : cuisson, cuire assez et temperature coeur. Je garde une preuve si elle est demandée.</t>
  </si>
  <si>
    <t>En activité traiteur, pour la cuisson, procédure : définir le responsable, appliquer les points suivants : temperature a coeur, controle sonde et cuisson maitrisee, contrôler la conformité et enregistrer les écarts.</t>
  </si>
  <si>
    <t>Quels contrôles, preuves et actions correctives attends-tu sur la cuisson en activité traiteur ?</t>
  </si>
  <si>
    <t>En activité traiteur, pour la cuisson, je contrôle les points suivants : cuisson, cuire assez et temperature coeur, je note l’écart si besoin et je propose une correction.</t>
  </si>
  <si>
    <t>En activité traiteur, pour la cuisson, contrôle/preuve/correctif : vérifier les points suivants : temperature a coeur, controle sonde et cuisson maitrisee, conserver fiche ou relevé, puis corriger et tracer l’action.</t>
  </si>
  <si>
    <t>Analyse les dangers liés à la cuisson en activité traiteur et indique les mesures de maîtrise attendues.</t>
  </si>
  <si>
    <t>En activité traiteur, pour la cuisson, je repère le danger, je maîtrise cuisson, cuire assez et temperature coeur et je préviens le responsable en cas de doute.</t>
  </si>
  <si>
    <t>En activité traiteur, pour la cuisson, analyse danger : identifier le risque lié à l’étape, maîtriser les points suivants : temperature a coeur, controle sonde et cuisson maitrisee, vérifier l’efficacité et corriger l’écart.</t>
  </si>
  <si>
    <t>Quelles exigences PMS, BPH ou HACCP doivent être respectées pour la cuisson en activité traiteur ?</t>
  </si>
  <si>
    <t>En activité traiteur, pour la cuisson, je respecte les consignes BPH/PMS : cuisson, cuire assez et temperature coeur. Je travaille proprement et je contrôle.</t>
  </si>
  <si>
    <t>En activité traiteur, pour la cuisson, exigence PMS/BPH/HACCP : procédure écrite, les points suivants : temperature a coeur, controle sonde et cuisson maitrisee, fréquence de contrôle, preuve et action corrective.</t>
  </si>
  <si>
    <t>Comment réaliserais-tu un audit rapide de la maîtrise de la cuisson en activité traiteur ?</t>
  </si>
  <si>
    <t>En activité traiteur, pour la cuisson, j’observe le poste, je contrôle les points suivants : cuisson, cuire assez et temperature coeur et je signale les écarts.</t>
  </si>
  <si>
    <t>En activité traiteur, pour la cuisson, audit : observer le poste, questionner l’équipe, vérifier les points suivants : temperature a coeur, controle sonde et cuisson maitrisee, contrôler les preuves et relever les non-conformités.</t>
  </si>
  <si>
    <t>Quelle décision prends-tu en cas de non-conformité sur la cuisson en activité traiteur ?</t>
  </si>
  <si>
    <t>En activité traiteur, pour la cuisson, en non-conformité, j’arrête, j’isole le produit ou le matériel, puis je préviens.</t>
  </si>
  <si>
    <t>En activité traiteur, pour la cuisson, non-conformité : bloquer ou isoler si besoin, analyser la cause, appliquer la correction et enregistrer la décision.</t>
  </si>
  <si>
    <t>Quels enregistrements ou autocontrôles prouvent que la cuisson est maîtrisé en activité traiteur ?</t>
  </si>
  <si>
    <t>En activité traiteur, pour la cuisson, je garde une preuve simple : fiche, date, contrôle réalisé et correction si besoin.</t>
  </si>
  <si>
    <t>En activité traiteur, pour la cuisson, enregistrements : fiche datée, contrôle de les points suivants : temperature a coeur, controle sonde et cuisson maitrisee, nom du responsable, écart constaté et action corrective réalisée.</t>
  </si>
  <si>
    <t>Quelles consignes donnerais-tu à l’équipe pour sécuriser la cuisson en activité traiteur ?</t>
  </si>
  <si>
    <t>En activité traiteur, pour la cuisson, je rappelle à l’équipe de contrôler les points suivants : cuisson, cuire assez et temperature coeur, d’appliquer la consigne et de signaler les écarts.</t>
  </si>
  <si>
    <t>En activité traiteur, pour la cuisson, consignes équipe : expliquer les points suivants : temperature a coeur, controle sonde et cuisson maitrisee, préciser le contrôle attendu, la fréquence, le responsable et la conduite à tenir.</t>
  </si>
  <si>
    <t>Explique le lien entre la cuisson en activité traiteur et les risques microbiologiques, chimiques, physiques ou allergènes.</t>
  </si>
  <si>
    <t>En activité traiteur, pour la cuisson, je relie l’étape aux dangers possibles et je contrôle les points suivants : cuisson, cuire assez et temperature coeur pour limiter le risque.</t>
  </si>
  <si>
    <t>En activité traiteur, pour la cuisson, lien dangers : relier l’étape aux risques microbiologiques, chimiques, physiques ou allergènes, puis vérifier les points suivants : temperature a coeur, controle sonde et cuisson maitrisee.</t>
  </si>
  <si>
    <t>Rédige une réponse de responsable sur la cuisson en activité traiteur : organisation, contrôle, traçabilité et correction.</t>
  </si>
  <si>
    <t>En activité traiteur, pour la cuisson, je m’organise, je contrôle les points suivants : cuisson, cuire assez et temperature coeur, je note l’écart et je fais corriger.</t>
  </si>
  <si>
    <t>En activité traiteur, pour la cuisson, responsable : planifier l’étape, appliquer les points suivants : temperature a coeur, controle sonde et cuisson maitrisee, contrôler, tracer les écarts et valider l’action corrective.</t>
  </si>
  <si>
    <t>Tu sers une préparation en activité traiteur. Explique en 2 phrases ce que tu fais pour éviter un risque microbiologique.</t>
  </si>
  <si>
    <t>En activité traiteur, pour le service, je fais attention à maintien chaud, maintien froid et vitrine froide. Je contrôle le résultat et je préviens si j’ai un doute.</t>
  </si>
  <si>
    <t>En activité traiteur, pour le service, je maîtrise l’étape avec les points suivants : liaison chaude, liaison froide et temperature service, contrôle opérationnel et consigne claire à l’équipe.</t>
  </si>
  <si>
    <t>Pendant le service en activité traiteur, que contrôles-tu concrètement avant de continuer ? Donne au moins deux points terrain.</t>
  </si>
  <si>
    <t>En activité traiteur, pour le service, je contrôle les points suivants : maintien chaud, maintien froid et vitrine froide. Si ce n’est pas conforme, je stoppe, je corrige ou je préviens.</t>
  </si>
  <si>
    <t>En activité traiteur, pour le service, je vérifie les points suivants : liaison chaude, liaison froide et temperature service, je compare au critère attendu et je déclenche une action corrective si l’écart est confirmé.</t>
  </si>
  <si>
    <t>Décris les bons gestes à appliquer pendant le service en activité traiteur, avec des mots simples.</t>
  </si>
  <si>
    <t>En activité traiteur, pour le service, les bons gestes sont maintien chaud, maintien froid et vitrine froide. Je les applique avant de continuer.</t>
  </si>
  <si>
    <t>En activité traiteur, pour le service, les gestes attendus sont formalisés : liaison chaude, liaison froide et temperature service, contrôle au poste et correction immédiate en cas de dérive.</t>
  </si>
  <si>
    <t>Donne un exemple simple de conduite correcte pendant le service en activité traiteur.</t>
  </si>
  <si>
    <t>En activité traiteur, pour le service, exemple : je vérifie les points suivants : maintien chaud, maintien froid et vitrine froide. Si quelque chose ne va pas, je corrige.</t>
  </si>
  <si>
    <t>En activité traiteur, pour le service, exemple professionnel : sécuriser l’étape par les points suivants : liaison chaude, liaison froide et temperature service, puis tracer l’écart et la correction si nécessaire.</t>
  </si>
  <si>
    <t>Tu vois un écart ou tu as un doute pendant le service en activité traiteur. Que fais-tu tout de suite ?</t>
  </si>
  <si>
    <t>En activité traiteur, pour le service, en cas de doute, j’arrête, j’isole si besoin et je préviens. Je ne continue pas sans correction.</t>
  </si>
  <si>
    <t>En activité traiteur, pour le service, en cas de doute, je bloque ou j’isole, j’analyse l’écart, je décide de la correction et je trace l’action.</t>
  </si>
  <si>
    <t>Pourquoi le service en activité traiteur est-il important pour la sécurité alimentaire ?</t>
  </si>
  <si>
    <t>En activité traiteur, pour le service, c’est important car une erreur peut créer un risque sanitaire. Je maîtrise maintien chaud, maintien froid et vitrine froide.</t>
  </si>
  <si>
    <t>En activité traiteur, pour le service, l’enjeu est sanitaire : l’étape peut créer un danger. Je maîtrise les points suivants : liaison chaude, liaison froide et temperature service et je vérifie l’application.</t>
  </si>
  <si>
    <t>Quels mots, gestes ou contrôles montrent que tu maîtrises le service en activité traiteur ?</t>
  </si>
  <si>
    <t>En activité traiteur, pour le service, les mots ou gestes attendus sont : maintien chaud, maintien froid et vitrine froide. Ils montrent que je contrôle vraiment.</t>
  </si>
  <si>
    <t>En activité traiteur, pour le service, les preuves de maîtrise sont liaison chaude, liaison froide et temperature service, observation du poste, contrôle documenté et écart traité.</t>
  </si>
  <si>
    <t>Explique à un jeune collègue les précautions à prendre pour le service en activité traiteur.</t>
  </si>
  <si>
    <t>En activité traiteur, pour le service, je dirais au collègue : vérifie maintien chaud, maintien froid et vitrine froide, contrôle ton travail et préviens si tu vois un écart.</t>
  </si>
  <si>
    <t>En activité traiteur, pour le service, consigne équipe : appliquer les points suivants : liaison chaude, liaison froide et temperature service, signaler toute dérive, corriger immédiatement et garder la preuve utile.</t>
  </si>
  <si>
    <t>Pendant le service en activité traiteur, qu’est-ce qu’il ne faut surtout pas oublier ?</t>
  </si>
  <si>
    <t>En activité traiteur, pour le service, à ne pas oublier : maintien chaud, maintien froid et vitrine froide. Sans contrôle, on peut laisser passer un risque.</t>
  </si>
  <si>
    <t>En activité traiteur, pour le service, point critique : ne pas oublier les points suivants : liaison chaude, liaison froide et temperature service, car l’absence de contrôle rend la maîtrise fragile.</t>
  </si>
  <si>
    <t>Tu sers une préparation en activité traiteur. Rédige une réponse courte : ce que tu fais, ce que tu contrôles, et qui tu préviens en cas de doute.</t>
  </si>
  <si>
    <t>En activité traiteur, pour le service, je vérifie les points suivants : maintien chaud, maintien froid et vitrine froide. Si j’ai un doute, j’arrête, je corrige ou je préviens.</t>
  </si>
  <si>
    <t>En activité traiteur, pour le service, réponse responsable : organiser l’étape, contrôler les points suivants : liaison chaude, liaison froide et temperature service, tracer l’écart et faire appliquer la correction.</t>
  </si>
  <si>
    <t>Présente la procédure professionnelle à appliquer pour maîtriser le service en activité traiteur.</t>
  </si>
  <si>
    <t>En activité traiteur, pour le service, je respecte la procédure et je vérifie les points suivants : maintien chaud, maintien froid et vitrine froide. Je garde une preuve si elle est demandée.</t>
  </si>
  <si>
    <t>En activité traiteur, pour le service, procédure : définir le responsable, appliquer les points suivants : liaison chaude, liaison froide et temperature service, contrôler la conformité et enregistrer les écarts.</t>
  </si>
  <si>
    <t>Quels contrôles, preuves et actions correctives attends-tu sur le service en activité traiteur ?</t>
  </si>
  <si>
    <t>En activité traiteur, pour le service, je contrôle les points suivants : maintien chaud, maintien froid et vitrine froide, je note l’écart si besoin et je propose une correction.</t>
  </si>
  <si>
    <t>En activité traiteur, pour le service, contrôle/preuve/correctif : vérifier les points suivants : liaison chaude, liaison froide et temperature service, conserver fiche ou relevé, puis corriger et tracer l’action.</t>
  </si>
  <si>
    <t>Analyse les dangers liés à le service en activité traiteur et indique les mesures de maîtrise attendues.</t>
  </si>
  <si>
    <t>En activité traiteur, pour le service, je repère le danger, je maîtrise maintien chaud, maintien froid et vitrine froide et je préviens le responsable en cas de doute.</t>
  </si>
  <si>
    <t>En activité traiteur, pour le service, analyse danger : identifier le risque lié à l’étape, maîtriser les points suivants : liaison chaude, liaison froide et temperature service, vérifier l’efficacité et corriger l’écart.</t>
  </si>
  <si>
    <t>Quelles exigences PMS, BPH ou HACCP doivent être respectées pour le service en activité traiteur ?</t>
  </si>
  <si>
    <t>En activité traiteur, pour le service, je respecte les consignes BPH/PMS : maintien chaud, maintien froid et vitrine froide. Je travaille proprement et je contrôle.</t>
  </si>
  <si>
    <t>En activité traiteur, pour le service, exigence PMS/BPH/HACCP : procédure écrite, les points suivants : liaison chaude, liaison froide et temperature service, fréquence de contrôle, preuve et action corrective.</t>
  </si>
  <si>
    <t>Comment réaliserais-tu un audit rapide de la maîtrise de le service en activité traiteur ?</t>
  </si>
  <si>
    <t>En activité traiteur, pour le service, j’observe le poste, je contrôle les points suivants : maintien chaud, maintien froid et vitrine froide et je signale les écarts.</t>
  </si>
  <si>
    <t>En activité traiteur, pour le service, audit : observer le poste, questionner l’équipe, vérifier les points suivants : liaison chaude, liaison froide et temperature service, contrôler les preuves et relever les non-conformités.</t>
  </si>
  <si>
    <t>Quelle décision prends-tu en cas de non-conformité sur le service en activité traiteur ?</t>
  </si>
  <si>
    <t>En activité traiteur, pour le service, en non-conformité, j’arrête, j’isole le produit ou le matériel, puis je préviens.</t>
  </si>
  <si>
    <t>En activité traiteur, pour le service, non-conformité : bloquer ou isoler si besoin, analyser la cause, appliquer la correction et enregistrer la décision.</t>
  </si>
  <si>
    <t>Quels enregistrements ou autocontrôles prouvent que le service est maîtrisé en activité traiteur ?</t>
  </si>
  <si>
    <t>En activité traiteur, pour le service, je garde une preuve simple : fiche, date, contrôle réalisé et correction si besoin.</t>
  </si>
  <si>
    <t>En activité traiteur, pour le service, enregistrements : fiche datée, contrôle de les points suivants : liaison chaude, liaison froide et temperature service, nom du responsable, écart constaté et action corrective réalisée.</t>
  </si>
  <si>
    <t>Quelles consignes donnerais-tu à l’équipe pour sécuriser le service en activité traiteur ?</t>
  </si>
  <si>
    <t>En activité traiteur, pour le service, je rappelle à l’équipe de contrôler les points suivants : maintien chaud, maintien froid et vitrine froide, d’appliquer la consigne et de signaler les écarts.</t>
  </si>
  <si>
    <t>En activité traiteur, pour le service, consignes équipe : expliquer les points suivants : liaison chaude, liaison froide et temperature service, préciser le contrôle attendu, la fréquence, le responsable et la conduite à tenir.</t>
  </si>
  <si>
    <t>Explique le lien entre le service en activité traiteur et les risques microbiologiques, chimiques, physiques ou allergènes.</t>
  </si>
  <si>
    <t>En activité traiteur, pour le service, je relie l’étape aux dangers possibles et je contrôle les points suivants : maintien chaud, maintien froid et vitrine froide pour limiter le risque.</t>
  </si>
  <si>
    <t>En activité traiteur, pour le service, lien dangers : relier l’étape aux risques microbiologiques, chimiques, physiques ou allergènes, puis vérifier les points suivants : liaison chaude, liaison froide et temperature service.</t>
  </si>
  <si>
    <t>Rédige une réponse de responsable sur le service en activité traiteur : organisation, contrôle, traçabilité et correction.</t>
  </si>
  <si>
    <t>En activité traiteur, pour le service, je m’organise, je contrôle les points suivants : maintien chaud, maintien froid et vitrine froide, je note l’écart et je fais corriger.</t>
  </si>
  <si>
    <t>En activité traiteur, pour le service, responsable : planifier l’étape, appliquer les points suivants : liaison chaude, liaison froide et temperature service, contrôler, tracer les écarts et valider l’action corrective.</t>
  </si>
  <si>
    <t>Tu refroidis une préparation en activité traiteur. Explique en 2 phrases ce que tu fais pour éviter un risque microbiologique.</t>
  </si>
  <si>
    <t>En activité traiteur, pour le refroidissement, je fais attention à refroidissement rapide, refroidir vite et cellule. Je contrôle le résultat et je préviens si j’ai un doute.</t>
  </si>
  <si>
    <t>En activité traiteur, pour le refroidissement, je maîtrise l’étape avec les points suivants : refroidissement rapide, cellule de refroidissement et faible epaisseur, contrôle opérationnel et consigne claire à l’équipe.</t>
  </si>
  <si>
    <t>Pendant le refroidissement en activité traiteur, que contrôles-tu concrètement avant de continuer ? Donne au moins deux points terrain.</t>
  </si>
  <si>
    <t>En activité traiteur, pour le refroidissement, je contrôle les points suivants : refroidissement rapide, refroidir vite et cellule. Si ce n’est pas conforme, je stoppe, je corrige ou je préviens.</t>
  </si>
  <si>
    <t>En activité traiteur, pour le refroidissement, je vérifie les points suivants : refroidissement rapide, cellule de refroidissement et faible epaisseur, je compare au critère attendu et je déclenche une action corrective si l’écart est confirmé.</t>
  </si>
  <si>
    <t>Décris les bons gestes à appliquer pendant le refroidissement en activité traiteur, avec des mots simples.</t>
  </si>
  <si>
    <t>En activité traiteur, pour le refroidissement, les bons gestes sont refroidissement rapide, refroidir vite et cellule. Je les applique avant de continuer.</t>
  </si>
  <si>
    <t>En activité traiteur, pour le refroidissement, les gestes attendus sont formalisés : refroidissement rapide, cellule de refroidissement et faible epaisseur, contrôle au poste et correction immédiate en cas de dérive.</t>
  </si>
  <si>
    <t>Donne un exemple simple de conduite correcte pendant le refroidissement en activité traiteur.</t>
  </si>
  <si>
    <t>En activité traiteur, pour le refroidissement, exemple : je vérifie les points suivants : refroidissement rapide, refroidir vite et cellule. Si quelque chose ne va pas, je corrige.</t>
  </si>
  <si>
    <t>En activité traiteur, pour le refroidissement, exemple professionnel : sécuriser l’étape par les points suivants : refroidissement rapide, cellule de refroidissement et faible epaisseur, puis tracer l’écart et la correction si nécessaire.</t>
  </si>
  <si>
    <t>Tu vois un écart ou tu as un doute pendant le refroidissement en activité traiteur. Que fais-tu tout de suite ?</t>
  </si>
  <si>
    <t>En activité traiteur, pour le refroidissement, en cas de doute, j’arrête, j’isole si besoin et je préviens. Je ne continue pas sans correction.</t>
  </si>
  <si>
    <t>En activité traiteur, pour le refroidissement, en cas de doute, je bloque ou j’isole, j’analyse l’écart, je décide de la correction et je trace l’action.</t>
  </si>
  <si>
    <t>Pourquoi le refroidissement en activité traiteur est-il important pour la sécurité alimentaire ?</t>
  </si>
  <si>
    <t>En activité traiteur, pour le refroidissement, c’est important car une erreur peut créer un risque sanitaire. Je maîtrise refroidissement rapide, refroidir vite et cellule.</t>
  </si>
  <si>
    <t>En activité traiteur, pour le refroidissement, l’enjeu est sanitaire : l’étape peut créer un danger. Je maîtrise les points suivants : refroidissement rapide, cellule de refroidissement et faible epaisseur et je vérifie l’application.</t>
  </si>
  <si>
    <t>Quels mots, gestes ou contrôles montrent que tu maîtrises le refroidissement en activité traiteur ?</t>
  </si>
  <si>
    <t>En activité traiteur, pour le refroidissement, les mots ou gestes attendus sont : refroidissement rapide, refroidir vite et cellule. Ils montrent que je contrôle vraiment.</t>
  </si>
  <si>
    <t>En activité traiteur, pour le refroidissement, les preuves de maîtrise sont refroidissement rapide, cellule de refroidissement et faible epaisseur, observation du poste, contrôle documenté et écart traité.</t>
  </si>
  <si>
    <t>Explique à un jeune collègue les précautions à prendre pour le refroidissement en activité traiteur.</t>
  </si>
  <si>
    <t>En activité traiteur, pour le refroidissement, je dirais au collègue : vérifie refroidissement rapide, refroidir vite et cellule, contrôle ton travail et préviens si tu vois un écart.</t>
  </si>
  <si>
    <t>En activité traiteur, pour le refroidissement, consigne équipe : appliquer les points suivants : refroidissement rapide, cellule de refroidissement et faible epaisseur, signaler toute dérive, corriger immédiatement et garder la preuve utile.</t>
  </si>
  <si>
    <t>Pendant le refroidissement en activité traiteur, qu’est-ce qu’il ne faut surtout pas oublier ?</t>
  </si>
  <si>
    <t>En activité traiteur, pour le refroidissement, à ne pas oublier : refroidissement rapide, refroidir vite et cellule. Sans contrôle, on peut laisser passer un risque.</t>
  </si>
  <si>
    <t>En activité traiteur, pour le refroidissement, point critique : ne pas oublier les points suivants : refroidissement rapide, cellule de refroidissement et faible epaisseur, car l’absence de contrôle rend la maîtrise fragile.</t>
  </si>
  <si>
    <t>Tu refroidis une préparation en activité traiteur. Rédige une réponse courte : ce que tu fais, ce que tu contrôles, et qui tu préviens en cas de doute.</t>
  </si>
  <si>
    <t>En activité traiteur, pour le refroidissement, je vérifie les points suivants : refroidissement rapide, refroidir vite et cellule. Si j’ai un doute, j’arrête, je corrige ou je préviens.</t>
  </si>
  <si>
    <t>En activité traiteur, pour le refroidissement, réponse responsable : organiser l’étape, contrôler les points suivants : refroidissement rapide, cellule de refroidissement et faible epaisseur, tracer l’écart et faire appliquer la correction.</t>
  </si>
  <si>
    <t>Présente la procédure professionnelle à appliquer pour maîtriser le refroidissement en activité traiteur.</t>
  </si>
  <si>
    <t>En activité traiteur, pour le refroidissement, je respecte la procédure et je vérifie les points suivants : refroidissement rapide, refroidir vite et cellule. Je garde une preuve si elle est demandée.</t>
  </si>
  <si>
    <t>En activité traiteur, pour le refroidissement, procédure : définir le responsable, appliquer les points suivants : refroidissement rapide, cellule de refroidissement et faible epaisseur, contrôler la conformité et enregistrer les écarts.</t>
  </si>
  <si>
    <t>Quels contrôles, preuves et actions correctives attends-tu sur le refroidissement en activité traiteur ?</t>
  </si>
  <si>
    <t>En activité traiteur, pour le refroidissement, je contrôle les points suivants : refroidissement rapide, refroidir vite et cellule, je note l’écart si besoin et je propose une correction.</t>
  </si>
  <si>
    <t>En activité traiteur, pour le refroidissement, contrôle/preuve/correctif : vérifier les points suivants : refroidissement rapide, cellule de refroidissement et faible epaisseur, conserver fiche ou relevé, puis corriger et tracer l’action.</t>
  </si>
  <si>
    <t>Analyse les dangers liés à le refroidissement en activité traiteur et indique les mesures de maîtrise attendues.</t>
  </si>
  <si>
    <t>En activité traiteur, pour le refroidissement, je repère le danger, je maîtrise refroidissement rapide, refroidir vite et cellule et je préviens le responsable en cas de doute.</t>
  </si>
  <si>
    <t>En activité traiteur, pour le refroidissement, analyse danger : identifier le risque lié à l’étape, maîtriser les points suivants : refroidissement rapide, cellule de refroidissement et faible epaisseur, vérifier l’efficacité et corriger l’écart.</t>
  </si>
  <si>
    <t>Quelles exigences PMS, BPH ou HACCP doivent être respectées pour le refroidissement en activité traiteur ?</t>
  </si>
  <si>
    <t>En activité traiteur, pour le refroidissement, je respecte les consignes BPH/PMS : refroidissement rapide, refroidir vite et cellule. Je travaille proprement et je contrôle.</t>
  </si>
  <si>
    <t>En activité traiteur, pour le refroidissement, exigence PMS/BPH/HACCP : procédure écrite, les points suivants : refroidissement rapide, cellule de refroidissement et faible epaisseur, fréquence de contrôle, preuve et action corrective.</t>
  </si>
  <si>
    <t>Comment réaliserais-tu un audit rapide de la maîtrise de le refroidissement en activité traiteur ?</t>
  </si>
  <si>
    <t>En activité traiteur, pour le refroidissement, j’observe le poste, je contrôle les points suivants : refroidissement rapide, refroidir vite et cellule et je signale les écarts.</t>
  </si>
  <si>
    <t>En activité traiteur, pour le refroidissement, audit : observer le poste, questionner l’équipe, vérifier les points suivants : refroidissement rapide, cellule de refroidissement et faible epaisseur, contrôler les preuves et relever les non-conformités.</t>
  </si>
  <si>
    <t>Quelle décision prends-tu en cas de non-conformité sur le refroidissement en activité traiteur ?</t>
  </si>
  <si>
    <t>En activité traiteur, pour le refroidissement, en non-conformité, j’arrête, j’isole le produit ou le matériel, puis je préviens.</t>
  </si>
  <si>
    <t>En activité traiteur, pour le refroidissement, non-conformité : bloquer ou isoler si besoin, analyser la cause, appliquer la correction et enregistrer la décision.</t>
  </si>
  <si>
    <t>Quels enregistrements ou autocontrôles prouvent que le refroidissement est maîtrisé en activité traiteur ?</t>
  </si>
  <si>
    <t>En activité traiteur, pour le refroidissement, je garde une preuve simple : fiche, date, contrôle réalisé et correction si besoin.</t>
  </si>
  <si>
    <t>En activité traiteur, pour le refroidissement, enregistrements : fiche datée, contrôle de les points suivants : refroidissement rapide, cellule de refroidissement et faible epaisseur, nom du responsable, écart constaté et action corrective réalisée.</t>
  </si>
  <si>
    <t>Quelles consignes donnerais-tu à l’équipe pour sécuriser le refroidissement en activité traiteur ?</t>
  </si>
  <si>
    <t>En activité traiteur, pour le refroidissement, je rappelle à l’équipe de contrôler les points suivants : refroidissement rapide, refroidir vite et cellule, d’appliquer la consigne et de signaler les écarts.</t>
  </si>
  <si>
    <t>En activité traiteur, pour le refroidissement, consignes équipe : expliquer les points suivants : refroidissement rapide, cellule de refroidissement et faible epaisseur, préciser le contrôle attendu, la fréquence, le responsable et la conduite à tenir.</t>
  </si>
  <si>
    <t>Explique le lien entre le refroidissement en activité traiteur et les risques microbiologiques, chimiques, physiques ou allergènes.</t>
  </si>
  <si>
    <t>En activité traiteur, pour le refroidissement, je relie l’étape aux dangers possibles et je contrôle les points suivants : refroidissement rapide, refroidir vite et cellule pour limiter le risque.</t>
  </si>
  <si>
    <t>En activité traiteur, pour le refroidissement, lien dangers : relier l’étape aux risques microbiologiques, chimiques, physiques ou allergènes, puis vérifier les points suivants : refroidissement rapide, cellule de refroidissement et faible epaisseur.</t>
  </si>
  <si>
    <t>Rédige une réponse de responsable sur le refroidissement en activité traiteur : organisation, contrôle, traçabilité et correction.</t>
  </si>
  <si>
    <t>En activité traiteur, pour le refroidissement, je m’organise, je contrôle les points suivants : refroidissement rapide, refroidir vite et cellule, je note l’écart et je fais corriger.</t>
  </si>
  <si>
    <t>En activité traiteur, pour le refroidissement, responsable : planifier l’étape, appliquer les points suivants : refroidissement rapide, cellule de refroidissement et faible epaisseur, contrôler, tracer les écarts et valider l’action corrective.</t>
  </si>
  <si>
    <t>Tu remets une préparation en température en activité traiteur. Explique en 2 phrases ce que tu fais pour éviter un risque microbiologique.</t>
  </si>
  <si>
    <t>En activité traiteur, pour la remise en température, je fais attention à remise temperature, rechauffer vite et rechauffer une fois. Je contrôle le résultat et je préviens si j’ai un doute.</t>
  </si>
  <si>
    <t>En activité traiteur, pour la remise en température, je maîtrise l’étape avec les points suivants : remise en temperature, remontee rapide temperature et rechauffage unique, contrôle opérationnel et consigne claire à l’équipe.</t>
  </si>
  <si>
    <t>Pendant la remise en température en activité traiteur, que contrôles-tu concrètement avant de continuer ? Donne au moins deux points terrain.</t>
  </si>
  <si>
    <t>En activité traiteur, pour la remise en température, je contrôle les points suivants : remise temperature, rechauffer vite et rechauffer une fois. Si ce n’est pas conforme, je stoppe, je corrige ou je préviens.</t>
  </si>
  <si>
    <t>En activité traiteur, pour la remise en température, je vérifie les points suivants : remise en temperature, remontee rapide temperature et rechauffage unique, je compare au critère attendu et je déclenche une action corrective si l’écart est confirmé.</t>
  </si>
  <si>
    <t>Décris les bons gestes à appliquer pendant la remise en température en activité traiteur, avec des mots simples.</t>
  </si>
  <si>
    <t>En activité traiteur, pour la remise en température, les bons gestes sont remise temperature, rechauffer vite et rechauffer une fois. Je les applique avant de continuer.</t>
  </si>
  <si>
    <t>En activité traiteur, pour la remise en température, les gestes attendus sont formalisés : remise en temperature, remontee rapide temperature et rechauffage unique, contrôle au poste et correction immédiate en cas de dérive.</t>
  </si>
  <si>
    <t>Donne un exemple simple de conduite correcte pendant la remise en température en activité traiteur.</t>
  </si>
  <si>
    <t>En activité traiteur, pour la remise en température, exemple : je vérifie les points suivants : remise temperature, rechauffer vite et rechauffer une fois. Si quelque chose ne va pas, je corrige.</t>
  </si>
  <si>
    <t>En activité traiteur, pour la remise en température, exemple professionnel : sécuriser l’étape par les points suivants : remise en temperature, remontee rapide temperature et rechauffage unique, puis tracer l’écart et la correction si nécessaire.</t>
  </si>
  <si>
    <t>Tu vois un écart ou tu as un doute pendant la remise en température en activité traiteur. Que fais-tu tout de suite ?</t>
  </si>
  <si>
    <t>En activité traiteur, pour la remise en température, en cas de doute, j’arrête, j’isole si besoin et je préviens. Je ne continue pas sans correction.</t>
  </si>
  <si>
    <t>En activité traiteur, pour la remise en température, en cas de doute, je bloque ou j’isole, j’analyse l’écart, je décide de la correction et je trace l’action.</t>
  </si>
  <si>
    <t>Pourquoi la remise en température en activité traiteur est-il important pour la sécurité alimentaire ?</t>
  </si>
  <si>
    <t>En activité traiteur, pour la remise en température, c’est important car une erreur peut créer un risque sanitaire. Je maîtrise remise temperature, rechauffer vite et rechauffer une fois.</t>
  </si>
  <si>
    <t>En activité traiteur, pour la remise en température, l’enjeu est sanitaire : l’étape peut créer un danger. Je maîtrise les points suivants : remise en temperature, remontee rapide temperature et rechauffage unique et je vérifie l’application.</t>
  </si>
  <si>
    <t>Quels mots, gestes ou contrôles montrent que tu maîtrises la remise en température en activité traiteur ?</t>
  </si>
  <si>
    <t>En activité traiteur, pour la remise en température, les mots ou gestes attendus sont : remise temperature, rechauffer vite et rechauffer une fois. Ils montrent que je contrôle vraiment.</t>
  </si>
  <si>
    <t>En activité traiteur, pour la remise en température, les preuves de maîtrise sont remise en temperature, remontee rapide temperature et rechauffage unique, observation du poste, contrôle documenté et écart traité.</t>
  </si>
  <si>
    <t>Explique à un jeune collègue les précautions à prendre pour la remise en température en activité traiteur.</t>
  </si>
  <si>
    <t>En activité traiteur, pour la remise en température, je dirais au collègue : vérifie remise temperature, rechauffer vite et rechauffer une fois, contrôle ton travail et préviens si tu vois un écart.</t>
  </si>
  <si>
    <t>En activité traiteur, pour la remise en température, consigne équipe : appliquer les points suivants : remise en temperature, remontee rapide temperature et rechauffage unique, signaler toute dérive, corriger immédiatement et garder la preuve utile.</t>
  </si>
  <si>
    <t>Pendant la remise en température en activité traiteur, qu’est-ce qu’il ne faut surtout pas oublier ?</t>
  </si>
  <si>
    <t>En activité traiteur, pour la remise en température, à ne pas oublier : remise temperature, rechauffer vite et rechauffer une fois. Sans contrôle, on peut laisser passer un risque.</t>
  </si>
  <si>
    <t>En activité traiteur, pour la remise en température, point critique : ne pas oublier les points suivants : remise en temperature, remontee rapide temperature et rechauffage unique, car l’absence de contrôle rend la maîtrise fragile.</t>
  </si>
  <si>
    <t>Tu remets une préparation en température en activité traiteur. Rédige une réponse courte : ce que tu fais, ce que tu contrôles, et qui tu préviens en cas de doute.</t>
  </si>
  <si>
    <t>En activité traiteur, pour la remise en température, je vérifie les points suivants : remise temperature, rechauffer vite et rechauffer une fois. Si j’ai un doute, j’arrête, je corrige ou je préviens.</t>
  </si>
  <si>
    <t>En activité traiteur, pour la remise en température, réponse responsable : organiser l’étape, contrôler les points suivants : remise en temperature, remontee rapide temperature et rechauffage unique, tracer l’écart et faire appliquer la correction.</t>
  </si>
  <si>
    <t>Présente la procédure professionnelle à appliquer pour maîtriser la remise en température en activité traiteur.</t>
  </si>
  <si>
    <t>En activité traiteur, pour la remise en température, je respecte la procédure et je vérifie les points suivants : remise temperature, rechauffer vite et rechauffer une fois. Je garde une preuve si elle est demandée.</t>
  </si>
  <si>
    <t>En activité traiteur, pour la remise en température, procédure : définir le responsable, appliquer les points suivants : remise en temperature, remontee rapide temperature et rechauffage unique, contrôler la conformité et enregistrer les écarts.</t>
  </si>
  <si>
    <t>Quels contrôles, preuves et actions correctives attends-tu sur la remise en température en activité traiteur ?</t>
  </si>
  <si>
    <t>En activité traiteur, pour la remise en température, je contrôle les points suivants : remise temperature, rechauffer vite et rechauffer une fois, je note l’écart si besoin et je propose une correction.</t>
  </si>
  <si>
    <t>En activité traiteur, pour la remise en température, contrôle/preuve/correctif : vérifier les points suivants : remise en temperature, remontee rapide temperature et rechauffage unique, conserver fiche ou relevé, puis corriger et tracer l’action.</t>
  </si>
  <si>
    <t>Analyse les dangers liés à la remise en température en activité traiteur et indique les mesures de maîtrise attendues.</t>
  </si>
  <si>
    <t>En activité traiteur, pour la remise en température, je repère le danger, je maîtrise remise temperature, rechauffer vite et rechauffer une fois et je préviens le responsable en cas de doute.</t>
  </si>
  <si>
    <t>En activité traiteur, pour la remise en température, analyse danger : identifier le risque lié à l’étape, maîtriser les points suivants : remise en temperature, remontee rapide temperature et rechauffage unique, vérifier l’efficacité et corriger l’écart.</t>
  </si>
  <si>
    <t>Quelles exigences PMS, BPH ou HACCP doivent être respectées pour la remise en température en activité traiteur ?</t>
  </si>
  <si>
    <t>En activité traiteur, pour la remise en température, je respecte les consignes BPH/PMS : remise temperature, rechauffer vite et rechauffer une fois. Je travaille proprement et je contrôle.</t>
  </si>
  <si>
    <t>En activité traiteur, pour la remise en température, exigence PMS/BPH/HACCP : procédure écrite, les points suivants : remise en temperature, remontee rapide temperature et rechauffage unique, fréquence de contrôle, preuve et action corrective.</t>
  </si>
  <si>
    <t>Comment réaliserais-tu un audit rapide de la maîtrise de la remise en température en activité traiteur ?</t>
  </si>
  <si>
    <t>En activité traiteur, pour la remise en température, j’observe le poste, je contrôle les points suivants : remise temperature, rechauffer vite et rechauffer une fois et je signale les écarts.</t>
  </si>
  <si>
    <t>En activité traiteur, pour la remise en température, audit : observer le poste, questionner l’équipe, vérifier les points suivants : remise en temperature, remontee rapide temperature et rechauffage unique, contrôler les preuves et relever les non-conformités.</t>
  </si>
  <si>
    <t>Quelle décision prends-tu en cas de non-conformité sur la remise en température en activité traiteur ?</t>
  </si>
  <si>
    <t>En activité traiteur, pour la remise en température, en non-conformité, j’arrête, j’isole le produit ou le matériel, puis je préviens.</t>
  </si>
  <si>
    <t>En activité traiteur, pour la remise en température, non-conformité : bloquer ou isoler si besoin, analyser la cause, appliquer la correction et enregistrer la décision.</t>
  </si>
  <si>
    <t>Quels enregistrements ou autocontrôles prouvent que la remise en température est maîtrisé en activité traiteur ?</t>
  </si>
  <si>
    <t>En activité traiteur, pour la remise en température, je garde une preuve simple : fiche, date, contrôle réalisé et correction si besoin.</t>
  </si>
  <si>
    <t>En activité traiteur, pour la remise en température, enregistrements : fiche datée, contrôle de les points suivants : remise en temperature, remontee rapide temperature et rechauffage unique, nom du responsable, écart constaté et action corrective réalisée.</t>
  </si>
  <si>
    <t>Quelles consignes donnerais-tu à l’équipe pour sécuriser la remise en température en activité traiteur ?</t>
  </si>
  <si>
    <t>En activité traiteur, pour la remise en température, je rappelle à l’équipe de contrôler les points suivants : remise temperature, rechauffer vite et rechauffer une fois, d’appliquer la consigne et de signaler les écarts.</t>
  </si>
  <si>
    <t>En activité traiteur, pour la remise en température, consignes équipe : expliquer les points suivants : remise en temperature, remontee rapide temperature et rechauffage unique, préciser le contrôle attendu, la fréquence, le responsable et la conduite à tenir.</t>
  </si>
  <si>
    <t>Explique le lien entre la remise en température en activité traiteur et les risques microbiologiques, chimiques, physiques ou allergènes.</t>
  </si>
  <si>
    <t>En activité traiteur, pour la remise en température, je relie l’étape aux dangers possibles et je contrôle les points suivants : remise temperature, rechauffer vite et rechauffer une fois pour limiter le risque.</t>
  </si>
  <si>
    <t>En activité traiteur, pour la remise en température, lien dangers : relier l’étape aux risques microbiologiques, chimiques, physiques ou allergènes, puis vérifier les points suivants : remise en temperature, remontee rapide temperature et rechauffage unique.</t>
  </si>
  <si>
    <t>Rédige une réponse de responsable sur la remise en température en activité traiteur : organisation, contrôle, traçabilité et correction.</t>
  </si>
  <si>
    <t>En activité traiteur, pour la remise en température, je m’organise, je contrôle les points suivants : remise temperature, rechauffer vite et rechauffer une fois, je note l’écart et je fais corriger.</t>
  </si>
  <si>
    <t>En activité traiteur, pour la remise en température, responsable : planifier l’étape, appliquer les points suivants : remise en temperature, remontee rapide temperature et rechauffage unique, contrôler, tracer les écarts et valider l’action corrective.</t>
  </si>
  <si>
    <t>Tu gères des restes alimentaires en activité traiteur. Explique en 2 phrases ce que tu fais pour éviter un risque microbiologique.</t>
  </si>
  <si>
    <t>En activité traiteur, pour la gestion des restes, je fais attention à restes, excedents et jeter si doute. Je contrôle le résultat et je préviens si j’ai un doute.</t>
  </si>
  <si>
    <t>En activité traiteur, pour la gestion des restes, je maîtrise l’étape avec les points suivants : gestion excedents, criteres reutilisation et pms restes, contrôle opérationnel et consigne claire à l’équipe.</t>
  </si>
  <si>
    <t>Pendant la gestion des restes en activité traiteur, que contrôles-tu concrètement avant de continuer ? Donne au moins deux points terrain.</t>
  </si>
  <si>
    <t>En activité traiteur, pour la gestion des restes, je contrôle les points suivants : restes, excedents et jeter si doute. Si ce n’est pas conforme, je stoppe, je corrige ou je préviens.</t>
  </si>
  <si>
    <t>En activité traiteur, pour la gestion des restes, je vérifie les points suivants : gestion excedents, criteres reutilisation et pms restes, je compare au critère attendu et je déclenche une action corrective si l’écart est confirmé.</t>
  </si>
  <si>
    <t>Décris les bons gestes à appliquer pendant la gestion des restes en activité traiteur, avec des mots simples.</t>
  </si>
  <si>
    <t>En activité traiteur, pour la gestion des restes, les bons gestes sont restes, excedents et jeter si doute. Je les applique avant de continuer.</t>
  </si>
  <si>
    <t>En activité traiteur, pour la gestion des restes, les gestes attendus sont formalisés : gestion excedents, criteres reutilisation et pms restes, contrôle au poste et correction immédiate en cas de dérive.</t>
  </si>
  <si>
    <t>Donne un exemple simple de conduite correcte pendant la gestion des restes en activité traiteur.</t>
  </si>
  <si>
    <t>En activité traiteur, pour la gestion des restes, exemple : je vérifie les points suivants : restes, excedents et jeter si doute. Si quelque chose ne va pas, je corrige.</t>
  </si>
  <si>
    <t>En activité traiteur, pour la gestion des restes, exemple professionnel : sécuriser l’étape par les points suivants : gestion excedents, criteres reutilisation et pms restes, puis tracer l’écart et la correction si nécessaire.</t>
  </si>
  <si>
    <t>Tu vois un écart ou tu as un doute pendant la gestion des restes en activité traiteur. Que fais-tu tout de suite ?</t>
  </si>
  <si>
    <t>En activité traiteur, pour la gestion des restes, en cas de doute, j’arrête, j’isole si besoin et je préviens. Je ne continue pas sans correction.</t>
  </si>
  <si>
    <t>En activité traiteur, pour la gestion des restes, en cas de doute, je bloque ou j’isole, j’analyse l’écart, je décide de la correction et je trace l’action.</t>
  </si>
  <si>
    <t>Pourquoi la gestion des restes en activité traiteur est-il important pour la sécurité alimentaire ?</t>
  </si>
  <si>
    <t>En activité traiteur, pour la gestion des restes, c’est important car une erreur peut créer un risque sanitaire. Je maîtrise restes, excedents et jeter si doute.</t>
  </si>
  <si>
    <t>En activité traiteur, pour la gestion des restes, l’enjeu est sanitaire : l’étape peut créer un danger. Je maîtrise les points suivants : gestion excedents, criteres reutilisation et pms restes et je vérifie l’application.</t>
  </si>
  <si>
    <t>Quels mots, gestes ou contrôles montrent que tu maîtrises la gestion des restes en activité traiteur ?</t>
  </si>
  <si>
    <t>En activité traiteur, pour la gestion des restes, les mots ou gestes attendus sont : restes, excedents et jeter si doute. Ils montrent que je contrôle vraiment.</t>
  </si>
  <si>
    <t>En activité traiteur, pour la gestion des restes, les preuves de maîtrise sont gestion excedents, criteres reutilisation et pms restes, observation du poste, contrôle documenté et écart traité.</t>
  </si>
  <si>
    <t>Explique à un jeune collègue les précautions à prendre pour la gestion des restes en activité traiteur.</t>
  </si>
  <si>
    <t>En activité traiteur, pour la gestion des restes, je dirais au collègue : vérifie restes, excedents et jeter si doute, contrôle ton travail et préviens si tu vois un écart.</t>
  </si>
  <si>
    <t>En activité traiteur, pour la gestion des restes, consigne équipe : appliquer les points suivants : gestion excedents, criteres reutilisation et pms restes, signaler toute dérive, corriger immédiatement et garder la preuve utile.</t>
  </si>
  <si>
    <t>Pendant la gestion des restes en activité traiteur, qu’est-ce qu’il ne faut surtout pas oublier ?</t>
  </si>
  <si>
    <t>En activité traiteur, pour la gestion des restes, à ne pas oublier : restes, excedents et jeter si doute. Sans contrôle, on peut laisser passer un risque.</t>
  </si>
  <si>
    <t>En activité traiteur, pour la gestion des restes, point critique : ne pas oublier les points suivants : gestion excedents, criteres reutilisation et pms restes, car l’absence de contrôle rend la maîtrise fragile.</t>
  </si>
  <si>
    <t>Tu gères des restes alimentaires en activité traiteur. Rédige une réponse courte : ce que tu fais, ce que tu contrôles, et qui tu préviens en cas de doute.</t>
  </si>
  <si>
    <t>En activité traiteur, pour la gestion des restes, je vérifie les points suivants : restes, excedents et jeter si doute. Si j’ai un doute, j’arrête, je corrige ou je préviens.</t>
  </si>
  <si>
    <t>En activité traiteur, pour la gestion des restes, réponse responsable : organiser l’étape, contrôler les points suivants : gestion excedents, criteres reutilisation et pms restes, tracer l’écart et faire appliquer la correction.</t>
  </si>
  <si>
    <t>Présente la procédure professionnelle à appliquer pour maîtriser la gestion des restes en activité traiteur.</t>
  </si>
  <si>
    <t>En activité traiteur, pour la gestion des restes, je respecte la procédure et je vérifie les points suivants : restes, excedents et jeter si doute. Je garde une preuve si elle est demandée.</t>
  </si>
  <si>
    <t>En activité traiteur, pour la gestion des restes, procédure : définir le responsable, appliquer les points suivants : gestion excedents, criteres reutilisation et pms restes, contrôler la conformité et enregistrer les écarts.</t>
  </si>
  <si>
    <t>Quels contrôles, preuves et actions correctives attends-tu sur la gestion des restes en activité traiteur ?</t>
  </si>
  <si>
    <t>En activité traiteur, pour la gestion des restes, je contrôle les points suivants : restes, excedents et jeter si doute, je note l’écart si besoin et je propose une correction.</t>
  </si>
  <si>
    <t>En activité traiteur, pour la gestion des restes, contrôle/preuve/correctif : vérifier les points suivants : gestion excedents, criteres reutilisation et pms restes, conserver fiche ou relevé, puis corriger et tracer l’action.</t>
  </si>
  <si>
    <t>Analyse les dangers liés à la gestion des restes en activité traiteur et indique les mesures de maîtrise attendues.</t>
  </si>
  <si>
    <t>En activité traiteur, pour la gestion des restes, je repère le danger, je maîtrise restes, excedents et jeter si doute et je préviens le responsable en cas de doute.</t>
  </si>
  <si>
    <t>En activité traiteur, pour la gestion des restes, analyse danger : identifier le risque lié à l’étape, maîtriser les points suivants : gestion excedents, criteres reutilisation et pms restes, vérifier l’efficacité et corriger l’écart.</t>
  </si>
  <si>
    <t>Quelles exigences PMS, BPH ou HACCP doivent être respectées pour la gestion des restes en activité traiteur ?</t>
  </si>
  <si>
    <t>En activité traiteur, pour la gestion des restes, je respecte les consignes BPH/PMS : restes, excedents et jeter si doute. Je travaille proprement et je contrôle.</t>
  </si>
  <si>
    <t>En activité traiteur, pour la gestion des restes, exigence PMS/BPH/HACCP : procédure écrite, les points suivants : gestion excedents, criteres reutilisation et pms restes, fréquence de contrôle, preuve et action corrective.</t>
  </si>
  <si>
    <t>Comment réaliserais-tu un audit rapide de la maîtrise de la gestion des restes en activité traiteur ?</t>
  </si>
  <si>
    <t>En activité traiteur, pour la gestion des restes, j’observe le poste, je contrôle les points suivants : restes, excedents et jeter si doute et je signale les écarts.</t>
  </si>
  <si>
    <t>En activité traiteur, pour la gestion des restes, audit : observer le poste, questionner l’équipe, vérifier les points suivants : gestion excedents, criteres reutilisation et pms restes, contrôler les preuves et relever les non-conformités.</t>
  </si>
  <si>
    <t>Quelle décision prends-tu en cas de non-conformité sur la gestion des restes en activité traiteur ?</t>
  </si>
  <si>
    <t>En activité traiteur, pour la gestion des restes, en non-conformité, j’arrête, j’isole le produit ou le matériel, puis je préviens.</t>
  </si>
  <si>
    <t>En activité traiteur, pour la gestion des restes, non-conformité : bloquer ou isoler si besoin, analyser la cause, appliquer la correction et enregistrer la décision.</t>
  </si>
  <si>
    <t>Quels enregistrements ou autocontrôles prouvent que la gestion des restes est maîtrisé en activité traiteur ?</t>
  </si>
  <si>
    <t>En activité traiteur, pour la gestion des restes, je garde une preuve simple : fiche, date, contrôle réalisé et correction si besoin.</t>
  </si>
  <si>
    <t>En activité traiteur, pour la gestion des restes, enregistrements : fiche datée, contrôle de les points suivants : gestion excedents, criteres reutilisation et pms restes, nom du responsable, écart constaté et action corrective réalisée.</t>
  </si>
  <si>
    <t>Quelles consignes donnerais-tu à l’équipe pour sécuriser la gestion des restes en activité traiteur ?</t>
  </si>
  <si>
    <t>En activité traiteur, pour la gestion des restes, je rappelle à l’équipe de contrôler les points suivants : restes, excedents et jeter si doute, d’appliquer la consigne et de signaler les écarts.</t>
  </si>
  <si>
    <t>En activité traiteur, pour la gestion des restes, consignes équipe : expliquer les points suivants : gestion excedents, criteres reutilisation et pms restes, préciser le contrôle attendu, la fréquence, le responsable et la conduite à tenir.</t>
  </si>
  <si>
    <t>Explique le lien entre la gestion des restes en activité traiteur et les risques microbiologiques, chimiques, physiques ou allergènes.</t>
  </si>
  <si>
    <t>En activité traiteur, pour la gestion des restes, je relie l’étape aux dangers possibles et je contrôle les points suivants : restes, excedents et jeter si doute pour limiter le risque.</t>
  </si>
  <si>
    <t>En activité traiteur, pour la gestion des restes, lien dangers : relier l’étape aux risques microbiologiques, chimiques, physiques ou allergènes, puis vérifier les points suivants : gestion excedents, criteres reutilisation et pms restes.</t>
  </si>
  <si>
    <t>Rédige une réponse de responsable sur la gestion des restes en activité traiteur : organisation, contrôle, traçabilité et correction.</t>
  </si>
  <si>
    <t>En activité traiteur, pour la gestion des restes, je m’organise, je contrôle les points suivants : restes, excedents et jeter si doute, je note l’écart et je fais corriger.</t>
  </si>
  <si>
    <t>En activité traiteur, pour la gestion des restes, responsable : planifier l’étape, appliquer les points suivants : gestion excedents, criteres reutilisation et pms restes, contrôler, tracer les écarts et valider l’action corrective.</t>
  </si>
  <si>
    <t>Tu gardes une preuve de traçabilité en activité traiteur. Explique en 2 phrases ce que tu fais pour éviter un risque transversal.</t>
  </si>
  <si>
    <t>En activité traiteur, pour la traçabilité, je fais attention à garder etiquette, numero lot et lot. Je contrôle le résultat et je préviens si j’ai un doute.</t>
  </si>
  <si>
    <t>En activité traiteur, pour la traçabilité, je maîtrise l’étape avec les points suivants : tracabilite amont, tracabilite aval et numero de lot, contrôle opérationnel et consigne claire à l’équipe.</t>
  </si>
  <si>
    <t>Pendant la traçabilité en activité traiteur, que contrôles-tu concrètement avant de continuer ? Donne au moins deux points terrain.</t>
  </si>
  <si>
    <t>En activité traiteur, pour la traçabilité, je contrôle les points suivants : garder etiquette, numero lot et lot. Si ce n’est pas conforme, je stoppe, je corrige ou je préviens.</t>
  </si>
  <si>
    <t>En activité traiteur, pour la traçabilité, je vérifie les points suivants : tracabilite amont, tracabilite aval et numero de lot, je compare au critère attendu et je déclenche une action corrective si l’écart est confirmé.</t>
  </si>
  <si>
    <t>Décris les bons gestes à appliquer pendant la traçabilité en activité traiteur, avec des mots simples.</t>
  </si>
  <si>
    <t>En activité traiteur, pour la traçabilité, les bons gestes sont garder etiquette, numero lot et lot. Je les applique avant de continuer.</t>
  </si>
  <si>
    <t>En activité traiteur, pour la traçabilité, les gestes attendus sont formalisés : tracabilite amont, tracabilite aval et numero de lot, contrôle au poste et correction immédiate en cas de dérive.</t>
  </si>
  <si>
    <t>Donne un exemple simple de conduite correcte pendant la traçabilité en activité traiteur.</t>
  </si>
  <si>
    <t>En activité traiteur, pour la traçabilité, exemple : je vérifie les points suivants : garder etiquette, numero lot et lot. Si quelque chose ne va pas, je corrige.</t>
  </si>
  <si>
    <t>En activité traiteur, pour la traçabilité, exemple professionnel : sécuriser l’étape par les points suivants : tracabilite amont, tracabilite aval et numero de lot, puis tracer l’écart et la correction si nécessaire.</t>
  </si>
  <si>
    <t>Tu vois un écart ou tu as un doute pendant la traçabilité en activité traiteur. Que fais-tu tout de suite ?</t>
  </si>
  <si>
    <t>En activité traiteur, pour la traçabilité, en cas de doute, j’arrête, j’isole si besoin et je préviens. Je ne continue pas sans correction.</t>
  </si>
  <si>
    <t>En activité traiteur, pour la traçabilité, en cas de doute, je bloque ou j’isole, j’analyse l’écart, je décide de la correction et je trace l’action.</t>
  </si>
  <si>
    <t>Pourquoi la traçabilité en activité traiteur est-il important pour la sécurité alimentaire ?</t>
  </si>
  <si>
    <t>En activité traiteur, pour la traçabilité, c’est important car une erreur peut créer un risque sanitaire. Je maîtrise garder etiquette, numero lot et lot.</t>
  </si>
  <si>
    <t>En activité traiteur, pour la traçabilité, l’enjeu est sanitaire : l’étape peut créer un danger. Je maîtrise les points suivants : tracabilite amont, tracabilite aval et numero de lot et je vérifie l’application.</t>
  </si>
  <si>
    <t>Quels mots, gestes ou contrôles montrent que tu maîtrises la traçabilité en activité traiteur ?</t>
  </si>
  <si>
    <t>En activité traiteur, pour la traçabilité, les mots ou gestes attendus sont : garder etiquette, numero lot et lot. Ils montrent que je contrôle vraiment.</t>
  </si>
  <si>
    <t>En activité traiteur, pour la traçabilité, les preuves de maîtrise sont tracabilite amont, tracabilite aval et numero de lot, observation du poste, contrôle documenté et écart traité.</t>
  </si>
  <si>
    <t>Explique à un jeune collègue les précautions à prendre pour la traçabilité en activité traiteur.</t>
  </si>
  <si>
    <t>En activité traiteur, pour la traçabilité, je dirais au collègue : vérifie garder etiquette, numero lot et lot, contrôle ton travail et préviens si tu vois un écart.</t>
  </si>
  <si>
    <t>En activité traiteur, pour la traçabilité, consigne équipe : appliquer les points suivants : tracabilite amont, tracabilite aval et numero de lot, signaler toute dérive, corriger immédiatement et garder la preuve utile.</t>
  </si>
  <si>
    <t>Pendant la traçabilité en activité traiteur, qu’est-ce qu’il ne faut surtout pas oublier ?</t>
  </si>
  <si>
    <t>En activité traiteur, pour la traçabilité, à ne pas oublier : garder etiquette, numero lot et lot. Sans contrôle, on peut laisser passer un risque.</t>
  </si>
  <si>
    <t>En activité traiteur, pour la traçabilité, point critique : ne pas oublier les points suivants : tracabilite amont, tracabilite aval et numero de lot, car l’absence de contrôle rend la maîtrise fragile.</t>
  </si>
  <si>
    <t>Tu gardes une preuve de traçabilité en activité traiteur. Rédige une réponse courte : ce que tu fais, ce que tu contrôles, et qui tu préviens en cas de doute.</t>
  </si>
  <si>
    <t>En activité traiteur, pour la traçabilité, je vérifie les points suivants : garder etiquette, numero lot et lot. Si j’ai un doute, j’arrête, je corrige ou je préviens.</t>
  </si>
  <si>
    <t>En activité traiteur, pour la traçabilité, réponse responsable : organiser l’étape, contrôler les points suivants : tracabilite amont, tracabilite aval et numero de lot, tracer l’écart et faire appliquer la correction.</t>
  </si>
  <si>
    <t>Présente la procédure professionnelle à appliquer pour maîtriser la traçabilité en activité traiteur.</t>
  </si>
  <si>
    <t>En activité traiteur, pour la traçabilité, je respecte la procédure et je vérifie les points suivants : garder etiquette, numero lot et lot. Je garde une preuve si elle est demandée.</t>
  </si>
  <si>
    <t>En activité traiteur, pour la traçabilité, procédure : définir le responsable, appliquer les points suivants : tracabilite amont, tracabilite aval et numero de lot, contrôler la conformité et enregistrer les écarts.</t>
  </si>
  <si>
    <t>Quels contrôles, preuves et actions correctives attends-tu sur la traçabilité en activité traiteur ?</t>
  </si>
  <si>
    <t>En activité traiteur, pour la traçabilité, je contrôle les points suivants : garder etiquette, numero lot et lot, je note l’écart si besoin et je propose une correction.</t>
  </si>
  <si>
    <t>En activité traiteur, pour la traçabilité, contrôle/preuve/correctif : vérifier les points suivants : tracabilite amont, tracabilite aval et numero de lot, conserver fiche ou relevé, puis corriger et tracer l’action.</t>
  </si>
  <si>
    <t>Analyse les dangers liés à la traçabilité en activité traiteur et indique les mesures de maîtrise attendues.</t>
  </si>
  <si>
    <t>En activité traiteur, pour la traçabilité, je repère le danger, je maîtrise garder etiquette, numero lot et lot et je préviens le responsable en cas de doute.</t>
  </si>
  <si>
    <t>En activité traiteur, pour la traçabilité, analyse danger : identifier le risque lié à l’étape, maîtriser les points suivants : tracabilite amont, tracabilite aval et numero de lot, vérifier l’efficacité et corriger l’écart.</t>
  </si>
  <si>
    <t>Quelles exigences PMS, BPH ou HACCP doivent être respectées pour la traçabilité en activité traiteur ?</t>
  </si>
  <si>
    <t>En activité traiteur, pour la traçabilité, je respecte les consignes BPH/PMS : garder etiquette, numero lot et lot. Je travaille proprement et je contrôle.</t>
  </si>
  <si>
    <t>En activité traiteur, pour la traçabilité, exigence PMS/BPH/HACCP : procédure écrite, les points suivants : tracabilite amont, tracabilite aval et numero de lot, fréquence de contrôle, preuve et action corrective.</t>
  </si>
  <si>
    <t>Comment réaliserais-tu un audit rapide de la maîtrise de la traçabilité en activité traiteur ?</t>
  </si>
  <si>
    <t>En activité traiteur, pour la traçabilité, j’observe le poste, je contrôle les points suivants : garder etiquette, numero lot et lot et je signale les écarts.</t>
  </si>
  <si>
    <t>En activité traiteur, pour la traçabilité, audit : observer le poste, questionner l’équipe, vérifier les points suivants : tracabilite amont, tracabilite aval et numero de lot, contrôler les preuves et relever les non-conformités.</t>
  </si>
  <si>
    <t>Quelle décision prends-tu en cas de non-conformité sur la traçabilité en activité traiteur ?</t>
  </si>
  <si>
    <t>En activité traiteur, pour la traçabilité, en non-conformité, j’arrête, j’isole le produit ou le matériel, puis je préviens.</t>
  </si>
  <si>
    <t>En activité traiteur, pour la traçabilité, non-conformité : bloquer ou isoler si besoin, analyser la cause, appliquer la correction et enregistrer la décision.</t>
  </si>
  <si>
    <t>Quels enregistrements ou autocontrôles prouvent que la traçabilité est maîtrisé en activité traiteur ?</t>
  </si>
  <si>
    <t>En activité traiteur, pour la traçabilité, je garde une preuve simple : fiche, date, contrôle réalisé et correction si besoin.</t>
  </si>
  <si>
    <t>En activité traiteur, pour la traçabilité, enregistrements : fiche datée, contrôle de les points suivants : tracabilite amont, tracabilite aval et numero de lot, nom du responsable, écart constaté et action corrective réalisée.</t>
  </si>
  <si>
    <t>Quelles consignes donnerais-tu à l’équipe pour sécuriser la traçabilité en activité traiteur ?</t>
  </si>
  <si>
    <t>En activité traiteur, pour la traçabilité, je rappelle à l’équipe de contrôler les points suivants : garder etiquette, numero lot et lot, d’appliquer la consigne et de signaler les écarts.</t>
  </si>
  <si>
    <t>En activité traiteur, pour la traçabilité, consignes équipe : expliquer les points suivants : tracabilite amont, tracabilite aval et numero de lot, préciser le contrôle attendu, la fréquence, le responsable et la conduite à tenir.</t>
  </si>
  <si>
    <t>Explique le lien entre la traçabilité en activité traiteur et les risques microbiologiques, chimiques, physiques ou allergènes.</t>
  </si>
  <si>
    <t>En activité traiteur, pour la traçabilité, je relie l’étape aux dangers possibles et je contrôle les points suivants : garder etiquette, numero lot et lot pour limiter le risque.</t>
  </si>
  <si>
    <t>En activité traiteur, pour la traçabilité, lien dangers : relier l’étape aux risques microbiologiques, chimiques, physiques ou allergènes, puis vérifier les points suivants : tracabilite amont, tracabilite aval et numero de lot.</t>
  </si>
  <si>
    <t>Rédige une réponse de responsable sur la traçabilité en activité traiteur : organisation, contrôle, traçabilité et correction.</t>
  </si>
  <si>
    <t>En activité traiteur, pour la traçabilité, je m’organise, je contrôle les points suivants : garder etiquette, numero lot et lot, je note l’écart et je fais corriger.</t>
  </si>
  <si>
    <t>En activité traiteur, pour la traçabilité, responsable : planifier l’étape, appliquer les points suivants : tracabilite amont, tracabilite aval et numero de lot, contrôler, tracer les écarts et valider l’action corrective.</t>
  </si>
  <si>
    <t>Tu réalises un autocontrôle en activité traiteur. Explique en 2 phrases ce que tu fais pour éviter un risque transversal.</t>
  </si>
  <si>
    <t>En activité traiteur, pour l’autocontrôle, je fais attention à controle temperature, fiche controle et noter temperature. Je contrôle le résultat et je préviens si j’ai un doute.</t>
  </si>
  <si>
    <t>En activité traiteur, pour l’autocontrôle, je maîtrise l’étape avec les points suivants : plan autocontrôle, enregistrement obligatoire et surveillance pms, contrôle opérationnel et consigne claire à l’équipe.</t>
  </si>
  <si>
    <t>Pendant l’autocontrôle en activité traiteur, que contrôles-tu concrètement avant de continuer ? Donne au moins deux points terrain.</t>
  </si>
  <si>
    <t>En activité traiteur, pour l’autocontrôle, je contrôle les points suivants : controle temperature, fiche controle et noter temperature. Si ce n’est pas conforme, je stoppe, je corrige ou je préviens.</t>
  </si>
  <si>
    <t>En activité traiteur, pour l’autocontrôle, je vérifie les points suivants : plan autocontrôle, enregistrement obligatoire et surveillance pms, je compare au critère attendu et je déclenche une action corrective si l’écart est confirmé.</t>
  </si>
  <si>
    <t>Décris les bons gestes à appliquer pendant l’autocontrôle en activité traiteur, avec des mots simples.</t>
  </si>
  <si>
    <t>En activité traiteur, pour l’autocontrôle, les bons gestes sont controle temperature, fiche controle et noter temperature. Je les applique avant de continuer.</t>
  </si>
  <si>
    <t>En activité traiteur, pour l’autocontrôle, les gestes attendus sont formalisés : plan autocontrôle, enregistrement obligatoire et surveillance pms, contrôle au poste et correction immédiate en cas de dérive.</t>
  </si>
  <si>
    <t>Donne un exemple simple de conduite correcte pendant l’autocontrôle en activité traiteur.</t>
  </si>
  <si>
    <t>En activité traiteur, pour l’autocontrôle, exemple : je vérifie les points suivants : controle temperature, fiche controle et noter temperature. Si quelque chose ne va pas, je corrige.</t>
  </si>
  <si>
    <t>En activité traiteur, pour l’autocontrôle, exemple professionnel : sécuriser l’étape par les points suivants : plan autocontrôle, enregistrement obligatoire et surveillance pms, puis tracer l’écart et la correction si nécessaire.</t>
  </si>
  <si>
    <t>Tu vois un écart ou tu as un doute pendant l’autocontrôle en activité traiteur. Que fais-tu tout de suite ?</t>
  </si>
  <si>
    <t>En activité traiteur, pour l’autocontrôle, en cas de doute, j’arrête, j’isole si besoin et je préviens. Je ne continue pas sans correction.</t>
  </si>
  <si>
    <t>En activité traiteur, pour l’autocontrôle, en cas de doute, je bloque ou j’isole, j’analyse l’écart, je décide de la correction et je trace l’action.</t>
  </si>
  <si>
    <t>Pourquoi l’autocontrôle en activité traiteur est-il important pour la sécurité alimentaire ?</t>
  </si>
  <si>
    <t>En activité traiteur, pour l’autocontrôle, c’est important car une erreur peut créer un risque sanitaire. Je maîtrise controle temperature, fiche controle et noter temperature.</t>
  </si>
  <si>
    <t>En activité traiteur, pour l’autocontrôle, l’enjeu est sanitaire : l’étape peut créer un danger. Je maîtrise les points suivants : plan autocontrôle, enregistrement obligatoire et surveillance pms et je vérifie l’application.</t>
  </si>
  <si>
    <t>Quels mots, gestes ou contrôles montrent que tu maîtrises l’autocontrôle en activité traiteur ?</t>
  </si>
  <si>
    <t>En activité traiteur, pour l’autocontrôle, les mots ou gestes attendus sont : controle temperature, fiche controle et noter temperature. Ils montrent que je contrôle vraiment.</t>
  </si>
  <si>
    <t>En activité traiteur, pour l’autocontrôle, les preuves de maîtrise sont plan autocontrôle, enregistrement obligatoire et surveillance pms, observation du poste, contrôle documenté et écart traité.</t>
  </si>
  <si>
    <t>Explique à un jeune collègue les précautions à prendre pour l’autocontrôle en activité traiteur.</t>
  </si>
  <si>
    <t>En activité traiteur, pour l’autocontrôle, je dirais au collègue : vérifie controle temperature, fiche controle et noter temperature, contrôle ton travail et préviens si tu vois un écart.</t>
  </si>
  <si>
    <t>En activité traiteur, pour l’autocontrôle, consigne équipe : appliquer les points suivants : plan autocontrôle, enregistrement obligatoire et surveillance pms, signaler toute dérive, corriger immédiatement et garder la preuve utile.</t>
  </si>
  <si>
    <t>Pendant l’autocontrôle en activité traiteur, qu’est-ce qu’il ne faut surtout pas oublier ?</t>
  </si>
  <si>
    <t>En activité traiteur, pour l’autocontrôle, à ne pas oublier : controle temperature, fiche controle et noter temperature. Sans contrôle, on peut laisser passer un risque.</t>
  </si>
  <si>
    <t>En activité traiteur, pour l’autocontrôle, point critique : ne pas oublier les points suivants : plan autocontrôle, enregistrement obligatoire et surveillance pms, car l’absence de contrôle rend la maîtrise fragile.</t>
  </si>
  <si>
    <t>Tu réalises un autocontrôle en activité traiteur. Rédige une réponse courte : ce que tu fais, ce que tu contrôles, et qui tu préviens en cas de doute.</t>
  </si>
  <si>
    <t>En activité traiteur, pour l’autocontrôle, je vérifie les points suivants : controle temperature, fiche controle et noter temperature. Si j’ai un doute, j’arrête, je corrige ou je préviens.</t>
  </si>
  <si>
    <t>En activité traiteur, pour l’autocontrôle, réponse responsable : organiser l’étape, contrôler les points suivants : plan autocontrôle, enregistrement obligatoire et surveillance pms, tracer l’écart et faire appliquer la correction.</t>
  </si>
  <si>
    <t>Présente la procédure professionnelle à appliquer pour maîtriser l’autocontrôle en activité traiteur.</t>
  </si>
  <si>
    <t>En activité traiteur, pour l’autocontrôle, je respecte la procédure et je vérifie les points suivants : controle temperature, fiche controle et noter temperature. Je garde une preuve si elle est demandée.</t>
  </si>
  <si>
    <t>En activité traiteur, pour l’autocontrôle, procédure : définir le responsable, appliquer les points suivants : plan autocontrôle, enregistrement obligatoire et surveillance pms, contrôler la conformité et enregistrer les écarts.</t>
  </si>
  <si>
    <t>Quels contrôles, preuves et actions correctives attends-tu sur l’autocontrôle en activité traiteur ?</t>
  </si>
  <si>
    <t>En activité traiteur, pour l’autocontrôle, je contrôle les points suivants : controle temperature, fiche controle et noter temperature, je note l’écart si besoin et je propose une correction.</t>
  </si>
  <si>
    <t>En activité traiteur, pour l’autocontrôle, contrôle/preuve/correctif : vérifier les points suivants : plan autocontrôle, enregistrement obligatoire et surveillance pms, conserver fiche ou relevé, puis corriger et tracer l’action.</t>
  </si>
  <si>
    <t>Analyse les dangers liés à l’autocontrôle en activité traiteur et indique les mesures de maîtrise attendues.</t>
  </si>
  <si>
    <t>En activité traiteur, pour l’autocontrôle, je repère le danger, je maîtrise controle temperature, fiche controle et noter temperature et je préviens le responsable en cas de doute.</t>
  </si>
  <si>
    <t>En activité traiteur, pour l’autocontrôle, analyse danger : identifier le risque lié à l’étape, maîtriser les points suivants : plan autocontrôle, enregistrement obligatoire et surveillance pms, vérifier l’efficacité et corriger l’écart.</t>
  </si>
  <si>
    <t>Quelles exigences PMS, BPH ou HACCP doivent être respectées pour l’autocontrôle en activité traiteur ?</t>
  </si>
  <si>
    <t>En activité traiteur, pour l’autocontrôle, je respecte les consignes BPH/PMS : controle temperature, fiche controle et noter temperature. Je travaille proprement et je contrôle.</t>
  </si>
  <si>
    <t>En activité traiteur, pour l’autocontrôle, exigence PMS/BPH/HACCP : procédure écrite, les points suivants : plan autocontrôle, enregistrement obligatoire et surveillance pms, fréquence de contrôle, preuve et action corrective.</t>
  </si>
  <si>
    <t>Comment réaliserais-tu un audit rapide de la maîtrise de l’autocontrôle en activité traiteur ?</t>
  </si>
  <si>
    <t>En activité traiteur, pour l’autocontrôle, j’observe le poste, je contrôle les points suivants : controle temperature, fiche controle et noter temperature et je signale les écarts.</t>
  </si>
  <si>
    <t>En activité traiteur, pour l’autocontrôle, audit : observer le poste, questionner l’équipe, vérifier les points suivants : plan autocontrôle, enregistrement obligatoire et surveillance pms, contrôler les preuves et relever les non-conformités.</t>
  </si>
  <si>
    <t>Quelle décision prends-tu en cas de non-conformité sur l’autocontrôle en activité traiteur ?</t>
  </si>
  <si>
    <t>En activité traiteur, pour l’autocontrôle, en non-conformité, j’arrête, j’isole le produit ou le matériel, puis je préviens.</t>
  </si>
  <si>
    <t>En activité traiteur, pour l’autocontrôle, non-conformité : bloquer ou isoler si besoin, analyser la cause, appliquer la correction et enregistrer la décision.</t>
  </si>
  <si>
    <t>Quels enregistrements ou autocontrôles prouvent que l’autocontrôle est maîtrisé en activité traiteur ?</t>
  </si>
  <si>
    <t>En activité traiteur, pour l’autocontrôle, je garde une preuve simple : fiche, date, contrôle réalisé et correction si besoin.</t>
  </si>
  <si>
    <t>En activité traiteur, pour l’autocontrôle, enregistrements : fiche datée, contrôle de les points suivants : plan autocontrôle, enregistrement obligatoire et surveillance pms, nom du responsable, écart constaté et action corrective réalisée.</t>
  </si>
  <si>
    <t>Quelles consignes donnerais-tu à l’équipe pour sécuriser l’autocontrôle en activité traiteur ?</t>
  </si>
  <si>
    <t>En activité traiteur, pour l’autocontrôle, je rappelle à l’équipe de contrôler les points suivants : controle temperature, fiche controle et noter temperature, d’appliquer la consigne et de signaler les écarts.</t>
  </si>
  <si>
    <t>En activité traiteur, pour l’autocontrôle, consignes équipe : expliquer les points suivants : plan autocontrôle, enregistrement obligatoire et surveillance pms, préciser le contrôle attendu, la fréquence, le responsable et la conduite à tenir.</t>
  </si>
  <si>
    <t>Explique le lien entre l’autocontrôle en activité traiteur et les risques microbiologiques, chimiques, physiques ou allergènes.</t>
  </si>
  <si>
    <t>En activité traiteur, pour l’autocontrôle, je relie l’étape aux dangers possibles et je contrôle les points suivants : controle temperature, fiche controle et noter temperature pour limiter le risque.</t>
  </si>
  <si>
    <t>En activité traiteur, pour l’autocontrôle, lien dangers : relier l’étape aux risques microbiologiques, chimiques, physiques ou allergènes, puis vérifier les points suivants : plan autocontrôle, enregistrement obligatoire et surveillance pms.</t>
  </si>
  <si>
    <t>Rédige une réponse de responsable sur l’autocontrôle en activité traiteur : organisation, contrôle, traçabilité et correction.</t>
  </si>
  <si>
    <t>En activité traiteur, pour l’autocontrôle, je m’organise, je contrôle les points suivants : controle temperature, fiche controle et noter temperature, je note l’écart et je fais corriger.</t>
  </si>
  <si>
    <t>En activité traiteur, pour l’autocontrôle, responsable : planifier l’étape, appliquer les points suivants : plan autocontrôle, enregistrement obligatoire et surveillance pms, contrôler, tracer les écarts et valider l’action corrective.</t>
  </si>
  <si>
    <t>Tu repères un danger alimentaire en activité traiteur. Explique en 2 phrases ce que tu fais pour éviter un risque transversal.</t>
  </si>
  <si>
    <t>En activité traiteur, pour l’analyse des dangers, je fais attention à microbe, bacterie et produit chimique. Je contrôle le résultat et je préviens si j’ai un doute.</t>
  </si>
  <si>
    <t>En activité traiteur, pour l’analyse des dangers, je maîtrise l’étape avec les points suivants : analyse dangers, danger microbiologique et danger chimique, contrôle opérationnel et consigne claire à l’équipe.</t>
  </si>
  <si>
    <t>Pendant l’analyse des dangers en activité traiteur, que contrôles-tu concrètement avant de continuer ? Donne au moins deux points terrain.</t>
  </si>
  <si>
    <t>En activité traiteur, pour l’analyse des dangers, je contrôle les points suivants : microbe, bacterie et produit chimique. Si ce n’est pas conforme, je stoppe, je corrige ou je préviens.</t>
  </si>
  <si>
    <t>En activité traiteur, pour l’analyse des dangers, je vérifie les points suivants : analyse dangers, danger microbiologique et danger chimique, je compare au critère attendu et je déclenche une action corrective si l’écart est confirmé.</t>
  </si>
  <si>
    <t>Décris les bons gestes à appliquer pendant l’analyse des dangers en activité traiteur, avec des mots simples.</t>
  </si>
  <si>
    <t>En activité traiteur, pour l’analyse des dangers, les bons gestes sont microbe, bacterie et produit chimique. Je les applique avant de continuer.</t>
  </si>
  <si>
    <t>En activité traiteur, pour l’analyse des dangers, les gestes attendus sont formalisés : analyse dangers, danger microbiologique et danger chimique, contrôle au poste et correction immédiate en cas de dérive.</t>
  </si>
  <si>
    <t>Donne un exemple simple de conduite correcte pendant l’analyse des dangers en activité traiteur.</t>
  </si>
  <si>
    <t>En activité traiteur, pour l’analyse des dangers, exemple : je vérifie les points suivants : microbe, bacterie et produit chimique. Si quelque chose ne va pas, je corrige.</t>
  </si>
  <si>
    <t>En activité traiteur, pour l’analyse des dangers, exemple professionnel : sécuriser l’étape par les points suivants : analyse dangers, danger microbiologique et danger chimique, puis tracer l’écart et la correction si nécessaire.</t>
  </si>
  <si>
    <t>Tu vois un écart ou tu as un doute pendant l’analyse des dangers en activité traiteur. Que fais-tu tout de suite ?</t>
  </si>
  <si>
    <t>En activité traiteur, pour l’analyse des dangers, en cas de doute, j’arrête, j’isole si besoin et je préviens. Je ne continue pas sans correction.</t>
  </si>
  <si>
    <t>En activité traiteur, pour l’analyse des dangers, en cas de doute, je bloque ou j’isole, j’analyse l’écart, je décide de la correction et je trace l’action.</t>
  </si>
  <si>
    <t>Pourquoi l’analyse des dangers en activité traiteur est-il important pour la sécurité alimentaire ?</t>
  </si>
  <si>
    <t>En activité traiteur, pour l’analyse des dangers, c’est important car une erreur peut créer un risque sanitaire. Je maîtrise microbe, bacterie et produit chimique.</t>
  </si>
  <si>
    <t>En activité traiteur, pour l’analyse des dangers, l’enjeu est sanitaire : l’étape peut créer un danger. Je maîtrise les points suivants : analyse dangers, danger microbiologique et danger chimique et je vérifie l’application.</t>
  </si>
  <si>
    <t>Quels mots, gestes ou contrôles montrent que tu maîtrises l’analyse des dangers en activité traiteur ?</t>
  </si>
  <si>
    <t>En activité traiteur, pour l’analyse des dangers, les mots ou gestes attendus sont : microbe, bacterie et produit chimique. Ils montrent que je contrôle vraiment.</t>
  </si>
  <si>
    <t>En activité traiteur, pour l’analyse des dangers, les preuves de maîtrise sont analyse dangers, danger microbiologique et danger chimique, observation du poste, contrôle documenté et écart traité.</t>
  </si>
  <si>
    <t>Explique à un jeune collègue les précautions à prendre pour l’analyse des dangers en activité traiteur.</t>
  </si>
  <si>
    <t>En activité traiteur, pour l’analyse des dangers, je dirais au collègue : vérifie microbe, bacterie et produit chimique, contrôle ton travail et préviens si tu vois un écart.</t>
  </si>
  <si>
    <t>En activité traiteur, pour l’analyse des dangers, consigne équipe : appliquer les points suivants : analyse dangers, danger microbiologique et danger chimique, signaler toute dérive, corriger immédiatement et garder la preuve utile.</t>
  </si>
  <si>
    <t>Pendant l’analyse des dangers en activité traiteur, qu’est-ce qu’il ne faut surtout pas oublier ?</t>
  </si>
  <si>
    <t>En activité traiteur, pour l’analyse des dangers, à ne pas oublier : microbe, bacterie et produit chimique. Sans contrôle, on peut laisser passer un risque.</t>
  </si>
  <si>
    <t>En activité traiteur, pour l’analyse des dangers, point critique : ne pas oublier les points suivants : analyse dangers, danger microbiologique et danger chimique, car l’absence de contrôle rend la maîtrise fragile.</t>
  </si>
  <si>
    <t>Tu repères un danger alimentaire en activité traiteur. Rédige une réponse courte : ce que tu fais, ce que tu contrôles, et qui tu préviens en cas de doute.</t>
  </si>
  <si>
    <t>En activité traiteur, pour l’analyse des dangers, je vérifie les points suivants : microbe, bacterie et produit chimique. Si j’ai un doute, j’arrête, je corrige ou je préviens.</t>
  </si>
  <si>
    <t>En activité traiteur, pour l’analyse des dangers, réponse responsable : organiser l’étape, contrôler les points suivants : analyse dangers, danger microbiologique et danger chimique, tracer l’écart et faire appliquer la correction.</t>
  </si>
  <si>
    <t>Présente la procédure professionnelle à appliquer pour maîtriser l’analyse des dangers en activité traiteur.</t>
  </si>
  <si>
    <t>En activité traiteur, pour l’analyse des dangers, je respecte la procédure et je vérifie les points suivants : microbe, bacterie et produit chimique. Je garde une preuve si elle est demandée.</t>
  </si>
  <si>
    <t>En activité traiteur, pour l’analyse des dangers, procédure : définir le responsable, appliquer les points suivants : analyse dangers, danger microbiologique et danger chimique, contrôler la conformité et enregistrer les écarts.</t>
  </si>
  <si>
    <t>Quels contrôles, preuves et actions correctives attends-tu sur l’analyse des dangers en activité traiteur ?</t>
  </si>
  <si>
    <t>En activité traiteur, pour l’analyse des dangers, je contrôle les points suivants : microbe, bacterie et produit chimique, je note l’écart si besoin et je propose une correction.</t>
  </si>
  <si>
    <t>En activité traiteur, pour l’analyse des dangers, contrôle/preuve/correctif : vérifier les points suivants : analyse dangers, danger microbiologique et danger chimique, conserver fiche ou relevé, puis corriger et tracer l’action.</t>
  </si>
  <si>
    <t>Analyse les dangers liés à l’analyse des dangers en activité traiteur et indique les mesures de maîtrise attendues.</t>
  </si>
  <si>
    <t>En activité traiteur, pour l’analyse des dangers, je repère le danger, je maîtrise microbe, bacterie et produit chimique et je préviens le responsable en cas de doute.</t>
  </si>
  <si>
    <t>En activité traiteur, pour l’analyse des dangers, analyse danger : identifier le risque lié à l’étape, maîtriser les points suivants : analyse dangers, danger microbiologique et danger chimique, vérifier l’efficacité et corriger l’écart.</t>
  </si>
  <si>
    <t>Quelles exigences PMS, BPH ou HACCP doivent être respectées pour l’analyse des dangers en activité traiteur ?</t>
  </si>
  <si>
    <t>En activité traiteur, pour l’analyse des dangers, je respecte les consignes BPH/PMS : microbe, bacterie et produit chimique. Je travaille proprement et je contrôle.</t>
  </si>
  <si>
    <t>En activité traiteur, pour l’analyse des dangers, exigence PMS/BPH/HACCP : procédure écrite, les points suivants : analyse dangers, danger microbiologique et danger chimique, fréquence de contrôle, preuve et action corrective.</t>
  </si>
  <si>
    <t>Comment réaliserais-tu un audit rapide de la maîtrise de l’analyse des dangers en activité traiteur ?</t>
  </si>
  <si>
    <t>En activité traiteur, pour l’analyse des dangers, j’observe le poste, je contrôle les points suivants : microbe, bacterie et produit chimique et je signale les écarts.</t>
  </si>
  <si>
    <t>En activité traiteur, pour l’analyse des dangers, audit : observer le poste, questionner l’équipe, vérifier les points suivants : analyse dangers, danger microbiologique et danger chimique, contrôler les preuves et relever les non-conformités.</t>
  </si>
  <si>
    <t>Quelle décision prends-tu en cas de non-conformité sur l’analyse des dangers en activité traiteur ?</t>
  </si>
  <si>
    <t>En activité traiteur, pour l’analyse des dangers, en non-conformité, j’arrête, j’isole le produit ou le matériel, puis je préviens.</t>
  </si>
  <si>
    <t>En activité traiteur, pour l’analyse des dangers, non-conformité : bloquer ou isoler si besoin, analyser la cause, appliquer la correction et enregistrer la décision.</t>
  </si>
  <si>
    <t>Quels enregistrements ou autocontrôles prouvent que l’analyse des dangers est maîtrisé en activité traiteur ?</t>
  </si>
  <si>
    <t>En activité traiteur, pour l’analyse des dangers, je garde une preuve simple : fiche, date, contrôle réalisé et correction si besoin.</t>
  </si>
  <si>
    <t>En activité traiteur, pour l’analyse des dangers, enregistrements : fiche datée, contrôle de les points suivants : analyse dangers, danger microbiologique et danger chimique, nom du responsable, écart constaté et action corrective réalisée.</t>
  </si>
  <si>
    <t>Quelles consignes donnerais-tu à l’équipe pour sécuriser l’analyse des dangers en activité traiteur ?</t>
  </si>
  <si>
    <t>En activité traiteur, pour l’analyse des dangers, je rappelle à l’équipe de contrôler les points suivants : microbe, bacterie et produit chimique, d’appliquer la consigne et de signaler les écarts.</t>
  </si>
  <si>
    <t>En activité traiteur, pour l’analyse des dangers, consignes équipe : expliquer les points suivants : analyse dangers, danger microbiologique et danger chimique, préciser le contrôle attendu, la fréquence, le responsable et la conduite à tenir.</t>
  </si>
  <si>
    <t>Explique le lien entre l’analyse des dangers en activité traiteur et les risques microbiologiques, chimiques, physiques ou allergènes.</t>
  </si>
  <si>
    <t>En activité traiteur, pour l’analyse des dangers, je relie l’étape aux dangers possibles et je contrôle les points suivants : microbe, bacterie et produit chimique pour limiter le risque.</t>
  </si>
  <si>
    <t>En activité traiteur, pour l’analyse des dangers, lien dangers : relier l’étape aux risques microbiologiques, chimiques, physiques ou allergènes, puis vérifier les points suivants : analyse dangers, danger microbiologique et danger chimique.</t>
  </si>
  <si>
    <t>Rédige une réponse de responsable sur l’analyse des dangers en activité traiteur : organisation, contrôle, traçabilité et correction.</t>
  </si>
  <si>
    <t>En activité traiteur, pour l’analyse des dangers, je m’organise, je contrôle les points suivants : microbe, bacterie et produit chimique, je note l’écart et je fais corriger.</t>
  </si>
  <si>
    <t>En activité traiteur, pour l’analyse des dangers, responsable : planifier l’étape, appliquer les points suivants : analyse dangers, danger microbiologique et danger chimique, contrôler, tracer les écarts et valider l’action corrective.</t>
  </si>
  <si>
    <t>Tu prépares ou sers un plat avec allergènes possibles en activité traiteur. Explique en 2 phrases ce que tu fais pour éviter un risque allergène.</t>
  </si>
  <si>
    <t>En activité traiteur, pour les allergènes, je fais attention à allergene, allergie et gluten. Je contrôle le résultat et je préviens si j’ai un doute.</t>
  </si>
  <si>
    <t>En activité traiteur, pour les allergènes, je maîtrise l’étape avec les points suivants : maitrise allergenes, information consommateur et matrice allergenes, contrôle opérationnel et consigne claire à l’équipe.</t>
  </si>
  <si>
    <t>Pendant les allergènes en activité traiteur, que contrôles-tu concrètement avant de continuer ? Donne au moins deux points terrain.</t>
  </si>
  <si>
    <t>En activité traiteur, pour les allergènes, je contrôle les points suivants : allergene, allergie et gluten. Si ce n’est pas conforme, je stoppe, je corrige ou je préviens.</t>
  </si>
  <si>
    <t>En activité traiteur, pour les allergènes, je vérifie les points suivants : maitrise allergenes, information consommateur et matrice allergenes, je compare au critère attendu et je déclenche une action corrective si l’écart est confirmé.</t>
  </si>
  <si>
    <t>Décris les bons gestes à appliquer pendant les allergènes en activité traiteur, avec des mots simples.</t>
  </si>
  <si>
    <t>En activité traiteur, pour les allergènes, les bons gestes sont allergene, allergie et gluten. Je les applique avant de continuer.</t>
  </si>
  <si>
    <t>En activité traiteur, pour les allergènes, les gestes attendus sont formalisés : maitrise allergenes, information consommateur et matrice allergenes, contrôle au poste et correction immédiate en cas de dérive.</t>
  </si>
  <si>
    <t>Donne un exemple simple de conduite correcte pendant les allergènes en activité traiteur.</t>
  </si>
  <si>
    <t>En activité traiteur, pour les allergènes, exemple : je vérifie les points suivants : allergene, allergie et gluten. Si quelque chose ne va pas, je corrige.</t>
  </si>
  <si>
    <t>En activité traiteur, pour les allergènes, exemple professionnel : sécuriser l’étape par les points suivants : maitrise allergenes, information consommateur et matrice allergenes, puis tracer l’écart et la correction si nécessaire.</t>
  </si>
  <si>
    <t>Tu vois un écart ou tu as un doute pendant les allergènes en activité traiteur. Que fais-tu tout de suite ?</t>
  </si>
  <si>
    <t>En activité traiteur, pour les allergènes, en cas de doute, j’arrête, j’isole si besoin et je préviens. Je ne continue pas sans correction.</t>
  </si>
  <si>
    <t>En activité traiteur, pour les allergènes, en cas de doute, je bloque ou j’isole, j’analyse l’écart, je décide de la correction et je trace l’action.</t>
  </si>
  <si>
    <t>Pourquoi les allergènes en activité traiteur est-il important pour la sécurité alimentaire ?</t>
  </si>
  <si>
    <t>En activité traiteur, pour les allergènes, c’est important car une erreur peut créer un risque sanitaire. Je maîtrise allergene, allergie et gluten.</t>
  </si>
  <si>
    <t>En activité traiteur, pour les allergènes, l’enjeu est sanitaire : l’étape peut créer un danger. Je maîtrise les points suivants : maitrise allergenes, information consommateur et matrice allergenes et je vérifie l’application.</t>
  </si>
  <si>
    <t>Quels mots, gestes ou contrôles montrent que tu maîtrises les allergènes en activité traiteur ?</t>
  </si>
  <si>
    <t>En activité traiteur, pour les allergènes, les mots ou gestes attendus sont : allergene, allergie et gluten. Ils montrent que je contrôle vraiment.</t>
  </si>
  <si>
    <t>En activité traiteur, pour les allergènes, les preuves de maîtrise sont maitrise allergenes, information consommateur et matrice allergenes, observation du poste, contrôle documenté et écart traité.</t>
  </si>
  <si>
    <t>Explique à un jeune collègue les précautions à prendre pour les allergènes en activité traiteur.</t>
  </si>
  <si>
    <t>En activité traiteur, pour les allergènes, je dirais au collègue : vérifie allergene, allergie et gluten, contrôle ton travail et préviens si tu vois un écart.</t>
  </si>
  <si>
    <t>En activité traiteur, pour les allergènes, consigne équipe : appliquer les points suivants : maitrise allergenes, information consommateur et matrice allergenes, signaler toute dérive, corriger immédiatement et garder la preuve utile.</t>
  </si>
  <si>
    <t>Pendant les allergènes en activité traiteur, qu’est-ce qu’il ne faut surtout pas oublier ?</t>
  </si>
  <si>
    <t>En activité traiteur, pour les allergènes, à ne pas oublier : allergene, allergie et gluten. Sans contrôle, on peut laisser passer un risque.</t>
  </si>
  <si>
    <t>En activité traiteur, pour les allergènes, point critique : ne pas oublier les points suivants : maitrise allergenes, information consommateur et matrice allergenes, car l’absence de contrôle rend la maîtrise fragile.</t>
  </si>
  <si>
    <t>Tu prépares ou sers un plat avec allergènes possibles en activité traiteur. Rédige une réponse courte : ce que tu fais, ce que tu contrôles, et qui tu préviens en cas de doute.</t>
  </si>
  <si>
    <t>En activité traiteur, pour les allergènes, je vérifie les points suivants : allergene, allergie et gluten. Si j’ai un doute, j’arrête, je corrige ou je préviens.</t>
  </si>
  <si>
    <t>En activité traiteur, pour les allergènes, réponse responsable : organiser l’étape, contrôler les points suivants : maitrise allergenes, information consommateur et matrice allergenes, tracer l’écart et faire appliquer la correction.</t>
  </si>
  <si>
    <t>Présente la procédure professionnelle à appliquer pour maîtriser les allergènes en activité traiteur.</t>
  </si>
  <si>
    <t>En activité traiteur, pour les allergènes, je respecte la procédure et je vérifie les points suivants : allergene, allergie et gluten. Je garde une preuve si elle est demandée.</t>
  </si>
  <si>
    <t>En activité traiteur, pour les allergènes, procédure : définir le responsable, appliquer les points suivants : maitrise allergenes, information consommateur et matrice allergenes, contrôler la conformité et enregistrer les écarts.</t>
  </si>
  <si>
    <t>Quels contrôles, preuves et actions correctives attends-tu sur les allergènes en activité traiteur ?</t>
  </si>
  <si>
    <t>En activité traiteur, pour les allergènes, je contrôle les points suivants : allergene, allergie et gluten, je note l’écart si besoin et je propose une correction.</t>
  </si>
  <si>
    <t>En activité traiteur, pour les allergènes, contrôle/preuve/correctif : vérifier les points suivants : maitrise allergenes, information consommateur et matrice allergenes, conserver fiche ou relevé, puis corriger et tracer l’action.</t>
  </si>
  <si>
    <t>Analyse les dangers liés à les allergènes en activité traiteur et indique les mesures de maîtrise attendues.</t>
  </si>
  <si>
    <t>En activité traiteur, pour les allergènes, je repère le danger, je maîtrise allergene, allergie et gluten et je préviens le responsable en cas de doute.</t>
  </si>
  <si>
    <t>En activité traiteur, pour les allergènes, analyse danger : identifier le risque lié à l’étape, maîtriser les points suivants : maitrise allergenes, information consommateur et matrice allergenes, vérifier l’efficacité et corriger l’écart.</t>
  </si>
  <si>
    <t>Quelles exigences PMS, BPH ou HACCP doivent être respectées pour les allergènes en activité traiteur ?</t>
  </si>
  <si>
    <t>En activité traiteur, pour les allergènes, je respecte les consignes BPH/PMS : allergene, allergie et gluten. Je travaille proprement et je contrôle.</t>
  </si>
  <si>
    <t>En activité traiteur, pour les allergènes, exigence PMS/BPH/HACCP : procédure écrite, les points suivants : maitrise allergenes, information consommateur et matrice allergenes, fréquence de contrôle, preuve et action corrective.</t>
  </si>
  <si>
    <t>Comment réaliserais-tu un audit rapide de la maîtrise de les allergènes en activité traiteur ?</t>
  </si>
  <si>
    <t>En activité traiteur, pour les allergènes, j’observe le poste, je contrôle les points suivants : allergene, allergie et gluten et je signale les écarts.</t>
  </si>
  <si>
    <t>En activité traiteur, pour les allergènes, audit : observer le poste, questionner l’équipe, vérifier les points suivants : maitrise allergenes, information consommateur et matrice allergenes, contrôler les preuves et relever les non-conformités.</t>
  </si>
  <si>
    <t>Quelle décision prends-tu en cas de non-conformité sur les allergènes en activité traiteur ?</t>
  </si>
  <si>
    <t>En activité traiteur, pour les allergènes, en non-conformité, j’arrête, j’isole le produit ou le matériel, puis je préviens.</t>
  </si>
  <si>
    <t>En activité traiteur, pour les allergènes, non-conformité : bloquer ou isoler si besoin, analyser la cause, appliquer la correction et enregistrer la décision.</t>
  </si>
  <si>
    <t>Quels enregistrements ou autocontrôles prouvent que les allergènes est maîtrisé en activité traiteur ?</t>
  </si>
  <si>
    <t>En activité traiteur, pour les allergènes, je garde une preuve simple : fiche, date, contrôle réalisé et correction si besoin.</t>
  </si>
  <si>
    <t>En activité traiteur, pour les allergènes, enregistrements : fiche datée, contrôle de les points suivants : maitrise allergenes, information consommateur et matrice allergenes, nom du responsable, écart constaté et action corrective réalisée.</t>
  </si>
  <si>
    <t>Quelles consignes donnerais-tu à l’équipe pour sécuriser les allergènes en activité traiteur ?</t>
  </si>
  <si>
    <t>En activité traiteur, pour les allergènes, je rappelle à l’équipe de contrôler les points suivants : allergene, allergie et gluten, d’appliquer la consigne et de signaler les écarts.</t>
  </si>
  <si>
    <t>En activité traiteur, pour les allergènes, consignes équipe : expliquer les points suivants : maitrise allergenes, information consommateur et matrice allergenes, préciser le contrôle attendu, la fréquence, le responsable et la conduite à tenir.</t>
  </si>
  <si>
    <t>Explique le lien entre les allergènes en activité traiteur et les risques microbiologiques, chimiques, physiques ou allergènes.</t>
  </si>
  <si>
    <t>En activité traiteur, pour les allergènes, je relie l’étape aux dangers possibles et je contrôle les points suivants : allergene, allergie et gluten pour limiter le risque.</t>
  </si>
  <si>
    <t>En activité traiteur, pour les allergènes, lien dangers : relier l’étape aux risques microbiologiques, chimiques, physiques ou allergènes, puis vérifier les points suivants : maitrise allergenes, information consommateur et matrice allergenes.</t>
  </si>
  <si>
    <t>Rédige une réponse de responsable sur les allergènes en activité traiteur : organisation, contrôle, traçabilité et correction.</t>
  </si>
  <si>
    <t>En activité traiteur, pour les allergènes, je m’organise, je contrôle les points suivants : allergene, allergie et gluten, je note l’écart et je fais corriger.</t>
  </si>
  <si>
    <t>En activité traiteur, pour les allergènes, responsable : planifier l’étape, appliquer les points suivants : maitrise allergenes, information consommateur et matrice allergenes, contrôler, tracer les écarts et valider l’action corrective.</t>
  </si>
  <si>
    <t>Tu travailles dans des locaux alimentaires en activité traiteur. Explique en 2 phrases ce que tu fais pour éviter un risque physique.</t>
  </si>
  <si>
    <t>En activité traiteur, pour les locaux, je fais attention à local propre, sol propre et mur propre. Je contrôle le résultat et je préviens si j’ai un doute.</t>
  </si>
  <si>
    <t>En activité traiteur, pour les locaux, je maîtrise l’étape avec les points suivants : entretien locaux, plan de lutte nuisibles et maintenance preventive, contrôle opérationnel et consigne claire à l’équipe.</t>
  </si>
  <si>
    <t>Pendant les locaux en activité traiteur, que contrôles-tu concrètement avant de continuer ? Donne au moins deux points terrain.</t>
  </si>
  <si>
    <t>En activité traiteur, pour les locaux, je contrôle les points suivants : local propre, sol propre et mur propre. Si ce n’est pas conforme, je stoppe, je corrige ou je préviens.</t>
  </si>
  <si>
    <t>En activité traiteur, pour les locaux, je vérifie les points suivants : entretien locaux, plan de lutte nuisibles et maintenance preventive, je compare au critère attendu et je déclenche une action corrective si l’écart est confirmé.</t>
  </si>
  <si>
    <t>Décris les bons gestes à appliquer pendant les locaux en activité traiteur, avec des mots simples.</t>
  </si>
  <si>
    <t>En activité traiteur, pour les locaux, les bons gestes sont local propre, sol propre et mur propre. Je les applique avant de continuer.</t>
  </si>
  <si>
    <t>En activité traiteur, pour les locaux, les gestes attendus sont formalisés : entretien locaux, plan de lutte nuisibles et maintenance preventive, contrôle au poste et correction immédiate en cas de dérive.</t>
  </si>
  <si>
    <t>Donne un exemple simple de conduite correcte pendant les locaux en activité traiteur.</t>
  </si>
  <si>
    <t>En activité traiteur, pour les locaux, exemple : je vérifie les points suivants : local propre, sol propre et mur propre. Si quelque chose ne va pas, je corrige.</t>
  </si>
  <si>
    <t>En activité traiteur, pour les locaux, exemple professionnel : sécuriser l’étape par les points suivants : entretien locaux, plan de lutte nuisibles et maintenance preventive, puis tracer l’écart et la correction si nécessaire.</t>
  </si>
  <si>
    <t>Tu vois un écart ou tu as un doute pendant les locaux en activité traiteur. Que fais-tu tout de suite ?</t>
  </si>
  <si>
    <t>En activité traiteur, pour les locaux, en cas de doute, j’arrête, j’isole si besoin et je préviens. Je ne continue pas sans correction.</t>
  </si>
  <si>
    <t>En activité traiteur, pour les locaux, en cas de doute, je bloque ou j’isole, j’analyse l’écart, je décide de la correction et je trace l’action.</t>
  </si>
  <si>
    <t>Pourquoi les locaux en activité traiteur est-il important pour la sécurité alimentaire ?</t>
  </si>
  <si>
    <t>En activité traiteur, pour les locaux, c’est important car une erreur peut créer un risque sanitaire. Je maîtrise local propre, sol propre et mur propre.</t>
  </si>
  <si>
    <t>En activité traiteur, pour les locaux, l’enjeu est sanitaire : l’étape peut créer un danger. Je maîtrise les points suivants : entretien locaux, plan de lutte nuisibles et maintenance preventive et je vérifie l’application.</t>
  </si>
  <si>
    <t>Quels mots, gestes ou contrôles montrent que tu maîtrises les locaux en activité traiteur ?</t>
  </si>
  <si>
    <t>En activité traiteur, pour les locaux, les mots ou gestes attendus sont : local propre, sol propre et mur propre. Ils montrent que je contrôle vraiment.</t>
  </si>
  <si>
    <t>En activité traiteur, pour les locaux, les preuves de maîtrise sont entretien locaux, plan de lutte nuisibles et maintenance preventive, observation du poste, contrôle documenté et écart traité.</t>
  </si>
  <si>
    <t>Explique à un jeune collègue les précautions à prendre pour les locaux en activité traiteur.</t>
  </si>
  <si>
    <t>En activité traiteur, pour les locaux, je dirais au collègue : vérifie local propre, sol propre et mur propre, contrôle ton travail et préviens si tu vois un écart.</t>
  </si>
  <si>
    <t>En activité traiteur, pour les locaux, consigne équipe : appliquer les points suivants : entretien locaux, plan de lutte nuisibles et maintenance preventive, signaler toute dérive, corriger immédiatement et garder la preuve utile.</t>
  </si>
  <si>
    <t>Pendant les locaux en activité traiteur, qu’est-ce qu’il ne faut surtout pas oublier ?</t>
  </si>
  <si>
    <t>En activité traiteur, pour les locaux, à ne pas oublier : local propre, sol propre et mur propre. Sans contrôle, on peut laisser passer un risque.</t>
  </si>
  <si>
    <t>En activité traiteur, pour les locaux, point critique : ne pas oublier les points suivants : entretien locaux, plan de lutte nuisibles et maintenance preventive, car l’absence de contrôle rend la maîtrise fragile.</t>
  </si>
  <si>
    <t>Tu travailles dans des locaux alimentaires en activité traiteur. Rédige une réponse courte : ce que tu fais, ce que tu contrôles, et qui tu préviens en cas de doute.</t>
  </si>
  <si>
    <t>En activité traiteur, pour les locaux, je vérifie les points suivants : local propre, sol propre et mur propre. Si j’ai un doute, j’arrête, je corrige ou je préviens.</t>
  </si>
  <si>
    <t>En activité traiteur, pour les locaux, réponse responsable : organiser l’étape, contrôler les points suivants : entretien locaux, plan de lutte nuisibles et maintenance preventive, tracer l’écart et faire appliquer la correction.</t>
  </si>
  <si>
    <t>Présente la procédure professionnelle à appliquer pour maîtriser les locaux en activité traiteur.</t>
  </si>
  <si>
    <t>En activité traiteur, pour les locaux, je respecte la procédure et je vérifie les points suivants : local propre, sol propre et mur propre. Je garde une preuve si elle est demandée.</t>
  </si>
  <si>
    <t>En activité traiteur, pour les locaux, procédure : définir le responsable, appliquer les points suivants : entretien locaux, plan de lutte nuisibles et maintenance preventive, contrôler la conformité et enregistrer les écarts.</t>
  </si>
  <si>
    <t>Quels contrôles, preuves et actions correctives attends-tu sur les locaux en activité traiteur ?</t>
  </si>
  <si>
    <t>En activité traiteur, pour les locaux, je contrôle les points suivants : local propre, sol propre et mur propre, je note l’écart si besoin et je propose une correction.</t>
  </si>
  <si>
    <t>En activité traiteur, pour les locaux, contrôle/preuve/correctif : vérifier les points suivants : entretien locaux, plan de lutte nuisibles et maintenance preventive, conserver fiche ou relevé, puis corriger et tracer l’action.</t>
  </si>
  <si>
    <t>Analyse les dangers liés à les locaux en activité traiteur et indique les mesures de maîtrise attendues.</t>
  </si>
  <si>
    <t>En activité traiteur, pour les locaux, je repère le danger, je maîtrise local propre, sol propre et mur propre et je préviens le responsable en cas de doute.</t>
  </si>
  <si>
    <t>En activité traiteur, pour les locaux, analyse danger : identifier le risque lié à l’étape, maîtriser les points suivants : entretien locaux, plan de lutte nuisibles et maintenance preventive, vérifier l’efficacité et corriger l’écart.</t>
  </si>
  <si>
    <t>Quelles exigences PMS, BPH ou HACCP doivent être respectées pour les locaux en activité traiteur ?</t>
  </si>
  <si>
    <t>En activité traiteur, pour les locaux, je respecte les consignes BPH/PMS : local propre, sol propre et mur propre. Je travaille proprement et je contrôle.</t>
  </si>
  <si>
    <t>En activité traiteur, pour les locaux, exigence PMS/BPH/HACCP : procédure écrite, les points suivants : entretien locaux, plan de lutte nuisibles et maintenance preventive, fréquence de contrôle, preuve et action corrective.</t>
  </si>
  <si>
    <t>Comment réaliserais-tu un audit rapide de la maîtrise de les locaux en activité traiteur ?</t>
  </si>
  <si>
    <t>En activité traiteur, pour les locaux, j’observe le poste, je contrôle les points suivants : local propre, sol propre et mur propre et je signale les écarts.</t>
  </si>
  <si>
    <t>En activité traiteur, pour les locaux, audit : observer le poste, questionner l’équipe, vérifier les points suivants : entretien locaux, plan de lutte nuisibles et maintenance preventive, contrôler les preuves et relever les non-conformités.</t>
  </si>
  <si>
    <t>Quelle décision prends-tu en cas de non-conformité sur les locaux en activité traiteur ?</t>
  </si>
  <si>
    <t>En activité traiteur, pour les locaux, en non-conformité, j’arrête, j’isole le produit ou le matériel, puis je préviens.</t>
  </si>
  <si>
    <t>En activité traiteur, pour les locaux, non-conformité : bloquer ou isoler si besoin, analyser la cause, appliquer la correction et enregistrer la décision.</t>
  </si>
  <si>
    <t>Quels enregistrements ou autocontrôles prouvent que les locaux est maîtrisé en activité traiteur ?</t>
  </si>
  <si>
    <t>En activité traiteur, pour les locaux, je garde une preuve simple : fiche, date, contrôle réalisé et correction si besoin.</t>
  </si>
  <si>
    <t>En activité traiteur, pour les locaux, enregistrements : fiche datée, contrôle de les points suivants : entretien locaux, plan de lutte nuisibles et maintenance preventive, nom du responsable, écart constaté et action corrective réalisée.</t>
  </si>
  <si>
    <t>Quelles consignes donnerais-tu à l’équipe pour sécuriser les locaux en activité traiteur ?</t>
  </si>
  <si>
    <t>En activité traiteur, pour les locaux, je rappelle à l’équipe de contrôler les points suivants : local propre, sol propre et mur propre, d’appliquer la consigne et de signaler les écarts.</t>
  </si>
  <si>
    <t>En activité traiteur, pour les locaux, consignes équipe : expliquer les points suivants : entretien locaux, plan de lutte nuisibles et maintenance preventive, préciser le contrôle attendu, la fréquence, le responsable et la conduite à tenir.</t>
  </si>
  <si>
    <t>Explique le lien entre les locaux en activité traiteur et les risques microbiologiques, chimiques, physiques ou allergènes.</t>
  </si>
  <si>
    <t>En activité traiteur, pour les locaux, je relie l’étape aux dangers possibles et je contrôle les points suivants : local propre, sol propre et mur propre pour limiter le risque.</t>
  </si>
  <si>
    <t>En activité traiteur, pour les locaux, lien dangers : relier l’étape aux risques microbiologiques, chimiques, physiques ou allergènes, puis vérifier les points suivants : entretien locaux, plan de lutte nuisibles et maintenance preventive.</t>
  </si>
  <si>
    <t>Rédige une réponse de responsable sur les locaux en activité traiteur : organisation, contrôle, traçabilité et correction.</t>
  </si>
  <si>
    <t>En activité traiteur, pour les locaux, je m’organise, je contrôle les points suivants : local propre, sol propre et mur propre, je note l’écart et je fais corriger.</t>
  </si>
  <si>
    <t>En activité traiteur, pour les locaux, responsable : planifier l’étape, appliquer les points suivants : entretien locaux, plan de lutte nuisibles et maintenance preventive, contrôler, tracer les écarts et valider l’action corrective.</t>
  </si>
  <si>
    <t>Tu organises ton poste ou ton équipe en activité traiteur. Explique en 2 phrases ce que tu fais pour éviter un risque transversal.</t>
  </si>
  <si>
    <t>En activité traiteur, pour l’organisation, je fais attention à s organiser, preparer ordre et planning. Je contrôle le résultat et je préviens si j’ai un doute.</t>
  </si>
  <si>
    <t>En activité traiteur, pour l’organisation, je maîtrise l’étape avec les points suivants : organisation production, responsabilites definies et planning sanitaire, contrôle opérationnel et consigne claire à l’équipe.</t>
  </si>
  <si>
    <t>Pendant l’organisation en activité traiteur, que contrôles-tu concrètement avant de continuer ? Donne au moins deux points terrain.</t>
  </si>
  <si>
    <t>En activité traiteur, pour l’organisation, je contrôle les points suivants : s organiser, preparer ordre et planning. Si ce n’est pas conforme, je stoppe, je corrige ou je préviens.</t>
  </si>
  <si>
    <t>En activité traiteur, pour l’organisation, je vérifie les points suivants : organisation production, responsabilites definies et planning sanitaire, je compare au critère attendu et je déclenche une action corrective si l’écart est confirmé.</t>
  </si>
  <si>
    <t>Décris les bons gestes à appliquer pendant l’organisation en activité traiteur, avec des mots simples.</t>
  </si>
  <si>
    <t>En activité traiteur, pour l’organisation, les bons gestes sont s organiser, preparer ordre et planning. Je les applique avant de continuer.</t>
  </si>
  <si>
    <t>En activité traiteur, pour l’organisation, les gestes attendus sont formalisés : organisation production, responsabilites definies et planning sanitaire, contrôle au poste et correction immédiate en cas de dérive.</t>
  </si>
  <si>
    <t>Donne un exemple simple de conduite correcte pendant l’organisation en activité traiteur.</t>
  </si>
  <si>
    <t>En activité traiteur, pour l’organisation, exemple : je vérifie les points suivants : s organiser, preparer ordre et planning. Si quelque chose ne va pas, je corrige.</t>
  </si>
  <si>
    <t>En activité traiteur, pour l’organisation, exemple professionnel : sécuriser l’étape par les points suivants : organisation production, responsabilites definies et planning sanitaire, puis tracer l’écart et la correction si nécessaire.</t>
  </si>
  <si>
    <t>Tu vois un écart ou tu as un doute pendant l’organisation en activité traiteur. Que fais-tu tout de suite ?</t>
  </si>
  <si>
    <t>En activité traiteur, pour l’organisation, en cas de doute, j’arrête, j’isole si besoin et je préviens. Je ne continue pas sans correction.</t>
  </si>
  <si>
    <t>En activité traiteur, pour l’organisation, en cas de doute, je bloque ou j’isole, j’analyse l’écart, je décide de la correction et je trace l’action.</t>
  </si>
  <si>
    <t>Pourquoi l’organisation en activité traiteur est-il important pour la sécurité alimentaire ?</t>
  </si>
  <si>
    <t>En activité traiteur, pour l’organisation, c’est important car une erreur peut créer un risque sanitaire. Je maîtrise s organiser, preparer ordre et planning.</t>
  </si>
  <si>
    <t>En activité traiteur, pour l’organisation, l’enjeu est sanitaire : l’étape peut créer un danger. Je maîtrise les points suivants : organisation production, responsabilites definies et planning sanitaire et je vérifie l’application.</t>
  </si>
  <si>
    <t>Quels mots, gestes ou contrôles montrent que tu maîtrises l’organisation en activité traiteur ?</t>
  </si>
  <si>
    <t>En activité traiteur, pour l’organisation, les mots ou gestes attendus sont : s organiser, preparer ordre et planning. Ils montrent que je contrôle vraiment.</t>
  </si>
  <si>
    <t>En activité traiteur, pour l’organisation, les preuves de maîtrise sont organisation production, responsabilites definies et planning sanitaire, observation du poste, contrôle documenté et écart traité.</t>
  </si>
  <si>
    <t>Explique à un jeune collègue les précautions à prendre pour l’organisation en activité traiteur.</t>
  </si>
  <si>
    <t>En activité traiteur, pour l’organisation, je dirais au collègue : vérifie s organiser, preparer ordre et planning, contrôle ton travail et préviens si tu vois un écart.</t>
  </si>
  <si>
    <t>En activité traiteur, pour l’organisation, consigne équipe : appliquer les points suivants : organisation production, responsabilites definies et planning sanitaire, signaler toute dérive, corriger immédiatement et garder la preuve utile.</t>
  </si>
  <si>
    <t>Pendant l’organisation en activité traiteur, qu’est-ce qu’il ne faut surtout pas oublier ?</t>
  </si>
  <si>
    <t>En activité traiteur, pour l’organisation, à ne pas oublier : s organiser, preparer ordre et planning. Sans contrôle, on peut laisser passer un risque.</t>
  </si>
  <si>
    <t>En activité traiteur, pour l’organisation, point critique : ne pas oublier les points suivants : organisation production, responsabilites definies et planning sanitaire, car l’absence de contrôle rend la maîtrise fragile.</t>
  </si>
  <si>
    <t>Tu organises ton poste ou ton équipe en activité traiteur. Rédige une réponse courte : ce que tu fais, ce que tu contrôles, et qui tu préviens en cas de doute.</t>
  </si>
  <si>
    <t>En activité traiteur, pour l’organisation, je vérifie les points suivants : s organiser, preparer ordre et planning. Si j’ai un doute, j’arrête, je corrige ou je préviens.</t>
  </si>
  <si>
    <t>En activité traiteur, pour l’organisation, réponse responsable : organiser l’étape, contrôler les points suivants : organisation production, responsabilites definies et planning sanitaire, tracer l’écart et faire appliquer la correction.</t>
  </si>
  <si>
    <t>Présente la procédure professionnelle à appliquer pour maîtriser l’organisation en activité traiteur.</t>
  </si>
  <si>
    <t>En activité traiteur, pour l’organisation, je respecte la procédure et je vérifie les points suivants : s organiser, preparer ordre et planning. Je garde une preuve si elle est demandée.</t>
  </si>
  <si>
    <t>En activité traiteur, pour l’organisation, procédure : définir le responsable, appliquer les points suivants : organisation production, responsabilites definies et planning sanitaire, contrôler la conformité et enregistrer les écarts.</t>
  </si>
  <si>
    <t>Quels contrôles, preuves et actions correctives attends-tu sur l’organisation en activité traiteur ?</t>
  </si>
  <si>
    <t>En activité traiteur, pour l’organisation, je contrôle les points suivants : s organiser, preparer ordre et planning, je note l’écart si besoin et je propose une correction.</t>
  </si>
  <si>
    <t>En activité traiteur, pour l’organisation, contrôle/preuve/correctif : vérifier les points suivants : organisation production, responsabilites definies et planning sanitaire, conserver fiche ou relevé, puis corriger et tracer l’action.</t>
  </si>
  <si>
    <t>Analyse les dangers liés à l’organisation en activité traiteur et indique les mesures de maîtrise attendues.</t>
  </si>
  <si>
    <t>En activité traiteur, pour l’organisation, je repère le danger, je maîtrise s organiser, preparer ordre et planning et je préviens le responsable en cas de doute.</t>
  </si>
  <si>
    <t>En activité traiteur, pour l’organisation, analyse danger : identifier le risque lié à l’étape, maîtriser les points suivants : organisation production, responsabilites definies et planning sanitaire, vérifier l’efficacité et corriger l’écart.</t>
  </si>
  <si>
    <t>Quelles exigences PMS, BPH ou HACCP doivent être respectées pour l’organisation en activité traiteur ?</t>
  </si>
  <si>
    <t>En activité traiteur, pour l’organisation, je respecte les consignes BPH/PMS : s organiser, preparer ordre et planning. Je travaille proprement et je contrôle.</t>
  </si>
  <si>
    <t>En activité traiteur, pour l’organisation, exigence PMS/BPH/HACCP : procédure écrite, les points suivants : organisation production, responsabilites definies et planning sanitaire, fréquence de contrôle, preuve et action corrective.</t>
  </si>
  <si>
    <t>Comment réaliserais-tu un audit rapide de la maîtrise de l’organisation en activité traiteur ?</t>
  </si>
  <si>
    <t>En activité traiteur, pour l’organisation, j’observe le poste, je contrôle les points suivants : s organiser, preparer ordre et planning et je signale les écarts.</t>
  </si>
  <si>
    <t>En activité traiteur, pour l’organisation, audit : observer le poste, questionner l’équipe, vérifier les points suivants : organisation production, responsabilites definies et planning sanitaire, contrôler les preuves et relever les non-conformités.</t>
  </si>
  <si>
    <t>Quelle décision prends-tu en cas de non-conformité sur l’organisation en activité traiteur ?</t>
  </si>
  <si>
    <t>En activité traiteur, pour l’organisation, en non-conformité, j’arrête, j’isole le produit ou le matériel, puis je préviens.</t>
  </si>
  <si>
    <t>En activité traiteur, pour l’organisation, non-conformité : bloquer ou isoler si besoin, analyser la cause, appliquer la correction et enregistrer la décision.</t>
  </si>
  <si>
    <t>Quels enregistrements ou autocontrôles prouvent que l’organisation est maîtrisé en activité traiteur ?</t>
  </si>
  <si>
    <t>En activité traiteur, pour l’organisation, je garde une preuve simple : fiche, date, contrôle réalisé et correction si besoin.</t>
  </si>
  <si>
    <t>En activité traiteur, pour l’organisation, enregistrements : fiche datée, contrôle de les points suivants : organisation production, responsabilites definies et planning sanitaire, nom du responsable, écart constaté et action corrective réalisée.</t>
  </si>
  <si>
    <t>Quelles consignes donnerais-tu à l’équipe pour sécuriser l’organisation en activité traiteur ?</t>
  </si>
  <si>
    <t>En activité traiteur, pour l’organisation, je rappelle à l’équipe de contrôler les points suivants : s organiser, preparer ordre et planning, d’appliquer la consigne et de signaler les écarts.</t>
  </si>
  <si>
    <t>En activité traiteur, pour l’organisation, consignes équipe : expliquer les points suivants : organisation production, responsabilites definies et planning sanitaire, préciser le contrôle attendu, la fréquence, le responsable et la conduite à tenir.</t>
  </si>
  <si>
    <t>Explique le lien entre l’organisation en activité traiteur et les risques microbiologiques, chimiques, physiques ou allergènes.</t>
  </si>
  <si>
    <t>En activité traiteur, pour l’organisation, je relie l’étape aux dangers possibles et je contrôle les points suivants : s organiser, preparer ordre et planning pour limiter le risque.</t>
  </si>
  <si>
    <t>En activité traiteur, pour l’organisation, lien dangers : relier l’étape aux risques microbiologiques, chimiques, physiques ou allergènes, puis vérifier les points suivants : organisation production, responsabilites definies et planning sanitaire.</t>
  </si>
  <si>
    <t>Rédige une réponse de responsable sur l’organisation en activité traiteur : organisation, contrôle, traçabilité et correction.</t>
  </si>
  <si>
    <t>En activité traiteur, pour l’organisation, je m’organise, je contrôle les points suivants : s organiser, preparer ordre et planning, je note l’écart et je fais corriger.</t>
  </si>
  <si>
    <t>En activité traiteur, pour l’organisation, responsable : planifier l’étape, appliquer les points suivants : organisation production, responsabilites definies et planning sanitaire, contrôler, tracer les écarts et valider l’action corrective.</t>
  </si>
  <si>
    <t>Tu réponds à une situation générale d’hygiène en activité traiteur. Explique en 2 phrases ce que tu fais pour éviter un risque transversal.</t>
  </si>
  <si>
    <t>En activité traiteur, pour l’hygiène générale, je fais attention à hygiene, bonnes pratiques et faire attention. Je contrôle le résultat et je préviens si j’ai un doute.</t>
  </si>
  <si>
    <t>En activité traiteur, pour l’hygiène générale, je maîtrise l’étape avec les points suivants : pms, bph et haccp, contrôle opérationnel et consigne claire à l’équipe.</t>
  </si>
  <si>
    <t>Pendant l’hygiène générale en activité traiteur, que contrôles-tu concrètement avant de continuer ? Donne au moins deux points terrain.</t>
  </si>
  <si>
    <t>En activité traiteur, pour l’hygiène générale, je contrôle les points suivants : hygiene, bonnes pratiques et faire attention. Si ce n’est pas conforme, je stoppe, je corrige ou je préviens.</t>
  </si>
  <si>
    <t>En activité traiteur, pour l’hygiène générale, je vérifie les points suivants : pms, bph et haccp, je compare au critère attendu et je déclenche une action corrective si l’écart est confirmé.</t>
  </si>
  <si>
    <t>Décris les bons gestes à appliquer pendant l’hygiène générale en activité traiteur, avec des mots simples.</t>
  </si>
  <si>
    <t>En activité traiteur, pour l’hygiène générale, les bons gestes sont hygiene, bonnes pratiques et faire attention. Je les applique avant de continuer.</t>
  </si>
  <si>
    <t>En activité traiteur, pour l’hygiène générale, les gestes attendus sont formalisés : pms, bph et haccp, contrôle au poste et correction immédiate en cas de dérive.</t>
  </si>
  <si>
    <t>Donne un exemple simple de conduite correcte pendant l’hygiène générale en activité traiteur.</t>
  </si>
  <si>
    <t>En activité traiteur, pour l’hygiène générale, exemple : je vérifie les points suivants : hygiene, bonnes pratiques et faire attention. Si quelque chose ne va pas, je corrige.</t>
  </si>
  <si>
    <t>En activité traiteur, pour l’hygiène générale, exemple professionnel : sécuriser l’étape par les points suivants : pms, bph et haccp, puis tracer l’écart et la correction si nécessaire.</t>
  </si>
  <si>
    <t>Tu vois un écart ou tu as un doute pendant l’hygiène générale en activité traiteur. Que fais-tu tout de suite ?</t>
  </si>
  <si>
    <t>En activité traiteur, pour l’hygiène générale, en cas de doute, j’arrête, j’isole si besoin et je préviens. Je ne continue pas sans correction.</t>
  </si>
  <si>
    <t>En activité traiteur, pour l’hygiène générale, en cas de doute, je bloque ou j’isole, j’analyse l’écart, je décide de la correction et je trace l’action.</t>
  </si>
  <si>
    <t>Pourquoi l’hygiène générale en activité traiteur est-il important pour la sécurité alimentaire ?</t>
  </si>
  <si>
    <t>En activité traiteur, pour l’hygiène générale, c’est important car une erreur peut créer un risque sanitaire. Je maîtrise hygiene, bonnes pratiques et faire attention.</t>
  </si>
  <si>
    <t>En activité traiteur, pour l’hygiène générale, l’enjeu est sanitaire : l’étape peut créer un danger. Je maîtrise les points suivants : pms, bph et haccp et je vérifie l’application.</t>
  </si>
  <si>
    <t>Quels mots, gestes ou contrôles montrent que tu maîtrises l’hygiène générale en activité traiteur ?</t>
  </si>
  <si>
    <t>En activité traiteur, pour l’hygiène générale, les mots ou gestes attendus sont : hygiene, bonnes pratiques et faire attention. Ils montrent que je contrôle vraiment.</t>
  </si>
  <si>
    <t>En activité traiteur, pour l’hygiène générale, les preuves de maîtrise sont pms, bph et haccp, observation du poste, contrôle documenté et écart traité.</t>
  </si>
  <si>
    <t>Explique à un jeune collègue les précautions à prendre pour l’hygiène générale en activité traiteur.</t>
  </si>
  <si>
    <t>En activité traiteur, pour l’hygiène générale, je dirais au collègue : vérifie hygiene, bonnes pratiques et faire attention, contrôle ton travail et préviens si tu vois un écart.</t>
  </si>
  <si>
    <t>En activité traiteur, pour l’hygiène générale, consigne équipe : appliquer les points suivants : pms, bph et haccp, signaler toute dérive, corriger immédiatement et garder la preuve utile.</t>
  </si>
  <si>
    <t>Pendant l’hygiène générale en activité traiteur, qu’est-ce qu’il ne faut surtout pas oublier ?</t>
  </si>
  <si>
    <t>En activité traiteur, pour l’hygiène générale, à ne pas oublier : hygiene, bonnes pratiques et faire attention. Sans contrôle, on peut laisser passer un risque.</t>
  </si>
  <si>
    <t>En activité traiteur, pour l’hygiène générale, point critique : ne pas oublier les points suivants : pms, bph et haccp, car l’absence de contrôle rend la maîtrise fragile.</t>
  </si>
  <si>
    <t>Tu réponds à une situation générale d’hygiène en activité traiteur. Rédige une réponse courte : ce que tu fais, ce que tu contrôles, et qui tu préviens en cas de doute.</t>
  </si>
  <si>
    <t>En activité traiteur, pour l’hygiène générale, je vérifie les points suivants : hygiene, bonnes pratiques et faire attention. Si j’ai un doute, j’arrête, je corrige ou je préviens.</t>
  </si>
  <si>
    <t>En activité traiteur, pour l’hygiène générale, réponse responsable : organiser l’étape, contrôler les points suivants : pms, bph et haccp, tracer l’écart et faire appliquer la correction.</t>
  </si>
  <si>
    <t>Présente la procédure professionnelle à appliquer pour maîtriser l’hygiène générale en activité traiteur.</t>
  </si>
  <si>
    <t>En activité traiteur, pour l’hygiène générale, je respecte la procédure et je vérifie les points suivants : hygiene, bonnes pratiques et faire attention. Je garde une preuve si elle est demandée.</t>
  </si>
  <si>
    <t>En activité traiteur, pour l’hygiène générale, procédure : définir le responsable, appliquer les points suivants : pms, bph et haccp, contrôler la conformité et enregistrer les écarts.</t>
  </si>
  <si>
    <t>Quels contrôles, preuves et actions correctives attends-tu sur l’hygiène générale en activité traiteur ?</t>
  </si>
  <si>
    <t>En activité traiteur, pour l’hygiène générale, je contrôle les points suivants : hygiene, bonnes pratiques et faire attention, je note l’écart si besoin et je propose une correction.</t>
  </si>
  <si>
    <t>En activité traiteur, pour l’hygiène générale, contrôle/preuve/correctif : vérifier les points suivants : pms, bph et haccp, conserver fiche ou relevé, puis corriger et tracer l’action.</t>
  </si>
  <si>
    <t>Analyse les dangers liés à l’hygiène générale en activité traiteur et indique les mesures de maîtrise attendues.</t>
  </si>
  <si>
    <t>En activité traiteur, pour l’hygiène générale, je repère le danger, je maîtrise hygiene, bonnes pratiques et faire attention et je préviens le responsable en cas de doute.</t>
  </si>
  <si>
    <t>En activité traiteur, pour l’hygiène générale, analyse danger : identifier le risque lié à l’étape, maîtriser les points suivants : pms, bph et haccp, vérifier l’efficacité et corriger l’écart.</t>
  </si>
  <si>
    <t>Quelles exigences PMS, BPH ou HACCP doivent être respectées pour l’hygiène générale en activité traiteur ?</t>
  </si>
  <si>
    <t>En activité traiteur, pour l’hygiène générale, je respecte les consignes BPH/PMS : hygiene, bonnes pratiques et faire attention. Je travaille proprement et je contrôle.</t>
  </si>
  <si>
    <t>En activité traiteur, pour l’hygiène générale, exigence PMS/BPH/HACCP : procédure écrite, les points suivants : pms, bph et haccp, fréquence de contrôle, preuve et action corrective.</t>
  </si>
  <si>
    <t>Comment réaliserais-tu un audit rapide de la maîtrise de l’hygiène générale en activité traiteur ?</t>
  </si>
  <si>
    <t>En activité traiteur, pour l’hygiène générale, j’observe le poste, je contrôle les points suivants : hygiene, bonnes pratiques et faire attention et je signale les écarts.</t>
  </si>
  <si>
    <t>En activité traiteur, pour l’hygiène générale, audit : observer le poste, questionner l’équipe, vérifier les points suivants : pms, bph et haccp, contrôler les preuves et relever les non-conformités.</t>
  </si>
  <si>
    <t>Quelle décision prends-tu en cas de non-conformité sur l’hygiène générale en activité traiteur ?</t>
  </si>
  <si>
    <t>En activité traiteur, pour l’hygiène générale, en non-conformité, j’arrête, j’isole le produit ou le matériel, puis je préviens.</t>
  </si>
  <si>
    <t>En activité traiteur, pour l’hygiène générale, non-conformité : bloquer ou isoler si besoin, analyser la cause, appliquer la correction et enregistrer la décision.</t>
  </si>
  <si>
    <t>Quels enregistrements ou autocontrôles prouvent que l’hygiène générale est maîtrisé en activité traiteur ?</t>
  </si>
  <si>
    <t>En activité traiteur, pour l’hygiène générale, je garde une preuve simple : fiche, date, contrôle réalisé et correction si besoin.</t>
  </si>
  <si>
    <t>En activité traiteur, pour l’hygiène générale, enregistrements : fiche datée, contrôle de les points suivants : pms, bph et haccp, nom du responsable, écart constaté et action corrective réalisée.</t>
  </si>
  <si>
    <t>Quelles consignes donnerais-tu à l’équipe pour sécuriser l’hygiène générale en activité traiteur ?</t>
  </si>
  <si>
    <t>En activité traiteur, pour l’hygiène générale, je rappelle à l’équipe de contrôler les points suivants : hygiene, bonnes pratiques et faire attention, d’appliquer la consigne et de signaler les écarts.</t>
  </si>
  <si>
    <t>En activité traiteur, pour l’hygiène générale, consignes équipe : expliquer les points suivants : pms, bph et haccp, préciser le contrôle attendu, la fréquence, le responsable et la conduite à tenir.</t>
  </si>
  <si>
    <t>Explique le lien entre l’hygiène générale en activité traiteur et les risques microbiologiques, chimiques, physiques ou allergènes.</t>
  </si>
  <si>
    <t>En activité traiteur, pour l’hygiène générale, je relie l’étape aux dangers possibles et je contrôle les points suivants : hygiene, bonnes pratiques et faire attention pour limiter le risque.</t>
  </si>
  <si>
    <t>En activité traiteur, pour l’hygiène générale, lien dangers : relier l’étape aux risques microbiologiques, chimiques, physiques ou allergènes, puis vérifier les points suivants : pms, bph et haccp.</t>
  </si>
  <si>
    <t>Rédige une réponse de responsable sur l’hygiène générale en activité traiteur : organisation, contrôle, traçabilité et correction.</t>
  </si>
  <si>
    <t>En activité traiteur, pour l’hygiène générale, je m’organise, je contrôle les points suivants : hygiene, bonnes pratiques et faire attention, je note l’écart et je fais corriger.</t>
  </si>
  <si>
    <t>En activité traiteur, pour l’hygiène générale, responsable : planifier l’étape, appliquer les points suivants : pms, bph et haccp, contrôler, tracer les écarts et valider l’action corrective.</t>
  </si>
  <si>
    <t>Tu travailles en légumerie en activité traiteur. Explique en 2 phrases ce que tu fais pour éviter un risque microbiologique.</t>
  </si>
  <si>
    <t>En activité traiteur, pour la légumerie, je fais attention à laver legumes, terre et eplucher. Je contrôle le résultat et je préviens si j’ai un doute.</t>
  </si>
  <si>
    <t>En activité traiteur, pour la légumerie, je maîtrise l’étape avec les points suivants : procedure legumerie, zone terreuse et lavage desinfection legumes, contrôle opérationnel et consigne claire à l’équipe.</t>
  </si>
  <si>
    <t>Pendant la légumerie en activité traiteur, que contrôles-tu concrètement avant de continuer ? Donne au moins deux points terrain.</t>
  </si>
  <si>
    <t>En activité traiteur, pour la légumerie, je contrôle les points suivants : laver legumes, terre et eplucher. Si ce n’est pas conforme, je stoppe, je corrige ou je préviens.</t>
  </si>
  <si>
    <t>En activité traiteur, pour la légumerie, je vérifie les points suivants : procedure legumerie, zone terreuse et lavage desinfection legumes, je compare au critère attendu et je déclenche une action corrective si l’écart est confirmé.</t>
  </si>
  <si>
    <t>Décris les bons gestes à appliquer pendant la légumerie en activité traiteur, avec des mots simples.</t>
  </si>
  <si>
    <t>En activité traiteur, pour la légumerie, les bons gestes sont laver legumes, terre et eplucher. Je les applique avant de continuer.</t>
  </si>
  <si>
    <t>En activité traiteur, pour la légumerie, les gestes attendus sont formalisés : procedure legumerie, zone terreuse et lavage desinfection legumes, contrôle au poste et correction immédiate en cas de dérive.</t>
  </si>
  <si>
    <t>Donne un exemple simple de conduite correcte pendant la légumerie en activité traiteur.</t>
  </si>
  <si>
    <t>En activité traiteur, pour la légumerie, exemple : je vérifie les points suivants : laver legumes, terre et eplucher. Si quelque chose ne va pas, je corrige.</t>
  </si>
  <si>
    <t>En activité traiteur, pour la légumerie, exemple professionnel : sécuriser l’étape par les points suivants : procedure legumerie, zone terreuse et lavage desinfection legumes, puis tracer l’écart et la correction si nécessaire.</t>
  </si>
  <si>
    <t>Tu vois un écart ou tu as un doute pendant la légumerie en activité traiteur. Que fais-tu tout de suite ?</t>
  </si>
  <si>
    <t>En activité traiteur, pour la légumerie, en cas de doute, j’arrête, j’isole si besoin et je préviens. Je ne continue pas sans correction.</t>
  </si>
  <si>
    <t>En activité traiteur, pour la légumerie, en cas de doute, je bloque ou j’isole, j’analyse l’écart, je décide de la correction et je trace l’action.</t>
  </si>
  <si>
    <t>Pourquoi la légumerie en activité traiteur est-il important pour la sécurité alimentaire ?</t>
  </si>
  <si>
    <t>En activité traiteur, pour la légumerie, c’est important car une erreur peut créer un risque sanitaire. Je maîtrise laver legumes, terre et eplucher.</t>
  </si>
  <si>
    <t>En activité traiteur, pour la légumerie, l’enjeu est sanitaire : l’étape peut créer un danger. Je maîtrise les points suivants : procedure legumerie, zone terreuse et lavage desinfection legumes et je vérifie l’application.</t>
  </si>
  <si>
    <t>Quels mots, gestes ou contrôles montrent que tu maîtrises la légumerie en activité traiteur ?</t>
  </si>
  <si>
    <t>En activité traiteur, pour la légumerie, les mots ou gestes attendus sont : laver legumes, terre et eplucher. Ils montrent que je contrôle vraiment.</t>
  </si>
  <si>
    <t>En activité traiteur, pour la légumerie, les preuves de maîtrise sont procedure legumerie, zone terreuse et lavage desinfection legumes, observation du poste, contrôle documenté et écart traité.</t>
  </si>
  <si>
    <t>Explique à un jeune collègue les précautions à prendre pour la légumerie en activité traiteur.</t>
  </si>
  <si>
    <t>En activité traiteur, pour la légumerie, je dirais au collègue : vérifie laver legumes, terre et eplucher, contrôle ton travail et préviens si tu vois un écart.</t>
  </si>
  <si>
    <t>En activité traiteur, pour la légumerie, consigne équipe : appliquer les points suivants : procedure legumerie, zone terreuse et lavage desinfection legumes, signaler toute dérive, corriger immédiatement et garder la preuve utile.</t>
  </si>
  <si>
    <t>Pendant la légumerie en activité traiteur, qu’est-ce qu’il ne faut surtout pas oublier ?</t>
  </si>
  <si>
    <t>En activité traiteur, pour la légumerie, à ne pas oublier : laver legumes, terre et eplucher. Sans contrôle, on peut laisser passer un risque.</t>
  </si>
  <si>
    <t>En activité traiteur, pour la légumerie, point critique : ne pas oublier les points suivants : procedure legumerie, zone terreuse et lavage desinfection legumes, car l’absence de contrôle rend la maîtrise fragile.</t>
  </si>
  <si>
    <t>Tu travailles en légumerie en activité traiteur. Rédige une réponse courte : ce que tu fais, ce que tu contrôles, et qui tu préviens en cas de doute.</t>
  </si>
  <si>
    <t>En activité traiteur, pour la légumerie, je vérifie les points suivants : laver legumes, terre et eplucher. Si j’ai un doute, j’arrête, je corrige ou je préviens.</t>
  </si>
  <si>
    <t>En activité traiteur, pour la légumerie, réponse responsable : organiser l’étape, contrôler les points suivants : procedure legumerie, zone terreuse et lavage desinfection legumes, tracer l’écart et faire appliquer la correction.</t>
  </si>
  <si>
    <t>Présente la procédure professionnelle à appliquer pour maîtriser la légumerie en activité traiteur.</t>
  </si>
  <si>
    <t>En activité traiteur, pour la légumerie, je respecte la procédure et je vérifie les points suivants : laver legumes, terre et eplucher. Je garde une preuve si elle est demandée.</t>
  </si>
  <si>
    <t>En activité traiteur, pour la légumerie, procédure : définir le responsable, appliquer les points suivants : procedure legumerie, zone terreuse et lavage desinfection legumes, contrôler la conformité et enregistrer les écarts.</t>
  </si>
  <si>
    <t>Quels contrôles, preuves et actions correctives attends-tu sur la légumerie en activité traiteur ?</t>
  </si>
  <si>
    <t>En activité traiteur, pour la légumerie, je contrôle les points suivants : laver legumes, terre et eplucher, je note l’écart si besoin et je propose une correction.</t>
  </si>
  <si>
    <t>En activité traiteur, pour la légumerie, contrôle/preuve/correctif : vérifier les points suivants : procedure legumerie, zone terreuse et lavage desinfection legumes, conserver fiche ou relevé, puis corriger et tracer l’action.</t>
  </si>
  <si>
    <t>Analyse les dangers liés à la légumerie en activité traiteur et indique les mesures de maîtrise attendues.</t>
  </si>
  <si>
    <t>En activité traiteur, pour la légumerie, je repère le danger, je maîtrise laver legumes, terre et eplucher et je préviens le responsable en cas de doute.</t>
  </si>
  <si>
    <t>En activité traiteur, pour la légumerie, analyse danger : identifier le risque lié à l’étape, maîtriser les points suivants : procedure legumerie, zone terreuse et lavage desinfection legumes, vérifier l’efficacité et corriger l’écart.</t>
  </si>
  <si>
    <t>Quelles exigences PMS, BPH ou HACCP doivent être respectées pour la légumerie en activité traiteur ?</t>
  </si>
  <si>
    <t>En activité traiteur, pour la légumerie, je respecte les consignes BPH/PMS : laver legumes, terre et eplucher. Je travaille proprement et je contrôle.</t>
  </si>
  <si>
    <t>En activité traiteur, pour la légumerie, exigence PMS/BPH/HACCP : procédure écrite, les points suivants : procedure legumerie, zone terreuse et lavage desinfection legumes, fréquence de contrôle, preuve et action corrective.</t>
  </si>
  <si>
    <t>Comment réaliserais-tu un audit rapide de la maîtrise de la légumerie en activité traiteur ?</t>
  </si>
  <si>
    <t>En activité traiteur, pour la légumerie, j’observe le poste, je contrôle les points suivants : laver legumes, terre et eplucher et je signale les écarts.</t>
  </si>
  <si>
    <t>En activité traiteur, pour la légumerie, audit : observer le poste, questionner l’équipe, vérifier les points suivants : procedure legumerie, zone terreuse et lavage desinfection legumes, contrôler les preuves et relever les non-conformités.</t>
  </si>
  <si>
    <t>Quelle décision prends-tu en cas de non-conformité sur la légumerie en activité traiteur ?</t>
  </si>
  <si>
    <t>En activité traiteur, pour la légumerie, en non-conformité, j’arrête, j’isole le produit ou le matériel, puis je préviens.</t>
  </si>
  <si>
    <t>En activité traiteur, pour la légumerie, non-conformité : bloquer ou isoler si besoin, analyser la cause, appliquer la correction et enregistrer la décision.</t>
  </si>
  <si>
    <t>Quels enregistrements ou autocontrôles prouvent que la légumerie est maîtrisé en activité traiteur ?</t>
  </si>
  <si>
    <t>En activité traiteur, pour la légumerie, je garde une preuve simple : fiche, date, contrôle réalisé et correction si besoin.</t>
  </si>
  <si>
    <t>En activité traiteur, pour la légumerie, enregistrements : fiche datée, contrôle de les points suivants : procedure legumerie, zone terreuse et lavage desinfection legumes, nom du responsable, écart constaté et action corrective réalisée.</t>
  </si>
  <si>
    <t>Quelles consignes donnerais-tu à l’équipe pour sécuriser la légumerie en activité traiteur ?</t>
  </si>
  <si>
    <t>En activité traiteur, pour la légumerie, je rappelle à l’équipe de contrôler les points suivants : laver legumes, terre et eplucher, d’appliquer la consigne et de signaler les écarts.</t>
  </si>
  <si>
    <t>En activité traiteur, pour la légumerie, consignes équipe : expliquer les points suivants : procedure legumerie, zone terreuse et lavage desinfection legumes, préciser le contrôle attendu, la fréquence, le responsable et la conduite à tenir.</t>
  </si>
  <si>
    <t>Explique le lien entre la légumerie en activité traiteur et les risques microbiologiques, chimiques, physiques ou allergènes.</t>
  </si>
  <si>
    <t>En activité traiteur, pour la légumerie, je relie l’étape aux dangers possibles et je contrôle les points suivants : laver legumes, terre et eplucher pour limiter le risque.</t>
  </si>
  <si>
    <t>En activité traiteur, pour la légumerie, lien dangers : relier l’étape aux risques microbiologiques, chimiques, physiques ou allergènes, puis vérifier les points suivants : procedure legumerie, zone terreuse et lavage desinfection legumes.</t>
  </si>
  <si>
    <t>Rédige une réponse de responsable sur la légumerie en activité traiteur : organisation, contrôle, traçabilité et correction.</t>
  </si>
  <si>
    <t>En activité traiteur, pour la légumerie, je m’organise, je contrôle les points suivants : laver legumes, terre et eplucher, je note l’écart et je fais corriger.</t>
  </si>
  <si>
    <t>En activité traiteur, pour la légumerie, responsable : planifier l’étape, appliquer les points suivants : procedure legumerie, zone terreuse et lavage desinfection legumes, contrôler, tracer les écarts et valider l’action corrective.</t>
  </si>
  <si>
    <t>Tu suis une fermentation en activité traiteur. Explique en 2 phrases ce que tu fais pour éviter un risque microbiologique.</t>
  </si>
  <si>
    <t>En activité traiteur, pour la fermentation, je fais attention à fermentation, levain et temps fermentation. Je contrôle le résultat et je préviens si j’ai un doute.</t>
  </si>
  <si>
    <t>En activité traiteur, pour la fermentation, je maîtrise l’étape avec les points suivants : fermentation maitrisee, parametre fermentation et temps temperature, contrôle opérationnel et consigne claire à l’équipe.</t>
  </si>
  <si>
    <t>Pendant la fermentation en activité traiteur, que contrôles-tu concrètement avant de continuer ? Donne au moins deux points terrain.</t>
  </si>
  <si>
    <t>En activité traiteur, pour la fermentation, je contrôle les points suivants : fermentation, levain et temps fermentation. Si ce n’est pas conforme, je stoppe, je corrige ou je préviens.</t>
  </si>
  <si>
    <t>En activité traiteur, pour la fermentation, je vérifie les points suivants : fermentation maitrisee, parametre fermentation et temps temperature, je compare au critère attendu et je déclenche une action corrective si l’écart est confirmé.</t>
  </si>
  <si>
    <t>Décris les bons gestes à appliquer pendant la fermentation en activité traiteur, avec des mots simples.</t>
  </si>
  <si>
    <t>En activité traiteur, pour la fermentation, les bons gestes sont fermentation, levain et temps fermentation. Je les applique avant de continuer.</t>
  </si>
  <si>
    <t>En activité traiteur, pour la fermentation, les gestes attendus sont formalisés : fermentation maitrisee, parametre fermentation et temps temperature, contrôle au poste et correction immédiate en cas de dérive.</t>
  </si>
  <si>
    <t>Donne un exemple simple de conduite correcte pendant la fermentation en activité traiteur.</t>
  </si>
  <si>
    <t>En activité traiteur, pour la fermentation, exemple : je vérifie les points suivants : fermentation, levain et temps fermentation. Si quelque chose ne va pas, je corrige.</t>
  </si>
  <si>
    <t>En activité traiteur, pour la fermentation, exemple professionnel : sécuriser l’étape par les points suivants : fermentation maitrisee, parametre fermentation et temps temperature, puis tracer l’écart et la correction si nécessaire.</t>
  </si>
  <si>
    <t>Tu vois un écart ou tu as un doute pendant la fermentation en activité traiteur. Que fais-tu tout de suite ?</t>
  </si>
  <si>
    <t>En activité traiteur, pour la fermentation, en cas de doute, j’arrête, j’isole si besoin et je préviens. Je ne continue pas sans correction.</t>
  </si>
  <si>
    <t>En activité traiteur, pour la fermentation, en cas de doute, je bloque ou j’isole, j’analyse l’écart, je décide de la correction et je trace l’action.</t>
  </si>
  <si>
    <t>Pourquoi la fermentation en activité traiteur est-il important pour la sécurité alimentaire ?</t>
  </si>
  <si>
    <t>En activité traiteur, pour la fermentation, c’est important car une erreur peut créer un risque sanitaire. Je maîtrise fermentation, levain et temps fermentation.</t>
  </si>
  <si>
    <t>En activité traiteur, pour la fermentation, l’enjeu est sanitaire : l’étape peut créer un danger. Je maîtrise les points suivants : fermentation maitrisee, parametre fermentation et temps temperature et je vérifie l’application.</t>
  </si>
  <si>
    <t>Quels mots, gestes ou contrôles montrent que tu maîtrises la fermentation en activité traiteur ?</t>
  </si>
  <si>
    <t>En activité traiteur, pour la fermentation, les mots ou gestes attendus sont : fermentation, levain et temps fermentation. Ils montrent que je contrôle vraiment.</t>
  </si>
  <si>
    <t>En activité traiteur, pour la fermentation, les preuves de maîtrise sont fermentation maitrisee, parametre fermentation et temps temperature, observation du poste, contrôle documenté et écart traité.</t>
  </si>
  <si>
    <t>Explique à un jeune collègue les précautions à prendre pour la fermentation en activité traiteur.</t>
  </si>
  <si>
    <t>En activité traiteur, pour la fermentation, je dirais au collègue : vérifie fermentation, levain et temps fermentation, contrôle ton travail et préviens si tu vois un écart.</t>
  </si>
  <si>
    <t>En activité traiteur, pour la fermentation, consigne équipe : appliquer les points suivants : fermentation maitrisee, parametre fermentation et temps temperature, signaler toute dérive, corriger immédiatement et garder la preuve utile.</t>
  </si>
  <si>
    <t>Pendant la fermentation en activité traiteur, qu’est-ce qu’il ne faut surtout pas oublier ?</t>
  </si>
  <si>
    <t>En activité traiteur, pour la fermentation, à ne pas oublier : fermentation, levain et temps fermentation. Sans contrôle, on peut laisser passer un risque.</t>
  </si>
  <si>
    <t>En activité traiteur, pour la fermentation, point critique : ne pas oublier les points suivants : fermentation maitrisee, parametre fermentation et temps temperature, car l’absence de contrôle rend la maîtrise fragile.</t>
  </si>
  <si>
    <t>Tu suis une fermentation en activité traiteur. Rédige une réponse courte : ce que tu fais, ce que tu contrôles, et qui tu préviens en cas de doute.</t>
  </si>
  <si>
    <t>En activité traiteur, pour la fermentation, je vérifie les points suivants : fermentation, levain et temps fermentation. Si j’ai un doute, j’arrête, je corrige ou je préviens.</t>
  </si>
  <si>
    <t>En activité traiteur, pour la fermentation, réponse responsable : organiser l’étape, contrôler les points suivants : fermentation maitrisee, parametre fermentation et temps temperature, tracer l’écart et faire appliquer la correction.</t>
  </si>
  <si>
    <t>Présente la procédure professionnelle à appliquer pour maîtriser la fermentation en activité traiteur.</t>
  </si>
  <si>
    <t>En activité traiteur, pour la fermentation, je respecte la procédure et je vérifie les points suivants : fermentation, levain et temps fermentation. Je garde une preuve si elle est demandée.</t>
  </si>
  <si>
    <t>En activité traiteur, pour la fermentation, procédure : définir le responsable, appliquer les points suivants : fermentation maitrisee, parametre fermentation et temps temperature, contrôler la conformité et enregistrer les écarts.</t>
  </si>
  <si>
    <t>Quels contrôles, preuves et actions correctives attends-tu sur la fermentation en activité traiteur ?</t>
  </si>
  <si>
    <t>En activité traiteur, pour la fermentation, je contrôle les points suivants : fermentation, levain et temps fermentation, je note l’écart si besoin et je propose une correction.</t>
  </si>
  <si>
    <t>En activité traiteur, pour la fermentation, contrôle/preuve/correctif : vérifier les points suivants : fermentation maitrisee, parametre fermentation et temps temperature, conserver fiche ou relevé, puis corriger et tracer l’action.</t>
  </si>
  <si>
    <t>Analyse les dangers liés à la fermentation en activité traiteur et indique les mesures de maîtrise attendues.</t>
  </si>
  <si>
    <t>En activité traiteur, pour la fermentation, je repère le danger, je maîtrise fermentation, levain et temps fermentation et je préviens le responsable en cas de doute.</t>
  </si>
  <si>
    <t>En activité traiteur, pour la fermentation, analyse danger : identifier le risque lié à l’étape, maîtriser les points suivants : fermentation maitrisee, parametre fermentation et temps temperature, vérifier l’efficacité et corriger l’écart.</t>
  </si>
  <si>
    <t>Quelles exigences PMS, BPH ou HACCP doivent être respectées pour la fermentation en activité traiteur ?</t>
  </si>
  <si>
    <t>En activité traiteur, pour la fermentation, je respecte les consignes BPH/PMS : fermentation, levain et temps fermentation. Je travaille proprement et je contrôle.</t>
  </si>
  <si>
    <t>En activité traiteur, pour la fermentation, exigence PMS/BPH/HACCP : procédure écrite, les points suivants : fermentation maitrisee, parametre fermentation et temps temperature, fréquence de contrôle, preuve et action corrective.</t>
  </si>
  <si>
    <t>Comment réaliserais-tu un audit rapide de la maîtrise de la fermentation en activité traiteur ?</t>
  </si>
  <si>
    <t>En activité traiteur, pour la fermentation, j’observe le poste, je contrôle les points suivants : fermentation, levain et temps fermentation et je signale les écarts.</t>
  </si>
  <si>
    <t>En activité traiteur, pour la fermentation, audit : observer le poste, questionner l’équipe, vérifier les points suivants : fermentation maitrisee, parametre fermentation et temps temperature, contrôler les preuves et relever les non-conformités.</t>
  </si>
  <si>
    <t>Quelle décision prends-tu en cas de non-conformité sur la fermentation en activité traiteur ?</t>
  </si>
  <si>
    <t>En activité traiteur, pour la fermentation, en non-conformité, j’arrête, j’isole le produit ou le matériel, puis je préviens.</t>
  </si>
  <si>
    <t>En activité traiteur, pour la fermentation, non-conformité : bloquer ou isoler si besoin, analyser la cause, appliquer la correction et enregistrer la décision.</t>
  </si>
  <si>
    <t>Quels enregistrements ou autocontrôles prouvent que la fermentation est maîtrisé en activité traiteur ?</t>
  </si>
  <si>
    <t>En activité traiteur, pour la fermentation, je garde une preuve simple : fiche, date, contrôle réalisé et correction si besoin.</t>
  </si>
  <si>
    <t>En activité traiteur, pour la fermentation, enregistrements : fiche datée, contrôle de les points suivants : fermentation maitrisee, parametre fermentation et temps temperature, nom du responsable, écart constaté et action corrective réalisée.</t>
  </si>
  <si>
    <t>Quelles consignes donnerais-tu à l’équipe pour sécuriser la fermentation en activité traiteur ?</t>
  </si>
  <si>
    <t>En activité traiteur, pour la fermentation, je rappelle à l’équipe de contrôler les points suivants : fermentation, levain et temps fermentation, d’appliquer la consigne et de signaler les écarts.</t>
  </si>
  <si>
    <t>En activité traiteur, pour la fermentation, consignes équipe : expliquer les points suivants : fermentation maitrisee, parametre fermentation et temps temperature, préciser le contrôle attendu, la fréquence, le responsable et la conduite à tenir.</t>
  </si>
  <si>
    <t>Explique le lien entre la fermentation en activité traiteur et les risques microbiologiques, chimiques, physiques ou allergènes.</t>
  </si>
  <si>
    <t>En activité traiteur, pour la fermentation, je relie l’étape aux dangers possibles et je contrôle les points suivants : fermentation, levain et temps fermentation pour limiter le risque.</t>
  </si>
  <si>
    <t>En activité traiteur, pour la fermentation, lien dangers : relier l’étape aux risques microbiologiques, chimiques, physiques ou allergènes, puis vérifier les points suivants : fermentation maitrisee, parametre fermentation et temps temperature.</t>
  </si>
  <si>
    <t>Rédige une réponse de responsable sur la fermentation en activité traiteur : organisation, contrôle, traçabilité et correction.</t>
  </si>
  <si>
    <t>En activité traiteur, pour la fermentation, je m’organise, je contrôle les points suivants : fermentation, levain et temps fermentation, je note l’écart et je fais corriger.</t>
  </si>
  <si>
    <t>En activité traiteur, pour la fermentation, responsable : planifier l’étape, appliquer les points suivants : fermentation maitrisee, parametre fermentation et temps temperature, contrôler, tracer les écarts et valider l’action corrective.</t>
  </si>
  <si>
    <t>Tu transportes des préparations en activité traiteur. Explique en 2 phrases ce que tu fais pour éviter un risque microbiologique.</t>
  </si>
  <si>
    <t>En activité traiteur, pour le transport, je fais attention à transport froid, camion propre et bac isotherme. Je contrôle le résultat et je préviens si j’ai un doute.</t>
  </si>
  <si>
    <t>En activité traiteur, pour le transport, je maîtrise l’étape avec les points suivants : transport maitrise, liaison froide transport et liaison chaude transport, contrôle opérationnel et consigne claire à l’équipe.</t>
  </si>
  <si>
    <t>Pendant le transport en activité traiteur, que contrôles-tu concrètement avant de continuer ? Donne au moins deux points terrain.</t>
  </si>
  <si>
    <t>En activité traiteur, pour le transport, je contrôle les points suivants : transport froid, camion propre et bac isotherme. Si ce n’est pas conforme, je stoppe, je corrige ou je préviens.</t>
  </si>
  <si>
    <t>En activité traiteur, pour le transport, je vérifie les points suivants : transport maitrise, liaison froide transport et liaison chaude transport, je compare au critère attendu et je déclenche une action corrective si l’écart est confirmé.</t>
  </si>
  <si>
    <t>Décris les bons gestes à appliquer pendant le transport en activité traiteur, avec des mots simples.</t>
  </si>
  <si>
    <t>En activité traiteur, pour le transport, les bons gestes sont transport froid, camion propre et bac isotherme. Je les applique avant de continuer.</t>
  </si>
  <si>
    <t>En activité traiteur, pour le transport, les gestes attendus sont formalisés : transport maitrise, liaison froide transport et liaison chaude transport, contrôle au poste et correction immédiate en cas de dérive.</t>
  </si>
  <si>
    <t>Donne un exemple simple de conduite correcte pendant le transport en activité traiteur.</t>
  </si>
  <si>
    <t>En activité traiteur, pour le transport, exemple : je vérifie les points suivants : transport froid, camion propre et bac isotherme. Si quelque chose ne va pas, je corrige.</t>
  </si>
  <si>
    <t>En activité traiteur, pour le transport, exemple professionnel : sécuriser l’étape par les points suivants : transport maitrise, liaison froide transport et liaison chaude transport, puis tracer l’écart et la correction si nécessaire.</t>
  </si>
  <si>
    <t>Tu vois un écart ou tu as un doute pendant le transport en activité traiteur. Que fais-tu tout de suite ?</t>
  </si>
  <si>
    <t>En activité traiteur, pour le transport, en cas de doute, j’arrête, j’isole si besoin et je préviens. Je ne continue pas sans correction.</t>
  </si>
  <si>
    <t>En activité traiteur, pour le transport, en cas de doute, je bloque ou j’isole, j’analyse l’écart, je décide de la correction et je trace l’action.</t>
  </si>
  <si>
    <t>Pourquoi le transport en activité traiteur est-il important pour la sécurité alimentaire ?</t>
  </si>
  <si>
    <t>En activité traiteur, pour le transport, c’est important car une erreur peut créer un risque sanitaire. Je maîtrise transport froid, camion propre et bac isotherme.</t>
  </si>
  <si>
    <t>En activité traiteur, pour le transport, l’enjeu est sanitaire : l’étape peut créer un danger. Je maîtrise les points suivants : transport maitrise, liaison froide transport et liaison chaude transport et je vérifie l’application.</t>
  </si>
  <si>
    <t>Quels mots, gestes ou contrôles montrent que tu maîtrises le transport en activité traiteur ?</t>
  </si>
  <si>
    <t>En activité traiteur, pour le transport, les mots ou gestes attendus sont : transport froid, camion propre et bac isotherme. Ils montrent que je contrôle vraiment.</t>
  </si>
  <si>
    <t>En activité traiteur, pour le transport, les preuves de maîtrise sont transport maitrise, liaison froide transport et liaison chaude transport, observation du poste, contrôle documenté et écart traité.</t>
  </si>
  <si>
    <t>Explique à un jeune collègue les précautions à prendre pour le transport en activité traiteur.</t>
  </si>
  <si>
    <t>En activité traiteur, pour le transport, je dirais au collègue : vérifie transport froid, camion propre et bac isotherme, contrôle ton travail et préviens si tu vois un écart.</t>
  </si>
  <si>
    <t>En activité traiteur, pour le transport, consigne équipe : appliquer les points suivants : transport maitrise, liaison froide transport et liaison chaude transport, signaler toute dérive, corriger immédiatement et garder la preuve utile.</t>
  </si>
  <si>
    <t>Pendant le transport en activité traiteur, qu’est-ce qu’il ne faut surtout pas oublier ?</t>
  </si>
  <si>
    <t>En activité traiteur, pour le transport, à ne pas oublier : transport froid, camion propre et bac isotherme. Sans contrôle, on peut laisser passer un risque.</t>
  </si>
  <si>
    <t>En activité traiteur, pour le transport, point critique : ne pas oublier les points suivants : transport maitrise, liaison froide transport et liaison chaude transport, car l’absence de contrôle rend la maîtrise fragile.</t>
  </si>
  <si>
    <t>Tu transportes des préparations en activité traiteur. Rédige une réponse courte : ce que tu fais, ce que tu contrôles, et qui tu préviens en cas de doute.</t>
  </si>
  <si>
    <t>En activité traiteur, pour le transport, je vérifie les points suivants : transport froid, camion propre et bac isotherme. Si j’ai un doute, j’arrête, je corrige ou je préviens.</t>
  </si>
  <si>
    <t>En activité traiteur, pour le transport, réponse responsable : organiser l’étape, contrôler les points suivants : transport maitrise, liaison froide transport et liaison chaude transport, tracer l’écart et faire appliquer la correction.</t>
  </si>
  <si>
    <t>Présente la procédure professionnelle à appliquer pour maîtriser le transport en activité traiteur.</t>
  </si>
  <si>
    <t>En activité traiteur, pour le transport, je respecte la procédure et je vérifie les points suivants : transport froid, camion propre et bac isotherme. Je garde une preuve si elle est demandée.</t>
  </si>
  <si>
    <t>En activité traiteur, pour le transport, procédure : définir le responsable, appliquer les points suivants : transport maitrise, liaison froide transport et liaison chaude transport, contrôler la conformité et enregistrer les écarts.</t>
  </si>
  <si>
    <t>Quels contrôles, preuves et actions correctives attends-tu sur le transport en activité traiteur ?</t>
  </si>
  <si>
    <t>En activité traiteur, pour le transport, je contrôle les points suivants : transport froid, camion propre et bac isotherme, je note l’écart si besoin et je propose une correction.</t>
  </si>
  <si>
    <t>En activité traiteur, pour le transport, contrôle/preuve/correctif : vérifier les points suivants : transport maitrise, liaison froide transport et liaison chaude transport, conserver fiche ou relevé, puis corriger et tracer l’action.</t>
  </si>
  <si>
    <t>Analyse les dangers liés à le transport en activité traiteur et indique les mesures de maîtrise attendues.</t>
  </si>
  <si>
    <t>En activité traiteur, pour le transport, je repère le danger, je maîtrise transport froid, camion propre et bac isotherme et je préviens le responsable en cas de doute.</t>
  </si>
  <si>
    <t>En activité traiteur, pour le transport, analyse danger : identifier le risque lié à l’étape, maîtriser les points suivants : transport maitrise, liaison froide transport et liaison chaude transport, vérifier l’efficacité et corriger l’écart.</t>
  </si>
  <si>
    <t>Quelles exigences PMS, BPH ou HACCP doivent être respectées pour le transport en activité traiteur ?</t>
  </si>
  <si>
    <t>En activité traiteur, pour le transport, je respecte les consignes BPH/PMS : transport froid, camion propre et bac isotherme. Je travaille proprement et je contrôle.</t>
  </si>
  <si>
    <t>En activité traiteur, pour le transport, exigence PMS/BPH/HACCP : procédure écrite, les points suivants : transport maitrise, liaison froide transport et liaison chaude transport, fréquence de contrôle, preuve et action corrective.</t>
  </si>
  <si>
    <t>Comment réaliserais-tu un audit rapide de la maîtrise de le transport en activité traiteur ?</t>
  </si>
  <si>
    <t>En activité traiteur, pour le transport, j’observe le poste, je contrôle les points suivants : transport froid, camion propre et bac isotherme et je signale les écarts.</t>
  </si>
  <si>
    <t>En activité traiteur, pour le transport, audit : observer le poste, questionner l’équipe, vérifier les points suivants : transport maitrise, liaison froide transport et liaison chaude transport, contrôler les preuves et relever les non-conformités.</t>
  </si>
  <si>
    <t>Quelle décision prends-tu en cas de non-conformité sur le transport en activité traiteur ?</t>
  </si>
  <si>
    <t>En activité traiteur, pour le transport, en non-conformité, j’arrête, j’isole le produit ou le matériel, puis je préviens.</t>
  </si>
  <si>
    <t>En activité traiteur, pour le transport, non-conformité : bloquer ou isoler si besoin, analyser la cause, appliquer la correction et enregistrer la décision.</t>
  </si>
  <si>
    <t>Quels enregistrements ou autocontrôles prouvent que le transport est maîtrisé en activité traiteur ?</t>
  </si>
  <si>
    <t>En activité traiteur, pour le transport, je garde une preuve simple : fiche, date, contrôle réalisé et correction si besoin.</t>
  </si>
  <si>
    <t>En activité traiteur, pour le transport, enregistrements : fiche datée, contrôle de les points suivants : transport maitrise, liaison froide transport et liaison chaude transport, nom du responsable, écart constaté et action corrective réalisée.</t>
  </si>
  <si>
    <t>Quelles consignes donnerais-tu à l’équipe pour sécuriser le transport en activité traiteur ?</t>
  </si>
  <si>
    <t>En activité traiteur, pour le transport, je rappelle à l’équipe de contrôler les points suivants : transport froid, camion propre et bac isotherme, d’appliquer la consigne et de signaler les écarts.</t>
  </si>
  <si>
    <t>En activité traiteur, pour le transport, consignes équipe : expliquer les points suivants : transport maitrise, liaison froide transport et liaison chaude transport, préciser le contrôle attendu, la fréquence, le responsable et la conduite à tenir.</t>
  </si>
  <si>
    <t>Explique le lien entre le transport en activité traiteur et les risques microbiologiques, chimiques, physiques ou allergènes.</t>
  </si>
  <si>
    <t>En activité traiteur, pour le transport, je relie l’étape aux dangers possibles et je contrôle les points suivants : transport froid, camion propre et bac isotherme pour limiter le risque.</t>
  </si>
  <si>
    <t>En activité traiteur, pour le transport, lien dangers : relier l’étape aux risques microbiologiques, chimiques, physiques ou allergènes, puis vérifier les points suivants : transport maitrise, liaison froide transport et liaison chaude transport.</t>
  </si>
  <si>
    <t>Rédige une réponse de responsable sur le transport en activité traiteur : organisation, contrôle, traçabilité et correction.</t>
  </si>
  <si>
    <t>En activité traiteur, pour le transport, je m’organise, je contrôle les points suivants : transport froid, camion propre et bac isotherme, je note l’écart et je fais corriger.</t>
  </si>
  <si>
    <t>En activité traiteur, pour le transport, responsable : planifier l’étape, appliquer les points suivants : transport maitrise, liaison froide transport et liaison chaude transport, contrôler, tracer les écarts et valider l’action corrective.</t>
  </si>
  <si>
    <t>SERVEUR / SERVICE EN SALLE</t>
  </si>
  <si>
    <t>Tu manipules des denrées en service en salle. Explique en 2 phrases ce que tu fais pour éviter un risque microbiologique.</t>
  </si>
  <si>
    <t>En service en salle, pour la manipulation, je fais attention à lavage mains, mains propres et savon. Je contrôle le résultat et je préviens si j’ai un doute.</t>
  </si>
  <si>
    <t>En service en salle, pour la manipulation, je maîtrise l’étape avec les points suivants : bph, hygiene du personnel et procedure lavage mains, contrôle opérationnel et consigne claire à l’équipe.</t>
  </si>
  <si>
    <t>Pendant la manipulation en service en salle, que contrôles-tu concrètement avant de continuer ? Donne au moins deux points terrain.</t>
  </si>
  <si>
    <t>En service en salle, pour la manipulation, je contrôle les points suivants : lavage mains, mains propres et savon. Si ce n’est pas conforme, je stoppe, je corrige ou je préviens.</t>
  </si>
  <si>
    <t>En service en salle, pour la manipulation, je vérifie les points suivants : bph, hygiene du personnel et procedure lavage mains, je compare au critère attendu et je déclenche une action corrective si l’écart est confirmé.</t>
  </si>
  <si>
    <t>Décris les bons gestes à appliquer pendant la manipulation en service en salle, avec des mots simples.</t>
  </si>
  <si>
    <t>En service en salle, pour la manipulation, les bons gestes sont lavage mains, mains propres et savon. Je les applique avant de continuer.</t>
  </si>
  <si>
    <t>En service en salle, pour la manipulation, les gestes attendus sont formalisés : bph, hygiene du personnel et procedure lavage mains, contrôle au poste et correction immédiate en cas de dérive.</t>
  </si>
  <si>
    <t>Donne un exemple simple de conduite correcte pendant la manipulation en service en salle.</t>
  </si>
  <si>
    <t>En service en salle, pour la manipulation, exemple : je vérifie les points suivants : lavage mains, mains propres et savon. Si quelque chose ne va pas, je corrige.</t>
  </si>
  <si>
    <t>En service en salle, pour la manipulation, exemple professionnel : sécuriser l’étape par les points suivants : bph, hygiene du personnel et procedure lavage mains, puis tracer l’écart et la correction si nécessaire.</t>
  </si>
  <si>
    <t>Tu vois un écart ou tu as un doute pendant la manipulation en service en salle. Que fais-tu tout de suite ?</t>
  </si>
  <si>
    <t>En service en salle, pour la manipulation, en cas de doute, j’arrête, j’isole si besoin et je préviens. Je ne continue pas sans correction.</t>
  </si>
  <si>
    <t>En service en salle, pour la manipulation, en cas de doute, je bloque ou j’isole, j’analyse l’écart, je décide de la correction et je trace l’action.</t>
  </si>
  <si>
    <t>Pourquoi la manipulation en service en salle est-il important pour la sécurité alimentaire ?</t>
  </si>
  <si>
    <t>En service en salle, pour la manipulation, c’est important car une erreur peut créer un risque sanitaire. Je maîtrise lavage mains, mains propres et savon.</t>
  </si>
  <si>
    <t>En service en salle, pour la manipulation, l’enjeu est sanitaire : l’étape peut créer un danger. Je maîtrise les points suivants : bph, hygiene du personnel et procedure lavage mains et je vérifie l’application.</t>
  </si>
  <si>
    <t>Quels mots, gestes ou contrôles montrent que tu maîtrises la manipulation en service en salle ?</t>
  </si>
  <si>
    <t>En service en salle, pour la manipulation, les mots ou gestes attendus sont : lavage mains, mains propres et savon. Ils montrent que je contrôle vraiment.</t>
  </si>
  <si>
    <t>En service en salle, pour la manipulation, les preuves de maîtrise sont bph, hygiene du personnel et procedure lavage mains, observation du poste, contrôle documenté et écart traité.</t>
  </si>
  <si>
    <t>Explique à un jeune collègue les précautions à prendre pour la manipulation en service en salle.</t>
  </si>
  <si>
    <t>En service en salle, pour la manipulation, je dirais au collègue : vérifie lavage mains, mains propres et savon, contrôle ton travail et préviens si tu vois un écart.</t>
  </si>
  <si>
    <t>En service en salle, pour la manipulation, consigne équipe : appliquer les points suivants : bph, hygiene du personnel et procedure lavage mains, signaler toute dérive, corriger immédiatement et garder la preuve utile.</t>
  </si>
  <si>
    <t>Pendant la manipulation en service en salle, qu’est-ce qu’il ne faut surtout pas oublier ?</t>
  </si>
  <si>
    <t>En service en salle, pour la manipulation, à ne pas oublier : lavage mains, mains propres et savon. Sans contrôle, on peut laisser passer un risque.</t>
  </si>
  <si>
    <t>En service en salle, pour la manipulation, point critique : ne pas oublier les points suivants : bph, hygiene du personnel et procedure lavage mains, car l’absence de contrôle rend la maîtrise fragile.</t>
  </si>
  <si>
    <t>Tu manipules des denrées en service en salle. Rédige une réponse courte : ce que tu fais, ce que tu contrôles, et qui tu préviens en cas de doute.</t>
  </si>
  <si>
    <t>En service en salle, pour la manipulation, je vérifie les points suivants : lavage mains, mains propres et savon. Si j’ai un doute, j’arrête, je corrige ou je préviens.</t>
  </si>
  <si>
    <t>En service en salle, pour la manipulation, réponse responsable : organiser l’étape, contrôler les points suivants : bph, hygiene du personnel et procedure lavage mains, tracer l’écart et faire appliquer la correction.</t>
  </si>
  <si>
    <t>Présente la procédure professionnelle à appliquer pour maîtriser la manipulation en service en salle.</t>
  </si>
  <si>
    <t>En service en salle, pour la manipulation, je respecte la procédure et je vérifie les points suivants : lavage mains, mains propres et savon. Je garde une preuve si elle est demandée.</t>
  </si>
  <si>
    <t>En service en salle, pour la manipulation, procédure : définir le responsable, appliquer les points suivants : bph, hygiene du personnel et procedure lavage mains, contrôler la conformité et enregistrer les écarts.</t>
  </si>
  <si>
    <t>Quels contrôles, preuves et actions correctives attends-tu sur la manipulation en service en salle ?</t>
  </si>
  <si>
    <t>En service en salle, pour la manipulation, je contrôle les points suivants : lavage mains, mains propres et savon, je note l’écart si besoin et je propose une correction.</t>
  </si>
  <si>
    <t>En service en salle, pour la manipulation, contrôle/preuve/correctif : vérifier les points suivants : bph, hygiene du personnel et procedure lavage mains, conserver fiche ou relevé, puis corriger et tracer l’action.</t>
  </si>
  <si>
    <t>Analyse les dangers liés à la manipulation en service en salle et indique les mesures de maîtrise attendues.</t>
  </si>
  <si>
    <t>En service en salle, pour la manipulation, je repère le danger, je maîtrise lavage mains, mains propres et savon et je préviens le responsable en cas de doute.</t>
  </si>
  <si>
    <t>En service en salle, pour la manipulation, analyse danger : identifier le risque lié à l’étape, maîtriser les points suivants : bph, hygiene du personnel et procedure lavage mains, vérifier l’efficacité et corriger l’écart.</t>
  </si>
  <si>
    <t>Quelles exigences PMS, BPH ou HACCP doivent être respectées pour la manipulation en service en salle ?</t>
  </si>
  <si>
    <t>En service en salle, pour la manipulation, je respecte les consignes BPH/PMS : lavage mains, mains propres et savon. Je travaille proprement et je contrôle.</t>
  </si>
  <si>
    <t>En service en salle, pour la manipulation, exigence PMS/BPH/HACCP : procédure écrite, les points suivants : bph, hygiene du personnel et procedure lavage mains, fréquence de contrôle, preuve et action corrective.</t>
  </si>
  <si>
    <t>Comment réaliserais-tu un audit rapide de la maîtrise de la manipulation en service en salle ?</t>
  </si>
  <si>
    <t>En service en salle, pour la manipulation, j’observe le poste, je contrôle les points suivants : lavage mains, mains propres et savon et je signale les écarts.</t>
  </si>
  <si>
    <t>En service en salle, pour la manipulation, audit : observer le poste, questionner l’équipe, vérifier les points suivants : bph, hygiene du personnel et procedure lavage mains, contrôler les preuves et relever les non-conformités.</t>
  </si>
  <si>
    <t>Quelle décision prends-tu en cas de non-conformité sur la manipulation en service en salle ?</t>
  </si>
  <si>
    <t>En service en salle, pour la manipulation, en non-conformité, j’arrête, j’isole le produit ou le matériel, puis je préviens.</t>
  </si>
  <si>
    <t>En service en salle, pour la manipulation, non-conformité : bloquer ou isoler si besoin, analyser la cause, appliquer la correction et enregistrer la décision.</t>
  </si>
  <si>
    <t>Quels enregistrements ou autocontrôles prouvent que la manipulation est maîtrisé en service en salle ?</t>
  </si>
  <si>
    <t>En service en salle, pour la manipulation, je garde une preuve simple : fiche, date, contrôle réalisé et correction si besoin.</t>
  </si>
  <si>
    <t>En service en salle, pour la manipulation, enregistrements : fiche datée, contrôle de les points suivants : bph, hygiene du personnel et procedure lavage mains, nom du responsable, écart constaté et action corrective réalisée.</t>
  </si>
  <si>
    <t>Quelles consignes donnerais-tu à l’équipe pour sécuriser la manipulation en service en salle ?</t>
  </si>
  <si>
    <t>En service en salle, pour la manipulation, je rappelle à l’équipe de contrôler les points suivants : lavage mains, mains propres et savon, d’appliquer la consigne et de signaler les écarts.</t>
  </si>
  <si>
    <t>En service en salle, pour la manipulation, consignes équipe : expliquer les points suivants : bph, hygiene du personnel et procedure lavage mains, préciser le contrôle attendu, la fréquence, le responsable et la conduite à tenir.</t>
  </si>
  <si>
    <t>Explique le lien entre la manipulation en service en salle et les risques microbiologiques, chimiques, physiques ou allergènes.</t>
  </si>
  <si>
    <t>En service en salle, pour la manipulation, je relie l’étape aux dangers possibles et je contrôle les points suivants : lavage mains, mains propres et savon pour limiter le risque.</t>
  </si>
  <si>
    <t>En service en salle, pour la manipulation, lien dangers : relier l’étape aux risques microbiologiques, chimiques, physiques ou allergènes, puis vérifier les points suivants : bph, hygiene du personnel et procedure lavage mains.</t>
  </si>
  <si>
    <t>Rédige une réponse de responsable sur la manipulation en service en salle : organisation, contrôle, traçabilité et correction.</t>
  </si>
  <si>
    <t>En service en salle, pour la manipulation, je m’organise, je contrôle les points suivants : lavage mains, mains propres et savon, je note l’écart et je fais corriger.</t>
  </si>
  <si>
    <t>En service en salle, pour la manipulation, responsable : planifier l’étape, appliquer les points suivants : bph, hygiene du personnel et procedure lavage mains, contrôler, tracer les écarts et valider l’action corrective.</t>
  </si>
  <si>
    <t>Tu fabriques une préparation en service en salle. Explique en 2 phrases ce que tu fais pour éviter un risque microbiologique.</t>
  </si>
  <si>
    <t>En service en salle, pour la production, je fais attention à separer cru cuit, planche separee et couteau propre. Je contrôle le résultat et je préviens si j’ai un doute.</t>
  </si>
  <si>
    <t>En service en salle, pour la production, je maîtrise l’étape avec les points suivants : flux propre sale, marche en avant et contamination croisee, contrôle opérationnel et consigne claire à l’équipe.</t>
  </si>
  <si>
    <t>Pendant la production en service en salle, que contrôles-tu concrètement avant de continuer ? Donne au moins deux points terrain.</t>
  </si>
  <si>
    <t>En service en salle, pour la production, je contrôle les points suivants : separer cru cuit, planche separee et couteau propre. Si ce n’est pas conforme, je stoppe, je corrige ou je préviens.</t>
  </si>
  <si>
    <t>En service en salle, pour la production, je vérifie les points suivants : flux propre sale, marche en avant et contamination croisee, je compare au critère attendu et je déclenche une action corrective si l’écart est confirmé.</t>
  </si>
  <si>
    <t>Décris les bons gestes à appliquer pendant la production en service en salle, avec des mots simples.</t>
  </si>
  <si>
    <t>En service en salle, pour la production, les bons gestes sont separer cru cuit, planche separee et couteau propre. Je les applique avant de continuer.</t>
  </si>
  <si>
    <t>En service en salle, pour la production, les gestes attendus sont formalisés : flux propre sale, marche en avant et contamination croisee, contrôle au poste et correction immédiate en cas de dérive.</t>
  </si>
  <si>
    <t>Donne un exemple simple de conduite correcte pendant la production en service en salle.</t>
  </si>
  <si>
    <t>En service en salle, pour la production, exemple : je vérifie les points suivants : separer cru cuit, planche separee et couteau propre. Si quelque chose ne va pas, je corrige.</t>
  </si>
  <si>
    <t>En service en salle, pour la production, exemple professionnel : sécuriser l’étape par les points suivants : flux propre sale, marche en avant et contamination croisee, puis tracer l’écart et la correction si nécessaire.</t>
  </si>
  <si>
    <t>Tu vois un écart ou tu as un doute pendant la production en service en salle. Que fais-tu tout de suite ?</t>
  </si>
  <si>
    <t>En service en salle, pour la production, en cas de doute, j’arrête, j’isole si besoin et je préviens. Je ne continue pas sans correction.</t>
  </si>
  <si>
    <t>En service en salle, pour la production, en cas de doute, je bloque ou j’isole, j’analyse l’écart, je décide de la correction et je trace l’action.</t>
  </si>
  <si>
    <t>Pourquoi la production en service en salle est-il important pour la sécurité alimentaire ?</t>
  </si>
  <si>
    <t>En service en salle, pour la production, c’est important car une erreur peut créer un risque sanitaire. Je maîtrise separer cru cuit, planche separee et couteau propre.</t>
  </si>
  <si>
    <t>En service en salle, pour la production, l’enjeu est sanitaire : l’étape peut créer un danger. Je maîtrise les points suivants : flux propre sale, marche en avant et contamination croisee et je vérifie l’application.</t>
  </si>
  <si>
    <t>Quels mots, gestes ou contrôles montrent que tu maîtrises la production en service en salle ?</t>
  </si>
  <si>
    <t>En service en salle, pour la production, les mots ou gestes attendus sont : separer cru cuit, planche separee et couteau propre. Ils montrent que je contrôle vraiment.</t>
  </si>
  <si>
    <t>En service en salle, pour la production, les preuves de maîtrise sont flux propre sale, marche en avant et contamination croisee, observation du poste, contrôle documenté et écart traité.</t>
  </si>
  <si>
    <t>Explique à un jeune collègue les précautions à prendre pour la production en service en salle.</t>
  </si>
  <si>
    <t>En service en salle, pour la production, je dirais au collègue : vérifie separer cru cuit, planche separee et couteau propre, contrôle ton travail et préviens si tu vois un écart.</t>
  </si>
  <si>
    <t>En service en salle, pour la production, consigne équipe : appliquer les points suivants : flux propre sale, marche en avant et contamination croisee, signaler toute dérive, corriger immédiatement et garder la preuve utile.</t>
  </si>
  <si>
    <t>Pendant la production en service en salle, qu’est-ce qu’il ne faut surtout pas oublier ?</t>
  </si>
  <si>
    <t>En service en salle, pour la production, à ne pas oublier : separer cru cuit, planche separee et couteau propre. Sans contrôle, on peut laisser passer un risque.</t>
  </si>
  <si>
    <t>En service en salle, pour la production, point critique : ne pas oublier les points suivants : flux propre sale, marche en avant et contamination croisee, car l’absence de contrôle rend la maîtrise fragile.</t>
  </si>
  <si>
    <t>Tu fabriques une préparation en service en salle. Rédige une réponse courte : ce que tu fais, ce que tu contrôles, et qui tu préviens en cas de doute.</t>
  </si>
  <si>
    <t>En service en salle, pour la production, je vérifie les points suivants : separer cru cuit, planche separee et couteau propre. Si j’ai un doute, j’arrête, je corrige ou je préviens.</t>
  </si>
  <si>
    <t>En service en salle, pour la production, réponse responsable : organiser l’étape, contrôler les points suivants : flux propre sale, marche en avant et contamination croisee, tracer l’écart et faire appliquer la correction.</t>
  </si>
  <si>
    <t>Présente la procédure professionnelle à appliquer pour maîtriser la production en service en salle.</t>
  </si>
  <si>
    <t>En service en salle, pour la production, je respecte la procédure et je vérifie les points suivants : separer cru cuit, planche separee et couteau propre. Je garde une preuve si elle est demandée.</t>
  </si>
  <si>
    <t>En service en salle, pour la production, procédure : définir le responsable, appliquer les points suivants : flux propre sale, marche en avant et contamination croisee, contrôler la conformité et enregistrer les écarts.</t>
  </si>
  <si>
    <t>Quels contrôles, preuves et actions correctives attends-tu sur la production en service en salle ?</t>
  </si>
  <si>
    <t>En service en salle, pour la production, je contrôle les points suivants : separer cru cuit, planche separee et couteau propre, je note l’écart si besoin et je propose une correction.</t>
  </si>
  <si>
    <t>En service en salle, pour la production, contrôle/preuve/correctif : vérifier les points suivants : flux propre sale, marche en avant et contamination croisee, conserver fiche ou relevé, puis corriger et tracer l’action.</t>
  </si>
  <si>
    <t>Analyse les dangers liés à la production en service en salle et indique les mesures de maîtrise attendues.</t>
  </si>
  <si>
    <t>En service en salle, pour la production, je repère le danger, je maîtrise separer cru cuit, planche separee et couteau propre et je préviens le responsable en cas de doute.</t>
  </si>
  <si>
    <t>En service en salle, pour la production, analyse danger : identifier le risque lié à l’étape, maîtriser les points suivants : flux propre sale, marche en avant et contamination croisee, vérifier l’efficacité et corriger l’écart.</t>
  </si>
  <si>
    <t>Quelles exigences PMS, BPH ou HACCP doivent être respectées pour la production en service en salle ?</t>
  </si>
  <si>
    <t>En service en salle, pour la production, je respecte les consignes BPH/PMS : separer cru cuit, planche separee et couteau propre. Je travaille proprement et je contrôle.</t>
  </si>
  <si>
    <t>En service en salle, pour la production, exigence PMS/BPH/HACCP : procédure écrite, les points suivants : flux propre sale, marche en avant et contamination croisee, fréquence de contrôle, preuve et action corrective.</t>
  </si>
  <si>
    <t>Comment réaliserais-tu un audit rapide de la maîtrise de la production en service en salle ?</t>
  </si>
  <si>
    <t>En service en salle, pour la production, j’observe le poste, je contrôle les points suivants : separer cru cuit, planche separee et couteau propre et je signale les écarts.</t>
  </si>
  <si>
    <t>En service en salle, pour la production, audit : observer le poste, questionner l’équipe, vérifier les points suivants : flux propre sale, marche en avant et contamination croisee, contrôler les preuves et relever les non-conformités.</t>
  </si>
  <si>
    <t>Quelle décision prends-tu en cas de non-conformité sur la production en service en salle ?</t>
  </si>
  <si>
    <t>En service en salle, pour la production, en non-conformité, j’arrête, j’isole le produit ou le matériel, puis je préviens.</t>
  </si>
  <si>
    <t>En service en salle, pour la production, non-conformité : bloquer ou isoler si besoin, analyser la cause, appliquer la correction et enregistrer la décision.</t>
  </si>
  <si>
    <t>Quels enregistrements ou autocontrôles prouvent que la production est maîtrisé en service en salle ?</t>
  </si>
  <si>
    <t>En service en salle, pour la production, je garde une preuve simple : fiche, date, contrôle réalisé et correction si besoin.</t>
  </si>
  <si>
    <t>En service en salle, pour la production, enregistrements : fiche datée, contrôle de les points suivants : flux propre sale, marche en avant et contamination croisee, nom du responsable, écart constaté et action corrective réalisée.</t>
  </si>
  <si>
    <t>Quelles consignes donnerais-tu à l’équipe pour sécuriser la production en service en salle ?</t>
  </si>
  <si>
    <t>En service en salle, pour la production, je rappelle à l’équipe de contrôler les points suivants : separer cru cuit, planche separee et couteau propre, d’appliquer la consigne et de signaler les écarts.</t>
  </si>
  <si>
    <t>En service en salle, pour la production, consignes équipe : expliquer les points suivants : flux propre sale, marche en avant et contamination croisee, préciser le contrôle attendu, la fréquence, le responsable et la conduite à tenir.</t>
  </si>
  <si>
    <t>Explique le lien entre la production en service en salle et les risques microbiologiques, chimiques, physiques ou allergènes.</t>
  </si>
  <si>
    <t>En service en salle, pour la production, je relie l’étape aux dangers possibles et je contrôle les points suivants : separer cru cuit, planche separee et couteau propre pour limiter le risque.</t>
  </si>
  <si>
    <t>En service en salle, pour la production, lien dangers : relier l’étape aux risques microbiologiques, chimiques, physiques ou allergènes, puis vérifier les points suivants : flux propre sale, marche en avant et contamination croisee.</t>
  </si>
  <si>
    <t>Rédige une réponse de responsable sur la production en service en salle : organisation, contrôle, traçabilité et correction.</t>
  </si>
  <si>
    <t>En service en salle, pour la production, je m’organise, je contrôle les points suivants : separer cru cuit, planche separee et couteau propre, je note l’écart et je fais corriger.</t>
  </si>
  <si>
    <t>En service en salle, pour la production, responsable : planifier l’étape, appliquer les points suivants : flux propre sale, marche en avant et contamination croisee, contrôler, tracer les écarts et valider l’action corrective.</t>
  </si>
  <si>
    <t>Tu nettoies ou désinfectes une zone, un poste ou du matériel en service en salle. Explique en 2 phrases ce que tu fais pour éviter un risque chimique.</t>
  </si>
  <si>
    <t>En service en salle, pour le nettoyage, je fais attention à nettoyer, desinfecter et produit adapte. Je contrôle le résultat et je préviens si j’ai un doute.</t>
  </si>
  <si>
    <t>En service en salle, pour le nettoyage, je maîtrise l’étape avec les points suivants : plan de nettoyage, protocole nd et detergent desinfectant, contrôle opérationnel et consigne claire à l’équipe.</t>
  </si>
  <si>
    <t>Pendant le nettoyage en service en salle, que contrôles-tu concrètement avant de continuer ? Donne au moins deux points terrain.</t>
  </si>
  <si>
    <t>En service en salle, pour le nettoyage, je contrôle les points suivants : nettoyer, desinfecter et produit adapte. Si ce n’est pas conforme, je stoppe, je corrige ou je préviens.</t>
  </si>
  <si>
    <t>En service en salle, pour le nettoyage, je vérifie les points suivants : plan de nettoyage, protocole nd et detergent desinfectant, je compare au critère attendu et je déclenche une action corrective si l’écart est confirmé.</t>
  </si>
  <si>
    <t>Décris les bons gestes à appliquer pendant le nettoyage en service en salle, avec des mots simples.</t>
  </si>
  <si>
    <t>En service en salle, pour le nettoyage, les bons gestes sont nettoyer, desinfecter et produit adapte. Je les applique avant de continuer.</t>
  </si>
  <si>
    <t>En service en salle, pour le nettoyage, les gestes attendus sont formalisés : plan de nettoyage, protocole nd et detergent desinfectant, contrôle au poste et correction immédiate en cas de dérive.</t>
  </si>
  <si>
    <t>Donne un exemple simple de conduite correcte pendant le nettoyage en service en salle.</t>
  </si>
  <si>
    <t>En service en salle, pour le nettoyage, exemple : je vérifie les points suivants : nettoyer, desinfecter et produit adapte. Si quelque chose ne va pas, je corrige.</t>
  </si>
  <si>
    <t>En service en salle, pour le nettoyage, exemple professionnel : sécuriser l’étape par les points suivants : plan de nettoyage, protocole nd et detergent desinfectant, puis tracer l’écart et la correction si nécessaire.</t>
  </si>
  <si>
    <t>Tu vois un écart ou tu as un doute pendant le nettoyage en service en salle. Que fais-tu tout de suite ?</t>
  </si>
  <si>
    <t>En service en salle, pour le nettoyage, en cas de doute, j’arrête, j’isole si besoin et je préviens. Je ne continue pas sans correction.</t>
  </si>
  <si>
    <t>En service en salle, pour le nettoyage, en cas de doute, je bloque ou j’isole, j’analyse l’écart, je décide de la correction et je trace l’action.</t>
  </si>
  <si>
    <t>Pourquoi le nettoyage en service en salle est-il important pour la sécurité alimentaire ?</t>
  </si>
  <si>
    <t>En service en salle, pour le nettoyage, c’est important car une erreur peut créer un risque sanitaire. Je maîtrise nettoyer, desinfecter et produit adapte.</t>
  </si>
  <si>
    <t>En service en salle, pour le nettoyage, l’enjeu est sanitaire : l’étape peut créer un danger. Je maîtrise les points suivants : plan de nettoyage, protocole nd et detergent desinfectant et je vérifie l’application.</t>
  </si>
  <si>
    <t>Quels mots, gestes ou contrôles montrent que tu maîtrises le nettoyage en service en salle ?</t>
  </si>
  <si>
    <t>En service en salle, pour le nettoyage, les mots ou gestes attendus sont : nettoyer, desinfecter et produit adapte. Ils montrent que je contrôle vraiment.</t>
  </si>
  <si>
    <t>En service en salle, pour le nettoyage, les preuves de maîtrise sont plan de nettoyage, protocole nd et detergent desinfectant, observation du poste, contrôle documenté et écart traité.</t>
  </si>
  <si>
    <t>Explique à un jeune collègue les précautions à prendre pour le nettoyage en service en salle.</t>
  </si>
  <si>
    <t>En service en salle, pour le nettoyage, je dirais au collègue : vérifie nettoyer, desinfecter et produit adapte, contrôle ton travail et préviens si tu vois un écart.</t>
  </si>
  <si>
    <t>En service en salle, pour le nettoyage, consigne équipe : appliquer les points suivants : plan de nettoyage, protocole nd et detergent desinfectant, signaler toute dérive, corriger immédiatement et garder la preuve utile.</t>
  </si>
  <si>
    <t>Pendant le nettoyage en service en salle, qu’est-ce qu’il ne faut surtout pas oublier ?</t>
  </si>
  <si>
    <t>En service en salle, pour le nettoyage, à ne pas oublier : nettoyer, desinfecter et produit adapte. Sans contrôle, on peut laisser passer un risque.</t>
  </si>
  <si>
    <t>En service en salle, pour le nettoyage, point critique : ne pas oublier les points suivants : plan de nettoyage, protocole nd et detergent desinfectant, car l’absence de contrôle rend la maîtrise fragile.</t>
  </si>
  <si>
    <t>Tu nettoies ou désinfectes une zone, un poste ou du matériel en service en salle. Rédige une réponse courte : ce que tu fais, ce que tu contrôles, et qui tu préviens en cas de doute.</t>
  </si>
  <si>
    <t>En service en salle, pour le nettoyage, je vérifie les points suivants : nettoyer, desinfecter et produit adapte. Si j’ai un doute, j’arrête, je corrige ou je préviens.</t>
  </si>
  <si>
    <t>En service en salle, pour le nettoyage, réponse responsable : organiser l’étape, contrôler les points suivants : plan de nettoyage, protocole nd et detergent desinfectant, tracer l’écart et faire appliquer la correction.</t>
  </si>
  <si>
    <t>Présente la procédure professionnelle à appliquer pour maîtriser le nettoyage en service en salle.</t>
  </si>
  <si>
    <t>En service en salle, pour le nettoyage, je respecte la procédure et je vérifie les points suivants : nettoyer, desinfecter et produit adapte. Je garde une preuve si elle est demandée.</t>
  </si>
  <si>
    <t>En service en salle, pour le nettoyage, procédure : définir le responsable, appliquer les points suivants : plan de nettoyage, protocole nd et detergent desinfectant, contrôler la conformité et enregistrer les écarts.</t>
  </si>
  <si>
    <t>Quels contrôles, preuves et actions correctives attends-tu sur le nettoyage en service en salle ?</t>
  </si>
  <si>
    <t>En service en salle, pour le nettoyage, je contrôle les points suivants : nettoyer, desinfecter et produit adapte, je note l’écart si besoin et je propose une correction.</t>
  </si>
  <si>
    <t>En service en salle, pour le nettoyage, contrôle/preuve/correctif : vérifier les points suivants : plan de nettoyage, protocole nd et detergent desinfectant, conserver fiche ou relevé, puis corriger et tracer l’action.</t>
  </si>
  <si>
    <t>Analyse les dangers liés à le nettoyage en service en salle et indique les mesures de maîtrise attendues.</t>
  </si>
  <si>
    <t>En service en salle, pour le nettoyage, je repère le danger, je maîtrise nettoyer, desinfecter et produit adapte et je préviens le responsable en cas de doute.</t>
  </si>
  <si>
    <t>En service en salle, pour le nettoyage, analyse danger : identifier le risque lié à l’étape, maîtriser les points suivants : plan de nettoyage, protocole nd et detergent desinfectant, vérifier l’efficacité et corriger l’écart.</t>
  </si>
  <si>
    <t>Quelles exigences PMS, BPH ou HACCP doivent être respectées pour le nettoyage en service en salle ?</t>
  </si>
  <si>
    <t>En service en salle, pour le nettoyage, je respecte les consignes BPH/PMS : nettoyer, desinfecter et produit adapte. Je travaille proprement et je contrôle.</t>
  </si>
  <si>
    <t>En service en salle, pour le nettoyage, exigence PMS/BPH/HACCP : procédure écrite, les points suivants : plan de nettoyage, protocole nd et detergent desinfectant, fréquence de contrôle, preuve et action corrective.</t>
  </si>
  <si>
    <t>Comment réaliserais-tu un audit rapide de la maîtrise de le nettoyage en service en salle ?</t>
  </si>
  <si>
    <t>En service en salle, pour le nettoyage, j’observe le poste, je contrôle les points suivants : nettoyer, desinfecter et produit adapte et je signale les écarts.</t>
  </si>
  <si>
    <t>En service en salle, pour le nettoyage, audit : observer le poste, questionner l’équipe, vérifier les points suivants : plan de nettoyage, protocole nd et detergent desinfectant, contrôler les preuves et relever les non-conformités.</t>
  </si>
  <si>
    <t>Quelle décision prends-tu en cas de non-conformité sur le nettoyage en service en salle ?</t>
  </si>
  <si>
    <t>En service en salle, pour le nettoyage, en non-conformité, j’arrête, j’isole le produit ou le matériel, puis je préviens.</t>
  </si>
  <si>
    <t>En service en salle, pour le nettoyage, non-conformité : bloquer ou isoler si besoin, analyser la cause, appliquer la correction et enregistrer la décision.</t>
  </si>
  <si>
    <t>Quels enregistrements ou autocontrôles prouvent que le nettoyage est maîtrisé en service en salle ?</t>
  </si>
  <si>
    <t>En service en salle, pour le nettoyage, je garde une preuve simple : fiche, date, contrôle réalisé et correction si besoin.</t>
  </si>
  <si>
    <t>En service en salle, pour le nettoyage, enregistrements : fiche datée, contrôle de les points suivants : plan de nettoyage, protocole nd et detergent desinfectant, nom du responsable, écart constaté et action corrective réalisée.</t>
  </si>
  <si>
    <t>Quelles consignes donnerais-tu à l’équipe pour sécuriser le nettoyage en service en salle ?</t>
  </si>
  <si>
    <t>En service en salle, pour le nettoyage, je rappelle à l’équipe de contrôler les points suivants : nettoyer, desinfecter et produit adapte, d’appliquer la consigne et de signaler les écarts.</t>
  </si>
  <si>
    <t>En service en salle, pour le nettoyage, consignes équipe : expliquer les points suivants : plan de nettoyage, protocole nd et detergent desinfectant, préciser le contrôle attendu, la fréquence, le responsable et la conduite à tenir.</t>
  </si>
  <si>
    <t>Explique le lien entre le nettoyage en service en salle et les risques microbiologiques, chimiques, physiques ou allergènes.</t>
  </si>
  <si>
    <t>En service en salle, pour le nettoyage, je relie l’étape aux dangers possibles et je contrôle les points suivants : nettoyer, desinfecter et produit adapte pour limiter le risque.</t>
  </si>
  <si>
    <t>En service en salle, pour le nettoyage, lien dangers : relier l’étape aux risques microbiologiques, chimiques, physiques ou allergènes, puis vérifier les points suivants : plan de nettoyage, protocole nd et detergent desinfectant.</t>
  </si>
  <si>
    <t>Rédige une réponse de responsable sur le nettoyage en service en salle : organisation, contrôle, traçabilité et correction.</t>
  </si>
  <si>
    <t>En service en salle, pour le nettoyage, je m’organise, je contrôle les points suivants : nettoyer, desinfecter et produit adapte, je note l’écart et je fais corriger.</t>
  </si>
  <si>
    <t>En service en salle, pour le nettoyage, responsable : planifier l’étape, appliquer les points suivants : plan de nettoyage, protocole nd et detergent desinfectant, contrôler, tracer les écarts et valider l’action corrective.</t>
  </si>
  <si>
    <t>Tu réceptionnes des marchandises en service en salle. Explique en 2 phrases ce que tu fais pour éviter un risque microbiologique.</t>
  </si>
  <si>
    <t>En service en salle, pour la réception, je fais attention à controle livraison, temperature reception et dlc. Je contrôle le résultat et je préviens si j’ai un doute.</t>
  </si>
  <si>
    <t>En service en salle, pour la réception, je maîtrise l’étape avec les points suivants : controle reception, temperature a reception et integrite emballage, contrôle opérationnel et consigne claire à l’équipe.</t>
  </si>
  <si>
    <t>Pendant la réception en service en salle, que contrôles-tu concrètement avant de continuer ? Donne au moins deux points terrain.</t>
  </si>
  <si>
    <t>En service en salle, pour la réception, je contrôle les points suivants : controle livraison, temperature reception et dlc. Si ce n’est pas conforme, je stoppe, je corrige ou je préviens.</t>
  </si>
  <si>
    <t>En service en salle, pour la réception, je vérifie les points suivants : controle reception, temperature a reception et integrite emballage, je compare au critère attendu et je déclenche une action corrective si l’écart est confirmé.</t>
  </si>
  <si>
    <t>Décris les bons gestes à appliquer pendant la réception en service en salle, avec des mots simples.</t>
  </si>
  <si>
    <t>En service en salle, pour la réception, les bons gestes sont controle livraison, temperature reception et dlc. Je les applique avant de continuer.</t>
  </si>
  <si>
    <t>En service en salle, pour la réception, les gestes attendus sont formalisés : controle reception, temperature a reception et integrite emballage, contrôle au poste et correction immédiate en cas de dérive.</t>
  </si>
  <si>
    <t>Donne un exemple simple de conduite correcte pendant la réception en service en salle.</t>
  </si>
  <si>
    <t>En service en salle, pour la réception, exemple : je vérifie les points suivants : controle livraison, temperature reception et dlc. Si quelque chose ne va pas, je corrige.</t>
  </si>
  <si>
    <t>En service en salle, pour la réception, exemple professionnel : sécuriser l’étape par les points suivants : controle reception, temperature a reception et integrite emballage, puis tracer l’écart et la correction si nécessaire.</t>
  </si>
  <si>
    <t>Tu vois un écart ou tu as un doute pendant la réception en service en salle. Que fais-tu tout de suite ?</t>
  </si>
  <si>
    <t>En service en salle, pour la réception, en cas de doute, j’arrête, j’isole si besoin et je préviens. Je ne continue pas sans correction.</t>
  </si>
  <si>
    <t>En service en salle, pour la réception, en cas de doute, je bloque ou j’isole, j’analyse l’écart, je décide de la correction et je trace l’action.</t>
  </si>
  <si>
    <t>Pourquoi la réception en service en salle est-il important pour la sécurité alimentaire ?</t>
  </si>
  <si>
    <t>En service en salle, pour la réception, c’est important car une erreur peut créer un risque sanitaire. Je maîtrise controle livraison, temperature reception et dlc.</t>
  </si>
  <si>
    <t>En service en salle, pour la réception, l’enjeu est sanitaire : l’étape peut créer un danger. Je maîtrise les points suivants : controle reception, temperature a reception et integrite emballage et je vérifie l’application.</t>
  </si>
  <si>
    <t>Quels mots, gestes ou contrôles montrent que tu maîtrises la réception en service en salle ?</t>
  </si>
  <si>
    <t>En service en salle, pour la réception, les mots ou gestes attendus sont : controle livraison, temperature reception et dlc. Ils montrent que je contrôle vraiment.</t>
  </si>
  <si>
    <t>En service en salle, pour la réception, les preuves de maîtrise sont controle reception, temperature a reception et integrite emballage, observation du poste, contrôle documenté et écart traité.</t>
  </si>
  <si>
    <t>Explique à un jeune collègue les précautions à prendre pour la réception en service en salle.</t>
  </si>
  <si>
    <t>En service en salle, pour la réception, je dirais au collègue : vérifie controle livraison, temperature reception et dlc, contrôle ton travail et préviens si tu vois un écart.</t>
  </si>
  <si>
    <t>En service en salle, pour la réception, consigne équipe : appliquer les points suivants : controle reception, temperature a reception et integrite emballage, signaler toute dérive, corriger immédiatement et garder la preuve utile.</t>
  </si>
  <si>
    <t>Pendant la réception en service en salle, qu’est-ce qu’il ne faut surtout pas oublier ?</t>
  </si>
  <si>
    <t>En service en salle, pour la réception, à ne pas oublier : controle livraison, temperature reception et dlc. Sans contrôle, on peut laisser passer un risque.</t>
  </si>
  <si>
    <t>En service en salle, pour la réception, point critique : ne pas oublier les points suivants : controle reception, temperature a reception et integrite emballage, car l’absence de contrôle rend la maîtrise fragile.</t>
  </si>
  <si>
    <t>Tu réceptionnes des marchandises en service en salle. Rédige une réponse courte : ce que tu fais, ce que tu contrôles, et qui tu préviens en cas de doute.</t>
  </si>
  <si>
    <t>En service en salle, pour la réception, je vérifie les points suivants : controle livraison, temperature reception et dlc. Si j’ai un doute, j’arrête, je corrige ou je préviens.</t>
  </si>
  <si>
    <t>En service en salle, pour la réception, réponse responsable : organiser l’étape, contrôler les points suivants : controle reception, temperature a reception et integrite emballage, tracer l’écart et faire appliquer la correction.</t>
  </si>
  <si>
    <t>Présente la procédure professionnelle à appliquer pour maîtriser la réception en service en salle.</t>
  </si>
  <si>
    <t>En service en salle, pour la réception, je respecte la procédure et je vérifie les points suivants : controle livraison, temperature reception et dlc. Je garde une preuve si elle est demandée.</t>
  </si>
  <si>
    <t>En service en salle, pour la réception, procédure : définir le responsable, appliquer les points suivants : controle reception, temperature a reception et integrite emballage, contrôler la conformité et enregistrer les écarts.</t>
  </si>
  <si>
    <t>Quels contrôles, preuves et actions correctives attends-tu sur la réception en service en salle ?</t>
  </si>
  <si>
    <t>En service en salle, pour la réception, je contrôle les points suivants : controle livraison, temperature reception et dlc, je note l’écart si besoin et je propose une correction.</t>
  </si>
  <si>
    <t>En service en salle, pour la réception, contrôle/preuve/correctif : vérifier les points suivants : controle reception, temperature a reception et integrite emballage, conserver fiche ou relevé, puis corriger et tracer l’action.</t>
  </si>
  <si>
    <t>Analyse les dangers liés à la réception en service en salle et indique les mesures de maîtrise attendues.</t>
  </si>
  <si>
    <t>En service en salle, pour la réception, je repère le danger, je maîtrise controle livraison, temperature reception et dlc et je préviens le responsable en cas de doute.</t>
  </si>
  <si>
    <t>En service en salle, pour la réception, analyse danger : identifier le risque lié à l’étape, maîtriser les points suivants : controle reception, temperature a reception et integrite emballage, vérifier l’efficacité et corriger l’écart.</t>
  </si>
  <si>
    <t>Quelles exigences PMS, BPH ou HACCP doivent être respectées pour la réception en service en salle ?</t>
  </si>
  <si>
    <t>En service en salle, pour la réception, je respecte les consignes BPH/PMS : controle livraison, temperature reception et dlc. Je travaille proprement et je contrôle.</t>
  </si>
  <si>
    <t>En service en salle, pour la réception, exigence PMS/BPH/HACCP : procédure écrite, les points suivants : controle reception, temperature a reception et integrite emballage, fréquence de contrôle, preuve et action corrective.</t>
  </si>
  <si>
    <t>Comment réaliserais-tu un audit rapide de la maîtrise de la réception en service en salle ?</t>
  </si>
  <si>
    <t>En service en salle, pour la réception, j’observe le poste, je contrôle les points suivants : controle livraison, temperature reception et dlc et je signale les écarts.</t>
  </si>
  <si>
    <t>En service en salle, pour la réception, audit : observer le poste, questionner l’équipe, vérifier les points suivants : controle reception, temperature a reception et integrite emballage, contrôler les preuves et relever les non-conformités.</t>
  </si>
  <si>
    <t>Quelle décision prends-tu en cas de non-conformité sur la réception en service en salle ?</t>
  </si>
  <si>
    <t>En service en salle, pour la réception, en non-conformité, j’arrête, j’isole le produit ou le matériel, puis je préviens.</t>
  </si>
  <si>
    <t>En service en salle, pour la réception, non-conformité : bloquer ou isoler si besoin, analyser la cause, appliquer la correction et enregistrer la décision.</t>
  </si>
  <si>
    <t>Quels enregistrements ou autocontrôles prouvent que la réception est maîtrisé en service en salle ?</t>
  </si>
  <si>
    <t>En service en salle, pour la réception, je garde une preuve simple : fiche, date, contrôle réalisé et correction si besoin.</t>
  </si>
  <si>
    <t>En service en salle, pour la réception, enregistrements : fiche datée, contrôle de les points suivants : controle reception, temperature a reception et integrite emballage, nom du responsable, écart constaté et action corrective réalisée.</t>
  </si>
  <si>
    <t>Quelles consignes donnerais-tu à l’équipe pour sécuriser la réception en service en salle ?</t>
  </si>
  <si>
    <t>En service en salle, pour la réception, je rappelle à l’équipe de contrôler les points suivants : controle livraison, temperature reception et dlc, d’appliquer la consigne et de signaler les écarts.</t>
  </si>
  <si>
    <t>En service en salle, pour la réception, consignes équipe : expliquer les points suivants : controle reception, temperature a reception et integrite emballage, préciser le contrôle attendu, la fréquence, le responsable et la conduite à tenir.</t>
  </si>
  <si>
    <t>Explique le lien entre la réception en service en salle et les risques microbiologiques, chimiques, physiques ou allergènes.</t>
  </si>
  <si>
    <t>En service en salle, pour la réception, je relie l’étape aux dangers possibles et je contrôle les points suivants : controle livraison, temperature reception et dlc pour limiter le risque.</t>
  </si>
  <si>
    <t>En service en salle, pour la réception, lien dangers : relier l’étape aux risques microbiologiques, chimiques, physiques ou allergènes, puis vérifier les points suivants : controle reception, temperature a reception et integrite emballage.</t>
  </si>
  <si>
    <t>Rédige une réponse de responsable sur la réception en service en salle : organisation, contrôle, traçabilité et correction.</t>
  </si>
  <si>
    <t>En service en salle, pour la réception, je m’organise, je contrôle les points suivants : controle livraison, temperature reception et dlc, je note l’écart et je fais corriger.</t>
  </si>
  <si>
    <t>En service en salle, pour la réception, responsable : planifier l’étape, appliquer les points suivants : controle reception, temperature a reception et integrite emballage, contrôler, tracer les écarts et valider l’action corrective.</t>
  </si>
  <si>
    <t>Tu ranges ou stockes des denrées en service en salle. Explique en 2 phrases ce que tu fais pour éviter un risque microbiologique.</t>
  </si>
  <si>
    <t>En service en salle, pour le stockage, je fais attention à ranger au froid, frigo et chambre froide. Je contrôle le résultat et je préviens si j’ai un doute.</t>
  </si>
  <si>
    <t>En service en salle, pour le stockage, je maîtrise l’étape avec les points suivants : stockage conforme, temperature stockage et froid positif, contrôle opérationnel et consigne claire à l’équipe.</t>
  </si>
  <si>
    <t>Pendant le stockage en service en salle, que contrôles-tu concrètement avant de continuer ? Donne au moins deux points terrain.</t>
  </si>
  <si>
    <t>En service en salle, pour le stockage, je contrôle les points suivants : ranger au froid, frigo et chambre froide. Si ce n’est pas conforme, je stoppe, je corrige ou je préviens.</t>
  </si>
  <si>
    <t>En service en salle, pour le stockage, je vérifie les points suivants : stockage conforme, temperature stockage et froid positif, je compare au critère attendu et je déclenche une action corrective si l’écart est confirmé.</t>
  </si>
  <si>
    <t>Décris les bons gestes à appliquer pendant le stockage en service en salle, avec des mots simples.</t>
  </si>
  <si>
    <t>En service en salle, pour le stockage, les bons gestes sont ranger au froid, frigo et chambre froide. Je les applique avant de continuer.</t>
  </si>
  <si>
    <t>En service en salle, pour le stockage, les gestes attendus sont formalisés : stockage conforme, temperature stockage et froid positif, contrôle au poste et correction immédiate en cas de dérive.</t>
  </si>
  <si>
    <t>Donne un exemple simple de conduite correcte pendant le stockage en service en salle.</t>
  </si>
  <si>
    <t>En service en salle, pour le stockage, exemple : je vérifie les points suivants : ranger au froid, frigo et chambre froide. Si quelque chose ne va pas, je corrige.</t>
  </si>
  <si>
    <t>En service en salle, pour le stockage, exemple professionnel : sécuriser l’étape par les points suivants : stockage conforme, temperature stockage et froid positif, puis tracer l’écart et la correction si nécessaire.</t>
  </si>
  <si>
    <t>Tu vois un écart ou tu as un doute pendant le stockage en service en salle. Que fais-tu tout de suite ?</t>
  </si>
  <si>
    <t>En service en salle, pour le stockage, en cas de doute, j’arrête, j’isole si besoin et je préviens. Je ne continue pas sans correction.</t>
  </si>
  <si>
    <t>En service en salle, pour le stockage, en cas de doute, je bloque ou j’isole, j’analyse l’écart, je décide de la correction et je trace l’action.</t>
  </si>
  <si>
    <t>Pourquoi le stockage en service en salle est-il important pour la sécurité alimentaire ?</t>
  </si>
  <si>
    <t>En service en salle, pour le stockage, c’est important car une erreur peut créer un risque sanitaire. Je maîtrise ranger au froid, frigo et chambre froide.</t>
  </si>
  <si>
    <t>En service en salle, pour le stockage, l’enjeu est sanitaire : l’étape peut créer un danger. Je maîtrise les points suivants : stockage conforme, temperature stockage et froid positif et je vérifie l’application.</t>
  </si>
  <si>
    <t>Quels mots, gestes ou contrôles montrent que tu maîtrises le stockage en service en salle ?</t>
  </si>
  <si>
    <t>En service en salle, pour le stockage, les mots ou gestes attendus sont : ranger au froid, frigo et chambre froide. Ils montrent que je contrôle vraiment.</t>
  </si>
  <si>
    <t>En service en salle, pour le stockage, les preuves de maîtrise sont stockage conforme, temperature stockage et froid positif, observation du poste, contrôle documenté et écart traité.</t>
  </si>
  <si>
    <t>Explique à un jeune collègue les précautions à prendre pour le stockage en service en salle.</t>
  </si>
  <si>
    <t>En service en salle, pour le stockage, je dirais au collègue : vérifie ranger au froid, frigo et chambre froide, contrôle ton travail et préviens si tu vois un écart.</t>
  </si>
  <si>
    <t>En service en salle, pour le stockage, consigne équipe : appliquer les points suivants : stockage conforme, temperature stockage et froid positif, signaler toute dérive, corriger immédiatement et garder la preuve utile.</t>
  </si>
  <si>
    <t>Pendant le stockage en service en salle, qu’est-ce qu’il ne faut surtout pas oublier ?</t>
  </si>
  <si>
    <t>En service en salle, pour le stockage, à ne pas oublier : ranger au froid, frigo et chambre froide. Sans contrôle, on peut laisser passer un risque.</t>
  </si>
  <si>
    <t>En service en salle, pour le stockage, point critique : ne pas oublier les points suivants : stockage conforme, temperature stockage et froid positif, car l’absence de contrôle rend la maîtrise fragile.</t>
  </si>
  <si>
    <t>Tu ranges ou stockes des denrées en service en salle. Rédige une réponse courte : ce que tu fais, ce que tu contrôles, et qui tu préviens en cas de doute.</t>
  </si>
  <si>
    <t>En service en salle, pour le stockage, je vérifie les points suivants : ranger au froid, frigo et chambre froide. Si j’ai un doute, j’arrête, je corrige ou je préviens.</t>
  </si>
  <si>
    <t>En service en salle, pour le stockage, réponse responsable : organiser l’étape, contrôler les points suivants : stockage conforme, temperature stockage et froid positif, tracer l’écart et faire appliquer la correction.</t>
  </si>
  <si>
    <t>Présente la procédure professionnelle à appliquer pour maîtriser le stockage en service en salle.</t>
  </si>
  <si>
    <t>En service en salle, pour le stockage, je respecte la procédure et je vérifie les points suivants : ranger au froid, frigo et chambre froide. Je garde une preuve si elle est demandée.</t>
  </si>
  <si>
    <t>En service en salle, pour le stockage, procédure : définir le responsable, appliquer les points suivants : stockage conforme, temperature stockage et froid positif, contrôler la conformité et enregistrer les écarts.</t>
  </si>
  <si>
    <t>Quels contrôles, preuves et actions correctives attends-tu sur le stockage en service en salle ?</t>
  </si>
  <si>
    <t>En service en salle, pour le stockage, je contrôle les points suivants : ranger au froid, frigo et chambre froide, je note l’écart si besoin et je propose une correction.</t>
  </si>
  <si>
    <t>En service en salle, pour le stockage, contrôle/preuve/correctif : vérifier les points suivants : stockage conforme, temperature stockage et froid positif, conserver fiche ou relevé, puis corriger et tracer l’action.</t>
  </si>
  <si>
    <t>Analyse les dangers liés à le stockage en service en salle et indique les mesures de maîtrise attendues.</t>
  </si>
  <si>
    <t>En service en salle, pour le stockage, je repère le danger, je maîtrise ranger au froid, frigo et chambre froide et je préviens le responsable en cas de doute.</t>
  </si>
  <si>
    <t>En service en salle, pour le stockage, analyse danger : identifier le risque lié à l’étape, maîtriser les points suivants : stockage conforme, temperature stockage et froid positif, vérifier l’efficacité et corriger l’écart.</t>
  </si>
  <si>
    <t>Quelles exigences PMS, BPH ou HACCP doivent être respectées pour le stockage en service en salle ?</t>
  </si>
  <si>
    <t>En service en salle, pour le stockage, je respecte les consignes BPH/PMS : ranger au froid, frigo et chambre froide. Je travaille proprement et je contrôle.</t>
  </si>
  <si>
    <t>En service en salle, pour le stockage, exigence PMS/BPH/HACCP : procédure écrite, les points suivants : stockage conforme, temperature stockage et froid positif, fréquence de contrôle, preuve et action corrective.</t>
  </si>
  <si>
    <t>Comment réaliserais-tu un audit rapide de la maîtrise de le stockage en service en salle ?</t>
  </si>
  <si>
    <t>En service en salle, pour le stockage, j’observe le poste, je contrôle les points suivants : ranger au froid, frigo et chambre froide et je signale les écarts.</t>
  </si>
  <si>
    <t>En service en salle, pour le stockage, audit : observer le poste, questionner l’équipe, vérifier les points suivants : stockage conforme, temperature stockage et froid positif, contrôler les preuves et relever les non-conformités.</t>
  </si>
  <si>
    <t>Quelle décision prends-tu en cas de non-conformité sur le stockage en service en salle ?</t>
  </si>
  <si>
    <t>En service en salle, pour le stockage, en non-conformité, j’arrête, j’isole le produit ou le matériel, puis je préviens.</t>
  </si>
  <si>
    <t>En service en salle, pour le stockage, non-conformité : bloquer ou isoler si besoin, analyser la cause, appliquer la correction et enregistrer la décision.</t>
  </si>
  <si>
    <t>Quels enregistrements ou autocontrôles prouvent que le stockage est maîtrisé en service en salle ?</t>
  </si>
  <si>
    <t>En service en salle, pour le stockage, je garde une preuve simple : fiche, date, contrôle réalisé et correction si besoin.</t>
  </si>
  <si>
    <t>En service en salle, pour le stockage, enregistrements : fiche datée, contrôle de les points suivants : stockage conforme, temperature stockage et froid positif, nom du responsable, écart constaté et action corrective réalisée.</t>
  </si>
  <si>
    <t>Quelles consignes donnerais-tu à l’équipe pour sécuriser le stockage en service en salle ?</t>
  </si>
  <si>
    <t>En service en salle, pour le stockage, je rappelle à l’équipe de contrôler les points suivants : ranger au froid, frigo et chambre froide, d’appliquer la consigne et de signaler les écarts.</t>
  </si>
  <si>
    <t>En service en salle, pour le stockage, consignes équipe : expliquer les points suivants : stockage conforme, temperature stockage et froid positif, préciser le contrôle attendu, la fréquence, le responsable et la conduite à tenir.</t>
  </si>
  <si>
    <t>Explique le lien entre le stockage en service en salle et les risques microbiologiques, chimiques, physiques ou allergènes.</t>
  </si>
  <si>
    <t>En service en salle, pour le stockage, je relie l’étape aux dangers possibles et je contrôle les points suivants : ranger au froid, frigo et chambre froide pour limiter le risque.</t>
  </si>
  <si>
    <t>En service en salle, pour le stockage, lien dangers : relier l’étape aux risques microbiologiques, chimiques, physiques ou allergènes, puis vérifier les points suivants : stockage conforme, temperature stockage et froid positif.</t>
  </si>
  <si>
    <t>Rédige une réponse de responsable sur le stockage en service en salle : organisation, contrôle, traçabilité et correction.</t>
  </si>
  <si>
    <t>En service en salle, pour le stockage, je m’organise, je contrôle les points suivants : ranger au froid, frigo et chambre froide, je note l’écart et je fais corriger.</t>
  </si>
  <si>
    <t>En service en salle, pour le stockage, responsable : planifier l’étape, appliquer les points suivants : stockage conforme, temperature stockage et froid positif, contrôler, tracer les écarts et valider l’action corrective.</t>
  </si>
  <si>
    <t>Tu cuis une préparation en service en salle. Explique en 2 phrases ce que tu fais pour éviter un risque microbiologique.</t>
  </si>
  <si>
    <t>En service en salle, pour la cuisson, je fais attention à cuisson, cuire assez et temperature coeur. Je contrôle le résultat et je préviens si j’ai un doute.</t>
  </si>
  <si>
    <t>En service en salle, pour la cuisson, je maîtrise l’étape avec les points suivants : temperature a coeur, controle sonde et cuisson maitrisee, contrôle opérationnel et consigne claire à l’équipe.</t>
  </si>
  <si>
    <t>Pendant la cuisson en service en salle, que contrôles-tu concrètement avant de continuer ? Donne au moins deux points terrain.</t>
  </si>
  <si>
    <t>En service en salle, pour la cuisson, je contrôle les points suivants : cuisson, cuire assez et temperature coeur. Si ce n’est pas conforme, je stoppe, je corrige ou je préviens.</t>
  </si>
  <si>
    <t>En service en salle, pour la cuisson, je vérifie les points suivants : temperature a coeur, controle sonde et cuisson maitrisee, je compare au critère attendu et je déclenche une action corrective si l’écart est confirmé.</t>
  </si>
  <si>
    <t>Décris les bons gestes à appliquer pendant la cuisson en service en salle, avec des mots simples.</t>
  </si>
  <si>
    <t>En service en salle, pour la cuisson, les bons gestes sont cuisson, cuire assez et temperature coeur. Je les applique avant de continuer.</t>
  </si>
  <si>
    <t>En service en salle, pour la cuisson, les gestes attendus sont formalisés : temperature a coeur, controle sonde et cuisson maitrisee, contrôle au poste et correction immédiate en cas de dérive.</t>
  </si>
  <si>
    <t>Donne un exemple simple de conduite correcte pendant la cuisson en service en salle.</t>
  </si>
  <si>
    <t>En service en salle, pour la cuisson, exemple : je vérifie les points suivants : cuisson, cuire assez et temperature coeur. Si quelque chose ne va pas, je corrige.</t>
  </si>
  <si>
    <t>En service en salle, pour la cuisson, exemple professionnel : sécuriser l’étape par les points suivants : temperature a coeur, controle sonde et cuisson maitrisee, puis tracer l’écart et la correction si nécessaire.</t>
  </si>
  <si>
    <t>Tu vois un écart ou tu as un doute pendant la cuisson en service en salle. Que fais-tu tout de suite ?</t>
  </si>
  <si>
    <t>En service en salle, pour la cuisson, en cas de doute, j’arrête, j’isole si besoin et je préviens. Je ne continue pas sans correction.</t>
  </si>
  <si>
    <t>En service en salle, pour la cuisson, en cas de doute, je bloque ou j’isole, j’analyse l’écart, je décide de la correction et je trace l’action.</t>
  </si>
  <si>
    <t>Pourquoi la cuisson en service en salle est-il important pour la sécurité alimentaire ?</t>
  </si>
  <si>
    <t>En service en salle, pour la cuisson, c’est important car une erreur peut créer un risque sanitaire. Je maîtrise cuisson, cuire assez et temperature coeur.</t>
  </si>
  <si>
    <t>En service en salle, pour la cuisson, l’enjeu est sanitaire : l’étape peut créer un danger. Je maîtrise les points suivants : temperature a coeur, controle sonde et cuisson maitrisee et je vérifie l’application.</t>
  </si>
  <si>
    <t>Quels mots, gestes ou contrôles montrent que tu maîtrises la cuisson en service en salle ?</t>
  </si>
  <si>
    <t>En service en salle, pour la cuisson, les mots ou gestes attendus sont : cuisson, cuire assez et temperature coeur. Ils montrent que je contrôle vraiment.</t>
  </si>
  <si>
    <t>En service en salle, pour la cuisson, les preuves de maîtrise sont temperature a coeur, controle sonde et cuisson maitrisee, observation du poste, contrôle documenté et écart traité.</t>
  </si>
  <si>
    <t>Explique à un jeune collègue les précautions à prendre pour la cuisson en service en salle.</t>
  </si>
  <si>
    <t>En service en salle, pour la cuisson, je dirais au collègue : vérifie cuisson, cuire assez et temperature coeur, contrôle ton travail et préviens si tu vois un écart.</t>
  </si>
  <si>
    <t>En service en salle, pour la cuisson, consigne équipe : appliquer les points suivants : temperature a coeur, controle sonde et cuisson maitrisee, signaler toute dérive, corriger immédiatement et garder la preuve utile.</t>
  </si>
  <si>
    <t>Pendant la cuisson en service en salle, qu’est-ce qu’il ne faut surtout pas oublier ?</t>
  </si>
  <si>
    <t>En service en salle, pour la cuisson, à ne pas oublier : cuisson, cuire assez et temperature coeur. Sans contrôle, on peut laisser passer un risque.</t>
  </si>
  <si>
    <t>En service en salle, pour la cuisson, point critique : ne pas oublier les points suivants : temperature a coeur, controle sonde et cuisson maitrisee, car l’absence de contrôle rend la maîtrise fragile.</t>
  </si>
  <si>
    <t>Tu cuis une préparation en service en salle. Rédige une réponse courte : ce que tu fais, ce que tu contrôles, et qui tu préviens en cas de doute.</t>
  </si>
  <si>
    <t>En service en salle, pour la cuisson, je vérifie les points suivants : cuisson, cuire assez et temperature coeur. Si j’ai un doute, j’arrête, je corrige ou je préviens.</t>
  </si>
  <si>
    <t>En service en salle, pour la cuisson, réponse responsable : organiser l’étape, contrôler les points suivants : temperature a coeur, controle sonde et cuisson maitrisee, tracer l’écart et faire appliquer la correction.</t>
  </si>
  <si>
    <t>Présente la procédure professionnelle à appliquer pour maîtriser la cuisson en service en salle.</t>
  </si>
  <si>
    <t>En service en salle, pour la cuisson, je respecte la procédure et je vérifie les points suivants : cuisson, cuire assez et temperature coeur. Je garde une preuve si elle est demandée.</t>
  </si>
  <si>
    <t>En service en salle, pour la cuisson, procédure : définir le responsable, appliquer les points suivants : temperature a coeur, controle sonde et cuisson maitrisee, contrôler la conformité et enregistrer les écarts.</t>
  </si>
  <si>
    <t>Quels contrôles, preuves et actions correctives attends-tu sur la cuisson en service en salle ?</t>
  </si>
  <si>
    <t>En service en salle, pour la cuisson, je contrôle les points suivants : cuisson, cuire assez et temperature coeur, je note l’écart si besoin et je propose une correction.</t>
  </si>
  <si>
    <t>En service en salle, pour la cuisson, contrôle/preuve/correctif : vérifier les points suivants : temperature a coeur, controle sonde et cuisson maitrisee, conserver fiche ou relevé, puis corriger et tracer l’action.</t>
  </si>
  <si>
    <t>Analyse les dangers liés à la cuisson en service en salle et indique les mesures de maîtrise attendues.</t>
  </si>
  <si>
    <t>En service en salle, pour la cuisson, je repère le danger, je maîtrise cuisson, cuire assez et temperature coeur et je préviens le responsable en cas de doute.</t>
  </si>
  <si>
    <t>En service en salle, pour la cuisson, analyse danger : identifier le risque lié à l’étape, maîtriser les points suivants : temperature a coeur, controle sonde et cuisson maitrisee, vérifier l’efficacité et corriger l’écart.</t>
  </si>
  <si>
    <t>Quelles exigences PMS, BPH ou HACCP doivent être respectées pour la cuisson en service en salle ?</t>
  </si>
  <si>
    <t>En service en salle, pour la cuisson, je respecte les consignes BPH/PMS : cuisson, cuire assez et temperature coeur. Je travaille proprement et je contrôle.</t>
  </si>
  <si>
    <t>En service en salle, pour la cuisson, exigence PMS/BPH/HACCP : procédure écrite, les points suivants : temperature a coeur, controle sonde et cuisson maitrisee, fréquence de contrôle, preuve et action corrective.</t>
  </si>
  <si>
    <t>Comment réaliserais-tu un audit rapide de la maîtrise de la cuisson en service en salle ?</t>
  </si>
  <si>
    <t>En service en salle, pour la cuisson, j’observe le poste, je contrôle les points suivants : cuisson, cuire assez et temperature coeur et je signale les écarts.</t>
  </si>
  <si>
    <t>En service en salle, pour la cuisson, audit : observer le poste, questionner l’équipe, vérifier les points suivants : temperature a coeur, controle sonde et cuisson maitrisee, contrôler les preuves et relever les non-conformités.</t>
  </si>
  <si>
    <t>Quelle décision prends-tu en cas de non-conformité sur la cuisson en service en salle ?</t>
  </si>
  <si>
    <t>En service en salle, pour la cuisson, en non-conformité, j’arrête, j’isole le produit ou le matériel, puis je préviens.</t>
  </si>
  <si>
    <t>En service en salle, pour la cuisson, non-conformité : bloquer ou isoler si besoin, analyser la cause, appliquer la correction et enregistrer la décision.</t>
  </si>
  <si>
    <t>Quels enregistrements ou autocontrôles prouvent que la cuisson est maîtrisé en service en salle ?</t>
  </si>
  <si>
    <t>En service en salle, pour la cuisson, je garde une preuve simple : fiche, date, contrôle réalisé et correction si besoin.</t>
  </si>
  <si>
    <t>En service en salle, pour la cuisson, enregistrements : fiche datée, contrôle de les points suivants : temperature a coeur, controle sonde et cuisson maitrisee, nom du responsable, écart constaté et action corrective réalisée.</t>
  </si>
  <si>
    <t>Quelles consignes donnerais-tu à l’équipe pour sécuriser la cuisson en service en salle ?</t>
  </si>
  <si>
    <t>En service en salle, pour la cuisson, je rappelle à l’équipe de contrôler les points suivants : cuisson, cuire assez et temperature coeur, d’appliquer la consigne et de signaler les écarts.</t>
  </si>
  <si>
    <t>En service en salle, pour la cuisson, consignes équipe : expliquer les points suivants : temperature a coeur, controle sonde et cuisson maitrisee, préciser le contrôle attendu, la fréquence, le responsable et la conduite à tenir.</t>
  </si>
  <si>
    <t>Explique le lien entre la cuisson en service en salle et les risques microbiologiques, chimiques, physiques ou allergènes.</t>
  </si>
  <si>
    <t>En service en salle, pour la cuisson, je relie l’étape aux dangers possibles et je contrôle les points suivants : cuisson, cuire assez et temperature coeur pour limiter le risque.</t>
  </si>
  <si>
    <t>En service en salle, pour la cuisson, lien dangers : relier l’étape aux risques microbiologiques, chimiques, physiques ou allergènes, puis vérifier les points suivants : temperature a coeur, controle sonde et cuisson maitrisee.</t>
  </si>
  <si>
    <t>Rédige une réponse de responsable sur la cuisson en service en salle : organisation, contrôle, traçabilité et correction.</t>
  </si>
  <si>
    <t>En service en salle, pour la cuisson, je m’organise, je contrôle les points suivants : cuisson, cuire assez et temperature coeur, je note l’écart et je fais corriger.</t>
  </si>
  <si>
    <t>En service en salle, pour la cuisson, responsable : planifier l’étape, appliquer les points suivants : temperature a coeur, controle sonde et cuisson maitrisee, contrôler, tracer les écarts et valider l’action corrective.</t>
  </si>
  <si>
    <t>Tu sers une préparation en service en salle. Explique en 2 phrases ce que tu fais pour éviter un risque microbiologique.</t>
  </si>
  <si>
    <t>En service en salle, pour le service, je fais attention à maintien chaud, maintien froid et vitrine froide. Je contrôle le résultat et je préviens si j’ai un doute.</t>
  </si>
  <si>
    <t>En service en salle, pour le service, je maîtrise l’étape avec les points suivants : liaison chaude, liaison froide et temperature service, contrôle opérationnel et consigne claire à l’équipe.</t>
  </si>
  <si>
    <t>Pendant le service en service en salle, que contrôles-tu concrètement avant de continuer ? Donne au moins deux points terrain.</t>
  </si>
  <si>
    <t>En service en salle, pour le service, je contrôle les points suivants : maintien chaud, maintien froid et vitrine froide. Si ce n’est pas conforme, je stoppe, je corrige ou je préviens.</t>
  </si>
  <si>
    <t>En service en salle, pour le service, je vérifie les points suivants : liaison chaude, liaison froide et temperature service, je compare au critère attendu et je déclenche une action corrective si l’écart est confirmé.</t>
  </si>
  <si>
    <t>Décris les bons gestes à appliquer pendant le service en service en salle, avec des mots simples.</t>
  </si>
  <si>
    <t>En service en salle, pour le service, les bons gestes sont maintien chaud, maintien froid et vitrine froide. Je les applique avant de continuer.</t>
  </si>
  <si>
    <t>En service en salle, pour le service, les gestes attendus sont formalisés : liaison chaude, liaison froide et temperature service, contrôle au poste et correction immédiate en cas de dérive.</t>
  </si>
  <si>
    <t>Donne un exemple simple de conduite correcte pendant le service en service en salle.</t>
  </si>
  <si>
    <t>En service en salle, pour le service, exemple : je vérifie les points suivants : maintien chaud, maintien froid et vitrine froide. Si quelque chose ne va pas, je corrige.</t>
  </si>
  <si>
    <t>En service en salle, pour le service, exemple professionnel : sécuriser l’étape par les points suivants : liaison chaude, liaison froide et temperature service, puis tracer l’écart et la correction si nécessaire.</t>
  </si>
  <si>
    <t>Tu vois un écart ou tu as un doute pendant le service en service en salle. Que fais-tu tout de suite ?</t>
  </si>
  <si>
    <t>En service en salle, pour le service, en cas de doute, j’arrête, j’isole si besoin et je préviens. Je ne continue pas sans correction.</t>
  </si>
  <si>
    <t>En service en salle, pour le service, en cas de doute, je bloque ou j’isole, j’analyse l’écart, je décide de la correction et je trace l’action.</t>
  </si>
  <si>
    <t>Pourquoi le service en service en salle est-il important pour la sécurité alimentaire ?</t>
  </si>
  <si>
    <t>En service en salle, pour le service, c’est important car une erreur peut créer un risque sanitaire. Je maîtrise maintien chaud, maintien froid et vitrine froide.</t>
  </si>
  <si>
    <t>En service en salle, pour le service, l’enjeu est sanitaire : l’étape peut créer un danger. Je maîtrise les points suivants : liaison chaude, liaison froide et temperature service et je vérifie l’application.</t>
  </si>
  <si>
    <t>Quels mots, gestes ou contrôles montrent que tu maîtrises le service en service en salle ?</t>
  </si>
  <si>
    <t>En service en salle, pour le service, les mots ou gestes attendus sont : maintien chaud, maintien froid et vitrine froide. Ils montrent que je contrôle vraiment.</t>
  </si>
  <si>
    <t>En service en salle, pour le service, les preuves de maîtrise sont liaison chaude, liaison froide et temperature service, observation du poste, contrôle documenté et écart traité.</t>
  </si>
  <si>
    <t>Explique à un jeune collègue les précautions à prendre pour le service en service en salle.</t>
  </si>
  <si>
    <t>En service en salle, pour le service, je dirais au collègue : vérifie maintien chaud, maintien froid et vitrine froide, contrôle ton travail et préviens si tu vois un écart.</t>
  </si>
  <si>
    <t>En service en salle, pour le service, consigne équipe : appliquer les points suivants : liaison chaude, liaison froide et temperature service, signaler toute dérive, corriger immédiatement et garder la preuve utile.</t>
  </si>
  <si>
    <t>Pendant le service en service en salle, qu’est-ce qu’il ne faut surtout pas oublier ?</t>
  </si>
  <si>
    <t>En service en salle, pour le service, à ne pas oublier : maintien chaud, maintien froid et vitrine froide. Sans contrôle, on peut laisser passer un risque.</t>
  </si>
  <si>
    <t>En service en salle, pour le service, point critique : ne pas oublier les points suivants : liaison chaude, liaison froide et temperature service, car l’absence de contrôle rend la maîtrise fragile.</t>
  </si>
  <si>
    <t>Tu sers une préparation en service en salle. Rédige une réponse courte : ce que tu fais, ce que tu contrôles, et qui tu préviens en cas de doute.</t>
  </si>
  <si>
    <t>En service en salle, pour le service, je vérifie les points suivants : maintien chaud, maintien froid et vitrine froide. Si j’ai un doute, j’arrête, je corrige ou je préviens.</t>
  </si>
  <si>
    <t>En service en salle, pour le service, réponse responsable : organiser l’étape, contrôler les points suivants : liaison chaude, liaison froide et temperature service, tracer l’écart et faire appliquer la correction.</t>
  </si>
  <si>
    <t>Présente la procédure professionnelle à appliquer pour maîtriser le service en service en salle.</t>
  </si>
  <si>
    <t>En service en salle, pour le service, je respecte la procédure et je vérifie les points suivants : maintien chaud, maintien froid et vitrine froide. Je garde une preuve si elle est demandée.</t>
  </si>
  <si>
    <t>En service en salle, pour le service, procédure : définir le responsable, appliquer les points suivants : liaison chaude, liaison froide et temperature service, contrôler la conformité et enregistrer les écarts.</t>
  </si>
  <si>
    <t>Quels contrôles, preuves et actions correctives attends-tu sur le service en service en salle ?</t>
  </si>
  <si>
    <t>En service en salle, pour le service, je contrôle les points suivants : maintien chaud, maintien froid et vitrine froide, je note l’écart si besoin et je propose une correction.</t>
  </si>
  <si>
    <t>En service en salle, pour le service, contrôle/preuve/correctif : vérifier les points suivants : liaison chaude, liaison froide et temperature service, conserver fiche ou relevé, puis corriger et tracer l’action.</t>
  </si>
  <si>
    <t>Analyse les dangers liés à le service en service en salle et indique les mesures de maîtrise attendues.</t>
  </si>
  <si>
    <t>En service en salle, pour le service, je repère le danger, je maîtrise maintien chaud, maintien froid et vitrine froide et je préviens le responsable en cas de doute.</t>
  </si>
  <si>
    <t>En service en salle, pour le service, analyse danger : identifier le risque lié à l’étape, maîtriser les points suivants : liaison chaude, liaison froide et temperature service, vérifier l’efficacité et corriger l’écart.</t>
  </si>
  <si>
    <t>Quelles exigences PMS, BPH ou HACCP doivent être respectées pour le service en service en salle ?</t>
  </si>
  <si>
    <t>En service en salle, pour le service, je respecte les consignes BPH/PMS : maintien chaud, maintien froid et vitrine froide. Je travaille proprement et je contrôle.</t>
  </si>
  <si>
    <t>En service en salle, pour le service, exigence PMS/BPH/HACCP : procédure écrite, les points suivants : liaison chaude, liaison froide et temperature service, fréquence de contrôle, preuve et action corrective.</t>
  </si>
  <si>
    <t>Comment réaliserais-tu un audit rapide de la maîtrise de le service en service en salle ?</t>
  </si>
  <si>
    <t>En service en salle, pour le service, j’observe le poste, je contrôle les points suivants : maintien chaud, maintien froid et vitrine froide et je signale les écarts.</t>
  </si>
  <si>
    <t>En service en salle, pour le service, audit : observer le poste, questionner l’équipe, vérifier les points suivants : liaison chaude, liaison froide et temperature service, contrôler les preuves et relever les non-conformités.</t>
  </si>
  <si>
    <t>Quelle décision prends-tu en cas de non-conformité sur le service en service en salle ?</t>
  </si>
  <si>
    <t>En service en salle, pour le service, en non-conformité, j’arrête, j’isole le produit ou le matériel, puis je préviens.</t>
  </si>
  <si>
    <t>En service en salle, pour le service, non-conformité : bloquer ou isoler si besoin, analyser la cause, appliquer la correction et enregistrer la décision.</t>
  </si>
  <si>
    <t>Quels enregistrements ou autocontrôles prouvent que le service est maîtrisé en service en salle ?</t>
  </si>
  <si>
    <t>En service en salle, pour le service, je garde une preuve simple : fiche, date, contrôle réalisé et correction si besoin.</t>
  </si>
  <si>
    <t>En service en salle, pour le service, enregistrements : fiche datée, contrôle de les points suivants : liaison chaude, liaison froide et temperature service, nom du responsable, écart constaté et action corrective réalisée.</t>
  </si>
  <si>
    <t>Quelles consignes donnerais-tu à l’équipe pour sécuriser le service en service en salle ?</t>
  </si>
  <si>
    <t>En service en salle, pour le service, je rappelle à l’équipe de contrôler les points suivants : maintien chaud, maintien froid et vitrine froide, d’appliquer la consigne et de signaler les écarts.</t>
  </si>
  <si>
    <t>En service en salle, pour le service, consignes équipe : expliquer les points suivants : liaison chaude, liaison froide et temperature service, préciser le contrôle attendu, la fréquence, le responsable et la conduite à tenir.</t>
  </si>
  <si>
    <t>Explique le lien entre le service en service en salle et les risques microbiologiques, chimiques, physiques ou allergènes.</t>
  </si>
  <si>
    <t>En service en salle, pour le service, je relie l’étape aux dangers possibles et je contrôle les points suivants : maintien chaud, maintien froid et vitrine froide pour limiter le risque.</t>
  </si>
  <si>
    <t>En service en salle, pour le service, lien dangers : relier l’étape aux risques microbiologiques, chimiques, physiques ou allergènes, puis vérifier les points suivants : liaison chaude, liaison froide et temperature service.</t>
  </si>
  <si>
    <t>Rédige une réponse de responsable sur le service en service en salle : organisation, contrôle, traçabilité et correction.</t>
  </si>
  <si>
    <t>En service en salle, pour le service, je m’organise, je contrôle les points suivants : maintien chaud, maintien froid et vitrine froide, je note l’écart et je fais corriger.</t>
  </si>
  <si>
    <t>En service en salle, pour le service, responsable : planifier l’étape, appliquer les points suivants : liaison chaude, liaison froide et temperature service, contrôler, tracer les écarts et valider l’action corrective.</t>
  </si>
  <si>
    <t>Tu refroidis une préparation en service en salle. Explique en 2 phrases ce que tu fais pour éviter un risque microbiologique.</t>
  </si>
  <si>
    <t>En service en salle, pour le refroidissement, je fais attention à refroidissement rapide, refroidir vite et cellule. Je contrôle le résultat et je préviens si j’ai un doute.</t>
  </si>
  <si>
    <t>En service en salle, pour le refroidissement, je maîtrise l’étape avec les points suivants : refroidissement rapide, cellule de refroidissement et faible epaisseur, contrôle opérationnel et consigne claire à l’équipe.</t>
  </si>
  <si>
    <t>Pendant le refroidissement en service en salle, que contrôles-tu concrètement avant de continuer ? Donne au moins deux points terrain.</t>
  </si>
  <si>
    <t>En service en salle, pour le refroidissement, je contrôle les points suivants : refroidissement rapide, refroidir vite et cellule. Si ce n’est pas conforme, je stoppe, je corrige ou je préviens.</t>
  </si>
  <si>
    <t>En service en salle, pour le refroidissement, je vérifie les points suivants : refroidissement rapide, cellule de refroidissement et faible epaisseur, je compare au critère attendu et je déclenche une action corrective si l’écart est confirmé.</t>
  </si>
  <si>
    <t>Décris les bons gestes à appliquer pendant le refroidissement en service en salle, avec des mots simples.</t>
  </si>
  <si>
    <t>En service en salle, pour le refroidissement, les bons gestes sont refroidissement rapide, refroidir vite et cellule. Je les applique avant de continuer.</t>
  </si>
  <si>
    <t>En service en salle, pour le refroidissement, les gestes attendus sont formalisés : refroidissement rapide, cellule de refroidissement et faible epaisseur, contrôle au poste et correction immédiate en cas de dérive.</t>
  </si>
  <si>
    <t>Donne un exemple simple de conduite correcte pendant le refroidissement en service en salle.</t>
  </si>
  <si>
    <t>En service en salle, pour le refroidissement, exemple : je vérifie les points suivants : refroidissement rapide, refroidir vite et cellule. Si quelque chose ne va pas, je corrige.</t>
  </si>
  <si>
    <t>En service en salle, pour le refroidissement, exemple professionnel : sécuriser l’étape par les points suivants : refroidissement rapide, cellule de refroidissement et faible epaisseur, puis tracer l’écart et la correction si nécessaire.</t>
  </si>
  <si>
    <t>Tu vois un écart ou tu as un doute pendant le refroidissement en service en salle. Que fais-tu tout de suite ?</t>
  </si>
  <si>
    <t>En service en salle, pour le refroidissement, en cas de doute, j’arrête, j’isole si besoin et je préviens. Je ne continue pas sans correction.</t>
  </si>
  <si>
    <t>En service en salle, pour le refroidissement, en cas de doute, je bloque ou j’isole, j’analyse l’écart, je décide de la correction et je trace l’action.</t>
  </si>
  <si>
    <t>Pourquoi le refroidissement en service en salle est-il important pour la sécurité alimentaire ?</t>
  </si>
  <si>
    <t>En service en salle, pour le refroidissement, c’est important car une erreur peut créer un risque sanitaire. Je maîtrise refroidissement rapide, refroidir vite et cellule.</t>
  </si>
  <si>
    <t>En service en salle, pour le refroidissement, l’enjeu est sanitaire : l’étape peut créer un danger. Je maîtrise les points suivants : refroidissement rapide, cellule de refroidissement et faible epaisseur et je vérifie l’application.</t>
  </si>
  <si>
    <t>Quels mots, gestes ou contrôles montrent que tu maîtrises le refroidissement en service en salle ?</t>
  </si>
  <si>
    <t>En service en salle, pour le refroidissement, les mots ou gestes attendus sont : refroidissement rapide, refroidir vite et cellule. Ils montrent que je contrôle vraiment.</t>
  </si>
  <si>
    <t>En service en salle, pour le refroidissement, les preuves de maîtrise sont refroidissement rapide, cellule de refroidissement et faible epaisseur, observation du poste, contrôle documenté et écart traité.</t>
  </si>
  <si>
    <t>Explique à un jeune collègue les précautions à prendre pour le refroidissement en service en salle.</t>
  </si>
  <si>
    <t>En service en salle, pour le refroidissement, je dirais au collègue : vérifie refroidissement rapide, refroidir vite et cellule, contrôle ton travail et préviens si tu vois un écart.</t>
  </si>
  <si>
    <t>En service en salle, pour le refroidissement, consigne équipe : appliquer les points suivants : refroidissement rapide, cellule de refroidissement et faible epaisseur, signaler toute dérive, corriger immédiatement et garder la preuve utile.</t>
  </si>
  <si>
    <t>Pendant le refroidissement en service en salle, qu’est-ce qu’il ne faut surtout pas oublier ?</t>
  </si>
  <si>
    <t>En service en salle, pour le refroidissement, à ne pas oublier : refroidissement rapide, refroidir vite et cellule. Sans contrôle, on peut laisser passer un risque.</t>
  </si>
  <si>
    <t>En service en salle, pour le refroidissement, point critique : ne pas oublier les points suivants : refroidissement rapide, cellule de refroidissement et faible epaisseur, car l’absence de contrôle rend la maîtrise fragile.</t>
  </si>
  <si>
    <t>Tu refroidis une préparation en service en salle. Rédige une réponse courte : ce que tu fais, ce que tu contrôles, et qui tu préviens en cas de doute.</t>
  </si>
  <si>
    <t>En service en salle, pour le refroidissement, je vérifie les points suivants : refroidissement rapide, refroidir vite et cellule. Si j’ai un doute, j’arrête, je corrige ou je préviens.</t>
  </si>
  <si>
    <t>En service en salle, pour le refroidissement, réponse responsable : organiser l’étape, contrôler les points suivants : refroidissement rapide, cellule de refroidissement et faible epaisseur, tracer l’écart et faire appliquer la correction.</t>
  </si>
  <si>
    <t>Présente la procédure professionnelle à appliquer pour maîtriser le refroidissement en service en salle.</t>
  </si>
  <si>
    <t>En service en salle, pour le refroidissement, je respecte la procédure et je vérifie les points suivants : refroidissement rapide, refroidir vite et cellule. Je garde une preuve si elle est demandée.</t>
  </si>
  <si>
    <t>En service en salle, pour le refroidissement, procédure : définir le responsable, appliquer les points suivants : refroidissement rapide, cellule de refroidissement et faible epaisseur, contrôler la conformité et enregistrer les écarts.</t>
  </si>
  <si>
    <t>Quels contrôles, preuves et actions correctives attends-tu sur le refroidissement en service en salle ?</t>
  </si>
  <si>
    <t>En service en salle, pour le refroidissement, je contrôle les points suivants : refroidissement rapide, refroidir vite et cellule, je note l’écart si besoin et je propose une correction.</t>
  </si>
  <si>
    <t>En service en salle, pour le refroidissement, contrôle/preuve/correctif : vérifier les points suivants : refroidissement rapide, cellule de refroidissement et faible epaisseur, conserver fiche ou relevé, puis corriger et tracer l’action.</t>
  </si>
  <si>
    <t>Analyse les dangers liés à le refroidissement en service en salle et indique les mesures de maîtrise attendues.</t>
  </si>
  <si>
    <t>En service en salle, pour le refroidissement, je repère le danger, je maîtrise refroidissement rapide, refroidir vite et cellule et je préviens le responsable en cas de doute.</t>
  </si>
  <si>
    <t>En service en salle, pour le refroidissement, analyse danger : identifier le risque lié à l’étape, maîtriser les points suivants : refroidissement rapide, cellule de refroidissement et faible epaisseur, vérifier l’efficacité et corriger l’écart.</t>
  </si>
  <si>
    <t>Quelles exigences PMS, BPH ou HACCP doivent être respectées pour le refroidissement en service en salle ?</t>
  </si>
  <si>
    <t>En service en salle, pour le refroidissement, je respecte les consignes BPH/PMS : refroidissement rapide, refroidir vite et cellule. Je travaille proprement et je contrôle.</t>
  </si>
  <si>
    <t>En service en salle, pour le refroidissement, exigence PMS/BPH/HACCP : procédure écrite, les points suivants : refroidissement rapide, cellule de refroidissement et faible epaisseur, fréquence de contrôle, preuve et action corrective.</t>
  </si>
  <si>
    <t>Comment réaliserais-tu un audit rapide de la maîtrise de le refroidissement en service en salle ?</t>
  </si>
  <si>
    <t>En service en salle, pour le refroidissement, j’observe le poste, je contrôle les points suivants : refroidissement rapide, refroidir vite et cellule et je signale les écarts.</t>
  </si>
  <si>
    <t>En service en salle, pour le refroidissement, audit : observer le poste, questionner l’équipe, vérifier les points suivants : refroidissement rapide, cellule de refroidissement et faible epaisseur, contrôler les preuves et relever les non-conformités.</t>
  </si>
  <si>
    <t>Quelle décision prends-tu en cas de non-conformité sur le refroidissement en service en salle ?</t>
  </si>
  <si>
    <t>En service en salle, pour le refroidissement, en non-conformité, j’arrête, j’isole le produit ou le matériel, puis je préviens.</t>
  </si>
  <si>
    <t>En service en salle, pour le refroidissement, non-conformité : bloquer ou isoler si besoin, analyser la cause, appliquer la correction et enregistrer la décision.</t>
  </si>
  <si>
    <t>Quels enregistrements ou autocontrôles prouvent que le refroidissement est maîtrisé en service en salle ?</t>
  </si>
  <si>
    <t>En service en salle, pour le refroidissement, je garde une preuve simple : fiche, date, contrôle réalisé et correction si besoin.</t>
  </si>
  <si>
    <t>En service en salle, pour le refroidissement, enregistrements : fiche datée, contrôle de les points suivants : refroidissement rapide, cellule de refroidissement et faible epaisseur, nom du responsable, écart constaté et action corrective réalisée.</t>
  </si>
  <si>
    <t>Quelles consignes donnerais-tu à l’équipe pour sécuriser le refroidissement en service en salle ?</t>
  </si>
  <si>
    <t>En service en salle, pour le refroidissement, je rappelle à l’équipe de contrôler les points suivants : refroidissement rapide, refroidir vite et cellule, d’appliquer la consigne et de signaler les écarts.</t>
  </si>
  <si>
    <t>En service en salle, pour le refroidissement, consignes équipe : expliquer les points suivants : refroidissement rapide, cellule de refroidissement et faible epaisseur, préciser le contrôle attendu, la fréquence, le responsable et la conduite à tenir.</t>
  </si>
  <si>
    <t>Explique le lien entre le refroidissement en service en salle et les risques microbiologiques, chimiques, physiques ou allergènes.</t>
  </si>
  <si>
    <t>En service en salle, pour le refroidissement, je relie l’étape aux dangers possibles et je contrôle les points suivants : refroidissement rapide, refroidir vite et cellule pour limiter le risque.</t>
  </si>
  <si>
    <t>En service en salle, pour le refroidissement, lien dangers : relier l’étape aux risques microbiologiques, chimiques, physiques ou allergènes, puis vérifier les points suivants : refroidissement rapide, cellule de refroidissement et faible epaisseur.</t>
  </si>
  <si>
    <t>Rédige une réponse de responsable sur le refroidissement en service en salle : organisation, contrôle, traçabilité et correction.</t>
  </si>
  <si>
    <t>En service en salle, pour le refroidissement, je m’organise, je contrôle les points suivants : refroidissement rapide, refroidir vite et cellule, je note l’écart et je fais corriger.</t>
  </si>
  <si>
    <t>En service en salle, pour le refroidissement, responsable : planifier l’étape, appliquer les points suivants : refroidissement rapide, cellule de refroidissement et faible epaisseur, contrôler, tracer les écarts et valider l’action corrective.</t>
  </si>
  <si>
    <t>Tu remets une préparation en température en service en salle. Explique en 2 phrases ce que tu fais pour éviter un risque microbiologique.</t>
  </si>
  <si>
    <t>En service en salle, pour la remise en température, je fais attention à remise temperature, rechauffer vite et rechauffer une fois. Je contrôle le résultat et je préviens si j’ai un doute.</t>
  </si>
  <si>
    <t>En service en salle, pour la remise en température, je maîtrise l’étape avec les points suivants : remise en temperature, remontee rapide temperature et rechauffage unique, contrôle opérationnel et consigne claire à l’équipe.</t>
  </si>
  <si>
    <t>Pendant la remise en température en service en salle, que contrôles-tu concrètement avant de continuer ? Donne au moins deux points terrain.</t>
  </si>
  <si>
    <t>En service en salle, pour la remise en température, je contrôle les points suivants : remise temperature, rechauffer vite et rechauffer une fois. Si ce n’est pas conforme, je stoppe, je corrige ou je préviens.</t>
  </si>
  <si>
    <t>En service en salle, pour la remise en température, je vérifie les points suivants : remise en temperature, remontee rapide temperature et rechauffage unique, je compare au critère attendu et je déclenche une action corrective si l’écart est confirmé.</t>
  </si>
  <si>
    <t>Décris les bons gestes à appliquer pendant la remise en température en service en salle, avec des mots simples.</t>
  </si>
  <si>
    <t>En service en salle, pour la remise en température, les bons gestes sont remise temperature, rechauffer vite et rechauffer une fois. Je les applique avant de continuer.</t>
  </si>
  <si>
    <t>En service en salle, pour la remise en température, les gestes attendus sont formalisés : remise en temperature, remontee rapide temperature et rechauffage unique, contrôle au poste et correction immédiate en cas de dérive.</t>
  </si>
  <si>
    <t>Donne un exemple simple de conduite correcte pendant la remise en température en service en salle.</t>
  </si>
  <si>
    <t>En service en salle, pour la remise en température, exemple : je vérifie les points suivants : remise temperature, rechauffer vite et rechauffer une fois. Si quelque chose ne va pas, je corrige.</t>
  </si>
  <si>
    <t>En service en salle, pour la remise en température, exemple professionnel : sécuriser l’étape par les points suivants : remise en temperature, remontee rapide temperature et rechauffage unique, puis tracer l’écart et la correction si nécessaire.</t>
  </si>
  <si>
    <t>Tu vois un écart ou tu as un doute pendant la remise en température en service en salle. Que fais-tu tout de suite ?</t>
  </si>
  <si>
    <t>En service en salle, pour la remise en température, en cas de doute, j’arrête, j’isole si besoin et je préviens. Je ne continue pas sans correction.</t>
  </si>
  <si>
    <t>En service en salle, pour la remise en température, en cas de doute, je bloque ou j’isole, j’analyse l’écart, je décide de la correction et je trace l’action.</t>
  </si>
  <si>
    <t>Pourquoi la remise en température en service en salle est-il important pour la sécurité alimentaire ?</t>
  </si>
  <si>
    <t>En service en salle, pour la remise en température, c’est important car une erreur peut créer un risque sanitaire. Je maîtrise remise temperature, rechauffer vite et rechauffer une fois.</t>
  </si>
  <si>
    <t>En service en salle, pour la remise en température, l’enjeu est sanitaire : l’étape peut créer un danger. Je maîtrise les points suivants : remise en temperature, remontee rapide temperature et rechauffage unique et je vérifie l’application.</t>
  </si>
  <si>
    <t>Quels mots, gestes ou contrôles montrent que tu maîtrises la remise en température en service en salle ?</t>
  </si>
  <si>
    <t>En service en salle, pour la remise en température, les mots ou gestes attendus sont : remise temperature, rechauffer vite et rechauffer une fois. Ils montrent que je contrôle vraiment.</t>
  </si>
  <si>
    <t>En service en salle, pour la remise en température, les preuves de maîtrise sont remise en temperature, remontee rapide temperature et rechauffage unique, observation du poste, contrôle documenté et écart traité.</t>
  </si>
  <si>
    <t>Explique à un jeune collègue les précautions à prendre pour la remise en température en service en salle.</t>
  </si>
  <si>
    <t>En service en salle, pour la remise en température, je dirais au collègue : vérifie remise temperature, rechauffer vite et rechauffer une fois, contrôle ton travail et préviens si tu vois un écart.</t>
  </si>
  <si>
    <t>En service en salle, pour la remise en température, consigne équipe : appliquer les points suivants : remise en temperature, remontee rapide temperature et rechauffage unique, signaler toute dérive, corriger immédiatement et garder la preuve utile.</t>
  </si>
  <si>
    <t>Pendant la remise en température en service en salle, qu’est-ce qu’il ne faut surtout pas oublier ?</t>
  </si>
  <si>
    <t>En service en salle, pour la remise en température, à ne pas oublier : remise temperature, rechauffer vite et rechauffer une fois. Sans contrôle, on peut laisser passer un risque.</t>
  </si>
  <si>
    <t>En service en salle, pour la remise en température, point critique : ne pas oublier les points suivants : remise en temperature, remontee rapide temperature et rechauffage unique, car l’absence de contrôle rend la maîtrise fragile.</t>
  </si>
  <si>
    <t>Tu remets une préparation en température en service en salle. Rédige une réponse courte : ce que tu fais, ce que tu contrôles, et qui tu préviens en cas de doute.</t>
  </si>
  <si>
    <t>En service en salle, pour la remise en température, je vérifie les points suivants : remise temperature, rechauffer vite et rechauffer une fois. Si j’ai un doute, j’arrête, je corrige ou je préviens.</t>
  </si>
  <si>
    <t>En service en salle, pour la remise en température, réponse responsable : organiser l’étape, contrôler les points suivants : remise en temperature, remontee rapide temperature et rechauffage unique, tracer l’écart et faire appliquer la correction.</t>
  </si>
  <si>
    <t>Présente la procédure professionnelle à appliquer pour maîtriser la remise en température en service en salle.</t>
  </si>
  <si>
    <t>En service en salle, pour la remise en température, je respecte la procédure et je vérifie les points suivants : remise temperature, rechauffer vite et rechauffer une fois. Je garde une preuve si elle est demandée.</t>
  </si>
  <si>
    <t>En service en salle, pour la remise en température, procédure : définir le responsable, appliquer les points suivants : remise en temperature, remontee rapide temperature et rechauffage unique, contrôler la conformité et enregistrer les écarts.</t>
  </si>
  <si>
    <t>Quels contrôles, preuves et actions correctives attends-tu sur la remise en température en service en salle ?</t>
  </si>
  <si>
    <t>En service en salle, pour la remise en température, je contrôle les points suivants : remise temperature, rechauffer vite et rechauffer une fois, je note l’écart si besoin et je propose une correction.</t>
  </si>
  <si>
    <t>En service en salle, pour la remise en température, contrôle/preuve/correctif : vérifier les points suivants : remise en temperature, remontee rapide temperature et rechauffage unique, conserver fiche ou relevé, puis corriger et tracer l’action.</t>
  </si>
  <si>
    <t>Analyse les dangers liés à la remise en température en service en salle et indique les mesures de maîtrise attendues.</t>
  </si>
  <si>
    <t>En service en salle, pour la remise en température, je repère le danger, je maîtrise remise temperature, rechauffer vite et rechauffer une fois et je préviens le responsable en cas de doute.</t>
  </si>
  <si>
    <t>En service en salle, pour la remise en température, analyse danger : identifier le risque lié à l’étape, maîtriser les points suivants : remise en temperature, remontee rapide temperature et rechauffage unique, vérifier l’efficacité et corriger l’écart.</t>
  </si>
  <si>
    <t>Quelles exigences PMS, BPH ou HACCP doivent être respectées pour la remise en température en service en salle ?</t>
  </si>
  <si>
    <t>En service en salle, pour la remise en température, je respecte les consignes BPH/PMS : remise temperature, rechauffer vite et rechauffer une fois. Je travaille proprement et je contrôle.</t>
  </si>
  <si>
    <t>En service en salle, pour la remise en température, exigence PMS/BPH/HACCP : procédure écrite, les points suivants : remise en temperature, remontee rapide temperature et rechauffage unique, fréquence de contrôle, preuve et action corrective.</t>
  </si>
  <si>
    <t>Comment réaliserais-tu un audit rapide de la maîtrise de la remise en température en service en salle ?</t>
  </si>
  <si>
    <t>En service en salle, pour la remise en température, j’observe le poste, je contrôle les points suivants : remise temperature, rechauffer vite et rechauffer une fois et je signale les écarts.</t>
  </si>
  <si>
    <t>En service en salle, pour la remise en température, audit : observer le poste, questionner l’équipe, vérifier les points suivants : remise en temperature, remontee rapide temperature et rechauffage unique, contrôler les preuves et relever les non-conformités.</t>
  </si>
  <si>
    <t>Quelle décision prends-tu en cas de non-conformité sur la remise en température en service en salle ?</t>
  </si>
  <si>
    <t>En service en salle, pour la remise en température, en non-conformité, j’arrête, j’isole le produit ou le matériel, puis je préviens.</t>
  </si>
  <si>
    <t>En service en salle, pour la remise en température, non-conformité : bloquer ou isoler si besoin, analyser la cause, appliquer la correction et enregistrer la décision.</t>
  </si>
  <si>
    <t>Quels enregistrements ou autocontrôles prouvent que la remise en température est maîtrisé en service en salle ?</t>
  </si>
  <si>
    <t>En service en salle, pour la remise en température, je garde une preuve simple : fiche, date, contrôle réalisé et correction si besoin.</t>
  </si>
  <si>
    <t>En service en salle, pour la remise en température, enregistrements : fiche datée, contrôle de les points suivants : remise en temperature, remontee rapide temperature et rechauffage unique, nom du responsable, écart constaté et action corrective réalisée.</t>
  </si>
  <si>
    <t>Quelles consignes donnerais-tu à l’équipe pour sécuriser la remise en température en service en salle ?</t>
  </si>
  <si>
    <t>En service en salle, pour la remise en température, je rappelle à l’équipe de contrôler les points suivants : remise temperature, rechauffer vite et rechauffer une fois, d’appliquer la consigne et de signaler les écarts.</t>
  </si>
  <si>
    <t>En service en salle, pour la remise en température, consignes équipe : expliquer les points suivants : remise en temperature, remontee rapide temperature et rechauffage unique, préciser le contrôle attendu, la fréquence, le responsable et la conduite à tenir.</t>
  </si>
  <si>
    <t>Explique le lien entre la remise en température en service en salle et les risques microbiologiques, chimiques, physiques ou allergènes.</t>
  </si>
  <si>
    <t>En service en salle, pour la remise en température, je relie l’étape aux dangers possibles et je contrôle les points suivants : remise temperature, rechauffer vite et rechauffer une fois pour limiter le risque.</t>
  </si>
  <si>
    <t>En service en salle, pour la remise en température, lien dangers : relier l’étape aux risques microbiologiques, chimiques, physiques ou allergènes, puis vérifier les points suivants : remise en temperature, remontee rapide temperature et rechauffage unique.</t>
  </si>
  <si>
    <t>Rédige une réponse de responsable sur la remise en température en service en salle : organisation, contrôle, traçabilité et correction.</t>
  </si>
  <si>
    <t>En service en salle, pour la remise en température, je m’organise, je contrôle les points suivants : remise temperature, rechauffer vite et rechauffer une fois, je note l’écart et je fais corriger.</t>
  </si>
  <si>
    <t>En service en salle, pour la remise en température, responsable : planifier l’étape, appliquer les points suivants : remise en temperature, remontee rapide temperature et rechauffage unique, contrôler, tracer les écarts et valider l’action corrective.</t>
  </si>
  <si>
    <t>Tu gères des restes alimentaires en service en salle. Explique en 2 phrases ce que tu fais pour éviter un risque microbiologique.</t>
  </si>
  <si>
    <t>En service en salle, pour la gestion des restes, je fais attention à restes, excedents et jeter si doute. Je contrôle le résultat et je préviens si j’ai un doute.</t>
  </si>
  <si>
    <t>En service en salle, pour la gestion des restes, je maîtrise l’étape avec les points suivants : gestion excedents, criteres reutilisation et pms restes, contrôle opérationnel et consigne claire à l’équipe.</t>
  </si>
  <si>
    <t>Pendant la gestion des restes en service en salle, que contrôles-tu concrètement avant de continuer ? Donne au moins deux points terrain.</t>
  </si>
  <si>
    <t>En service en salle, pour la gestion des restes, je contrôle les points suivants : restes, excedents et jeter si doute. Si ce n’est pas conforme, je stoppe, je corrige ou je préviens.</t>
  </si>
  <si>
    <t>En service en salle, pour la gestion des restes, je vérifie les points suivants : gestion excedents, criteres reutilisation et pms restes, je compare au critère attendu et je déclenche une action corrective si l’écart est confirmé.</t>
  </si>
  <si>
    <t>Décris les bons gestes à appliquer pendant la gestion des restes en service en salle, avec des mots simples.</t>
  </si>
  <si>
    <t>En service en salle, pour la gestion des restes, les bons gestes sont restes, excedents et jeter si doute. Je les applique avant de continuer.</t>
  </si>
  <si>
    <t>En service en salle, pour la gestion des restes, les gestes attendus sont formalisés : gestion excedents, criteres reutilisation et pms restes, contrôle au poste et correction immédiate en cas de dérive.</t>
  </si>
  <si>
    <t>Donne un exemple simple de conduite correcte pendant la gestion des restes en service en salle.</t>
  </si>
  <si>
    <t>En service en salle, pour la gestion des restes, exemple : je vérifie les points suivants : restes, excedents et jeter si doute. Si quelque chose ne va pas, je corrige.</t>
  </si>
  <si>
    <t>En service en salle, pour la gestion des restes, exemple professionnel : sécuriser l’étape par les points suivants : gestion excedents, criteres reutilisation et pms restes, puis tracer l’écart et la correction si nécessaire.</t>
  </si>
  <si>
    <t>Tu vois un écart ou tu as un doute pendant la gestion des restes en service en salle. Que fais-tu tout de suite ?</t>
  </si>
  <si>
    <t>En service en salle, pour la gestion des restes, en cas de doute, j’arrête, j’isole si besoin et je préviens. Je ne continue pas sans correction.</t>
  </si>
  <si>
    <t>En service en salle, pour la gestion des restes, en cas de doute, je bloque ou j’isole, j’analyse l’écart, je décide de la correction et je trace l’action.</t>
  </si>
  <si>
    <t>Pourquoi la gestion des restes en service en salle est-il important pour la sécurité alimentaire ?</t>
  </si>
  <si>
    <t>En service en salle, pour la gestion des restes, c’est important car une erreur peut créer un risque sanitaire. Je maîtrise restes, excedents et jeter si doute.</t>
  </si>
  <si>
    <t>En service en salle, pour la gestion des restes, l’enjeu est sanitaire : l’étape peut créer un danger. Je maîtrise les points suivants : gestion excedents, criteres reutilisation et pms restes et je vérifie l’application.</t>
  </si>
  <si>
    <t>Quels mots, gestes ou contrôles montrent que tu maîtrises la gestion des restes en service en salle ?</t>
  </si>
  <si>
    <t>En service en salle, pour la gestion des restes, les mots ou gestes attendus sont : restes, excedents et jeter si doute. Ils montrent que je contrôle vraiment.</t>
  </si>
  <si>
    <t>En service en salle, pour la gestion des restes, les preuves de maîtrise sont gestion excedents, criteres reutilisation et pms restes, observation du poste, contrôle documenté et écart traité.</t>
  </si>
  <si>
    <t>Explique à un jeune collègue les précautions à prendre pour la gestion des restes en service en salle.</t>
  </si>
  <si>
    <t>En service en salle, pour la gestion des restes, je dirais au collègue : vérifie restes, excedents et jeter si doute, contrôle ton travail et préviens si tu vois un écart.</t>
  </si>
  <si>
    <t>En service en salle, pour la gestion des restes, consigne équipe : appliquer les points suivants : gestion excedents, criteres reutilisation et pms restes, signaler toute dérive, corriger immédiatement et garder la preuve utile.</t>
  </si>
  <si>
    <t>Pendant la gestion des restes en service en salle, qu’est-ce qu’il ne faut surtout pas oublier ?</t>
  </si>
  <si>
    <t>En service en salle, pour la gestion des restes, à ne pas oublier : restes, excedents et jeter si doute. Sans contrôle, on peut laisser passer un risque.</t>
  </si>
  <si>
    <t>En service en salle, pour la gestion des restes, point critique : ne pas oublier les points suivants : gestion excedents, criteres reutilisation et pms restes, car l’absence de contrôle rend la maîtrise fragile.</t>
  </si>
  <si>
    <t>Tu gères des restes alimentaires en service en salle. Rédige une réponse courte : ce que tu fais, ce que tu contrôles, et qui tu préviens en cas de doute.</t>
  </si>
  <si>
    <t>En service en salle, pour la gestion des restes, je vérifie les points suivants : restes, excedents et jeter si doute. Si j’ai un doute, j’arrête, je corrige ou je préviens.</t>
  </si>
  <si>
    <t>En service en salle, pour la gestion des restes, réponse responsable : organiser l’étape, contrôler les points suivants : gestion excedents, criteres reutilisation et pms restes, tracer l’écart et faire appliquer la correction.</t>
  </si>
  <si>
    <t>Présente la procédure professionnelle à appliquer pour maîtriser la gestion des restes en service en salle.</t>
  </si>
  <si>
    <t>En service en salle, pour la gestion des restes, je respecte la procédure et je vérifie les points suivants : restes, excedents et jeter si doute. Je garde une preuve si elle est demandée.</t>
  </si>
  <si>
    <t>En service en salle, pour la gestion des restes, procédure : définir le responsable, appliquer les points suivants : gestion excedents, criteres reutilisation et pms restes, contrôler la conformité et enregistrer les écarts.</t>
  </si>
  <si>
    <t>Quels contrôles, preuves et actions correctives attends-tu sur la gestion des restes en service en salle ?</t>
  </si>
  <si>
    <t>En service en salle, pour la gestion des restes, je contrôle les points suivants : restes, excedents et jeter si doute, je note l’écart si besoin et je propose une correction.</t>
  </si>
  <si>
    <t>En service en salle, pour la gestion des restes, contrôle/preuve/correctif : vérifier les points suivants : gestion excedents, criteres reutilisation et pms restes, conserver fiche ou relevé, puis corriger et tracer l’action.</t>
  </si>
  <si>
    <t>Analyse les dangers liés à la gestion des restes en service en salle et indique les mesures de maîtrise attendues.</t>
  </si>
  <si>
    <t>En service en salle, pour la gestion des restes, je repère le danger, je maîtrise restes, excedents et jeter si doute et je préviens le responsable en cas de doute.</t>
  </si>
  <si>
    <t>En service en salle, pour la gestion des restes, analyse danger : identifier le risque lié à l’étape, maîtriser les points suivants : gestion excedents, criteres reutilisation et pms restes, vérifier l’efficacité et corriger l’écart.</t>
  </si>
  <si>
    <t>Quelles exigences PMS, BPH ou HACCP doivent être respectées pour la gestion des restes en service en salle ?</t>
  </si>
  <si>
    <t>En service en salle, pour la gestion des restes, je respecte les consignes BPH/PMS : restes, excedents et jeter si doute. Je travaille proprement et je contrôle.</t>
  </si>
  <si>
    <t>En service en salle, pour la gestion des restes, exigence PMS/BPH/HACCP : procédure écrite, les points suivants : gestion excedents, criteres reutilisation et pms restes, fréquence de contrôle, preuve et action corrective.</t>
  </si>
  <si>
    <t>Comment réaliserais-tu un audit rapide de la maîtrise de la gestion des restes en service en salle ?</t>
  </si>
  <si>
    <t>En service en salle, pour la gestion des restes, j’observe le poste, je contrôle les points suivants : restes, excedents et jeter si doute et je signale les écarts.</t>
  </si>
  <si>
    <t>En service en salle, pour la gestion des restes, audit : observer le poste, questionner l’équipe, vérifier les points suivants : gestion excedents, criteres reutilisation et pms restes, contrôler les preuves et relever les non-conformités.</t>
  </si>
  <si>
    <t>Quelle décision prends-tu en cas de non-conformité sur la gestion des restes en service en salle ?</t>
  </si>
  <si>
    <t>En service en salle, pour la gestion des restes, en non-conformité, j’arrête, j’isole le produit ou le matériel, puis je préviens.</t>
  </si>
  <si>
    <t>En service en salle, pour la gestion des restes, non-conformité : bloquer ou isoler si besoin, analyser la cause, appliquer la correction et enregistrer la décision.</t>
  </si>
  <si>
    <t>Quels enregistrements ou autocontrôles prouvent que la gestion des restes est maîtrisé en service en salle ?</t>
  </si>
  <si>
    <t>En service en salle, pour la gestion des restes, je garde une preuve simple : fiche, date, contrôle réalisé et correction si besoin.</t>
  </si>
  <si>
    <t>En service en salle, pour la gestion des restes, enregistrements : fiche datée, contrôle de les points suivants : gestion excedents, criteres reutilisation et pms restes, nom du responsable, écart constaté et action corrective réalisée.</t>
  </si>
  <si>
    <t>Quelles consignes donnerais-tu à l’équipe pour sécuriser la gestion des restes en service en salle ?</t>
  </si>
  <si>
    <t>En service en salle, pour la gestion des restes, je rappelle à l’équipe de contrôler les points suivants : restes, excedents et jeter si doute, d’appliquer la consigne et de signaler les écarts.</t>
  </si>
  <si>
    <t>En service en salle, pour la gestion des restes, consignes équipe : expliquer les points suivants : gestion excedents, criteres reutilisation et pms restes, préciser le contrôle attendu, la fréquence, le responsable et la conduite à tenir.</t>
  </si>
  <si>
    <t>Explique le lien entre la gestion des restes en service en salle et les risques microbiologiques, chimiques, physiques ou allergènes.</t>
  </si>
  <si>
    <t>En service en salle, pour la gestion des restes, je relie l’étape aux dangers possibles et je contrôle les points suivants : restes, excedents et jeter si doute pour limiter le risque.</t>
  </si>
  <si>
    <t>En service en salle, pour la gestion des restes, lien dangers : relier l’étape aux risques microbiologiques, chimiques, physiques ou allergènes, puis vérifier les points suivants : gestion excedents, criteres reutilisation et pms restes.</t>
  </si>
  <si>
    <t>Rédige une réponse de responsable sur la gestion des restes en service en salle : organisation, contrôle, traçabilité et correction.</t>
  </si>
  <si>
    <t>En service en salle, pour la gestion des restes, je m’organise, je contrôle les points suivants : restes, excedents et jeter si doute, je note l’écart et je fais corriger.</t>
  </si>
  <si>
    <t>En service en salle, pour la gestion des restes, responsable : planifier l’étape, appliquer les points suivants : gestion excedents, criteres reutilisation et pms restes, contrôler, tracer les écarts et valider l’action corrective.</t>
  </si>
  <si>
    <t>Tu gardes une preuve de traçabilité en service en salle. Explique en 2 phrases ce que tu fais pour éviter un risque transversal.</t>
  </si>
  <si>
    <t>En service en salle, pour la traçabilité, je fais attention à garder etiquette, numero lot et lot. Je contrôle le résultat et je préviens si j’ai un doute.</t>
  </si>
  <si>
    <t>En service en salle, pour la traçabilité, je maîtrise l’étape avec les points suivants : tracabilite amont, tracabilite aval et numero de lot, contrôle opérationnel et consigne claire à l’équipe.</t>
  </si>
  <si>
    <t>Pendant la traçabilité en service en salle, que contrôles-tu concrètement avant de continuer ? Donne au moins deux points terrain.</t>
  </si>
  <si>
    <t>En service en salle, pour la traçabilité, je contrôle les points suivants : garder etiquette, numero lot et lot. Si ce n’est pas conforme, je stoppe, je corrige ou je préviens.</t>
  </si>
  <si>
    <t>En service en salle, pour la traçabilité, je vérifie les points suivants : tracabilite amont, tracabilite aval et numero de lot, je compare au critère attendu et je déclenche une action corrective si l’écart est confirmé.</t>
  </si>
  <si>
    <t>Décris les bons gestes à appliquer pendant la traçabilité en service en salle, avec des mots simples.</t>
  </si>
  <si>
    <t>En service en salle, pour la traçabilité, les bons gestes sont garder etiquette, numero lot et lot. Je les applique avant de continuer.</t>
  </si>
  <si>
    <t>En service en salle, pour la traçabilité, les gestes attendus sont formalisés : tracabilite amont, tracabilite aval et numero de lot, contrôle au poste et correction immédiate en cas de dérive.</t>
  </si>
  <si>
    <t>Donne un exemple simple de conduite correcte pendant la traçabilité en service en salle.</t>
  </si>
  <si>
    <t>En service en salle, pour la traçabilité, exemple : je vérifie les points suivants : garder etiquette, numero lot et lot. Si quelque chose ne va pas, je corrige.</t>
  </si>
  <si>
    <t>En service en salle, pour la traçabilité, exemple professionnel : sécuriser l’étape par les points suivants : tracabilite amont, tracabilite aval et numero de lot, puis tracer l’écart et la correction si nécessaire.</t>
  </si>
  <si>
    <t>Tu vois un écart ou tu as un doute pendant la traçabilité en service en salle. Que fais-tu tout de suite ?</t>
  </si>
  <si>
    <t>En service en salle, pour la traçabilité, en cas de doute, j’arrête, j’isole si besoin et je préviens. Je ne continue pas sans correction.</t>
  </si>
  <si>
    <t>En service en salle, pour la traçabilité, en cas de doute, je bloque ou j’isole, j’analyse l’écart, je décide de la correction et je trace l’action.</t>
  </si>
  <si>
    <t>Pourquoi la traçabilité en service en salle est-il important pour la sécurité alimentaire ?</t>
  </si>
  <si>
    <t>En service en salle, pour la traçabilité, c’est important car une erreur peut créer un risque sanitaire. Je maîtrise garder etiquette, numero lot et lot.</t>
  </si>
  <si>
    <t>En service en salle, pour la traçabilité, l’enjeu est sanitaire : l’étape peut créer un danger. Je maîtrise les points suivants : tracabilite amont, tracabilite aval et numero de lot et je vérifie l’application.</t>
  </si>
  <si>
    <t>Quels mots, gestes ou contrôles montrent que tu maîtrises la traçabilité en service en salle ?</t>
  </si>
  <si>
    <t>En service en salle, pour la traçabilité, les mots ou gestes attendus sont : garder etiquette, numero lot et lot. Ils montrent que je contrôle vraiment.</t>
  </si>
  <si>
    <t>En service en salle, pour la traçabilité, les preuves de maîtrise sont tracabilite amont, tracabilite aval et numero de lot, observation du poste, contrôle documenté et écart traité.</t>
  </si>
  <si>
    <t>Explique à un jeune collègue les précautions à prendre pour la traçabilité en service en salle.</t>
  </si>
  <si>
    <t>En service en salle, pour la traçabilité, je dirais au collègue : vérifie garder etiquette, numero lot et lot, contrôle ton travail et préviens si tu vois un écart.</t>
  </si>
  <si>
    <t>En service en salle, pour la traçabilité, consigne équipe : appliquer les points suivants : tracabilite amont, tracabilite aval et numero de lot, signaler toute dérive, corriger immédiatement et garder la preuve utile.</t>
  </si>
  <si>
    <t>Pendant la traçabilité en service en salle, qu’est-ce qu’il ne faut surtout pas oublier ?</t>
  </si>
  <si>
    <t>En service en salle, pour la traçabilité, à ne pas oublier : garder etiquette, numero lot et lot. Sans contrôle, on peut laisser passer un risque.</t>
  </si>
  <si>
    <t>En service en salle, pour la traçabilité, point critique : ne pas oublier les points suivants : tracabilite amont, tracabilite aval et numero de lot, car l’absence de contrôle rend la maîtrise fragile.</t>
  </si>
  <si>
    <t>Tu gardes une preuve de traçabilité en service en salle. Rédige une réponse courte : ce que tu fais, ce que tu contrôles, et qui tu préviens en cas de doute.</t>
  </si>
  <si>
    <t>En service en salle, pour la traçabilité, je vérifie les points suivants : garder etiquette, numero lot et lot. Si j’ai un doute, j’arrête, je corrige ou je préviens.</t>
  </si>
  <si>
    <t>En service en salle, pour la traçabilité, réponse responsable : organiser l’étape, contrôler les points suivants : tracabilite amont, tracabilite aval et numero de lot, tracer l’écart et faire appliquer la correction.</t>
  </si>
  <si>
    <t>Présente la procédure professionnelle à appliquer pour maîtriser la traçabilité en service en salle.</t>
  </si>
  <si>
    <t>En service en salle, pour la traçabilité, je respecte la procédure et je vérifie les points suivants : garder etiquette, numero lot et lot. Je garde une preuve si elle est demandée.</t>
  </si>
  <si>
    <t>En service en salle, pour la traçabilité, procédure : définir le responsable, appliquer les points suivants : tracabilite amont, tracabilite aval et numero de lot, contrôler la conformité et enregistrer les écarts.</t>
  </si>
  <si>
    <t>Quels contrôles, preuves et actions correctives attends-tu sur la traçabilité en service en salle ?</t>
  </si>
  <si>
    <t>En service en salle, pour la traçabilité, je contrôle les points suivants : garder etiquette, numero lot et lot, je note l’écart si besoin et je propose une correction.</t>
  </si>
  <si>
    <t>En service en salle, pour la traçabilité, contrôle/preuve/correctif : vérifier les points suivants : tracabilite amont, tracabilite aval et numero de lot, conserver fiche ou relevé, puis corriger et tracer l’action.</t>
  </si>
  <si>
    <t>Analyse les dangers liés à la traçabilité en service en salle et indique les mesures de maîtrise attendues.</t>
  </si>
  <si>
    <t>En service en salle, pour la traçabilité, je repère le danger, je maîtrise garder etiquette, numero lot et lot et je préviens le responsable en cas de doute.</t>
  </si>
  <si>
    <t>En service en salle, pour la traçabilité, analyse danger : identifier le risque lié à l’étape, maîtriser les points suivants : tracabilite amont, tracabilite aval et numero de lot, vérifier l’efficacité et corriger l’écart.</t>
  </si>
  <si>
    <t>Quelles exigences PMS, BPH ou HACCP doivent être respectées pour la traçabilité en service en salle ?</t>
  </si>
  <si>
    <t>En service en salle, pour la traçabilité, je respecte les consignes BPH/PMS : garder etiquette, numero lot et lot. Je travaille proprement et je contrôle.</t>
  </si>
  <si>
    <t>En service en salle, pour la traçabilité, exigence PMS/BPH/HACCP : procédure écrite, les points suivants : tracabilite amont, tracabilite aval et numero de lot, fréquence de contrôle, preuve et action corrective.</t>
  </si>
  <si>
    <t>Comment réaliserais-tu un audit rapide de la maîtrise de la traçabilité en service en salle ?</t>
  </si>
  <si>
    <t>En service en salle, pour la traçabilité, j’observe le poste, je contrôle les points suivants : garder etiquette, numero lot et lot et je signale les écarts.</t>
  </si>
  <si>
    <t>En service en salle, pour la traçabilité, audit : observer le poste, questionner l’équipe, vérifier les points suivants : tracabilite amont, tracabilite aval et numero de lot, contrôler les preuves et relever les non-conformités.</t>
  </si>
  <si>
    <t>Quelle décision prends-tu en cas de non-conformité sur la traçabilité en service en salle ?</t>
  </si>
  <si>
    <t>En service en salle, pour la traçabilité, en non-conformité, j’arrête, j’isole le produit ou le matériel, puis je préviens.</t>
  </si>
  <si>
    <t>En service en salle, pour la traçabilité, non-conformité : bloquer ou isoler si besoin, analyser la cause, appliquer la correction et enregistrer la décision.</t>
  </si>
  <si>
    <t>Quels enregistrements ou autocontrôles prouvent que la traçabilité est maîtrisé en service en salle ?</t>
  </si>
  <si>
    <t>En service en salle, pour la traçabilité, je garde une preuve simple : fiche, date, contrôle réalisé et correction si besoin.</t>
  </si>
  <si>
    <t>En service en salle, pour la traçabilité, enregistrements : fiche datée, contrôle de les points suivants : tracabilite amont, tracabilite aval et numero de lot, nom du responsable, écart constaté et action corrective réalisée.</t>
  </si>
  <si>
    <t>Quelles consignes donnerais-tu à l’équipe pour sécuriser la traçabilité en service en salle ?</t>
  </si>
  <si>
    <t>En service en salle, pour la traçabilité, je rappelle à l’équipe de contrôler les points suivants : garder etiquette, numero lot et lot, d’appliquer la consigne et de signaler les écarts.</t>
  </si>
  <si>
    <t>En service en salle, pour la traçabilité, consignes équipe : expliquer les points suivants : tracabilite amont, tracabilite aval et numero de lot, préciser le contrôle attendu, la fréquence, le responsable et la conduite à tenir.</t>
  </si>
  <si>
    <t>Explique le lien entre la traçabilité en service en salle et les risques microbiologiques, chimiques, physiques ou allergènes.</t>
  </si>
  <si>
    <t>En service en salle, pour la traçabilité, je relie l’étape aux dangers possibles et je contrôle les points suivants : garder etiquette, numero lot et lot pour limiter le risque.</t>
  </si>
  <si>
    <t>En service en salle, pour la traçabilité, lien dangers : relier l’étape aux risques microbiologiques, chimiques, physiques ou allergènes, puis vérifier les points suivants : tracabilite amont, tracabilite aval et numero de lot.</t>
  </si>
  <si>
    <t>Rédige une réponse de responsable sur la traçabilité en service en salle : organisation, contrôle, traçabilité et correction.</t>
  </si>
  <si>
    <t>En service en salle, pour la traçabilité, je m’organise, je contrôle les points suivants : garder etiquette, numero lot et lot, je note l’écart et je fais corriger.</t>
  </si>
  <si>
    <t>En service en salle, pour la traçabilité, responsable : planifier l’étape, appliquer les points suivants : tracabilite amont, tracabilite aval et numero de lot, contrôler, tracer les écarts et valider l’action corrective.</t>
  </si>
  <si>
    <t>Tu réalises un autocontrôle en service en salle. Explique en 2 phrases ce que tu fais pour éviter un risque transversal.</t>
  </si>
  <si>
    <t>En service en salle, pour l’autocontrôle, je fais attention à controle temperature, fiche controle et noter temperature. Je contrôle le résultat et je préviens si j’ai un doute.</t>
  </si>
  <si>
    <t>En service en salle, pour l’autocontrôle, je maîtrise l’étape avec les points suivants : plan autocontrôle, enregistrement obligatoire et surveillance pms, contrôle opérationnel et consigne claire à l’équipe.</t>
  </si>
  <si>
    <t>Pendant l’autocontrôle en service en salle, que contrôles-tu concrètement avant de continuer ? Donne au moins deux points terrain.</t>
  </si>
  <si>
    <t>En service en salle, pour l’autocontrôle, je contrôle les points suivants : controle temperature, fiche controle et noter temperature. Si ce n’est pas conforme, je stoppe, je corrige ou je préviens.</t>
  </si>
  <si>
    <t>En service en salle, pour l’autocontrôle, je vérifie les points suivants : plan autocontrôle, enregistrement obligatoire et surveillance pms, je compare au critère attendu et je déclenche une action corrective si l’écart est confirmé.</t>
  </si>
  <si>
    <t>Décris les bons gestes à appliquer pendant l’autocontrôle en service en salle, avec des mots simples.</t>
  </si>
  <si>
    <t>En service en salle, pour l’autocontrôle, les bons gestes sont controle temperature, fiche controle et noter temperature. Je les applique avant de continuer.</t>
  </si>
  <si>
    <t>En service en salle, pour l’autocontrôle, les gestes attendus sont formalisés : plan autocontrôle, enregistrement obligatoire et surveillance pms, contrôle au poste et correction immédiate en cas de dérive.</t>
  </si>
  <si>
    <t>Donne un exemple simple de conduite correcte pendant l’autocontrôle en service en salle.</t>
  </si>
  <si>
    <t>En service en salle, pour l’autocontrôle, exemple : je vérifie les points suivants : controle temperature, fiche controle et noter temperature. Si quelque chose ne va pas, je corrige.</t>
  </si>
  <si>
    <t>En service en salle, pour l’autocontrôle, exemple professionnel : sécuriser l’étape par les points suivants : plan autocontrôle, enregistrement obligatoire et surveillance pms, puis tracer l’écart et la correction si nécessaire.</t>
  </si>
  <si>
    <t>Tu vois un écart ou tu as un doute pendant l’autocontrôle en service en salle. Que fais-tu tout de suite ?</t>
  </si>
  <si>
    <t>En service en salle, pour l’autocontrôle, en cas de doute, j’arrête, j’isole si besoin et je préviens. Je ne continue pas sans correction.</t>
  </si>
  <si>
    <t>En service en salle, pour l’autocontrôle, en cas de doute, je bloque ou j’isole, j’analyse l’écart, je décide de la correction et je trace l’action.</t>
  </si>
  <si>
    <t>Pourquoi l’autocontrôle en service en salle est-il important pour la sécurité alimentaire ?</t>
  </si>
  <si>
    <t>En service en salle, pour l’autocontrôle, c’est important car une erreur peut créer un risque sanitaire. Je maîtrise controle temperature, fiche controle et noter temperature.</t>
  </si>
  <si>
    <t>En service en salle, pour l’autocontrôle, l’enjeu est sanitaire : l’étape peut créer un danger. Je maîtrise les points suivants : plan autocontrôle, enregistrement obligatoire et surveillance pms et je vérifie l’application.</t>
  </si>
  <si>
    <t>Quels mots, gestes ou contrôles montrent que tu maîtrises l’autocontrôle en service en salle ?</t>
  </si>
  <si>
    <t>En service en salle, pour l’autocontrôle, les mots ou gestes attendus sont : controle temperature, fiche controle et noter temperature. Ils montrent que je contrôle vraiment.</t>
  </si>
  <si>
    <t>En service en salle, pour l’autocontrôle, les preuves de maîtrise sont plan autocontrôle, enregistrement obligatoire et surveillance pms, observation du poste, contrôle documenté et écart traité.</t>
  </si>
  <si>
    <t>Explique à un jeune collègue les précautions à prendre pour l’autocontrôle en service en salle.</t>
  </si>
  <si>
    <t>En service en salle, pour l’autocontrôle, je dirais au collègue : vérifie controle temperature, fiche controle et noter temperature, contrôle ton travail et préviens si tu vois un écart.</t>
  </si>
  <si>
    <t>En service en salle, pour l’autocontrôle, consigne équipe : appliquer les points suivants : plan autocontrôle, enregistrement obligatoire et surveillance pms, signaler toute dérive, corriger immédiatement et garder la preuve utile.</t>
  </si>
  <si>
    <t>Pendant l’autocontrôle en service en salle, qu’est-ce qu’il ne faut surtout pas oublier ?</t>
  </si>
  <si>
    <t>En service en salle, pour l’autocontrôle, à ne pas oublier : controle temperature, fiche controle et noter temperature. Sans contrôle, on peut laisser passer un risque.</t>
  </si>
  <si>
    <t>En service en salle, pour l’autocontrôle, point critique : ne pas oublier les points suivants : plan autocontrôle, enregistrement obligatoire et surveillance pms, car l’absence de contrôle rend la maîtrise fragile.</t>
  </si>
  <si>
    <t>Tu réalises un autocontrôle en service en salle. Rédige une réponse courte : ce que tu fais, ce que tu contrôles, et qui tu préviens en cas de doute.</t>
  </si>
  <si>
    <t>En service en salle, pour l’autocontrôle, je vérifie les points suivants : controle temperature, fiche controle et noter temperature. Si j’ai un doute, j’arrête, je corrige ou je préviens.</t>
  </si>
  <si>
    <t>En service en salle, pour l’autocontrôle, réponse responsable : organiser l’étape, contrôler les points suivants : plan autocontrôle, enregistrement obligatoire et surveillance pms, tracer l’écart et faire appliquer la correction.</t>
  </si>
  <si>
    <t>Présente la procédure professionnelle à appliquer pour maîtriser l’autocontrôle en service en salle.</t>
  </si>
  <si>
    <t>En service en salle, pour l’autocontrôle, je respecte la procédure et je vérifie les points suivants : controle temperature, fiche controle et noter temperature. Je garde une preuve si elle est demandée.</t>
  </si>
  <si>
    <t>En service en salle, pour l’autocontrôle, procédure : définir le responsable, appliquer les points suivants : plan autocontrôle, enregistrement obligatoire et surveillance pms, contrôler la conformité et enregistrer les écarts.</t>
  </si>
  <si>
    <t>Quels contrôles, preuves et actions correctives attends-tu sur l’autocontrôle en service en salle ?</t>
  </si>
  <si>
    <t>En service en salle, pour l’autocontrôle, je contrôle les points suivants : controle temperature, fiche controle et noter temperature, je note l’écart si besoin et je propose une correction.</t>
  </si>
  <si>
    <t>En service en salle, pour l’autocontrôle, contrôle/preuve/correctif : vérifier les points suivants : plan autocontrôle, enregistrement obligatoire et surveillance pms, conserver fiche ou relevé, puis corriger et tracer l’action.</t>
  </si>
  <si>
    <t>Analyse les dangers liés à l’autocontrôle en service en salle et indique les mesures de maîtrise attendues.</t>
  </si>
  <si>
    <t>En service en salle, pour l’autocontrôle, je repère le danger, je maîtrise controle temperature, fiche controle et noter temperature et je préviens le responsable en cas de doute.</t>
  </si>
  <si>
    <t>En service en salle, pour l’autocontrôle, analyse danger : identifier le risque lié à l’étape, maîtriser les points suivants : plan autocontrôle, enregistrement obligatoire et surveillance pms, vérifier l’efficacité et corriger l’écart.</t>
  </si>
  <si>
    <t>Quelles exigences PMS, BPH ou HACCP doivent être respectées pour l’autocontrôle en service en salle ?</t>
  </si>
  <si>
    <t>En service en salle, pour l’autocontrôle, je respecte les consignes BPH/PMS : controle temperature, fiche controle et noter temperature. Je travaille proprement et je contrôle.</t>
  </si>
  <si>
    <t>En service en salle, pour l’autocontrôle, exigence PMS/BPH/HACCP : procédure écrite, les points suivants : plan autocontrôle, enregistrement obligatoire et surveillance pms, fréquence de contrôle, preuve et action corrective.</t>
  </si>
  <si>
    <t>Comment réaliserais-tu un audit rapide de la maîtrise de l’autocontrôle en service en salle ?</t>
  </si>
  <si>
    <t>En service en salle, pour l’autocontrôle, j’observe le poste, je contrôle les points suivants : controle temperature, fiche controle et noter temperature et je signale les écarts.</t>
  </si>
  <si>
    <t>En service en salle, pour l’autocontrôle, audit : observer le poste, questionner l’équipe, vérifier les points suivants : plan autocontrôle, enregistrement obligatoire et surveillance pms, contrôler les preuves et relever les non-conformités.</t>
  </si>
  <si>
    <t>Quelle décision prends-tu en cas de non-conformité sur l’autocontrôle en service en salle ?</t>
  </si>
  <si>
    <t>En service en salle, pour l’autocontrôle, en non-conformité, j’arrête, j’isole le produit ou le matériel, puis je préviens.</t>
  </si>
  <si>
    <t>En service en salle, pour l’autocontrôle, non-conformité : bloquer ou isoler si besoin, analyser la cause, appliquer la correction et enregistrer la décision.</t>
  </si>
  <si>
    <t>Quels enregistrements ou autocontrôles prouvent que l’autocontrôle est maîtrisé en service en salle ?</t>
  </si>
  <si>
    <t>En service en salle, pour l’autocontrôle, je garde une preuve simple : fiche, date, contrôle réalisé et correction si besoin.</t>
  </si>
  <si>
    <t>En service en salle, pour l’autocontrôle, enregistrements : fiche datée, contrôle de les points suivants : plan autocontrôle, enregistrement obligatoire et surveillance pms, nom du responsable, écart constaté et action corrective réalisée.</t>
  </si>
  <si>
    <t>Quelles consignes donnerais-tu à l’équipe pour sécuriser l’autocontrôle en service en salle ?</t>
  </si>
  <si>
    <t>En service en salle, pour l’autocontrôle, je rappelle à l’équipe de contrôler les points suivants : controle temperature, fiche controle et noter temperature, d’appliquer la consigne et de signaler les écarts.</t>
  </si>
  <si>
    <t>En service en salle, pour l’autocontrôle, consignes équipe : expliquer les points suivants : plan autocontrôle, enregistrement obligatoire et surveillance pms, préciser le contrôle attendu, la fréquence, le responsable et la conduite à tenir.</t>
  </si>
  <si>
    <t>Explique le lien entre l’autocontrôle en service en salle et les risques microbiologiques, chimiques, physiques ou allergènes.</t>
  </si>
  <si>
    <t>En service en salle, pour l’autocontrôle, je relie l’étape aux dangers possibles et je contrôle les points suivants : controle temperature, fiche controle et noter temperature pour limiter le risque.</t>
  </si>
  <si>
    <t>En service en salle, pour l’autocontrôle, lien dangers : relier l’étape aux risques microbiologiques, chimiques, physiques ou allergènes, puis vérifier les points suivants : plan autocontrôle, enregistrement obligatoire et surveillance pms.</t>
  </si>
  <si>
    <t>Rédige une réponse de responsable sur l’autocontrôle en service en salle : organisation, contrôle, traçabilité et correction.</t>
  </si>
  <si>
    <t>En service en salle, pour l’autocontrôle, je m’organise, je contrôle les points suivants : controle temperature, fiche controle et noter temperature, je note l’écart et je fais corriger.</t>
  </si>
  <si>
    <t>En service en salle, pour l’autocontrôle, responsable : planifier l’étape, appliquer les points suivants : plan autocontrôle, enregistrement obligatoire et surveillance pms, contrôler, tracer les écarts et valider l’action corrective.</t>
  </si>
  <si>
    <t>Tu repères un danger alimentaire en service en salle. Explique en 2 phrases ce que tu fais pour éviter un risque transversal.</t>
  </si>
  <si>
    <t>En service en salle, pour l’analyse des dangers, je fais attention à microbe, bacterie et produit chimique. Je contrôle le résultat et je préviens si j’ai un doute.</t>
  </si>
  <si>
    <t>En service en salle, pour l’analyse des dangers, je maîtrise l’étape avec les points suivants : analyse dangers, danger microbiologique et danger chimique, contrôle opérationnel et consigne claire à l’équipe.</t>
  </si>
  <si>
    <t>Pendant l’analyse des dangers en service en salle, que contrôles-tu concrètement avant de continuer ? Donne au moins deux points terrain.</t>
  </si>
  <si>
    <t>En service en salle, pour l’analyse des dangers, je contrôle les points suivants : microbe, bacterie et produit chimique. Si ce n’est pas conforme, je stoppe, je corrige ou je préviens.</t>
  </si>
  <si>
    <t>En service en salle, pour l’analyse des dangers, je vérifie les points suivants : analyse dangers, danger microbiologique et danger chimique, je compare au critère attendu et je déclenche une action corrective si l’écart est confirmé.</t>
  </si>
  <si>
    <t>Décris les bons gestes à appliquer pendant l’analyse des dangers en service en salle, avec des mots simples.</t>
  </si>
  <si>
    <t>En service en salle, pour l’analyse des dangers, les bons gestes sont microbe, bacterie et produit chimique. Je les applique avant de continuer.</t>
  </si>
  <si>
    <t>En service en salle, pour l’analyse des dangers, les gestes attendus sont formalisés : analyse dangers, danger microbiologique et danger chimique, contrôle au poste et correction immédiate en cas de dérive.</t>
  </si>
  <si>
    <t>Donne un exemple simple de conduite correcte pendant l’analyse des dangers en service en salle.</t>
  </si>
  <si>
    <t>En service en salle, pour l’analyse des dangers, exemple : je vérifie les points suivants : microbe, bacterie et produit chimique. Si quelque chose ne va pas, je corrige.</t>
  </si>
  <si>
    <t>En service en salle, pour l’analyse des dangers, exemple professionnel : sécuriser l’étape par les points suivants : analyse dangers, danger microbiologique et danger chimique, puis tracer l’écart et la correction si nécessaire.</t>
  </si>
  <si>
    <t>Tu vois un écart ou tu as un doute pendant l’analyse des dangers en service en salle. Que fais-tu tout de suite ?</t>
  </si>
  <si>
    <t>En service en salle, pour l’analyse des dangers, en cas de doute, j’arrête, j’isole si besoin et je préviens. Je ne continue pas sans correction.</t>
  </si>
  <si>
    <t>En service en salle, pour l’analyse des dangers, en cas de doute, je bloque ou j’isole, j’analyse l’écart, je décide de la correction et je trace l’action.</t>
  </si>
  <si>
    <t>Pourquoi l’analyse des dangers en service en salle est-il important pour la sécurité alimentaire ?</t>
  </si>
  <si>
    <t>En service en salle, pour l’analyse des dangers, c’est important car une erreur peut créer un risque sanitaire. Je maîtrise microbe, bacterie et produit chimique.</t>
  </si>
  <si>
    <t>En service en salle, pour l’analyse des dangers, l’enjeu est sanitaire : l’étape peut créer un danger. Je maîtrise les points suivants : analyse dangers, danger microbiologique et danger chimique et je vérifie l’application.</t>
  </si>
  <si>
    <t>Quels mots, gestes ou contrôles montrent que tu maîtrises l’analyse des dangers en service en salle ?</t>
  </si>
  <si>
    <t>En service en salle, pour l’analyse des dangers, les mots ou gestes attendus sont : microbe, bacterie et produit chimique. Ils montrent que je contrôle vraiment.</t>
  </si>
  <si>
    <t>En service en salle, pour l’analyse des dangers, les preuves de maîtrise sont analyse dangers, danger microbiologique et danger chimique, observation du poste, contrôle documenté et écart traité.</t>
  </si>
  <si>
    <t>Explique à un jeune collègue les précautions à prendre pour l’analyse des dangers en service en salle.</t>
  </si>
  <si>
    <t>En service en salle, pour l’analyse des dangers, je dirais au collègue : vérifie microbe, bacterie et produit chimique, contrôle ton travail et préviens si tu vois un écart.</t>
  </si>
  <si>
    <t>En service en salle, pour l’analyse des dangers, consigne équipe : appliquer les points suivants : analyse dangers, danger microbiologique et danger chimique, signaler toute dérive, corriger immédiatement et garder la preuve utile.</t>
  </si>
  <si>
    <t>Pendant l’analyse des dangers en service en salle, qu’est-ce qu’il ne faut surtout pas oublier ?</t>
  </si>
  <si>
    <t>En service en salle, pour l’analyse des dangers, à ne pas oublier : microbe, bacterie et produit chimique. Sans contrôle, on peut laisser passer un risque.</t>
  </si>
  <si>
    <t>En service en salle, pour l’analyse des dangers, point critique : ne pas oublier les points suivants : analyse dangers, danger microbiologique et danger chimique, car l’absence de contrôle rend la maîtrise fragile.</t>
  </si>
  <si>
    <t>Tu repères un danger alimentaire en service en salle. Rédige une réponse courte : ce que tu fais, ce que tu contrôles, et qui tu préviens en cas de doute.</t>
  </si>
  <si>
    <t>En service en salle, pour l’analyse des dangers, je vérifie les points suivants : microbe, bacterie et produit chimique. Si j’ai un doute, j’arrête, je corrige ou je préviens.</t>
  </si>
  <si>
    <t>En service en salle, pour l’analyse des dangers, réponse responsable : organiser l’étape, contrôler les points suivants : analyse dangers, danger microbiologique et danger chimique, tracer l’écart et faire appliquer la correction.</t>
  </si>
  <si>
    <t>Présente la procédure professionnelle à appliquer pour maîtriser l’analyse des dangers en service en salle.</t>
  </si>
  <si>
    <t>En service en salle, pour l’analyse des dangers, je respecte la procédure et je vérifie les points suivants : microbe, bacterie et produit chimique. Je garde une preuve si elle est demandée.</t>
  </si>
  <si>
    <t>En service en salle, pour l’analyse des dangers, procédure : définir le responsable, appliquer les points suivants : analyse dangers, danger microbiologique et danger chimique, contrôler la conformité et enregistrer les écarts.</t>
  </si>
  <si>
    <t>Quels contrôles, preuves et actions correctives attends-tu sur l’analyse des dangers en service en salle ?</t>
  </si>
  <si>
    <t>En service en salle, pour l’analyse des dangers, je contrôle les points suivants : microbe, bacterie et produit chimique, je note l’écart si besoin et je propose une correction.</t>
  </si>
  <si>
    <t>En service en salle, pour l’analyse des dangers, contrôle/preuve/correctif : vérifier les points suivants : analyse dangers, danger microbiologique et danger chimique, conserver fiche ou relevé, puis corriger et tracer l’action.</t>
  </si>
  <si>
    <t>Analyse les dangers liés à l’analyse des dangers en service en salle et indique les mesures de maîtrise attendues.</t>
  </si>
  <si>
    <t>En service en salle, pour l’analyse des dangers, je repère le danger, je maîtrise microbe, bacterie et produit chimique et je préviens le responsable en cas de doute.</t>
  </si>
  <si>
    <t>En service en salle, pour l’analyse des dangers, analyse danger : identifier le risque lié à l’étape, maîtriser les points suivants : analyse dangers, danger microbiologique et danger chimique, vérifier l’efficacité et corriger l’écart.</t>
  </si>
  <si>
    <t>Quelles exigences PMS, BPH ou HACCP doivent être respectées pour l’analyse des dangers en service en salle ?</t>
  </si>
  <si>
    <t>En service en salle, pour l’analyse des dangers, je respecte les consignes BPH/PMS : microbe, bacterie et produit chimique. Je travaille proprement et je contrôle.</t>
  </si>
  <si>
    <t>En service en salle, pour l’analyse des dangers, exigence PMS/BPH/HACCP : procédure écrite, les points suivants : analyse dangers, danger microbiologique et danger chimique, fréquence de contrôle, preuve et action corrective.</t>
  </si>
  <si>
    <t>Comment réaliserais-tu un audit rapide de la maîtrise de l’analyse des dangers en service en salle ?</t>
  </si>
  <si>
    <t>En service en salle, pour l’analyse des dangers, j’observe le poste, je contrôle les points suivants : microbe, bacterie et produit chimique et je signale les écarts.</t>
  </si>
  <si>
    <t>En service en salle, pour l’analyse des dangers, audit : observer le poste, questionner l’équipe, vérifier les points suivants : analyse dangers, danger microbiologique et danger chimique, contrôler les preuves et relever les non-conformités.</t>
  </si>
  <si>
    <t>Quelle décision prends-tu en cas de non-conformité sur l’analyse des dangers en service en salle ?</t>
  </si>
  <si>
    <t>En service en salle, pour l’analyse des dangers, en non-conformité, j’arrête, j’isole le produit ou le matériel, puis je préviens.</t>
  </si>
  <si>
    <t>En service en salle, pour l’analyse des dangers, non-conformité : bloquer ou isoler si besoin, analyser la cause, appliquer la correction et enregistrer la décision.</t>
  </si>
  <si>
    <t>Quels enregistrements ou autocontrôles prouvent que l’analyse des dangers est maîtrisé en service en salle ?</t>
  </si>
  <si>
    <t>En service en salle, pour l’analyse des dangers, je garde une preuve simple : fiche, date, contrôle réalisé et correction si besoin.</t>
  </si>
  <si>
    <t>En service en salle, pour l’analyse des dangers, enregistrements : fiche datée, contrôle de les points suivants : analyse dangers, danger microbiologique et danger chimique, nom du responsable, écart constaté et action corrective réalisée.</t>
  </si>
  <si>
    <t>Quelles consignes donnerais-tu à l’équipe pour sécuriser l’analyse des dangers en service en salle ?</t>
  </si>
  <si>
    <t>En service en salle, pour l’analyse des dangers, je rappelle à l’équipe de contrôler les points suivants : microbe, bacterie et produit chimique, d’appliquer la consigne et de signaler les écarts.</t>
  </si>
  <si>
    <t>En service en salle, pour l’analyse des dangers, consignes équipe : expliquer les points suivants : analyse dangers, danger microbiologique et danger chimique, préciser le contrôle attendu, la fréquence, le responsable et la conduite à tenir.</t>
  </si>
  <si>
    <t>Explique le lien entre l’analyse des dangers en service en salle et les risques microbiologiques, chimiques, physiques ou allergènes.</t>
  </si>
  <si>
    <t>En service en salle, pour l’analyse des dangers, je relie l’étape aux dangers possibles et je contrôle les points suivants : microbe, bacterie et produit chimique pour limiter le risque.</t>
  </si>
  <si>
    <t>En service en salle, pour l’analyse des dangers, lien dangers : relier l’étape aux risques microbiologiques, chimiques, physiques ou allergènes, puis vérifier les points suivants : analyse dangers, danger microbiologique et danger chimique.</t>
  </si>
  <si>
    <t>Rédige une réponse de responsable sur l’analyse des dangers en service en salle : organisation, contrôle, traçabilité et correction.</t>
  </si>
  <si>
    <t>En service en salle, pour l’analyse des dangers, je m’organise, je contrôle les points suivants : microbe, bacterie et produit chimique, je note l’écart et je fais corriger.</t>
  </si>
  <si>
    <t>En service en salle, pour l’analyse des dangers, responsable : planifier l’étape, appliquer les points suivants : analyse dangers, danger microbiologique et danger chimique, contrôler, tracer les écarts et valider l’action corrective.</t>
  </si>
  <si>
    <t>Tu prépares ou sers un plat avec allergènes possibles en service en salle. Explique en 2 phrases ce que tu fais pour éviter un risque allergène.</t>
  </si>
  <si>
    <t>En service en salle, pour les allergènes, je fais attention à allergene, allergie et gluten. Je contrôle le résultat et je préviens si j’ai un doute.</t>
  </si>
  <si>
    <t>En service en salle, pour les allergènes, je maîtrise l’étape avec les points suivants : maitrise allergenes, information consommateur et matrice allergenes, contrôle opérationnel et consigne claire à l’équipe.</t>
  </si>
  <si>
    <t>Pendant les allergènes en service en salle, que contrôles-tu concrètement avant de continuer ? Donne au moins deux points terrain.</t>
  </si>
  <si>
    <t>En service en salle, pour les allergènes, je contrôle les points suivants : allergene, allergie et gluten. Si ce n’est pas conforme, je stoppe, je corrige ou je préviens.</t>
  </si>
  <si>
    <t>En service en salle, pour les allergènes, je vérifie les points suivants : maitrise allergenes, information consommateur et matrice allergenes, je compare au critère attendu et je déclenche une action corrective si l’écart est confirmé.</t>
  </si>
  <si>
    <t>Décris les bons gestes à appliquer pendant les allergènes en service en salle, avec des mots simples.</t>
  </si>
  <si>
    <t>En service en salle, pour les allergènes, les bons gestes sont allergene, allergie et gluten. Je les applique avant de continuer.</t>
  </si>
  <si>
    <t>En service en salle, pour les allergènes, les gestes attendus sont formalisés : maitrise allergenes, information consommateur et matrice allergenes, contrôle au poste et correction immédiate en cas de dérive.</t>
  </si>
  <si>
    <t>Donne un exemple simple de conduite correcte pendant les allergènes en service en salle.</t>
  </si>
  <si>
    <t>En service en salle, pour les allergènes, exemple : je vérifie les points suivants : allergene, allergie et gluten. Si quelque chose ne va pas, je corrige.</t>
  </si>
  <si>
    <t>En service en salle, pour les allergènes, exemple professionnel : sécuriser l’étape par les points suivants : maitrise allergenes, information consommateur et matrice allergenes, puis tracer l’écart et la correction si nécessaire.</t>
  </si>
  <si>
    <t>Tu vois un écart ou tu as un doute pendant les allergènes en service en salle. Que fais-tu tout de suite ?</t>
  </si>
  <si>
    <t>En service en salle, pour les allergènes, en cas de doute, j’arrête, j’isole si besoin et je préviens. Je ne continue pas sans correction.</t>
  </si>
  <si>
    <t>En service en salle, pour les allergènes, en cas de doute, je bloque ou j’isole, j’analyse l’écart, je décide de la correction et je trace l’action.</t>
  </si>
  <si>
    <t>Pourquoi les allergènes en service en salle est-il important pour la sécurité alimentaire ?</t>
  </si>
  <si>
    <t>En service en salle, pour les allergènes, c’est important car une erreur peut créer un risque sanitaire. Je maîtrise allergene, allergie et gluten.</t>
  </si>
  <si>
    <t>En service en salle, pour les allergènes, l’enjeu est sanitaire : l’étape peut créer un danger. Je maîtrise les points suivants : maitrise allergenes, information consommateur et matrice allergenes et je vérifie l’application.</t>
  </si>
  <si>
    <t>Quels mots, gestes ou contrôles montrent que tu maîtrises les allergènes en service en salle ?</t>
  </si>
  <si>
    <t>En service en salle, pour les allergènes, les mots ou gestes attendus sont : allergene, allergie et gluten. Ils montrent que je contrôle vraiment.</t>
  </si>
  <si>
    <t>En service en salle, pour les allergènes, les preuves de maîtrise sont maitrise allergenes, information consommateur et matrice allergenes, observation du poste, contrôle documenté et écart traité.</t>
  </si>
  <si>
    <t>Explique à un jeune collègue les précautions à prendre pour les allergènes en service en salle.</t>
  </si>
  <si>
    <t>En service en salle, pour les allergènes, je dirais au collègue : vérifie allergene, allergie et gluten, contrôle ton travail et préviens si tu vois un écart.</t>
  </si>
  <si>
    <t>En service en salle, pour les allergènes, consigne équipe : appliquer les points suivants : maitrise allergenes, information consommateur et matrice allergenes, signaler toute dérive, corriger immédiatement et garder la preuve utile.</t>
  </si>
  <si>
    <t>Pendant les allergènes en service en salle, qu’est-ce qu’il ne faut surtout pas oublier ?</t>
  </si>
  <si>
    <t>En service en salle, pour les allergènes, à ne pas oublier : allergene, allergie et gluten. Sans contrôle, on peut laisser passer un risque.</t>
  </si>
  <si>
    <t>En service en salle, pour les allergènes, point critique : ne pas oublier les points suivants : maitrise allergenes, information consommateur et matrice allergenes, car l’absence de contrôle rend la maîtrise fragile.</t>
  </si>
  <si>
    <t>Tu prépares ou sers un plat avec allergènes possibles en service en salle. Rédige une réponse courte : ce que tu fais, ce que tu contrôles, et qui tu préviens en cas de doute.</t>
  </si>
  <si>
    <t>En service en salle, pour les allergènes, je vérifie les points suivants : allergene, allergie et gluten. Si j’ai un doute, j’arrête, je corrige ou je préviens.</t>
  </si>
  <si>
    <t>En service en salle, pour les allergènes, réponse responsable : organiser l’étape, contrôler les points suivants : maitrise allergenes, information consommateur et matrice allergenes, tracer l’écart et faire appliquer la correction.</t>
  </si>
  <si>
    <t>Présente la procédure professionnelle à appliquer pour maîtriser les allergènes en service en salle.</t>
  </si>
  <si>
    <t>En service en salle, pour les allergènes, je respecte la procédure et je vérifie les points suivants : allergene, allergie et gluten. Je garde une preuve si elle est demandée.</t>
  </si>
  <si>
    <t>En service en salle, pour les allergènes, procédure : définir le responsable, appliquer les points suivants : maitrise allergenes, information consommateur et matrice allergenes, contrôler la conformité et enregistrer les écarts.</t>
  </si>
  <si>
    <t>Quels contrôles, preuves et actions correctives attends-tu sur les allergènes en service en salle ?</t>
  </si>
  <si>
    <t>En service en salle, pour les allergènes, je contrôle les points suivants : allergene, allergie et gluten, je note l’écart si besoin et je propose une correction.</t>
  </si>
  <si>
    <t>En service en salle, pour les allergènes, contrôle/preuve/correctif : vérifier les points suivants : maitrise allergenes, information consommateur et matrice allergenes, conserver fiche ou relevé, puis corriger et tracer l’action.</t>
  </si>
  <si>
    <t>Analyse les dangers liés à les allergènes en service en salle et indique les mesures de maîtrise attendues.</t>
  </si>
  <si>
    <t>En service en salle, pour les allergènes, je repère le danger, je maîtrise allergene, allergie et gluten et je préviens le responsable en cas de doute.</t>
  </si>
  <si>
    <t>En service en salle, pour les allergènes, analyse danger : identifier le risque lié à l’étape, maîtriser les points suivants : maitrise allergenes, information consommateur et matrice allergenes, vérifier l’efficacité et corriger l’écart.</t>
  </si>
  <si>
    <t>Quelles exigences PMS, BPH ou HACCP doivent être respectées pour les allergènes en service en salle ?</t>
  </si>
  <si>
    <t>En service en salle, pour les allergènes, je respecte les consignes BPH/PMS : allergene, allergie et gluten. Je travaille proprement et je contrôle.</t>
  </si>
  <si>
    <t>En service en salle, pour les allergènes, exigence PMS/BPH/HACCP : procédure écrite, les points suivants : maitrise allergenes, information consommateur et matrice allergenes, fréquence de contrôle, preuve et action corrective.</t>
  </si>
  <si>
    <t>Comment réaliserais-tu un audit rapide de la maîtrise de les allergènes en service en salle ?</t>
  </si>
  <si>
    <t>En service en salle, pour les allergènes, j’observe le poste, je contrôle les points suivants : allergene, allergie et gluten et je signale les écarts.</t>
  </si>
  <si>
    <t>En service en salle, pour les allergènes, audit : observer le poste, questionner l’équipe, vérifier les points suivants : maitrise allergenes, information consommateur et matrice allergenes, contrôler les preuves et relever les non-conformités.</t>
  </si>
  <si>
    <t>Quelle décision prends-tu en cas de non-conformité sur les allergènes en service en salle ?</t>
  </si>
  <si>
    <t>En service en salle, pour les allergènes, en non-conformité, j’arrête, j’isole le produit ou le matériel, puis je préviens.</t>
  </si>
  <si>
    <t>En service en salle, pour les allergènes, non-conformité : bloquer ou isoler si besoin, analyser la cause, appliquer la correction et enregistrer la décision.</t>
  </si>
  <si>
    <t>Quels enregistrements ou autocontrôles prouvent que les allergènes est maîtrisé en service en salle ?</t>
  </si>
  <si>
    <t>En service en salle, pour les allergènes, je garde une preuve simple : fiche, date, contrôle réalisé et correction si besoin.</t>
  </si>
  <si>
    <t>En service en salle, pour les allergènes, enregistrements : fiche datée, contrôle de les points suivants : maitrise allergenes, information consommateur et matrice allergenes, nom du responsable, écart constaté et action corrective réalisée.</t>
  </si>
  <si>
    <t>Quelles consignes donnerais-tu à l’équipe pour sécuriser les allergènes en service en salle ?</t>
  </si>
  <si>
    <t>En service en salle, pour les allergènes, je rappelle à l’équipe de contrôler les points suivants : allergene, allergie et gluten, d’appliquer la consigne et de signaler les écarts.</t>
  </si>
  <si>
    <t>En service en salle, pour les allergènes, consignes équipe : expliquer les points suivants : maitrise allergenes, information consommateur et matrice allergenes, préciser le contrôle attendu, la fréquence, le responsable et la conduite à tenir.</t>
  </si>
  <si>
    <t>Explique le lien entre les allergènes en service en salle et les risques microbiologiques, chimiques, physiques ou allergènes.</t>
  </si>
  <si>
    <t>En service en salle, pour les allergènes, je relie l’étape aux dangers possibles et je contrôle les points suivants : allergene, allergie et gluten pour limiter le risque.</t>
  </si>
  <si>
    <t>En service en salle, pour les allergènes, lien dangers : relier l’étape aux risques microbiologiques, chimiques, physiques ou allergènes, puis vérifier les points suivants : maitrise allergenes, information consommateur et matrice allergenes.</t>
  </si>
  <si>
    <t>Rédige une réponse de responsable sur les allergènes en service en salle : organisation, contrôle, traçabilité et correction.</t>
  </si>
  <si>
    <t>En service en salle, pour les allergènes, je m’organise, je contrôle les points suivants : allergene, allergie et gluten, je note l’écart et je fais corriger.</t>
  </si>
  <si>
    <t>En service en salle, pour les allergènes, responsable : planifier l’étape, appliquer les points suivants : maitrise allergenes, information consommateur et matrice allergenes, contrôler, tracer les écarts et valider l’action corrective.</t>
  </si>
  <si>
    <t>Tu travailles dans des locaux alimentaires en service en salle. Explique en 2 phrases ce que tu fais pour éviter un risque physique.</t>
  </si>
  <si>
    <t>En service en salle, pour les locaux, je fais attention à local propre, sol propre et mur propre. Je contrôle le résultat et je préviens si j’ai un doute.</t>
  </si>
  <si>
    <t>En service en salle, pour les locaux, je maîtrise l’étape avec les points suivants : entretien locaux, plan de lutte nuisibles et maintenance preventive, contrôle opérationnel et consigne claire à l’équipe.</t>
  </si>
  <si>
    <t>Pendant les locaux en service en salle, que contrôles-tu concrètement avant de continuer ? Donne au moins deux points terrain.</t>
  </si>
  <si>
    <t>En service en salle, pour les locaux, je contrôle les points suivants : local propre, sol propre et mur propre. Si ce n’est pas conforme, je stoppe, je corrige ou je préviens.</t>
  </si>
  <si>
    <t>En service en salle, pour les locaux, je vérifie les points suivants : entretien locaux, plan de lutte nuisibles et maintenance preventive, je compare au critère attendu et je déclenche une action corrective si l’écart est confirmé.</t>
  </si>
  <si>
    <t>Décris les bons gestes à appliquer pendant les locaux en service en salle, avec des mots simples.</t>
  </si>
  <si>
    <t>En service en salle, pour les locaux, les bons gestes sont local propre, sol propre et mur propre. Je les applique avant de continuer.</t>
  </si>
  <si>
    <t>En service en salle, pour les locaux, les gestes attendus sont formalisés : entretien locaux, plan de lutte nuisibles et maintenance preventive, contrôle au poste et correction immédiate en cas de dérive.</t>
  </si>
  <si>
    <t>Donne un exemple simple de conduite correcte pendant les locaux en service en salle.</t>
  </si>
  <si>
    <t>En service en salle, pour les locaux, exemple : je vérifie les points suivants : local propre, sol propre et mur propre. Si quelque chose ne va pas, je corrige.</t>
  </si>
  <si>
    <t>En service en salle, pour les locaux, exemple professionnel : sécuriser l’étape par les points suivants : entretien locaux, plan de lutte nuisibles et maintenance preventive, puis tracer l’écart et la correction si nécessaire.</t>
  </si>
  <si>
    <t>Tu vois un écart ou tu as un doute pendant les locaux en service en salle. Que fais-tu tout de suite ?</t>
  </si>
  <si>
    <t>En service en salle, pour les locaux, en cas de doute, j’arrête, j’isole si besoin et je préviens. Je ne continue pas sans correction.</t>
  </si>
  <si>
    <t>En service en salle, pour les locaux, en cas de doute, je bloque ou j’isole, j’analyse l’écart, je décide de la correction et je trace l’action.</t>
  </si>
  <si>
    <t>Pourquoi les locaux en service en salle est-il important pour la sécurité alimentaire ?</t>
  </si>
  <si>
    <t>En service en salle, pour les locaux, c’est important car une erreur peut créer un risque sanitaire. Je maîtrise local propre, sol propre et mur propre.</t>
  </si>
  <si>
    <t>En service en salle, pour les locaux, l’enjeu est sanitaire : l’étape peut créer un danger. Je maîtrise les points suivants : entretien locaux, plan de lutte nuisibles et maintenance preventive et je vérifie l’application.</t>
  </si>
  <si>
    <t>Quels mots, gestes ou contrôles montrent que tu maîtrises les locaux en service en salle ?</t>
  </si>
  <si>
    <t>En service en salle, pour les locaux, les mots ou gestes attendus sont : local propre, sol propre et mur propre. Ils montrent que je contrôle vraiment.</t>
  </si>
  <si>
    <t>En service en salle, pour les locaux, les preuves de maîtrise sont entretien locaux, plan de lutte nuisibles et maintenance preventive, observation du poste, contrôle documenté et écart traité.</t>
  </si>
  <si>
    <t>Explique à un jeune collègue les précautions à prendre pour les locaux en service en salle.</t>
  </si>
  <si>
    <t>En service en salle, pour les locaux, je dirais au collègue : vérifie local propre, sol propre et mur propre, contrôle ton travail et préviens si tu vois un écart.</t>
  </si>
  <si>
    <t>En service en salle, pour les locaux, consigne équipe : appliquer les points suivants : entretien locaux, plan de lutte nuisibles et maintenance preventive, signaler toute dérive, corriger immédiatement et garder la preuve utile.</t>
  </si>
  <si>
    <t>Pendant les locaux en service en salle, qu’est-ce qu’il ne faut surtout pas oublier ?</t>
  </si>
  <si>
    <t>En service en salle, pour les locaux, à ne pas oublier : local propre, sol propre et mur propre. Sans contrôle, on peut laisser passer un risque.</t>
  </si>
  <si>
    <t>En service en salle, pour les locaux, point critique : ne pas oublier les points suivants : entretien locaux, plan de lutte nuisibles et maintenance preventive, car l’absence de contrôle rend la maîtrise fragile.</t>
  </si>
  <si>
    <t>Tu travailles dans des locaux alimentaires en service en salle. Rédige une réponse courte : ce que tu fais, ce que tu contrôles, et qui tu préviens en cas de doute.</t>
  </si>
  <si>
    <t>En service en salle, pour les locaux, je vérifie les points suivants : local propre, sol propre et mur propre. Si j’ai un doute, j’arrête, je corrige ou je préviens.</t>
  </si>
  <si>
    <t>En service en salle, pour les locaux, réponse responsable : organiser l’étape, contrôler les points suivants : entretien locaux, plan de lutte nuisibles et maintenance preventive, tracer l’écart et faire appliquer la correction.</t>
  </si>
  <si>
    <t>Présente la procédure professionnelle à appliquer pour maîtriser les locaux en service en salle.</t>
  </si>
  <si>
    <t>En service en salle, pour les locaux, je respecte la procédure et je vérifie les points suivants : local propre, sol propre et mur propre. Je garde une preuve si elle est demandée.</t>
  </si>
  <si>
    <t>En service en salle, pour les locaux, procédure : définir le responsable, appliquer les points suivants : entretien locaux, plan de lutte nuisibles et maintenance preventive, contrôler la conformité et enregistrer les écarts.</t>
  </si>
  <si>
    <t>Quels contrôles, preuves et actions correctives attends-tu sur les locaux en service en salle ?</t>
  </si>
  <si>
    <t>En service en salle, pour les locaux, je contrôle les points suivants : local propre, sol propre et mur propre, je note l’écart si besoin et je propose une correction.</t>
  </si>
  <si>
    <t>En service en salle, pour les locaux, contrôle/preuve/correctif : vérifier les points suivants : entretien locaux, plan de lutte nuisibles et maintenance preventive, conserver fiche ou relevé, puis corriger et tracer l’action.</t>
  </si>
  <si>
    <t>Analyse les dangers liés à les locaux en service en salle et indique les mesures de maîtrise attendues.</t>
  </si>
  <si>
    <t>En service en salle, pour les locaux, je repère le danger, je maîtrise local propre, sol propre et mur propre et je préviens le responsable en cas de doute.</t>
  </si>
  <si>
    <t>En service en salle, pour les locaux, analyse danger : identifier le risque lié à l’étape, maîtriser les points suivants : entretien locaux, plan de lutte nuisibles et maintenance preventive, vérifier l’efficacité et corriger l’écart.</t>
  </si>
  <si>
    <t>Quelles exigences PMS, BPH ou HACCP doivent être respectées pour les locaux en service en salle ?</t>
  </si>
  <si>
    <t>En service en salle, pour les locaux, je respecte les consignes BPH/PMS : local propre, sol propre et mur propre. Je travaille proprement et je contrôle.</t>
  </si>
  <si>
    <t>En service en salle, pour les locaux, exigence PMS/BPH/HACCP : procédure écrite, les points suivants : entretien locaux, plan de lutte nuisibles et maintenance preventive, fréquence de contrôle, preuve et action corrective.</t>
  </si>
  <si>
    <t>Comment réaliserais-tu un audit rapide de la maîtrise de les locaux en service en salle ?</t>
  </si>
  <si>
    <t>En service en salle, pour les locaux, j’observe le poste, je contrôle les points suivants : local propre, sol propre et mur propre et je signale les écarts.</t>
  </si>
  <si>
    <t>En service en salle, pour les locaux, audit : observer le poste, questionner l’équipe, vérifier les points suivants : entretien locaux, plan de lutte nuisibles et maintenance preventive, contrôler les preuves et relever les non-conformités.</t>
  </si>
  <si>
    <t>Quelle décision prends-tu en cas de non-conformité sur les locaux en service en salle ?</t>
  </si>
  <si>
    <t>En service en salle, pour les locaux, en non-conformité, j’arrête, j’isole le produit ou le matériel, puis je préviens.</t>
  </si>
  <si>
    <t>En service en salle, pour les locaux, non-conformité : bloquer ou isoler si besoin, analyser la cause, appliquer la correction et enregistrer la décision.</t>
  </si>
  <si>
    <t>Quels enregistrements ou autocontrôles prouvent que les locaux est maîtrisé en service en salle ?</t>
  </si>
  <si>
    <t>En service en salle, pour les locaux, je garde une preuve simple : fiche, date, contrôle réalisé et correction si besoin.</t>
  </si>
  <si>
    <t>En service en salle, pour les locaux, enregistrements : fiche datée, contrôle de les points suivants : entretien locaux, plan de lutte nuisibles et maintenance preventive, nom du responsable, écart constaté et action corrective réalisée.</t>
  </si>
  <si>
    <t>Quelles consignes donnerais-tu à l’équipe pour sécuriser les locaux en service en salle ?</t>
  </si>
  <si>
    <t>En service en salle, pour les locaux, je rappelle à l’équipe de contrôler les points suivants : local propre, sol propre et mur propre, d’appliquer la consigne et de signaler les écarts.</t>
  </si>
  <si>
    <t>En service en salle, pour les locaux, consignes équipe : expliquer les points suivants : entretien locaux, plan de lutte nuisibles et maintenance preventive, préciser le contrôle attendu, la fréquence, le responsable et la conduite à tenir.</t>
  </si>
  <si>
    <t>Explique le lien entre les locaux en service en salle et les risques microbiologiques, chimiques, physiques ou allergènes.</t>
  </si>
  <si>
    <t>En service en salle, pour les locaux, je relie l’étape aux dangers possibles et je contrôle les points suivants : local propre, sol propre et mur propre pour limiter le risque.</t>
  </si>
  <si>
    <t>En service en salle, pour les locaux, lien dangers : relier l’étape aux risques microbiologiques, chimiques, physiques ou allergènes, puis vérifier les points suivants : entretien locaux, plan de lutte nuisibles et maintenance preventive.</t>
  </si>
  <si>
    <t>Rédige une réponse de responsable sur les locaux en service en salle : organisation, contrôle, traçabilité et correction.</t>
  </si>
  <si>
    <t>En service en salle, pour les locaux, je m’organise, je contrôle les points suivants : local propre, sol propre et mur propre, je note l’écart et je fais corriger.</t>
  </si>
  <si>
    <t>En service en salle, pour les locaux, responsable : planifier l’étape, appliquer les points suivants : entretien locaux, plan de lutte nuisibles et maintenance preventive, contrôler, tracer les écarts et valider l’action corrective.</t>
  </si>
  <si>
    <t>Tu organises ton poste ou ton équipe en service en salle. Explique en 2 phrases ce que tu fais pour éviter un risque transversal.</t>
  </si>
  <si>
    <t>En service en salle, pour l’organisation, je fais attention à s organiser, preparer ordre et planning. Je contrôle le résultat et je préviens si j’ai un doute.</t>
  </si>
  <si>
    <t>En service en salle, pour l’organisation, je maîtrise l’étape avec les points suivants : organisation production, responsabilites definies et planning sanitaire, contrôle opérationnel et consigne claire à l’équipe.</t>
  </si>
  <si>
    <t>Pendant l’organisation en service en salle, que contrôles-tu concrètement avant de continuer ? Donne au moins deux points terrain.</t>
  </si>
  <si>
    <t>En service en salle, pour l’organisation, je contrôle les points suivants : s organiser, preparer ordre et planning. Si ce n’est pas conforme, je stoppe, je corrige ou je préviens.</t>
  </si>
  <si>
    <t>En service en salle, pour l’organisation, je vérifie les points suivants : organisation production, responsabilites definies et planning sanitaire, je compare au critère attendu et je déclenche une action corrective si l’écart est confirmé.</t>
  </si>
  <si>
    <t>Décris les bons gestes à appliquer pendant l’organisation en service en salle, avec des mots simples.</t>
  </si>
  <si>
    <t>En service en salle, pour l’organisation, les bons gestes sont s organiser, preparer ordre et planning. Je les applique avant de continuer.</t>
  </si>
  <si>
    <t>En service en salle, pour l’organisation, les gestes attendus sont formalisés : organisation production, responsabilites definies et planning sanitaire, contrôle au poste et correction immédiate en cas de dérive.</t>
  </si>
  <si>
    <t>Donne un exemple simple de conduite correcte pendant l’organisation en service en salle.</t>
  </si>
  <si>
    <t>En service en salle, pour l’organisation, exemple : je vérifie les points suivants : s organiser, preparer ordre et planning. Si quelque chose ne va pas, je corrige.</t>
  </si>
  <si>
    <t>En service en salle, pour l’organisation, exemple professionnel : sécuriser l’étape par les points suivants : organisation production, responsabilites definies et planning sanitaire, puis tracer l’écart et la correction si nécessaire.</t>
  </si>
  <si>
    <t>Tu vois un écart ou tu as un doute pendant l’organisation en service en salle. Que fais-tu tout de suite ?</t>
  </si>
  <si>
    <t>En service en salle, pour l’organisation, en cas de doute, j’arrête, j’isole si besoin et je préviens. Je ne continue pas sans correction.</t>
  </si>
  <si>
    <t>En service en salle, pour l’organisation, en cas de doute, je bloque ou j’isole, j’analyse l’écart, je décide de la correction et je trace l’action.</t>
  </si>
  <si>
    <t>Pourquoi l’organisation en service en salle est-il important pour la sécurité alimentaire ?</t>
  </si>
  <si>
    <t>En service en salle, pour l’organisation, c’est important car une erreur peut créer un risque sanitaire. Je maîtrise s organiser, preparer ordre et planning.</t>
  </si>
  <si>
    <t>En service en salle, pour l’organisation, l’enjeu est sanitaire : l’étape peut créer un danger. Je maîtrise les points suivants : organisation production, responsabilites definies et planning sanitaire et je vérifie l’application.</t>
  </si>
  <si>
    <t>Quels mots, gestes ou contrôles montrent que tu maîtrises l’organisation en service en salle ?</t>
  </si>
  <si>
    <t>En service en salle, pour l’organisation, les mots ou gestes attendus sont : s organiser, preparer ordre et planning. Ils montrent que je contrôle vraiment.</t>
  </si>
  <si>
    <t>En service en salle, pour l’organisation, les preuves de maîtrise sont organisation production, responsabilites definies et planning sanitaire, observation du poste, contrôle documenté et écart traité.</t>
  </si>
  <si>
    <t>Explique à un jeune collègue les précautions à prendre pour l’organisation en service en salle.</t>
  </si>
  <si>
    <t>En service en salle, pour l’organisation, je dirais au collègue : vérifie s organiser, preparer ordre et planning, contrôle ton travail et préviens si tu vois un écart.</t>
  </si>
  <si>
    <t>En service en salle, pour l’organisation, consigne équipe : appliquer les points suivants : organisation production, responsabilites definies et planning sanitaire, signaler toute dérive, corriger immédiatement et garder la preuve utile.</t>
  </si>
  <si>
    <t>Pendant l’organisation en service en salle, qu’est-ce qu’il ne faut surtout pas oublier ?</t>
  </si>
  <si>
    <t>En service en salle, pour l’organisation, à ne pas oublier : s organiser, preparer ordre et planning. Sans contrôle, on peut laisser passer un risque.</t>
  </si>
  <si>
    <t>En service en salle, pour l’organisation, point critique : ne pas oublier les points suivants : organisation production, responsabilites definies et planning sanitaire, car l’absence de contrôle rend la maîtrise fragile.</t>
  </si>
  <si>
    <t>Tu organises ton poste ou ton équipe en service en salle. Rédige une réponse courte : ce que tu fais, ce que tu contrôles, et qui tu préviens en cas de doute.</t>
  </si>
  <si>
    <t>En service en salle, pour l’organisation, je vérifie les points suivants : s organiser, preparer ordre et planning. Si j’ai un doute, j’arrête, je corrige ou je préviens.</t>
  </si>
  <si>
    <t>En service en salle, pour l’organisation, réponse responsable : organiser l’étape, contrôler les points suivants : organisation production, responsabilites definies et planning sanitaire, tracer l’écart et faire appliquer la correction.</t>
  </si>
  <si>
    <t>Présente la procédure professionnelle à appliquer pour maîtriser l’organisation en service en salle.</t>
  </si>
  <si>
    <t>En service en salle, pour l’organisation, je respecte la procédure et je vérifie les points suivants : s organiser, preparer ordre et planning. Je garde une preuve si elle est demandée.</t>
  </si>
  <si>
    <t>En service en salle, pour l’organisation, procédure : définir le responsable, appliquer les points suivants : organisation production, responsabilites definies et planning sanitaire, contrôler la conformité et enregistrer les écarts.</t>
  </si>
  <si>
    <t>Quels contrôles, preuves et actions correctives attends-tu sur l’organisation en service en salle ?</t>
  </si>
  <si>
    <t>En service en salle, pour l’organisation, je contrôle les points suivants : s organiser, preparer ordre et planning, je note l’écart si besoin et je propose une correction.</t>
  </si>
  <si>
    <t>En service en salle, pour l’organisation, contrôle/preuve/correctif : vérifier les points suivants : organisation production, responsabilites definies et planning sanitaire, conserver fiche ou relevé, puis corriger et tracer l’action.</t>
  </si>
  <si>
    <t>Analyse les dangers liés à l’organisation en service en salle et indique les mesures de maîtrise attendues.</t>
  </si>
  <si>
    <t>En service en salle, pour l’organisation, je repère le danger, je maîtrise s organiser, preparer ordre et planning et je préviens le responsable en cas de doute.</t>
  </si>
  <si>
    <t>En service en salle, pour l’organisation, analyse danger : identifier le risque lié à l’étape, maîtriser les points suivants : organisation production, responsabilites definies et planning sanitaire, vérifier l’efficacité et corriger l’écart.</t>
  </si>
  <si>
    <t>Quelles exigences PMS, BPH ou HACCP doivent être respectées pour l’organisation en service en salle ?</t>
  </si>
  <si>
    <t>En service en salle, pour l’organisation, je respecte les consignes BPH/PMS : s organiser, preparer ordre et planning. Je travaille proprement et je contrôle.</t>
  </si>
  <si>
    <t>En service en salle, pour l’organisation, exigence PMS/BPH/HACCP : procédure écrite, les points suivants : organisation production, responsabilites definies et planning sanitaire, fréquence de contrôle, preuve et action corrective.</t>
  </si>
  <si>
    <t>Comment réaliserais-tu un audit rapide de la maîtrise de l’organisation en service en salle ?</t>
  </si>
  <si>
    <t>En service en salle, pour l’organisation, j’observe le poste, je contrôle les points suivants : s organiser, preparer ordre et planning et je signale les écarts.</t>
  </si>
  <si>
    <t>En service en salle, pour l’organisation, audit : observer le poste, questionner l’équipe, vérifier les points suivants : organisation production, responsabilites definies et planning sanitaire, contrôler les preuves et relever les non-conformités.</t>
  </si>
  <si>
    <t>Quelle décision prends-tu en cas de non-conformité sur l’organisation en service en salle ?</t>
  </si>
  <si>
    <t>En service en salle, pour l’organisation, en non-conformité, j’arrête, j’isole le produit ou le matériel, puis je préviens.</t>
  </si>
  <si>
    <t>En service en salle, pour l’organisation, non-conformité : bloquer ou isoler si besoin, analyser la cause, appliquer la correction et enregistrer la décision.</t>
  </si>
  <si>
    <t>Quels enregistrements ou autocontrôles prouvent que l’organisation est maîtrisé en service en salle ?</t>
  </si>
  <si>
    <t>En service en salle, pour l’organisation, je garde une preuve simple : fiche, date, contrôle réalisé et correction si besoin.</t>
  </si>
  <si>
    <t>En service en salle, pour l’organisation, enregistrements : fiche datée, contrôle de les points suivants : organisation production, responsabilites definies et planning sanitaire, nom du responsable, écart constaté et action corrective réalisée.</t>
  </si>
  <si>
    <t>Quelles consignes donnerais-tu à l’équipe pour sécuriser l’organisation en service en salle ?</t>
  </si>
  <si>
    <t>En service en salle, pour l’organisation, je rappelle à l’équipe de contrôler les points suivants : s organiser, preparer ordre et planning, d’appliquer la consigne et de signaler les écarts.</t>
  </si>
  <si>
    <t>En service en salle, pour l’organisation, consignes équipe : expliquer les points suivants : organisation production, responsabilites definies et planning sanitaire, préciser le contrôle attendu, la fréquence, le responsable et la conduite à tenir.</t>
  </si>
  <si>
    <t>Explique le lien entre l’organisation en service en salle et les risques microbiologiques, chimiques, physiques ou allergènes.</t>
  </si>
  <si>
    <t>En service en salle, pour l’organisation, je relie l’étape aux dangers possibles et je contrôle les points suivants : s organiser, preparer ordre et planning pour limiter le risque.</t>
  </si>
  <si>
    <t>En service en salle, pour l’organisation, lien dangers : relier l’étape aux risques microbiologiques, chimiques, physiques ou allergènes, puis vérifier les points suivants : organisation production, responsabilites definies et planning sanitaire.</t>
  </si>
  <si>
    <t>Rédige une réponse de responsable sur l’organisation en service en salle : organisation, contrôle, traçabilité et correction.</t>
  </si>
  <si>
    <t>En service en salle, pour l’organisation, je m’organise, je contrôle les points suivants : s organiser, preparer ordre et planning, je note l’écart et je fais corriger.</t>
  </si>
  <si>
    <t>En service en salle, pour l’organisation, responsable : planifier l’étape, appliquer les points suivants : organisation production, responsabilites definies et planning sanitaire, contrôler, tracer les écarts et valider l’action corrective.</t>
  </si>
  <si>
    <t>Tu réponds à une situation générale d’hygiène en service en salle. Explique en 2 phrases ce que tu fais pour éviter un risque transversal.</t>
  </si>
  <si>
    <t>En service en salle, pour l’hygiène générale, je fais attention à hygiene, bonnes pratiques et faire attention. Je contrôle le résultat et je préviens si j’ai un doute.</t>
  </si>
  <si>
    <t>En service en salle, pour l’hygiène générale, je maîtrise l’étape avec les points suivants : pms, bph et haccp, contrôle opérationnel et consigne claire à l’équipe.</t>
  </si>
  <si>
    <t>Pendant l’hygiène générale en service en salle, que contrôles-tu concrètement avant de continuer ? Donne au moins deux points terrain.</t>
  </si>
  <si>
    <t>En service en salle, pour l’hygiène générale, je contrôle les points suivants : hygiene, bonnes pratiques et faire attention. Si ce n’est pas conforme, je stoppe, je corrige ou je préviens.</t>
  </si>
  <si>
    <t>En service en salle, pour l’hygiène générale, je vérifie les points suivants : pms, bph et haccp, je compare au critère attendu et je déclenche une action corrective si l’écart est confirmé.</t>
  </si>
  <si>
    <t>Décris les bons gestes à appliquer pendant l’hygiène générale en service en salle, avec des mots simples.</t>
  </si>
  <si>
    <t>En service en salle, pour l’hygiène générale, les bons gestes sont hygiene, bonnes pratiques et faire attention. Je les applique avant de continuer.</t>
  </si>
  <si>
    <t>En service en salle, pour l’hygiène générale, les gestes attendus sont formalisés : pms, bph et haccp, contrôle au poste et correction immédiate en cas de dérive.</t>
  </si>
  <si>
    <t>Donne un exemple simple de conduite correcte pendant l’hygiène générale en service en salle.</t>
  </si>
  <si>
    <t>En service en salle, pour l’hygiène générale, exemple : je vérifie les points suivants : hygiene, bonnes pratiques et faire attention. Si quelque chose ne va pas, je corrige.</t>
  </si>
  <si>
    <t>En service en salle, pour l’hygiène générale, exemple professionnel : sécuriser l’étape par les points suivants : pms, bph et haccp, puis tracer l’écart et la correction si nécessaire.</t>
  </si>
  <si>
    <t>Tu vois un écart ou tu as un doute pendant l’hygiène générale en service en salle. Que fais-tu tout de suite ?</t>
  </si>
  <si>
    <t>En service en salle, pour l’hygiène générale, en cas de doute, j’arrête, j’isole si besoin et je préviens. Je ne continue pas sans correction.</t>
  </si>
  <si>
    <t>En service en salle, pour l’hygiène générale, en cas de doute, je bloque ou j’isole, j’analyse l’écart, je décide de la correction et je trace l’action.</t>
  </si>
  <si>
    <t>Pourquoi l’hygiène générale en service en salle est-il important pour la sécurité alimentaire ?</t>
  </si>
  <si>
    <t>En service en salle, pour l’hygiène générale, c’est important car une erreur peut créer un risque sanitaire. Je maîtrise hygiene, bonnes pratiques et faire attention.</t>
  </si>
  <si>
    <t>En service en salle, pour l’hygiène générale, l’enjeu est sanitaire : l’étape peut créer un danger. Je maîtrise les points suivants : pms, bph et haccp et je vérifie l’application.</t>
  </si>
  <si>
    <t>Quels mots, gestes ou contrôles montrent que tu maîtrises l’hygiène générale en service en salle ?</t>
  </si>
  <si>
    <t>En service en salle, pour l’hygiène générale, les mots ou gestes attendus sont : hygiene, bonnes pratiques et faire attention. Ils montrent que je contrôle vraiment.</t>
  </si>
  <si>
    <t>En service en salle, pour l’hygiène générale, les preuves de maîtrise sont pms, bph et haccp, observation du poste, contrôle documenté et écart traité.</t>
  </si>
  <si>
    <t>Explique à un jeune collègue les précautions à prendre pour l’hygiène générale en service en salle.</t>
  </si>
  <si>
    <t>En service en salle, pour l’hygiène générale, je dirais au collègue : vérifie hygiene, bonnes pratiques et faire attention, contrôle ton travail et préviens si tu vois un écart.</t>
  </si>
  <si>
    <t>En service en salle, pour l’hygiène générale, consigne équipe : appliquer les points suivants : pms, bph et haccp, signaler toute dérive, corriger immédiatement et garder la preuve utile.</t>
  </si>
  <si>
    <t>Pendant l’hygiène générale en service en salle, qu’est-ce qu’il ne faut surtout pas oublier ?</t>
  </si>
  <si>
    <t>En service en salle, pour l’hygiène générale, à ne pas oublier : hygiene, bonnes pratiques et faire attention. Sans contrôle, on peut laisser passer un risque.</t>
  </si>
  <si>
    <t>En service en salle, pour l’hygiène générale, point critique : ne pas oublier les points suivants : pms, bph et haccp, car l’absence de contrôle rend la maîtrise fragile.</t>
  </si>
  <si>
    <t>Tu réponds à une situation générale d’hygiène en service en salle. Rédige une réponse courte : ce que tu fais, ce que tu contrôles, et qui tu préviens en cas de doute.</t>
  </si>
  <si>
    <t>En service en salle, pour l’hygiène générale, je vérifie les points suivants : hygiene, bonnes pratiques et faire attention. Si j’ai un doute, j’arrête, je corrige ou je préviens.</t>
  </si>
  <si>
    <t>En service en salle, pour l’hygiène générale, réponse responsable : organiser l’étape, contrôler les points suivants : pms, bph et haccp, tracer l’écart et faire appliquer la correction.</t>
  </si>
  <si>
    <t>Présente la procédure professionnelle à appliquer pour maîtriser l’hygiène générale en service en salle.</t>
  </si>
  <si>
    <t>En service en salle, pour l’hygiène générale, je respecte la procédure et je vérifie les points suivants : hygiene, bonnes pratiques et faire attention. Je garde une preuve si elle est demandée.</t>
  </si>
  <si>
    <t>En service en salle, pour l’hygiène générale, procédure : définir le responsable, appliquer les points suivants : pms, bph et haccp, contrôler la conformité et enregistrer les écarts.</t>
  </si>
  <si>
    <t>Quels contrôles, preuves et actions correctives attends-tu sur l’hygiène générale en service en salle ?</t>
  </si>
  <si>
    <t>En service en salle, pour l’hygiène générale, je contrôle les points suivants : hygiene, bonnes pratiques et faire attention, je note l’écart si besoin et je propose une correction.</t>
  </si>
  <si>
    <t>En service en salle, pour l’hygiène générale, contrôle/preuve/correctif : vérifier les points suivants : pms, bph et haccp, conserver fiche ou relevé, puis corriger et tracer l’action.</t>
  </si>
  <si>
    <t>Analyse les dangers liés à l’hygiène générale en service en salle et indique les mesures de maîtrise attendues.</t>
  </si>
  <si>
    <t>En service en salle, pour l’hygiène générale, je repère le danger, je maîtrise hygiene, bonnes pratiques et faire attention et je préviens le responsable en cas de doute.</t>
  </si>
  <si>
    <t>En service en salle, pour l’hygiène générale, analyse danger : identifier le risque lié à l’étape, maîtriser les points suivants : pms, bph et haccp, vérifier l’efficacité et corriger l’écart.</t>
  </si>
  <si>
    <t>Quelles exigences PMS, BPH ou HACCP doivent être respectées pour l’hygiène générale en service en salle ?</t>
  </si>
  <si>
    <t>En service en salle, pour l’hygiène générale, je respecte les consignes BPH/PMS : hygiene, bonnes pratiques et faire attention. Je travaille proprement et je contrôle.</t>
  </si>
  <si>
    <t>En service en salle, pour l’hygiène générale, exigence PMS/BPH/HACCP : procédure écrite, les points suivants : pms, bph et haccp, fréquence de contrôle, preuve et action corrective.</t>
  </si>
  <si>
    <t>Comment réaliserais-tu un audit rapide de la maîtrise de l’hygiène générale en service en salle ?</t>
  </si>
  <si>
    <t>En service en salle, pour l’hygiène générale, j’observe le poste, je contrôle les points suivants : hygiene, bonnes pratiques et faire attention et je signale les écarts.</t>
  </si>
  <si>
    <t>En service en salle, pour l’hygiène générale, audit : observer le poste, questionner l’équipe, vérifier les points suivants : pms, bph et haccp, contrôler les preuves et relever les non-conformités.</t>
  </si>
  <si>
    <t>Quelle décision prends-tu en cas de non-conformité sur l’hygiène générale en service en salle ?</t>
  </si>
  <si>
    <t>En service en salle, pour l’hygiène générale, en non-conformité, j’arrête, j’isole le produit ou le matériel, puis je préviens.</t>
  </si>
  <si>
    <t>En service en salle, pour l’hygiène générale, non-conformité : bloquer ou isoler si besoin, analyser la cause, appliquer la correction et enregistrer la décision.</t>
  </si>
  <si>
    <t>Quels enregistrements ou autocontrôles prouvent que l’hygiène générale est maîtrisé en service en salle ?</t>
  </si>
  <si>
    <t>En service en salle, pour l’hygiène générale, je garde une preuve simple : fiche, date, contrôle réalisé et correction si besoin.</t>
  </si>
  <si>
    <t>En service en salle, pour l’hygiène générale, enregistrements : fiche datée, contrôle de les points suivants : pms, bph et haccp, nom du responsable, écart constaté et action corrective réalisée.</t>
  </si>
  <si>
    <t>Quelles consignes donnerais-tu à l’équipe pour sécuriser l’hygiène générale en service en salle ?</t>
  </si>
  <si>
    <t>En service en salle, pour l’hygiène générale, je rappelle à l’équipe de contrôler les points suivants : hygiene, bonnes pratiques et faire attention, d’appliquer la consigne et de signaler les écarts.</t>
  </si>
  <si>
    <t>En service en salle, pour l’hygiène générale, consignes équipe : expliquer les points suivants : pms, bph et haccp, préciser le contrôle attendu, la fréquence, le responsable et la conduite à tenir.</t>
  </si>
  <si>
    <t>Explique le lien entre l’hygiène générale en service en salle et les risques microbiologiques, chimiques, physiques ou allergènes.</t>
  </si>
  <si>
    <t>En service en salle, pour l’hygiène générale, je relie l’étape aux dangers possibles et je contrôle les points suivants : hygiene, bonnes pratiques et faire attention pour limiter le risque.</t>
  </si>
  <si>
    <t>En service en salle, pour l’hygiène générale, lien dangers : relier l’étape aux risques microbiologiques, chimiques, physiques ou allergènes, puis vérifier les points suivants : pms, bph et haccp.</t>
  </si>
  <si>
    <t>Rédige une réponse de responsable sur l’hygiène générale en service en salle : organisation, contrôle, traçabilité et correction.</t>
  </si>
  <si>
    <t>En service en salle, pour l’hygiène générale, je m’organise, je contrôle les points suivants : hygiene, bonnes pratiques et faire attention, je note l’écart et je fais corriger.</t>
  </si>
  <si>
    <t>En service en salle, pour l’hygiène générale, responsable : planifier l’étape, appliquer les points suivants : pms, bph et haccp, contrôler, tracer les écarts et valider l’action corrective.</t>
  </si>
  <si>
    <t>Tu travailles en légumerie en service en salle. Explique en 2 phrases ce que tu fais pour éviter un risque microbiologique.</t>
  </si>
  <si>
    <t>En service en salle, pour la légumerie, je fais attention à laver legumes, terre et eplucher. Je contrôle le résultat et je préviens si j’ai un doute.</t>
  </si>
  <si>
    <t>En service en salle, pour la légumerie, je maîtrise l’étape avec les points suivants : procedure legumerie, zone terreuse et lavage desinfection legumes, contrôle opérationnel et consigne claire à l’équipe.</t>
  </si>
  <si>
    <t>Pendant la légumerie en service en salle, que contrôles-tu concrètement avant de continuer ? Donne au moins deux points terrain.</t>
  </si>
  <si>
    <t>En service en salle, pour la légumerie, je contrôle les points suivants : laver legumes, terre et eplucher. Si ce n’est pas conforme, je stoppe, je corrige ou je préviens.</t>
  </si>
  <si>
    <t>En service en salle, pour la légumerie, je vérifie les points suivants : procedure legumerie, zone terreuse et lavage desinfection legumes, je compare au critère attendu et je déclenche une action corrective si l’écart est confirmé.</t>
  </si>
  <si>
    <t>Décris les bons gestes à appliquer pendant la légumerie en service en salle, avec des mots simples.</t>
  </si>
  <si>
    <t>En service en salle, pour la légumerie, les bons gestes sont laver legumes, terre et eplucher. Je les applique avant de continuer.</t>
  </si>
  <si>
    <t>En service en salle, pour la légumerie, les gestes attendus sont formalisés : procedure legumerie, zone terreuse et lavage desinfection legumes, contrôle au poste et correction immédiate en cas de dérive.</t>
  </si>
  <si>
    <t>Donne un exemple simple de conduite correcte pendant la légumerie en service en salle.</t>
  </si>
  <si>
    <t>En service en salle, pour la légumerie, exemple : je vérifie les points suivants : laver legumes, terre et eplucher. Si quelque chose ne va pas, je corrige.</t>
  </si>
  <si>
    <t>En service en salle, pour la légumerie, exemple professionnel : sécuriser l’étape par les points suivants : procedure legumerie, zone terreuse et lavage desinfection legumes, puis tracer l’écart et la correction si nécessaire.</t>
  </si>
  <si>
    <t>Tu vois un écart ou tu as un doute pendant la légumerie en service en salle. Que fais-tu tout de suite ?</t>
  </si>
  <si>
    <t>En service en salle, pour la légumerie, en cas de doute, j’arrête, j’isole si besoin et je préviens. Je ne continue pas sans correction.</t>
  </si>
  <si>
    <t>En service en salle, pour la légumerie, en cas de doute, je bloque ou j’isole, j’analyse l’écart, je décide de la correction et je trace l’action.</t>
  </si>
  <si>
    <t>Pourquoi la légumerie en service en salle est-il important pour la sécurité alimentaire ?</t>
  </si>
  <si>
    <t>En service en salle, pour la légumerie, c’est important car une erreur peut créer un risque sanitaire. Je maîtrise laver legumes, terre et eplucher.</t>
  </si>
  <si>
    <t>En service en salle, pour la légumerie, l’enjeu est sanitaire : l’étape peut créer un danger. Je maîtrise les points suivants : procedure legumerie, zone terreuse et lavage desinfection legumes et je vérifie l’application.</t>
  </si>
  <si>
    <t>Quels mots, gestes ou contrôles montrent que tu maîtrises la légumerie en service en salle ?</t>
  </si>
  <si>
    <t>En service en salle, pour la légumerie, les mots ou gestes attendus sont : laver legumes, terre et eplucher. Ils montrent que je contrôle vraiment.</t>
  </si>
  <si>
    <t>En service en salle, pour la légumerie, les preuves de maîtrise sont procedure legumerie, zone terreuse et lavage desinfection legumes, observation du poste, contrôle documenté et écart traité.</t>
  </si>
  <si>
    <t>Explique à un jeune collègue les précautions à prendre pour la légumerie en service en salle.</t>
  </si>
  <si>
    <t>En service en salle, pour la légumerie, je dirais au collègue : vérifie laver legumes, terre et eplucher, contrôle ton travail et préviens si tu vois un écart.</t>
  </si>
  <si>
    <t>En service en salle, pour la légumerie, consigne équipe : appliquer les points suivants : procedure legumerie, zone terreuse et lavage desinfection legumes, signaler toute dérive, corriger immédiatement et garder la preuve utile.</t>
  </si>
  <si>
    <t>Pendant la légumerie en service en salle, qu’est-ce qu’il ne faut surtout pas oublier ?</t>
  </si>
  <si>
    <t>En service en salle, pour la légumerie, à ne pas oublier : laver legumes, terre et eplucher. Sans contrôle, on peut laisser passer un risque.</t>
  </si>
  <si>
    <t>En service en salle, pour la légumerie, point critique : ne pas oublier les points suivants : procedure legumerie, zone terreuse et lavage desinfection legumes, car l’absence de contrôle rend la maîtrise fragile.</t>
  </si>
  <si>
    <t>Tu travailles en légumerie en service en salle. Rédige une réponse courte : ce que tu fais, ce que tu contrôles, et qui tu préviens en cas de doute.</t>
  </si>
  <si>
    <t>En service en salle, pour la légumerie, je vérifie les points suivants : laver legumes, terre et eplucher. Si j’ai un doute, j’arrête, je corrige ou je préviens.</t>
  </si>
  <si>
    <t>En service en salle, pour la légumerie, réponse responsable : organiser l’étape, contrôler les points suivants : procedure legumerie, zone terreuse et lavage desinfection legumes, tracer l’écart et faire appliquer la correction.</t>
  </si>
  <si>
    <t>Présente la procédure professionnelle à appliquer pour maîtriser la légumerie en service en salle.</t>
  </si>
  <si>
    <t>En service en salle, pour la légumerie, je respecte la procédure et je vérifie les points suivants : laver legumes, terre et eplucher. Je garde une preuve si elle est demandée.</t>
  </si>
  <si>
    <t>En service en salle, pour la légumerie, procédure : définir le responsable, appliquer les points suivants : procedure legumerie, zone terreuse et lavage desinfection legumes, contrôler la conformité et enregistrer les écarts.</t>
  </si>
  <si>
    <t>Quels contrôles, preuves et actions correctives attends-tu sur la légumerie en service en salle ?</t>
  </si>
  <si>
    <t>En service en salle, pour la légumerie, je contrôle les points suivants : laver legumes, terre et eplucher, je note l’écart si besoin et je propose une correction.</t>
  </si>
  <si>
    <t>En service en salle, pour la légumerie, contrôle/preuve/correctif : vérifier les points suivants : procedure legumerie, zone terreuse et lavage desinfection legumes, conserver fiche ou relevé, puis corriger et tracer l’action.</t>
  </si>
  <si>
    <t>Analyse les dangers liés à la légumerie en service en salle et indique les mesures de maîtrise attendues.</t>
  </si>
  <si>
    <t>En service en salle, pour la légumerie, je repère le danger, je maîtrise laver legumes, terre et eplucher et je préviens le responsable en cas de doute.</t>
  </si>
  <si>
    <t>En service en salle, pour la légumerie, analyse danger : identifier le risque lié à l’étape, maîtriser les points suivants : procedure legumerie, zone terreuse et lavage desinfection legumes, vérifier l’efficacité et corriger l’écart.</t>
  </si>
  <si>
    <t>Quelles exigences PMS, BPH ou HACCP doivent être respectées pour la légumerie en service en salle ?</t>
  </si>
  <si>
    <t>En service en salle, pour la légumerie, je respecte les consignes BPH/PMS : laver legumes, terre et eplucher. Je travaille proprement et je contrôle.</t>
  </si>
  <si>
    <t>En service en salle, pour la légumerie, exigence PMS/BPH/HACCP : procédure écrite, les points suivants : procedure legumerie, zone terreuse et lavage desinfection legumes, fréquence de contrôle, preuve et action corrective.</t>
  </si>
  <si>
    <t>Comment réaliserais-tu un audit rapide de la maîtrise de la légumerie en service en salle ?</t>
  </si>
  <si>
    <t>En service en salle, pour la légumerie, j’observe le poste, je contrôle les points suivants : laver legumes, terre et eplucher et je signale les écarts.</t>
  </si>
  <si>
    <t>En service en salle, pour la légumerie, audit : observer le poste, questionner l’équipe, vérifier les points suivants : procedure legumerie, zone terreuse et lavage desinfection legumes, contrôler les preuves et relever les non-conformités.</t>
  </si>
  <si>
    <t>Quelle décision prends-tu en cas de non-conformité sur la légumerie en service en salle ?</t>
  </si>
  <si>
    <t>En service en salle, pour la légumerie, en non-conformité, j’arrête, j’isole le produit ou le matériel, puis je préviens.</t>
  </si>
  <si>
    <t>En service en salle, pour la légumerie, non-conformité : bloquer ou isoler si besoin, analyser la cause, appliquer la correction et enregistrer la décision.</t>
  </si>
  <si>
    <t>Quels enregistrements ou autocontrôles prouvent que la légumerie est maîtrisé en service en salle ?</t>
  </si>
  <si>
    <t>En service en salle, pour la légumerie, je garde une preuve simple : fiche, date, contrôle réalisé et correction si besoin.</t>
  </si>
  <si>
    <t>En service en salle, pour la légumerie, enregistrements : fiche datée, contrôle de les points suivants : procedure legumerie, zone terreuse et lavage desinfection legumes, nom du responsable, écart constaté et action corrective réalisée.</t>
  </si>
  <si>
    <t>Quelles consignes donnerais-tu à l’équipe pour sécuriser la légumerie en service en salle ?</t>
  </si>
  <si>
    <t>En service en salle, pour la légumerie, je rappelle à l’équipe de contrôler les points suivants : laver legumes, terre et eplucher, d’appliquer la consigne et de signaler les écarts.</t>
  </si>
  <si>
    <t>En service en salle, pour la légumerie, consignes équipe : expliquer les points suivants : procedure legumerie, zone terreuse et lavage desinfection legumes, préciser le contrôle attendu, la fréquence, le responsable et la conduite à tenir.</t>
  </si>
  <si>
    <t>Explique le lien entre la légumerie en service en salle et les risques microbiologiques, chimiques, physiques ou allergènes.</t>
  </si>
  <si>
    <t>En service en salle, pour la légumerie, je relie l’étape aux dangers possibles et je contrôle les points suivants : laver legumes, terre et eplucher pour limiter le risque.</t>
  </si>
  <si>
    <t>En service en salle, pour la légumerie, lien dangers : relier l’étape aux risques microbiologiques, chimiques, physiques ou allergènes, puis vérifier les points suivants : procedure legumerie, zone terreuse et lavage desinfection legumes.</t>
  </si>
  <si>
    <t>Rédige une réponse de responsable sur la légumerie en service en salle : organisation, contrôle, traçabilité et correction.</t>
  </si>
  <si>
    <t>En service en salle, pour la légumerie, je m’organise, je contrôle les points suivants : laver legumes, terre et eplucher, je note l’écart et je fais corriger.</t>
  </si>
  <si>
    <t>En service en salle, pour la légumerie, responsable : planifier l’étape, appliquer les points suivants : procedure legumerie, zone terreuse et lavage desinfection legumes, contrôler, tracer les écarts et valider l’action corrective.</t>
  </si>
  <si>
    <t>Tu suis une fermentation en service en salle. Explique en 2 phrases ce que tu fais pour éviter un risque microbiologique.</t>
  </si>
  <si>
    <t>En service en salle, pour la fermentation, je fais attention à fermentation, levain et temps fermentation. Je contrôle le résultat et je préviens si j’ai un doute.</t>
  </si>
  <si>
    <t>En service en salle, pour la fermentation, je maîtrise l’étape avec les points suivants : fermentation maitrisee, parametre fermentation et temps temperature, contrôle opérationnel et consigne claire à l’équipe.</t>
  </si>
  <si>
    <t>Pendant la fermentation en service en salle, que contrôles-tu concrètement avant de continuer ? Donne au moins deux points terrain.</t>
  </si>
  <si>
    <t>En service en salle, pour la fermentation, je contrôle les points suivants : fermentation, levain et temps fermentation. Si ce n’est pas conforme, je stoppe, je corrige ou je préviens.</t>
  </si>
  <si>
    <t>En service en salle, pour la fermentation, je vérifie les points suivants : fermentation maitrisee, parametre fermentation et temps temperature, je compare au critère attendu et je déclenche une action corrective si l’écart est confirmé.</t>
  </si>
  <si>
    <t>Décris les bons gestes à appliquer pendant la fermentation en service en salle, avec des mots simples.</t>
  </si>
  <si>
    <t>En service en salle, pour la fermentation, les bons gestes sont fermentation, levain et temps fermentation. Je les applique avant de continuer.</t>
  </si>
  <si>
    <t>En service en salle, pour la fermentation, les gestes attendus sont formalisés : fermentation maitrisee, parametre fermentation et temps temperature, contrôle au poste et correction immédiate en cas de dérive.</t>
  </si>
  <si>
    <t>Donne un exemple simple de conduite correcte pendant la fermentation en service en salle.</t>
  </si>
  <si>
    <t>En service en salle, pour la fermentation, exemple : je vérifie les points suivants : fermentation, levain et temps fermentation. Si quelque chose ne va pas, je corrige.</t>
  </si>
  <si>
    <t>En service en salle, pour la fermentation, exemple professionnel : sécuriser l’étape par les points suivants : fermentation maitrisee, parametre fermentation et temps temperature, puis tracer l’écart et la correction si nécessaire.</t>
  </si>
  <si>
    <t>Tu vois un écart ou tu as un doute pendant la fermentation en service en salle. Que fais-tu tout de suite ?</t>
  </si>
  <si>
    <t>En service en salle, pour la fermentation, en cas de doute, j’arrête, j’isole si besoin et je préviens. Je ne continue pas sans correction.</t>
  </si>
  <si>
    <t>En service en salle, pour la fermentation, en cas de doute, je bloque ou j’isole, j’analyse l’écart, je décide de la correction et je trace l’action.</t>
  </si>
  <si>
    <t>Pourquoi la fermentation en service en salle est-il important pour la sécurité alimentaire ?</t>
  </si>
  <si>
    <t>En service en salle, pour la fermentation, c’est important car une erreur peut créer un risque sanitaire. Je maîtrise fermentation, levain et temps fermentation.</t>
  </si>
  <si>
    <t>En service en salle, pour la fermentation, l’enjeu est sanitaire : l’étape peut créer un danger. Je maîtrise les points suivants : fermentation maitrisee, parametre fermentation et temps temperature et je vérifie l’application.</t>
  </si>
  <si>
    <t>Quels mots, gestes ou contrôles montrent que tu maîtrises la fermentation en service en salle ?</t>
  </si>
  <si>
    <t>En service en salle, pour la fermentation, les mots ou gestes attendus sont : fermentation, levain et temps fermentation. Ils montrent que je contrôle vraiment.</t>
  </si>
  <si>
    <t>En service en salle, pour la fermentation, les preuves de maîtrise sont fermentation maitrisee, parametre fermentation et temps temperature, observation du poste, contrôle documenté et écart traité.</t>
  </si>
  <si>
    <t>Explique à un jeune collègue les précautions à prendre pour la fermentation en service en salle.</t>
  </si>
  <si>
    <t>En service en salle, pour la fermentation, je dirais au collègue : vérifie fermentation, levain et temps fermentation, contrôle ton travail et préviens si tu vois un écart.</t>
  </si>
  <si>
    <t>En service en salle, pour la fermentation, consigne équipe : appliquer les points suivants : fermentation maitrisee, parametre fermentation et temps temperature, signaler toute dérive, corriger immédiatement et garder la preuve utile.</t>
  </si>
  <si>
    <t>Pendant la fermentation en service en salle, qu’est-ce qu’il ne faut surtout pas oublier ?</t>
  </si>
  <si>
    <t>En service en salle, pour la fermentation, à ne pas oublier : fermentation, levain et temps fermentation. Sans contrôle, on peut laisser passer un risque.</t>
  </si>
  <si>
    <t>En service en salle, pour la fermentation, point critique : ne pas oublier les points suivants : fermentation maitrisee, parametre fermentation et temps temperature, car l’absence de contrôle rend la maîtrise fragile.</t>
  </si>
  <si>
    <t>Tu suis une fermentation en service en salle. Rédige une réponse courte : ce que tu fais, ce que tu contrôles, et qui tu préviens en cas de doute.</t>
  </si>
  <si>
    <t>En service en salle, pour la fermentation, je vérifie les points suivants : fermentation, levain et temps fermentation. Si j’ai un doute, j’arrête, je corrige ou je préviens.</t>
  </si>
  <si>
    <t>En service en salle, pour la fermentation, réponse responsable : organiser l’étape, contrôler les points suivants : fermentation maitrisee, parametre fermentation et temps temperature, tracer l’écart et faire appliquer la correction.</t>
  </si>
  <si>
    <t>Présente la procédure professionnelle à appliquer pour maîtriser la fermentation en service en salle.</t>
  </si>
  <si>
    <t>En service en salle, pour la fermentation, je respecte la procédure et je vérifie les points suivants : fermentation, levain et temps fermentation. Je garde une preuve si elle est demandée.</t>
  </si>
  <si>
    <t>En service en salle, pour la fermentation, procédure : définir le responsable, appliquer les points suivants : fermentation maitrisee, parametre fermentation et temps temperature, contrôler la conformité et enregistrer les écarts.</t>
  </si>
  <si>
    <t>Quels contrôles, preuves et actions correctives attends-tu sur la fermentation en service en salle ?</t>
  </si>
  <si>
    <t>En service en salle, pour la fermentation, je contrôle les points suivants : fermentation, levain et temps fermentation, je note l’écart si besoin et je propose une correction.</t>
  </si>
  <si>
    <t>En service en salle, pour la fermentation, contrôle/preuve/correctif : vérifier les points suivants : fermentation maitrisee, parametre fermentation et temps temperature, conserver fiche ou relevé, puis corriger et tracer l’action.</t>
  </si>
  <si>
    <t>Analyse les dangers liés à la fermentation en service en salle et indique les mesures de maîtrise attendues.</t>
  </si>
  <si>
    <t>En service en salle, pour la fermentation, je repère le danger, je maîtrise fermentation, levain et temps fermentation et je préviens le responsable en cas de doute.</t>
  </si>
  <si>
    <t>En service en salle, pour la fermentation, analyse danger : identifier le risque lié à l’étape, maîtriser les points suivants : fermentation maitrisee, parametre fermentation et temps temperature, vérifier l’efficacité et corriger l’écart.</t>
  </si>
  <si>
    <t>Quelles exigences PMS, BPH ou HACCP doivent être respectées pour la fermentation en service en salle ?</t>
  </si>
  <si>
    <t>En service en salle, pour la fermentation, je respecte les consignes BPH/PMS : fermentation, levain et temps fermentation. Je travaille proprement et je contrôle.</t>
  </si>
  <si>
    <t>En service en salle, pour la fermentation, exigence PMS/BPH/HACCP : procédure écrite, les points suivants : fermentation maitrisee, parametre fermentation et temps temperature, fréquence de contrôle, preuve et action corrective.</t>
  </si>
  <si>
    <t>Comment réaliserais-tu un audit rapide de la maîtrise de la fermentation en service en salle ?</t>
  </si>
  <si>
    <t>En service en salle, pour la fermentation, j’observe le poste, je contrôle les points suivants : fermentation, levain et temps fermentation et je signale les écarts.</t>
  </si>
  <si>
    <t>En service en salle, pour la fermentation, audit : observer le poste, questionner l’équipe, vérifier les points suivants : fermentation maitrisee, parametre fermentation et temps temperature, contrôler les preuves et relever les non-conformités.</t>
  </si>
  <si>
    <t>Quelle décision prends-tu en cas de non-conformité sur la fermentation en service en salle ?</t>
  </si>
  <si>
    <t>En service en salle, pour la fermentation, en non-conformité, j’arrête, j’isole le produit ou le matériel, puis je préviens.</t>
  </si>
  <si>
    <t>En service en salle, pour la fermentation, non-conformité : bloquer ou isoler si besoin, analyser la cause, appliquer la correction et enregistrer la décision.</t>
  </si>
  <si>
    <t>Quels enregistrements ou autocontrôles prouvent que la fermentation est maîtrisé en service en salle ?</t>
  </si>
  <si>
    <t>En service en salle, pour la fermentation, je garde une preuve simple : fiche, date, contrôle réalisé et correction si besoin.</t>
  </si>
  <si>
    <t>En service en salle, pour la fermentation, enregistrements : fiche datée, contrôle de les points suivants : fermentation maitrisee, parametre fermentation et temps temperature, nom du responsable, écart constaté et action corrective réalisée.</t>
  </si>
  <si>
    <t>Quelles consignes donnerais-tu à l’équipe pour sécuriser la fermentation en service en salle ?</t>
  </si>
  <si>
    <t>En service en salle, pour la fermentation, je rappelle à l’équipe de contrôler les points suivants : fermentation, levain et temps fermentation, d’appliquer la consigne et de signaler les écarts.</t>
  </si>
  <si>
    <t>En service en salle, pour la fermentation, consignes équipe : expliquer les points suivants : fermentation maitrisee, parametre fermentation et temps temperature, préciser le contrôle attendu, la fréquence, le responsable et la conduite à tenir.</t>
  </si>
  <si>
    <t>Explique le lien entre la fermentation en service en salle et les risques microbiologiques, chimiques, physiques ou allergènes.</t>
  </si>
  <si>
    <t>En service en salle, pour la fermentation, je relie l’étape aux dangers possibles et je contrôle les points suivants : fermentation, levain et temps fermentation pour limiter le risque.</t>
  </si>
  <si>
    <t>En service en salle, pour la fermentation, lien dangers : relier l’étape aux risques microbiologiques, chimiques, physiques ou allergènes, puis vérifier les points suivants : fermentation maitrisee, parametre fermentation et temps temperature.</t>
  </si>
  <si>
    <t>Rédige une réponse de responsable sur la fermentation en service en salle : organisation, contrôle, traçabilité et correction.</t>
  </si>
  <si>
    <t>En service en salle, pour la fermentation, je m’organise, je contrôle les points suivants : fermentation, levain et temps fermentation, je note l’écart et je fais corriger.</t>
  </si>
  <si>
    <t>En service en salle, pour la fermentation, responsable : planifier l’étape, appliquer les points suivants : fermentation maitrisee, parametre fermentation et temps temperature, contrôler, tracer les écarts et valider l’action corrective.</t>
  </si>
  <si>
    <t>Tu transportes des préparations en service en salle. Explique en 2 phrases ce que tu fais pour éviter un risque microbiologique.</t>
  </si>
  <si>
    <t>En service en salle, pour le transport, je fais attention à transport froid, camion propre et bac isotherme. Je contrôle le résultat et je préviens si j’ai un doute.</t>
  </si>
  <si>
    <t>En service en salle, pour le transport, je maîtrise l’étape avec les points suivants : transport maitrise, liaison froide transport et liaison chaude transport, contrôle opérationnel et consigne claire à l’équipe.</t>
  </si>
  <si>
    <t>Pendant le transport en service en salle, que contrôles-tu concrètement avant de continuer ? Donne au moins deux points terrain.</t>
  </si>
  <si>
    <t>En service en salle, pour le transport, je contrôle les points suivants : transport froid, camion propre et bac isotherme. Si ce n’est pas conforme, je stoppe, je corrige ou je préviens.</t>
  </si>
  <si>
    <t>En service en salle, pour le transport, je vérifie les points suivants : transport maitrise, liaison froide transport et liaison chaude transport, je compare au critère attendu et je déclenche une action corrective si l’écart est confirmé.</t>
  </si>
  <si>
    <t>Décris les bons gestes à appliquer pendant le transport en service en salle, avec des mots simples.</t>
  </si>
  <si>
    <t>En service en salle, pour le transport, les bons gestes sont transport froid, camion propre et bac isotherme. Je les applique avant de continuer.</t>
  </si>
  <si>
    <t>En service en salle, pour le transport, les gestes attendus sont formalisés : transport maitrise, liaison froide transport et liaison chaude transport, contrôle au poste et correction immédiate en cas de dérive.</t>
  </si>
  <si>
    <t>Donne un exemple simple de conduite correcte pendant le transport en service en salle.</t>
  </si>
  <si>
    <t>En service en salle, pour le transport, exemple : je vérifie les points suivants : transport froid, camion propre et bac isotherme. Si quelque chose ne va pas, je corrige.</t>
  </si>
  <si>
    <t>En service en salle, pour le transport, exemple professionnel : sécuriser l’étape par les points suivants : transport maitrise, liaison froide transport et liaison chaude transport, puis tracer l’écart et la correction si nécessaire.</t>
  </si>
  <si>
    <t>Tu vois un écart ou tu as un doute pendant le transport en service en salle. Que fais-tu tout de suite ?</t>
  </si>
  <si>
    <t>En service en salle, pour le transport, en cas de doute, j’arrête, j’isole si besoin et je préviens. Je ne continue pas sans correction.</t>
  </si>
  <si>
    <t>En service en salle, pour le transport, en cas de doute, je bloque ou j’isole, j’analyse l’écart, je décide de la correction et je trace l’action.</t>
  </si>
  <si>
    <t>Pourquoi le transport en service en salle est-il important pour la sécurité alimentaire ?</t>
  </si>
  <si>
    <t>En service en salle, pour le transport, c’est important car une erreur peut créer un risque sanitaire. Je maîtrise transport froid, camion propre et bac isotherme.</t>
  </si>
  <si>
    <t>En service en salle, pour le transport, l’enjeu est sanitaire : l’étape peut créer un danger. Je maîtrise les points suivants : transport maitrise, liaison froide transport et liaison chaude transport et je vérifie l’application.</t>
  </si>
  <si>
    <t>Quels mots, gestes ou contrôles montrent que tu maîtrises le transport en service en salle ?</t>
  </si>
  <si>
    <t>En service en salle, pour le transport, les mots ou gestes attendus sont : transport froid, camion propre et bac isotherme. Ils montrent que je contrôle vraiment.</t>
  </si>
  <si>
    <t>En service en salle, pour le transport, les preuves de maîtrise sont transport maitrise, liaison froide transport et liaison chaude transport, observation du poste, contrôle documenté et écart traité.</t>
  </si>
  <si>
    <t>Explique à un jeune collègue les précautions à prendre pour le transport en service en salle.</t>
  </si>
  <si>
    <t>En service en salle, pour le transport, je dirais au collègue : vérifie transport froid, camion propre et bac isotherme, contrôle ton travail et préviens si tu vois un écart.</t>
  </si>
  <si>
    <t>En service en salle, pour le transport, consigne équipe : appliquer les points suivants : transport maitrise, liaison froide transport et liaison chaude transport, signaler toute dérive, corriger immédiatement et garder la preuve utile.</t>
  </si>
  <si>
    <t>Pendant le transport en service en salle, qu’est-ce qu’il ne faut surtout pas oublier ?</t>
  </si>
  <si>
    <t>En service en salle, pour le transport, à ne pas oublier : transport froid, camion propre et bac isotherme. Sans contrôle, on peut laisser passer un risque.</t>
  </si>
  <si>
    <t>En service en salle, pour le transport, point critique : ne pas oublier les points suivants : transport maitrise, liaison froide transport et liaison chaude transport, car l’absence de contrôle rend la maîtrise fragile.</t>
  </si>
  <si>
    <t>Tu transportes des préparations en service en salle. Rédige une réponse courte : ce que tu fais, ce que tu contrôles, et qui tu préviens en cas de doute.</t>
  </si>
  <si>
    <t>En service en salle, pour le transport, je vérifie les points suivants : transport froid, camion propre et bac isotherme. Si j’ai un doute, j’arrête, je corrige ou je préviens.</t>
  </si>
  <si>
    <t>En service en salle, pour le transport, réponse responsable : organiser l’étape, contrôler les points suivants : transport maitrise, liaison froide transport et liaison chaude transport, tracer l’écart et faire appliquer la correction.</t>
  </si>
  <si>
    <t>Présente la procédure professionnelle à appliquer pour maîtriser le transport en service en salle.</t>
  </si>
  <si>
    <t>En service en salle, pour le transport, je respecte la procédure et je vérifie les points suivants : transport froid, camion propre et bac isotherme. Je garde une preuve si elle est demandée.</t>
  </si>
  <si>
    <t>En service en salle, pour le transport, procédure : définir le responsable, appliquer les points suivants : transport maitrise, liaison froide transport et liaison chaude transport, contrôler la conformité et enregistrer les écarts.</t>
  </si>
  <si>
    <t>Quels contrôles, preuves et actions correctives attends-tu sur le transport en service en salle ?</t>
  </si>
  <si>
    <t>En service en salle, pour le transport, je contrôle les points suivants : transport froid, camion propre et bac isotherme, je note l’écart si besoin et je propose une correction.</t>
  </si>
  <si>
    <t>En service en salle, pour le transport, contrôle/preuve/correctif : vérifier les points suivants : transport maitrise, liaison froide transport et liaison chaude transport, conserver fiche ou relevé, puis corriger et tracer l’action.</t>
  </si>
  <si>
    <t>Analyse les dangers liés à le transport en service en salle et indique les mesures de maîtrise attendues.</t>
  </si>
  <si>
    <t>En service en salle, pour le transport, je repère le danger, je maîtrise transport froid, camion propre et bac isotherme et je préviens le responsable en cas de doute.</t>
  </si>
  <si>
    <t>En service en salle, pour le transport, analyse danger : identifier le risque lié à l’étape, maîtriser les points suivants : transport maitrise, liaison froide transport et liaison chaude transport, vérifier l’efficacité et corriger l’écart.</t>
  </si>
  <si>
    <t>Quelles exigences PMS, BPH ou HACCP doivent être respectées pour le transport en service en salle ?</t>
  </si>
  <si>
    <t>En service en salle, pour le transport, je respecte les consignes BPH/PMS : transport froid, camion propre et bac isotherme. Je travaille proprement et je contrôle.</t>
  </si>
  <si>
    <t>En service en salle, pour le transport, exigence PMS/BPH/HACCP : procédure écrite, les points suivants : transport maitrise, liaison froide transport et liaison chaude transport, fréquence de contrôle, preuve et action corrective.</t>
  </si>
  <si>
    <t>Comment réaliserais-tu un audit rapide de la maîtrise de le transport en service en salle ?</t>
  </si>
  <si>
    <t>En service en salle, pour le transport, j’observe le poste, je contrôle les points suivants : transport froid, camion propre et bac isotherme et je signale les écarts.</t>
  </si>
  <si>
    <t>En service en salle, pour le transport, audit : observer le poste, questionner l’équipe, vérifier les points suivants : transport maitrise, liaison froide transport et liaison chaude transport, contrôler les preuves et relever les non-conformités.</t>
  </si>
  <si>
    <t>Quelle décision prends-tu en cas de non-conformité sur le transport en service en salle ?</t>
  </si>
  <si>
    <t>En service en salle, pour le transport, en non-conformité, j’arrête, j’isole le produit ou le matériel, puis je préviens.</t>
  </si>
  <si>
    <t>En service en salle, pour le transport, non-conformité : bloquer ou isoler si besoin, analyser la cause, appliquer la correction et enregistrer la décision.</t>
  </si>
  <si>
    <t>Quels enregistrements ou autocontrôles prouvent que le transport est maîtrisé en service en salle ?</t>
  </si>
  <si>
    <t>En service en salle, pour le transport, je garde une preuve simple : fiche, date, contrôle réalisé et correction si besoin.</t>
  </si>
  <si>
    <t>En service en salle, pour le transport, enregistrements : fiche datée, contrôle de les points suivants : transport maitrise, liaison froide transport et liaison chaude transport, nom du responsable, écart constaté et action corrective réalisée.</t>
  </si>
  <si>
    <t>Quelles consignes donnerais-tu à l’équipe pour sécuriser le transport en service en salle ?</t>
  </si>
  <si>
    <t>En service en salle, pour le transport, je rappelle à l’équipe de contrôler les points suivants : transport froid, camion propre et bac isotherme, d’appliquer la consigne et de signaler les écarts.</t>
  </si>
  <si>
    <t>En service en salle, pour le transport, consignes équipe : expliquer les points suivants : transport maitrise, liaison froide transport et liaison chaude transport, préciser le contrôle attendu, la fréquence, le responsable et la conduite à tenir.</t>
  </si>
  <si>
    <t>Explique le lien entre le transport en service en salle et les risques microbiologiques, chimiques, physiques ou allergènes.</t>
  </si>
  <si>
    <t>En service en salle, pour le transport, je relie l’étape aux dangers possibles et je contrôle les points suivants : transport froid, camion propre et bac isotherme pour limiter le risque.</t>
  </si>
  <si>
    <t>En service en salle, pour le transport, lien dangers : relier l’étape aux risques microbiologiques, chimiques, physiques ou allergènes, puis vérifier les points suivants : transport maitrise, liaison froide transport et liaison chaude transport.</t>
  </si>
  <si>
    <t>Rédige une réponse de responsable sur le transport en service en salle : organisation, contrôle, traçabilité et correction.</t>
  </si>
  <si>
    <t>En service en salle, pour le transport, je m’organise, je contrôle les points suivants : transport froid, camion propre et bac isotherme, je note l’écart et je fais corriger.</t>
  </si>
  <si>
    <t>En service en salle, pour le transport, responsable : planifier l’étape, appliquer les points suivants : transport maitrise, liaison froide transport et liaison chaude transport, contrôler, tracer les écarts et valider l’action corrective.</t>
  </si>
  <si>
    <t>AGENT DE RESTAURATION COLLECTIVE</t>
  </si>
  <si>
    <t>Tu manipules des denrées en restauration collective. Explique en 2 phrases ce que tu fais pour éviter un risque microbiologique.</t>
  </si>
  <si>
    <t>En restauration collective, pour la manipulation, je fais attention à lavage mains, mains propres et savon. Je contrôle le résultat et je préviens si j’ai un doute.</t>
  </si>
  <si>
    <t>En restauration collective, pour la manipulation, je maîtrise l’étape avec les points suivants : bph, hygiene du personnel et procedure lavage mains, contrôle opérationnel et consigne claire à l’équipe.</t>
  </si>
  <si>
    <t>Pendant la manipulation en restauration collective, que contrôles-tu concrètement avant de continuer ? Donne au moins deux points terrain.</t>
  </si>
  <si>
    <t>En restauration collective, pour la manipulation, je contrôle les points suivants : lavage mains, mains propres et savon. Si ce n’est pas conforme, je stoppe, je corrige ou je préviens.</t>
  </si>
  <si>
    <t>En restauration collective, pour la manipulation, je vérifie les points suivants : bph, hygiene du personnel et procedure lavage mains, je compare au critère attendu et je déclenche une action corrective si l’écart est confirmé.</t>
  </si>
  <si>
    <t>Décris les bons gestes à appliquer pendant la manipulation en restauration collective, avec des mots simples.</t>
  </si>
  <si>
    <t>En restauration collective, pour la manipulation, les bons gestes sont lavage mains, mains propres et savon. Je les applique avant de continuer.</t>
  </si>
  <si>
    <t>En restauration collective, pour la manipulation, les gestes attendus sont formalisés : bph, hygiene du personnel et procedure lavage mains, contrôle au poste et correction immédiate en cas de dérive.</t>
  </si>
  <si>
    <t>Donne un exemple simple de conduite correcte pendant la manipulation en restauration collective.</t>
  </si>
  <si>
    <t>En restauration collective, pour la manipulation, exemple : je vérifie les points suivants : lavage mains, mains propres et savon. Si quelque chose ne va pas, je corrige.</t>
  </si>
  <si>
    <t>En restauration collective, pour la manipulation, exemple professionnel : sécuriser l’étape par les points suivants : bph, hygiene du personnel et procedure lavage mains, puis tracer l’écart et la correction si nécessaire.</t>
  </si>
  <si>
    <t>Tu vois un écart ou tu as un doute pendant la manipulation en restauration collective. Que fais-tu tout de suite ?</t>
  </si>
  <si>
    <t>En restauration collective, pour la manipulation, en cas de doute, j’arrête, j’isole si besoin et je préviens. Je ne continue pas sans correction.</t>
  </si>
  <si>
    <t>En restauration collective, pour la manipulation, en cas de doute, je bloque ou j’isole, j’analyse l’écart, je décide de la correction et je trace l’action.</t>
  </si>
  <si>
    <t>Pourquoi la manipulation en restauration collective est-il important pour la sécurité alimentaire ?</t>
  </si>
  <si>
    <t>En restauration collective, pour la manipulation, c’est important car une erreur peut créer un risque sanitaire. Je maîtrise lavage mains, mains propres et savon.</t>
  </si>
  <si>
    <t>En restauration collective, pour la manipulation, l’enjeu est sanitaire : l’étape peut créer un danger. Je maîtrise les points suivants : bph, hygiene du personnel et procedure lavage mains et je vérifie l’application.</t>
  </si>
  <si>
    <t>Quels mots, gestes ou contrôles montrent que tu maîtrises la manipulation en restauration collective ?</t>
  </si>
  <si>
    <t>En restauration collective, pour la manipulation, les mots ou gestes attendus sont : lavage mains, mains propres et savon. Ils montrent que je contrôle vraiment.</t>
  </si>
  <si>
    <t>En restauration collective, pour la manipulation, les preuves de maîtrise sont bph, hygiene du personnel et procedure lavage mains, observation du poste, contrôle documenté et écart traité.</t>
  </si>
  <si>
    <t>Explique à un jeune collègue les précautions à prendre pour la manipulation en restauration collective.</t>
  </si>
  <si>
    <t>En restauration collective, pour la manipulation, je dirais au collègue : vérifie lavage mains, mains propres et savon, contrôle ton travail et préviens si tu vois un écart.</t>
  </si>
  <si>
    <t>En restauration collective, pour la manipulation, consigne équipe : appliquer les points suivants : bph, hygiene du personnel et procedure lavage mains, signaler toute dérive, corriger immédiatement et garder la preuve utile.</t>
  </si>
  <si>
    <t>Pendant la manipulation en restauration collective, qu’est-ce qu’il ne faut surtout pas oublier ?</t>
  </si>
  <si>
    <t>En restauration collective, pour la manipulation, à ne pas oublier : lavage mains, mains propres et savon. Sans contrôle, on peut laisser passer un risque.</t>
  </si>
  <si>
    <t>En restauration collective, pour la manipulation, point critique : ne pas oublier les points suivants : bph, hygiene du personnel et procedure lavage mains, car l’absence de contrôle rend la maîtrise fragile.</t>
  </si>
  <si>
    <t>Tu manipules des denrées en restauration collective. Rédige une réponse courte : ce que tu fais, ce que tu contrôles, et qui tu préviens en cas de doute.</t>
  </si>
  <si>
    <t>En restauration collective, pour la manipulation, je vérifie les points suivants : lavage mains, mains propres et savon. Si j’ai un doute, j’arrête, je corrige ou je préviens.</t>
  </si>
  <si>
    <t>En restauration collective, pour la manipulation, réponse responsable : organiser l’étape, contrôler les points suivants : bph, hygiene du personnel et procedure lavage mains, tracer l’écart et faire appliquer la correction.</t>
  </si>
  <si>
    <t>Présente la procédure professionnelle à appliquer pour maîtriser la manipulation en restauration collective.</t>
  </si>
  <si>
    <t>En restauration collective, pour la manipulation, je respecte la procédure et je vérifie les points suivants : lavage mains, mains propres et savon. Je garde une preuve si elle est demandée.</t>
  </si>
  <si>
    <t>En restauration collective, pour la manipulation, procédure : définir le responsable, appliquer les points suivants : bph, hygiene du personnel et procedure lavage mains, contrôler la conformité et enregistrer les écarts.</t>
  </si>
  <si>
    <t>Quels contrôles, preuves et actions correctives attends-tu sur la manipulation en restauration collective ?</t>
  </si>
  <si>
    <t>En restauration collective, pour la manipulation, je contrôle les points suivants : lavage mains, mains propres et savon, je note l’écart si besoin et je propose une correction.</t>
  </si>
  <si>
    <t>En restauration collective, pour la manipulation, contrôle/preuve/correctif : vérifier les points suivants : bph, hygiene du personnel et procedure lavage mains, conserver fiche ou relevé, puis corriger et tracer l’action.</t>
  </si>
  <si>
    <t>Analyse les dangers liés à la manipulation en restauration collective et indique les mesures de maîtrise attendues.</t>
  </si>
  <si>
    <t>En restauration collective, pour la manipulation, je repère le danger, je maîtrise lavage mains, mains propres et savon et je préviens le responsable en cas de doute.</t>
  </si>
  <si>
    <t>En restauration collective, pour la manipulation, analyse danger : identifier le risque lié à l’étape, maîtriser les points suivants : bph, hygiene du personnel et procedure lavage mains, vérifier l’efficacité et corriger l’écart.</t>
  </si>
  <si>
    <t>Quelles exigences PMS, BPH ou HACCP doivent être respectées pour la manipulation en restauration collective ?</t>
  </si>
  <si>
    <t>En restauration collective, pour la manipulation, je respecte les consignes BPH/PMS : lavage mains, mains propres et savon. Je travaille proprement et je contrôle.</t>
  </si>
  <si>
    <t>En restauration collective, pour la manipulation, exigence PMS/BPH/HACCP : procédure écrite, les points suivants : bph, hygiene du personnel et procedure lavage mains, fréquence de contrôle, preuve et action corrective.</t>
  </si>
  <si>
    <t>Comment réaliserais-tu un audit rapide de la maîtrise de la manipulation en restauration collective ?</t>
  </si>
  <si>
    <t>En restauration collective, pour la manipulation, j’observe le poste, je contrôle les points suivants : lavage mains, mains propres et savon et je signale les écarts.</t>
  </si>
  <si>
    <t>En restauration collective, pour la manipulation, audit : observer le poste, questionner l’équipe, vérifier les points suivants : bph, hygiene du personnel et procedure lavage mains, contrôler les preuves et relever les non-conformités.</t>
  </si>
  <si>
    <t>Quelle décision prends-tu en cas de non-conformité sur la manipulation en restauration collective ?</t>
  </si>
  <si>
    <t>En restauration collective, pour la manipulation, en non-conformité, j’arrête, j’isole le produit ou le matériel, puis je préviens.</t>
  </si>
  <si>
    <t>En restauration collective, pour la manipulation, non-conformité : bloquer ou isoler si besoin, analyser la cause, appliquer la correction et enregistrer la décision.</t>
  </si>
  <si>
    <t>Quels enregistrements ou autocontrôles prouvent que la manipulation est maîtrisé en restauration collective ?</t>
  </si>
  <si>
    <t>En restauration collective, pour la manipulation, je garde une preuve simple : fiche, date, contrôle réalisé et correction si besoin.</t>
  </si>
  <si>
    <t>En restauration collective, pour la manipulation, enregistrements : fiche datée, contrôle de les points suivants : bph, hygiene du personnel et procedure lavage mains, nom du responsable, écart constaté et action corrective réalisée.</t>
  </si>
  <si>
    <t>Quelles consignes donnerais-tu à l’équipe pour sécuriser la manipulation en restauration collective ?</t>
  </si>
  <si>
    <t>En restauration collective, pour la manipulation, je rappelle à l’équipe de contrôler les points suivants : lavage mains, mains propres et savon, d’appliquer la consigne et de signaler les écarts.</t>
  </si>
  <si>
    <t>En restauration collective, pour la manipulation, consignes équipe : expliquer les points suivants : bph, hygiene du personnel et procedure lavage mains, préciser le contrôle attendu, la fréquence, le responsable et la conduite à tenir.</t>
  </si>
  <si>
    <t>Explique le lien entre la manipulation en restauration collective et les risques microbiologiques, chimiques, physiques ou allergènes.</t>
  </si>
  <si>
    <t>En restauration collective, pour la manipulation, je relie l’étape aux dangers possibles et je contrôle les points suivants : lavage mains, mains propres et savon pour limiter le risque.</t>
  </si>
  <si>
    <t>En restauration collective, pour la manipulation, lien dangers : relier l’étape aux risques microbiologiques, chimiques, physiques ou allergènes, puis vérifier les points suivants : bph, hygiene du personnel et procedure lavage mains.</t>
  </si>
  <si>
    <t>Rédige une réponse de responsable sur la manipulation en restauration collective : organisation, contrôle, traçabilité et correction.</t>
  </si>
  <si>
    <t>En restauration collective, pour la manipulation, je m’organise, je contrôle les points suivants : lavage mains, mains propres et savon, je note l’écart et je fais corriger.</t>
  </si>
  <si>
    <t>En restauration collective, pour la manipulation, responsable : planifier l’étape, appliquer les points suivants : bph, hygiene du personnel et procedure lavage mains, contrôler, tracer les écarts et valider l’action corrective.</t>
  </si>
  <si>
    <t>Tu fabriques une préparation en restauration collective. Explique en 2 phrases ce que tu fais pour éviter un risque microbiologique.</t>
  </si>
  <si>
    <t>En restauration collective, pour la production, je fais attention à separer cru cuit, planche separee et couteau propre. Je contrôle le résultat et je préviens si j’ai un doute.</t>
  </si>
  <si>
    <t>En restauration collective, pour la production, je maîtrise l’étape avec les points suivants : flux propre sale, marche en avant et contamination croisee, contrôle opérationnel et consigne claire à l’équipe.</t>
  </si>
  <si>
    <t>Pendant la production en restauration collective, que contrôles-tu concrètement avant de continuer ? Donne au moins deux points terrain.</t>
  </si>
  <si>
    <t>En restauration collective, pour la production, je contrôle les points suivants : separer cru cuit, planche separee et couteau propre. Si ce n’est pas conforme, je stoppe, je corrige ou je préviens.</t>
  </si>
  <si>
    <t>En restauration collective, pour la production, je vérifie les points suivants : flux propre sale, marche en avant et contamination croisee, je compare au critère attendu et je déclenche une action corrective si l’écart est confirmé.</t>
  </si>
  <si>
    <t>Décris les bons gestes à appliquer pendant la production en restauration collective, avec des mots simples.</t>
  </si>
  <si>
    <t>En restauration collective, pour la production, les bons gestes sont separer cru cuit, planche separee et couteau propre. Je les applique avant de continuer.</t>
  </si>
  <si>
    <t>En restauration collective, pour la production, les gestes attendus sont formalisés : flux propre sale, marche en avant et contamination croisee, contrôle au poste et correction immédiate en cas de dérive.</t>
  </si>
  <si>
    <t>Donne un exemple simple de conduite correcte pendant la production en restauration collective.</t>
  </si>
  <si>
    <t>En restauration collective, pour la production, exemple : je vérifie les points suivants : separer cru cuit, planche separee et couteau propre. Si quelque chose ne va pas, je corrige.</t>
  </si>
  <si>
    <t>En restauration collective, pour la production, exemple professionnel : sécuriser l’étape par les points suivants : flux propre sale, marche en avant et contamination croisee, puis tracer l’écart et la correction si nécessaire.</t>
  </si>
  <si>
    <t>Tu vois un écart ou tu as un doute pendant la production en restauration collective. Que fais-tu tout de suite ?</t>
  </si>
  <si>
    <t>En restauration collective, pour la production, en cas de doute, j’arrête, j’isole si besoin et je préviens. Je ne continue pas sans correction.</t>
  </si>
  <si>
    <t>En restauration collective, pour la production, en cas de doute, je bloque ou j’isole, j’analyse l’écart, je décide de la correction et je trace l’action.</t>
  </si>
  <si>
    <t>Pourquoi la production en restauration collective est-il important pour la sécurité alimentaire ?</t>
  </si>
  <si>
    <t>En restauration collective, pour la production, c’est important car une erreur peut créer un risque sanitaire. Je maîtrise separer cru cuit, planche separee et couteau propre.</t>
  </si>
  <si>
    <t>En restauration collective, pour la production, l’enjeu est sanitaire : l’étape peut créer un danger. Je maîtrise les points suivants : flux propre sale, marche en avant et contamination croisee et je vérifie l’application.</t>
  </si>
  <si>
    <t>Quels mots, gestes ou contrôles montrent que tu maîtrises la production en restauration collective ?</t>
  </si>
  <si>
    <t>En restauration collective, pour la production, les mots ou gestes attendus sont : separer cru cuit, planche separee et couteau propre. Ils montrent que je contrôle vraiment.</t>
  </si>
  <si>
    <t>En restauration collective, pour la production, les preuves de maîtrise sont flux propre sale, marche en avant et contamination croisee, observation du poste, contrôle documenté et écart traité.</t>
  </si>
  <si>
    <t>Explique à un jeune collègue les précautions à prendre pour la production en restauration collective.</t>
  </si>
  <si>
    <t>En restauration collective, pour la production, je dirais au collègue : vérifie separer cru cuit, planche separee et couteau propre, contrôle ton travail et préviens si tu vois un écart.</t>
  </si>
  <si>
    <t>En restauration collective, pour la production, consigne équipe : appliquer les points suivants : flux propre sale, marche en avant et contamination croisee, signaler toute dérive, corriger immédiatement et garder la preuve utile.</t>
  </si>
  <si>
    <t>Pendant la production en restauration collective, qu’est-ce qu’il ne faut surtout pas oublier ?</t>
  </si>
  <si>
    <t>En restauration collective, pour la production, à ne pas oublier : separer cru cuit, planche separee et couteau propre. Sans contrôle, on peut laisser passer un risque.</t>
  </si>
  <si>
    <t>En restauration collective, pour la production, point critique : ne pas oublier les points suivants : flux propre sale, marche en avant et contamination croisee, car l’absence de contrôle rend la maîtrise fragile.</t>
  </si>
  <si>
    <t>Tu fabriques une préparation en restauration collective. Rédige une réponse courte : ce que tu fais, ce que tu contrôles, et qui tu préviens en cas de doute.</t>
  </si>
  <si>
    <t>En restauration collective, pour la production, je vérifie les points suivants : separer cru cuit, planche separee et couteau propre. Si j’ai un doute, j’arrête, je corrige ou je préviens.</t>
  </si>
  <si>
    <t>En restauration collective, pour la production, réponse responsable : organiser l’étape, contrôler les points suivants : flux propre sale, marche en avant et contamination croisee, tracer l’écart et faire appliquer la correction.</t>
  </si>
  <si>
    <t>Présente la procédure professionnelle à appliquer pour maîtriser la production en restauration collective.</t>
  </si>
  <si>
    <t>En restauration collective, pour la production, je respecte la procédure et je vérifie les points suivants : separer cru cuit, planche separee et couteau propre. Je garde une preuve si elle est demandée.</t>
  </si>
  <si>
    <t>En restauration collective, pour la production, procédure : définir le responsable, appliquer les points suivants : flux propre sale, marche en avant et contamination croisee, contrôler la conformité et enregistrer les écarts.</t>
  </si>
  <si>
    <t>Quels contrôles, preuves et actions correctives attends-tu sur la production en restauration collective ?</t>
  </si>
  <si>
    <t>En restauration collective, pour la production, je contrôle les points suivants : separer cru cuit, planche separee et couteau propre, je note l’écart si besoin et je propose une correction.</t>
  </si>
  <si>
    <t>En restauration collective, pour la production, contrôle/preuve/correctif : vérifier les points suivants : flux propre sale, marche en avant et contamination croisee, conserver fiche ou relevé, puis corriger et tracer l’action.</t>
  </si>
  <si>
    <t>Analyse les dangers liés à la production en restauration collective et indique les mesures de maîtrise attendues.</t>
  </si>
  <si>
    <t>En restauration collective, pour la production, je repère le danger, je maîtrise separer cru cuit, planche separee et couteau propre et je préviens le responsable en cas de doute.</t>
  </si>
  <si>
    <t>En restauration collective, pour la production, analyse danger : identifier le risque lié à l’étape, maîtriser les points suivants : flux propre sale, marche en avant et contamination croisee, vérifier l’efficacité et corriger l’écart.</t>
  </si>
  <si>
    <t>Quelles exigences PMS, BPH ou HACCP doivent être respectées pour la production en restauration collective ?</t>
  </si>
  <si>
    <t>En restauration collective, pour la production, je respecte les consignes BPH/PMS : separer cru cuit, planche separee et couteau propre. Je travaille proprement et je contrôle.</t>
  </si>
  <si>
    <t>En restauration collective, pour la production, exigence PMS/BPH/HACCP : procédure écrite, les points suivants : flux propre sale, marche en avant et contamination croisee, fréquence de contrôle, preuve et action corrective.</t>
  </si>
  <si>
    <t>Comment réaliserais-tu un audit rapide de la maîtrise de la production en restauration collective ?</t>
  </si>
  <si>
    <t>En restauration collective, pour la production, j’observe le poste, je contrôle les points suivants : separer cru cuit, planche separee et couteau propre et je signale les écarts.</t>
  </si>
  <si>
    <t>En restauration collective, pour la production, audit : observer le poste, questionner l’équipe, vérifier les points suivants : flux propre sale, marche en avant et contamination croisee, contrôler les preuves et relever les non-conformités.</t>
  </si>
  <si>
    <t>Quelle décision prends-tu en cas de non-conformité sur la production en restauration collective ?</t>
  </si>
  <si>
    <t>En restauration collective, pour la production, en non-conformité, j’arrête, j’isole le produit ou le matériel, puis je préviens.</t>
  </si>
  <si>
    <t>En restauration collective, pour la production, non-conformité : bloquer ou isoler si besoin, analyser la cause, appliquer la correction et enregistrer la décision.</t>
  </si>
  <si>
    <t>Quels enregistrements ou autocontrôles prouvent que la production est maîtrisé en restauration collective ?</t>
  </si>
  <si>
    <t>En restauration collective, pour la production, je garde une preuve simple : fiche, date, contrôle réalisé et correction si besoin.</t>
  </si>
  <si>
    <t>En restauration collective, pour la production, enregistrements : fiche datée, contrôle de les points suivants : flux propre sale, marche en avant et contamination croisee, nom du responsable, écart constaté et action corrective réalisée.</t>
  </si>
  <si>
    <t>Quelles consignes donnerais-tu à l’équipe pour sécuriser la production en restauration collective ?</t>
  </si>
  <si>
    <t>En restauration collective, pour la production, je rappelle à l’équipe de contrôler les points suivants : separer cru cuit, planche separee et couteau propre, d’appliquer la consigne et de signaler les écarts.</t>
  </si>
  <si>
    <t>En restauration collective, pour la production, consignes équipe : expliquer les points suivants : flux propre sale, marche en avant et contamination croisee, préciser le contrôle attendu, la fréquence, le responsable et la conduite à tenir.</t>
  </si>
  <si>
    <t>Explique le lien entre la production en restauration collective et les risques microbiologiques, chimiques, physiques ou allergènes.</t>
  </si>
  <si>
    <t>En restauration collective, pour la production, je relie l’étape aux dangers possibles et je contrôle les points suivants : separer cru cuit, planche separee et couteau propre pour limiter le risque.</t>
  </si>
  <si>
    <t>En restauration collective, pour la production, lien dangers : relier l’étape aux risques microbiologiques, chimiques, physiques ou allergènes, puis vérifier les points suivants : flux propre sale, marche en avant et contamination croisee.</t>
  </si>
  <si>
    <t>Rédige une réponse de responsable sur la production en restauration collective : organisation, contrôle, traçabilité et correction.</t>
  </si>
  <si>
    <t>En restauration collective, pour la production, je m’organise, je contrôle les points suivants : separer cru cuit, planche separee et couteau propre, je note l’écart et je fais corriger.</t>
  </si>
  <si>
    <t>En restauration collective, pour la production, responsable : planifier l’étape, appliquer les points suivants : flux propre sale, marche en avant et contamination croisee, contrôler, tracer les écarts et valider l’action corrective.</t>
  </si>
  <si>
    <t>Tu nettoies ou désinfectes une zone, un poste ou du matériel en restauration collective. Explique en 2 phrases ce que tu fais pour éviter un risque chimique.</t>
  </si>
  <si>
    <t>En restauration collective, pour le nettoyage, je fais attention à nettoyer, desinfecter et produit adapte. Je contrôle le résultat et je préviens si j’ai un doute.</t>
  </si>
  <si>
    <t>En restauration collective, pour le nettoyage, je maîtrise l’étape avec les points suivants : plan de nettoyage, protocole nd et detergent desinfectant, contrôle opérationnel et consigne claire à l’équipe.</t>
  </si>
  <si>
    <t>Pendant le nettoyage en restauration collective, que contrôles-tu concrètement avant de continuer ? Donne au moins deux points terrain.</t>
  </si>
  <si>
    <t>En restauration collective, pour le nettoyage, je contrôle les points suivants : nettoyer, desinfecter et produit adapte. Si ce n’est pas conforme, je stoppe, je corrige ou je préviens.</t>
  </si>
  <si>
    <t>En restauration collective, pour le nettoyage, je vérifie les points suivants : plan de nettoyage, protocole nd et detergent desinfectant, je compare au critère attendu et je déclenche une action corrective si l’écart est confirmé.</t>
  </si>
  <si>
    <t>Décris les bons gestes à appliquer pendant le nettoyage en restauration collective, avec des mots simples.</t>
  </si>
  <si>
    <t>En restauration collective, pour le nettoyage, les bons gestes sont nettoyer, desinfecter et produit adapte. Je les applique avant de continuer.</t>
  </si>
  <si>
    <t>En restauration collective, pour le nettoyage, les gestes attendus sont formalisés : plan de nettoyage, protocole nd et detergent desinfectant, contrôle au poste et correction immédiate en cas de dérive.</t>
  </si>
  <si>
    <t>Donne un exemple simple de conduite correcte pendant le nettoyage en restauration collective.</t>
  </si>
  <si>
    <t>En restauration collective, pour le nettoyage, exemple : je vérifie les points suivants : nettoyer, desinfecter et produit adapte. Si quelque chose ne va pas, je corrige.</t>
  </si>
  <si>
    <t>En restauration collective, pour le nettoyage, exemple professionnel : sécuriser l’étape par les points suivants : plan de nettoyage, protocole nd et detergent desinfectant, puis tracer l’écart et la correction si nécessaire.</t>
  </si>
  <si>
    <t>Tu vois un écart ou tu as un doute pendant le nettoyage en restauration collective. Que fais-tu tout de suite ?</t>
  </si>
  <si>
    <t>En restauration collective, pour le nettoyage, en cas de doute, j’arrête, j’isole si besoin et je préviens. Je ne continue pas sans correction.</t>
  </si>
  <si>
    <t>En restauration collective, pour le nettoyage, en cas de doute, je bloque ou j’isole, j’analyse l’écart, je décide de la correction et je trace l’action.</t>
  </si>
  <si>
    <t>Pourquoi le nettoyage en restauration collective est-il important pour la sécurité alimentaire ?</t>
  </si>
  <si>
    <t>En restauration collective, pour le nettoyage, c’est important car une erreur peut créer un risque sanitaire. Je maîtrise nettoyer, desinfecter et produit adapte.</t>
  </si>
  <si>
    <t>En restauration collective, pour le nettoyage, l’enjeu est sanitaire : l’étape peut créer un danger. Je maîtrise les points suivants : plan de nettoyage, protocole nd et detergent desinfectant et je vérifie l’application.</t>
  </si>
  <si>
    <t>Quels mots, gestes ou contrôles montrent que tu maîtrises le nettoyage en restauration collective ?</t>
  </si>
  <si>
    <t>En restauration collective, pour le nettoyage, les mots ou gestes attendus sont : nettoyer, desinfecter et produit adapte. Ils montrent que je contrôle vraiment.</t>
  </si>
  <si>
    <t>En restauration collective, pour le nettoyage, les preuves de maîtrise sont plan de nettoyage, protocole nd et detergent desinfectant, observation du poste, contrôle documenté et écart traité.</t>
  </si>
  <si>
    <t>Explique à un jeune collègue les précautions à prendre pour le nettoyage en restauration collective.</t>
  </si>
  <si>
    <t>En restauration collective, pour le nettoyage, je dirais au collègue : vérifie nettoyer, desinfecter et produit adapte, contrôle ton travail et préviens si tu vois un écart.</t>
  </si>
  <si>
    <t>En restauration collective, pour le nettoyage, consigne équipe : appliquer les points suivants : plan de nettoyage, protocole nd et detergent desinfectant, signaler toute dérive, corriger immédiatement et garder la preuve utile.</t>
  </si>
  <si>
    <t>Pendant le nettoyage en restauration collective, qu’est-ce qu’il ne faut surtout pas oublier ?</t>
  </si>
  <si>
    <t>En restauration collective, pour le nettoyage, à ne pas oublier : nettoyer, desinfecter et produit adapte. Sans contrôle, on peut laisser passer un risque.</t>
  </si>
  <si>
    <t>En restauration collective, pour le nettoyage, point critique : ne pas oublier les points suivants : plan de nettoyage, protocole nd et detergent desinfectant, car l’absence de contrôle rend la maîtrise fragile.</t>
  </si>
  <si>
    <t>Tu nettoies ou désinfectes une zone, un poste ou du matériel en restauration collective. Rédige une réponse courte : ce que tu fais, ce que tu contrôles, et qui tu préviens en cas de doute.</t>
  </si>
  <si>
    <t>En restauration collective, pour le nettoyage, je vérifie les points suivants : nettoyer, desinfecter et produit adapte. Si j’ai un doute, j’arrête, je corrige ou je préviens.</t>
  </si>
  <si>
    <t>En restauration collective, pour le nettoyage, réponse responsable : organiser l’étape, contrôler les points suivants : plan de nettoyage, protocole nd et detergent desinfectant, tracer l’écart et faire appliquer la correction.</t>
  </si>
  <si>
    <t>Présente la procédure professionnelle à appliquer pour maîtriser le nettoyage en restauration collective.</t>
  </si>
  <si>
    <t>En restauration collective, pour le nettoyage, je respecte la procédure et je vérifie les points suivants : nettoyer, desinfecter et produit adapte. Je garde une preuve si elle est demandée.</t>
  </si>
  <si>
    <t>En restauration collective, pour le nettoyage, procédure : définir le responsable, appliquer les points suivants : plan de nettoyage, protocole nd et detergent desinfectant, contrôler la conformité et enregistrer les écarts.</t>
  </si>
  <si>
    <t>Quels contrôles, preuves et actions correctives attends-tu sur le nettoyage en restauration collective ?</t>
  </si>
  <si>
    <t>En restauration collective, pour le nettoyage, je contrôle les points suivants : nettoyer, desinfecter et produit adapte, je note l’écart si besoin et je propose une correction.</t>
  </si>
  <si>
    <t>En restauration collective, pour le nettoyage, contrôle/preuve/correctif : vérifier les points suivants : plan de nettoyage, protocole nd et detergent desinfectant, conserver fiche ou relevé, puis corriger et tracer l’action.</t>
  </si>
  <si>
    <t>Analyse les dangers liés à le nettoyage en restauration collective et indique les mesures de maîtrise attendues.</t>
  </si>
  <si>
    <t>En restauration collective, pour le nettoyage, je repère le danger, je maîtrise nettoyer, desinfecter et produit adapte et je préviens le responsable en cas de doute.</t>
  </si>
  <si>
    <t>En restauration collective, pour le nettoyage, analyse danger : identifier le risque lié à l’étape, maîtriser les points suivants : plan de nettoyage, protocole nd et detergent desinfectant, vérifier l’efficacité et corriger l’écart.</t>
  </si>
  <si>
    <t>Quelles exigences PMS, BPH ou HACCP doivent être respectées pour le nettoyage en restauration collective ?</t>
  </si>
  <si>
    <t>En restauration collective, pour le nettoyage, je respecte les consignes BPH/PMS : nettoyer, desinfecter et produit adapte. Je travaille proprement et je contrôle.</t>
  </si>
  <si>
    <t>En restauration collective, pour le nettoyage, exigence PMS/BPH/HACCP : procédure écrite, les points suivants : plan de nettoyage, protocole nd et detergent desinfectant, fréquence de contrôle, preuve et action corrective.</t>
  </si>
  <si>
    <t>Comment réaliserais-tu un audit rapide de la maîtrise de le nettoyage en restauration collective ?</t>
  </si>
  <si>
    <t>En restauration collective, pour le nettoyage, j’observe le poste, je contrôle les points suivants : nettoyer, desinfecter et produit adapte et je signale les écarts.</t>
  </si>
  <si>
    <t>En restauration collective, pour le nettoyage, audit : observer le poste, questionner l’équipe, vérifier les points suivants : plan de nettoyage, protocole nd et detergent desinfectant, contrôler les preuves et relever les non-conformités.</t>
  </si>
  <si>
    <t>Quelle décision prends-tu en cas de non-conformité sur le nettoyage en restauration collective ?</t>
  </si>
  <si>
    <t>En restauration collective, pour le nettoyage, en non-conformité, j’arrête, j’isole le produit ou le matériel, puis je préviens.</t>
  </si>
  <si>
    <t>En restauration collective, pour le nettoyage, non-conformité : bloquer ou isoler si besoin, analyser la cause, appliquer la correction et enregistrer la décision.</t>
  </si>
  <si>
    <t>Quels enregistrements ou autocontrôles prouvent que le nettoyage est maîtrisé en restauration collective ?</t>
  </si>
  <si>
    <t>En restauration collective, pour le nettoyage, je garde une preuve simple : fiche, date, contrôle réalisé et correction si besoin.</t>
  </si>
  <si>
    <t>En restauration collective, pour le nettoyage, enregistrements : fiche datée, contrôle de les points suivants : plan de nettoyage, protocole nd et detergent desinfectant, nom du responsable, écart constaté et action corrective réalisée.</t>
  </si>
  <si>
    <t>Quelles consignes donnerais-tu à l’équipe pour sécuriser le nettoyage en restauration collective ?</t>
  </si>
  <si>
    <t>En restauration collective, pour le nettoyage, je rappelle à l’équipe de contrôler les points suivants : nettoyer, desinfecter et produit adapte, d’appliquer la consigne et de signaler les écarts.</t>
  </si>
  <si>
    <t>En restauration collective, pour le nettoyage, consignes équipe : expliquer les points suivants : plan de nettoyage, protocole nd et detergent desinfectant, préciser le contrôle attendu, la fréquence, le responsable et la conduite à tenir.</t>
  </si>
  <si>
    <t>Explique le lien entre le nettoyage en restauration collective et les risques microbiologiques, chimiques, physiques ou allergènes.</t>
  </si>
  <si>
    <t>En restauration collective, pour le nettoyage, je relie l’étape aux dangers possibles et je contrôle les points suivants : nettoyer, desinfecter et produit adapte pour limiter le risque.</t>
  </si>
  <si>
    <t>En restauration collective, pour le nettoyage, lien dangers : relier l’étape aux risques microbiologiques, chimiques, physiques ou allergènes, puis vérifier les points suivants : plan de nettoyage, protocole nd et detergent desinfectant.</t>
  </si>
  <si>
    <t>Rédige une réponse de responsable sur le nettoyage en restauration collective : organisation, contrôle, traçabilité et correction.</t>
  </si>
  <si>
    <t>En restauration collective, pour le nettoyage, je m’organise, je contrôle les points suivants : nettoyer, desinfecter et produit adapte, je note l’écart et je fais corriger.</t>
  </si>
  <si>
    <t>En restauration collective, pour le nettoyage, responsable : planifier l’étape, appliquer les points suivants : plan de nettoyage, protocole nd et detergent desinfectant, contrôler, tracer les écarts et valider l’action corrective.</t>
  </si>
  <si>
    <t>Tu réceptionnes des marchandises en restauration collective. Explique en 2 phrases ce que tu fais pour éviter un risque microbiologique.</t>
  </si>
  <si>
    <t>En restauration collective, pour la réception, je fais attention à controle livraison, temperature reception et dlc. Je contrôle le résultat et je préviens si j’ai un doute.</t>
  </si>
  <si>
    <t>En restauration collective, pour la réception, je maîtrise l’étape avec les points suivants : controle reception, temperature a reception et integrite emballage, contrôle opérationnel et consigne claire à l’équipe.</t>
  </si>
  <si>
    <t>Pendant la réception en restauration collective, que contrôles-tu concrètement avant de continuer ? Donne au moins deux points terrain.</t>
  </si>
  <si>
    <t>En restauration collective, pour la réception, je contrôle les points suivants : controle livraison, temperature reception et dlc. Si ce n’est pas conforme, je stoppe, je corrige ou je préviens.</t>
  </si>
  <si>
    <t>En restauration collective, pour la réception, je vérifie les points suivants : controle reception, temperature a reception et integrite emballage, je compare au critère attendu et je déclenche une action corrective si l’écart est confirmé.</t>
  </si>
  <si>
    <t>Décris les bons gestes à appliquer pendant la réception en restauration collective, avec des mots simples.</t>
  </si>
  <si>
    <t>En restauration collective, pour la réception, les bons gestes sont controle livraison, temperature reception et dlc. Je les applique avant de continuer.</t>
  </si>
  <si>
    <t>En restauration collective, pour la réception, les gestes attendus sont formalisés : controle reception, temperature a reception et integrite emballage, contrôle au poste et correction immédiate en cas de dérive.</t>
  </si>
  <si>
    <t>Donne un exemple simple de conduite correcte pendant la réception en restauration collective.</t>
  </si>
  <si>
    <t>En restauration collective, pour la réception, exemple : je vérifie les points suivants : controle livraison, temperature reception et dlc. Si quelque chose ne va pas, je corrige.</t>
  </si>
  <si>
    <t>En restauration collective, pour la réception, exemple professionnel : sécuriser l’étape par les points suivants : controle reception, temperature a reception et integrite emballage, puis tracer l’écart et la correction si nécessaire.</t>
  </si>
  <si>
    <t>Tu vois un écart ou tu as un doute pendant la réception en restauration collective. Que fais-tu tout de suite ?</t>
  </si>
  <si>
    <t>En restauration collective, pour la réception, en cas de doute, j’arrête, j’isole si besoin et je préviens. Je ne continue pas sans correction.</t>
  </si>
  <si>
    <t>En restauration collective, pour la réception, en cas de doute, je bloque ou j’isole, j’analyse l’écart, je décide de la correction et je trace l’action.</t>
  </si>
  <si>
    <t>Pourquoi la réception en restauration collective est-il important pour la sécurité alimentaire ?</t>
  </si>
  <si>
    <t>En restauration collective, pour la réception, c’est important car une erreur peut créer un risque sanitaire. Je maîtrise controle livraison, temperature reception et dlc.</t>
  </si>
  <si>
    <t>En restauration collective, pour la réception, l’enjeu est sanitaire : l’étape peut créer un danger. Je maîtrise les points suivants : controle reception, temperature a reception et integrite emballage et je vérifie l’application.</t>
  </si>
  <si>
    <t>Quels mots, gestes ou contrôles montrent que tu maîtrises la réception en restauration collective ?</t>
  </si>
  <si>
    <t>En restauration collective, pour la réception, les mots ou gestes attendus sont : controle livraison, temperature reception et dlc. Ils montrent que je contrôle vraiment.</t>
  </si>
  <si>
    <t>En restauration collective, pour la réception, les preuves de maîtrise sont controle reception, temperature a reception et integrite emballage, observation du poste, contrôle documenté et écart traité.</t>
  </si>
  <si>
    <t>Explique à un jeune collègue les précautions à prendre pour la réception en restauration collective.</t>
  </si>
  <si>
    <t>En restauration collective, pour la réception, je dirais au collègue : vérifie controle livraison, temperature reception et dlc, contrôle ton travail et préviens si tu vois un écart.</t>
  </si>
  <si>
    <t>En restauration collective, pour la réception, consigne équipe : appliquer les points suivants : controle reception, temperature a reception et integrite emballage, signaler toute dérive, corriger immédiatement et garder la preuve utile.</t>
  </si>
  <si>
    <t>Pendant la réception en restauration collective, qu’est-ce qu’il ne faut surtout pas oublier ?</t>
  </si>
  <si>
    <t>En restauration collective, pour la réception, à ne pas oublier : controle livraison, temperature reception et dlc. Sans contrôle, on peut laisser passer un risque.</t>
  </si>
  <si>
    <t>En restauration collective, pour la réception, point critique : ne pas oublier les points suivants : controle reception, temperature a reception et integrite emballage, car l’absence de contrôle rend la maîtrise fragile.</t>
  </si>
  <si>
    <t>Tu réceptionnes des marchandises en restauration collective. Rédige une réponse courte : ce que tu fais, ce que tu contrôles, et qui tu préviens en cas de doute.</t>
  </si>
  <si>
    <t>En restauration collective, pour la réception, je vérifie les points suivants : controle livraison, temperature reception et dlc. Si j’ai un doute, j’arrête, je corrige ou je préviens.</t>
  </si>
  <si>
    <t>En restauration collective, pour la réception, réponse responsable : organiser l’étape, contrôler les points suivants : controle reception, temperature a reception et integrite emballage, tracer l’écart et faire appliquer la correction.</t>
  </si>
  <si>
    <t>Présente la procédure professionnelle à appliquer pour maîtriser la réception en restauration collective.</t>
  </si>
  <si>
    <t>En restauration collective, pour la réception, je respecte la procédure et je vérifie les points suivants : controle livraison, temperature reception et dlc. Je garde une preuve si elle est demandée.</t>
  </si>
  <si>
    <t>En restauration collective, pour la réception, procédure : définir le responsable, appliquer les points suivants : controle reception, temperature a reception et integrite emballage, contrôler la conformité et enregistrer les écarts.</t>
  </si>
  <si>
    <t>Quels contrôles, preuves et actions correctives attends-tu sur la réception en restauration collective ?</t>
  </si>
  <si>
    <t>En restauration collective, pour la réception, je contrôle les points suivants : controle livraison, temperature reception et dlc, je note l’écart si besoin et je propose une correction.</t>
  </si>
  <si>
    <t>En restauration collective, pour la réception, contrôle/preuve/correctif : vérifier les points suivants : controle reception, temperature a reception et integrite emballage, conserver fiche ou relevé, puis corriger et tracer l’action.</t>
  </si>
  <si>
    <t>Analyse les dangers liés à la réception en restauration collective et indique les mesures de maîtrise attendues.</t>
  </si>
  <si>
    <t>En restauration collective, pour la réception, je repère le danger, je maîtrise controle livraison, temperature reception et dlc et je préviens le responsable en cas de doute.</t>
  </si>
  <si>
    <t>En restauration collective, pour la réception, analyse danger : identifier le risque lié à l’étape, maîtriser les points suivants : controle reception, temperature a reception et integrite emballage, vérifier l’efficacité et corriger l’écart.</t>
  </si>
  <si>
    <t>Quelles exigences PMS, BPH ou HACCP doivent être respectées pour la réception en restauration collective ?</t>
  </si>
  <si>
    <t>En restauration collective, pour la réception, je respecte les consignes BPH/PMS : controle livraison, temperature reception et dlc. Je travaille proprement et je contrôle.</t>
  </si>
  <si>
    <t>En restauration collective, pour la réception, exigence PMS/BPH/HACCP : procédure écrite, les points suivants : controle reception, temperature a reception et integrite emballage, fréquence de contrôle, preuve et action corrective.</t>
  </si>
  <si>
    <t>Comment réaliserais-tu un audit rapide de la maîtrise de la réception en restauration collective ?</t>
  </si>
  <si>
    <t>En restauration collective, pour la réception, j’observe le poste, je contrôle les points suivants : controle livraison, temperature reception et dlc et je signale les écarts.</t>
  </si>
  <si>
    <t>En restauration collective, pour la réception, audit : observer le poste, questionner l’équipe, vérifier les points suivants : controle reception, temperature a reception et integrite emballage, contrôler les preuves et relever les non-conformités.</t>
  </si>
  <si>
    <t>Quelle décision prends-tu en cas de non-conformité sur la réception en restauration collective ?</t>
  </si>
  <si>
    <t>En restauration collective, pour la réception, en non-conformité, j’arrête, j’isole le produit ou le matériel, puis je préviens.</t>
  </si>
  <si>
    <t>En restauration collective, pour la réception, non-conformité : bloquer ou isoler si besoin, analyser la cause, appliquer la correction et enregistrer la décision.</t>
  </si>
  <si>
    <t>Quels enregistrements ou autocontrôles prouvent que la réception est maîtrisé en restauration collective ?</t>
  </si>
  <si>
    <t>En restauration collective, pour la réception, je garde une preuve simple : fiche, date, contrôle réalisé et correction si besoin.</t>
  </si>
  <si>
    <t>En restauration collective, pour la réception, enregistrements : fiche datée, contrôle de les points suivants : controle reception, temperature a reception et integrite emballage, nom du responsable, écart constaté et action corrective réalisée.</t>
  </si>
  <si>
    <t>Quelles consignes donnerais-tu à l’équipe pour sécuriser la réception en restauration collective ?</t>
  </si>
  <si>
    <t>En restauration collective, pour la réception, je rappelle à l’équipe de contrôler les points suivants : controle livraison, temperature reception et dlc, d’appliquer la consigne et de signaler les écarts.</t>
  </si>
  <si>
    <t>En restauration collective, pour la réception, consignes équipe : expliquer les points suivants : controle reception, temperature a reception et integrite emballage, préciser le contrôle attendu, la fréquence, le responsable et la conduite à tenir.</t>
  </si>
  <si>
    <t>Explique le lien entre la réception en restauration collective et les risques microbiologiques, chimiques, physiques ou allergènes.</t>
  </si>
  <si>
    <t>En restauration collective, pour la réception, je relie l’étape aux dangers possibles et je contrôle les points suivants : controle livraison, temperature reception et dlc pour limiter le risque.</t>
  </si>
  <si>
    <t>En restauration collective, pour la réception, lien dangers : relier l’étape aux risques microbiologiques, chimiques, physiques ou allergènes, puis vérifier les points suivants : controle reception, temperature a reception et integrite emballage.</t>
  </si>
  <si>
    <t>Rédige une réponse de responsable sur la réception en restauration collective : organisation, contrôle, traçabilité et correction.</t>
  </si>
  <si>
    <t>En restauration collective, pour la réception, je m’organise, je contrôle les points suivants : controle livraison, temperature reception et dlc, je note l’écart et je fais corriger.</t>
  </si>
  <si>
    <t>En restauration collective, pour la réception, responsable : planifier l’étape, appliquer les points suivants : controle reception, temperature a reception et integrite emballage, contrôler, tracer les écarts et valider l’action corrective.</t>
  </si>
  <si>
    <t>Tu ranges ou stockes des denrées en restauration collective. Explique en 2 phrases ce que tu fais pour éviter un risque microbiologique.</t>
  </si>
  <si>
    <t>En restauration collective, pour le stockage, je fais attention à ranger au froid, frigo et chambre froide. Je contrôle le résultat et je préviens si j’ai un doute.</t>
  </si>
  <si>
    <t>En restauration collective, pour le stockage, je maîtrise l’étape avec les points suivants : stockage conforme, temperature stockage et froid positif, contrôle opérationnel et consigne claire à l’équipe.</t>
  </si>
  <si>
    <t>Pendant le stockage en restauration collective, que contrôles-tu concrètement avant de continuer ? Donne au moins deux points terrain.</t>
  </si>
  <si>
    <t>En restauration collective, pour le stockage, je contrôle les points suivants : ranger au froid, frigo et chambre froide. Si ce n’est pas conforme, je stoppe, je corrige ou je préviens.</t>
  </si>
  <si>
    <t>En restauration collective, pour le stockage, je vérifie les points suivants : stockage conforme, temperature stockage et froid positif, je compare au critère attendu et je déclenche une action corrective si l’écart est confirmé.</t>
  </si>
  <si>
    <t>Décris les bons gestes à appliquer pendant le stockage en restauration collective, avec des mots simples.</t>
  </si>
  <si>
    <t>En restauration collective, pour le stockage, les bons gestes sont ranger au froid, frigo et chambre froide. Je les applique avant de continuer.</t>
  </si>
  <si>
    <t>En restauration collective, pour le stockage, les gestes attendus sont formalisés : stockage conforme, temperature stockage et froid positif, contrôle au poste et correction immédiate en cas de dérive.</t>
  </si>
  <si>
    <t>Donne un exemple simple de conduite correcte pendant le stockage en restauration collective.</t>
  </si>
  <si>
    <t>En restauration collective, pour le stockage, exemple : je vérifie les points suivants : ranger au froid, frigo et chambre froide. Si quelque chose ne va pas, je corrige.</t>
  </si>
  <si>
    <t>En restauration collective, pour le stockage, exemple professionnel : sécuriser l’étape par les points suivants : stockage conforme, temperature stockage et froid positif, puis tracer l’écart et la correction si nécessaire.</t>
  </si>
  <si>
    <t>Tu vois un écart ou tu as un doute pendant le stockage en restauration collective. Que fais-tu tout de suite ?</t>
  </si>
  <si>
    <t>En restauration collective, pour le stockage, en cas de doute, j’arrête, j’isole si besoin et je préviens. Je ne continue pas sans correction.</t>
  </si>
  <si>
    <t>En restauration collective, pour le stockage, en cas de doute, je bloque ou j’isole, j’analyse l’écart, je décide de la correction et je trace l’action.</t>
  </si>
  <si>
    <t>Pourquoi le stockage en restauration collective est-il important pour la sécurité alimentaire ?</t>
  </si>
  <si>
    <t>En restauration collective, pour le stockage, c’est important car une erreur peut créer un risque sanitaire. Je maîtrise ranger au froid, frigo et chambre froide.</t>
  </si>
  <si>
    <t>En restauration collective, pour le stockage, l’enjeu est sanitaire : l’étape peut créer un danger. Je maîtrise les points suivants : stockage conforme, temperature stockage et froid positif et je vérifie l’application.</t>
  </si>
  <si>
    <t>Quels mots, gestes ou contrôles montrent que tu maîtrises le stockage en restauration collective ?</t>
  </si>
  <si>
    <t>En restauration collective, pour le stockage, les mots ou gestes attendus sont : ranger au froid, frigo et chambre froide. Ils montrent que je contrôle vraiment.</t>
  </si>
  <si>
    <t>En restauration collective, pour le stockage, les preuves de maîtrise sont stockage conforme, temperature stockage et froid positif, observation du poste, contrôle documenté et écart traité.</t>
  </si>
  <si>
    <t>Explique à un jeune collègue les précautions à prendre pour le stockage en restauration collective.</t>
  </si>
  <si>
    <t>En restauration collective, pour le stockage, je dirais au collègue : vérifie ranger au froid, frigo et chambre froide, contrôle ton travail et préviens si tu vois un écart.</t>
  </si>
  <si>
    <t>En restauration collective, pour le stockage, consigne équipe : appliquer les points suivants : stockage conforme, temperature stockage et froid positif, signaler toute dérive, corriger immédiatement et garder la preuve utile.</t>
  </si>
  <si>
    <t>Pendant le stockage en restauration collective, qu’est-ce qu’il ne faut surtout pas oublier ?</t>
  </si>
  <si>
    <t>En restauration collective, pour le stockage, à ne pas oublier : ranger au froid, frigo et chambre froide. Sans contrôle, on peut laisser passer un risque.</t>
  </si>
  <si>
    <t>En restauration collective, pour le stockage, point critique : ne pas oublier les points suivants : stockage conforme, temperature stockage et froid positif, car l’absence de contrôle rend la maîtrise fragile.</t>
  </si>
  <si>
    <t>Tu ranges ou stockes des denrées en restauration collective. Rédige une réponse courte : ce que tu fais, ce que tu contrôles, et qui tu préviens en cas de doute.</t>
  </si>
  <si>
    <t>En restauration collective, pour le stockage, je vérifie les points suivants : ranger au froid, frigo et chambre froide. Si j’ai un doute, j’arrête, je corrige ou je préviens.</t>
  </si>
  <si>
    <t>En restauration collective, pour le stockage, réponse responsable : organiser l’étape, contrôler les points suivants : stockage conforme, temperature stockage et froid positif, tracer l’écart et faire appliquer la correction.</t>
  </si>
  <si>
    <t>Présente la procédure professionnelle à appliquer pour maîtriser le stockage en restauration collective.</t>
  </si>
  <si>
    <t>En restauration collective, pour le stockage, je respecte la procédure et je vérifie les points suivants : ranger au froid, frigo et chambre froide. Je garde une preuve si elle est demandée.</t>
  </si>
  <si>
    <t>En restauration collective, pour le stockage, procédure : définir le responsable, appliquer les points suivants : stockage conforme, temperature stockage et froid positif, contrôler la conformité et enregistrer les écarts.</t>
  </si>
  <si>
    <t>Quels contrôles, preuves et actions correctives attends-tu sur le stockage en restauration collective ?</t>
  </si>
  <si>
    <t>En restauration collective, pour le stockage, je contrôle les points suivants : ranger au froid, frigo et chambre froide, je note l’écart si besoin et je propose une correction.</t>
  </si>
  <si>
    <t>En restauration collective, pour le stockage, contrôle/preuve/correctif : vérifier les points suivants : stockage conforme, temperature stockage et froid positif, conserver fiche ou relevé, puis corriger et tracer l’action.</t>
  </si>
  <si>
    <t>Analyse les dangers liés à le stockage en restauration collective et indique les mesures de maîtrise attendues.</t>
  </si>
  <si>
    <t>En restauration collective, pour le stockage, je repère le danger, je maîtrise ranger au froid, frigo et chambre froide et je préviens le responsable en cas de doute.</t>
  </si>
  <si>
    <t>En restauration collective, pour le stockage, analyse danger : identifier le risque lié à l’étape, maîtriser les points suivants : stockage conforme, temperature stockage et froid positif, vérifier l’efficacité et corriger l’écart.</t>
  </si>
  <si>
    <t>Quelles exigences PMS, BPH ou HACCP doivent être respectées pour le stockage en restauration collective ?</t>
  </si>
  <si>
    <t>En restauration collective, pour le stockage, je respecte les consignes BPH/PMS : ranger au froid, frigo et chambre froide. Je travaille proprement et je contrôle.</t>
  </si>
  <si>
    <t>En restauration collective, pour le stockage, exigence PMS/BPH/HACCP : procédure écrite, les points suivants : stockage conforme, temperature stockage et froid positif, fréquence de contrôle, preuve et action corrective.</t>
  </si>
  <si>
    <t>Comment réaliserais-tu un audit rapide de la maîtrise de le stockage en restauration collective ?</t>
  </si>
  <si>
    <t>En restauration collective, pour le stockage, j’observe le poste, je contrôle les points suivants : ranger au froid, frigo et chambre froide et je signale les écarts.</t>
  </si>
  <si>
    <t>En restauration collective, pour le stockage, audit : observer le poste, questionner l’équipe, vérifier les points suivants : stockage conforme, temperature stockage et froid positif, contrôler les preuves et relever les non-conformités.</t>
  </si>
  <si>
    <t>Quelle décision prends-tu en cas de non-conformité sur le stockage en restauration collective ?</t>
  </si>
  <si>
    <t>En restauration collective, pour le stockage, en non-conformité, j’arrête, j’isole le produit ou le matériel, puis je préviens.</t>
  </si>
  <si>
    <t>En restauration collective, pour le stockage, non-conformité : bloquer ou isoler si besoin, analyser la cause, appliquer la correction et enregistrer la décision.</t>
  </si>
  <si>
    <t>Quels enregistrements ou autocontrôles prouvent que le stockage est maîtrisé en restauration collective ?</t>
  </si>
  <si>
    <t>En restauration collective, pour le stockage, je garde une preuve simple : fiche, date, contrôle réalisé et correction si besoin.</t>
  </si>
  <si>
    <t>En restauration collective, pour le stockage, enregistrements : fiche datée, contrôle de les points suivants : stockage conforme, temperature stockage et froid positif, nom du responsable, écart constaté et action corrective réalisée.</t>
  </si>
  <si>
    <t>Quelles consignes donnerais-tu à l’équipe pour sécuriser le stockage en restauration collective ?</t>
  </si>
  <si>
    <t>En restauration collective, pour le stockage, je rappelle à l’équipe de contrôler les points suivants : ranger au froid, frigo et chambre froide, d’appliquer la consigne et de signaler les écarts.</t>
  </si>
  <si>
    <t>En restauration collective, pour le stockage, consignes équipe : expliquer les points suivants : stockage conforme, temperature stockage et froid positif, préciser le contrôle attendu, la fréquence, le responsable et la conduite à tenir.</t>
  </si>
  <si>
    <t>Explique le lien entre le stockage en restauration collective et les risques microbiologiques, chimiques, physiques ou allergènes.</t>
  </si>
  <si>
    <t>En restauration collective, pour le stockage, je relie l’étape aux dangers possibles et je contrôle les points suivants : ranger au froid, frigo et chambre froide pour limiter le risque.</t>
  </si>
  <si>
    <t>En restauration collective, pour le stockage, lien dangers : relier l’étape aux risques microbiologiques, chimiques, physiques ou allergènes, puis vérifier les points suivants : stockage conforme, temperature stockage et froid positif.</t>
  </si>
  <si>
    <t>Rédige une réponse de responsable sur le stockage en restauration collective : organisation, contrôle, traçabilité et correction.</t>
  </si>
  <si>
    <t>En restauration collective, pour le stockage, je m’organise, je contrôle les points suivants : ranger au froid, frigo et chambre froide, je note l’écart et je fais corriger.</t>
  </si>
  <si>
    <t>En restauration collective, pour le stockage, responsable : planifier l’étape, appliquer les points suivants : stockage conforme, temperature stockage et froid positif, contrôler, tracer les écarts et valider l’action corrective.</t>
  </si>
  <si>
    <t>Tu cuis une préparation en restauration collective. Explique en 2 phrases ce que tu fais pour éviter un risque microbiologique.</t>
  </si>
  <si>
    <t>En restauration collective, pour la cuisson, je fais attention à cuisson, cuire assez et temperature coeur. Je contrôle le résultat et je préviens si j’ai un doute.</t>
  </si>
  <si>
    <t>En restauration collective, pour la cuisson, je maîtrise l’étape avec les points suivants : temperature a coeur, controle sonde et cuisson maitrisee, contrôle opérationnel et consigne claire à l’équipe.</t>
  </si>
  <si>
    <t>Pendant la cuisson en restauration collective, que contrôles-tu concrètement avant de continuer ? Donne au moins deux points terrain.</t>
  </si>
  <si>
    <t>En restauration collective, pour la cuisson, je contrôle les points suivants : cuisson, cuire assez et temperature coeur. Si ce n’est pas conforme, je stoppe, je corrige ou je préviens.</t>
  </si>
  <si>
    <t>En restauration collective, pour la cuisson, je vérifie les points suivants : temperature a coeur, controle sonde et cuisson maitrisee, je compare au critère attendu et je déclenche une action corrective si l’écart est confirmé.</t>
  </si>
  <si>
    <t>Décris les bons gestes à appliquer pendant la cuisson en restauration collective, avec des mots simples.</t>
  </si>
  <si>
    <t>En restauration collective, pour la cuisson, les bons gestes sont cuisson, cuire assez et temperature coeur. Je les applique avant de continuer.</t>
  </si>
  <si>
    <t>En restauration collective, pour la cuisson, les gestes attendus sont formalisés : temperature a coeur, controle sonde et cuisson maitrisee, contrôle au poste et correction immédiate en cas de dérive.</t>
  </si>
  <si>
    <t>Donne un exemple simple de conduite correcte pendant la cuisson en restauration collective.</t>
  </si>
  <si>
    <t>En restauration collective, pour la cuisson, exemple : je vérifie les points suivants : cuisson, cuire assez et temperature coeur. Si quelque chose ne va pas, je corrige.</t>
  </si>
  <si>
    <t>En restauration collective, pour la cuisson, exemple professionnel : sécuriser l’étape par les points suivants : temperature a coeur, controle sonde et cuisson maitrisee, puis tracer l’écart et la correction si nécessaire.</t>
  </si>
  <si>
    <t>Tu vois un écart ou tu as un doute pendant la cuisson en restauration collective. Que fais-tu tout de suite ?</t>
  </si>
  <si>
    <t>En restauration collective, pour la cuisson, en cas de doute, j’arrête, j’isole si besoin et je préviens. Je ne continue pas sans correction.</t>
  </si>
  <si>
    <t>En restauration collective, pour la cuisson, en cas de doute, je bloque ou j’isole, j’analyse l’écart, je décide de la correction et je trace l’action.</t>
  </si>
  <si>
    <t>Pourquoi la cuisson en restauration collective est-il important pour la sécurité alimentaire ?</t>
  </si>
  <si>
    <t>En restauration collective, pour la cuisson, c’est important car une erreur peut créer un risque sanitaire. Je maîtrise cuisson, cuire assez et temperature coeur.</t>
  </si>
  <si>
    <t>En restauration collective, pour la cuisson, l’enjeu est sanitaire : l’étape peut créer un danger. Je maîtrise les points suivants : temperature a coeur, controle sonde et cuisson maitrisee et je vérifie l’application.</t>
  </si>
  <si>
    <t>Quels mots, gestes ou contrôles montrent que tu maîtrises la cuisson en restauration collective ?</t>
  </si>
  <si>
    <t>En restauration collective, pour la cuisson, les mots ou gestes attendus sont : cuisson, cuire assez et temperature coeur. Ils montrent que je contrôle vraiment.</t>
  </si>
  <si>
    <t>En restauration collective, pour la cuisson, les preuves de maîtrise sont temperature a coeur, controle sonde et cuisson maitrisee, observation du poste, contrôle documenté et écart traité.</t>
  </si>
  <si>
    <t>Explique à un jeune collègue les précautions à prendre pour la cuisson en restauration collective.</t>
  </si>
  <si>
    <t>En restauration collective, pour la cuisson, je dirais au collègue : vérifie cuisson, cuire assez et temperature coeur, contrôle ton travail et préviens si tu vois un écart.</t>
  </si>
  <si>
    <t>En restauration collective, pour la cuisson, consigne équipe : appliquer les points suivants : temperature a coeur, controle sonde et cuisson maitrisee, signaler toute dérive, corriger immédiatement et garder la preuve utile.</t>
  </si>
  <si>
    <t>Pendant la cuisson en restauration collective, qu’est-ce qu’il ne faut surtout pas oublier ?</t>
  </si>
  <si>
    <t>En restauration collective, pour la cuisson, à ne pas oublier : cuisson, cuire assez et temperature coeur. Sans contrôle, on peut laisser passer un risque.</t>
  </si>
  <si>
    <t>En restauration collective, pour la cuisson, point critique : ne pas oublier les points suivants : temperature a coeur, controle sonde et cuisson maitrisee, car l’absence de contrôle rend la maîtrise fragile.</t>
  </si>
  <si>
    <t>Tu cuis une préparation en restauration collective. Rédige une réponse courte : ce que tu fais, ce que tu contrôles, et qui tu préviens en cas de doute.</t>
  </si>
  <si>
    <t>En restauration collective, pour la cuisson, je vérifie les points suivants : cuisson, cuire assez et temperature coeur. Si j’ai un doute, j’arrête, je corrige ou je préviens.</t>
  </si>
  <si>
    <t>En restauration collective, pour la cuisson, réponse responsable : organiser l’étape, contrôler les points suivants : temperature a coeur, controle sonde et cuisson maitrisee, tracer l’écart et faire appliquer la correction.</t>
  </si>
  <si>
    <t>Présente la procédure professionnelle à appliquer pour maîtriser la cuisson en restauration collective.</t>
  </si>
  <si>
    <t>En restauration collective, pour la cuisson, je respecte la procédure et je vérifie les points suivants : cuisson, cuire assez et temperature coeur. Je garde une preuve si elle est demandée.</t>
  </si>
  <si>
    <t>En restauration collective, pour la cuisson, procédure : définir le responsable, appliquer les points suivants : temperature a coeur, controle sonde et cuisson maitrisee, contrôler la conformité et enregistrer les écarts.</t>
  </si>
  <si>
    <t>Quels contrôles, preuves et actions correctives attends-tu sur la cuisson en restauration collective ?</t>
  </si>
  <si>
    <t>En restauration collective, pour la cuisson, je contrôle les points suivants : cuisson, cuire assez et temperature coeur, je note l’écart si besoin et je propose une correction.</t>
  </si>
  <si>
    <t>En restauration collective, pour la cuisson, contrôle/preuve/correctif : vérifier les points suivants : temperature a coeur, controle sonde et cuisson maitrisee, conserver fiche ou relevé, puis corriger et tracer l’action.</t>
  </si>
  <si>
    <t>Analyse les dangers liés à la cuisson en restauration collective et indique les mesures de maîtrise attendues.</t>
  </si>
  <si>
    <t>En restauration collective, pour la cuisson, je repère le danger, je maîtrise cuisson, cuire assez et temperature coeur et je préviens le responsable en cas de doute.</t>
  </si>
  <si>
    <t>En restauration collective, pour la cuisson, analyse danger : identifier le risque lié à l’étape, maîtriser les points suivants : temperature a coeur, controle sonde et cuisson maitrisee, vérifier l’efficacité et corriger l’écart.</t>
  </si>
  <si>
    <t>Quelles exigences PMS, BPH ou HACCP doivent être respectées pour la cuisson en restauration collective ?</t>
  </si>
  <si>
    <t>En restauration collective, pour la cuisson, je respecte les consignes BPH/PMS : cuisson, cuire assez et temperature coeur. Je travaille proprement et je contrôle.</t>
  </si>
  <si>
    <t>En restauration collective, pour la cuisson, exigence PMS/BPH/HACCP : procédure écrite, les points suivants : temperature a coeur, controle sonde et cuisson maitrisee, fréquence de contrôle, preuve et action corrective.</t>
  </si>
  <si>
    <t>Comment réaliserais-tu un audit rapide de la maîtrise de la cuisson en restauration collective ?</t>
  </si>
  <si>
    <t>En restauration collective, pour la cuisson, j’observe le poste, je contrôle les points suivants : cuisson, cuire assez et temperature coeur et je signale les écarts.</t>
  </si>
  <si>
    <t>En restauration collective, pour la cuisson, audit : observer le poste, questionner l’équipe, vérifier les points suivants : temperature a coeur, controle sonde et cuisson maitrisee, contrôler les preuves et relever les non-conformités.</t>
  </si>
  <si>
    <t>Quelle décision prends-tu en cas de non-conformité sur la cuisson en restauration collective ?</t>
  </si>
  <si>
    <t>En restauration collective, pour la cuisson, en non-conformité, j’arrête, j’isole le produit ou le matériel, puis je préviens.</t>
  </si>
  <si>
    <t>En restauration collective, pour la cuisson, non-conformité : bloquer ou isoler si besoin, analyser la cause, appliquer la correction et enregistrer la décision.</t>
  </si>
  <si>
    <t>Quels enregistrements ou autocontrôles prouvent que la cuisson est maîtrisé en restauration collective ?</t>
  </si>
  <si>
    <t>En restauration collective, pour la cuisson, je garde une preuve simple : fiche, date, contrôle réalisé et correction si besoin.</t>
  </si>
  <si>
    <t>En restauration collective, pour la cuisson, enregistrements : fiche datée, contrôle de les points suivants : temperature a coeur, controle sonde et cuisson maitrisee, nom du responsable, écart constaté et action corrective réalisée.</t>
  </si>
  <si>
    <t>Quelles consignes donnerais-tu à l’équipe pour sécuriser la cuisson en restauration collective ?</t>
  </si>
  <si>
    <t>En restauration collective, pour la cuisson, je rappelle à l’équipe de contrôler les points suivants : cuisson, cuire assez et temperature coeur, d’appliquer la consigne et de signaler les écarts.</t>
  </si>
  <si>
    <t>En restauration collective, pour la cuisson, consignes équipe : expliquer les points suivants : temperature a coeur, controle sonde et cuisson maitrisee, préciser le contrôle attendu, la fréquence, le responsable et la conduite à tenir.</t>
  </si>
  <si>
    <t>Explique le lien entre la cuisson en restauration collective et les risques microbiologiques, chimiques, physiques ou allergènes.</t>
  </si>
  <si>
    <t>En restauration collective, pour la cuisson, je relie l’étape aux dangers possibles et je contrôle les points suivants : cuisson, cuire assez et temperature coeur pour limiter le risque.</t>
  </si>
  <si>
    <t>En restauration collective, pour la cuisson, lien dangers : relier l’étape aux risques microbiologiques, chimiques, physiques ou allergènes, puis vérifier les points suivants : temperature a coeur, controle sonde et cuisson maitrisee.</t>
  </si>
  <si>
    <t>Rédige une réponse de responsable sur la cuisson en restauration collective : organisation, contrôle, traçabilité et correction.</t>
  </si>
  <si>
    <t>En restauration collective, pour la cuisson, je m’organise, je contrôle les points suivants : cuisson, cuire assez et temperature coeur, je note l’écart et je fais corriger.</t>
  </si>
  <si>
    <t>En restauration collective, pour la cuisson, responsable : planifier l’étape, appliquer les points suivants : temperature a coeur, controle sonde et cuisson maitrisee, contrôler, tracer les écarts et valider l’action corrective.</t>
  </si>
  <si>
    <t>Tu sers une préparation en restauration collective. Explique en 2 phrases ce que tu fais pour éviter un risque microbiologique.</t>
  </si>
  <si>
    <t>En restauration collective, pour le service, je fais attention à maintien chaud, maintien froid et vitrine froide. Je contrôle le résultat et je préviens si j’ai un doute.</t>
  </si>
  <si>
    <t>En restauration collective, pour le service, je maîtrise l’étape avec les points suivants : liaison chaude, liaison froide et temperature service, contrôle opérationnel et consigne claire à l’équipe.</t>
  </si>
  <si>
    <t>Pendant le service en restauration collective, que contrôles-tu concrètement avant de continuer ? Donne au moins deux points terrain.</t>
  </si>
  <si>
    <t>En restauration collective, pour le service, je contrôle les points suivants : maintien chaud, maintien froid et vitrine froide. Si ce n’est pas conforme, je stoppe, je corrige ou je préviens.</t>
  </si>
  <si>
    <t>En restauration collective, pour le service, je vérifie les points suivants : liaison chaude, liaison froide et temperature service, je compare au critère attendu et je déclenche une action corrective si l’écart est confirmé.</t>
  </si>
  <si>
    <t>Décris les bons gestes à appliquer pendant le service en restauration collective, avec des mots simples.</t>
  </si>
  <si>
    <t>En restauration collective, pour le service, les bons gestes sont maintien chaud, maintien froid et vitrine froide. Je les applique avant de continuer.</t>
  </si>
  <si>
    <t>En restauration collective, pour le service, les gestes attendus sont formalisés : liaison chaude, liaison froide et temperature service, contrôle au poste et correction immédiate en cas de dérive.</t>
  </si>
  <si>
    <t>Donne un exemple simple de conduite correcte pendant le service en restauration collective.</t>
  </si>
  <si>
    <t>En restauration collective, pour le service, exemple : je vérifie les points suivants : maintien chaud, maintien froid et vitrine froide. Si quelque chose ne va pas, je corrige.</t>
  </si>
  <si>
    <t>En restauration collective, pour le service, exemple professionnel : sécuriser l’étape par les points suivants : liaison chaude, liaison froide et temperature service, puis tracer l’écart et la correction si nécessaire.</t>
  </si>
  <si>
    <t>Tu vois un écart ou tu as un doute pendant le service en restauration collective. Que fais-tu tout de suite ?</t>
  </si>
  <si>
    <t>En restauration collective, pour le service, en cas de doute, j’arrête, j’isole si besoin et je préviens. Je ne continue pas sans correction.</t>
  </si>
  <si>
    <t>En restauration collective, pour le service, en cas de doute, je bloque ou j’isole, j’analyse l’écart, je décide de la correction et je trace l’action.</t>
  </si>
  <si>
    <t>Pourquoi le service en restauration collective est-il important pour la sécurité alimentaire ?</t>
  </si>
  <si>
    <t>En restauration collective, pour le service, c’est important car une erreur peut créer un risque sanitaire. Je maîtrise maintien chaud, maintien froid et vitrine froide.</t>
  </si>
  <si>
    <t>En restauration collective, pour le service, l’enjeu est sanitaire : l’étape peut créer un danger. Je maîtrise les points suivants : liaison chaude, liaison froide et temperature service et je vérifie l’application.</t>
  </si>
  <si>
    <t>Quels mots, gestes ou contrôles montrent que tu maîtrises le service en restauration collective ?</t>
  </si>
  <si>
    <t>En restauration collective, pour le service, les mots ou gestes attendus sont : maintien chaud, maintien froid et vitrine froide. Ils montrent que je contrôle vraiment.</t>
  </si>
  <si>
    <t>En restauration collective, pour le service, les preuves de maîtrise sont liaison chaude, liaison froide et temperature service, observation du poste, contrôle documenté et écart traité.</t>
  </si>
  <si>
    <t>Explique à un jeune collègue les précautions à prendre pour le service en restauration collective.</t>
  </si>
  <si>
    <t>En restauration collective, pour le service, je dirais au collègue : vérifie maintien chaud, maintien froid et vitrine froide, contrôle ton travail et préviens si tu vois un écart.</t>
  </si>
  <si>
    <t>En restauration collective, pour le service, consigne équipe : appliquer les points suivants : liaison chaude, liaison froide et temperature service, signaler toute dérive, corriger immédiatement et garder la preuve utile.</t>
  </si>
  <si>
    <t>Pendant le service en restauration collective, qu’est-ce qu’il ne faut surtout pas oublier ?</t>
  </si>
  <si>
    <t>En restauration collective, pour le service, à ne pas oublier : maintien chaud, maintien froid et vitrine froide. Sans contrôle, on peut laisser passer un risque.</t>
  </si>
  <si>
    <t>En restauration collective, pour le service, point critique : ne pas oublier les points suivants : liaison chaude, liaison froide et temperature service, car l’absence de contrôle rend la maîtrise fragile.</t>
  </si>
  <si>
    <t>Tu sers une préparation en restauration collective. Rédige une réponse courte : ce que tu fais, ce que tu contrôles, et qui tu préviens en cas de doute.</t>
  </si>
  <si>
    <t>En restauration collective, pour le service, je vérifie les points suivants : maintien chaud, maintien froid et vitrine froide. Si j’ai un doute, j’arrête, je corrige ou je préviens.</t>
  </si>
  <si>
    <t>En restauration collective, pour le service, réponse responsable : organiser l’étape, contrôler les points suivants : liaison chaude, liaison froide et temperature service, tracer l’écart et faire appliquer la correction.</t>
  </si>
  <si>
    <t>Présente la procédure professionnelle à appliquer pour maîtriser le service en restauration collective.</t>
  </si>
  <si>
    <t>En restauration collective, pour le service, je respecte la procédure et je vérifie les points suivants : maintien chaud, maintien froid et vitrine froide. Je garde une preuve si elle est demandée.</t>
  </si>
  <si>
    <t>En restauration collective, pour le service, procédure : définir le responsable, appliquer les points suivants : liaison chaude, liaison froide et temperature service, contrôler la conformité et enregistrer les écarts.</t>
  </si>
  <si>
    <t>Quels contrôles, preuves et actions correctives attends-tu sur le service en restauration collective ?</t>
  </si>
  <si>
    <t>En restauration collective, pour le service, je contrôle les points suivants : maintien chaud, maintien froid et vitrine froide, je note l’écart si besoin et je propose une correction.</t>
  </si>
  <si>
    <t>En restauration collective, pour le service, contrôle/preuve/correctif : vérifier les points suivants : liaison chaude, liaison froide et temperature service, conserver fiche ou relevé, puis corriger et tracer l’action.</t>
  </si>
  <si>
    <t>Analyse les dangers liés à le service en restauration collective et indique les mesures de maîtrise attendues.</t>
  </si>
  <si>
    <t>En restauration collective, pour le service, je repère le danger, je maîtrise maintien chaud, maintien froid et vitrine froide et je préviens le responsable en cas de doute.</t>
  </si>
  <si>
    <t>En restauration collective, pour le service, analyse danger : identifier le risque lié à l’étape, maîtriser les points suivants : liaison chaude, liaison froide et temperature service, vérifier l’efficacité et corriger l’écart.</t>
  </si>
  <si>
    <t>Quelles exigences PMS, BPH ou HACCP doivent être respectées pour le service en restauration collective ?</t>
  </si>
  <si>
    <t>En restauration collective, pour le service, je respecte les consignes BPH/PMS : maintien chaud, maintien froid et vitrine froide. Je travaille proprement et je contrôle.</t>
  </si>
  <si>
    <t>En restauration collective, pour le service, exigence PMS/BPH/HACCP : procédure écrite, les points suivants : liaison chaude, liaison froide et temperature service, fréquence de contrôle, preuve et action corrective.</t>
  </si>
  <si>
    <t>Comment réaliserais-tu un audit rapide de la maîtrise de le service en restauration collective ?</t>
  </si>
  <si>
    <t>En restauration collective, pour le service, j’observe le poste, je contrôle les points suivants : maintien chaud, maintien froid et vitrine froide et je signale les écarts.</t>
  </si>
  <si>
    <t>En restauration collective, pour le service, audit : observer le poste, questionner l’équipe, vérifier les points suivants : liaison chaude, liaison froide et temperature service, contrôler les preuves et relever les non-conformités.</t>
  </si>
  <si>
    <t>Quelle décision prends-tu en cas de non-conformité sur le service en restauration collective ?</t>
  </si>
  <si>
    <t>En restauration collective, pour le service, en non-conformité, j’arrête, j’isole le produit ou le matériel, puis je préviens.</t>
  </si>
  <si>
    <t>En restauration collective, pour le service, non-conformité : bloquer ou isoler si besoin, analyser la cause, appliquer la correction et enregistrer la décision.</t>
  </si>
  <si>
    <t>Quels enregistrements ou autocontrôles prouvent que le service est maîtrisé en restauration collective ?</t>
  </si>
  <si>
    <t>En restauration collective, pour le service, je garde une preuve simple : fiche, date, contrôle réalisé et correction si besoin.</t>
  </si>
  <si>
    <t>En restauration collective, pour le service, enregistrements : fiche datée, contrôle de les points suivants : liaison chaude, liaison froide et temperature service, nom du responsable, écart constaté et action corrective réalisée.</t>
  </si>
  <si>
    <t>Quelles consignes donnerais-tu à l’équipe pour sécuriser le service en restauration collective ?</t>
  </si>
  <si>
    <t>En restauration collective, pour le service, je rappelle à l’équipe de contrôler les points suivants : maintien chaud, maintien froid et vitrine froide, d’appliquer la consigne et de signaler les écarts.</t>
  </si>
  <si>
    <t>En restauration collective, pour le service, consignes équipe : expliquer les points suivants : liaison chaude, liaison froide et temperature service, préciser le contrôle attendu, la fréquence, le responsable et la conduite à tenir.</t>
  </si>
  <si>
    <t>Explique le lien entre le service en restauration collective et les risques microbiologiques, chimiques, physiques ou allergènes.</t>
  </si>
  <si>
    <t>En restauration collective, pour le service, je relie l’étape aux dangers possibles et je contrôle les points suivants : maintien chaud, maintien froid et vitrine froide pour limiter le risque.</t>
  </si>
  <si>
    <t>En restauration collective, pour le service, lien dangers : relier l’étape aux risques microbiologiques, chimiques, physiques ou allergènes, puis vérifier les points suivants : liaison chaude, liaison froide et temperature service.</t>
  </si>
  <si>
    <t>Rédige une réponse de responsable sur le service en restauration collective : organisation, contrôle, traçabilité et correction.</t>
  </si>
  <si>
    <t>En restauration collective, pour le service, je m’organise, je contrôle les points suivants : maintien chaud, maintien froid et vitrine froide, je note l’écart et je fais corriger.</t>
  </si>
  <si>
    <t>En restauration collective, pour le service, responsable : planifier l’étape, appliquer les points suivants : liaison chaude, liaison froide et temperature service, contrôler, tracer les écarts et valider l’action corrective.</t>
  </si>
  <si>
    <t>Tu refroidis une préparation en restauration collective. Explique en 2 phrases ce que tu fais pour éviter un risque microbiologique.</t>
  </si>
  <si>
    <t>En restauration collective, pour le refroidissement, je fais attention à refroidissement rapide, refroidir vite et cellule. Je contrôle le résultat et je préviens si j’ai un doute.</t>
  </si>
  <si>
    <t>En restauration collective, pour le refroidissement, je maîtrise l’étape avec les points suivants : refroidissement rapide, cellule de refroidissement et faible epaisseur, contrôle opérationnel et consigne claire à l’équipe.</t>
  </si>
  <si>
    <t>Pendant le refroidissement en restauration collective, que contrôles-tu concrètement avant de continuer ? Donne au moins deux points terrain.</t>
  </si>
  <si>
    <t>En restauration collective, pour le refroidissement, je contrôle les points suivants : refroidissement rapide, refroidir vite et cellule. Si ce n’est pas conforme, je stoppe, je corrige ou je préviens.</t>
  </si>
  <si>
    <t>En restauration collective, pour le refroidissement, je vérifie les points suivants : refroidissement rapide, cellule de refroidissement et faible epaisseur, je compare au critère attendu et je déclenche une action corrective si l’écart est confirmé.</t>
  </si>
  <si>
    <t>Décris les bons gestes à appliquer pendant le refroidissement en restauration collective, avec des mots simples.</t>
  </si>
  <si>
    <t>En restauration collective, pour le refroidissement, les bons gestes sont refroidissement rapide, refroidir vite et cellule. Je les applique avant de continuer.</t>
  </si>
  <si>
    <t>En restauration collective, pour le refroidissement, les gestes attendus sont formalisés : refroidissement rapide, cellule de refroidissement et faible epaisseur, contrôle au poste et correction immédiate en cas de dérive.</t>
  </si>
  <si>
    <t>Donne un exemple simple de conduite correcte pendant le refroidissement en restauration collective.</t>
  </si>
  <si>
    <t>En restauration collective, pour le refroidissement, exemple : je vérifie les points suivants : refroidissement rapide, refroidir vite et cellule. Si quelque chose ne va pas, je corrige.</t>
  </si>
  <si>
    <t>En restauration collective, pour le refroidissement, exemple professionnel : sécuriser l’étape par les points suivants : refroidissement rapide, cellule de refroidissement et faible epaisseur, puis tracer l’écart et la correction si nécessaire.</t>
  </si>
  <si>
    <t>Tu vois un écart ou tu as un doute pendant le refroidissement en restauration collective. Que fais-tu tout de suite ?</t>
  </si>
  <si>
    <t>En restauration collective, pour le refroidissement, en cas de doute, j’arrête, j’isole si besoin et je préviens. Je ne continue pas sans correction.</t>
  </si>
  <si>
    <t>En restauration collective, pour le refroidissement, en cas de doute, je bloque ou j’isole, j’analyse l’écart, je décide de la correction et je trace l’action.</t>
  </si>
  <si>
    <t>Pourquoi le refroidissement en restauration collective est-il important pour la sécurité alimentaire ?</t>
  </si>
  <si>
    <t>En restauration collective, pour le refroidissement, c’est important car une erreur peut créer un risque sanitaire. Je maîtrise refroidissement rapide, refroidir vite et cellule.</t>
  </si>
  <si>
    <t>En restauration collective, pour le refroidissement, l’enjeu est sanitaire : l’étape peut créer un danger. Je maîtrise les points suivants : refroidissement rapide, cellule de refroidissement et faible epaisseur et je vérifie l’application.</t>
  </si>
  <si>
    <t>Quels mots, gestes ou contrôles montrent que tu maîtrises le refroidissement en restauration collective ?</t>
  </si>
  <si>
    <t>En restauration collective, pour le refroidissement, les mots ou gestes attendus sont : refroidissement rapide, refroidir vite et cellule. Ils montrent que je contrôle vraiment.</t>
  </si>
  <si>
    <t>En restauration collective, pour le refroidissement, les preuves de maîtrise sont refroidissement rapide, cellule de refroidissement et faible epaisseur, observation du poste, contrôle documenté et écart traité.</t>
  </si>
  <si>
    <t>Explique à un jeune collègue les précautions à prendre pour le refroidissement en restauration collective.</t>
  </si>
  <si>
    <t>En restauration collective, pour le refroidissement, je dirais au collègue : vérifie refroidissement rapide, refroidir vite et cellule, contrôle ton travail et préviens si tu vois un écart.</t>
  </si>
  <si>
    <t>En restauration collective, pour le refroidissement, consigne équipe : appliquer les points suivants : refroidissement rapide, cellule de refroidissement et faible epaisseur, signaler toute dérive, corriger immédiatement et garder la preuve utile.</t>
  </si>
  <si>
    <t>Pendant le refroidissement en restauration collective, qu’est-ce qu’il ne faut surtout pas oublier ?</t>
  </si>
  <si>
    <t>En restauration collective, pour le refroidissement, à ne pas oublier : refroidissement rapide, refroidir vite et cellule. Sans contrôle, on peut laisser passer un risque.</t>
  </si>
  <si>
    <t>En restauration collective, pour le refroidissement, point critique : ne pas oublier les points suivants : refroidissement rapide, cellule de refroidissement et faible epaisseur, car l’absence de contrôle rend la maîtrise fragile.</t>
  </si>
  <si>
    <t>Tu refroidis une préparation en restauration collective. Rédige une réponse courte : ce que tu fais, ce que tu contrôles, et qui tu préviens en cas de doute.</t>
  </si>
  <si>
    <t>En restauration collective, pour le refroidissement, je vérifie les points suivants : refroidissement rapide, refroidir vite et cellule. Si j’ai un doute, j’arrête, je corrige ou je préviens.</t>
  </si>
  <si>
    <t>En restauration collective, pour le refroidissement, réponse responsable : organiser l’étape, contrôler les points suivants : refroidissement rapide, cellule de refroidissement et faible epaisseur, tracer l’écart et faire appliquer la correction.</t>
  </si>
  <si>
    <t>Présente la procédure professionnelle à appliquer pour maîtriser le refroidissement en restauration collective.</t>
  </si>
  <si>
    <t>En restauration collective, pour le refroidissement, je respecte la procédure et je vérifie les points suivants : refroidissement rapide, refroidir vite et cellule. Je garde une preuve si elle est demandée.</t>
  </si>
  <si>
    <t>En restauration collective, pour le refroidissement, procédure : définir le responsable, appliquer les points suivants : refroidissement rapide, cellule de refroidissement et faible epaisseur, contrôler la conformité et enregistrer les écarts.</t>
  </si>
  <si>
    <t>Quels contrôles, preuves et actions correctives attends-tu sur le refroidissement en restauration collective ?</t>
  </si>
  <si>
    <t>En restauration collective, pour le refroidissement, je contrôle les points suivants : refroidissement rapide, refroidir vite et cellule, je note l’écart si besoin et je propose une correction.</t>
  </si>
  <si>
    <t>En restauration collective, pour le refroidissement, contrôle/preuve/correctif : vérifier les points suivants : refroidissement rapide, cellule de refroidissement et faible epaisseur, conserver fiche ou relevé, puis corriger et tracer l’action.</t>
  </si>
  <si>
    <t>Analyse les dangers liés à le refroidissement en restauration collective et indique les mesures de maîtrise attendues.</t>
  </si>
  <si>
    <t>En restauration collective, pour le refroidissement, je repère le danger, je maîtrise refroidissement rapide, refroidir vite et cellule et je préviens le responsable en cas de doute.</t>
  </si>
  <si>
    <t>En restauration collective, pour le refroidissement, analyse danger : identifier le risque lié à l’étape, maîtriser les points suivants : refroidissement rapide, cellule de refroidissement et faible epaisseur, vérifier l’efficacité et corriger l’écart.</t>
  </si>
  <si>
    <t>Quelles exigences PMS, BPH ou HACCP doivent être respectées pour le refroidissement en restauration collective ?</t>
  </si>
  <si>
    <t>En restauration collective, pour le refroidissement, je respecte les consignes BPH/PMS : refroidissement rapide, refroidir vite et cellule. Je travaille proprement et je contrôle.</t>
  </si>
  <si>
    <t>En restauration collective, pour le refroidissement, exigence PMS/BPH/HACCP : procédure écrite, les points suivants : refroidissement rapide, cellule de refroidissement et faible epaisseur, fréquence de contrôle, preuve et action corrective.</t>
  </si>
  <si>
    <t>Comment réaliserais-tu un audit rapide de la maîtrise de le refroidissement en restauration collective ?</t>
  </si>
  <si>
    <t>En restauration collective, pour le refroidissement, j’observe le poste, je contrôle les points suivants : refroidissement rapide, refroidir vite et cellule et je signale les écarts.</t>
  </si>
  <si>
    <t>En restauration collective, pour le refroidissement, audit : observer le poste, questionner l’équipe, vérifier les points suivants : refroidissement rapide, cellule de refroidissement et faible epaisseur, contrôler les preuves et relever les non-conformités.</t>
  </si>
  <si>
    <t>Quelle décision prends-tu en cas de non-conformité sur le refroidissement en restauration collective ?</t>
  </si>
  <si>
    <t>En restauration collective, pour le refroidissement, en non-conformité, j’arrête, j’isole le produit ou le matériel, puis je préviens.</t>
  </si>
  <si>
    <t>En restauration collective, pour le refroidissement, non-conformité : bloquer ou isoler si besoin, analyser la cause, appliquer la correction et enregistrer la décision.</t>
  </si>
  <si>
    <t>Quels enregistrements ou autocontrôles prouvent que le refroidissement est maîtrisé en restauration collective ?</t>
  </si>
  <si>
    <t>En restauration collective, pour le refroidissement, je garde une preuve simple : fiche, date, contrôle réalisé et correction si besoin.</t>
  </si>
  <si>
    <t>En restauration collective, pour le refroidissement, enregistrements : fiche datée, contrôle de les points suivants : refroidissement rapide, cellule de refroidissement et faible epaisseur, nom du responsable, écart constaté et action corrective réalisée.</t>
  </si>
  <si>
    <t>Quelles consignes donnerais-tu à l’équipe pour sécuriser le refroidissement en restauration collective ?</t>
  </si>
  <si>
    <t>En restauration collective, pour le refroidissement, je rappelle à l’équipe de contrôler les points suivants : refroidissement rapide, refroidir vite et cellule, d’appliquer la consigne et de signaler les écarts.</t>
  </si>
  <si>
    <t>En restauration collective, pour le refroidissement, consignes équipe : expliquer les points suivants : refroidissement rapide, cellule de refroidissement et faible epaisseur, préciser le contrôle attendu, la fréquence, le responsable et la conduite à tenir.</t>
  </si>
  <si>
    <t>Explique le lien entre le refroidissement en restauration collective et les risques microbiologiques, chimiques, physiques ou allergènes.</t>
  </si>
  <si>
    <t>En restauration collective, pour le refroidissement, je relie l’étape aux dangers possibles et je contrôle les points suivants : refroidissement rapide, refroidir vite et cellule pour limiter le risque.</t>
  </si>
  <si>
    <t>En restauration collective, pour le refroidissement, lien dangers : relier l’étape aux risques microbiologiques, chimiques, physiques ou allergènes, puis vérifier les points suivants : refroidissement rapide, cellule de refroidissement et faible epaisseur.</t>
  </si>
  <si>
    <t>Rédige une réponse de responsable sur le refroidissement en restauration collective : organisation, contrôle, traçabilité et correction.</t>
  </si>
  <si>
    <t>En restauration collective, pour le refroidissement, je m’organise, je contrôle les points suivants : refroidissement rapide, refroidir vite et cellule, je note l’écart et je fais corriger.</t>
  </si>
  <si>
    <t>En restauration collective, pour le refroidissement, responsable : planifier l’étape, appliquer les points suivants : refroidissement rapide, cellule de refroidissement et faible epaisseur, contrôler, tracer les écarts et valider l’action corrective.</t>
  </si>
  <si>
    <t>Tu remets une préparation en température en restauration collective. Explique en 2 phrases ce que tu fais pour éviter un risque microbiologique.</t>
  </si>
  <si>
    <t>En restauration collective, pour la remise en température, je fais attention à remise temperature, rechauffer vite et rechauffer une fois. Je contrôle le résultat et je préviens si j’ai un doute.</t>
  </si>
  <si>
    <t>En restauration collective, pour la remise en température, je maîtrise l’étape avec les points suivants : remise en temperature, remontee rapide temperature et rechauffage unique, contrôle opérationnel et consigne claire à l’équipe.</t>
  </si>
  <si>
    <t>Pendant la remise en température en restauration collective, que contrôles-tu concrètement avant de continuer ? Donne au moins deux points terrain.</t>
  </si>
  <si>
    <t>En restauration collective, pour la remise en température, je contrôle les points suivants : remise temperature, rechauffer vite et rechauffer une fois. Si ce n’est pas conforme, je stoppe, je corrige ou je préviens.</t>
  </si>
  <si>
    <t>En restauration collective, pour la remise en température, je vérifie les points suivants : remise en temperature, remontee rapide temperature et rechauffage unique, je compare au critère attendu et je déclenche une action corrective si l’écart est confirmé.</t>
  </si>
  <si>
    <t>Décris les bons gestes à appliquer pendant la remise en température en restauration collective, avec des mots simples.</t>
  </si>
  <si>
    <t>En restauration collective, pour la remise en température, les bons gestes sont remise temperature, rechauffer vite et rechauffer une fois. Je les applique avant de continuer.</t>
  </si>
  <si>
    <t>En restauration collective, pour la remise en température, les gestes attendus sont formalisés : remise en temperature, remontee rapide temperature et rechauffage unique, contrôle au poste et correction immédiate en cas de dérive.</t>
  </si>
  <si>
    <t>Donne un exemple simple de conduite correcte pendant la remise en température en restauration collective.</t>
  </si>
  <si>
    <t>En restauration collective, pour la remise en température, exemple : je vérifie les points suivants : remise temperature, rechauffer vite et rechauffer une fois. Si quelque chose ne va pas, je corrige.</t>
  </si>
  <si>
    <t>En restauration collective, pour la remise en température, exemple professionnel : sécuriser l’étape par les points suivants : remise en temperature, remontee rapide temperature et rechauffage unique, puis tracer l’écart et la correction si nécessaire.</t>
  </si>
  <si>
    <t>Tu vois un écart ou tu as un doute pendant la remise en température en restauration collective. Que fais-tu tout de suite ?</t>
  </si>
  <si>
    <t>En restauration collective, pour la remise en température, en cas de doute, j’arrête, j’isole si besoin et je préviens. Je ne continue pas sans correction.</t>
  </si>
  <si>
    <t>En restauration collective, pour la remise en température, en cas de doute, je bloque ou j’isole, j’analyse l’écart, je décide de la correction et je trace l’action.</t>
  </si>
  <si>
    <t>Pourquoi la remise en température en restauration collective est-il important pour la sécurité alimentaire ?</t>
  </si>
  <si>
    <t>En restauration collective, pour la remise en température, c’est important car une erreur peut créer un risque sanitaire. Je maîtrise remise temperature, rechauffer vite et rechauffer une fois.</t>
  </si>
  <si>
    <t>En restauration collective, pour la remise en température, l’enjeu est sanitaire : l’étape peut créer un danger. Je maîtrise les points suivants : remise en temperature, remontee rapide temperature et rechauffage unique et je vérifie l’application.</t>
  </si>
  <si>
    <t>Quels mots, gestes ou contrôles montrent que tu maîtrises la remise en température en restauration collective ?</t>
  </si>
  <si>
    <t>En restauration collective, pour la remise en température, les mots ou gestes attendus sont : remise temperature, rechauffer vite et rechauffer une fois. Ils montrent que je contrôle vraiment.</t>
  </si>
  <si>
    <t>En restauration collective, pour la remise en température, les preuves de maîtrise sont remise en temperature, remontee rapide temperature et rechauffage unique, observation du poste, contrôle documenté et écart traité.</t>
  </si>
  <si>
    <t>Explique à un jeune collègue les précautions à prendre pour la remise en température en restauration collective.</t>
  </si>
  <si>
    <t>En restauration collective, pour la remise en température, je dirais au collègue : vérifie remise temperature, rechauffer vite et rechauffer une fois, contrôle ton travail et préviens si tu vois un écart.</t>
  </si>
  <si>
    <t>En restauration collective, pour la remise en température, consigne équipe : appliquer les points suivants : remise en temperature, remontee rapide temperature et rechauffage unique, signaler toute dérive, corriger immédiatement et garder la preuve utile.</t>
  </si>
  <si>
    <t>Pendant la remise en température en restauration collective, qu’est-ce qu’il ne faut surtout pas oublier ?</t>
  </si>
  <si>
    <t>En restauration collective, pour la remise en température, à ne pas oublier : remise temperature, rechauffer vite et rechauffer une fois. Sans contrôle, on peut laisser passer un risque.</t>
  </si>
  <si>
    <t>En restauration collective, pour la remise en température, point critique : ne pas oublier les points suivants : remise en temperature, remontee rapide temperature et rechauffage unique, car l’absence de contrôle rend la maîtrise fragile.</t>
  </si>
  <si>
    <t>Tu remets une préparation en température en restauration collective. Rédige une réponse courte : ce que tu fais, ce que tu contrôles, et qui tu préviens en cas de doute.</t>
  </si>
  <si>
    <t>En restauration collective, pour la remise en température, je vérifie les points suivants : remise temperature, rechauffer vite et rechauffer une fois. Si j’ai un doute, j’arrête, je corrige ou je préviens.</t>
  </si>
  <si>
    <t>En restauration collective, pour la remise en température, réponse responsable : organiser l’étape, contrôler les points suivants : remise en temperature, remontee rapide temperature et rechauffage unique, tracer l’écart et faire appliquer la correction.</t>
  </si>
  <si>
    <t>Présente la procédure professionnelle à appliquer pour maîtriser la remise en température en restauration collective.</t>
  </si>
  <si>
    <t>En restauration collective, pour la remise en température, je respecte la procédure et je vérifie les points suivants : remise temperature, rechauffer vite et rechauffer une fois. Je garde une preuve si elle est demandée.</t>
  </si>
  <si>
    <t>En restauration collective, pour la remise en température, procédure : définir le responsable, appliquer les points suivants : remise en temperature, remontee rapide temperature et rechauffage unique, contrôler la conformité et enregistrer les écarts.</t>
  </si>
  <si>
    <t>Quels contrôles, preuves et actions correctives attends-tu sur la remise en température en restauration collective ?</t>
  </si>
  <si>
    <t>En restauration collective, pour la remise en température, je contrôle les points suivants : remise temperature, rechauffer vite et rechauffer une fois, je note l’écart si besoin et je propose une correction.</t>
  </si>
  <si>
    <t>En restauration collective, pour la remise en température, contrôle/preuve/correctif : vérifier les points suivants : remise en temperature, remontee rapide temperature et rechauffage unique, conserver fiche ou relevé, puis corriger et tracer l’action.</t>
  </si>
  <si>
    <t>Analyse les dangers liés à la remise en température en restauration collective et indique les mesures de maîtrise attendues.</t>
  </si>
  <si>
    <t>En restauration collective, pour la remise en température, je repère le danger, je maîtrise remise temperature, rechauffer vite et rechauffer une fois et je préviens le responsable en cas de doute.</t>
  </si>
  <si>
    <t>En restauration collective, pour la remise en température, analyse danger : identifier le risque lié à l’étape, maîtriser les points suivants : remise en temperature, remontee rapide temperature et rechauffage unique, vérifier l’efficacité et corriger l’écart.</t>
  </si>
  <si>
    <t>Quelles exigences PMS, BPH ou HACCP doivent être respectées pour la remise en température en restauration collective ?</t>
  </si>
  <si>
    <t>En restauration collective, pour la remise en température, je respecte les consignes BPH/PMS : remise temperature, rechauffer vite et rechauffer une fois. Je travaille proprement et je contrôle.</t>
  </si>
  <si>
    <t>En restauration collective, pour la remise en température, exigence PMS/BPH/HACCP : procédure écrite, les points suivants : remise en temperature, remontee rapide temperature et rechauffage unique, fréquence de contrôle, preuve et action corrective.</t>
  </si>
  <si>
    <t>Comment réaliserais-tu un audit rapide de la maîtrise de la remise en température en restauration collective ?</t>
  </si>
  <si>
    <t>En restauration collective, pour la remise en température, j’observe le poste, je contrôle les points suivants : remise temperature, rechauffer vite et rechauffer une fois et je signale les écarts.</t>
  </si>
  <si>
    <t>En restauration collective, pour la remise en température, audit : observer le poste, questionner l’équipe, vérifier les points suivants : remise en temperature, remontee rapide temperature et rechauffage unique, contrôler les preuves et relever les non-conformités.</t>
  </si>
  <si>
    <t>Quelle décision prends-tu en cas de non-conformité sur la remise en température en restauration collective ?</t>
  </si>
  <si>
    <t>En restauration collective, pour la remise en température, en non-conformité, j’arrête, j’isole le produit ou le matériel, puis je préviens.</t>
  </si>
  <si>
    <t>En restauration collective, pour la remise en température, non-conformité : bloquer ou isoler si besoin, analyser la cause, appliquer la correction et enregistrer la décision.</t>
  </si>
  <si>
    <t>Quels enregistrements ou autocontrôles prouvent que la remise en température est maîtrisé en restauration collective ?</t>
  </si>
  <si>
    <t>En restauration collective, pour la remise en température, je garde une preuve simple : fiche, date, contrôle réalisé et correction si besoin.</t>
  </si>
  <si>
    <t>En restauration collective, pour la remise en température, enregistrements : fiche datée, contrôle de les points suivants : remise en temperature, remontee rapide temperature et rechauffage unique, nom du responsable, écart constaté et action corrective réalisée.</t>
  </si>
  <si>
    <t>Quelles consignes donnerais-tu à l’équipe pour sécuriser la remise en température en restauration collective ?</t>
  </si>
  <si>
    <t>En restauration collective, pour la remise en température, je rappelle à l’équipe de contrôler les points suivants : remise temperature, rechauffer vite et rechauffer une fois, d’appliquer la consigne et de signaler les écarts.</t>
  </si>
  <si>
    <t>En restauration collective, pour la remise en température, consignes équipe : expliquer les points suivants : remise en temperature, remontee rapide temperature et rechauffage unique, préciser le contrôle attendu, la fréquence, le responsable et la conduite à tenir.</t>
  </si>
  <si>
    <t>Explique le lien entre la remise en température en restauration collective et les risques microbiologiques, chimiques, physiques ou allergènes.</t>
  </si>
  <si>
    <t>En restauration collective, pour la remise en température, je relie l’étape aux dangers possibles et je contrôle les points suivants : remise temperature, rechauffer vite et rechauffer une fois pour limiter le risque.</t>
  </si>
  <si>
    <t>En restauration collective, pour la remise en température, lien dangers : relier l’étape aux risques microbiologiques, chimiques, physiques ou allergènes, puis vérifier les points suivants : remise en temperature, remontee rapide temperature et rechauffage unique.</t>
  </si>
  <si>
    <t>Rédige une réponse de responsable sur la remise en température en restauration collective : organisation, contrôle, traçabilité et correction.</t>
  </si>
  <si>
    <t>En restauration collective, pour la remise en température, je m’organise, je contrôle les points suivants : remise temperature, rechauffer vite et rechauffer une fois, je note l’écart et je fais corriger.</t>
  </si>
  <si>
    <t>En restauration collective, pour la remise en température, responsable : planifier l’étape, appliquer les points suivants : remise en temperature, remontee rapide temperature et rechauffage unique, contrôler, tracer les écarts et valider l’action corrective.</t>
  </si>
  <si>
    <t>Tu gères des restes alimentaires en restauration collective. Explique en 2 phrases ce que tu fais pour éviter un risque microbiologique.</t>
  </si>
  <si>
    <t>En restauration collective, pour la gestion des restes, je fais attention à restes, excedents et jeter si doute. Je contrôle le résultat et je préviens si j’ai un doute.</t>
  </si>
  <si>
    <t>En restauration collective, pour la gestion des restes, je maîtrise l’étape avec les points suivants : gestion excedents, criteres reutilisation et pms restes, contrôle opérationnel et consigne claire à l’équipe.</t>
  </si>
  <si>
    <t>Pendant la gestion des restes en restauration collective, que contrôles-tu concrètement avant de continuer ? Donne au moins deux points terrain.</t>
  </si>
  <si>
    <t>En restauration collective, pour la gestion des restes, je contrôle les points suivants : restes, excedents et jeter si doute. Si ce n’est pas conforme, je stoppe, je corrige ou je préviens.</t>
  </si>
  <si>
    <t>En restauration collective, pour la gestion des restes, je vérifie les points suivants : gestion excedents, criteres reutilisation et pms restes, je compare au critère attendu et je déclenche une action corrective si l’écart est confirmé.</t>
  </si>
  <si>
    <t>Décris les bons gestes à appliquer pendant la gestion des restes en restauration collective, avec des mots simples.</t>
  </si>
  <si>
    <t>En restauration collective, pour la gestion des restes, les bons gestes sont restes, excedents et jeter si doute. Je les applique avant de continuer.</t>
  </si>
  <si>
    <t>En restauration collective, pour la gestion des restes, les gestes attendus sont formalisés : gestion excedents, criteres reutilisation et pms restes, contrôle au poste et correction immédiate en cas de dérive.</t>
  </si>
  <si>
    <t>Donne un exemple simple de conduite correcte pendant la gestion des restes en restauration collective.</t>
  </si>
  <si>
    <t>En restauration collective, pour la gestion des restes, exemple : je vérifie les points suivants : restes, excedents et jeter si doute. Si quelque chose ne va pas, je corrige.</t>
  </si>
  <si>
    <t>En restauration collective, pour la gestion des restes, exemple professionnel : sécuriser l’étape par les points suivants : gestion excedents, criteres reutilisation et pms restes, puis tracer l’écart et la correction si nécessaire.</t>
  </si>
  <si>
    <t>Tu vois un écart ou tu as un doute pendant la gestion des restes en restauration collective. Que fais-tu tout de suite ?</t>
  </si>
  <si>
    <t>En restauration collective, pour la gestion des restes, en cas de doute, j’arrête, j’isole si besoin et je préviens. Je ne continue pas sans correction.</t>
  </si>
  <si>
    <t>En restauration collective, pour la gestion des restes, en cas de doute, je bloque ou j’isole, j’analyse l’écart, je décide de la correction et je trace l’action.</t>
  </si>
  <si>
    <t>Pourquoi la gestion des restes en restauration collective est-il important pour la sécurité alimentaire ?</t>
  </si>
  <si>
    <t>En restauration collective, pour la gestion des restes, c’est important car une erreur peut créer un risque sanitaire. Je maîtrise restes, excedents et jeter si doute.</t>
  </si>
  <si>
    <t>En restauration collective, pour la gestion des restes, l’enjeu est sanitaire : l’étape peut créer un danger. Je maîtrise les points suivants : gestion excedents, criteres reutilisation et pms restes et je vérifie l’application.</t>
  </si>
  <si>
    <t>Quels mots, gestes ou contrôles montrent que tu maîtrises la gestion des restes en restauration collective ?</t>
  </si>
  <si>
    <t>En restauration collective, pour la gestion des restes, les mots ou gestes attendus sont : restes, excedents et jeter si doute. Ils montrent que je contrôle vraiment.</t>
  </si>
  <si>
    <t>En restauration collective, pour la gestion des restes, les preuves de maîtrise sont gestion excedents, criteres reutilisation et pms restes, observation du poste, contrôle documenté et écart traité.</t>
  </si>
  <si>
    <t>Explique à un jeune collègue les précautions à prendre pour la gestion des restes en restauration collective.</t>
  </si>
  <si>
    <t>En restauration collective, pour la gestion des restes, je dirais au collègue : vérifie restes, excedents et jeter si doute, contrôle ton travail et préviens si tu vois un écart.</t>
  </si>
  <si>
    <t>En restauration collective, pour la gestion des restes, consigne équipe : appliquer les points suivants : gestion excedents, criteres reutilisation et pms restes, signaler toute dérive, corriger immédiatement et garder la preuve utile.</t>
  </si>
  <si>
    <t>Pendant la gestion des restes en restauration collective, qu’est-ce qu’il ne faut surtout pas oublier ?</t>
  </si>
  <si>
    <t>En restauration collective, pour la gestion des restes, à ne pas oublier : restes, excedents et jeter si doute. Sans contrôle, on peut laisser passer un risque.</t>
  </si>
  <si>
    <t>En restauration collective, pour la gestion des restes, point critique : ne pas oublier les points suivants : gestion excedents, criteres reutilisation et pms restes, car l’absence de contrôle rend la maîtrise fragile.</t>
  </si>
  <si>
    <t>Tu gères des restes alimentaires en restauration collective. Rédige une réponse courte : ce que tu fais, ce que tu contrôles, et qui tu préviens en cas de doute.</t>
  </si>
  <si>
    <t>En restauration collective, pour la gestion des restes, je vérifie les points suivants : restes, excedents et jeter si doute. Si j’ai un doute, j’arrête, je corrige ou je préviens.</t>
  </si>
  <si>
    <t>En restauration collective, pour la gestion des restes, réponse responsable : organiser l’étape, contrôler les points suivants : gestion excedents, criteres reutilisation et pms restes, tracer l’écart et faire appliquer la correction.</t>
  </si>
  <si>
    <t>Présente la procédure professionnelle à appliquer pour maîtriser la gestion des restes en restauration collective.</t>
  </si>
  <si>
    <t>En restauration collective, pour la gestion des restes, je respecte la procédure et je vérifie les points suivants : restes, excedents et jeter si doute. Je garde une preuve si elle est demandée.</t>
  </si>
  <si>
    <t>En restauration collective, pour la gestion des restes, procédure : définir le responsable, appliquer les points suivants : gestion excedents, criteres reutilisation et pms restes, contrôler la conformité et enregistrer les écarts.</t>
  </si>
  <si>
    <t>Quels contrôles, preuves et actions correctives attends-tu sur la gestion des restes en restauration collective ?</t>
  </si>
  <si>
    <t>En restauration collective, pour la gestion des restes, je contrôle les points suivants : restes, excedents et jeter si doute, je note l’écart si besoin et je propose une correction.</t>
  </si>
  <si>
    <t>En restauration collective, pour la gestion des restes, contrôle/preuve/correctif : vérifier les points suivants : gestion excedents, criteres reutilisation et pms restes, conserver fiche ou relevé, puis corriger et tracer l’action.</t>
  </si>
  <si>
    <t>Analyse les dangers liés à la gestion des restes en restauration collective et indique les mesures de maîtrise attendues.</t>
  </si>
  <si>
    <t>En restauration collective, pour la gestion des restes, je repère le danger, je maîtrise restes, excedents et jeter si doute et je préviens le responsable en cas de doute.</t>
  </si>
  <si>
    <t>En restauration collective, pour la gestion des restes, analyse danger : identifier le risque lié à l’étape, maîtriser les points suivants : gestion excedents, criteres reutilisation et pms restes, vérifier l’efficacité et corriger l’écart.</t>
  </si>
  <si>
    <t>Quelles exigences PMS, BPH ou HACCP doivent être respectées pour la gestion des restes en restauration collective ?</t>
  </si>
  <si>
    <t>En restauration collective, pour la gestion des restes, je respecte les consignes BPH/PMS : restes, excedents et jeter si doute. Je travaille proprement et je contrôle.</t>
  </si>
  <si>
    <t>En restauration collective, pour la gestion des restes, exigence PMS/BPH/HACCP : procédure écrite, les points suivants : gestion excedents, criteres reutilisation et pms restes, fréquence de contrôle, preuve et action corrective.</t>
  </si>
  <si>
    <t>Comment réaliserais-tu un audit rapide de la maîtrise de la gestion des restes en restauration collective ?</t>
  </si>
  <si>
    <t>En restauration collective, pour la gestion des restes, j’observe le poste, je contrôle les points suivants : restes, excedents et jeter si doute et je signale les écarts.</t>
  </si>
  <si>
    <t>En restauration collective, pour la gestion des restes, audit : observer le poste, questionner l’équipe, vérifier les points suivants : gestion excedents, criteres reutilisation et pms restes, contrôler les preuves et relever les non-conformités.</t>
  </si>
  <si>
    <t>Quelle décision prends-tu en cas de non-conformité sur la gestion des restes en restauration collective ?</t>
  </si>
  <si>
    <t>En restauration collective, pour la gestion des restes, en non-conformité, j’arrête, j’isole le produit ou le matériel, puis je préviens.</t>
  </si>
  <si>
    <t>En restauration collective, pour la gestion des restes, non-conformité : bloquer ou isoler si besoin, analyser la cause, appliquer la correction et enregistrer la décision.</t>
  </si>
  <si>
    <t>Quels enregistrements ou autocontrôles prouvent que la gestion des restes est maîtrisé en restauration collective ?</t>
  </si>
  <si>
    <t>En restauration collective, pour la gestion des restes, je garde une preuve simple : fiche, date, contrôle réalisé et correction si besoin.</t>
  </si>
  <si>
    <t>En restauration collective, pour la gestion des restes, enregistrements : fiche datée, contrôle de les points suivants : gestion excedents, criteres reutilisation et pms restes, nom du responsable, écart constaté et action corrective réalisée.</t>
  </si>
  <si>
    <t>Quelles consignes donnerais-tu à l’équipe pour sécuriser la gestion des restes en restauration collective ?</t>
  </si>
  <si>
    <t>En restauration collective, pour la gestion des restes, je rappelle à l’équipe de contrôler les points suivants : restes, excedents et jeter si doute, d’appliquer la consigne et de signaler les écarts.</t>
  </si>
  <si>
    <t>En restauration collective, pour la gestion des restes, consignes équipe : expliquer les points suivants : gestion excedents, criteres reutilisation et pms restes, préciser le contrôle attendu, la fréquence, le responsable et la conduite à tenir.</t>
  </si>
  <si>
    <t>Explique le lien entre la gestion des restes en restauration collective et les risques microbiologiques, chimiques, physiques ou allergènes.</t>
  </si>
  <si>
    <t>En restauration collective, pour la gestion des restes, je relie l’étape aux dangers possibles et je contrôle les points suivants : restes, excedents et jeter si doute pour limiter le risque.</t>
  </si>
  <si>
    <t>En restauration collective, pour la gestion des restes, lien dangers : relier l’étape aux risques microbiologiques, chimiques, physiques ou allergènes, puis vérifier les points suivants : gestion excedents, criteres reutilisation et pms restes.</t>
  </si>
  <si>
    <t>Rédige une réponse de responsable sur la gestion des restes en restauration collective : organisation, contrôle, traçabilité et correction.</t>
  </si>
  <si>
    <t>En restauration collective, pour la gestion des restes, je m’organise, je contrôle les points suivants : restes, excedents et jeter si doute, je note l’écart et je fais corriger.</t>
  </si>
  <si>
    <t>En restauration collective, pour la gestion des restes, responsable : planifier l’étape, appliquer les points suivants : gestion excedents, criteres reutilisation et pms restes, contrôler, tracer les écarts et valider l’action corrective.</t>
  </si>
  <si>
    <t>Tu gardes une preuve de traçabilité en restauration collective. Explique en 2 phrases ce que tu fais pour éviter un risque transversal.</t>
  </si>
  <si>
    <t>En restauration collective, pour la traçabilité, je fais attention à garder etiquette, numero lot et lot. Je contrôle le résultat et je préviens si j’ai un doute.</t>
  </si>
  <si>
    <t>En restauration collective, pour la traçabilité, je maîtrise l’étape avec les points suivants : tracabilite amont, tracabilite aval et numero de lot, contrôle opérationnel et consigne claire à l’équipe.</t>
  </si>
  <si>
    <t>Pendant la traçabilité en restauration collective, que contrôles-tu concrètement avant de continuer ? Donne au moins deux points terrain.</t>
  </si>
  <si>
    <t>En restauration collective, pour la traçabilité, je contrôle les points suivants : garder etiquette, numero lot et lot. Si ce n’est pas conforme, je stoppe, je corrige ou je préviens.</t>
  </si>
  <si>
    <t>En restauration collective, pour la traçabilité, je vérifie les points suivants : tracabilite amont, tracabilite aval et numero de lot, je compare au critère attendu et je déclenche une action corrective si l’écart est confirmé.</t>
  </si>
  <si>
    <t>Décris les bons gestes à appliquer pendant la traçabilité en restauration collective, avec des mots simples.</t>
  </si>
  <si>
    <t>En restauration collective, pour la traçabilité, les bons gestes sont garder etiquette, numero lot et lot. Je les applique avant de continuer.</t>
  </si>
  <si>
    <t>En restauration collective, pour la traçabilité, les gestes attendus sont formalisés : tracabilite amont, tracabilite aval et numero de lot, contrôle au poste et correction immédiate en cas de dérive.</t>
  </si>
  <si>
    <t>Donne un exemple simple de conduite correcte pendant la traçabilité en restauration collective.</t>
  </si>
  <si>
    <t>En restauration collective, pour la traçabilité, exemple : je vérifie les points suivants : garder etiquette, numero lot et lot. Si quelque chose ne va pas, je corrige.</t>
  </si>
  <si>
    <t>En restauration collective, pour la traçabilité, exemple professionnel : sécuriser l’étape par les points suivants : tracabilite amont, tracabilite aval et numero de lot, puis tracer l’écart et la correction si nécessaire.</t>
  </si>
  <si>
    <t>Tu vois un écart ou tu as un doute pendant la traçabilité en restauration collective. Que fais-tu tout de suite ?</t>
  </si>
  <si>
    <t>En restauration collective, pour la traçabilité, en cas de doute, j’arrête, j’isole si besoin et je préviens. Je ne continue pas sans correction.</t>
  </si>
  <si>
    <t>En restauration collective, pour la traçabilité, en cas de doute, je bloque ou j’isole, j’analyse l’écart, je décide de la correction et je trace l’action.</t>
  </si>
  <si>
    <t>Pourquoi la traçabilité en restauration collective est-il important pour la sécurité alimentaire ?</t>
  </si>
  <si>
    <t>En restauration collective, pour la traçabilité, c’est important car une erreur peut créer un risque sanitaire. Je maîtrise garder etiquette, numero lot et lot.</t>
  </si>
  <si>
    <t>En restauration collective, pour la traçabilité, l’enjeu est sanitaire : l’étape peut créer un danger. Je maîtrise les points suivants : tracabilite amont, tracabilite aval et numero de lot et je vérifie l’application.</t>
  </si>
  <si>
    <t>Quels mots, gestes ou contrôles montrent que tu maîtrises la traçabilité en restauration collective ?</t>
  </si>
  <si>
    <t>En restauration collective, pour la traçabilité, les mots ou gestes attendus sont : garder etiquette, numero lot et lot. Ils montrent que je contrôle vraiment.</t>
  </si>
  <si>
    <t>En restauration collective, pour la traçabilité, les preuves de maîtrise sont tracabilite amont, tracabilite aval et numero de lot, observation du poste, contrôle documenté et écart traité.</t>
  </si>
  <si>
    <t>Explique à un jeune collègue les précautions à prendre pour la traçabilité en restauration collective.</t>
  </si>
  <si>
    <t>En restauration collective, pour la traçabilité, je dirais au collègue : vérifie garder etiquette, numero lot et lot, contrôle ton travail et préviens si tu vois un écart.</t>
  </si>
  <si>
    <t>En restauration collective, pour la traçabilité, consigne équipe : appliquer les points suivants : tracabilite amont, tracabilite aval et numero de lot, signaler toute dérive, corriger immédiatement et garder la preuve utile.</t>
  </si>
  <si>
    <t>Pendant la traçabilité en restauration collective, qu’est-ce qu’il ne faut surtout pas oublier ?</t>
  </si>
  <si>
    <t>En restauration collective, pour la traçabilité, à ne pas oublier : garder etiquette, numero lot et lot. Sans contrôle, on peut laisser passer un risque.</t>
  </si>
  <si>
    <t>En restauration collective, pour la traçabilité, point critique : ne pas oublier les points suivants : tracabilite amont, tracabilite aval et numero de lot, car l’absence de contrôle rend la maîtrise fragile.</t>
  </si>
  <si>
    <t>Tu gardes une preuve de traçabilité en restauration collective. Rédige une réponse courte : ce que tu fais, ce que tu contrôles, et qui tu préviens en cas de doute.</t>
  </si>
  <si>
    <t>En restauration collective, pour la traçabilité, je vérifie les points suivants : garder etiquette, numero lot et lot. Si j’ai un doute, j’arrête, je corrige ou je préviens.</t>
  </si>
  <si>
    <t>En restauration collective, pour la traçabilité, réponse responsable : organiser l’étape, contrôler les points suivants : tracabilite amont, tracabilite aval et numero de lot, tracer l’écart et faire appliquer la correction.</t>
  </si>
  <si>
    <t>Présente la procédure professionnelle à appliquer pour maîtriser la traçabilité en restauration collective.</t>
  </si>
  <si>
    <t>En restauration collective, pour la traçabilité, je respecte la procédure et je vérifie les points suivants : garder etiquette, numero lot et lot. Je garde une preuve si elle est demandée.</t>
  </si>
  <si>
    <t>En restauration collective, pour la traçabilité, procédure : définir le responsable, appliquer les points suivants : tracabilite amont, tracabilite aval et numero de lot, contrôler la conformité et enregistrer les écarts.</t>
  </si>
  <si>
    <t>Quels contrôles, preuves et actions correctives attends-tu sur la traçabilité en restauration collective ?</t>
  </si>
  <si>
    <t>En restauration collective, pour la traçabilité, je contrôle les points suivants : garder etiquette, numero lot et lot, je note l’écart si besoin et je propose une correction.</t>
  </si>
  <si>
    <t>En restauration collective, pour la traçabilité, contrôle/preuve/correctif : vérifier les points suivants : tracabilite amont, tracabilite aval et numero de lot, conserver fiche ou relevé, puis corriger et tracer l’action.</t>
  </si>
  <si>
    <t>Analyse les dangers liés à la traçabilité en restauration collective et indique les mesures de maîtrise attendues.</t>
  </si>
  <si>
    <t>En restauration collective, pour la traçabilité, je repère le danger, je maîtrise garder etiquette, numero lot et lot et je préviens le responsable en cas de doute.</t>
  </si>
  <si>
    <t>En restauration collective, pour la traçabilité, analyse danger : identifier le risque lié à l’étape, maîtriser les points suivants : tracabilite amont, tracabilite aval et numero de lot, vérifier l’efficacité et corriger l’écart.</t>
  </si>
  <si>
    <t>Quelles exigences PMS, BPH ou HACCP doivent être respectées pour la traçabilité en restauration collective ?</t>
  </si>
  <si>
    <t>En restauration collective, pour la traçabilité, je respecte les consignes BPH/PMS : garder etiquette, numero lot et lot. Je travaille proprement et je contrôle.</t>
  </si>
  <si>
    <t>En restauration collective, pour la traçabilité, exigence PMS/BPH/HACCP : procédure écrite, les points suivants : tracabilite amont, tracabilite aval et numero de lot, fréquence de contrôle, preuve et action corrective.</t>
  </si>
  <si>
    <t>Comment réaliserais-tu un audit rapide de la maîtrise de la traçabilité en restauration collective ?</t>
  </si>
  <si>
    <t>En restauration collective, pour la traçabilité, j’observe le poste, je contrôle les points suivants : garder etiquette, numero lot et lot et je signale les écarts.</t>
  </si>
  <si>
    <t>En restauration collective, pour la traçabilité, audit : observer le poste, questionner l’équipe, vérifier les points suivants : tracabilite amont, tracabilite aval et numero de lot, contrôler les preuves et relever les non-conformités.</t>
  </si>
  <si>
    <t>Quelle décision prends-tu en cas de non-conformité sur la traçabilité en restauration collective ?</t>
  </si>
  <si>
    <t>En restauration collective, pour la traçabilité, en non-conformité, j’arrête, j’isole le produit ou le matériel, puis je préviens.</t>
  </si>
  <si>
    <t>En restauration collective, pour la traçabilité, non-conformité : bloquer ou isoler si besoin, analyser la cause, appliquer la correction et enregistrer la décision.</t>
  </si>
  <si>
    <t>Quels enregistrements ou autocontrôles prouvent que la traçabilité est maîtrisé en restauration collective ?</t>
  </si>
  <si>
    <t>En restauration collective, pour la traçabilité, je garde une preuve simple : fiche, date, contrôle réalisé et correction si besoin.</t>
  </si>
  <si>
    <t>En restauration collective, pour la traçabilité, enregistrements : fiche datée, contrôle de les points suivants : tracabilite amont, tracabilite aval et numero de lot, nom du responsable, écart constaté et action corrective réalisée.</t>
  </si>
  <si>
    <t>Quelles consignes donnerais-tu à l’équipe pour sécuriser la traçabilité en restauration collective ?</t>
  </si>
  <si>
    <t>En restauration collective, pour la traçabilité, je rappelle à l’équipe de contrôler les points suivants : garder etiquette, numero lot et lot, d’appliquer la consigne et de signaler les écarts.</t>
  </si>
  <si>
    <t>En restauration collective, pour la traçabilité, consignes équipe : expliquer les points suivants : tracabilite amont, tracabilite aval et numero de lot, préciser le contrôle attendu, la fréquence, le responsable et la conduite à tenir.</t>
  </si>
  <si>
    <t>Explique le lien entre la traçabilité en restauration collective et les risques microbiologiques, chimiques, physiques ou allergènes.</t>
  </si>
  <si>
    <t>En restauration collective, pour la traçabilité, je relie l’étape aux dangers possibles et je contrôle les points suivants : garder etiquette, numero lot et lot pour limiter le risque.</t>
  </si>
  <si>
    <t>En restauration collective, pour la traçabilité, lien dangers : relier l’étape aux risques microbiologiques, chimiques, physiques ou allergènes, puis vérifier les points suivants : tracabilite amont, tracabilite aval et numero de lot.</t>
  </si>
  <si>
    <t>Rédige une réponse de responsable sur la traçabilité en restauration collective : organisation, contrôle, traçabilité et correction.</t>
  </si>
  <si>
    <t>En restauration collective, pour la traçabilité, je m’organise, je contrôle les points suivants : garder etiquette, numero lot et lot, je note l’écart et je fais corriger.</t>
  </si>
  <si>
    <t>En restauration collective, pour la traçabilité, responsable : planifier l’étape, appliquer les points suivants : tracabilite amont, tracabilite aval et numero de lot, contrôler, tracer les écarts et valider l’action corrective.</t>
  </si>
  <si>
    <t>Tu réalises un autocontrôle en restauration collective. Explique en 2 phrases ce que tu fais pour éviter un risque transversal.</t>
  </si>
  <si>
    <t>En restauration collective, pour l’autocontrôle, je fais attention à controle temperature, fiche controle et noter temperature. Je contrôle le résultat et je préviens si j’ai un doute.</t>
  </si>
  <si>
    <t>En restauration collective, pour l’autocontrôle, je maîtrise l’étape avec les points suivants : plan autocontrôle, enregistrement obligatoire et surveillance pms, contrôle opérationnel et consigne claire à l’équipe.</t>
  </si>
  <si>
    <t>Pendant l’autocontrôle en restauration collective, que contrôles-tu concrètement avant de continuer ? Donne au moins deux points terrain.</t>
  </si>
  <si>
    <t>En restauration collective, pour l’autocontrôle, je contrôle les points suivants : controle temperature, fiche controle et noter temperature. Si ce n’est pas conforme, je stoppe, je corrige ou je préviens.</t>
  </si>
  <si>
    <t>En restauration collective, pour l’autocontrôle, je vérifie les points suivants : plan autocontrôle, enregistrement obligatoire et surveillance pms, je compare au critère attendu et je déclenche une action corrective si l’écart est confirmé.</t>
  </si>
  <si>
    <t>Décris les bons gestes à appliquer pendant l’autocontrôle en restauration collective, avec des mots simples.</t>
  </si>
  <si>
    <t>En restauration collective, pour l’autocontrôle, les bons gestes sont controle temperature, fiche controle et noter temperature. Je les applique avant de continuer.</t>
  </si>
  <si>
    <t>En restauration collective, pour l’autocontrôle, les gestes attendus sont formalisés : plan autocontrôle, enregistrement obligatoire et surveillance pms, contrôle au poste et correction immédiate en cas de dérive.</t>
  </si>
  <si>
    <t>Donne un exemple simple de conduite correcte pendant l’autocontrôle en restauration collective.</t>
  </si>
  <si>
    <t>En restauration collective, pour l’autocontrôle, exemple : je vérifie les points suivants : controle temperature, fiche controle et noter temperature. Si quelque chose ne va pas, je corrige.</t>
  </si>
  <si>
    <t>En restauration collective, pour l’autocontrôle, exemple professionnel : sécuriser l’étape par les points suivants : plan autocontrôle, enregistrement obligatoire et surveillance pms, puis tracer l’écart et la correction si nécessaire.</t>
  </si>
  <si>
    <t>Tu vois un écart ou tu as un doute pendant l’autocontrôle en restauration collective. Que fais-tu tout de suite ?</t>
  </si>
  <si>
    <t>En restauration collective, pour l’autocontrôle, en cas de doute, j’arrête, j’isole si besoin et je préviens. Je ne continue pas sans correction.</t>
  </si>
  <si>
    <t>En restauration collective, pour l’autocontrôle, en cas de doute, je bloque ou j’isole, j’analyse l’écart, je décide de la correction et je trace l’action.</t>
  </si>
  <si>
    <t>Pourquoi l’autocontrôle en restauration collective est-il important pour la sécurité alimentaire ?</t>
  </si>
  <si>
    <t>En restauration collective, pour l’autocontrôle, c’est important car une erreur peut créer un risque sanitaire. Je maîtrise controle temperature, fiche controle et noter temperature.</t>
  </si>
  <si>
    <t>En restauration collective, pour l’autocontrôle, l’enjeu est sanitaire : l’étape peut créer un danger. Je maîtrise les points suivants : plan autocontrôle, enregistrement obligatoire et surveillance pms et je vérifie l’application.</t>
  </si>
  <si>
    <t>Quels mots, gestes ou contrôles montrent que tu maîtrises l’autocontrôle en restauration collective ?</t>
  </si>
  <si>
    <t>En restauration collective, pour l’autocontrôle, les mots ou gestes attendus sont : controle temperature, fiche controle et noter temperature. Ils montrent que je contrôle vraiment.</t>
  </si>
  <si>
    <t>En restauration collective, pour l’autocontrôle, les preuves de maîtrise sont plan autocontrôle, enregistrement obligatoire et surveillance pms, observation du poste, contrôle documenté et écart traité.</t>
  </si>
  <si>
    <t>Explique à un jeune collègue les précautions à prendre pour l’autocontrôle en restauration collective.</t>
  </si>
  <si>
    <t>En restauration collective, pour l’autocontrôle, je dirais au collègue : vérifie controle temperature, fiche controle et noter temperature, contrôle ton travail et préviens si tu vois un écart.</t>
  </si>
  <si>
    <t>En restauration collective, pour l’autocontrôle, consigne équipe : appliquer les points suivants : plan autocontrôle, enregistrement obligatoire et surveillance pms, signaler toute dérive, corriger immédiatement et garder la preuve utile.</t>
  </si>
  <si>
    <t>Pendant l’autocontrôle en restauration collective, qu’est-ce qu’il ne faut surtout pas oublier ?</t>
  </si>
  <si>
    <t>En restauration collective, pour l’autocontrôle, à ne pas oublier : controle temperature, fiche controle et noter temperature. Sans contrôle, on peut laisser passer un risque.</t>
  </si>
  <si>
    <t>En restauration collective, pour l’autocontrôle, point critique : ne pas oublier les points suivants : plan autocontrôle, enregistrement obligatoire et surveillance pms, car l’absence de contrôle rend la maîtrise fragile.</t>
  </si>
  <si>
    <t>Tu réalises un autocontrôle en restauration collective. Rédige une réponse courte : ce que tu fais, ce que tu contrôles, et qui tu préviens en cas de doute.</t>
  </si>
  <si>
    <t>En restauration collective, pour l’autocontrôle, je vérifie les points suivants : controle temperature, fiche controle et noter temperature. Si j’ai un doute, j’arrête, je corrige ou je préviens.</t>
  </si>
  <si>
    <t>En restauration collective, pour l’autocontrôle, réponse responsable : organiser l’étape, contrôler les points suivants : plan autocontrôle, enregistrement obligatoire et surveillance pms, tracer l’écart et faire appliquer la correction.</t>
  </si>
  <si>
    <t>Présente la procédure professionnelle à appliquer pour maîtriser l’autocontrôle en restauration collective.</t>
  </si>
  <si>
    <t>En restauration collective, pour l’autocontrôle, je respecte la procédure et je vérifie les points suivants : controle temperature, fiche controle et noter temperature. Je garde une preuve si elle est demandée.</t>
  </si>
  <si>
    <t>En restauration collective, pour l’autocontrôle, procédure : définir le responsable, appliquer les points suivants : plan autocontrôle, enregistrement obligatoire et surveillance pms, contrôler la conformité et enregistrer les écarts.</t>
  </si>
  <si>
    <t>Quels contrôles, preuves et actions correctives attends-tu sur l’autocontrôle en restauration collective ?</t>
  </si>
  <si>
    <t>En restauration collective, pour l’autocontrôle, je contrôle les points suivants : controle temperature, fiche controle et noter temperature, je note l’écart si besoin et je propose une correction.</t>
  </si>
  <si>
    <t>En restauration collective, pour l’autocontrôle, contrôle/preuve/correctif : vérifier les points suivants : plan autocontrôle, enregistrement obligatoire et surveillance pms, conserver fiche ou relevé, puis corriger et tracer l’action.</t>
  </si>
  <si>
    <t>Analyse les dangers liés à l’autocontrôle en restauration collective et indique les mesures de maîtrise attendues.</t>
  </si>
  <si>
    <t>En restauration collective, pour l’autocontrôle, je repère le danger, je maîtrise controle temperature, fiche controle et noter temperature et je préviens le responsable en cas de doute.</t>
  </si>
  <si>
    <t>En restauration collective, pour l’autocontrôle, analyse danger : identifier le risque lié à l’étape, maîtriser les points suivants : plan autocontrôle, enregistrement obligatoire et surveillance pms, vérifier l’efficacité et corriger l’écart.</t>
  </si>
  <si>
    <t>Quelles exigences PMS, BPH ou HACCP doivent être respectées pour l’autocontrôle en restauration collective ?</t>
  </si>
  <si>
    <t>En restauration collective, pour l’autocontrôle, je respecte les consignes BPH/PMS : controle temperature, fiche controle et noter temperature. Je travaille proprement et je contrôle.</t>
  </si>
  <si>
    <t>En restauration collective, pour l’autocontrôle, exigence PMS/BPH/HACCP : procédure écrite, les points suivants : plan autocontrôle, enregistrement obligatoire et surveillance pms, fréquence de contrôle, preuve et action corrective.</t>
  </si>
  <si>
    <t>Comment réaliserais-tu un audit rapide de la maîtrise de l’autocontrôle en restauration collective ?</t>
  </si>
  <si>
    <t>En restauration collective, pour l’autocontrôle, j’observe le poste, je contrôle les points suivants : controle temperature, fiche controle et noter temperature et je signale les écarts.</t>
  </si>
  <si>
    <t>En restauration collective, pour l’autocontrôle, audit : observer le poste, questionner l’équipe, vérifier les points suivants : plan autocontrôle, enregistrement obligatoire et surveillance pms, contrôler les preuves et relever les non-conformités.</t>
  </si>
  <si>
    <t>Quelle décision prends-tu en cas de non-conformité sur l’autocontrôle en restauration collective ?</t>
  </si>
  <si>
    <t>En restauration collective, pour l’autocontrôle, en non-conformité, j’arrête, j’isole le produit ou le matériel, puis je préviens.</t>
  </si>
  <si>
    <t>En restauration collective, pour l’autocontrôle, non-conformité : bloquer ou isoler si besoin, analyser la cause, appliquer la correction et enregistrer la décision.</t>
  </si>
  <si>
    <t>Quels enregistrements ou autocontrôles prouvent que l’autocontrôle est maîtrisé en restauration collective ?</t>
  </si>
  <si>
    <t>En restauration collective, pour l’autocontrôle, je garde une preuve simple : fiche, date, contrôle réalisé et correction si besoin.</t>
  </si>
  <si>
    <t>En restauration collective, pour l’autocontrôle, enregistrements : fiche datée, contrôle de les points suivants : plan autocontrôle, enregistrement obligatoire et surveillance pms, nom du responsable, écart constaté et action corrective réalisée.</t>
  </si>
  <si>
    <t>Quelles consignes donnerais-tu à l’équipe pour sécuriser l’autocontrôle en restauration collective ?</t>
  </si>
  <si>
    <t>En restauration collective, pour l’autocontrôle, je rappelle à l’équipe de contrôler les points suivants : controle temperature, fiche controle et noter temperature, d’appliquer la consigne et de signaler les écarts.</t>
  </si>
  <si>
    <t>En restauration collective, pour l’autocontrôle, consignes équipe : expliquer les points suivants : plan autocontrôle, enregistrement obligatoire et surveillance pms, préciser le contrôle attendu, la fréquence, le responsable et la conduite à tenir.</t>
  </si>
  <si>
    <t>Explique le lien entre l’autocontrôle en restauration collective et les risques microbiologiques, chimiques, physiques ou allergènes.</t>
  </si>
  <si>
    <t>En restauration collective, pour l’autocontrôle, je relie l’étape aux dangers possibles et je contrôle les points suivants : controle temperature, fiche controle et noter temperature pour limiter le risque.</t>
  </si>
  <si>
    <t>En restauration collective, pour l’autocontrôle, lien dangers : relier l’étape aux risques microbiologiques, chimiques, physiques ou allergènes, puis vérifier les points suivants : plan autocontrôle, enregistrement obligatoire et surveillance pms.</t>
  </si>
  <si>
    <t>Rédige une réponse de responsable sur l’autocontrôle en restauration collective : organisation, contrôle, traçabilité et correction.</t>
  </si>
  <si>
    <t>En restauration collective, pour l’autocontrôle, je m’organise, je contrôle les points suivants : controle temperature, fiche controle et noter temperature, je note l’écart et je fais corriger.</t>
  </si>
  <si>
    <t>En restauration collective, pour l’autocontrôle, responsable : planifier l’étape, appliquer les points suivants : plan autocontrôle, enregistrement obligatoire et surveillance pms, contrôler, tracer les écarts et valider l’action corrective.</t>
  </si>
  <si>
    <t>Tu repères un danger alimentaire en restauration collective. Explique en 2 phrases ce que tu fais pour éviter un risque transversal.</t>
  </si>
  <si>
    <t>En restauration collective, pour l’analyse des dangers, je fais attention à microbe, bacterie et produit chimique. Je contrôle le résultat et je préviens si j’ai un doute.</t>
  </si>
  <si>
    <t>En restauration collective, pour l’analyse des dangers, je maîtrise l’étape avec les points suivants : analyse dangers, danger microbiologique et danger chimique, contrôle opérationnel et consigne claire à l’équipe.</t>
  </si>
  <si>
    <t>Pendant l’analyse des dangers en restauration collective, que contrôles-tu concrètement avant de continuer ? Donne au moins deux points terrain.</t>
  </si>
  <si>
    <t>En restauration collective, pour l’analyse des dangers, je contrôle les points suivants : microbe, bacterie et produit chimique. Si ce n’est pas conforme, je stoppe, je corrige ou je préviens.</t>
  </si>
  <si>
    <t>En restauration collective, pour l’analyse des dangers, je vérifie les points suivants : analyse dangers, danger microbiologique et danger chimique, je compare au critère attendu et je déclenche une action corrective si l’écart est confirmé.</t>
  </si>
  <si>
    <t>Décris les bons gestes à appliquer pendant l’analyse des dangers en restauration collective, avec des mots simples.</t>
  </si>
  <si>
    <t>En restauration collective, pour l’analyse des dangers, les bons gestes sont microbe, bacterie et produit chimique. Je les applique avant de continuer.</t>
  </si>
  <si>
    <t>En restauration collective, pour l’analyse des dangers, les gestes attendus sont formalisés : analyse dangers, danger microbiologique et danger chimique, contrôle au poste et correction immédiate en cas de dérive.</t>
  </si>
  <si>
    <t>Donne un exemple simple de conduite correcte pendant l’analyse des dangers en restauration collective.</t>
  </si>
  <si>
    <t>En restauration collective, pour l’analyse des dangers, exemple : je vérifie les points suivants : microbe, bacterie et produit chimique. Si quelque chose ne va pas, je corrige.</t>
  </si>
  <si>
    <t>En restauration collective, pour l’analyse des dangers, exemple professionnel : sécuriser l’étape par les points suivants : analyse dangers, danger microbiologique et danger chimique, puis tracer l’écart et la correction si nécessaire.</t>
  </si>
  <si>
    <t>Tu vois un écart ou tu as un doute pendant l’analyse des dangers en restauration collective. Que fais-tu tout de suite ?</t>
  </si>
  <si>
    <t>En restauration collective, pour l’analyse des dangers, en cas de doute, j’arrête, j’isole si besoin et je préviens. Je ne continue pas sans correction.</t>
  </si>
  <si>
    <t>En restauration collective, pour l’analyse des dangers, en cas de doute, je bloque ou j’isole, j’analyse l’écart, je décide de la correction et je trace l’action.</t>
  </si>
  <si>
    <t>Pourquoi l’analyse des dangers en restauration collective est-il important pour la sécurité alimentaire ?</t>
  </si>
  <si>
    <t>En restauration collective, pour l’analyse des dangers, c’est important car une erreur peut créer un risque sanitaire. Je maîtrise microbe, bacterie et produit chimique.</t>
  </si>
  <si>
    <t>En restauration collective, pour l’analyse des dangers, l’enjeu est sanitaire : l’étape peut créer un danger. Je maîtrise les points suivants : analyse dangers, danger microbiologique et danger chimique et je vérifie l’application.</t>
  </si>
  <si>
    <t>Quels mots, gestes ou contrôles montrent que tu maîtrises l’analyse des dangers en restauration collective ?</t>
  </si>
  <si>
    <t>En restauration collective, pour l’analyse des dangers, les mots ou gestes attendus sont : microbe, bacterie et produit chimique. Ils montrent que je contrôle vraiment.</t>
  </si>
  <si>
    <t>En restauration collective, pour l’analyse des dangers, les preuves de maîtrise sont analyse dangers, danger microbiologique et danger chimique, observation du poste, contrôle documenté et écart traité.</t>
  </si>
  <si>
    <t>Explique à un jeune collègue les précautions à prendre pour l’analyse des dangers en restauration collective.</t>
  </si>
  <si>
    <t>En restauration collective, pour l’analyse des dangers, je dirais au collègue : vérifie microbe, bacterie et produit chimique, contrôle ton travail et préviens si tu vois un écart.</t>
  </si>
  <si>
    <t>En restauration collective, pour l’analyse des dangers, consigne équipe : appliquer les points suivants : analyse dangers, danger microbiologique et danger chimique, signaler toute dérive, corriger immédiatement et garder la preuve utile.</t>
  </si>
  <si>
    <t>Pendant l’analyse des dangers en restauration collective, qu’est-ce qu’il ne faut surtout pas oublier ?</t>
  </si>
  <si>
    <t>En restauration collective, pour l’analyse des dangers, à ne pas oublier : microbe, bacterie et produit chimique. Sans contrôle, on peut laisser passer un risque.</t>
  </si>
  <si>
    <t>En restauration collective, pour l’analyse des dangers, point critique : ne pas oublier les points suivants : analyse dangers, danger microbiologique et danger chimique, car l’absence de contrôle rend la maîtrise fragile.</t>
  </si>
  <si>
    <t>Tu repères un danger alimentaire en restauration collective. Rédige une réponse courte : ce que tu fais, ce que tu contrôles, et qui tu préviens en cas de doute.</t>
  </si>
  <si>
    <t>En restauration collective, pour l’analyse des dangers, je vérifie les points suivants : microbe, bacterie et produit chimique. Si j’ai un doute, j’arrête, je corrige ou je préviens.</t>
  </si>
  <si>
    <t>En restauration collective, pour l’analyse des dangers, réponse responsable : organiser l’étape, contrôler les points suivants : analyse dangers, danger microbiologique et danger chimique, tracer l’écart et faire appliquer la correction.</t>
  </si>
  <si>
    <t>Présente la procédure professionnelle à appliquer pour maîtriser l’analyse des dangers en restauration collective.</t>
  </si>
  <si>
    <t>En restauration collective, pour l’analyse des dangers, je respecte la procédure et je vérifie les points suivants : microbe, bacterie et produit chimique. Je garde une preuve si elle est demandée.</t>
  </si>
  <si>
    <t>En restauration collective, pour l’analyse des dangers, procédure : définir le responsable, appliquer les points suivants : analyse dangers, danger microbiologique et danger chimique, contrôler la conformité et enregistrer les écarts.</t>
  </si>
  <si>
    <t>Quels contrôles, preuves et actions correctives attends-tu sur l’analyse des dangers en restauration collective ?</t>
  </si>
  <si>
    <t>En restauration collective, pour l’analyse des dangers, je contrôle les points suivants : microbe, bacterie et produit chimique, je note l’écart si besoin et je propose une correction.</t>
  </si>
  <si>
    <t>En restauration collective, pour l’analyse des dangers, contrôle/preuve/correctif : vérifier les points suivants : analyse dangers, danger microbiologique et danger chimique, conserver fiche ou relevé, puis corriger et tracer l’action.</t>
  </si>
  <si>
    <t>Analyse les dangers liés à l’analyse des dangers en restauration collective et indique les mesures de maîtrise attendues.</t>
  </si>
  <si>
    <t>En restauration collective, pour l’analyse des dangers, je repère le danger, je maîtrise microbe, bacterie et produit chimique et je préviens le responsable en cas de doute.</t>
  </si>
  <si>
    <t>En restauration collective, pour l’analyse des dangers, analyse danger : identifier le risque lié à l’étape, maîtriser les points suivants : analyse dangers, danger microbiologique et danger chimique, vérifier l’efficacité et corriger l’écart.</t>
  </si>
  <si>
    <t>Quelles exigences PMS, BPH ou HACCP doivent être respectées pour l’analyse des dangers en restauration collective ?</t>
  </si>
  <si>
    <t>En restauration collective, pour l’analyse des dangers, je respecte les consignes BPH/PMS : microbe, bacterie et produit chimique. Je travaille proprement et je contrôle.</t>
  </si>
  <si>
    <t>En restauration collective, pour l’analyse des dangers, exigence PMS/BPH/HACCP : procédure écrite, les points suivants : analyse dangers, danger microbiologique et danger chimique, fréquence de contrôle, preuve et action corrective.</t>
  </si>
  <si>
    <t>Comment réaliserais-tu un audit rapide de la maîtrise de l’analyse des dangers en restauration collective ?</t>
  </si>
  <si>
    <t>En restauration collective, pour l’analyse des dangers, j’observe le poste, je contrôle les points suivants : microbe, bacterie et produit chimique et je signale les écarts.</t>
  </si>
  <si>
    <t>En restauration collective, pour l’analyse des dangers, audit : observer le poste, questionner l’équipe, vérifier les points suivants : analyse dangers, danger microbiologique et danger chimique, contrôler les preuves et relever les non-conformités.</t>
  </si>
  <si>
    <t>Quelle décision prends-tu en cas de non-conformité sur l’analyse des dangers en restauration collective ?</t>
  </si>
  <si>
    <t>En restauration collective, pour l’analyse des dangers, en non-conformité, j’arrête, j’isole le produit ou le matériel, puis je préviens.</t>
  </si>
  <si>
    <t>En restauration collective, pour l’analyse des dangers, non-conformité : bloquer ou isoler si besoin, analyser la cause, appliquer la correction et enregistrer la décision.</t>
  </si>
  <si>
    <t>Quels enregistrements ou autocontrôles prouvent que l’analyse des dangers est maîtrisé en restauration collective ?</t>
  </si>
  <si>
    <t>En restauration collective, pour l’analyse des dangers, je garde une preuve simple : fiche, date, contrôle réalisé et correction si besoin.</t>
  </si>
  <si>
    <t>En restauration collective, pour l’analyse des dangers, enregistrements : fiche datée, contrôle de les points suivants : analyse dangers, danger microbiologique et danger chimique, nom du responsable, écart constaté et action corrective réalisée.</t>
  </si>
  <si>
    <t>Quelles consignes donnerais-tu à l’équipe pour sécuriser l’analyse des dangers en restauration collective ?</t>
  </si>
  <si>
    <t>En restauration collective, pour l’analyse des dangers, je rappelle à l’équipe de contrôler les points suivants : microbe, bacterie et produit chimique, d’appliquer la consigne et de signaler les écarts.</t>
  </si>
  <si>
    <t>En restauration collective, pour l’analyse des dangers, consignes équipe : expliquer les points suivants : analyse dangers, danger microbiologique et danger chimique, préciser le contrôle attendu, la fréquence, le responsable et la conduite à tenir.</t>
  </si>
  <si>
    <t>Explique le lien entre l’analyse des dangers en restauration collective et les risques microbiologiques, chimiques, physiques ou allergènes.</t>
  </si>
  <si>
    <t>En restauration collective, pour l’analyse des dangers, je relie l’étape aux dangers possibles et je contrôle les points suivants : microbe, bacterie et produit chimique pour limiter le risque.</t>
  </si>
  <si>
    <t>En restauration collective, pour l’analyse des dangers, lien dangers : relier l’étape aux risques microbiologiques, chimiques, physiques ou allergènes, puis vérifier les points suivants : analyse dangers, danger microbiologique et danger chimique.</t>
  </si>
  <si>
    <t>Rédige une réponse de responsable sur l’analyse des dangers en restauration collective : organisation, contrôle, traçabilité et correction.</t>
  </si>
  <si>
    <t>En restauration collective, pour l’analyse des dangers, je m’organise, je contrôle les points suivants : microbe, bacterie et produit chimique, je note l’écart et je fais corriger.</t>
  </si>
  <si>
    <t>En restauration collective, pour l’analyse des dangers, responsable : planifier l’étape, appliquer les points suivants : analyse dangers, danger microbiologique et danger chimique, contrôler, tracer les écarts et valider l’action corrective.</t>
  </si>
  <si>
    <t>Tu prépares ou sers un plat avec allergènes possibles en restauration collective. Explique en 2 phrases ce que tu fais pour éviter un risque allergène.</t>
  </si>
  <si>
    <t>En restauration collective, pour les allergènes, je fais attention à allergene, allergie et gluten. Je contrôle le résultat et je préviens si j’ai un doute.</t>
  </si>
  <si>
    <t>En restauration collective, pour les allergènes, je maîtrise l’étape avec les points suivants : maitrise allergenes, information consommateur et matrice allergenes, contrôle opérationnel et consigne claire à l’équipe.</t>
  </si>
  <si>
    <t>Pendant les allergènes en restauration collective, que contrôles-tu concrètement avant de continuer ? Donne au moins deux points terrain.</t>
  </si>
  <si>
    <t>En restauration collective, pour les allergènes, je contrôle les points suivants : allergene, allergie et gluten. Si ce n’est pas conforme, je stoppe, je corrige ou je préviens.</t>
  </si>
  <si>
    <t>En restauration collective, pour les allergènes, je vérifie les points suivants : maitrise allergenes, information consommateur et matrice allergenes, je compare au critère attendu et je déclenche une action corrective si l’écart est confirmé.</t>
  </si>
  <si>
    <t>Décris les bons gestes à appliquer pendant les allergènes en restauration collective, avec des mots simples.</t>
  </si>
  <si>
    <t>En restauration collective, pour les allergènes, les bons gestes sont allergene, allergie et gluten. Je les applique avant de continuer.</t>
  </si>
  <si>
    <t>En restauration collective, pour les allergènes, les gestes attendus sont formalisés : maitrise allergenes, information consommateur et matrice allergenes, contrôle au poste et correction immédiate en cas de dérive.</t>
  </si>
  <si>
    <t>Donne un exemple simple de conduite correcte pendant les allergènes en restauration collective.</t>
  </si>
  <si>
    <t>En restauration collective, pour les allergènes, exemple : je vérifie les points suivants : allergene, allergie et gluten. Si quelque chose ne va pas, je corrige.</t>
  </si>
  <si>
    <t>En restauration collective, pour les allergènes, exemple professionnel : sécuriser l’étape par les points suivants : maitrise allergenes, information consommateur et matrice allergenes, puis tracer l’écart et la correction si nécessaire.</t>
  </si>
  <si>
    <t>Tu vois un écart ou tu as un doute pendant les allergènes en restauration collective. Que fais-tu tout de suite ?</t>
  </si>
  <si>
    <t>En restauration collective, pour les allergènes, en cas de doute, j’arrête, j’isole si besoin et je préviens. Je ne continue pas sans correction.</t>
  </si>
  <si>
    <t>En restauration collective, pour les allergènes, en cas de doute, je bloque ou j’isole, j’analyse l’écart, je décide de la correction et je trace l’action.</t>
  </si>
  <si>
    <t>Pourquoi les allergènes en restauration collective est-il important pour la sécurité alimentaire ?</t>
  </si>
  <si>
    <t>En restauration collective, pour les allergènes, c’est important car une erreur peut créer un risque sanitaire. Je maîtrise allergene, allergie et gluten.</t>
  </si>
  <si>
    <t>En restauration collective, pour les allergènes, l’enjeu est sanitaire : l’étape peut créer un danger. Je maîtrise les points suivants : maitrise allergenes, information consommateur et matrice allergenes et je vérifie l’application.</t>
  </si>
  <si>
    <t>Quels mots, gestes ou contrôles montrent que tu maîtrises les allergènes en restauration collective ?</t>
  </si>
  <si>
    <t>En restauration collective, pour les allergènes, les mots ou gestes attendus sont : allergene, allergie et gluten. Ils montrent que je contrôle vraiment.</t>
  </si>
  <si>
    <t>En restauration collective, pour les allergènes, les preuves de maîtrise sont maitrise allergenes, information consommateur et matrice allergenes, observation du poste, contrôle documenté et écart traité.</t>
  </si>
  <si>
    <t>Explique à un jeune collègue les précautions à prendre pour les allergènes en restauration collective.</t>
  </si>
  <si>
    <t>En restauration collective, pour les allergènes, je dirais au collègue : vérifie allergene, allergie et gluten, contrôle ton travail et préviens si tu vois un écart.</t>
  </si>
  <si>
    <t>En restauration collective, pour les allergènes, consigne équipe : appliquer les points suivants : maitrise allergenes, information consommateur et matrice allergenes, signaler toute dérive, corriger immédiatement et garder la preuve utile.</t>
  </si>
  <si>
    <t>Pendant les allergènes en restauration collective, qu’est-ce qu’il ne faut surtout pas oublier ?</t>
  </si>
  <si>
    <t>En restauration collective, pour les allergènes, à ne pas oublier : allergene, allergie et gluten. Sans contrôle, on peut laisser passer un risque.</t>
  </si>
  <si>
    <t>En restauration collective, pour les allergènes, point critique : ne pas oublier les points suivants : maitrise allergenes, information consommateur et matrice allergenes, car l’absence de contrôle rend la maîtrise fragile.</t>
  </si>
  <si>
    <t>Tu prépares ou sers un plat avec allergènes possibles en restauration collective. Rédige une réponse courte : ce que tu fais, ce que tu contrôles, et qui tu préviens en cas de doute.</t>
  </si>
  <si>
    <t>En restauration collective, pour les allergènes, je vérifie les points suivants : allergene, allergie et gluten. Si j’ai un doute, j’arrête, je corrige ou je préviens.</t>
  </si>
  <si>
    <t>En restauration collective, pour les allergènes, réponse responsable : organiser l’étape, contrôler les points suivants : maitrise allergenes, information consommateur et matrice allergenes, tracer l’écart et faire appliquer la correction.</t>
  </si>
  <si>
    <t>Présente la procédure professionnelle à appliquer pour maîtriser les allergènes en restauration collective.</t>
  </si>
  <si>
    <t>En restauration collective, pour les allergènes, je respecte la procédure et je vérifie les points suivants : allergene, allergie et gluten. Je garde une preuve si elle est demandée.</t>
  </si>
  <si>
    <t>En restauration collective, pour les allergènes, procédure : définir le responsable, appliquer les points suivants : maitrise allergenes, information consommateur et matrice allergenes, contrôler la conformité et enregistrer les écarts.</t>
  </si>
  <si>
    <t>Quels contrôles, preuves et actions correctives attends-tu sur les allergènes en restauration collective ?</t>
  </si>
  <si>
    <t>En restauration collective, pour les allergènes, je contrôle les points suivants : allergene, allergie et gluten, je note l’écart si besoin et je propose une correction.</t>
  </si>
  <si>
    <t>En restauration collective, pour les allergènes, contrôle/preuve/correctif : vérifier les points suivants : maitrise allergenes, information consommateur et matrice allergenes, conserver fiche ou relevé, puis corriger et tracer l’action.</t>
  </si>
  <si>
    <t>Analyse les dangers liés à les allergènes en restauration collective et indique les mesures de maîtrise attendues.</t>
  </si>
  <si>
    <t>En restauration collective, pour les allergènes, je repère le danger, je maîtrise allergene, allergie et gluten et je préviens le responsable en cas de doute.</t>
  </si>
  <si>
    <t>En restauration collective, pour les allergènes, analyse danger : identifier le risque lié à l’étape, maîtriser les points suivants : maitrise allergenes, information consommateur et matrice allergenes, vérifier l’efficacité et corriger l’écart.</t>
  </si>
  <si>
    <t>Quelles exigences PMS, BPH ou HACCP doivent être respectées pour les allergènes en restauration collective ?</t>
  </si>
  <si>
    <t>En restauration collective, pour les allergènes, je respecte les consignes BPH/PMS : allergene, allergie et gluten. Je travaille proprement et je contrôle.</t>
  </si>
  <si>
    <t>En restauration collective, pour les allergènes, exigence PMS/BPH/HACCP : procédure écrite, les points suivants : maitrise allergenes, information consommateur et matrice allergenes, fréquence de contrôle, preuve et action corrective.</t>
  </si>
  <si>
    <t>Comment réaliserais-tu un audit rapide de la maîtrise de les allergènes en restauration collective ?</t>
  </si>
  <si>
    <t>En restauration collective, pour les allergènes, j’observe le poste, je contrôle les points suivants : allergene, allergie et gluten et je signale les écarts.</t>
  </si>
  <si>
    <t>En restauration collective, pour les allergènes, audit : observer le poste, questionner l’équipe, vérifier les points suivants : maitrise allergenes, information consommateur et matrice allergenes, contrôler les preuves et relever les non-conformités.</t>
  </si>
  <si>
    <t>Quelle décision prends-tu en cas de non-conformité sur les allergènes en restauration collective ?</t>
  </si>
  <si>
    <t>En restauration collective, pour les allergènes, en non-conformité, j’arrête, j’isole le produit ou le matériel, puis je préviens.</t>
  </si>
  <si>
    <t>En restauration collective, pour les allergènes, non-conformité : bloquer ou isoler si besoin, analyser la cause, appliquer la correction et enregistrer la décision.</t>
  </si>
  <si>
    <t>Quels enregistrements ou autocontrôles prouvent que les allergènes est maîtrisé en restauration collective ?</t>
  </si>
  <si>
    <t>En restauration collective, pour les allergènes, je garde une preuve simple : fiche, date, contrôle réalisé et correction si besoin.</t>
  </si>
  <si>
    <t>En restauration collective, pour les allergènes, enregistrements : fiche datée, contrôle de les points suivants : maitrise allergenes, information consommateur et matrice allergenes, nom du responsable, écart constaté et action corrective réalisée.</t>
  </si>
  <si>
    <t>Quelles consignes donnerais-tu à l’équipe pour sécuriser les allergènes en restauration collective ?</t>
  </si>
  <si>
    <t>En restauration collective, pour les allergènes, je rappelle à l’équipe de contrôler les points suivants : allergene, allergie et gluten, d’appliquer la consigne et de signaler les écarts.</t>
  </si>
  <si>
    <t>En restauration collective, pour les allergènes, consignes équipe : expliquer les points suivants : maitrise allergenes, information consommateur et matrice allergenes, préciser le contrôle attendu, la fréquence, le responsable et la conduite à tenir.</t>
  </si>
  <si>
    <t>Explique le lien entre les allergènes en restauration collective et les risques microbiologiques, chimiques, physiques ou allergènes.</t>
  </si>
  <si>
    <t>En restauration collective, pour les allergènes, je relie l’étape aux dangers possibles et je contrôle les points suivants : allergene, allergie et gluten pour limiter le risque.</t>
  </si>
  <si>
    <t>En restauration collective, pour les allergènes, lien dangers : relier l’étape aux risques microbiologiques, chimiques, physiques ou allergènes, puis vérifier les points suivants : maitrise allergenes, information consommateur et matrice allergenes.</t>
  </si>
  <si>
    <t>Rédige une réponse de responsable sur les allergènes en restauration collective : organisation, contrôle, traçabilité et correction.</t>
  </si>
  <si>
    <t>En restauration collective, pour les allergènes, je m’organise, je contrôle les points suivants : allergene, allergie et gluten, je note l’écart et je fais corriger.</t>
  </si>
  <si>
    <t>En restauration collective, pour les allergènes, responsable : planifier l’étape, appliquer les points suivants : maitrise allergenes, information consommateur et matrice allergenes, contrôler, tracer les écarts et valider l’action corrective.</t>
  </si>
  <si>
    <t>Tu travailles dans des locaux alimentaires en restauration collective. Explique en 2 phrases ce que tu fais pour éviter un risque physique.</t>
  </si>
  <si>
    <t>En restauration collective, pour les locaux, je fais attention à local propre, sol propre et mur propre. Je contrôle le résultat et je préviens si j’ai un doute.</t>
  </si>
  <si>
    <t>En restauration collective, pour les locaux, je maîtrise l’étape avec les points suivants : entretien locaux, plan de lutte nuisibles et maintenance preventive, contrôle opérationnel et consigne claire à l’équipe.</t>
  </si>
  <si>
    <t>Pendant les locaux en restauration collective, que contrôles-tu concrètement avant de continuer ? Donne au moins deux points terrain.</t>
  </si>
  <si>
    <t>En restauration collective, pour les locaux, je contrôle les points suivants : local propre, sol propre et mur propre. Si ce n’est pas conforme, je stoppe, je corrige ou je préviens.</t>
  </si>
  <si>
    <t>En restauration collective, pour les locaux, je vérifie les points suivants : entretien locaux, plan de lutte nuisibles et maintenance preventive, je compare au critère attendu et je déclenche une action corrective si l’écart est confirmé.</t>
  </si>
  <si>
    <t>Décris les bons gestes à appliquer pendant les locaux en restauration collective, avec des mots simples.</t>
  </si>
  <si>
    <t>En restauration collective, pour les locaux, les bons gestes sont local propre, sol propre et mur propre. Je les applique avant de continuer.</t>
  </si>
  <si>
    <t>En restauration collective, pour les locaux, les gestes attendus sont formalisés : entretien locaux, plan de lutte nuisibles et maintenance preventive, contrôle au poste et correction immédiate en cas de dérive.</t>
  </si>
  <si>
    <t>Donne un exemple simple de conduite correcte pendant les locaux en restauration collective.</t>
  </si>
  <si>
    <t>En restauration collective, pour les locaux, exemple : je vérifie les points suivants : local propre, sol propre et mur propre. Si quelque chose ne va pas, je corrige.</t>
  </si>
  <si>
    <t>En restauration collective, pour les locaux, exemple professionnel : sécuriser l’étape par les points suivants : entretien locaux, plan de lutte nuisibles et maintenance preventive, puis tracer l’écart et la correction si nécessaire.</t>
  </si>
  <si>
    <t>Tu vois un écart ou tu as un doute pendant les locaux en restauration collective. Que fais-tu tout de suite ?</t>
  </si>
  <si>
    <t>En restauration collective, pour les locaux, en cas de doute, j’arrête, j’isole si besoin et je préviens. Je ne continue pas sans correction.</t>
  </si>
  <si>
    <t>En restauration collective, pour les locaux, en cas de doute, je bloque ou j’isole, j’analyse l’écart, je décide de la correction et je trace l’action.</t>
  </si>
  <si>
    <t>Pourquoi les locaux en restauration collective est-il important pour la sécurité alimentaire ?</t>
  </si>
  <si>
    <t>En restauration collective, pour les locaux, c’est important car une erreur peut créer un risque sanitaire. Je maîtrise local propre, sol propre et mur propre.</t>
  </si>
  <si>
    <t>En restauration collective, pour les locaux, l’enjeu est sanitaire : l’étape peut créer un danger. Je maîtrise les points suivants : entretien locaux, plan de lutte nuisibles et maintenance preventive et je vérifie l’application.</t>
  </si>
  <si>
    <t>Quels mots, gestes ou contrôles montrent que tu maîtrises les locaux en restauration collective ?</t>
  </si>
  <si>
    <t>En restauration collective, pour les locaux, les mots ou gestes attendus sont : local propre, sol propre et mur propre. Ils montrent que je contrôle vraiment.</t>
  </si>
  <si>
    <t>En restauration collective, pour les locaux, les preuves de maîtrise sont entretien locaux, plan de lutte nuisibles et maintenance preventive, observation du poste, contrôle documenté et écart traité.</t>
  </si>
  <si>
    <t>Explique à un jeune collègue les précautions à prendre pour les locaux en restauration collective.</t>
  </si>
  <si>
    <t>En restauration collective, pour les locaux, je dirais au collègue : vérifie local propre, sol propre et mur propre, contrôle ton travail et préviens si tu vois un écart.</t>
  </si>
  <si>
    <t>En restauration collective, pour les locaux, consigne équipe : appliquer les points suivants : entretien locaux, plan de lutte nuisibles et maintenance preventive, signaler toute dérive, corriger immédiatement et garder la preuve utile.</t>
  </si>
  <si>
    <t>Pendant les locaux en restauration collective, qu’est-ce qu’il ne faut surtout pas oublier ?</t>
  </si>
  <si>
    <t>En restauration collective, pour les locaux, à ne pas oublier : local propre, sol propre et mur propre. Sans contrôle, on peut laisser passer un risque.</t>
  </si>
  <si>
    <t>En restauration collective, pour les locaux, point critique : ne pas oublier les points suivants : entretien locaux, plan de lutte nuisibles et maintenance preventive, car l’absence de contrôle rend la maîtrise fragile.</t>
  </si>
  <si>
    <t>Tu travailles dans des locaux alimentaires en restauration collective. Rédige une réponse courte : ce que tu fais, ce que tu contrôles, et qui tu préviens en cas de doute.</t>
  </si>
  <si>
    <t>En restauration collective, pour les locaux, je vérifie les points suivants : local propre, sol propre et mur propre. Si j’ai un doute, j’arrête, je corrige ou je préviens.</t>
  </si>
  <si>
    <t>En restauration collective, pour les locaux, réponse responsable : organiser l’étape, contrôler les points suivants : entretien locaux, plan de lutte nuisibles et maintenance preventive, tracer l’écart et faire appliquer la correction.</t>
  </si>
  <si>
    <t>Présente la procédure professionnelle à appliquer pour maîtriser les locaux en restauration collective.</t>
  </si>
  <si>
    <t>En restauration collective, pour les locaux, je respecte la procédure et je vérifie les points suivants : local propre, sol propre et mur propre. Je garde une preuve si elle est demandée.</t>
  </si>
  <si>
    <t>En restauration collective, pour les locaux, procédure : définir le responsable, appliquer les points suivants : entretien locaux, plan de lutte nuisibles et maintenance preventive, contrôler la conformité et enregistrer les écarts.</t>
  </si>
  <si>
    <t>Quels contrôles, preuves et actions correctives attends-tu sur les locaux en restauration collective ?</t>
  </si>
  <si>
    <t>En restauration collective, pour les locaux, je contrôle les points suivants : local propre, sol propre et mur propre, je note l’écart si besoin et je propose une correction.</t>
  </si>
  <si>
    <t>En restauration collective, pour les locaux, contrôle/preuve/correctif : vérifier les points suivants : entretien locaux, plan de lutte nuisibles et maintenance preventive, conserver fiche ou relevé, puis corriger et tracer l’action.</t>
  </si>
  <si>
    <t>Analyse les dangers liés à les locaux en restauration collective et indique les mesures de maîtrise attendues.</t>
  </si>
  <si>
    <t>En restauration collective, pour les locaux, je repère le danger, je maîtrise local propre, sol propre et mur propre et je préviens le responsable en cas de doute.</t>
  </si>
  <si>
    <t>En restauration collective, pour les locaux, analyse danger : identifier le risque lié à l’étape, maîtriser les points suivants : entretien locaux, plan de lutte nuisibles et maintenance preventive, vérifier l’efficacité et corriger l’écart.</t>
  </si>
  <si>
    <t>Quelles exigences PMS, BPH ou HACCP doivent être respectées pour les locaux en restauration collective ?</t>
  </si>
  <si>
    <t>En restauration collective, pour les locaux, je respecte les consignes BPH/PMS : local propre, sol propre et mur propre. Je travaille proprement et je contrôle.</t>
  </si>
  <si>
    <t>En restauration collective, pour les locaux, exigence PMS/BPH/HACCP : procédure écrite, les points suivants : entretien locaux, plan de lutte nuisibles et maintenance preventive, fréquence de contrôle, preuve et action corrective.</t>
  </si>
  <si>
    <t>Comment réaliserais-tu un audit rapide de la maîtrise de les locaux en restauration collective ?</t>
  </si>
  <si>
    <t>En restauration collective, pour les locaux, j’observe le poste, je contrôle les points suivants : local propre, sol propre et mur propre et je signale les écarts.</t>
  </si>
  <si>
    <t>En restauration collective, pour les locaux, audit : observer le poste, questionner l’équipe, vérifier les points suivants : entretien locaux, plan de lutte nuisibles et maintenance preventive, contrôler les preuves et relever les non-conformités.</t>
  </si>
  <si>
    <t>Quelle décision prends-tu en cas de non-conformité sur les locaux en restauration collective ?</t>
  </si>
  <si>
    <t>En restauration collective, pour les locaux, en non-conformité, j’arrête, j’isole le produit ou le matériel, puis je préviens.</t>
  </si>
  <si>
    <t>En restauration collective, pour les locaux, non-conformité : bloquer ou isoler si besoin, analyser la cause, appliquer la correction et enregistrer la décision.</t>
  </si>
  <si>
    <t>Quels enregistrements ou autocontrôles prouvent que les locaux est maîtrisé en restauration collective ?</t>
  </si>
  <si>
    <t>En restauration collective, pour les locaux, je garde une preuve simple : fiche, date, contrôle réalisé et correction si besoin.</t>
  </si>
  <si>
    <t>En restauration collective, pour les locaux, enregistrements : fiche datée, contrôle de les points suivants : entretien locaux, plan de lutte nuisibles et maintenance preventive, nom du responsable, écart constaté et action corrective réalisée.</t>
  </si>
  <si>
    <t>Quelles consignes donnerais-tu à l’équipe pour sécuriser les locaux en restauration collective ?</t>
  </si>
  <si>
    <t>En restauration collective, pour les locaux, je rappelle à l’équipe de contrôler les points suivants : local propre, sol propre et mur propre, d’appliquer la consigne et de signaler les écarts.</t>
  </si>
  <si>
    <t>En restauration collective, pour les locaux, consignes équipe : expliquer les points suivants : entretien locaux, plan de lutte nuisibles et maintenance preventive, préciser le contrôle attendu, la fréquence, le responsable et la conduite à tenir.</t>
  </si>
  <si>
    <t>Explique le lien entre les locaux en restauration collective et les risques microbiologiques, chimiques, physiques ou allergènes.</t>
  </si>
  <si>
    <t>En restauration collective, pour les locaux, je relie l’étape aux dangers possibles et je contrôle les points suivants : local propre, sol propre et mur propre pour limiter le risque.</t>
  </si>
  <si>
    <t>En restauration collective, pour les locaux, lien dangers : relier l’étape aux risques microbiologiques, chimiques, physiques ou allergènes, puis vérifier les points suivants : entretien locaux, plan de lutte nuisibles et maintenance preventive.</t>
  </si>
  <si>
    <t>Rédige une réponse de responsable sur les locaux en restauration collective : organisation, contrôle, traçabilité et correction.</t>
  </si>
  <si>
    <t>En restauration collective, pour les locaux, je m’organise, je contrôle les points suivants : local propre, sol propre et mur propre, je note l’écart et je fais corriger.</t>
  </si>
  <si>
    <t>En restauration collective, pour les locaux, responsable : planifier l’étape, appliquer les points suivants : entretien locaux, plan de lutte nuisibles et maintenance preventive, contrôler, tracer les écarts et valider l’action corrective.</t>
  </si>
  <si>
    <t>Tu organises ton poste ou ton équipe en restauration collective. Explique en 2 phrases ce que tu fais pour éviter un risque transversal.</t>
  </si>
  <si>
    <t>En restauration collective, pour l’organisation, je fais attention à s organiser, preparer ordre et planning. Je contrôle le résultat et je préviens si j’ai un doute.</t>
  </si>
  <si>
    <t>En restauration collective, pour l’organisation, je maîtrise l’étape avec les points suivants : organisation production, responsabilites definies et planning sanitaire, contrôle opérationnel et consigne claire à l’équipe.</t>
  </si>
  <si>
    <t>Pendant l’organisation en restauration collective, que contrôles-tu concrètement avant de continuer ? Donne au moins deux points terrain.</t>
  </si>
  <si>
    <t>En restauration collective, pour l’organisation, je contrôle les points suivants : s organiser, preparer ordre et planning. Si ce n’est pas conforme, je stoppe, je corrige ou je préviens.</t>
  </si>
  <si>
    <t>En restauration collective, pour l’organisation, je vérifie les points suivants : organisation production, responsabilites definies et planning sanitaire, je compare au critère attendu et je déclenche une action corrective si l’écart est confirmé.</t>
  </si>
  <si>
    <t>Décris les bons gestes à appliquer pendant l’organisation en restauration collective, avec des mots simples.</t>
  </si>
  <si>
    <t>En restauration collective, pour l’organisation, les bons gestes sont s organiser, preparer ordre et planning. Je les applique avant de continuer.</t>
  </si>
  <si>
    <t>En restauration collective, pour l’organisation, les gestes attendus sont formalisés : organisation production, responsabilites definies et planning sanitaire, contrôle au poste et correction immédiate en cas de dérive.</t>
  </si>
  <si>
    <t>Donne un exemple simple de conduite correcte pendant l’organisation en restauration collective.</t>
  </si>
  <si>
    <t>En restauration collective, pour l’organisation, exemple : je vérifie les points suivants : s organiser, preparer ordre et planning. Si quelque chose ne va pas, je corrige.</t>
  </si>
  <si>
    <t>En restauration collective, pour l’organisation, exemple professionnel : sécuriser l’étape par les points suivants : organisation production, responsabilites definies et planning sanitaire, puis tracer l’écart et la correction si nécessaire.</t>
  </si>
  <si>
    <t>Tu vois un écart ou tu as un doute pendant l’organisation en restauration collective. Que fais-tu tout de suite ?</t>
  </si>
  <si>
    <t>En restauration collective, pour l’organisation, en cas de doute, j’arrête, j’isole si besoin et je préviens. Je ne continue pas sans correction.</t>
  </si>
  <si>
    <t>En restauration collective, pour l’organisation, en cas de doute, je bloque ou j’isole, j’analyse l’écart, je décide de la correction et je trace l’action.</t>
  </si>
  <si>
    <t>Pourquoi l’organisation en restauration collective est-il important pour la sécurité alimentaire ?</t>
  </si>
  <si>
    <t>En restauration collective, pour l’organisation, c’est important car une erreur peut créer un risque sanitaire. Je maîtrise s organiser, preparer ordre et planning.</t>
  </si>
  <si>
    <t>En restauration collective, pour l’organisation, l’enjeu est sanitaire : l’étape peut créer un danger. Je maîtrise les points suivants : organisation production, responsabilites definies et planning sanitaire et je vérifie l’application.</t>
  </si>
  <si>
    <t>Quels mots, gestes ou contrôles montrent que tu maîtrises l’organisation en restauration collective ?</t>
  </si>
  <si>
    <t>En restauration collective, pour l’organisation, les mots ou gestes attendus sont : s organiser, preparer ordre et planning. Ils montrent que je contrôle vraiment.</t>
  </si>
  <si>
    <t>En restauration collective, pour l’organisation, les preuves de maîtrise sont organisation production, responsabilites definies et planning sanitaire, observation du poste, contrôle documenté et écart traité.</t>
  </si>
  <si>
    <t>Explique à un jeune collègue les précautions à prendre pour l’organisation en restauration collective.</t>
  </si>
  <si>
    <t>En restauration collective, pour l’organisation, je dirais au collègue : vérifie s organiser, preparer ordre et planning, contrôle ton travail et préviens si tu vois un écart.</t>
  </si>
  <si>
    <t>En restauration collective, pour l’organisation, consigne équipe : appliquer les points suivants : organisation production, responsabilites definies et planning sanitaire, signaler toute dérive, corriger immédiatement et garder la preuve utile.</t>
  </si>
  <si>
    <t>Pendant l’organisation en restauration collective, qu’est-ce qu’il ne faut surtout pas oublier ?</t>
  </si>
  <si>
    <t>En restauration collective, pour l’organisation, à ne pas oublier : s organiser, preparer ordre et planning. Sans contrôle, on peut laisser passer un risque.</t>
  </si>
  <si>
    <t>En restauration collective, pour l’organisation, point critique : ne pas oublier les points suivants : organisation production, responsabilites definies et planning sanitaire, car l’absence de contrôle rend la maîtrise fragile.</t>
  </si>
  <si>
    <t>Tu organises ton poste ou ton équipe en restauration collective. Rédige une réponse courte : ce que tu fais, ce que tu contrôles, et qui tu préviens en cas de doute.</t>
  </si>
  <si>
    <t>En restauration collective, pour l’organisation, je vérifie les points suivants : s organiser, preparer ordre et planning. Si j’ai un doute, j’arrête, je corrige ou je préviens.</t>
  </si>
  <si>
    <t>En restauration collective, pour l’organisation, réponse responsable : organiser l’étape, contrôler les points suivants : organisation production, responsabilites definies et planning sanitaire, tracer l’écart et faire appliquer la correction.</t>
  </si>
  <si>
    <t>Présente la procédure professionnelle à appliquer pour maîtriser l’organisation en restauration collective.</t>
  </si>
  <si>
    <t>En restauration collective, pour l’organisation, je respecte la procédure et je vérifie les points suivants : s organiser, preparer ordre et planning. Je garde une preuve si elle est demandée.</t>
  </si>
  <si>
    <t>En restauration collective, pour l’organisation, procédure : définir le responsable, appliquer les points suivants : organisation production, responsabilites definies et planning sanitaire, contrôler la conformité et enregistrer les écarts.</t>
  </si>
  <si>
    <t>Quels contrôles, preuves et actions correctives attends-tu sur l’organisation en restauration collective ?</t>
  </si>
  <si>
    <t>En restauration collective, pour l’organisation, je contrôle les points suivants : s organiser, preparer ordre et planning, je note l’écart si besoin et je propose une correction.</t>
  </si>
  <si>
    <t>En restauration collective, pour l’organisation, contrôle/preuve/correctif : vérifier les points suivants : organisation production, responsabilites definies et planning sanitaire, conserver fiche ou relevé, puis corriger et tracer l’action.</t>
  </si>
  <si>
    <t>Analyse les dangers liés à l’organisation en restauration collective et indique les mesures de maîtrise attendues.</t>
  </si>
  <si>
    <t>En restauration collective, pour l’organisation, je repère le danger, je maîtrise s organiser, preparer ordre et planning et je préviens le responsable en cas de doute.</t>
  </si>
  <si>
    <t>En restauration collective, pour l’organisation, analyse danger : identifier le risque lié à l’étape, maîtriser les points suivants : organisation production, responsabilites definies et planning sanitaire, vérifier l’efficacité et corriger l’écart.</t>
  </si>
  <si>
    <t>Quelles exigences PMS, BPH ou HACCP doivent être respectées pour l’organisation en restauration collective ?</t>
  </si>
  <si>
    <t>En restauration collective, pour l’organisation, je respecte les consignes BPH/PMS : s organiser, preparer ordre et planning. Je travaille proprement et je contrôle.</t>
  </si>
  <si>
    <t>En restauration collective, pour l’organisation, exigence PMS/BPH/HACCP : procédure écrite, les points suivants : organisation production, responsabilites definies et planning sanitaire, fréquence de contrôle, preuve et action corrective.</t>
  </si>
  <si>
    <t>Comment réaliserais-tu un audit rapide de la maîtrise de l’organisation en restauration collective ?</t>
  </si>
  <si>
    <t>En restauration collective, pour l’organisation, j’observe le poste, je contrôle les points suivants : s organiser, preparer ordre et planning et je signale les écarts.</t>
  </si>
  <si>
    <t>En restauration collective, pour l’organisation, audit : observer le poste, questionner l’équipe, vérifier les points suivants : organisation production, responsabilites definies et planning sanitaire, contrôler les preuves et relever les non-conformités.</t>
  </si>
  <si>
    <t>Quelle décision prends-tu en cas de non-conformité sur l’organisation en restauration collective ?</t>
  </si>
  <si>
    <t>En restauration collective, pour l’organisation, en non-conformité, j’arrête, j’isole le produit ou le matériel, puis je préviens.</t>
  </si>
  <si>
    <t>En restauration collective, pour l’organisation, non-conformité : bloquer ou isoler si besoin, analyser la cause, appliquer la correction et enregistrer la décision.</t>
  </si>
  <si>
    <t>Quels enregistrements ou autocontrôles prouvent que l’organisation est maîtrisé en restauration collective ?</t>
  </si>
  <si>
    <t>En restauration collective, pour l’organisation, je garde une preuve simple : fiche, date, contrôle réalisé et correction si besoin.</t>
  </si>
  <si>
    <t>En restauration collective, pour l’organisation, enregistrements : fiche datée, contrôle de les points suivants : organisation production, responsabilites definies et planning sanitaire, nom du responsable, écart constaté et action corrective réalisée.</t>
  </si>
  <si>
    <t>Quelles consignes donnerais-tu à l’équipe pour sécuriser l’organisation en restauration collective ?</t>
  </si>
  <si>
    <t>En restauration collective, pour l’organisation, je rappelle à l’équipe de contrôler les points suivants : s organiser, preparer ordre et planning, d’appliquer la consigne et de signaler les écarts.</t>
  </si>
  <si>
    <t>En restauration collective, pour l’organisation, consignes équipe : expliquer les points suivants : organisation production, responsabilites definies et planning sanitaire, préciser le contrôle attendu, la fréquence, le responsable et la conduite à tenir.</t>
  </si>
  <si>
    <t>Explique le lien entre l’organisation en restauration collective et les risques microbiologiques, chimiques, physiques ou allergènes.</t>
  </si>
  <si>
    <t>En restauration collective, pour l’organisation, je relie l’étape aux dangers possibles et je contrôle les points suivants : s organiser, preparer ordre et planning pour limiter le risque.</t>
  </si>
  <si>
    <t>En restauration collective, pour l’organisation, lien dangers : relier l’étape aux risques microbiologiques, chimiques, physiques ou allergènes, puis vérifier les points suivants : organisation production, responsabilites definies et planning sanitaire.</t>
  </si>
  <si>
    <t>Rédige une réponse de responsable sur l’organisation en restauration collective : organisation, contrôle, traçabilité et correction.</t>
  </si>
  <si>
    <t>En restauration collective, pour l’organisation, je m’organise, je contrôle les points suivants : s organiser, preparer ordre et planning, je note l’écart et je fais corriger.</t>
  </si>
  <si>
    <t>En restauration collective, pour l’organisation, responsable : planifier l’étape, appliquer les points suivants : organisation production, responsabilites definies et planning sanitaire, contrôler, tracer les écarts et valider l’action corrective.</t>
  </si>
  <si>
    <t>Tu réponds à une situation générale d’hygiène en restauration collective. Explique en 2 phrases ce que tu fais pour éviter un risque transversal.</t>
  </si>
  <si>
    <t>En restauration collective, pour l’hygiène générale, je fais attention à hygiene, bonnes pratiques et faire attention. Je contrôle le résultat et je préviens si j’ai un doute.</t>
  </si>
  <si>
    <t>En restauration collective, pour l’hygiène générale, je maîtrise l’étape avec les points suivants : pms, bph et haccp, contrôle opérationnel et consigne claire à l’équipe.</t>
  </si>
  <si>
    <t>Pendant l’hygiène générale en restauration collective, que contrôles-tu concrètement avant de continuer ? Donne au moins deux points terrain.</t>
  </si>
  <si>
    <t>En restauration collective, pour l’hygiène générale, je contrôle les points suivants : hygiene, bonnes pratiques et faire attention. Si ce n’est pas conforme, je stoppe, je corrige ou je préviens.</t>
  </si>
  <si>
    <t>En restauration collective, pour l’hygiène générale, je vérifie les points suivants : pms, bph et haccp, je compare au critère attendu et je déclenche une action corrective si l’écart est confirmé.</t>
  </si>
  <si>
    <t>Décris les bons gestes à appliquer pendant l’hygiène générale en restauration collective, avec des mots simples.</t>
  </si>
  <si>
    <t>En restauration collective, pour l’hygiène générale, les bons gestes sont hygiene, bonnes pratiques et faire attention. Je les applique avant de continuer.</t>
  </si>
  <si>
    <t>En restauration collective, pour l’hygiène générale, les gestes attendus sont formalisés : pms, bph et haccp, contrôle au poste et correction immédiate en cas de dérive.</t>
  </si>
  <si>
    <t>Donne un exemple simple de conduite correcte pendant l’hygiène générale en restauration collective.</t>
  </si>
  <si>
    <t>En restauration collective, pour l’hygiène générale, exemple : je vérifie les points suivants : hygiene, bonnes pratiques et faire attention. Si quelque chose ne va pas, je corrige.</t>
  </si>
  <si>
    <t>En restauration collective, pour l’hygiène générale, exemple professionnel : sécuriser l’étape par les points suivants : pms, bph et haccp, puis tracer l’écart et la correction si nécessaire.</t>
  </si>
  <si>
    <t>Tu vois un écart ou tu as un doute pendant l’hygiène générale en restauration collective. Que fais-tu tout de suite ?</t>
  </si>
  <si>
    <t>En restauration collective, pour l’hygiène générale, en cas de doute, j’arrête, j’isole si besoin et je préviens. Je ne continue pas sans correction.</t>
  </si>
  <si>
    <t>En restauration collective, pour l’hygiène générale, en cas de doute, je bloque ou j’isole, j’analyse l’écart, je décide de la correction et je trace l’action.</t>
  </si>
  <si>
    <t>Pourquoi l’hygiène générale en restauration collective est-il important pour la sécurité alimentaire ?</t>
  </si>
  <si>
    <t>En restauration collective, pour l’hygiène générale, c’est important car une erreur peut créer un risque sanitaire. Je maîtrise hygiene, bonnes pratiques et faire attention.</t>
  </si>
  <si>
    <t>En restauration collective, pour l’hygiène générale, l’enjeu est sanitaire : l’étape peut créer un danger. Je maîtrise les points suivants : pms, bph et haccp et je vérifie l’application.</t>
  </si>
  <si>
    <t>Quels mots, gestes ou contrôles montrent que tu maîtrises l’hygiène générale en restauration collective ?</t>
  </si>
  <si>
    <t>En restauration collective, pour l’hygiène générale, les mots ou gestes attendus sont : hygiene, bonnes pratiques et faire attention. Ils montrent que je contrôle vraiment.</t>
  </si>
  <si>
    <t>En restauration collective, pour l’hygiène générale, les preuves de maîtrise sont pms, bph et haccp, observation du poste, contrôle documenté et écart traité.</t>
  </si>
  <si>
    <t>Explique à un jeune collègue les précautions à prendre pour l’hygiène générale en restauration collective.</t>
  </si>
  <si>
    <t>En restauration collective, pour l’hygiène générale, je dirais au collègue : vérifie hygiene, bonnes pratiques et faire attention, contrôle ton travail et préviens si tu vois un écart.</t>
  </si>
  <si>
    <t>En restauration collective, pour l’hygiène générale, consigne équipe : appliquer les points suivants : pms, bph et haccp, signaler toute dérive, corriger immédiatement et garder la preuve utile.</t>
  </si>
  <si>
    <t>Pendant l’hygiène générale en restauration collective, qu’est-ce qu’il ne faut surtout pas oublier ?</t>
  </si>
  <si>
    <t>En restauration collective, pour l’hygiène générale, à ne pas oublier : hygiene, bonnes pratiques et faire attention. Sans contrôle, on peut laisser passer un risque.</t>
  </si>
  <si>
    <t>En restauration collective, pour l’hygiène générale, point critique : ne pas oublier les points suivants : pms, bph et haccp, car l’absence de contrôle rend la maîtrise fragile.</t>
  </si>
  <si>
    <t>Tu réponds à une situation générale d’hygiène en restauration collective. Rédige une réponse courte : ce que tu fais, ce que tu contrôles, et qui tu préviens en cas de doute.</t>
  </si>
  <si>
    <t>En restauration collective, pour l’hygiène générale, je vérifie les points suivants : hygiene, bonnes pratiques et faire attention. Si j’ai un doute, j’arrête, je corrige ou je préviens.</t>
  </si>
  <si>
    <t>En restauration collective, pour l’hygiène générale, réponse responsable : organiser l’étape, contrôler les points suivants : pms, bph et haccp, tracer l’écart et faire appliquer la correction.</t>
  </si>
  <si>
    <t>Présente la procédure professionnelle à appliquer pour maîtriser l’hygiène générale en restauration collective.</t>
  </si>
  <si>
    <t>En restauration collective, pour l’hygiène générale, je respecte la procédure et je vérifie les points suivants : hygiene, bonnes pratiques et faire attention. Je garde une preuve si elle est demandée.</t>
  </si>
  <si>
    <t>En restauration collective, pour l’hygiène générale, procédure : définir le responsable, appliquer les points suivants : pms, bph et haccp, contrôler la conformité et enregistrer les écarts.</t>
  </si>
  <si>
    <t>Quels contrôles, preuves et actions correctives attends-tu sur l’hygiène générale en restauration collective ?</t>
  </si>
  <si>
    <t>En restauration collective, pour l’hygiène générale, je contrôle les points suivants : hygiene, bonnes pratiques et faire attention, je note l’écart si besoin et je propose une correction.</t>
  </si>
  <si>
    <t>En restauration collective, pour l’hygiène générale, contrôle/preuve/correctif : vérifier les points suivants : pms, bph et haccp, conserver fiche ou relevé, puis corriger et tracer l’action.</t>
  </si>
  <si>
    <t>Analyse les dangers liés à l’hygiène générale en restauration collective et indique les mesures de maîtrise attendues.</t>
  </si>
  <si>
    <t>En restauration collective, pour l’hygiène générale, je repère le danger, je maîtrise hygiene, bonnes pratiques et faire attention et je préviens le responsable en cas de doute.</t>
  </si>
  <si>
    <t>En restauration collective, pour l’hygiène générale, analyse danger : identifier le risque lié à l’étape, maîtriser les points suivants : pms, bph et haccp, vérifier l’efficacité et corriger l’écart.</t>
  </si>
  <si>
    <t>Quelles exigences PMS, BPH ou HACCP doivent être respectées pour l’hygiène générale en restauration collective ?</t>
  </si>
  <si>
    <t>En restauration collective, pour l’hygiène générale, je respecte les consignes BPH/PMS : hygiene, bonnes pratiques et faire attention. Je travaille proprement et je contrôle.</t>
  </si>
  <si>
    <t>En restauration collective, pour l’hygiène générale, exigence PMS/BPH/HACCP : procédure écrite, les points suivants : pms, bph et haccp, fréquence de contrôle, preuve et action corrective.</t>
  </si>
  <si>
    <t>Comment réaliserais-tu un audit rapide de la maîtrise de l’hygiène générale en restauration collective ?</t>
  </si>
  <si>
    <t>En restauration collective, pour l’hygiène générale, j’observe le poste, je contrôle les points suivants : hygiene, bonnes pratiques et faire attention et je signale les écarts.</t>
  </si>
  <si>
    <t>En restauration collective, pour l’hygiène générale, audit : observer le poste, questionner l’équipe, vérifier les points suivants : pms, bph et haccp, contrôler les preuves et relever les non-conformités.</t>
  </si>
  <si>
    <t>Quelle décision prends-tu en cas de non-conformité sur l’hygiène générale en restauration collective ?</t>
  </si>
  <si>
    <t>En restauration collective, pour l’hygiène générale, en non-conformité, j’arrête, j’isole le produit ou le matériel, puis je préviens.</t>
  </si>
  <si>
    <t>En restauration collective, pour l’hygiène générale, non-conformité : bloquer ou isoler si besoin, analyser la cause, appliquer la correction et enregistrer la décision.</t>
  </si>
  <si>
    <t>Quels enregistrements ou autocontrôles prouvent que l’hygiène générale est maîtrisé en restauration collective ?</t>
  </si>
  <si>
    <t>En restauration collective, pour l’hygiène générale, je garde une preuve simple : fiche, date, contrôle réalisé et correction si besoin.</t>
  </si>
  <si>
    <t>En restauration collective, pour l’hygiène générale, enregistrements : fiche datée, contrôle de les points suivants : pms, bph et haccp, nom du responsable, écart constaté et action corrective réalisée.</t>
  </si>
  <si>
    <t>Quelles consignes donnerais-tu à l’équipe pour sécuriser l’hygiène générale en restauration collective ?</t>
  </si>
  <si>
    <t>En restauration collective, pour l’hygiène générale, je rappelle à l’équipe de contrôler les points suivants : hygiene, bonnes pratiques et faire attention, d’appliquer la consigne et de signaler les écarts.</t>
  </si>
  <si>
    <t>En restauration collective, pour l’hygiène générale, consignes équipe : expliquer les points suivants : pms, bph et haccp, préciser le contrôle attendu, la fréquence, le responsable et la conduite à tenir.</t>
  </si>
  <si>
    <t>Explique le lien entre l’hygiène générale en restauration collective et les risques microbiologiques, chimiques, physiques ou allergènes.</t>
  </si>
  <si>
    <t>En restauration collective, pour l’hygiène générale, je relie l’étape aux dangers possibles et je contrôle les points suivants : hygiene, bonnes pratiques et faire attention pour limiter le risque.</t>
  </si>
  <si>
    <t>En restauration collective, pour l’hygiène générale, lien dangers : relier l’étape aux risques microbiologiques, chimiques, physiques ou allergènes, puis vérifier les points suivants : pms, bph et haccp.</t>
  </si>
  <si>
    <t>Rédige une réponse de responsable sur l’hygiène générale en restauration collective : organisation, contrôle, traçabilité et correction.</t>
  </si>
  <si>
    <t>En restauration collective, pour l’hygiène générale, je m’organise, je contrôle les points suivants : hygiene, bonnes pratiques et faire attention, je note l’écart et je fais corriger.</t>
  </si>
  <si>
    <t>En restauration collective, pour l’hygiène générale, responsable : planifier l’étape, appliquer les points suivants : pms, bph et haccp, contrôler, tracer les écarts et valider l’action corrective.</t>
  </si>
  <si>
    <t>Tu travailles en légumerie en restauration collective. Explique en 2 phrases ce que tu fais pour éviter un risque microbiologique.</t>
  </si>
  <si>
    <t>En restauration collective, pour la légumerie, je fais attention à laver legumes, terre et eplucher. Je contrôle le résultat et je préviens si j’ai un doute.</t>
  </si>
  <si>
    <t>En restauration collective, pour la légumerie, je maîtrise l’étape avec les points suivants : procedure legumerie, zone terreuse et lavage desinfection legumes, contrôle opérationnel et consigne claire à l’équipe.</t>
  </si>
  <si>
    <t>Pendant la légumerie en restauration collective, que contrôles-tu concrètement avant de continuer ? Donne au moins deux points terrain.</t>
  </si>
  <si>
    <t>En restauration collective, pour la légumerie, je contrôle les points suivants : laver legumes, terre et eplucher. Si ce n’est pas conforme, je stoppe, je corrige ou je préviens.</t>
  </si>
  <si>
    <t>En restauration collective, pour la légumerie, je vérifie les points suivants : procedure legumerie, zone terreuse et lavage desinfection legumes, je compare au critère attendu et je déclenche une action corrective si l’écart est confirmé.</t>
  </si>
  <si>
    <t>Décris les bons gestes à appliquer pendant la légumerie en restauration collective, avec des mots simples.</t>
  </si>
  <si>
    <t>En restauration collective, pour la légumerie, les bons gestes sont laver legumes, terre et eplucher. Je les applique avant de continuer.</t>
  </si>
  <si>
    <t>En restauration collective, pour la légumerie, les gestes attendus sont formalisés : procedure legumerie, zone terreuse et lavage desinfection legumes, contrôle au poste et correction immédiate en cas de dérive.</t>
  </si>
  <si>
    <t>Donne un exemple simple de conduite correcte pendant la légumerie en restauration collective.</t>
  </si>
  <si>
    <t>En restauration collective, pour la légumerie, exemple : je vérifie les points suivants : laver legumes, terre et eplucher. Si quelque chose ne va pas, je corrige.</t>
  </si>
  <si>
    <t>En restauration collective, pour la légumerie, exemple professionnel : sécuriser l’étape par les points suivants : procedure legumerie, zone terreuse et lavage desinfection legumes, puis tracer l’écart et la correction si nécessaire.</t>
  </si>
  <si>
    <t>Tu vois un écart ou tu as un doute pendant la légumerie en restauration collective. Que fais-tu tout de suite ?</t>
  </si>
  <si>
    <t>En restauration collective, pour la légumerie, en cas de doute, j’arrête, j’isole si besoin et je préviens. Je ne continue pas sans correction.</t>
  </si>
  <si>
    <t>En restauration collective, pour la légumerie, en cas de doute, je bloque ou j’isole, j’analyse l’écart, je décide de la correction et je trace l’action.</t>
  </si>
  <si>
    <t>Pourquoi la légumerie en restauration collective est-il important pour la sécurité alimentaire ?</t>
  </si>
  <si>
    <t>En restauration collective, pour la légumerie, c’est important car une erreur peut créer un risque sanitaire. Je maîtrise laver legumes, terre et eplucher.</t>
  </si>
  <si>
    <t>En restauration collective, pour la légumerie, l’enjeu est sanitaire : l’étape peut créer un danger. Je maîtrise les points suivants : procedure legumerie, zone terreuse et lavage desinfection legumes et je vérifie l’application.</t>
  </si>
  <si>
    <t>Quels mots, gestes ou contrôles montrent que tu maîtrises la légumerie en restauration collective ?</t>
  </si>
  <si>
    <t>En restauration collective, pour la légumerie, les mots ou gestes attendus sont : laver legumes, terre et eplucher. Ils montrent que je contrôle vraiment.</t>
  </si>
  <si>
    <t>En restauration collective, pour la légumerie, les preuves de maîtrise sont procedure legumerie, zone terreuse et lavage desinfection legumes, observation du poste, contrôle documenté et écart traité.</t>
  </si>
  <si>
    <t>Explique à un jeune collègue les précautions à prendre pour la légumerie en restauration collective.</t>
  </si>
  <si>
    <t>En restauration collective, pour la légumerie, je dirais au collègue : vérifie laver legumes, terre et eplucher, contrôle ton travail et préviens si tu vois un écart.</t>
  </si>
  <si>
    <t>En restauration collective, pour la légumerie, consigne équipe : appliquer les points suivants : procedure legumerie, zone terreuse et lavage desinfection legumes, signaler toute dérive, corriger immédiatement et garder la preuve utile.</t>
  </si>
  <si>
    <t>Pendant la légumerie en restauration collective, qu’est-ce qu’il ne faut surtout pas oublier ?</t>
  </si>
  <si>
    <t>En restauration collective, pour la légumerie, à ne pas oublier : laver legumes, terre et eplucher. Sans contrôle, on peut laisser passer un risque.</t>
  </si>
  <si>
    <t>En restauration collective, pour la légumerie, point critique : ne pas oublier les points suivants : procedure legumerie, zone terreuse et lavage desinfection legumes, car l’absence de contrôle rend la maîtrise fragile.</t>
  </si>
  <si>
    <t>Tu travailles en légumerie en restauration collective. Rédige une réponse courte : ce que tu fais, ce que tu contrôles, et qui tu préviens en cas de doute.</t>
  </si>
  <si>
    <t>En restauration collective, pour la légumerie, je vérifie les points suivants : laver legumes, terre et eplucher. Si j’ai un doute, j’arrête, je corrige ou je préviens.</t>
  </si>
  <si>
    <t>En restauration collective, pour la légumerie, réponse responsable : organiser l’étape, contrôler les points suivants : procedure legumerie, zone terreuse et lavage desinfection legumes, tracer l’écart et faire appliquer la correction.</t>
  </si>
  <si>
    <t>Présente la procédure professionnelle à appliquer pour maîtriser la légumerie en restauration collective.</t>
  </si>
  <si>
    <t>En restauration collective, pour la légumerie, je respecte la procédure et je vérifie les points suivants : laver legumes, terre et eplucher. Je garde une preuve si elle est demandée.</t>
  </si>
  <si>
    <t>En restauration collective, pour la légumerie, procédure : définir le responsable, appliquer les points suivants : procedure legumerie, zone terreuse et lavage desinfection legumes, contrôler la conformité et enregistrer les écarts.</t>
  </si>
  <si>
    <t>Quels contrôles, preuves et actions correctives attends-tu sur la légumerie en restauration collective ?</t>
  </si>
  <si>
    <t>En restauration collective, pour la légumerie, je contrôle les points suivants : laver legumes, terre et eplucher, je note l’écart si besoin et je propose une correction.</t>
  </si>
  <si>
    <t>En restauration collective, pour la légumerie, contrôle/preuve/correctif : vérifier les points suivants : procedure legumerie, zone terreuse et lavage desinfection legumes, conserver fiche ou relevé, puis corriger et tracer l’action.</t>
  </si>
  <si>
    <t>Analyse les dangers liés à la légumerie en restauration collective et indique les mesures de maîtrise attendues.</t>
  </si>
  <si>
    <t>En restauration collective, pour la légumerie, je repère le danger, je maîtrise laver legumes, terre et eplucher et je préviens le responsable en cas de doute.</t>
  </si>
  <si>
    <t>En restauration collective, pour la légumerie, analyse danger : identifier le risque lié à l’étape, maîtriser les points suivants : procedure legumerie, zone terreuse et lavage desinfection legumes, vérifier l’efficacité et corriger l’écart.</t>
  </si>
  <si>
    <t>Quelles exigences PMS, BPH ou HACCP doivent être respectées pour la légumerie en restauration collective ?</t>
  </si>
  <si>
    <t>En restauration collective, pour la légumerie, je respecte les consignes BPH/PMS : laver legumes, terre et eplucher. Je travaille proprement et je contrôle.</t>
  </si>
  <si>
    <t>En restauration collective, pour la légumerie, exigence PMS/BPH/HACCP : procédure écrite, les points suivants : procedure legumerie, zone terreuse et lavage desinfection legumes, fréquence de contrôle, preuve et action corrective.</t>
  </si>
  <si>
    <t>Comment réaliserais-tu un audit rapide de la maîtrise de la légumerie en restauration collective ?</t>
  </si>
  <si>
    <t>En restauration collective, pour la légumerie, j’observe le poste, je contrôle les points suivants : laver legumes, terre et eplucher et je signale les écarts.</t>
  </si>
  <si>
    <t>En restauration collective, pour la légumerie, audit : observer le poste, questionner l’équipe, vérifier les points suivants : procedure legumerie, zone terreuse et lavage desinfection legumes, contrôler les preuves et relever les non-conformités.</t>
  </si>
  <si>
    <t>Quelle décision prends-tu en cas de non-conformité sur la légumerie en restauration collective ?</t>
  </si>
  <si>
    <t>En restauration collective, pour la légumerie, en non-conformité, j’arrête, j’isole le produit ou le matériel, puis je préviens.</t>
  </si>
  <si>
    <t>En restauration collective, pour la légumerie, non-conformité : bloquer ou isoler si besoin, analyser la cause, appliquer la correction et enregistrer la décision.</t>
  </si>
  <si>
    <t>Quels enregistrements ou autocontrôles prouvent que la légumerie est maîtrisé en restauration collective ?</t>
  </si>
  <si>
    <t>En restauration collective, pour la légumerie, je garde une preuve simple : fiche, date, contrôle réalisé et correction si besoin.</t>
  </si>
  <si>
    <t>En restauration collective, pour la légumerie, enregistrements : fiche datée, contrôle de les points suivants : procedure legumerie, zone terreuse et lavage desinfection legumes, nom du responsable, écart constaté et action corrective réalisée.</t>
  </si>
  <si>
    <t>Quelles consignes donnerais-tu à l’équipe pour sécuriser la légumerie en restauration collective ?</t>
  </si>
  <si>
    <t>En restauration collective, pour la légumerie, je rappelle à l’équipe de contrôler les points suivants : laver legumes, terre et eplucher, d’appliquer la consigne et de signaler les écarts.</t>
  </si>
  <si>
    <t>En restauration collective, pour la légumerie, consignes équipe : expliquer les points suivants : procedure legumerie, zone terreuse et lavage desinfection legumes, préciser le contrôle attendu, la fréquence, le responsable et la conduite à tenir.</t>
  </si>
  <si>
    <t>Explique le lien entre la légumerie en restauration collective et les risques microbiologiques, chimiques, physiques ou allergènes.</t>
  </si>
  <si>
    <t>En restauration collective, pour la légumerie, je relie l’étape aux dangers possibles et je contrôle les points suivants : laver legumes, terre et eplucher pour limiter le risque.</t>
  </si>
  <si>
    <t>En restauration collective, pour la légumerie, lien dangers : relier l’étape aux risques microbiologiques, chimiques, physiques ou allergènes, puis vérifier les points suivants : procedure legumerie, zone terreuse et lavage desinfection legumes.</t>
  </si>
  <si>
    <t>Rédige une réponse de responsable sur la légumerie en restauration collective : organisation, contrôle, traçabilité et correction.</t>
  </si>
  <si>
    <t>En restauration collective, pour la légumerie, je m’organise, je contrôle les points suivants : laver legumes, terre et eplucher, je note l’écart et je fais corriger.</t>
  </si>
  <si>
    <t>En restauration collective, pour la légumerie, responsable : planifier l’étape, appliquer les points suivants : procedure legumerie, zone terreuse et lavage desinfection legumes, contrôler, tracer les écarts et valider l’action corrective.</t>
  </si>
  <si>
    <t>Tu suis une fermentation en restauration collective. Explique en 2 phrases ce que tu fais pour éviter un risque microbiologique.</t>
  </si>
  <si>
    <t>En restauration collective, pour la fermentation, je fais attention à fermentation, levain et temps fermentation. Je contrôle le résultat et je préviens si j’ai un doute.</t>
  </si>
  <si>
    <t>En restauration collective, pour la fermentation, je maîtrise l’étape avec les points suivants : fermentation maitrisee, parametre fermentation et temps temperature, contrôle opérationnel et consigne claire à l’équipe.</t>
  </si>
  <si>
    <t>Pendant la fermentation en restauration collective, que contrôles-tu concrètement avant de continuer ? Donne au moins deux points terrain.</t>
  </si>
  <si>
    <t>En restauration collective, pour la fermentation, je contrôle les points suivants : fermentation, levain et temps fermentation. Si ce n’est pas conforme, je stoppe, je corrige ou je préviens.</t>
  </si>
  <si>
    <t>En restauration collective, pour la fermentation, je vérifie les points suivants : fermentation maitrisee, parametre fermentation et temps temperature, je compare au critère attendu et je déclenche une action corrective si l’écart est confirmé.</t>
  </si>
  <si>
    <t>Décris les bons gestes à appliquer pendant la fermentation en restauration collective, avec des mots simples.</t>
  </si>
  <si>
    <t>En restauration collective, pour la fermentation, les bons gestes sont fermentation, levain et temps fermentation. Je les applique avant de continuer.</t>
  </si>
  <si>
    <t>En restauration collective, pour la fermentation, les gestes attendus sont formalisés : fermentation maitrisee, parametre fermentation et temps temperature, contrôle au poste et correction immédiate en cas de dérive.</t>
  </si>
  <si>
    <t>Donne un exemple simple de conduite correcte pendant la fermentation en restauration collective.</t>
  </si>
  <si>
    <t>En restauration collective, pour la fermentation, exemple : je vérifie les points suivants : fermentation, levain et temps fermentation. Si quelque chose ne va pas, je corrige.</t>
  </si>
  <si>
    <t>En restauration collective, pour la fermentation, exemple professionnel : sécuriser l’étape par les points suivants : fermentation maitrisee, parametre fermentation et temps temperature, puis tracer l’écart et la correction si nécessaire.</t>
  </si>
  <si>
    <t>Tu vois un écart ou tu as un doute pendant la fermentation en restauration collective. Que fais-tu tout de suite ?</t>
  </si>
  <si>
    <t>En restauration collective, pour la fermentation, en cas de doute, j’arrête, j’isole si besoin et je préviens. Je ne continue pas sans correction.</t>
  </si>
  <si>
    <t>En restauration collective, pour la fermentation, en cas de doute, je bloque ou j’isole, j’analyse l’écart, je décide de la correction et je trace l’action.</t>
  </si>
  <si>
    <t>Pourquoi la fermentation en restauration collective est-il important pour la sécurité alimentaire ?</t>
  </si>
  <si>
    <t>En restauration collective, pour la fermentation, c’est important car une erreur peut créer un risque sanitaire. Je maîtrise fermentation, levain et temps fermentation.</t>
  </si>
  <si>
    <t>En restauration collective, pour la fermentation, l’enjeu est sanitaire : l’étape peut créer un danger. Je maîtrise les points suivants : fermentation maitrisee, parametre fermentation et temps temperature et je vérifie l’application.</t>
  </si>
  <si>
    <t>Quels mots, gestes ou contrôles montrent que tu maîtrises la fermentation en restauration collective ?</t>
  </si>
  <si>
    <t>En restauration collective, pour la fermentation, les mots ou gestes attendus sont : fermentation, levain et temps fermentation. Ils montrent que je contrôle vraiment.</t>
  </si>
  <si>
    <t>En restauration collective, pour la fermentation, les preuves de maîtrise sont fermentation maitrisee, parametre fermentation et temps temperature, observation du poste, contrôle documenté et écart traité.</t>
  </si>
  <si>
    <t>Explique à un jeune collègue les précautions à prendre pour la fermentation en restauration collective.</t>
  </si>
  <si>
    <t>En restauration collective, pour la fermentation, je dirais au collègue : vérifie fermentation, levain et temps fermentation, contrôle ton travail et préviens si tu vois un écart.</t>
  </si>
  <si>
    <t>En restauration collective, pour la fermentation, consigne équipe : appliquer les points suivants : fermentation maitrisee, parametre fermentation et temps temperature, signaler toute dérive, corriger immédiatement et garder la preuve utile.</t>
  </si>
  <si>
    <t>Pendant la fermentation en restauration collective, qu’est-ce qu’il ne faut surtout pas oublier ?</t>
  </si>
  <si>
    <t>En restauration collective, pour la fermentation, à ne pas oublier : fermentation, levain et temps fermentation. Sans contrôle, on peut laisser passer un risque.</t>
  </si>
  <si>
    <t>En restauration collective, pour la fermentation, point critique : ne pas oublier les points suivants : fermentation maitrisee, parametre fermentation et temps temperature, car l’absence de contrôle rend la maîtrise fragile.</t>
  </si>
  <si>
    <t>Tu suis une fermentation en restauration collective. Rédige une réponse courte : ce que tu fais, ce que tu contrôles, et qui tu préviens en cas de doute.</t>
  </si>
  <si>
    <t>En restauration collective, pour la fermentation, je vérifie les points suivants : fermentation, levain et temps fermentation. Si j’ai un doute, j’arrête, je corrige ou je préviens.</t>
  </si>
  <si>
    <t>En restauration collective, pour la fermentation, réponse responsable : organiser l’étape, contrôler les points suivants : fermentation maitrisee, parametre fermentation et temps temperature, tracer l’écart et faire appliquer la correction.</t>
  </si>
  <si>
    <t>Présente la procédure professionnelle à appliquer pour maîtriser la fermentation en restauration collective.</t>
  </si>
  <si>
    <t>En restauration collective, pour la fermentation, je respecte la procédure et je vérifie les points suivants : fermentation, levain et temps fermentation. Je garde une preuve si elle est demandée.</t>
  </si>
  <si>
    <t>En restauration collective, pour la fermentation, procédure : définir le responsable, appliquer les points suivants : fermentation maitrisee, parametre fermentation et temps temperature, contrôler la conformité et enregistrer les écarts.</t>
  </si>
  <si>
    <t>Quels contrôles, preuves et actions correctives attends-tu sur la fermentation en restauration collective ?</t>
  </si>
  <si>
    <t>En restauration collective, pour la fermentation, je contrôle les points suivants : fermentation, levain et temps fermentation, je note l’écart si besoin et je propose une correction.</t>
  </si>
  <si>
    <t>En restauration collective, pour la fermentation, contrôle/preuve/correctif : vérifier les points suivants : fermentation maitrisee, parametre fermentation et temps temperature, conserver fiche ou relevé, puis corriger et tracer l’action.</t>
  </si>
  <si>
    <t>Analyse les dangers liés à la fermentation en restauration collective et indique les mesures de maîtrise attendues.</t>
  </si>
  <si>
    <t>En restauration collective, pour la fermentation, je repère le danger, je maîtrise fermentation, levain et temps fermentation et je préviens le responsable en cas de doute.</t>
  </si>
  <si>
    <t>En restauration collective, pour la fermentation, analyse danger : identifier le risque lié à l’étape, maîtriser les points suivants : fermentation maitrisee, parametre fermentation et temps temperature, vérifier l’efficacité et corriger l’écart.</t>
  </si>
  <si>
    <t>Quelles exigences PMS, BPH ou HACCP doivent être respectées pour la fermentation en restauration collective ?</t>
  </si>
  <si>
    <t>En restauration collective, pour la fermentation, je respecte les consignes BPH/PMS : fermentation, levain et temps fermentation. Je travaille proprement et je contrôle.</t>
  </si>
  <si>
    <t>En restauration collective, pour la fermentation, exigence PMS/BPH/HACCP : procédure écrite, les points suivants : fermentation maitrisee, parametre fermentation et temps temperature, fréquence de contrôle, preuve et action corrective.</t>
  </si>
  <si>
    <t>Comment réaliserais-tu un audit rapide de la maîtrise de la fermentation en restauration collective ?</t>
  </si>
  <si>
    <t>En restauration collective, pour la fermentation, j’observe le poste, je contrôle les points suivants : fermentation, levain et temps fermentation et je signale les écarts.</t>
  </si>
  <si>
    <t>En restauration collective, pour la fermentation, audit : observer le poste, questionner l’équipe, vérifier les points suivants : fermentation maitrisee, parametre fermentation et temps temperature, contrôler les preuves et relever les non-conformités.</t>
  </si>
  <si>
    <t>Quelle décision prends-tu en cas de non-conformité sur la fermentation en restauration collective ?</t>
  </si>
  <si>
    <t>En restauration collective, pour la fermentation, en non-conformité, j’arrête, j’isole le produit ou le matériel, puis je préviens.</t>
  </si>
  <si>
    <t>En restauration collective, pour la fermentation, non-conformité : bloquer ou isoler si besoin, analyser la cause, appliquer la correction et enregistrer la décision.</t>
  </si>
  <si>
    <t>Quels enregistrements ou autocontrôles prouvent que la fermentation est maîtrisé en restauration collective ?</t>
  </si>
  <si>
    <t>En restauration collective, pour la fermentation, je garde une preuve simple : fiche, date, contrôle réalisé et correction si besoin.</t>
  </si>
  <si>
    <t>En restauration collective, pour la fermentation, enregistrements : fiche datée, contrôle de les points suivants : fermentation maitrisee, parametre fermentation et temps temperature, nom du responsable, écart constaté et action corrective réalisée.</t>
  </si>
  <si>
    <t>Quelles consignes donnerais-tu à l’équipe pour sécuriser la fermentation en restauration collective ?</t>
  </si>
  <si>
    <t>En restauration collective, pour la fermentation, je rappelle à l’équipe de contrôler les points suivants : fermentation, levain et temps fermentation, d’appliquer la consigne et de signaler les écarts.</t>
  </si>
  <si>
    <t>En restauration collective, pour la fermentation, consignes équipe : expliquer les points suivants : fermentation maitrisee, parametre fermentation et temps temperature, préciser le contrôle attendu, la fréquence, le responsable et la conduite à tenir.</t>
  </si>
  <si>
    <t>Explique le lien entre la fermentation en restauration collective et les risques microbiologiques, chimiques, physiques ou allergènes.</t>
  </si>
  <si>
    <t>En restauration collective, pour la fermentation, je relie l’étape aux dangers possibles et je contrôle les points suivants : fermentation, levain et temps fermentation pour limiter le risque.</t>
  </si>
  <si>
    <t>En restauration collective, pour la fermentation, lien dangers : relier l’étape aux risques microbiologiques, chimiques, physiques ou allergènes, puis vérifier les points suivants : fermentation maitrisee, parametre fermentation et temps temperature.</t>
  </si>
  <si>
    <t>Rédige une réponse de responsable sur la fermentation en restauration collective : organisation, contrôle, traçabilité et correction.</t>
  </si>
  <si>
    <t>En restauration collective, pour la fermentation, je m’organise, je contrôle les points suivants : fermentation, levain et temps fermentation, je note l’écart et je fais corriger.</t>
  </si>
  <si>
    <t>En restauration collective, pour la fermentation, responsable : planifier l’étape, appliquer les points suivants : fermentation maitrisee, parametre fermentation et temps temperature, contrôler, tracer les écarts et valider l’action corrective.</t>
  </si>
  <si>
    <t>Tu transportes des préparations en restauration collective. Explique en 2 phrases ce que tu fais pour éviter un risque microbiologique.</t>
  </si>
  <si>
    <t>En restauration collective, pour le transport, je fais attention à transport froid, camion propre et bac isotherme. Je contrôle le résultat et je préviens si j’ai un doute.</t>
  </si>
  <si>
    <t>En restauration collective, pour le transport, je maîtrise l’étape avec les points suivants : transport maitrise, liaison froide transport et liaison chaude transport, contrôle opérationnel et consigne claire à l’équipe.</t>
  </si>
  <si>
    <t>Pendant le transport en restauration collective, que contrôles-tu concrètement avant de continuer ? Donne au moins deux points terrain.</t>
  </si>
  <si>
    <t>En restauration collective, pour le transport, je contrôle les points suivants : transport froid, camion propre et bac isotherme. Si ce n’est pas conforme, je stoppe, je corrige ou je préviens.</t>
  </si>
  <si>
    <t>En restauration collective, pour le transport, je vérifie les points suivants : transport maitrise, liaison froide transport et liaison chaude transport, je compare au critère attendu et je déclenche une action corrective si l’écart est confirmé.</t>
  </si>
  <si>
    <t>Décris les bons gestes à appliquer pendant le transport en restauration collective, avec des mots simples.</t>
  </si>
  <si>
    <t>En restauration collective, pour le transport, les bons gestes sont transport froid, camion propre et bac isotherme. Je les applique avant de continuer.</t>
  </si>
  <si>
    <t>En restauration collective, pour le transport, les gestes attendus sont formalisés : transport maitrise, liaison froide transport et liaison chaude transport, contrôle au poste et correction immédiate en cas de dérive.</t>
  </si>
  <si>
    <t>Donne un exemple simple de conduite correcte pendant le transport en restauration collective.</t>
  </si>
  <si>
    <t>En restauration collective, pour le transport, exemple : je vérifie les points suivants : transport froid, camion propre et bac isotherme. Si quelque chose ne va pas, je corrige.</t>
  </si>
  <si>
    <t>En restauration collective, pour le transport, exemple professionnel : sécuriser l’étape par les points suivants : transport maitrise, liaison froide transport et liaison chaude transport, puis tracer l’écart et la correction si nécessaire.</t>
  </si>
  <si>
    <t>Tu vois un écart ou tu as un doute pendant le transport en restauration collective. Que fais-tu tout de suite ?</t>
  </si>
  <si>
    <t>En restauration collective, pour le transport, en cas de doute, j’arrête, j’isole si besoin et je préviens. Je ne continue pas sans correction.</t>
  </si>
  <si>
    <t>En restauration collective, pour le transport, en cas de doute, je bloque ou j’isole, j’analyse l’écart, je décide de la correction et je trace l’action.</t>
  </si>
  <si>
    <t>Pourquoi le transport en restauration collective est-il important pour la sécurité alimentaire ?</t>
  </si>
  <si>
    <t>En restauration collective, pour le transport, c’est important car une erreur peut créer un risque sanitaire. Je maîtrise transport froid, camion propre et bac isotherme.</t>
  </si>
  <si>
    <t>En restauration collective, pour le transport, l’enjeu est sanitaire : l’étape peut créer un danger. Je maîtrise les points suivants : transport maitrise, liaison froide transport et liaison chaude transport et je vérifie l’application.</t>
  </si>
  <si>
    <t>Quels mots, gestes ou contrôles montrent que tu maîtrises le transport en restauration collective ?</t>
  </si>
  <si>
    <t>En restauration collective, pour le transport, les mots ou gestes attendus sont : transport froid, camion propre et bac isotherme. Ils montrent que je contrôle vraiment.</t>
  </si>
  <si>
    <t>En restauration collective, pour le transport, les preuves de maîtrise sont transport maitrise, liaison froide transport et liaison chaude transport, observation du poste, contrôle documenté et écart traité.</t>
  </si>
  <si>
    <t>Explique à un jeune collègue les précautions à prendre pour le transport en restauration collective.</t>
  </si>
  <si>
    <t>En restauration collective, pour le transport, je dirais au collègue : vérifie transport froid, camion propre et bac isotherme, contrôle ton travail et préviens si tu vois un écart.</t>
  </si>
  <si>
    <t>En restauration collective, pour le transport, consigne équipe : appliquer les points suivants : transport maitrise, liaison froide transport et liaison chaude transport, signaler toute dérive, corriger immédiatement et garder la preuve utile.</t>
  </si>
  <si>
    <t>Pendant le transport en restauration collective, qu’est-ce qu’il ne faut surtout pas oublier ?</t>
  </si>
  <si>
    <t>En restauration collective, pour le transport, à ne pas oublier : transport froid, camion propre et bac isotherme. Sans contrôle, on peut laisser passer un risque.</t>
  </si>
  <si>
    <t>En restauration collective, pour le transport, point critique : ne pas oublier les points suivants : transport maitrise, liaison froide transport et liaison chaude transport, car l’absence de contrôle rend la maîtrise fragile.</t>
  </si>
  <si>
    <t>Tu transportes des préparations en restauration collective. Rédige une réponse courte : ce que tu fais, ce que tu contrôles, et qui tu préviens en cas de doute.</t>
  </si>
  <si>
    <t>En restauration collective, pour le transport, je vérifie les points suivants : transport froid, camion propre et bac isotherme. Si j’ai un doute, j’arrête, je corrige ou je préviens.</t>
  </si>
  <si>
    <t>En restauration collective, pour le transport, réponse responsable : organiser l’étape, contrôler les points suivants : transport maitrise, liaison froide transport et liaison chaude transport, tracer l’écart et faire appliquer la correction.</t>
  </si>
  <si>
    <t>Présente la procédure professionnelle à appliquer pour maîtriser le transport en restauration collective.</t>
  </si>
  <si>
    <t>En restauration collective, pour le transport, je respecte la procédure et je vérifie les points suivants : transport froid, camion propre et bac isotherme. Je garde une preuve si elle est demandée.</t>
  </si>
  <si>
    <t>En restauration collective, pour le transport, procédure : définir le responsable, appliquer les points suivants : transport maitrise, liaison froide transport et liaison chaude transport, contrôler la conformité et enregistrer les écarts.</t>
  </si>
  <si>
    <t>Quels contrôles, preuves et actions correctives attends-tu sur le transport en restauration collective ?</t>
  </si>
  <si>
    <t>En restauration collective, pour le transport, je contrôle les points suivants : transport froid, camion propre et bac isotherme, je note l’écart si besoin et je propose une correction.</t>
  </si>
  <si>
    <t>En restauration collective, pour le transport, contrôle/preuve/correctif : vérifier les points suivants : transport maitrise, liaison froide transport et liaison chaude transport, conserver fiche ou relevé, puis corriger et tracer l’action.</t>
  </si>
  <si>
    <t>Analyse les dangers liés à le transport en restauration collective et indique les mesures de maîtrise attendues.</t>
  </si>
  <si>
    <t>En restauration collective, pour le transport, je repère le danger, je maîtrise transport froid, camion propre et bac isotherme et je préviens le responsable en cas de doute.</t>
  </si>
  <si>
    <t>En restauration collective, pour le transport, analyse danger : identifier le risque lié à l’étape, maîtriser les points suivants : transport maitrise, liaison froide transport et liaison chaude transport, vérifier l’efficacité et corriger l’écart.</t>
  </si>
  <si>
    <t>Quelles exigences PMS, BPH ou HACCP doivent être respectées pour le transport en restauration collective ?</t>
  </si>
  <si>
    <t>En restauration collective, pour le transport, je respecte les consignes BPH/PMS : transport froid, camion propre et bac isotherme. Je travaille proprement et je contrôle.</t>
  </si>
  <si>
    <t>En restauration collective, pour le transport, exigence PMS/BPH/HACCP : procédure écrite, les points suivants : transport maitrise, liaison froide transport et liaison chaude transport, fréquence de contrôle, preuve et action corrective.</t>
  </si>
  <si>
    <t>Comment réaliserais-tu un audit rapide de la maîtrise de le transport en restauration collective ?</t>
  </si>
  <si>
    <t>En restauration collective, pour le transport, j’observe le poste, je contrôle les points suivants : transport froid, camion propre et bac isotherme et je signale les écarts.</t>
  </si>
  <si>
    <t>En restauration collective, pour le transport, audit : observer le poste, questionner l’équipe, vérifier les points suivants : transport maitrise, liaison froide transport et liaison chaude transport, contrôler les preuves et relever les non-conformités.</t>
  </si>
  <si>
    <t>Quelle décision prends-tu en cas de non-conformité sur le transport en restauration collective ?</t>
  </si>
  <si>
    <t>En restauration collective, pour le transport, en non-conformité, j’arrête, j’isole le produit ou le matériel, puis je préviens.</t>
  </si>
  <si>
    <t>En restauration collective, pour le transport, non-conformité : bloquer ou isoler si besoin, analyser la cause, appliquer la correction et enregistrer la décision.</t>
  </si>
  <si>
    <t>Quels enregistrements ou autocontrôles prouvent que le transport est maîtrisé en restauration collective ?</t>
  </si>
  <si>
    <t>En restauration collective, pour le transport, je garde une preuve simple : fiche, date, contrôle réalisé et correction si besoin.</t>
  </si>
  <si>
    <t>En restauration collective, pour le transport, enregistrements : fiche datée, contrôle de les points suivants : transport maitrise, liaison froide transport et liaison chaude transport, nom du responsable, écart constaté et action corrective réalisée.</t>
  </si>
  <si>
    <t>Quelles consignes donnerais-tu à l’équipe pour sécuriser le transport en restauration collective ?</t>
  </si>
  <si>
    <t>En restauration collective, pour le transport, je rappelle à l’équipe de contrôler les points suivants : transport froid, camion propre et bac isotherme, d’appliquer la consigne et de signaler les écarts.</t>
  </si>
  <si>
    <t>En restauration collective, pour le transport, consignes équipe : expliquer les points suivants : transport maitrise, liaison froide transport et liaison chaude transport, préciser le contrôle attendu, la fréquence, le responsable et la conduite à tenir.</t>
  </si>
  <si>
    <t>Explique le lien entre le transport en restauration collective et les risques microbiologiques, chimiques, physiques ou allergènes.</t>
  </si>
  <si>
    <t>En restauration collective, pour le transport, je relie l’étape aux dangers possibles et je contrôle les points suivants : transport froid, camion propre et bac isotherme pour limiter le risque.</t>
  </si>
  <si>
    <t>En restauration collective, pour le transport, lien dangers : relier l’étape aux risques microbiologiques, chimiques, physiques ou allergènes, puis vérifier les points suivants : transport maitrise, liaison froide transport et liaison chaude transport.</t>
  </si>
  <si>
    <t>Rédige une réponse de responsable sur le transport en restauration collective : organisation, contrôle, traçabilité et correction.</t>
  </si>
  <si>
    <t>En restauration collective, pour le transport, je m’organise, je contrôle les points suivants : transport froid, camion propre et bac isotherme, je note l’écart et je fais corriger.</t>
  </si>
  <si>
    <t>En restauration collective, pour le transport, responsable : planifier l’étape, appliquer les points suivants : transport maitrise, liaison froide transport et liaison chaude transport, contrôler, tracer les écarts et valider l’action corrective.</t>
  </si>
  <si>
    <t>AGENT DE RESTAURATION EN EHPAD</t>
  </si>
  <si>
    <t>Tu manipules des denrées en restauration EHPAD. Explique en 2 phrases ce que tu fais pour éviter un risque microbiologique.</t>
  </si>
  <si>
    <t>En restauration ehpad, pour la manipulation, je fais attention à lavage mains, mains propres et savon. Je contrôle le résultat et je préviens si j’ai un doute.</t>
  </si>
  <si>
    <t>En restauration ehpad, pour la manipulation, je maîtrise l’étape avec les points suivants : bph, hygiene du personnel et procedure lavage mains, contrôle opérationnel et consigne claire à l’équipe.</t>
  </si>
  <si>
    <t>Pendant la manipulation en restauration EHPAD, que contrôles-tu concrètement avant de continuer ? Donne au moins deux points terrain.</t>
  </si>
  <si>
    <t>En restauration ehpad, pour la manipulation, je contrôle les points suivants : lavage mains, mains propres et savon. Si ce n’est pas conforme, je stoppe, je corrige ou je préviens.</t>
  </si>
  <si>
    <t>En restauration ehpad, pour la manipulation, je vérifie les points suivants : bph, hygiene du personnel et procedure lavage mains, je compare au critère attendu et je déclenche une action corrective si l’écart est confirmé.</t>
  </si>
  <si>
    <t>Décris les bons gestes à appliquer pendant la manipulation en restauration EHPAD, avec des mots simples.</t>
  </si>
  <si>
    <t>En restauration ehpad, pour la manipulation, les bons gestes sont lavage mains, mains propres et savon. Je les applique avant de continuer.</t>
  </si>
  <si>
    <t>En restauration ehpad, pour la manipulation, les gestes attendus sont formalisés : bph, hygiene du personnel et procedure lavage mains, contrôle au poste et correction immédiate en cas de dérive.</t>
  </si>
  <si>
    <t>Donne un exemple simple de conduite correcte pendant la manipulation en restauration EHPAD.</t>
  </si>
  <si>
    <t>En restauration ehpad, pour la manipulation, exemple : je vérifie les points suivants : lavage mains, mains propres et savon. Si quelque chose ne va pas, je corrige.</t>
  </si>
  <si>
    <t>En restauration ehpad, pour la manipulation, exemple professionnel : sécuriser l’étape par les points suivants : bph, hygiene du personnel et procedure lavage mains, puis tracer l’écart et la correction si nécessaire.</t>
  </si>
  <si>
    <t>Tu vois un écart ou tu as un doute pendant la manipulation en restauration EHPAD. Que fais-tu tout de suite ?</t>
  </si>
  <si>
    <t>En restauration ehpad, pour la manipulation, en cas de doute, j’arrête, j’isole si besoin et je préviens. Je ne continue pas sans correction.</t>
  </si>
  <si>
    <t>En restauration ehpad, pour la manipulation, en cas de doute, je bloque ou j’isole, j’analyse l’écart, je décide de la correction et je trace l’action.</t>
  </si>
  <si>
    <t>Pourquoi la manipulation en restauration EHPAD est-il important pour la sécurité alimentaire ?</t>
  </si>
  <si>
    <t>En restauration ehpad, pour la manipulation, c’est important car une erreur peut créer un risque sanitaire. Je maîtrise lavage mains, mains propres et savon.</t>
  </si>
  <si>
    <t>En restauration ehpad, pour la manipulation, l’enjeu est sanitaire : l’étape peut créer un danger. Je maîtrise les points suivants : bph, hygiene du personnel et procedure lavage mains et je vérifie l’application.</t>
  </si>
  <si>
    <t>Quels mots, gestes ou contrôles montrent que tu maîtrises la manipulation en restauration EHPAD ?</t>
  </si>
  <si>
    <t>En restauration ehpad, pour la manipulation, les mots ou gestes attendus sont : lavage mains, mains propres et savon. Ils montrent que je contrôle vraiment.</t>
  </si>
  <si>
    <t>En restauration ehpad, pour la manipulation, les preuves de maîtrise sont bph, hygiene du personnel et procedure lavage mains, observation du poste, contrôle documenté et écart traité.</t>
  </si>
  <si>
    <t>Explique à un jeune collègue les précautions à prendre pour la manipulation en restauration EHPAD.</t>
  </si>
  <si>
    <t>En restauration ehpad, pour la manipulation, je dirais au collègue : vérifie lavage mains, mains propres et savon, contrôle ton travail et préviens si tu vois un écart.</t>
  </si>
  <si>
    <t>En restauration ehpad, pour la manipulation, consigne équipe : appliquer les points suivants : bph, hygiene du personnel et procedure lavage mains, signaler toute dérive, corriger immédiatement et garder la preuve utile.</t>
  </si>
  <si>
    <t>Pendant la manipulation en restauration EHPAD, qu’est-ce qu’il ne faut surtout pas oublier ?</t>
  </si>
  <si>
    <t>En restauration ehpad, pour la manipulation, à ne pas oublier : lavage mains, mains propres et savon. Sans contrôle, on peut laisser passer un risque.</t>
  </si>
  <si>
    <t>En restauration ehpad, pour la manipulation, point critique : ne pas oublier les points suivants : bph, hygiene du personnel et procedure lavage mains, car l’absence de contrôle rend la maîtrise fragile.</t>
  </si>
  <si>
    <t>Tu manipules des denrées en restauration EHPAD. Rédige une réponse courte : ce que tu fais, ce que tu contrôles, et qui tu préviens en cas de doute.</t>
  </si>
  <si>
    <t>En restauration ehpad, pour la manipulation, je vérifie les points suivants : lavage mains, mains propres et savon. Si j’ai un doute, j’arrête, je corrige ou je préviens.</t>
  </si>
  <si>
    <t>En restauration ehpad, pour la manipulation, réponse responsable : organiser l’étape, contrôler les points suivants : bph, hygiene du personnel et procedure lavage mains, tracer l’écart et faire appliquer la correction.</t>
  </si>
  <si>
    <t>Présente la procédure professionnelle à appliquer pour maîtriser la manipulation en restauration EHPAD.</t>
  </si>
  <si>
    <t>En restauration ehpad, pour la manipulation, je respecte la procédure et je vérifie les points suivants : lavage mains, mains propres et savon. Je garde une preuve si elle est demandée.</t>
  </si>
  <si>
    <t>En restauration ehpad, pour la manipulation, procédure : définir le responsable, appliquer les points suivants : bph, hygiene du personnel et procedure lavage mains, contrôler la conformité et enregistrer les écarts.</t>
  </si>
  <si>
    <t>Quels contrôles, preuves et actions correctives attends-tu sur la manipulation en restauration EHPAD ?</t>
  </si>
  <si>
    <t>En restauration ehpad, pour la manipulation, je contrôle les points suivants : lavage mains, mains propres et savon, je note l’écart si besoin et je propose une correction.</t>
  </si>
  <si>
    <t>En restauration ehpad, pour la manipulation, contrôle/preuve/correctif : vérifier les points suivants : bph, hygiene du personnel et procedure lavage mains, conserver fiche ou relevé, puis corriger et tracer l’action.</t>
  </si>
  <si>
    <t>Analyse les dangers liés à la manipulation en restauration EHPAD et indique les mesures de maîtrise attendues.</t>
  </si>
  <si>
    <t>En restauration ehpad, pour la manipulation, je repère le danger, je maîtrise lavage mains, mains propres et savon et je préviens le responsable en cas de doute.</t>
  </si>
  <si>
    <t>En restauration ehpad, pour la manipulation, analyse danger : identifier le risque lié à l’étape, maîtriser les points suivants : bph, hygiene du personnel et procedure lavage mains, vérifier l’efficacité et corriger l’écart.</t>
  </si>
  <si>
    <t>Quelles exigences PMS, BPH ou HACCP doivent être respectées pour la manipulation en restauration EHPAD ?</t>
  </si>
  <si>
    <t>En restauration ehpad, pour la manipulation, je respecte les consignes BPH/PMS : lavage mains, mains propres et savon. Je travaille proprement et je contrôle.</t>
  </si>
  <si>
    <t>En restauration ehpad, pour la manipulation, exigence PMS/BPH/HACCP : procédure écrite, les points suivants : bph, hygiene du personnel et procedure lavage mains, fréquence de contrôle, preuve et action corrective.</t>
  </si>
  <si>
    <t>Comment réaliserais-tu un audit rapide de la maîtrise de la manipulation en restauration EHPAD ?</t>
  </si>
  <si>
    <t>En restauration ehpad, pour la manipulation, j’observe le poste, je contrôle les points suivants : lavage mains, mains propres et savon et je signale les écarts.</t>
  </si>
  <si>
    <t>En restauration ehpad, pour la manipulation, audit : observer le poste, questionner l’équipe, vérifier les points suivants : bph, hygiene du personnel et procedure lavage mains, contrôler les preuves et relever les non-conformités.</t>
  </si>
  <si>
    <t>Quelle décision prends-tu en cas de non-conformité sur la manipulation en restauration EHPAD ?</t>
  </si>
  <si>
    <t>En restauration ehpad, pour la manipulation, en non-conformité, j’arrête, j’isole le produit ou le matériel, puis je préviens.</t>
  </si>
  <si>
    <t>En restauration ehpad, pour la manipulation, non-conformité : bloquer ou isoler si besoin, analyser la cause, appliquer la correction et enregistrer la décision.</t>
  </si>
  <si>
    <t>Quels enregistrements ou autocontrôles prouvent que la manipulation est maîtrisé en restauration EHPAD ?</t>
  </si>
  <si>
    <t>En restauration ehpad, pour la manipulation, je garde une preuve simple : fiche, date, contrôle réalisé et correction si besoin.</t>
  </si>
  <si>
    <t>En restauration ehpad, pour la manipulation, enregistrements : fiche datée, contrôle de les points suivants : bph, hygiene du personnel et procedure lavage mains, nom du responsable, écart constaté et action corrective réalisée.</t>
  </si>
  <si>
    <t>Quelles consignes donnerais-tu à l’équipe pour sécuriser la manipulation en restauration EHPAD ?</t>
  </si>
  <si>
    <t>En restauration ehpad, pour la manipulation, je rappelle à l’équipe de contrôler les points suivants : lavage mains, mains propres et savon, d’appliquer la consigne et de signaler les écarts.</t>
  </si>
  <si>
    <t>En restauration ehpad, pour la manipulation, consignes équipe : expliquer les points suivants : bph, hygiene du personnel et procedure lavage mains, préciser le contrôle attendu, la fréquence, le responsable et la conduite à tenir.</t>
  </si>
  <si>
    <t>Explique le lien entre la manipulation en restauration EHPAD et les risques microbiologiques, chimiques, physiques ou allergènes.</t>
  </si>
  <si>
    <t>En restauration ehpad, pour la manipulation, je relie l’étape aux dangers possibles et je contrôle les points suivants : lavage mains, mains propres et savon pour limiter le risque.</t>
  </si>
  <si>
    <t>En restauration ehpad, pour la manipulation, lien dangers : relier l’étape aux risques microbiologiques, chimiques, physiques ou allergènes, puis vérifier les points suivants : bph, hygiene du personnel et procedure lavage mains.</t>
  </si>
  <si>
    <t>Rédige une réponse de responsable sur la manipulation en restauration EHPAD : organisation, contrôle, traçabilité et correction.</t>
  </si>
  <si>
    <t>En restauration ehpad, pour la manipulation, je m’organise, je contrôle les points suivants : lavage mains, mains propres et savon, je note l’écart et je fais corriger.</t>
  </si>
  <si>
    <t>En restauration ehpad, pour la manipulation, responsable : planifier l’étape, appliquer les points suivants : bph, hygiene du personnel et procedure lavage mains, contrôler, tracer les écarts et valider l’action corrective.</t>
  </si>
  <si>
    <t>Tu fabriques une préparation en restauration EHPAD. Explique en 2 phrases ce que tu fais pour éviter un risque microbiologique.</t>
  </si>
  <si>
    <t>En restauration ehpad, pour la production, je fais attention à separer cru cuit, planche separee et couteau propre. Je contrôle le résultat et je préviens si j’ai un doute.</t>
  </si>
  <si>
    <t>En restauration ehpad, pour la production, je maîtrise l’étape avec les points suivants : flux propre sale, marche en avant et contamination croisee, contrôle opérationnel et consigne claire à l’équipe.</t>
  </si>
  <si>
    <t>Pendant la production en restauration EHPAD, que contrôles-tu concrètement avant de continuer ? Donne au moins deux points terrain.</t>
  </si>
  <si>
    <t>En restauration ehpad, pour la production, je contrôle les points suivants : separer cru cuit, planche separee et couteau propre. Si ce n’est pas conforme, je stoppe, je corrige ou je préviens.</t>
  </si>
  <si>
    <t>En restauration ehpad, pour la production, je vérifie les points suivants : flux propre sale, marche en avant et contamination croisee, je compare au critère attendu et je déclenche une action corrective si l’écart est confirmé.</t>
  </si>
  <si>
    <t>Décris les bons gestes à appliquer pendant la production en restauration EHPAD, avec des mots simples.</t>
  </si>
  <si>
    <t>En restauration ehpad, pour la production, les bons gestes sont separer cru cuit, planche separee et couteau propre. Je les applique avant de continuer.</t>
  </si>
  <si>
    <t>En restauration ehpad, pour la production, les gestes attendus sont formalisés : flux propre sale, marche en avant et contamination croisee, contrôle au poste et correction immédiate en cas de dérive.</t>
  </si>
  <si>
    <t>Donne un exemple simple de conduite correcte pendant la production en restauration EHPAD.</t>
  </si>
  <si>
    <t>En restauration ehpad, pour la production, exemple : je vérifie les points suivants : separer cru cuit, planche separee et couteau propre. Si quelque chose ne va pas, je corrige.</t>
  </si>
  <si>
    <t>En restauration ehpad, pour la production, exemple professionnel : sécuriser l’étape par les points suivants : flux propre sale, marche en avant et contamination croisee, puis tracer l’écart et la correction si nécessaire.</t>
  </si>
  <si>
    <t>Tu vois un écart ou tu as un doute pendant la production en restauration EHPAD. Que fais-tu tout de suite ?</t>
  </si>
  <si>
    <t>En restauration ehpad, pour la production, en cas de doute, j’arrête, j’isole si besoin et je préviens. Je ne continue pas sans correction.</t>
  </si>
  <si>
    <t>En restauration ehpad, pour la production, en cas de doute, je bloque ou j’isole, j’analyse l’écart, je décide de la correction et je trace l’action.</t>
  </si>
  <si>
    <t>Pourquoi la production en restauration EHPAD est-il important pour la sécurité alimentaire ?</t>
  </si>
  <si>
    <t>En restauration ehpad, pour la production, c’est important car une erreur peut créer un risque sanitaire. Je maîtrise separer cru cuit, planche separee et couteau propre.</t>
  </si>
  <si>
    <t>En restauration ehpad, pour la production, l’enjeu est sanitaire : l’étape peut créer un danger. Je maîtrise les points suivants : flux propre sale, marche en avant et contamination croisee et je vérifie l’application.</t>
  </si>
  <si>
    <t>Quels mots, gestes ou contrôles montrent que tu maîtrises la production en restauration EHPAD ?</t>
  </si>
  <si>
    <t>En restauration ehpad, pour la production, les mots ou gestes attendus sont : separer cru cuit, planche separee et couteau propre. Ils montrent que je contrôle vraiment.</t>
  </si>
  <si>
    <t>En restauration ehpad, pour la production, les preuves de maîtrise sont flux propre sale, marche en avant et contamination croisee, observation du poste, contrôle documenté et écart traité.</t>
  </si>
  <si>
    <t>Explique à un jeune collègue les précautions à prendre pour la production en restauration EHPAD.</t>
  </si>
  <si>
    <t>En restauration ehpad, pour la production, je dirais au collègue : vérifie separer cru cuit, planche separee et couteau propre, contrôle ton travail et préviens si tu vois un écart.</t>
  </si>
  <si>
    <t>En restauration ehpad, pour la production, consigne équipe : appliquer les points suivants : flux propre sale, marche en avant et contamination croisee, signaler toute dérive, corriger immédiatement et garder la preuve utile.</t>
  </si>
  <si>
    <t>Pendant la production en restauration EHPAD, qu’est-ce qu’il ne faut surtout pas oublier ?</t>
  </si>
  <si>
    <t>En restauration ehpad, pour la production, à ne pas oublier : separer cru cuit, planche separee et couteau propre. Sans contrôle, on peut laisser passer un risque.</t>
  </si>
  <si>
    <t>En restauration ehpad, pour la production, point critique : ne pas oublier les points suivants : flux propre sale, marche en avant et contamination croisee, car l’absence de contrôle rend la maîtrise fragile.</t>
  </si>
  <si>
    <t>Tu fabriques une préparation en restauration EHPAD. Rédige une réponse courte : ce que tu fais, ce que tu contrôles, et qui tu préviens en cas de doute.</t>
  </si>
  <si>
    <t>En restauration ehpad, pour la production, je vérifie les points suivants : separer cru cuit, planche separee et couteau propre. Si j’ai un doute, j’arrête, je corrige ou je préviens.</t>
  </si>
  <si>
    <t>En restauration ehpad, pour la production, réponse responsable : organiser l’étape, contrôler les points suivants : flux propre sale, marche en avant et contamination croisee, tracer l’écart et faire appliquer la correction.</t>
  </si>
  <si>
    <t>Présente la procédure professionnelle à appliquer pour maîtriser la production en restauration EHPAD.</t>
  </si>
  <si>
    <t>En restauration ehpad, pour la production, je respecte la procédure et je vérifie les points suivants : separer cru cuit, planche separee et couteau propre. Je garde une preuve si elle est demandée.</t>
  </si>
  <si>
    <t>En restauration ehpad, pour la production, procédure : définir le responsable, appliquer les points suivants : flux propre sale, marche en avant et contamination croisee, contrôler la conformité et enregistrer les écarts.</t>
  </si>
  <si>
    <t>Quels contrôles, preuves et actions correctives attends-tu sur la production en restauration EHPAD ?</t>
  </si>
  <si>
    <t>En restauration ehpad, pour la production, je contrôle les points suivants : separer cru cuit, planche separee et couteau propre, je note l’écart si besoin et je propose une correction.</t>
  </si>
  <si>
    <t>En restauration ehpad, pour la production, contrôle/preuve/correctif : vérifier les points suivants : flux propre sale, marche en avant et contamination croisee, conserver fiche ou relevé, puis corriger et tracer l’action.</t>
  </si>
  <si>
    <t>Analyse les dangers liés à la production en restauration EHPAD et indique les mesures de maîtrise attendues.</t>
  </si>
  <si>
    <t>En restauration ehpad, pour la production, je repère le danger, je maîtrise separer cru cuit, planche separee et couteau propre et je préviens le responsable en cas de doute.</t>
  </si>
  <si>
    <t>En restauration ehpad, pour la production, analyse danger : identifier le risque lié à l’étape, maîtriser les points suivants : flux propre sale, marche en avant et contamination croisee, vérifier l’efficacité et corriger l’écart.</t>
  </si>
  <si>
    <t>Quelles exigences PMS, BPH ou HACCP doivent être respectées pour la production en restauration EHPAD ?</t>
  </si>
  <si>
    <t>En restauration ehpad, pour la production, je respecte les consignes BPH/PMS : separer cru cuit, planche separee et couteau propre. Je travaille proprement et je contrôle.</t>
  </si>
  <si>
    <t>En restauration ehpad, pour la production, exigence PMS/BPH/HACCP : procédure écrite, les points suivants : flux propre sale, marche en avant et contamination croisee, fréquence de contrôle, preuve et action corrective.</t>
  </si>
  <si>
    <t>Comment réaliserais-tu un audit rapide de la maîtrise de la production en restauration EHPAD ?</t>
  </si>
  <si>
    <t>En restauration ehpad, pour la production, j’observe le poste, je contrôle les points suivants : separer cru cuit, planche separee et couteau propre et je signale les écarts.</t>
  </si>
  <si>
    <t>En restauration ehpad, pour la production, audit : observer le poste, questionner l’équipe, vérifier les points suivants : flux propre sale, marche en avant et contamination croisee, contrôler les preuves et relever les non-conformités.</t>
  </si>
  <si>
    <t>Quelle décision prends-tu en cas de non-conformité sur la production en restauration EHPAD ?</t>
  </si>
  <si>
    <t>En restauration ehpad, pour la production, en non-conformité, j’arrête, j’isole le produit ou le matériel, puis je préviens.</t>
  </si>
  <si>
    <t>En restauration ehpad, pour la production, non-conformité : bloquer ou isoler si besoin, analyser la cause, appliquer la correction et enregistrer la décision.</t>
  </si>
  <si>
    <t>Quels enregistrements ou autocontrôles prouvent que la production est maîtrisé en restauration EHPAD ?</t>
  </si>
  <si>
    <t>En restauration ehpad, pour la production, je garde une preuve simple : fiche, date, contrôle réalisé et correction si besoin.</t>
  </si>
  <si>
    <t>En restauration ehpad, pour la production, enregistrements : fiche datée, contrôle de les points suivants : flux propre sale, marche en avant et contamination croisee, nom du responsable, écart constaté et action corrective réalisée.</t>
  </si>
  <si>
    <t>Quelles consignes donnerais-tu à l’équipe pour sécuriser la production en restauration EHPAD ?</t>
  </si>
  <si>
    <t>En restauration ehpad, pour la production, je rappelle à l’équipe de contrôler les points suivants : separer cru cuit, planche separee et couteau propre, d’appliquer la consigne et de signaler les écarts.</t>
  </si>
  <si>
    <t>En restauration ehpad, pour la production, consignes équipe : expliquer les points suivants : flux propre sale, marche en avant et contamination croisee, préciser le contrôle attendu, la fréquence, le responsable et la conduite à tenir.</t>
  </si>
  <si>
    <t>Explique le lien entre la production en restauration EHPAD et les risques microbiologiques, chimiques, physiques ou allergènes.</t>
  </si>
  <si>
    <t>En restauration ehpad, pour la production, je relie l’étape aux dangers possibles et je contrôle les points suivants : separer cru cuit, planche separee et couteau propre pour limiter le risque.</t>
  </si>
  <si>
    <t>En restauration ehpad, pour la production, lien dangers : relier l’étape aux risques microbiologiques, chimiques, physiques ou allergènes, puis vérifier les points suivants : flux propre sale, marche en avant et contamination croisee.</t>
  </si>
  <si>
    <t>Rédige une réponse de responsable sur la production en restauration EHPAD : organisation, contrôle, traçabilité et correction.</t>
  </si>
  <si>
    <t>En restauration ehpad, pour la production, je m’organise, je contrôle les points suivants : separer cru cuit, planche separee et couteau propre, je note l’écart et je fais corriger.</t>
  </si>
  <si>
    <t>En restauration ehpad, pour la production, responsable : planifier l’étape, appliquer les points suivants : flux propre sale, marche en avant et contamination croisee, contrôler, tracer les écarts et valider l’action corrective.</t>
  </si>
  <si>
    <t>Tu nettoies ou désinfectes une zone, un poste ou du matériel en restauration EHPAD. Explique en 2 phrases ce que tu fais pour éviter un risque chimique.</t>
  </si>
  <si>
    <t>En restauration ehpad, pour le nettoyage, je fais attention à nettoyer, desinfecter et produit adapte. Je contrôle le résultat et je préviens si j’ai un doute.</t>
  </si>
  <si>
    <t>En restauration ehpad, pour le nettoyage, je maîtrise l’étape avec les points suivants : plan de nettoyage, protocole nd et detergent desinfectant, contrôle opérationnel et consigne claire à l’équipe.</t>
  </si>
  <si>
    <t>Pendant le nettoyage en restauration EHPAD, que contrôles-tu concrètement avant de continuer ? Donne au moins deux points terrain.</t>
  </si>
  <si>
    <t>En restauration ehpad, pour le nettoyage, je contrôle les points suivants : nettoyer, desinfecter et produit adapte. Si ce n’est pas conforme, je stoppe, je corrige ou je préviens.</t>
  </si>
  <si>
    <t>En restauration ehpad, pour le nettoyage, je vérifie les points suivants : plan de nettoyage, protocole nd et detergent desinfectant, je compare au critère attendu et je déclenche une action corrective si l’écart est confirmé.</t>
  </si>
  <si>
    <t>Décris les bons gestes à appliquer pendant le nettoyage en restauration EHPAD, avec des mots simples.</t>
  </si>
  <si>
    <t>En restauration ehpad, pour le nettoyage, les bons gestes sont nettoyer, desinfecter et produit adapte. Je les applique avant de continuer.</t>
  </si>
  <si>
    <t>En restauration ehpad, pour le nettoyage, les gestes attendus sont formalisés : plan de nettoyage, protocole nd et detergent desinfectant, contrôle au poste et correction immédiate en cas de dérive.</t>
  </si>
  <si>
    <t>Donne un exemple simple de conduite correcte pendant le nettoyage en restauration EHPAD.</t>
  </si>
  <si>
    <t>En restauration ehpad, pour le nettoyage, exemple : je vérifie les points suivants : nettoyer, desinfecter et produit adapte. Si quelque chose ne va pas, je corrige.</t>
  </si>
  <si>
    <t>En restauration ehpad, pour le nettoyage, exemple professionnel : sécuriser l’étape par les points suivants : plan de nettoyage, protocole nd et detergent desinfectant, puis tracer l’écart et la correction si nécessaire.</t>
  </si>
  <si>
    <t>Tu vois un écart ou tu as un doute pendant le nettoyage en restauration EHPAD. Que fais-tu tout de suite ?</t>
  </si>
  <si>
    <t>En restauration ehpad, pour le nettoyage, en cas de doute, j’arrête, j’isole si besoin et je préviens. Je ne continue pas sans correction.</t>
  </si>
  <si>
    <t>En restauration ehpad, pour le nettoyage, en cas de doute, je bloque ou j’isole, j’analyse l’écart, je décide de la correction et je trace l’action.</t>
  </si>
  <si>
    <t>Pourquoi le nettoyage en restauration EHPAD est-il important pour la sécurité alimentaire ?</t>
  </si>
  <si>
    <t>En restauration ehpad, pour le nettoyage, c’est important car une erreur peut créer un risque sanitaire. Je maîtrise nettoyer, desinfecter et produit adapte.</t>
  </si>
  <si>
    <t>En restauration ehpad, pour le nettoyage, l’enjeu est sanitaire : l’étape peut créer un danger. Je maîtrise les points suivants : plan de nettoyage, protocole nd et detergent desinfectant et je vérifie l’application.</t>
  </si>
  <si>
    <t>Quels mots, gestes ou contrôles montrent que tu maîtrises le nettoyage en restauration EHPAD ?</t>
  </si>
  <si>
    <t>En restauration ehpad, pour le nettoyage, les mots ou gestes attendus sont : nettoyer, desinfecter et produit adapte. Ils montrent que je contrôle vraiment.</t>
  </si>
  <si>
    <t>En restauration ehpad, pour le nettoyage, les preuves de maîtrise sont plan de nettoyage, protocole nd et detergent desinfectant, observation du poste, contrôle documenté et écart traité.</t>
  </si>
  <si>
    <t>Explique à un jeune collègue les précautions à prendre pour le nettoyage en restauration EHPAD.</t>
  </si>
  <si>
    <t>En restauration ehpad, pour le nettoyage, je dirais au collègue : vérifie nettoyer, desinfecter et produit adapte, contrôle ton travail et préviens si tu vois un écart.</t>
  </si>
  <si>
    <t>En restauration ehpad, pour le nettoyage, consigne équipe : appliquer les points suivants : plan de nettoyage, protocole nd et detergent desinfectant, signaler toute dérive, corriger immédiatement et garder la preuve utile.</t>
  </si>
  <si>
    <t>Pendant le nettoyage en restauration EHPAD, qu’est-ce qu’il ne faut surtout pas oublier ?</t>
  </si>
  <si>
    <t>En restauration ehpad, pour le nettoyage, à ne pas oublier : nettoyer, desinfecter et produit adapte. Sans contrôle, on peut laisser passer un risque.</t>
  </si>
  <si>
    <t>En restauration ehpad, pour le nettoyage, point critique : ne pas oublier les points suivants : plan de nettoyage, protocole nd et detergent desinfectant, car l’absence de contrôle rend la maîtrise fragile.</t>
  </si>
  <si>
    <t>Tu nettoies ou désinfectes une zone, un poste ou du matériel en restauration EHPAD. Rédige une réponse courte : ce que tu fais, ce que tu contrôles, et qui tu préviens en cas de doute.</t>
  </si>
  <si>
    <t>En restauration ehpad, pour le nettoyage, je vérifie les points suivants : nettoyer, desinfecter et produit adapte. Si j’ai un doute, j’arrête, je corrige ou je préviens.</t>
  </si>
  <si>
    <t>En restauration ehpad, pour le nettoyage, réponse responsable : organiser l’étape, contrôler les points suivants : plan de nettoyage, protocole nd et detergent desinfectant, tracer l’écart et faire appliquer la correction.</t>
  </si>
  <si>
    <t>Présente la procédure professionnelle à appliquer pour maîtriser le nettoyage en restauration EHPAD.</t>
  </si>
  <si>
    <t>En restauration ehpad, pour le nettoyage, je respecte la procédure et je vérifie les points suivants : nettoyer, desinfecter et produit adapte. Je garde une preuve si elle est demandée.</t>
  </si>
  <si>
    <t>En restauration ehpad, pour le nettoyage, procédure : définir le responsable, appliquer les points suivants : plan de nettoyage, protocole nd et detergent desinfectant, contrôler la conformité et enregistrer les écarts.</t>
  </si>
  <si>
    <t>Quels contrôles, preuves et actions correctives attends-tu sur le nettoyage en restauration EHPAD ?</t>
  </si>
  <si>
    <t>En restauration ehpad, pour le nettoyage, je contrôle les points suivants : nettoyer, desinfecter et produit adapte, je note l’écart si besoin et je propose une correction.</t>
  </si>
  <si>
    <t>En restauration ehpad, pour le nettoyage, contrôle/preuve/correctif : vérifier les points suivants : plan de nettoyage, protocole nd et detergent desinfectant, conserver fiche ou relevé, puis corriger et tracer l’action.</t>
  </si>
  <si>
    <t>Analyse les dangers liés à le nettoyage en restauration EHPAD et indique les mesures de maîtrise attendues.</t>
  </si>
  <si>
    <t>En restauration ehpad, pour le nettoyage, je repère le danger, je maîtrise nettoyer, desinfecter et produit adapte et je préviens le responsable en cas de doute.</t>
  </si>
  <si>
    <t>En restauration ehpad, pour le nettoyage, analyse danger : identifier le risque lié à l’étape, maîtriser les points suivants : plan de nettoyage, protocole nd et detergent desinfectant, vérifier l’efficacité et corriger l’écart.</t>
  </si>
  <si>
    <t>Quelles exigences PMS, BPH ou HACCP doivent être respectées pour le nettoyage en restauration EHPAD ?</t>
  </si>
  <si>
    <t>En restauration ehpad, pour le nettoyage, je respecte les consignes BPH/PMS : nettoyer, desinfecter et produit adapte. Je travaille proprement et je contrôle.</t>
  </si>
  <si>
    <t>En restauration ehpad, pour le nettoyage, exigence PMS/BPH/HACCP : procédure écrite, les points suivants : plan de nettoyage, protocole nd et detergent desinfectant, fréquence de contrôle, preuve et action corrective.</t>
  </si>
  <si>
    <t>Comment réaliserais-tu un audit rapide de la maîtrise de le nettoyage en restauration EHPAD ?</t>
  </si>
  <si>
    <t>En restauration ehpad, pour le nettoyage, j’observe le poste, je contrôle les points suivants : nettoyer, desinfecter et produit adapte et je signale les écarts.</t>
  </si>
  <si>
    <t>En restauration ehpad, pour le nettoyage, audit : observer le poste, questionner l’équipe, vérifier les points suivants : plan de nettoyage, protocole nd et detergent desinfectant, contrôler les preuves et relever les non-conformités.</t>
  </si>
  <si>
    <t>Quelle décision prends-tu en cas de non-conformité sur le nettoyage en restauration EHPAD ?</t>
  </si>
  <si>
    <t>En restauration ehpad, pour le nettoyage, en non-conformité, j’arrête, j’isole le produit ou le matériel, puis je préviens.</t>
  </si>
  <si>
    <t>En restauration ehpad, pour le nettoyage, non-conformité : bloquer ou isoler si besoin, analyser la cause, appliquer la correction et enregistrer la décision.</t>
  </si>
  <si>
    <t>Quels enregistrements ou autocontrôles prouvent que le nettoyage est maîtrisé en restauration EHPAD ?</t>
  </si>
  <si>
    <t>En restauration ehpad, pour le nettoyage, je garde une preuve simple : fiche, date, contrôle réalisé et correction si besoin.</t>
  </si>
  <si>
    <t>En restauration ehpad, pour le nettoyage, enregistrements : fiche datée, contrôle de les points suivants : plan de nettoyage, protocole nd et detergent desinfectant, nom du responsable, écart constaté et action corrective réalisée.</t>
  </si>
  <si>
    <t>Quelles consignes donnerais-tu à l’équipe pour sécuriser le nettoyage en restauration EHPAD ?</t>
  </si>
  <si>
    <t>En restauration ehpad, pour le nettoyage, je rappelle à l’équipe de contrôler les points suivants : nettoyer, desinfecter et produit adapte, d’appliquer la consigne et de signaler les écarts.</t>
  </si>
  <si>
    <t>En restauration ehpad, pour le nettoyage, consignes équipe : expliquer les points suivants : plan de nettoyage, protocole nd et detergent desinfectant, préciser le contrôle attendu, la fréquence, le responsable et la conduite à tenir.</t>
  </si>
  <si>
    <t>Explique le lien entre le nettoyage en restauration EHPAD et les risques microbiologiques, chimiques, physiques ou allergènes.</t>
  </si>
  <si>
    <t>En restauration ehpad, pour le nettoyage, je relie l’étape aux dangers possibles et je contrôle les points suivants : nettoyer, desinfecter et produit adapte pour limiter le risque.</t>
  </si>
  <si>
    <t>En restauration ehpad, pour le nettoyage, lien dangers : relier l’étape aux risques microbiologiques, chimiques, physiques ou allergènes, puis vérifier les points suivants : plan de nettoyage, protocole nd et detergent desinfectant.</t>
  </si>
  <si>
    <t>Rédige une réponse de responsable sur le nettoyage en restauration EHPAD : organisation, contrôle, traçabilité et correction.</t>
  </si>
  <si>
    <t>En restauration ehpad, pour le nettoyage, je m’organise, je contrôle les points suivants : nettoyer, desinfecter et produit adapte, je note l’écart et je fais corriger.</t>
  </si>
  <si>
    <t>En restauration ehpad, pour le nettoyage, responsable : planifier l’étape, appliquer les points suivants : plan de nettoyage, protocole nd et detergent desinfectant, contrôler, tracer les écarts et valider l’action corrective.</t>
  </si>
  <si>
    <t>Tu réceptionnes des marchandises en restauration EHPAD. Explique en 2 phrases ce que tu fais pour éviter un risque microbiologique.</t>
  </si>
  <si>
    <t>En restauration ehpad, pour la réception, je fais attention à controle livraison, temperature reception et dlc. Je contrôle le résultat et je préviens si j’ai un doute.</t>
  </si>
  <si>
    <t>En restauration ehpad, pour la réception, je maîtrise l’étape avec les points suivants : controle reception, temperature a reception et integrite emballage, contrôle opérationnel et consigne claire à l’équipe.</t>
  </si>
  <si>
    <t>Pendant la réception en restauration EHPAD, que contrôles-tu concrètement avant de continuer ? Donne au moins deux points terrain.</t>
  </si>
  <si>
    <t>En restauration ehpad, pour la réception, je contrôle les points suivants : controle livraison, temperature reception et dlc. Si ce n’est pas conforme, je stoppe, je corrige ou je préviens.</t>
  </si>
  <si>
    <t>En restauration ehpad, pour la réception, je vérifie les points suivants : controle reception, temperature a reception et integrite emballage, je compare au critère attendu et je déclenche une action corrective si l’écart est confirmé.</t>
  </si>
  <si>
    <t>Décris les bons gestes à appliquer pendant la réception en restauration EHPAD, avec des mots simples.</t>
  </si>
  <si>
    <t>En restauration ehpad, pour la réception, les bons gestes sont controle livraison, temperature reception et dlc. Je les applique avant de continuer.</t>
  </si>
  <si>
    <t>En restauration ehpad, pour la réception, les gestes attendus sont formalisés : controle reception, temperature a reception et integrite emballage, contrôle au poste et correction immédiate en cas de dérive.</t>
  </si>
  <si>
    <t>Donne un exemple simple de conduite correcte pendant la réception en restauration EHPAD.</t>
  </si>
  <si>
    <t>En restauration ehpad, pour la réception, exemple : je vérifie les points suivants : controle livraison, temperature reception et dlc. Si quelque chose ne va pas, je corrige.</t>
  </si>
  <si>
    <t>En restauration ehpad, pour la réception, exemple professionnel : sécuriser l’étape par les points suivants : controle reception, temperature a reception et integrite emballage, puis tracer l’écart et la correction si nécessaire.</t>
  </si>
  <si>
    <t>Tu vois un écart ou tu as un doute pendant la réception en restauration EHPAD. Que fais-tu tout de suite ?</t>
  </si>
  <si>
    <t>En restauration ehpad, pour la réception, en cas de doute, j’arrête, j’isole si besoin et je préviens. Je ne continue pas sans correction.</t>
  </si>
  <si>
    <t>En restauration ehpad, pour la réception, en cas de doute, je bloque ou j’isole, j’analyse l’écart, je décide de la correction et je trace l’action.</t>
  </si>
  <si>
    <t>Pourquoi la réception en restauration EHPAD est-il important pour la sécurité alimentaire ?</t>
  </si>
  <si>
    <t>En restauration ehpad, pour la réception, c’est important car une erreur peut créer un risque sanitaire. Je maîtrise controle livraison, temperature reception et dlc.</t>
  </si>
  <si>
    <t>En restauration ehpad, pour la réception, l’enjeu est sanitaire : l’étape peut créer un danger. Je maîtrise les points suivants : controle reception, temperature a reception et integrite emballage et je vérifie l’application.</t>
  </si>
  <si>
    <t>Quels mots, gestes ou contrôles montrent que tu maîtrises la réception en restauration EHPAD ?</t>
  </si>
  <si>
    <t>En restauration ehpad, pour la réception, les mots ou gestes attendus sont : controle livraison, temperature reception et dlc. Ils montrent que je contrôle vraiment.</t>
  </si>
  <si>
    <t>En restauration ehpad, pour la réception, les preuves de maîtrise sont controle reception, temperature a reception et integrite emballage, observation du poste, contrôle documenté et écart traité.</t>
  </si>
  <si>
    <t>Explique à un jeune collègue les précautions à prendre pour la réception en restauration EHPAD.</t>
  </si>
  <si>
    <t>En restauration ehpad, pour la réception, je dirais au collègue : vérifie controle livraison, temperature reception et dlc, contrôle ton travail et préviens si tu vois un écart.</t>
  </si>
  <si>
    <t>En restauration ehpad, pour la réception, consigne équipe : appliquer les points suivants : controle reception, temperature a reception et integrite emballage, signaler toute dérive, corriger immédiatement et garder la preuve utile.</t>
  </si>
  <si>
    <t>Pendant la réception en restauration EHPAD, qu’est-ce qu’il ne faut surtout pas oublier ?</t>
  </si>
  <si>
    <t>En restauration ehpad, pour la réception, à ne pas oublier : controle livraison, temperature reception et dlc. Sans contrôle, on peut laisser passer un risque.</t>
  </si>
  <si>
    <t>En restauration ehpad, pour la réception, point critique : ne pas oublier les points suivants : controle reception, temperature a reception et integrite emballage, car l’absence de contrôle rend la maîtrise fragile.</t>
  </si>
  <si>
    <t>Tu réceptionnes des marchandises en restauration EHPAD. Rédige une réponse courte : ce que tu fais, ce que tu contrôles, et qui tu préviens en cas de doute.</t>
  </si>
  <si>
    <t>En restauration ehpad, pour la réception, je vérifie les points suivants : controle livraison, temperature reception et dlc. Si j’ai un doute, j’arrête, je corrige ou je préviens.</t>
  </si>
  <si>
    <t>En restauration ehpad, pour la réception, réponse responsable : organiser l’étape, contrôler les points suivants : controle reception, temperature a reception et integrite emballage, tracer l’écart et faire appliquer la correction.</t>
  </si>
  <si>
    <t>Présente la procédure professionnelle à appliquer pour maîtriser la réception en restauration EHPAD.</t>
  </si>
  <si>
    <t>En restauration ehpad, pour la réception, je respecte la procédure et je vérifie les points suivants : controle livraison, temperature reception et dlc. Je garde une preuve si elle est demandée.</t>
  </si>
  <si>
    <t>En restauration ehpad, pour la réception, procédure : définir le responsable, appliquer les points suivants : controle reception, temperature a reception et integrite emballage, contrôler la conformité et enregistrer les écarts.</t>
  </si>
  <si>
    <t>Quels contrôles, preuves et actions correctives attends-tu sur la réception en restauration EHPAD ?</t>
  </si>
  <si>
    <t>En restauration ehpad, pour la réception, je contrôle les points suivants : controle livraison, temperature reception et dlc, je note l’écart si besoin et je propose une correction.</t>
  </si>
  <si>
    <t>En restauration ehpad, pour la réception, contrôle/preuve/correctif : vérifier les points suivants : controle reception, temperature a reception et integrite emballage, conserver fiche ou relevé, puis corriger et tracer l’action.</t>
  </si>
  <si>
    <t>Analyse les dangers liés à la réception en restauration EHPAD et indique les mesures de maîtrise attendues.</t>
  </si>
  <si>
    <t>En restauration ehpad, pour la réception, je repère le danger, je maîtrise controle livraison, temperature reception et dlc et je préviens le responsable en cas de doute.</t>
  </si>
  <si>
    <t>En restauration ehpad, pour la réception, analyse danger : identifier le risque lié à l’étape, maîtriser les points suivants : controle reception, temperature a reception et integrite emballage, vérifier l’efficacité et corriger l’écart.</t>
  </si>
  <si>
    <t>Quelles exigences PMS, BPH ou HACCP doivent être respectées pour la réception en restauration EHPAD ?</t>
  </si>
  <si>
    <t>En restauration ehpad, pour la réception, je respecte les consignes BPH/PMS : controle livraison, temperature reception et dlc. Je travaille proprement et je contrôle.</t>
  </si>
  <si>
    <t>En restauration ehpad, pour la réception, exigence PMS/BPH/HACCP : procédure écrite, les points suivants : controle reception, temperature a reception et integrite emballage, fréquence de contrôle, preuve et action corrective.</t>
  </si>
  <si>
    <t>Comment réaliserais-tu un audit rapide de la maîtrise de la réception en restauration EHPAD ?</t>
  </si>
  <si>
    <t>En restauration ehpad, pour la réception, j’observe le poste, je contrôle les points suivants : controle livraison, temperature reception et dlc et je signale les écarts.</t>
  </si>
  <si>
    <t>En restauration ehpad, pour la réception, audit : observer le poste, questionner l’équipe, vérifier les points suivants : controle reception, temperature a reception et integrite emballage, contrôler les preuves et relever les non-conformités.</t>
  </si>
  <si>
    <t>Quelle décision prends-tu en cas de non-conformité sur la réception en restauration EHPAD ?</t>
  </si>
  <si>
    <t>En restauration ehpad, pour la réception, en non-conformité, j’arrête, j’isole le produit ou le matériel, puis je préviens.</t>
  </si>
  <si>
    <t>En restauration ehpad, pour la réception, non-conformité : bloquer ou isoler si besoin, analyser la cause, appliquer la correction et enregistrer la décision.</t>
  </si>
  <si>
    <t>Quels enregistrements ou autocontrôles prouvent que la réception est maîtrisé en restauration EHPAD ?</t>
  </si>
  <si>
    <t>En restauration ehpad, pour la réception, je garde une preuve simple : fiche, date, contrôle réalisé et correction si besoin.</t>
  </si>
  <si>
    <t>En restauration ehpad, pour la réception, enregistrements : fiche datée, contrôle de les points suivants : controle reception, temperature a reception et integrite emballage, nom du responsable, écart constaté et action corrective réalisée.</t>
  </si>
  <si>
    <t>Quelles consignes donnerais-tu à l’équipe pour sécuriser la réception en restauration EHPAD ?</t>
  </si>
  <si>
    <t>En restauration ehpad, pour la réception, je rappelle à l’équipe de contrôler les points suivants : controle livraison, temperature reception et dlc, d’appliquer la consigne et de signaler les écarts.</t>
  </si>
  <si>
    <t>En restauration ehpad, pour la réception, consignes équipe : expliquer les points suivants : controle reception, temperature a reception et integrite emballage, préciser le contrôle attendu, la fréquence, le responsable et la conduite à tenir.</t>
  </si>
  <si>
    <t>Explique le lien entre la réception en restauration EHPAD et les risques microbiologiques, chimiques, physiques ou allergènes.</t>
  </si>
  <si>
    <t>En restauration ehpad, pour la réception, je relie l’étape aux dangers possibles et je contrôle les points suivants : controle livraison, temperature reception et dlc pour limiter le risque.</t>
  </si>
  <si>
    <t>En restauration ehpad, pour la réception, lien dangers : relier l’étape aux risques microbiologiques, chimiques, physiques ou allergènes, puis vérifier les points suivants : controle reception, temperature a reception et integrite emballage.</t>
  </si>
  <si>
    <t>Rédige une réponse de responsable sur la réception en restauration EHPAD : organisation, contrôle, traçabilité et correction.</t>
  </si>
  <si>
    <t>En restauration ehpad, pour la réception, je m’organise, je contrôle les points suivants : controle livraison, temperature reception et dlc, je note l’écart et je fais corriger.</t>
  </si>
  <si>
    <t>En restauration ehpad, pour la réception, responsable : planifier l’étape, appliquer les points suivants : controle reception, temperature a reception et integrite emballage, contrôler, tracer les écarts et valider l’action corrective.</t>
  </si>
  <si>
    <t>Tu ranges ou stockes des denrées en restauration EHPAD. Explique en 2 phrases ce que tu fais pour éviter un risque microbiologique.</t>
  </si>
  <si>
    <t>En restauration ehpad, pour le stockage, je fais attention à ranger au froid, frigo et chambre froide. Je contrôle le résultat et je préviens si j’ai un doute.</t>
  </si>
  <si>
    <t>En restauration ehpad, pour le stockage, je maîtrise l’étape avec les points suivants : stockage conforme, temperature stockage et froid positif, contrôle opérationnel et consigne claire à l’équipe.</t>
  </si>
  <si>
    <t>Pendant le stockage en restauration EHPAD, que contrôles-tu concrètement avant de continuer ? Donne au moins deux points terrain.</t>
  </si>
  <si>
    <t>En restauration ehpad, pour le stockage, je contrôle les points suivants : ranger au froid, frigo et chambre froide. Si ce n’est pas conforme, je stoppe, je corrige ou je préviens.</t>
  </si>
  <si>
    <t>En restauration ehpad, pour le stockage, je vérifie les points suivants : stockage conforme, temperature stockage et froid positif, je compare au critère attendu et je déclenche une action corrective si l’écart est confirmé.</t>
  </si>
  <si>
    <t>Décris les bons gestes à appliquer pendant le stockage en restauration EHPAD, avec des mots simples.</t>
  </si>
  <si>
    <t>En restauration ehpad, pour le stockage, les bons gestes sont ranger au froid, frigo et chambre froide. Je les applique avant de continuer.</t>
  </si>
  <si>
    <t>En restauration ehpad, pour le stockage, les gestes attendus sont formalisés : stockage conforme, temperature stockage et froid positif, contrôle au poste et correction immédiate en cas de dérive.</t>
  </si>
  <si>
    <t>Donne un exemple simple de conduite correcte pendant le stockage en restauration EHPAD.</t>
  </si>
  <si>
    <t>En restauration ehpad, pour le stockage, exemple : je vérifie les points suivants : ranger au froid, frigo et chambre froide. Si quelque chose ne va pas, je corrige.</t>
  </si>
  <si>
    <t>En restauration ehpad, pour le stockage, exemple professionnel : sécuriser l’étape par les points suivants : stockage conforme, temperature stockage et froid positif, puis tracer l’écart et la correction si nécessaire.</t>
  </si>
  <si>
    <t>Tu vois un écart ou tu as un doute pendant le stockage en restauration EHPAD. Que fais-tu tout de suite ?</t>
  </si>
  <si>
    <t>En restauration ehpad, pour le stockage, en cas de doute, j’arrête, j’isole si besoin et je préviens. Je ne continue pas sans correction.</t>
  </si>
  <si>
    <t>En restauration ehpad, pour le stockage, en cas de doute, je bloque ou j’isole, j’analyse l’écart, je décide de la correction et je trace l’action.</t>
  </si>
  <si>
    <t>Pourquoi le stockage en restauration EHPAD est-il important pour la sécurité alimentaire ?</t>
  </si>
  <si>
    <t>En restauration ehpad, pour le stockage, c’est important car une erreur peut créer un risque sanitaire. Je maîtrise ranger au froid, frigo et chambre froide.</t>
  </si>
  <si>
    <t>En restauration ehpad, pour le stockage, l’enjeu est sanitaire : l’étape peut créer un danger. Je maîtrise les points suivants : stockage conforme, temperature stockage et froid positif et je vérifie l’application.</t>
  </si>
  <si>
    <t>Quels mots, gestes ou contrôles montrent que tu maîtrises le stockage en restauration EHPAD ?</t>
  </si>
  <si>
    <t>En restauration ehpad, pour le stockage, les mots ou gestes attendus sont : ranger au froid, frigo et chambre froide. Ils montrent que je contrôle vraiment.</t>
  </si>
  <si>
    <t>En restauration ehpad, pour le stockage, les preuves de maîtrise sont stockage conforme, temperature stockage et froid positif, observation du poste, contrôle documenté et écart traité.</t>
  </si>
  <si>
    <t>Explique à un jeune collègue les précautions à prendre pour le stockage en restauration EHPAD.</t>
  </si>
  <si>
    <t>En restauration ehpad, pour le stockage, je dirais au collègue : vérifie ranger au froid, frigo et chambre froide, contrôle ton travail et préviens si tu vois un écart.</t>
  </si>
  <si>
    <t>En restauration ehpad, pour le stockage, consigne équipe : appliquer les points suivants : stockage conforme, temperature stockage et froid positif, signaler toute dérive, corriger immédiatement et garder la preuve utile.</t>
  </si>
  <si>
    <t>Pendant le stockage en restauration EHPAD, qu’est-ce qu’il ne faut surtout pas oublier ?</t>
  </si>
  <si>
    <t>En restauration ehpad, pour le stockage, à ne pas oublier : ranger au froid, frigo et chambre froide. Sans contrôle, on peut laisser passer un risque.</t>
  </si>
  <si>
    <t>En restauration ehpad, pour le stockage, point critique : ne pas oublier les points suivants : stockage conforme, temperature stockage et froid positif, car l’absence de contrôle rend la maîtrise fragile.</t>
  </si>
  <si>
    <t>Tu ranges ou stockes des denrées en restauration EHPAD. Rédige une réponse courte : ce que tu fais, ce que tu contrôles, et qui tu préviens en cas de doute.</t>
  </si>
  <si>
    <t>En restauration ehpad, pour le stockage, je vérifie les points suivants : ranger au froid, frigo et chambre froide. Si j’ai un doute, j’arrête, je corrige ou je préviens.</t>
  </si>
  <si>
    <t>En restauration ehpad, pour le stockage, réponse responsable : organiser l’étape, contrôler les points suivants : stockage conforme, temperature stockage et froid positif, tracer l’écart et faire appliquer la correction.</t>
  </si>
  <si>
    <t>Présente la procédure professionnelle à appliquer pour maîtriser le stockage en restauration EHPAD.</t>
  </si>
  <si>
    <t>En restauration ehpad, pour le stockage, je respecte la procédure et je vérifie les points suivants : ranger au froid, frigo et chambre froide. Je garde une preuve si elle est demandée.</t>
  </si>
  <si>
    <t>En restauration ehpad, pour le stockage, procédure : définir le responsable, appliquer les points suivants : stockage conforme, temperature stockage et froid positif, contrôler la conformité et enregistrer les écarts.</t>
  </si>
  <si>
    <t>Quels contrôles, preuves et actions correctives attends-tu sur le stockage en restauration EHPAD ?</t>
  </si>
  <si>
    <t>En restauration ehpad, pour le stockage, je contrôle les points suivants : ranger au froid, frigo et chambre froide, je note l’écart si besoin et je propose une correction.</t>
  </si>
  <si>
    <t>En restauration ehpad, pour le stockage, contrôle/preuve/correctif : vérifier les points suivants : stockage conforme, temperature stockage et froid positif, conserver fiche ou relevé, puis corriger et tracer l’action.</t>
  </si>
  <si>
    <t>Analyse les dangers liés à le stockage en restauration EHPAD et indique les mesures de maîtrise attendues.</t>
  </si>
  <si>
    <t>En restauration ehpad, pour le stockage, je repère le danger, je maîtrise ranger au froid, frigo et chambre froide et je préviens le responsable en cas de doute.</t>
  </si>
  <si>
    <t>En restauration ehpad, pour le stockage, analyse danger : identifier le risque lié à l’étape, maîtriser les points suivants : stockage conforme, temperature stockage et froid positif, vérifier l’efficacité et corriger l’écart.</t>
  </si>
  <si>
    <t>Quelles exigences PMS, BPH ou HACCP doivent être respectées pour le stockage en restauration EHPAD ?</t>
  </si>
  <si>
    <t>En restauration ehpad, pour le stockage, je respecte les consignes BPH/PMS : ranger au froid, frigo et chambre froide. Je travaille proprement et je contrôle.</t>
  </si>
  <si>
    <t>En restauration ehpad, pour le stockage, exigence PMS/BPH/HACCP : procédure écrite, les points suivants : stockage conforme, temperature stockage et froid positif, fréquence de contrôle, preuve et action corrective.</t>
  </si>
  <si>
    <t>Comment réaliserais-tu un audit rapide de la maîtrise de le stockage en restauration EHPAD ?</t>
  </si>
  <si>
    <t>En restauration ehpad, pour le stockage, j’observe le poste, je contrôle les points suivants : ranger au froid, frigo et chambre froide et je signale les écarts.</t>
  </si>
  <si>
    <t>En restauration ehpad, pour le stockage, audit : observer le poste, questionner l’équipe, vérifier les points suivants : stockage conforme, temperature stockage et froid positif, contrôler les preuves et relever les non-conformités.</t>
  </si>
  <si>
    <t>Quelle décision prends-tu en cas de non-conformité sur le stockage en restauration EHPAD ?</t>
  </si>
  <si>
    <t>En restauration ehpad, pour le stockage, en non-conformité, j’arrête, j’isole le produit ou le matériel, puis je préviens.</t>
  </si>
  <si>
    <t>En restauration ehpad, pour le stockage, non-conformité : bloquer ou isoler si besoin, analyser la cause, appliquer la correction et enregistrer la décision.</t>
  </si>
  <si>
    <t>Quels enregistrements ou autocontrôles prouvent que le stockage est maîtrisé en restauration EHPAD ?</t>
  </si>
  <si>
    <t>En restauration ehpad, pour le stockage, je garde une preuve simple : fiche, date, contrôle réalisé et correction si besoin.</t>
  </si>
  <si>
    <t>En restauration ehpad, pour le stockage, enregistrements : fiche datée, contrôle de les points suivants : stockage conforme, temperature stockage et froid positif, nom du responsable, écart constaté et action corrective réalisée.</t>
  </si>
  <si>
    <t>Quelles consignes donnerais-tu à l’équipe pour sécuriser le stockage en restauration EHPAD ?</t>
  </si>
  <si>
    <t>En restauration ehpad, pour le stockage, je rappelle à l’équipe de contrôler les points suivants : ranger au froid, frigo et chambre froide, d’appliquer la consigne et de signaler les écarts.</t>
  </si>
  <si>
    <t>En restauration ehpad, pour le stockage, consignes équipe : expliquer les points suivants : stockage conforme, temperature stockage et froid positif, préciser le contrôle attendu, la fréquence, le responsable et la conduite à tenir.</t>
  </si>
  <si>
    <t>Explique le lien entre le stockage en restauration EHPAD et les risques microbiologiques, chimiques, physiques ou allergènes.</t>
  </si>
  <si>
    <t>En restauration ehpad, pour le stockage, je relie l’étape aux dangers possibles et je contrôle les points suivants : ranger au froid, frigo et chambre froide pour limiter le risque.</t>
  </si>
  <si>
    <t>En restauration ehpad, pour le stockage, lien dangers : relier l’étape aux risques microbiologiques, chimiques, physiques ou allergènes, puis vérifier les points suivants : stockage conforme, temperature stockage et froid positif.</t>
  </si>
  <si>
    <t>Rédige une réponse de responsable sur le stockage en restauration EHPAD : organisation, contrôle, traçabilité et correction.</t>
  </si>
  <si>
    <t>En restauration ehpad, pour le stockage, je m’organise, je contrôle les points suivants : ranger au froid, frigo et chambre froide, je note l’écart et je fais corriger.</t>
  </si>
  <si>
    <t>En restauration ehpad, pour le stockage, responsable : planifier l’étape, appliquer les points suivants : stockage conforme, temperature stockage et froid positif, contrôler, tracer les écarts et valider l’action corrective.</t>
  </si>
  <si>
    <t>Tu cuis une préparation en restauration EHPAD. Explique en 2 phrases ce que tu fais pour éviter un risque microbiologique.</t>
  </si>
  <si>
    <t>En restauration ehpad, pour la cuisson, je fais attention à cuisson, cuire assez et temperature coeur. Je contrôle le résultat et je préviens si j’ai un doute.</t>
  </si>
  <si>
    <t>En restauration ehpad, pour la cuisson, je maîtrise l’étape avec les points suivants : temperature a coeur, controle sonde et cuisson maitrisee, contrôle opérationnel et consigne claire à l’équipe.</t>
  </si>
  <si>
    <t>Pendant la cuisson en restauration EHPAD, que contrôles-tu concrètement avant de continuer ? Donne au moins deux points terrain.</t>
  </si>
  <si>
    <t>En restauration ehpad, pour la cuisson, je contrôle les points suivants : cuisson, cuire assez et temperature coeur. Si ce n’est pas conforme, je stoppe, je corrige ou je préviens.</t>
  </si>
  <si>
    <t>En restauration ehpad, pour la cuisson, je vérifie les points suivants : temperature a coeur, controle sonde et cuisson maitrisee, je compare au critère attendu et je déclenche une action corrective si l’écart est confirmé.</t>
  </si>
  <si>
    <t>Décris les bons gestes à appliquer pendant la cuisson en restauration EHPAD, avec des mots simples.</t>
  </si>
  <si>
    <t>En restauration ehpad, pour la cuisson, les bons gestes sont cuisson, cuire assez et temperature coeur. Je les applique avant de continuer.</t>
  </si>
  <si>
    <t>En restauration ehpad, pour la cuisson, les gestes attendus sont formalisés : temperature a coeur, controle sonde et cuisson maitrisee, contrôle au poste et correction immédiate en cas de dérive.</t>
  </si>
  <si>
    <t>Donne un exemple simple de conduite correcte pendant la cuisson en restauration EHPAD.</t>
  </si>
  <si>
    <t>En restauration ehpad, pour la cuisson, exemple : je vérifie les points suivants : cuisson, cuire assez et temperature coeur. Si quelque chose ne va pas, je corrige.</t>
  </si>
  <si>
    <t>En restauration ehpad, pour la cuisson, exemple professionnel : sécuriser l’étape par les points suivants : temperature a coeur, controle sonde et cuisson maitrisee, puis tracer l’écart et la correction si nécessaire.</t>
  </si>
  <si>
    <t>Tu vois un écart ou tu as un doute pendant la cuisson en restauration EHPAD. Que fais-tu tout de suite ?</t>
  </si>
  <si>
    <t>En restauration ehpad, pour la cuisson, en cas de doute, j’arrête, j’isole si besoin et je préviens. Je ne continue pas sans correction.</t>
  </si>
  <si>
    <t>En restauration ehpad, pour la cuisson, en cas de doute, je bloque ou j’isole, j’analyse l’écart, je décide de la correction et je trace l’action.</t>
  </si>
  <si>
    <t>Pourquoi la cuisson en restauration EHPAD est-il important pour la sécurité alimentaire ?</t>
  </si>
  <si>
    <t>En restauration ehpad, pour la cuisson, c’est important car une erreur peut créer un risque sanitaire. Je maîtrise cuisson, cuire assez et temperature coeur.</t>
  </si>
  <si>
    <t>En restauration ehpad, pour la cuisson, l’enjeu est sanitaire : l’étape peut créer un danger. Je maîtrise les points suivants : temperature a coeur, controle sonde et cuisson maitrisee et je vérifie l’application.</t>
  </si>
  <si>
    <t>Quels mots, gestes ou contrôles montrent que tu maîtrises la cuisson en restauration EHPAD ?</t>
  </si>
  <si>
    <t>En restauration ehpad, pour la cuisson, les mots ou gestes attendus sont : cuisson, cuire assez et temperature coeur. Ils montrent que je contrôle vraiment.</t>
  </si>
  <si>
    <t>En restauration ehpad, pour la cuisson, les preuves de maîtrise sont temperature a coeur, controle sonde et cuisson maitrisee, observation du poste, contrôle documenté et écart traité.</t>
  </si>
  <si>
    <t>Explique à un jeune collègue les précautions à prendre pour la cuisson en restauration EHPAD.</t>
  </si>
  <si>
    <t>En restauration ehpad, pour la cuisson, je dirais au collègue : vérifie cuisson, cuire assez et temperature coeur, contrôle ton travail et préviens si tu vois un écart.</t>
  </si>
  <si>
    <t>En restauration ehpad, pour la cuisson, consigne équipe : appliquer les points suivants : temperature a coeur, controle sonde et cuisson maitrisee, signaler toute dérive, corriger immédiatement et garder la preuve utile.</t>
  </si>
  <si>
    <t>Pendant la cuisson en restauration EHPAD, qu’est-ce qu’il ne faut surtout pas oublier ?</t>
  </si>
  <si>
    <t>En restauration ehpad, pour la cuisson, à ne pas oublier : cuisson, cuire assez et temperature coeur. Sans contrôle, on peut laisser passer un risque.</t>
  </si>
  <si>
    <t>En restauration ehpad, pour la cuisson, point critique : ne pas oublier les points suivants : temperature a coeur, controle sonde et cuisson maitrisee, car l’absence de contrôle rend la maîtrise fragile.</t>
  </si>
  <si>
    <t>Tu cuis une préparation en restauration EHPAD. Rédige une réponse courte : ce que tu fais, ce que tu contrôles, et qui tu préviens en cas de doute.</t>
  </si>
  <si>
    <t>En restauration ehpad, pour la cuisson, je vérifie les points suivants : cuisson, cuire assez et temperature coeur. Si j’ai un doute, j’arrête, je corrige ou je préviens.</t>
  </si>
  <si>
    <t>En restauration ehpad, pour la cuisson, réponse responsable : organiser l’étape, contrôler les points suivants : temperature a coeur, controle sonde et cuisson maitrisee, tracer l’écart et faire appliquer la correction.</t>
  </si>
  <si>
    <t>Présente la procédure professionnelle à appliquer pour maîtriser la cuisson en restauration EHPAD.</t>
  </si>
  <si>
    <t>En restauration ehpad, pour la cuisson, je respecte la procédure et je vérifie les points suivants : cuisson, cuire assez et temperature coeur. Je garde une preuve si elle est demandée.</t>
  </si>
  <si>
    <t>En restauration ehpad, pour la cuisson, procédure : définir le responsable, appliquer les points suivants : temperature a coeur, controle sonde et cuisson maitrisee, contrôler la conformité et enregistrer les écarts.</t>
  </si>
  <si>
    <t>Quels contrôles, preuves et actions correctives attends-tu sur la cuisson en restauration EHPAD ?</t>
  </si>
  <si>
    <t>En restauration ehpad, pour la cuisson, je contrôle les points suivants : cuisson, cuire assez et temperature coeur, je note l’écart si besoin et je propose une correction.</t>
  </si>
  <si>
    <t>En restauration ehpad, pour la cuisson, contrôle/preuve/correctif : vérifier les points suivants : temperature a coeur, controle sonde et cuisson maitrisee, conserver fiche ou relevé, puis corriger et tracer l’action.</t>
  </si>
  <si>
    <t>Analyse les dangers liés à la cuisson en restauration EHPAD et indique les mesures de maîtrise attendues.</t>
  </si>
  <si>
    <t>En restauration ehpad, pour la cuisson, je repère le danger, je maîtrise cuisson, cuire assez et temperature coeur et je préviens le responsable en cas de doute.</t>
  </si>
  <si>
    <t>En restauration ehpad, pour la cuisson, analyse danger : identifier le risque lié à l’étape, maîtriser les points suivants : temperature a coeur, controle sonde et cuisson maitrisee, vérifier l’efficacité et corriger l’écart.</t>
  </si>
  <si>
    <t>Quelles exigences PMS, BPH ou HACCP doivent être respectées pour la cuisson en restauration EHPAD ?</t>
  </si>
  <si>
    <t>En restauration ehpad, pour la cuisson, je respecte les consignes BPH/PMS : cuisson, cuire assez et temperature coeur. Je travaille proprement et je contrôle.</t>
  </si>
  <si>
    <t>En restauration ehpad, pour la cuisson, exigence PMS/BPH/HACCP : procédure écrite, les points suivants : temperature a coeur, controle sonde et cuisson maitrisee, fréquence de contrôle, preuve et action corrective.</t>
  </si>
  <si>
    <t>Comment réaliserais-tu un audit rapide de la maîtrise de la cuisson en restauration EHPAD ?</t>
  </si>
  <si>
    <t>En restauration ehpad, pour la cuisson, j’observe le poste, je contrôle les points suivants : cuisson, cuire assez et temperature coeur et je signale les écarts.</t>
  </si>
  <si>
    <t>En restauration ehpad, pour la cuisson, audit : observer le poste, questionner l’équipe, vérifier les points suivants : temperature a coeur, controle sonde et cuisson maitrisee, contrôler les preuves et relever les non-conformités.</t>
  </si>
  <si>
    <t>Quelle décision prends-tu en cas de non-conformité sur la cuisson en restauration EHPAD ?</t>
  </si>
  <si>
    <t>En restauration ehpad, pour la cuisson, en non-conformité, j’arrête, j’isole le produit ou le matériel, puis je préviens.</t>
  </si>
  <si>
    <t>En restauration ehpad, pour la cuisson, non-conformité : bloquer ou isoler si besoin, analyser la cause, appliquer la correction et enregistrer la décision.</t>
  </si>
  <si>
    <t>Quels enregistrements ou autocontrôles prouvent que la cuisson est maîtrisé en restauration EHPAD ?</t>
  </si>
  <si>
    <t>En restauration ehpad, pour la cuisson, je garde une preuve simple : fiche, date, contrôle réalisé et correction si besoin.</t>
  </si>
  <si>
    <t>En restauration ehpad, pour la cuisson, enregistrements : fiche datée, contrôle de les points suivants : temperature a coeur, controle sonde et cuisson maitrisee, nom du responsable, écart constaté et action corrective réalisée.</t>
  </si>
  <si>
    <t>Quelles consignes donnerais-tu à l’équipe pour sécuriser la cuisson en restauration EHPAD ?</t>
  </si>
  <si>
    <t>En restauration ehpad, pour la cuisson, je rappelle à l’équipe de contrôler les points suivants : cuisson, cuire assez et temperature coeur, d’appliquer la consigne et de signaler les écarts.</t>
  </si>
  <si>
    <t>En restauration ehpad, pour la cuisson, consignes équipe : expliquer les points suivants : temperature a coeur, controle sonde et cuisson maitrisee, préciser le contrôle attendu, la fréquence, le responsable et la conduite à tenir.</t>
  </si>
  <si>
    <t>Explique le lien entre la cuisson en restauration EHPAD et les risques microbiologiques, chimiques, physiques ou allergènes.</t>
  </si>
  <si>
    <t>En restauration ehpad, pour la cuisson, je relie l’étape aux dangers possibles et je contrôle les points suivants : cuisson, cuire assez et temperature coeur pour limiter le risque.</t>
  </si>
  <si>
    <t>En restauration ehpad, pour la cuisson, lien dangers : relier l’étape aux risques microbiologiques, chimiques, physiques ou allergènes, puis vérifier les points suivants : temperature a coeur, controle sonde et cuisson maitrisee.</t>
  </si>
  <si>
    <t>Rédige une réponse de responsable sur la cuisson en restauration EHPAD : organisation, contrôle, traçabilité et correction.</t>
  </si>
  <si>
    <t>En restauration ehpad, pour la cuisson, je m’organise, je contrôle les points suivants : cuisson, cuire assez et temperature coeur, je note l’écart et je fais corriger.</t>
  </si>
  <si>
    <t>En restauration ehpad, pour la cuisson, responsable : planifier l’étape, appliquer les points suivants : temperature a coeur, controle sonde et cuisson maitrisee, contrôler, tracer les écarts et valider l’action corrective.</t>
  </si>
  <si>
    <t>Tu sers une préparation en restauration EHPAD. Explique en 2 phrases ce que tu fais pour éviter un risque microbiologique.</t>
  </si>
  <si>
    <t>En restauration ehpad, pour le service, je fais attention à maintien chaud, maintien froid et vitrine froide. Je contrôle le résultat et je préviens si j’ai un doute.</t>
  </si>
  <si>
    <t>En restauration ehpad, pour le service, je maîtrise l’étape avec les points suivants : liaison chaude, liaison froide et temperature service, contrôle opérationnel et consigne claire à l’équipe.</t>
  </si>
  <si>
    <t>Pendant le service en restauration EHPAD, que contrôles-tu concrètement avant de continuer ? Donne au moins deux points terrain.</t>
  </si>
  <si>
    <t>En restauration ehpad, pour le service, je contrôle les points suivants : maintien chaud, maintien froid et vitrine froide. Si ce n’est pas conforme, je stoppe, je corrige ou je préviens.</t>
  </si>
  <si>
    <t>En restauration ehpad, pour le service, je vérifie les points suivants : liaison chaude, liaison froide et temperature service, je compare au critère attendu et je déclenche une action corrective si l’écart est confirmé.</t>
  </si>
  <si>
    <t>Décris les bons gestes à appliquer pendant le service en restauration EHPAD, avec des mots simples.</t>
  </si>
  <si>
    <t>En restauration ehpad, pour le service, les bons gestes sont maintien chaud, maintien froid et vitrine froide. Je les applique avant de continuer.</t>
  </si>
  <si>
    <t>En restauration ehpad, pour le service, les gestes attendus sont formalisés : liaison chaude, liaison froide et temperature service, contrôle au poste et correction immédiate en cas de dérive.</t>
  </si>
  <si>
    <t>Donne un exemple simple de conduite correcte pendant le service en restauration EHPAD.</t>
  </si>
  <si>
    <t>En restauration ehpad, pour le service, exemple : je vérifie les points suivants : maintien chaud, maintien froid et vitrine froide. Si quelque chose ne va pas, je corrige.</t>
  </si>
  <si>
    <t>En restauration ehpad, pour le service, exemple professionnel : sécuriser l’étape par les points suivants : liaison chaude, liaison froide et temperature service, puis tracer l’écart et la correction si nécessaire.</t>
  </si>
  <si>
    <t>Tu vois un écart ou tu as un doute pendant le service en restauration EHPAD. Que fais-tu tout de suite ?</t>
  </si>
  <si>
    <t>En restauration ehpad, pour le service, en cas de doute, j’arrête, j’isole si besoin et je préviens. Je ne continue pas sans correction.</t>
  </si>
  <si>
    <t>En restauration ehpad, pour le service, en cas de doute, je bloque ou j’isole, j’analyse l’écart, je décide de la correction et je trace l’action.</t>
  </si>
  <si>
    <t>Pourquoi le service en restauration EHPAD est-il important pour la sécurité alimentaire ?</t>
  </si>
  <si>
    <t>En restauration ehpad, pour le service, c’est important car une erreur peut créer un risque sanitaire. Je maîtrise maintien chaud, maintien froid et vitrine froide.</t>
  </si>
  <si>
    <t>En restauration ehpad, pour le service, l’enjeu est sanitaire : l’étape peut créer un danger. Je maîtrise les points suivants : liaison chaude, liaison froide et temperature service et je vérifie l’application.</t>
  </si>
  <si>
    <t>Quels mots, gestes ou contrôles montrent que tu maîtrises le service en restauration EHPAD ?</t>
  </si>
  <si>
    <t>En restauration ehpad, pour le service, les mots ou gestes attendus sont : maintien chaud, maintien froid et vitrine froide. Ils montrent que je contrôle vraiment.</t>
  </si>
  <si>
    <t>En restauration ehpad, pour le service, les preuves de maîtrise sont liaison chaude, liaison froide et temperature service, observation du poste, contrôle documenté et écart traité.</t>
  </si>
  <si>
    <t>Explique à un jeune collègue les précautions à prendre pour le service en restauration EHPAD.</t>
  </si>
  <si>
    <t>En restauration ehpad, pour le service, je dirais au collègue : vérifie maintien chaud, maintien froid et vitrine froide, contrôle ton travail et préviens si tu vois un écart.</t>
  </si>
  <si>
    <t>En restauration ehpad, pour le service, consigne équipe : appliquer les points suivants : liaison chaude, liaison froide et temperature service, signaler toute dérive, corriger immédiatement et garder la preuve utile.</t>
  </si>
  <si>
    <t>Pendant le service en restauration EHPAD, qu’est-ce qu’il ne faut surtout pas oublier ?</t>
  </si>
  <si>
    <t>En restauration ehpad, pour le service, à ne pas oublier : maintien chaud, maintien froid et vitrine froide. Sans contrôle, on peut laisser passer un risque.</t>
  </si>
  <si>
    <t>En restauration ehpad, pour le service, point critique : ne pas oublier les points suivants : liaison chaude, liaison froide et temperature service, car l’absence de contrôle rend la maîtrise fragile.</t>
  </si>
  <si>
    <t>Tu sers une préparation en restauration EHPAD. Rédige une réponse courte : ce que tu fais, ce que tu contrôles, et qui tu préviens en cas de doute.</t>
  </si>
  <si>
    <t>En restauration ehpad, pour le service, je vérifie les points suivants : maintien chaud, maintien froid et vitrine froide. Si j’ai un doute, j’arrête, je corrige ou je préviens.</t>
  </si>
  <si>
    <t>En restauration ehpad, pour le service, réponse responsable : organiser l’étape, contrôler les points suivants : liaison chaude, liaison froide et temperature service, tracer l’écart et faire appliquer la correction.</t>
  </si>
  <si>
    <t>Présente la procédure professionnelle à appliquer pour maîtriser le service en restauration EHPAD.</t>
  </si>
  <si>
    <t>En restauration ehpad, pour le service, je respecte la procédure et je vérifie les points suivants : maintien chaud, maintien froid et vitrine froide. Je garde une preuve si elle est demandée.</t>
  </si>
  <si>
    <t>En restauration ehpad, pour le service, procédure : définir le responsable, appliquer les points suivants : liaison chaude, liaison froide et temperature service, contrôler la conformité et enregistrer les écarts.</t>
  </si>
  <si>
    <t>Quels contrôles, preuves et actions correctives attends-tu sur le service en restauration EHPAD ?</t>
  </si>
  <si>
    <t>En restauration ehpad, pour le service, je contrôle les points suivants : maintien chaud, maintien froid et vitrine froide, je note l’écart si besoin et je propose une correction.</t>
  </si>
  <si>
    <t>En restauration ehpad, pour le service, contrôle/preuve/correctif : vérifier les points suivants : liaison chaude, liaison froide et temperature service, conserver fiche ou relevé, puis corriger et tracer l’action.</t>
  </si>
  <si>
    <t>Analyse les dangers liés à le service en restauration EHPAD et indique les mesures de maîtrise attendues.</t>
  </si>
  <si>
    <t>En restauration ehpad, pour le service, je repère le danger, je maîtrise maintien chaud, maintien froid et vitrine froide et je préviens le responsable en cas de doute.</t>
  </si>
  <si>
    <t>En restauration ehpad, pour le service, analyse danger : identifier le risque lié à l’étape, maîtriser les points suivants : liaison chaude, liaison froide et temperature service, vérifier l’efficacité et corriger l’écart.</t>
  </si>
  <si>
    <t>Quelles exigences PMS, BPH ou HACCP doivent être respectées pour le service en restauration EHPAD ?</t>
  </si>
  <si>
    <t>En restauration ehpad, pour le service, je respecte les consignes BPH/PMS : maintien chaud, maintien froid et vitrine froide. Je travaille proprement et je contrôle.</t>
  </si>
  <si>
    <t>En restauration ehpad, pour le service, exigence PMS/BPH/HACCP : procédure écrite, les points suivants : liaison chaude, liaison froide et temperature service, fréquence de contrôle, preuve et action corrective.</t>
  </si>
  <si>
    <t>Comment réaliserais-tu un audit rapide de la maîtrise de le service en restauration EHPAD ?</t>
  </si>
  <si>
    <t>En restauration ehpad, pour le service, j’observe le poste, je contrôle les points suivants : maintien chaud, maintien froid et vitrine froide et je signale les écarts.</t>
  </si>
  <si>
    <t>En restauration ehpad, pour le service, audit : observer le poste, questionner l’équipe, vérifier les points suivants : liaison chaude, liaison froide et temperature service, contrôler les preuves et relever les non-conformités.</t>
  </si>
  <si>
    <t>Quelle décision prends-tu en cas de non-conformité sur le service en restauration EHPAD ?</t>
  </si>
  <si>
    <t>En restauration ehpad, pour le service, en non-conformité, j’arrête, j’isole le produit ou le matériel, puis je préviens.</t>
  </si>
  <si>
    <t>En restauration ehpad, pour le service, non-conformité : bloquer ou isoler si besoin, analyser la cause, appliquer la correction et enregistrer la décision.</t>
  </si>
  <si>
    <t>Quels enregistrements ou autocontrôles prouvent que le service est maîtrisé en restauration EHPAD ?</t>
  </si>
  <si>
    <t>En restauration ehpad, pour le service, je garde une preuve simple : fiche, date, contrôle réalisé et correction si besoin.</t>
  </si>
  <si>
    <t>En restauration ehpad, pour le service, enregistrements : fiche datée, contrôle de les points suivants : liaison chaude, liaison froide et temperature service, nom du responsable, écart constaté et action corrective réalisée.</t>
  </si>
  <si>
    <t>Quelles consignes donnerais-tu à l’équipe pour sécuriser le service en restauration EHPAD ?</t>
  </si>
  <si>
    <t>En restauration ehpad, pour le service, je rappelle à l’équipe de contrôler les points suivants : maintien chaud, maintien froid et vitrine froide, d’appliquer la consigne et de signaler les écarts.</t>
  </si>
  <si>
    <t>En restauration ehpad, pour le service, consignes équipe : expliquer les points suivants : liaison chaude, liaison froide et temperature service, préciser le contrôle attendu, la fréquence, le responsable et la conduite à tenir.</t>
  </si>
  <si>
    <t>Explique le lien entre le service en restauration EHPAD et les risques microbiologiques, chimiques, physiques ou allergènes.</t>
  </si>
  <si>
    <t>En restauration ehpad, pour le service, je relie l’étape aux dangers possibles et je contrôle les points suivants : maintien chaud, maintien froid et vitrine froide pour limiter le risque.</t>
  </si>
  <si>
    <t>En restauration ehpad, pour le service, lien dangers : relier l’étape aux risques microbiologiques, chimiques, physiques ou allergènes, puis vérifier les points suivants : liaison chaude, liaison froide et temperature service.</t>
  </si>
  <si>
    <t>Rédige une réponse de responsable sur le service en restauration EHPAD : organisation, contrôle, traçabilité et correction.</t>
  </si>
  <si>
    <t>En restauration ehpad, pour le service, je m’organise, je contrôle les points suivants : maintien chaud, maintien froid et vitrine froide, je note l’écart et je fais corriger.</t>
  </si>
  <si>
    <t>En restauration ehpad, pour le service, responsable : planifier l’étape, appliquer les points suivants : liaison chaude, liaison froide et temperature service, contrôler, tracer les écarts et valider l’action corrective.</t>
  </si>
  <si>
    <t>Tu refroidis une préparation en restauration EHPAD. Explique en 2 phrases ce que tu fais pour éviter un risque microbiologique.</t>
  </si>
  <si>
    <t>En restauration ehpad, pour le refroidissement, je fais attention à refroidissement rapide, refroidir vite et cellule. Je contrôle le résultat et je préviens si j’ai un doute.</t>
  </si>
  <si>
    <t>En restauration ehpad, pour le refroidissement, je maîtrise l’étape avec les points suivants : refroidissement rapide, cellule de refroidissement et faible epaisseur, contrôle opérationnel et consigne claire à l’équipe.</t>
  </si>
  <si>
    <t>Pendant le refroidissement en restauration EHPAD, que contrôles-tu concrètement avant de continuer ? Donne au moins deux points terrain.</t>
  </si>
  <si>
    <t>En restauration ehpad, pour le refroidissement, je contrôle les points suivants : refroidissement rapide, refroidir vite et cellule. Si ce n’est pas conforme, je stoppe, je corrige ou je préviens.</t>
  </si>
  <si>
    <t>En restauration ehpad, pour le refroidissement, je vérifie les points suivants : refroidissement rapide, cellule de refroidissement et faible epaisseur, je compare au critère attendu et je déclenche une action corrective si l’écart est confirmé.</t>
  </si>
  <si>
    <t>Décris les bons gestes à appliquer pendant le refroidissement en restauration EHPAD, avec des mots simples.</t>
  </si>
  <si>
    <t>En restauration ehpad, pour le refroidissement, les bons gestes sont refroidissement rapide, refroidir vite et cellule. Je les applique avant de continuer.</t>
  </si>
  <si>
    <t>En restauration ehpad, pour le refroidissement, les gestes attendus sont formalisés : refroidissement rapide, cellule de refroidissement et faible epaisseur, contrôle au poste et correction immédiate en cas de dérive.</t>
  </si>
  <si>
    <t>Donne un exemple simple de conduite correcte pendant le refroidissement en restauration EHPAD.</t>
  </si>
  <si>
    <t>En restauration ehpad, pour le refroidissement, exemple : je vérifie les points suivants : refroidissement rapide, refroidir vite et cellule. Si quelque chose ne va pas, je corrige.</t>
  </si>
  <si>
    <t>En restauration ehpad, pour le refroidissement, exemple professionnel : sécuriser l’étape par les points suivants : refroidissement rapide, cellule de refroidissement et faible epaisseur, puis tracer l’écart et la correction si nécessaire.</t>
  </si>
  <si>
    <t>Tu vois un écart ou tu as un doute pendant le refroidissement en restauration EHPAD. Que fais-tu tout de suite ?</t>
  </si>
  <si>
    <t>En restauration ehpad, pour le refroidissement, en cas de doute, j’arrête, j’isole si besoin et je préviens. Je ne continue pas sans correction.</t>
  </si>
  <si>
    <t>En restauration ehpad, pour le refroidissement, en cas de doute, je bloque ou j’isole, j’analyse l’écart, je décide de la correction et je trace l’action.</t>
  </si>
  <si>
    <t>Pourquoi le refroidissement en restauration EHPAD est-il important pour la sécurité alimentaire ?</t>
  </si>
  <si>
    <t>En restauration ehpad, pour le refroidissement, c’est important car une erreur peut créer un risque sanitaire. Je maîtrise refroidissement rapide, refroidir vite et cellule.</t>
  </si>
  <si>
    <t>En restauration ehpad, pour le refroidissement, l’enjeu est sanitaire : l’étape peut créer un danger. Je maîtrise les points suivants : refroidissement rapide, cellule de refroidissement et faible epaisseur et je vérifie l’application.</t>
  </si>
  <si>
    <t>Quels mots, gestes ou contrôles montrent que tu maîtrises le refroidissement en restauration EHPAD ?</t>
  </si>
  <si>
    <t>En restauration ehpad, pour le refroidissement, les mots ou gestes attendus sont : refroidissement rapide, refroidir vite et cellule. Ils montrent que je contrôle vraiment.</t>
  </si>
  <si>
    <t>En restauration ehpad, pour le refroidissement, les preuves de maîtrise sont refroidissement rapide, cellule de refroidissement et faible epaisseur, observation du poste, contrôle documenté et écart traité.</t>
  </si>
  <si>
    <t>Explique à un jeune collègue les précautions à prendre pour le refroidissement en restauration EHPAD.</t>
  </si>
  <si>
    <t>En restauration ehpad, pour le refroidissement, je dirais au collègue : vérifie refroidissement rapide, refroidir vite et cellule, contrôle ton travail et préviens si tu vois un écart.</t>
  </si>
  <si>
    <t>En restauration ehpad, pour le refroidissement, consigne équipe : appliquer les points suivants : refroidissement rapide, cellule de refroidissement et faible epaisseur, signaler toute dérive, corriger immédiatement et garder la preuve utile.</t>
  </si>
  <si>
    <t>Pendant le refroidissement en restauration EHPAD, qu’est-ce qu’il ne faut surtout pas oublier ?</t>
  </si>
  <si>
    <t>En restauration ehpad, pour le refroidissement, à ne pas oublier : refroidissement rapide, refroidir vite et cellule. Sans contrôle, on peut laisser passer un risque.</t>
  </si>
  <si>
    <t>En restauration ehpad, pour le refroidissement, point critique : ne pas oublier les points suivants : refroidissement rapide, cellule de refroidissement et faible epaisseur, car l’absence de contrôle rend la maîtrise fragile.</t>
  </si>
  <si>
    <t>Tu refroidis une préparation en restauration EHPAD. Rédige une réponse courte : ce que tu fais, ce que tu contrôles, et qui tu préviens en cas de doute.</t>
  </si>
  <si>
    <t>En restauration ehpad, pour le refroidissement, je vérifie les points suivants : refroidissement rapide, refroidir vite et cellule. Si j’ai un doute, j’arrête, je corrige ou je préviens.</t>
  </si>
  <si>
    <t>En restauration ehpad, pour le refroidissement, réponse responsable : organiser l’étape, contrôler les points suivants : refroidissement rapide, cellule de refroidissement et faible epaisseur, tracer l’écart et faire appliquer la correction.</t>
  </si>
  <si>
    <t>Présente la procédure professionnelle à appliquer pour maîtriser le refroidissement en restauration EHPAD.</t>
  </si>
  <si>
    <t>En restauration ehpad, pour le refroidissement, je respecte la procédure et je vérifie les points suivants : refroidissement rapide, refroidir vite et cellule. Je garde une preuve si elle est demandée.</t>
  </si>
  <si>
    <t>En restauration ehpad, pour le refroidissement, procédure : définir le responsable, appliquer les points suivants : refroidissement rapide, cellule de refroidissement et faible epaisseur, contrôler la conformité et enregistrer les écarts.</t>
  </si>
  <si>
    <t>Quels contrôles, preuves et actions correctives attends-tu sur le refroidissement en restauration EHPAD ?</t>
  </si>
  <si>
    <t>En restauration ehpad, pour le refroidissement, je contrôle les points suivants : refroidissement rapide, refroidir vite et cellule, je note l’écart si besoin et je propose une correction.</t>
  </si>
  <si>
    <t>En restauration ehpad, pour le refroidissement, contrôle/preuve/correctif : vérifier les points suivants : refroidissement rapide, cellule de refroidissement et faible epaisseur, conserver fiche ou relevé, puis corriger et tracer l’action.</t>
  </si>
  <si>
    <t>Analyse les dangers liés à le refroidissement en restauration EHPAD et indique les mesures de maîtrise attendues.</t>
  </si>
  <si>
    <t>En restauration ehpad, pour le refroidissement, je repère le danger, je maîtrise refroidissement rapide, refroidir vite et cellule et je préviens le responsable en cas de doute.</t>
  </si>
  <si>
    <t>En restauration ehpad, pour le refroidissement, analyse danger : identifier le risque lié à l’étape, maîtriser les points suivants : refroidissement rapide, cellule de refroidissement et faible epaisseur, vérifier l’efficacité et corriger l’écart.</t>
  </si>
  <si>
    <t>Quelles exigences PMS, BPH ou HACCP doivent être respectées pour le refroidissement en restauration EHPAD ?</t>
  </si>
  <si>
    <t>En restauration ehpad, pour le refroidissement, je respecte les consignes BPH/PMS : refroidissement rapide, refroidir vite et cellule. Je travaille proprement et je contrôle.</t>
  </si>
  <si>
    <t>En restauration ehpad, pour le refroidissement, exigence PMS/BPH/HACCP : procédure écrite, les points suivants : refroidissement rapide, cellule de refroidissement et faible epaisseur, fréquence de contrôle, preuve et action corrective.</t>
  </si>
  <si>
    <t>Comment réaliserais-tu un audit rapide de la maîtrise de le refroidissement en restauration EHPAD ?</t>
  </si>
  <si>
    <t>En restauration ehpad, pour le refroidissement, j’observe le poste, je contrôle les points suivants : refroidissement rapide, refroidir vite et cellule et je signale les écarts.</t>
  </si>
  <si>
    <t>En restauration ehpad, pour le refroidissement, audit : observer le poste, questionner l’équipe, vérifier les points suivants : refroidissement rapide, cellule de refroidissement et faible epaisseur, contrôler les preuves et relever les non-conformités.</t>
  </si>
  <si>
    <t>Quelle décision prends-tu en cas de non-conformité sur le refroidissement en restauration EHPAD ?</t>
  </si>
  <si>
    <t>En restauration ehpad, pour le refroidissement, en non-conformité, j’arrête, j’isole le produit ou le matériel, puis je préviens.</t>
  </si>
  <si>
    <t>En restauration ehpad, pour le refroidissement, non-conformité : bloquer ou isoler si besoin, analyser la cause, appliquer la correction et enregistrer la décision.</t>
  </si>
  <si>
    <t>Quels enregistrements ou autocontrôles prouvent que le refroidissement est maîtrisé en restauration EHPAD ?</t>
  </si>
  <si>
    <t>En restauration ehpad, pour le refroidissement, je garde une preuve simple : fiche, date, contrôle réalisé et correction si besoin.</t>
  </si>
  <si>
    <t>En restauration ehpad, pour le refroidissement, enregistrements : fiche datée, contrôle de les points suivants : refroidissement rapide, cellule de refroidissement et faible epaisseur, nom du responsable, écart constaté et action corrective réalisée.</t>
  </si>
  <si>
    <t>Quelles consignes donnerais-tu à l’équipe pour sécuriser le refroidissement en restauration EHPAD ?</t>
  </si>
  <si>
    <t>En restauration ehpad, pour le refroidissement, je rappelle à l’équipe de contrôler les points suivants : refroidissement rapide, refroidir vite et cellule, d’appliquer la consigne et de signaler les écarts.</t>
  </si>
  <si>
    <t>En restauration ehpad, pour le refroidissement, consignes équipe : expliquer les points suivants : refroidissement rapide, cellule de refroidissement et faible epaisseur, préciser le contrôle attendu, la fréquence, le responsable et la conduite à tenir.</t>
  </si>
  <si>
    <t>Explique le lien entre le refroidissement en restauration EHPAD et les risques microbiologiques, chimiques, physiques ou allergènes.</t>
  </si>
  <si>
    <t>En restauration ehpad, pour le refroidissement, je relie l’étape aux dangers possibles et je contrôle les points suivants : refroidissement rapide, refroidir vite et cellule pour limiter le risque.</t>
  </si>
  <si>
    <t>En restauration ehpad, pour le refroidissement, lien dangers : relier l’étape aux risques microbiologiques, chimiques, physiques ou allergènes, puis vérifier les points suivants : refroidissement rapide, cellule de refroidissement et faible epaisseur.</t>
  </si>
  <si>
    <t>Rédige une réponse de responsable sur le refroidissement en restauration EHPAD : organisation, contrôle, traçabilité et correction.</t>
  </si>
  <si>
    <t>En restauration ehpad, pour le refroidissement, je m’organise, je contrôle les points suivants : refroidissement rapide, refroidir vite et cellule, je note l’écart et je fais corriger.</t>
  </si>
  <si>
    <t>En restauration ehpad, pour le refroidissement, responsable : planifier l’étape, appliquer les points suivants : refroidissement rapide, cellule de refroidissement et faible epaisseur, contrôler, tracer les écarts et valider l’action corrective.</t>
  </si>
  <si>
    <t>Tu remets une préparation en température en restauration EHPAD. Explique en 2 phrases ce que tu fais pour éviter un risque microbiologique.</t>
  </si>
  <si>
    <t>En restauration ehpad, pour la remise en température, je fais attention à remise temperature, rechauffer vite et rechauffer une fois. Je contrôle le résultat et je préviens si j’ai un doute.</t>
  </si>
  <si>
    <t>En restauration ehpad, pour la remise en température, je maîtrise l’étape avec les points suivants : remise en temperature, remontee rapide temperature et rechauffage unique, contrôle opérationnel et consigne claire à l’équipe.</t>
  </si>
  <si>
    <t>Pendant la remise en température en restauration EHPAD, que contrôles-tu concrètement avant de continuer ? Donne au moins deux points terrain.</t>
  </si>
  <si>
    <t>En restauration ehpad, pour la remise en température, je contrôle les points suivants : remise temperature, rechauffer vite et rechauffer une fois. Si ce n’est pas conforme, je stoppe, je corrige ou je préviens.</t>
  </si>
  <si>
    <t>En restauration ehpad, pour la remise en température, je vérifie les points suivants : remise en temperature, remontee rapide temperature et rechauffage unique, je compare au critère attendu et je déclenche une action corrective si l’écart est confirmé.</t>
  </si>
  <si>
    <t>Décris les bons gestes à appliquer pendant la remise en température en restauration EHPAD, avec des mots simples.</t>
  </si>
  <si>
    <t>En restauration ehpad, pour la remise en température, les bons gestes sont remise temperature, rechauffer vite et rechauffer une fois. Je les applique avant de continuer.</t>
  </si>
  <si>
    <t>En restauration ehpad, pour la remise en température, les gestes attendus sont formalisés : remise en temperature, remontee rapide temperature et rechauffage unique, contrôle au poste et correction immédiate en cas de dérive.</t>
  </si>
  <si>
    <t>Donne un exemple simple de conduite correcte pendant la remise en température en restauration EHPAD.</t>
  </si>
  <si>
    <t>En restauration ehpad, pour la remise en température, exemple : je vérifie les points suivants : remise temperature, rechauffer vite et rechauffer une fois. Si quelque chose ne va pas, je corrige.</t>
  </si>
  <si>
    <t>En restauration ehpad, pour la remise en température, exemple professionnel : sécuriser l’étape par les points suivants : remise en temperature, remontee rapide temperature et rechauffage unique, puis tracer l’écart et la correction si nécessaire.</t>
  </si>
  <si>
    <t>Tu vois un écart ou tu as un doute pendant la remise en température en restauration EHPAD. Que fais-tu tout de suite ?</t>
  </si>
  <si>
    <t>En restauration ehpad, pour la remise en température, en cas de doute, j’arrête, j’isole si besoin et je préviens. Je ne continue pas sans correction.</t>
  </si>
  <si>
    <t>En restauration ehpad, pour la remise en température, en cas de doute, je bloque ou j’isole, j’analyse l’écart, je décide de la correction et je trace l’action.</t>
  </si>
  <si>
    <t>Pourquoi la remise en température en restauration EHPAD est-il important pour la sécurité alimentaire ?</t>
  </si>
  <si>
    <t>En restauration ehpad, pour la remise en température, c’est important car une erreur peut créer un risque sanitaire. Je maîtrise remise temperature, rechauffer vite et rechauffer une fois.</t>
  </si>
  <si>
    <t>En restauration ehpad, pour la remise en température, l’enjeu est sanitaire : l’étape peut créer un danger. Je maîtrise les points suivants : remise en temperature, remontee rapide temperature et rechauffage unique et je vérifie l’application.</t>
  </si>
  <si>
    <t>Quels mots, gestes ou contrôles montrent que tu maîtrises la remise en température en restauration EHPAD ?</t>
  </si>
  <si>
    <t>En restauration ehpad, pour la remise en température, les mots ou gestes attendus sont : remise temperature, rechauffer vite et rechauffer une fois. Ils montrent que je contrôle vraiment.</t>
  </si>
  <si>
    <t>En restauration ehpad, pour la remise en température, les preuves de maîtrise sont remise en temperature, remontee rapide temperature et rechauffage unique, observation du poste, contrôle documenté et écart traité.</t>
  </si>
  <si>
    <t>Explique à un jeune collègue les précautions à prendre pour la remise en température en restauration EHPAD.</t>
  </si>
  <si>
    <t>En restauration ehpad, pour la remise en température, je dirais au collègue : vérifie remise temperature, rechauffer vite et rechauffer une fois, contrôle ton travail et préviens si tu vois un écart.</t>
  </si>
  <si>
    <t>En restauration ehpad, pour la remise en température, consigne équipe : appliquer les points suivants : remise en temperature, remontee rapide temperature et rechauffage unique, signaler toute dérive, corriger immédiatement et garder la preuve utile.</t>
  </si>
  <si>
    <t>Pendant la remise en température en restauration EHPAD, qu’est-ce qu’il ne faut surtout pas oublier ?</t>
  </si>
  <si>
    <t>En restauration ehpad, pour la remise en température, à ne pas oublier : remise temperature, rechauffer vite et rechauffer une fois. Sans contrôle, on peut laisser passer un risque.</t>
  </si>
  <si>
    <t>En restauration ehpad, pour la remise en température, point critique : ne pas oublier les points suivants : remise en temperature, remontee rapide temperature et rechauffage unique, car l’absence de contrôle rend la maîtrise fragile.</t>
  </si>
  <si>
    <t>Tu remets une préparation en température en restauration EHPAD. Rédige une réponse courte : ce que tu fais, ce que tu contrôles, et qui tu préviens en cas de doute.</t>
  </si>
  <si>
    <t>En restauration ehpad, pour la remise en température, je vérifie les points suivants : remise temperature, rechauffer vite et rechauffer une fois. Si j’ai un doute, j’arrête, je corrige ou je préviens.</t>
  </si>
  <si>
    <t>En restauration ehpad, pour la remise en température, réponse responsable : organiser l’étape, contrôler les points suivants : remise en temperature, remontee rapide temperature et rechauffage unique, tracer l’écart et faire appliquer la correction.</t>
  </si>
  <si>
    <t>Présente la procédure professionnelle à appliquer pour maîtriser la remise en température en restauration EHPAD.</t>
  </si>
  <si>
    <t>En restauration ehpad, pour la remise en température, je respecte la procédure et je vérifie les points suivants : remise temperature, rechauffer vite et rechauffer une fois. Je garde une preuve si elle est demandée.</t>
  </si>
  <si>
    <t>En restauration ehpad, pour la remise en température, procédure : définir le responsable, appliquer les points suivants : remise en temperature, remontee rapide temperature et rechauffage unique, contrôler la conformité et enregistrer les écarts.</t>
  </si>
  <si>
    <t>Quels contrôles, preuves et actions correctives attends-tu sur la remise en température en restauration EHPAD ?</t>
  </si>
  <si>
    <t>En restauration ehpad, pour la remise en température, je contrôle les points suivants : remise temperature, rechauffer vite et rechauffer une fois, je note l’écart si besoin et je propose une correction.</t>
  </si>
  <si>
    <t>En restauration ehpad, pour la remise en température, contrôle/preuve/correctif : vérifier les points suivants : remise en temperature, remontee rapide temperature et rechauffage unique, conserver fiche ou relevé, puis corriger et tracer l’action.</t>
  </si>
  <si>
    <t>Analyse les dangers liés à la remise en température en restauration EHPAD et indique les mesures de maîtrise attendues.</t>
  </si>
  <si>
    <t>En restauration ehpad, pour la remise en température, je repère le danger, je maîtrise remise temperature, rechauffer vite et rechauffer une fois et je préviens le responsable en cas de doute.</t>
  </si>
  <si>
    <t>En restauration ehpad, pour la remise en température, analyse danger : identifier le risque lié à l’étape, maîtriser les points suivants : remise en temperature, remontee rapide temperature et rechauffage unique, vérifier l’efficacité et corriger l’écart.</t>
  </si>
  <si>
    <t>Quelles exigences PMS, BPH ou HACCP doivent être respectées pour la remise en température en restauration EHPAD ?</t>
  </si>
  <si>
    <t>En restauration ehpad, pour la remise en température, je respecte les consignes BPH/PMS : remise temperature, rechauffer vite et rechauffer une fois. Je travaille proprement et je contrôle.</t>
  </si>
  <si>
    <t>En restauration ehpad, pour la remise en température, exigence PMS/BPH/HACCP : procédure écrite, les points suivants : remise en temperature, remontee rapide temperature et rechauffage unique, fréquence de contrôle, preuve et action corrective.</t>
  </si>
  <si>
    <t>Comment réaliserais-tu un audit rapide de la maîtrise de la remise en température en restauration EHPAD ?</t>
  </si>
  <si>
    <t>En restauration ehpad, pour la remise en température, j’observe le poste, je contrôle les points suivants : remise temperature, rechauffer vite et rechauffer une fois et je signale les écarts.</t>
  </si>
  <si>
    <t>En restauration ehpad, pour la remise en température, audit : observer le poste, questionner l’équipe, vérifier les points suivants : remise en temperature, remontee rapide temperature et rechauffage unique, contrôler les preuves et relever les non-conformités.</t>
  </si>
  <si>
    <t>Quelle décision prends-tu en cas de non-conformité sur la remise en température en restauration EHPAD ?</t>
  </si>
  <si>
    <t>En restauration ehpad, pour la remise en température, en non-conformité, j’arrête, j’isole le produit ou le matériel, puis je préviens.</t>
  </si>
  <si>
    <t>En restauration ehpad, pour la remise en température, non-conformité : bloquer ou isoler si besoin, analyser la cause, appliquer la correction et enregistrer la décision.</t>
  </si>
  <si>
    <t>Quels enregistrements ou autocontrôles prouvent que la remise en température est maîtrisé en restauration EHPAD ?</t>
  </si>
  <si>
    <t>En restauration ehpad, pour la remise en température, je garde une preuve simple : fiche, date, contrôle réalisé et correction si besoin.</t>
  </si>
  <si>
    <t>En restauration ehpad, pour la remise en température, enregistrements : fiche datée, contrôle de les points suivants : remise en temperature, remontee rapide temperature et rechauffage unique, nom du responsable, écart constaté et action corrective réalisée.</t>
  </si>
  <si>
    <t>Quelles consignes donnerais-tu à l’équipe pour sécuriser la remise en température en restauration EHPAD ?</t>
  </si>
  <si>
    <t>En restauration ehpad, pour la remise en température, je rappelle à l’équipe de contrôler les points suivants : remise temperature, rechauffer vite et rechauffer une fois, d’appliquer la consigne et de signaler les écarts.</t>
  </si>
  <si>
    <t>En restauration ehpad, pour la remise en température, consignes équipe : expliquer les points suivants : remise en temperature, remontee rapide temperature et rechauffage unique, préciser le contrôle attendu, la fréquence, le responsable et la conduite à tenir.</t>
  </si>
  <si>
    <t>Explique le lien entre la remise en température en restauration EHPAD et les risques microbiologiques, chimiques, physiques ou allergènes.</t>
  </si>
  <si>
    <t>En restauration ehpad, pour la remise en température, je relie l’étape aux dangers possibles et je contrôle les points suivants : remise temperature, rechauffer vite et rechauffer une fois pour limiter le risque.</t>
  </si>
  <si>
    <t>En restauration ehpad, pour la remise en température, lien dangers : relier l’étape aux risques microbiologiques, chimiques, physiques ou allergènes, puis vérifier les points suivants : remise en temperature, remontee rapide temperature et rechauffage unique.</t>
  </si>
  <si>
    <t>Rédige une réponse de responsable sur la remise en température en restauration EHPAD : organisation, contrôle, traçabilité et correction.</t>
  </si>
  <si>
    <t>En restauration ehpad, pour la remise en température, je m’organise, je contrôle les points suivants : remise temperature, rechauffer vite et rechauffer une fois, je note l’écart et je fais corriger.</t>
  </si>
  <si>
    <t>En restauration ehpad, pour la remise en température, responsable : planifier l’étape, appliquer les points suivants : remise en temperature, remontee rapide temperature et rechauffage unique, contrôler, tracer les écarts et valider l’action corrective.</t>
  </si>
  <si>
    <t>Tu gères des restes alimentaires en restauration EHPAD. Explique en 2 phrases ce que tu fais pour éviter un risque microbiologique.</t>
  </si>
  <si>
    <t>En restauration ehpad, pour la gestion des restes, je fais attention à restes, excedents et jeter si doute. Je contrôle le résultat et je préviens si j’ai un doute.</t>
  </si>
  <si>
    <t>En restauration ehpad, pour la gestion des restes, je maîtrise l’étape avec les points suivants : gestion excedents, criteres reutilisation et pms restes, contrôle opérationnel et consigne claire à l’équipe.</t>
  </si>
  <si>
    <t>Pendant la gestion des restes en restauration EHPAD, que contrôles-tu concrètement avant de continuer ? Donne au moins deux points terrain.</t>
  </si>
  <si>
    <t>En restauration ehpad, pour la gestion des restes, je contrôle les points suivants : restes, excedents et jeter si doute. Si ce n’est pas conforme, je stoppe, je corrige ou je préviens.</t>
  </si>
  <si>
    <t>En restauration ehpad, pour la gestion des restes, je vérifie les points suivants : gestion excedents, criteres reutilisation et pms restes, je compare au critère attendu et je déclenche une action corrective si l’écart est confirmé.</t>
  </si>
  <si>
    <t>Décris les bons gestes à appliquer pendant la gestion des restes en restauration EHPAD, avec des mots simples.</t>
  </si>
  <si>
    <t>En restauration ehpad, pour la gestion des restes, les bons gestes sont restes, excedents et jeter si doute. Je les applique avant de continuer.</t>
  </si>
  <si>
    <t>En restauration ehpad, pour la gestion des restes, les gestes attendus sont formalisés : gestion excedents, criteres reutilisation et pms restes, contrôle au poste et correction immédiate en cas de dérive.</t>
  </si>
  <si>
    <t>Donne un exemple simple de conduite correcte pendant la gestion des restes en restauration EHPAD.</t>
  </si>
  <si>
    <t>En restauration ehpad, pour la gestion des restes, exemple : je vérifie les points suivants : restes, excedents et jeter si doute. Si quelque chose ne va pas, je corrige.</t>
  </si>
  <si>
    <t>En restauration ehpad, pour la gestion des restes, exemple professionnel : sécuriser l’étape par les points suivants : gestion excedents, criteres reutilisation et pms restes, puis tracer l’écart et la correction si nécessaire.</t>
  </si>
  <si>
    <t>Tu vois un écart ou tu as un doute pendant la gestion des restes en restauration EHPAD. Que fais-tu tout de suite ?</t>
  </si>
  <si>
    <t>En restauration ehpad, pour la gestion des restes, en cas de doute, j’arrête, j’isole si besoin et je préviens. Je ne continue pas sans correction.</t>
  </si>
  <si>
    <t>En restauration ehpad, pour la gestion des restes, en cas de doute, je bloque ou j’isole, j’analyse l’écart, je décide de la correction et je trace l’action.</t>
  </si>
  <si>
    <t>Pourquoi la gestion des restes en restauration EHPAD est-il important pour la sécurité alimentaire ?</t>
  </si>
  <si>
    <t>En restauration ehpad, pour la gestion des restes, c’est important car une erreur peut créer un risque sanitaire. Je maîtrise restes, excedents et jeter si doute.</t>
  </si>
  <si>
    <t>En restauration ehpad, pour la gestion des restes, l’enjeu est sanitaire : l’étape peut créer un danger. Je maîtrise les points suivants : gestion excedents, criteres reutilisation et pms restes et je vérifie l’application.</t>
  </si>
  <si>
    <t>Quels mots, gestes ou contrôles montrent que tu maîtrises la gestion des restes en restauration EHPAD ?</t>
  </si>
  <si>
    <t>En restauration ehpad, pour la gestion des restes, les mots ou gestes attendus sont : restes, excedents et jeter si doute. Ils montrent que je contrôle vraiment.</t>
  </si>
  <si>
    <t>En restauration ehpad, pour la gestion des restes, les preuves de maîtrise sont gestion excedents, criteres reutilisation et pms restes, observation du poste, contrôle documenté et écart traité.</t>
  </si>
  <si>
    <t>Explique à un jeune collègue les précautions à prendre pour la gestion des restes en restauration EHPAD.</t>
  </si>
  <si>
    <t>En restauration ehpad, pour la gestion des restes, je dirais au collègue : vérifie restes, excedents et jeter si doute, contrôle ton travail et préviens si tu vois un écart.</t>
  </si>
  <si>
    <t>En restauration ehpad, pour la gestion des restes, consigne équipe : appliquer les points suivants : gestion excedents, criteres reutilisation et pms restes, signaler toute dérive, corriger immédiatement et garder la preuve utile.</t>
  </si>
  <si>
    <t>Pendant la gestion des restes en restauration EHPAD, qu’est-ce qu’il ne faut surtout pas oublier ?</t>
  </si>
  <si>
    <t>En restauration ehpad, pour la gestion des restes, à ne pas oublier : restes, excedents et jeter si doute. Sans contrôle, on peut laisser passer un risque.</t>
  </si>
  <si>
    <t>En restauration ehpad, pour la gestion des restes, point critique : ne pas oublier les points suivants : gestion excedents, criteres reutilisation et pms restes, car l’absence de contrôle rend la maîtrise fragile.</t>
  </si>
  <si>
    <t>Tu gères des restes alimentaires en restauration EHPAD. Rédige une réponse courte : ce que tu fais, ce que tu contrôles, et qui tu préviens en cas de doute.</t>
  </si>
  <si>
    <t>En restauration ehpad, pour la gestion des restes, je vérifie les points suivants : restes, excedents et jeter si doute. Si j’ai un doute, j’arrête, je corrige ou je préviens.</t>
  </si>
  <si>
    <t>En restauration ehpad, pour la gestion des restes, réponse responsable : organiser l’étape, contrôler les points suivants : gestion excedents, criteres reutilisation et pms restes, tracer l’écart et faire appliquer la correction.</t>
  </si>
  <si>
    <t>Présente la procédure professionnelle à appliquer pour maîtriser la gestion des restes en restauration EHPAD.</t>
  </si>
  <si>
    <t>En restauration ehpad, pour la gestion des restes, je respecte la procédure et je vérifie les points suivants : restes, excedents et jeter si doute. Je garde une preuve si elle est demandée.</t>
  </si>
  <si>
    <t>En restauration ehpad, pour la gestion des restes, procédure : définir le responsable, appliquer les points suivants : gestion excedents, criteres reutilisation et pms restes, contrôler la conformité et enregistrer les écarts.</t>
  </si>
  <si>
    <t>Quels contrôles, preuves et actions correctives attends-tu sur la gestion des restes en restauration EHPAD ?</t>
  </si>
  <si>
    <t>En restauration ehpad, pour la gestion des restes, je contrôle les points suivants : restes, excedents et jeter si doute, je note l’écart si besoin et je propose une correction.</t>
  </si>
  <si>
    <t>En restauration ehpad, pour la gestion des restes, contrôle/preuve/correctif : vérifier les points suivants : gestion excedents, criteres reutilisation et pms restes, conserver fiche ou relevé, puis corriger et tracer l’action.</t>
  </si>
  <si>
    <t>Analyse les dangers liés à la gestion des restes en restauration EHPAD et indique les mesures de maîtrise attendues.</t>
  </si>
  <si>
    <t>En restauration ehpad, pour la gestion des restes, je repère le danger, je maîtrise restes, excedents et jeter si doute et je préviens le responsable en cas de doute.</t>
  </si>
  <si>
    <t>En restauration ehpad, pour la gestion des restes, analyse danger : identifier le risque lié à l’étape, maîtriser les points suivants : gestion excedents, criteres reutilisation et pms restes, vérifier l’efficacité et corriger l’écart.</t>
  </si>
  <si>
    <t>Quelles exigences PMS, BPH ou HACCP doivent être respectées pour la gestion des restes en restauration EHPAD ?</t>
  </si>
  <si>
    <t>En restauration ehpad, pour la gestion des restes, je respecte les consignes BPH/PMS : restes, excedents et jeter si doute. Je travaille proprement et je contrôle.</t>
  </si>
  <si>
    <t>En restauration ehpad, pour la gestion des restes, exigence PMS/BPH/HACCP : procédure écrite, les points suivants : gestion excedents, criteres reutilisation et pms restes, fréquence de contrôle, preuve et action corrective.</t>
  </si>
  <si>
    <t>Comment réaliserais-tu un audit rapide de la maîtrise de la gestion des restes en restauration EHPAD ?</t>
  </si>
  <si>
    <t>En restauration ehpad, pour la gestion des restes, j’observe le poste, je contrôle les points suivants : restes, excedents et jeter si doute et je signale les écarts.</t>
  </si>
  <si>
    <t>En restauration ehpad, pour la gestion des restes, audit : observer le poste, questionner l’équipe, vérifier les points suivants : gestion excedents, criteres reutilisation et pms restes, contrôler les preuves et relever les non-conformités.</t>
  </si>
  <si>
    <t>Quelle décision prends-tu en cas de non-conformité sur la gestion des restes en restauration EHPAD ?</t>
  </si>
  <si>
    <t>En restauration ehpad, pour la gestion des restes, en non-conformité, j’arrête, j’isole le produit ou le matériel, puis je préviens.</t>
  </si>
  <si>
    <t>En restauration ehpad, pour la gestion des restes, non-conformité : bloquer ou isoler si besoin, analyser la cause, appliquer la correction et enregistrer la décision.</t>
  </si>
  <si>
    <t>Quels enregistrements ou autocontrôles prouvent que la gestion des restes est maîtrisé en restauration EHPAD ?</t>
  </si>
  <si>
    <t>En restauration ehpad, pour la gestion des restes, je garde une preuve simple : fiche, date, contrôle réalisé et correction si besoin.</t>
  </si>
  <si>
    <t>En restauration ehpad, pour la gestion des restes, enregistrements : fiche datée, contrôle de les points suivants : gestion excedents, criteres reutilisation et pms restes, nom du responsable, écart constaté et action corrective réalisée.</t>
  </si>
  <si>
    <t>Quelles consignes donnerais-tu à l’équipe pour sécuriser la gestion des restes en restauration EHPAD ?</t>
  </si>
  <si>
    <t>En restauration ehpad, pour la gestion des restes, je rappelle à l’équipe de contrôler les points suivants : restes, excedents et jeter si doute, d’appliquer la consigne et de signaler les écarts.</t>
  </si>
  <si>
    <t>En restauration ehpad, pour la gestion des restes, consignes équipe : expliquer les points suivants : gestion excedents, criteres reutilisation et pms restes, préciser le contrôle attendu, la fréquence, le responsable et la conduite à tenir.</t>
  </si>
  <si>
    <t>Explique le lien entre la gestion des restes en restauration EHPAD et les risques microbiologiques, chimiques, physiques ou allergènes.</t>
  </si>
  <si>
    <t>En restauration ehpad, pour la gestion des restes, je relie l’étape aux dangers possibles et je contrôle les points suivants : restes, excedents et jeter si doute pour limiter le risque.</t>
  </si>
  <si>
    <t>En restauration ehpad, pour la gestion des restes, lien dangers : relier l’étape aux risques microbiologiques, chimiques, physiques ou allergènes, puis vérifier les points suivants : gestion excedents, criteres reutilisation et pms restes.</t>
  </si>
  <si>
    <t>Rédige une réponse de responsable sur la gestion des restes en restauration EHPAD : organisation, contrôle, traçabilité et correction.</t>
  </si>
  <si>
    <t>En restauration ehpad, pour la gestion des restes, je m’organise, je contrôle les points suivants : restes, excedents et jeter si doute, je note l’écart et je fais corriger.</t>
  </si>
  <si>
    <t>En restauration ehpad, pour la gestion des restes, responsable : planifier l’étape, appliquer les points suivants : gestion excedents, criteres reutilisation et pms restes, contrôler, tracer les écarts et valider l’action corrective.</t>
  </si>
  <si>
    <t>Tu gardes une preuve de traçabilité en restauration EHPAD. Explique en 2 phrases ce que tu fais pour éviter un risque transversal.</t>
  </si>
  <si>
    <t>En restauration ehpad, pour la traçabilité, je fais attention à garder etiquette, numero lot et lot. Je contrôle le résultat et je préviens si j’ai un doute.</t>
  </si>
  <si>
    <t>En restauration ehpad, pour la traçabilité, je maîtrise l’étape avec les points suivants : tracabilite amont, tracabilite aval et numero de lot, contrôle opérationnel et consigne claire à l’équipe.</t>
  </si>
  <si>
    <t>Pendant la traçabilité en restauration EHPAD, que contrôles-tu concrètement avant de continuer ? Donne au moins deux points terrain.</t>
  </si>
  <si>
    <t>En restauration ehpad, pour la traçabilité, je contrôle les points suivants : garder etiquette, numero lot et lot. Si ce n’est pas conforme, je stoppe, je corrige ou je préviens.</t>
  </si>
  <si>
    <t>En restauration ehpad, pour la traçabilité, je vérifie les points suivants : tracabilite amont, tracabilite aval et numero de lot, je compare au critère attendu et je déclenche une action corrective si l’écart est confirmé.</t>
  </si>
  <si>
    <t>Décris les bons gestes à appliquer pendant la traçabilité en restauration EHPAD, avec des mots simples.</t>
  </si>
  <si>
    <t>En restauration ehpad, pour la traçabilité, les bons gestes sont garder etiquette, numero lot et lot. Je les applique avant de continuer.</t>
  </si>
  <si>
    <t>En restauration ehpad, pour la traçabilité, les gestes attendus sont formalisés : tracabilite amont, tracabilite aval et numero de lot, contrôle au poste et correction immédiate en cas de dérive.</t>
  </si>
  <si>
    <t>Donne un exemple simple de conduite correcte pendant la traçabilité en restauration EHPAD.</t>
  </si>
  <si>
    <t>En restauration ehpad, pour la traçabilité, exemple : je vérifie les points suivants : garder etiquette, numero lot et lot. Si quelque chose ne va pas, je corrige.</t>
  </si>
  <si>
    <t>En restauration ehpad, pour la traçabilité, exemple professionnel : sécuriser l’étape par les points suivants : tracabilite amont, tracabilite aval et numero de lot, puis tracer l’écart et la correction si nécessaire.</t>
  </si>
  <si>
    <t>Tu vois un écart ou tu as un doute pendant la traçabilité en restauration EHPAD. Que fais-tu tout de suite ?</t>
  </si>
  <si>
    <t>En restauration ehpad, pour la traçabilité, en cas de doute, j’arrête, j’isole si besoin et je préviens. Je ne continue pas sans correction.</t>
  </si>
  <si>
    <t>En restauration ehpad, pour la traçabilité, en cas de doute, je bloque ou j’isole, j’analyse l’écart, je décide de la correction et je trace l’action.</t>
  </si>
  <si>
    <t>Pourquoi la traçabilité en restauration EHPAD est-il important pour la sécurité alimentaire ?</t>
  </si>
  <si>
    <t>En restauration ehpad, pour la traçabilité, c’est important car une erreur peut créer un risque sanitaire. Je maîtrise garder etiquette, numero lot et lot.</t>
  </si>
  <si>
    <t>En restauration ehpad, pour la traçabilité, l’enjeu est sanitaire : l’étape peut créer un danger. Je maîtrise les points suivants : tracabilite amont, tracabilite aval et numero de lot et je vérifie l’application.</t>
  </si>
  <si>
    <t>Quels mots, gestes ou contrôles montrent que tu maîtrises la traçabilité en restauration EHPAD ?</t>
  </si>
  <si>
    <t>En restauration ehpad, pour la traçabilité, les mots ou gestes attendus sont : garder etiquette, numero lot et lot. Ils montrent que je contrôle vraiment.</t>
  </si>
  <si>
    <t>En restauration ehpad, pour la traçabilité, les preuves de maîtrise sont tracabilite amont, tracabilite aval et numero de lot, observation du poste, contrôle documenté et écart traité.</t>
  </si>
  <si>
    <t>Explique à un jeune collègue les précautions à prendre pour la traçabilité en restauration EHPAD.</t>
  </si>
  <si>
    <t>En restauration ehpad, pour la traçabilité, je dirais au collègue : vérifie garder etiquette, numero lot et lot, contrôle ton travail et préviens si tu vois un écart.</t>
  </si>
  <si>
    <t>En restauration ehpad, pour la traçabilité, consigne équipe : appliquer les points suivants : tracabilite amont, tracabilite aval et numero de lot, signaler toute dérive, corriger immédiatement et garder la preuve utile.</t>
  </si>
  <si>
    <t>Pendant la traçabilité en restauration EHPAD, qu’est-ce qu’il ne faut surtout pas oublier ?</t>
  </si>
  <si>
    <t>En restauration ehpad, pour la traçabilité, à ne pas oublier : garder etiquette, numero lot et lot. Sans contrôle, on peut laisser passer un risque.</t>
  </si>
  <si>
    <t>En restauration ehpad, pour la traçabilité, point critique : ne pas oublier les points suivants : tracabilite amont, tracabilite aval et numero de lot, car l’absence de contrôle rend la maîtrise fragile.</t>
  </si>
  <si>
    <t>Tu gardes une preuve de traçabilité en restauration EHPAD. Rédige une réponse courte : ce que tu fais, ce que tu contrôles, et qui tu préviens en cas de doute.</t>
  </si>
  <si>
    <t>En restauration ehpad, pour la traçabilité, je vérifie les points suivants : garder etiquette, numero lot et lot. Si j’ai un doute, j’arrête, je corrige ou je préviens.</t>
  </si>
  <si>
    <t>En restauration ehpad, pour la traçabilité, réponse responsable : organiser l’étape, contrôler les points suivants : tracabilite amont, tracabilite aval et numero de lot, tracer l’écart et faire appliquer la correction.</t>
  </si>
  <si>
    <t>Présente la procédure professionnelle à appliquer pour maîtriser la traçabilité en restauration EHPAD.</t>
  </si>
  <si>
    <t>En restauration ehpad, pour la traçabilité, je respecte la procédure et je vérifie les points suivants : garder etiquette, numero lot et lot. Je garde une preuve si elle est demandée.</t>
  </si>
  <si>
    <t>En restauration ehpad, pour la traçabilité, procédure : définir le responsable, appliquer les points suivants : tracabilite amont, tracabilite aval et numero de lot, contrôler la conformité et enregistrer les écarts.</t>
  </si>
  <si>
    <t>Quels contrôles, preuves et actions correctives attends-tu sur la traçabilité en restauration EHPAD ?</t>
  </si>
  <si>
    <t>En restauration ehpad, pour la traçabilité, je contrôle les points suivants : garder etiquette, numero lot et lot, je note l’écart si besoin et je propose une correction.</t>
  </si>
  <si>
    <t>En restauration ehpad, pour la traçabilité, contrôle/preuve/correctif : vérifier les points suivants : tracabilite amont, tracabilite aval et numero de lot, conserver fiche ou relevé, puis corriger et tracer l’action.</t>
  </si>
  <si>
    <t>Analyse les dangers liés à la traçabilité en restauration EHPAD et indique les mesures de maîtrise attendues.</t>
  </si>
  <si>
    <t>En restauration ehpad, pour la traçabilité, je repère le danger, je maîtrise garder etiquette, numero lot et lot et je préviens le responsable en cas de doute.</t>
  </si>
  <si>
    <t>En restauration ehpad, pour la traçabilité, analyse danger : identifier le risque lié à l’étape, maîtriser les points suivants : tracabilite amont, tracabilite aval et numero de lot, vérifier l’efficacité et corriger l’écart.</t>
  </si>
  <si>
    <t>Quelles exigences PMS, BPH ou HACCP doivent être respectées pour la traçabilité en restauration EHPAD ?</t>
  </si>
  <si>
    <t>En restauration ehpad, pour la traçabilité, je respecte les consignes BPH/PMS : garder etiquette, numero lot et lot. Je travaille proprement et je contrôle.</t>
  </si>
  <si>
    <t>En restauration ehpad, pour la traçabilité, exigence PMS/BPH/HACCP : procédure écrite, les points suivants : tracabilite amont, tracabilite aval et numero de lot, fréquence de contrôle, preuve et action corrective.</t>
  </si>
  <si>
    <t>Comment réaliserais-tu un audit rapide de la maîtrise de la traçabilité en restauration EHPAD ?</t>
  </si>
  <si>
    <t>En restauration ehpad, pour la traçabilité, j’observe le poste, je contrôle les points suivants : garder etiquette, numero lot et lot et je signale les écarts.</t>
  </si>
  <si>
    <t>En restauration ehpad, pour la traçabilité, audit : observer le poste, questionner l’équipe, vérifier les points suivants : tracabilite amont, tracabilite aval et numero de lot, contrôler les preuves et relever les non-conformités.</t>
  </si>
  <si>
    <t>Quelle décision prends-tu en cas de non-conformité sur la traçabilité en restauration EHPAD ?</t>
  </si>
  <si>
    <t>En restauration ehpad, pour la traçabilité, en non-conformité, j’arrête, j’isole le produit ou le matériel, puis je préviens.</t>
  </si>
  <si>
    <t>En restauration ehpad, pour la traçabilité, non-conformité : bloquer ou isoler si besoin, analyser la cause, appliquer la correction et enregistrer la décision.</t>
  </si>
  <si>
    <t>Quels enregistrements ou autocontrôles prouvent que la traçabilité est maîtrisé en restauration EHPAD ?</t>
  </si>
  <si>
    <t>En restauration ehpad, pour la traçabilité, je garde une preuve simple : fiche, date, contrôle réalisé et correction si besoin.</t>
  </si>
  <si>
    <t>En restauration ehpad, pour la traçabilité, enregistrements : fiche datée, contrôle de les points suivants : tracabilite amont, tracabilite aval et numero de lot, nom du responsable, écart constaté et action corrective réalisée.</t>
  </si>
  <si>
    <t>Quelles consignes donnerais-tu à l’équipe pour sécuriser la traçabilité en restauration EHPAD ?</t>
  </si>
  <si>
    <t>En restauration ehpad, pour la traçabilité, je rappelle à l’équipe de contrôler les points suivants : garder etiquette, numero lot et lot, d’appliquer la consigne et de signaler les écarts.</t>
  </si>
  <si>
    <t>En restauration ehpad, pour la traçabilité, consignes équipe : expliquer les points suivants : tracabilite amont, tracabilite aval et numero de lot, préciser le contrôle attendu, la fréquence, le responsable et la conduite à tenir.</t>
  </si>
  <si>
    <t>Explique le lien entre la traçabilité en restauration EHPAD et les risques microbiologiques, chimiques, physiques ou allergènes.</t>
  </si>
  <si>
    <t>En restauration ehpad, pour la traçabilité, je relie l’étape aux dangers possibles et je contrôle les points suivants : garder etiquette, numero lot et lot pour limiter le risque.</t>
  </si>
  <si>
    <t>En restauration ehpad, pour la traçabilité, lien dangers : relier l’étape aux risques microbiologiques, chimiques, physiques ou allergènes, puis vérifier les points suivants : tracabilite amont, tracabilite aval et numero de lot.</t>
  </si>
  <si>
    <t>Rédige une réponse de responsable sur la traçabilité en restauration EHPAD : organisation, contrôle, traçabilité et correction.</t>
  </si>
  <si>
    <t>En restauration ehpad, pour la traçabilité, je m’organise, je contrôle les points suivants : garder etiquette, numero lot et lot, je note l’écart et je fais corriger.</t>
  </si>
  <si>
    <t>En restauration ehpad, pour la traçabilité, responsable : planifier l’étape, appliquer les points suivants : tracabilite amont, tracabilite aval et numero de lot, contrôler, tracer les écarts et valider l’action corrective.</t>
  </si>
  <si>
    <t>Tu réalises un autocontrôle en restauration EHPAD. Explique en 2 phrases ce que tu fais pour éviter un risque transversal.</t>
  </si>
  <si>
    <t>En restauration ehpad, pour l’autocontrôle, je fais attention à controle temperature, fiche controle et noter temperature. Je contrôle le résultat et je préviens si j’ai un doute.</t>
  </si>
  <si>
    <t>En restauration ehpad, pour l’autocontrôle, je maîtrise l’étape avec les points suivants : plan autocontrôle, enregistrement obligatoire et surveillance pms, contrôle opérationnel et consigne claire à l’équipe.</t>
  </si>
  <si>
    <t>Pendant l’autocontrôle en restauration EHPAD, que contrôles-tu concrètement avant de continuer ? Donne au moins deux points terrain.</t>
  </si>
  <si>
    <t>En restauration ehpad, pour l’autocontrôle, je contrôle les points suivants : controle temperature, fiche controle et noter temperature. Si ce n’est pas conforme, je stoppe, je corrige ou je préviens.</t>
  </si>
  <si>
    <t>En restauration ehpad, pour l’autocontrôle, je vérifie les points suivants : plan autocontrôle, enregistrement obligatoire et surveillance pms, je compare au critère attendu et je déclenche une action corrective si l’écart est confirmé.</t>
  </si>
  <si>
    <t>Décris les bons gestes à appliquer pendant l’autocontrôle en restauration EHPAD, avec des mots simples.</t>
  </si>
  <si>
    <t>En restauration ehpad, pour l’autocontrôle, les bons gestes sont controle temperature, fiche controle et noter temperature. Je les applique avant de continuer.</t>
  </si>
  <si>
    <t>En restauration ehpad, pour l’autocontrôle, les gestes attendus sont formalisés : plan autocontrôle, enregistrement obligatoire et surveillance pms, contrôle au poste et correction immédiate en cas de dérive.</t>
  </si>
  <si>
    <t>Donne un exemple simple de conduite correcte pendant l’autocontrôle en restauration EHPAD.</t>
  </si>
  <si>
    <t>En restauration ehpad, pour l’autocontrôle, exemple : je vérifie les points suivants : controle temperature, fiche controle et noter temperature. Si quelque chose ne va pas, je corrige.</t>
  </si>
  <si>
    <t>En restauration ehpad, pour l’autocontrôle, exemple professionnel : sécuriser l’étape par les points suivants : plan autocontrôle, enregistrement obligatoire et surveillance pms, puis tracer l’écart et la correction si nécessaire.</t>
  </si>
  <si>
    <t>Tu vois un écart ou tu as un doute pendant l’autocontrôle en restauration EHPAD. Que fais-tu tout de suite ?</t>
  </si>
  <si>
    <t>En restauration ehpad, pour l’autocontrôle, en cas de doute, j’arrête, j’isole si besoin et je préviens. Je ne continue pas sans correction.</t>
  </si>
  <si>
    <t>En restauration ehpad, pour l’autocontrôle, en cas de doute, je bloque ou j’isole, j’analyse l’écart, je décide de la correction et je trace l’action.</t>
  </si>
  <si>
    <t>Pourquoi l’autocontrôle en restauration EHPAD est-il important pour la sécurité alimentaire ?</t>
  </si>
  <si>
    <t>En restauration ehpad, pour l’autocontrôle, c’est important car une erreur peut créer un risque sanitaire. Je maîtrise controle temperature, fiche controle et noter temperature.</t>
  </si>
  <si>
    <t>En restauration ehpad, pour l’autocontrôle, l’enjeu est sanitaire : l’étape peut créer un danger. Je maîtrise les points suivants : plan autocontrôle, enregistrement obligatoire et surveillance pms et je vérifie l’application.</t>
  </si>
  <si>
    <t>Quels mots, gestes ou contrôles montrent que tu maîtrises l’autocontrôle en restauration EHPAD ?</t>
  </si>
  <si>
    <t>En restauration ehpad, pour l’autocontrôle, les mots ou gestes attendus sont : controle temperature, fiche controle et noter temperature. Ils montrent que je contrôle vraiment.</t>
  </si>
  <si>
    <t>En restauration ehpad, pour l’autocontrôle, les preuves de maîtrise sont plan autocontrôle, enregistrement obligatoire et surveillance pms, observation du poste, contrôle documenté et écart traité.</t>
  </si>
  <si>
    <t>Explique à un jeune collègue les précautions à prendre pour l’autocontrôle en restauration EHPAD.</t>
  </si>
  <si>
    <t>En restauration ehpad, pour l’autocontrôle, je dirais au collègue : vérifie controle temperature, fiche controle et noter temperature, contrôle ton travail et préviens si tu vois un écart.</t>
  </si>
  <si>
    <t>En restauration ehpad, pour l’autocontrôle, consigne équipe : appliquer les points suivants : plan autocontrôle, enregistrement obligatoire et surveillance pms, signaler toute dérive, corriger immédiatement et garder la preuve utile.</t>
  </si>
  <si>
    <t>Pendant l’autocontrôle en restauration EHPAD, qu’est-ce qu’il ne faut surtout pas oublier ?</t>
  </si>
  <si>
    <t>En restauration ehpad, pour l’autocontrôle, à ne pas oublier : controle temperature, fiche controle et noter temperature. Sans contrôle, on peut laisser passer un risque.</t>
  </si>
  <si>
    <t>En restauration ehpad, pour l’autocontrôle, point critique : ne pas oublier les points suivants : plan autocontrôle, enregistrement obligatoire et surveillance pms, car l’absence de contrôle rend la maîtrise fragile.</t>
  </si>
  <si>
    <t>Tu réalises un autocontrôle en restauration EHPAD. Rédige une réponse courte : ce que tu fais, ce que tu contrôles, et qui tu préviens en cas de doute.</t>
  </si>
  <si>
    <t>En restauration ehpad, pour l’autocontrôle, je vérifie les points suivants : controle temperature, fiche controle et noter temperature. Si j’ai un doute, j’arrête, je corrige ou je préviens.</t>
  </si>
  <si>
    <t>En restauration ehpad, pour l’autocontrôle, réponse responsable : organiser l’étape, contrôler les points suivants : plan autocontrôle, enregistrement obligatoire et surveillance pms, tracer l’écart et faire appliquer la correction.</t>
  </si>
  <si>
    <t>Présente la procédure professionnelle à appliquer pour maîtriser l’autocontrôle en restauration EHPAD.</t>
  </si>
  <si>
    <t>En restauration ehpad, pour l’autocontrôle, je respecte la procédure et je vérifie les points suivants : controle temperature, fiche controle et noter temperature. Je garde une preuve si elle est demandée.</t>
  </si>
  <si>
    <t>En restauration ehpad, pour l’autocontrôle, procédure : définir le responsable, appliquer les points suivants : plan autocontrôle, enregistrement obligatoire et surveillance pms, contrôler la conformité et enregistrer les écarts.</t>
  </si>
  <si>
    <t>Quels contrôles, preuves et actions correctives attends-tu sur l’autocontrôle en restauration EHPAD ?</t>
  </si>
  <si>
    <t>En restauration ehpad, pour l’autocontrôle, je contrôle les points suivants : controle temperature, fiche controle et noter temperature, je note l’écart si besoin et je propose une correction.</t>
  </si>
  <si>
    <t>En restauration ehpad, pour l’autocontrôle, contrôle/preuve/correctif : vérifier les points suivants : plan autocontrôle, enregistrement obligatoire et surveillance pms, conserver fiche ou relevé, puis corriger et tracer l’action.</t>
  </si>
  <si>
    <t>Analyse les dangers liés à l’autocontrôle en restauration EHPAD et indique les mesures de maîtrise attendues.</t>
  </si>
  <si>
    <t>En restauration ehpad, pour l’autocontrôle, je repère le danger, je maîtrise controle temperature, fiche controle et noter temperature et je préviens le responsable en cas de doute.</t>
  </si>
  <si>
    <t>En restauration ehpad, pour l’autocontrôle, analyse danger : identifier le risque lié à l’étape, maîtriser les points suivants : plan autocontrôle, enregistrement obligatoire et surveillance pms, vérifier l’efficacité et corriger l’écart.</t>
  </si>
  <si>
    <t>Quelles exigences PMS, BPH ou HACCP doivent être respectées pour l’autocontrôle en restauration EHPAD ?</t>
  </si>
  <si>
    <t>En restauration ehpad, pour l’autocontrôle, je respecte les consignes BPH/PMS : controle temperature, fiche controle et noter temperature. Je travaille proprement et je contrôle.</t>
  </si>
  <si>
    <t>En restauration ehpad, pour l’autocontrôle, exigence PMS/BPH/HACCP : procédure écrite, les points suivants : plan autocontrôle, enregistrement obligatoire et surveillance pms, fréquence de contrôle, preuve et action corrective.</t>
  </si>
  <si>
    <t>Comment réaliserais-tu un audit rapide de la maîtrise de l’autocontrôle en restauration EHPAD ?</t>
  </si>
  <si>
    <t>En restauration ehpad, pour l’autocontrôle, j’observe le poste, je contrôle les points suivants : controle temperature, fiche controle et noter temperature et je signale les écarts.</t>
  </si>
  <si>
    <t>En restauration ehpad, pour l’autocontrôle, audit : observer le poste, questionner l’équipe, vérifier les points suivants : plan autocontrôle, enregistrement obligatoire et surveillance pms, contrôler les preuves et relever les non-conformités.</t>
  </si>
  <si>
    <t>Quelle décision prends-tu en cas de non-conformité sur l’autocontrôle en restauration EHPAD ?</t>
  </si>
  <si>
    <t>En restauration ehpad, pour l’autocontrôle, en non-conformité, j’arrête, j’isole le produit ou le matériel, puis je préviens.</t>
  </si>
  <si>
    <t>En restauration ehpad, pour l’autocontrôle, non-conformité : bloquer ou isoler si besoin, analyser la cause, appliquer la correction et enregistrer la décision.</t>
  </si>
  <si>
    <t>Quels enregistrements ou autocontrôles prouvent que l’autocontrôle est maîtrisé en restauration EHPAD ?</t>
  </si>
  <si>
    <t>En restauration ehpad, pour l’autocontrôle, je garde une preuve simple : fiche, date, contrôle réalisé et correction si besoin.</t>
  </si>
  <si>
    <t>En restauration ehpad, pour l’autocontrôle, enregistrements : fiche datée, contrôle de les points suivants : plan autocontrôle, enregistrement obligatoire et surveillance pms, nom du responsable, écart constaté et action corrective réalisée.</t>
  </si>
  <si>
    <t>Quelles consignes donnerais-tu à l’équipe pour sécuriser l’autocontrôle en restauration EHPAD ?</t>
  </si>
  <si>
    <t>En restauration ehpad, pour l’autocontrôle, je rappelle à l’équipe de contrôler les points suivants : controle temperature, fiche controle et noter temperature, d’appliquer la consigne et de signaler les écarts.</t>
  </si>
  <si>
    <t>En restauration ehpad, pour l’autocontrôle, consignes équipe : expliquer les points suivants : plan autocontrôle, enregistrement obligatoire et surveillance pms, préciser le contrôle attendu, la fréquence, le responsable et la conduite à tenir.</t>
  </si>
  <si>
    <t>Explique le lien entre l’autocontrôle en restauration EHPAD et les risques microbiologiques, chimiques, physiques ou allergènes.</t>
  </si>
  <si>
    <t>En restauration ehpad, pour l’autocontrôle, je relie l’étape aux dangers possibles et je contrôle les points suivants : controle temperature, fiche controle et noter temperature pour limiter le risque.</t>
  </si>
  <si>
    <t>En restauration ehpad, pour l’autocontrôle, lien dangers : relier l’étape aux risques microbiologiques, chimiques, physiques ou allergènes, puis vérifier les points suivants : plan autocontrôle, enregistrement obligatoire et surveillance pms.</t>
  </si>
  <si>
    <t>Rédige une réponse de responsable sur l’autocontrôle en restauration EHPAD : organisation, contrôle, traçabilité et correction.</t>
  </si>
  <si>
    <t>En restauration ehpad, pour l’autocontrôle, je m’organise, je contrôle les points suivants : controle temperature, fiche controle et noter temperature, je note l’écart et je fais corriger.</t>
  </si>
  <si>
    <t>En restauration ehpad, pour l’autocontrôle, responsable : planifier l’étape, appliquer les points suivants : plan autocontrôle, enregistrement obligatoire et surveillance pms, contrôler, tracer les écarts et valider l’action corrective.</t>
  </si>
  <si>
    <t>Tu repères un danger alimentaire en restauration EHPAD. Explique en 2 phrases ce que tu fais pour éviter un risque transversal.</t>
  </si>
  <si>
    <t>En restauration ehpad, pour l’analyse des dangers, je fais attention à microbe, bacterie et produit chimique. Je contrôle le résultat et je préviens si j’ai un doute.</t>
  </si>
  <si>
    <t>En restauration ehpad, pour l’analyse des dangers, je maîtrise l’étape avec les points suivants : analyse dangers, danger microbiologique et danger chimique, contrôle opérationnel et consigne claire à l’équipe.</t>
  </si>
  <si>
    <t>Pendant l’analyse des dangers en restauration EHPAD, que contrôles-tu concrètement avant de continuer ? Donne au moins deux points terrain.</t>
  </si>
  <si>
    <t>En restauration ehpad, pour l’analyse des dangers, je contrôle les points suivants : microbe, bacterie et produit chimique. Si ce n’est pas conforme, je stoppe, je corrige ou je préviens.</t>
  </si>
  <si>
    <t>En restauration ehpad, pour l’analyse des dangers, je vérifie les points suivants : analyse dangers, danger microbiologique et danger chimique, je compare au critère attendu et je déclenche une action corrective si l’écart est confirmé.</t>
  </si>
  <si>
    <t>Décris les bons gestes à appliquer pendant l’analyse des dangers en restauration EHPAD, avec des mots simples.</t>
  </si>
  <si>
    <t>En restauration ehpad, pour l’analyse des dangers, les bons gestes sont microbe, bacterie et produit chimique. Je les applique avant de continuer.</t>
  </si>
  <si>
    <t>En restauration ehpad, pour l’analyse des dangers, les gestes attendus sont formalisés : analyse dangers, danger microbiologique et danger chimique, contrôle au poste et correction immédiate en cas de dérive.</t>
  </si>
  <si>
    <t>Donne un exemple simple de conduite correcte pendant l’analyse des dangers en restauration EHPAD.</t>
  </si>
  <si>
    <t>En restauration ehpad, pour l’analyse des dangers, exemple : je vérifie les points suivants : microbe, bacterie et produit chimique. Si quelque chose ne va pas, je corrige.</t>
  </si>
  <si>
    <t>En restauration ehpad, pour l’analyse des dangers, exemple professionnel : sécuriser l’étape par les points suivants : analyse dangers, danger microbiologique et danger chimique, puis tracer l’écart et la correction si nécessaire.</t>
  </si>
  <si>
    <t>Tu vois un écart ou tu as un doute pendant l’analyse des dangers en restauration EHPAD. Que fais-tu tout de suite ?</t>
  </si>
  <si>
    <t>En restauration ehpad, pour l’analyse des dangers, en cas de doute, j’arrête, j’isole si besoin et je préviens. Je ne continue pas sans correction.</t>
  </si>
  <si>
    <t>En restauration ehpad, pour l’analyse des dangers, en cas de doute, je bloque ou j’isole, j’analyse l’écart, je décide de la correction et je trace l’action.</t>
  </si>
  <si>
    <t>Pourquoi l’analyse des dangers en restauration EHPAD est-il important pour la sécurité alimentaire ?</t>
  </si>
  <si>
    <t>En restauration ehpad, pour l’analyse des dangers, c’est important car une erreur peut créer un risque sanitaire. Je maîtrise microbe, bacterie et produit chimique.</t>
  </si>
  <si>
    <t>En restauration ehpad, pour l’analyse des dangers, l’enjeu est sanitaire : l’étape peut créer un danger. Je maîtrise les points suivants : analyse dangers, danger microbiologique et danger chimique et je vérifie l’application.</t>
  </si>
  <si>
    <t>Quels mots, gestes ou contrôles montrent que tu maîtrises l’analyse des dangers en restauration EHPAD ?</t>
  </si>
  <si>
    <t>En restauration ehpad, pour l’analyse des dangers, les mots ou gestes attendus sont : microbe, bacterie et produit chimique. Ils montrent que je contrôle vraiment.</t>
  </si>
  <si>
    <t>En restauration ehpad, pour l’analyse des dangers, les preuves de maîtrise sont analyse dangers, danger microbiologique et danger chimique, observation du poste, contrôle documenté et écart traité.</t>
  </si>
  <si>
    <t>Explique à un jeune collègue les précautions à prendre pour l’analyse des dangers en restauration EHPAD.</t>
  </si>
  <si>
    <t>En restauration ehpad, pour l’analyse des dangers, je dirais au collègue : vérifie microbe, bacterie et produit chimique, contrôle ton travail et préviens si tu vois un écart.</t>
  </si>
  <si>
    <t>En restauration ehpad, pour l’analyse des dangers, consigne équipe : appliquer les points suivants : analyse dangers, danger microbiologique et danger chimique, signaler toute dérive, corriger immédiatement et garder la preuve utile.</t>
  </si>
  <si>
    <t>Pendant l’analyse des dangers en restauration EHPAD, qu’est-ce qu’il ne faut surtout pas oublier ?</t>
  </si>
  <si>
    <t>En restauration ehpad, pour l’analyse des dangers, à ne pas oublier : microbe, bacterie et produit chimique. Sans contrôle, on peut laisser passer un risque.</t>
  </si>
  <si>
    <t>En restauration ehpad, pour l’analyse des dangers, point critique : ne pas oublier les points suivants : analyse dangers, danger microbiologique et danger chimique, car l’absence de contrôle rend la maîtrise fragile.</t>
  </si>
  <si>
    <t>Tu repères un danger alimentaire en restauration EHPAD. Rédige une réponse courte : ce que tu fais, ce que tu contrôles, et qui tu préviens en cas de doute.</t>
  </si>
  <si>
    <t>En restauration ehpad, pour l’analyse des dangers, je vérifie les points suivants : microbe, bacterie et produit chimique. Si j’ai un doute, j’arrête, je corrige ou je préviens.</t>
  </si>
  <si>
    <t>En restauration ehpad, pour l’analyse des dangers, réponse responsable : organiser l’étape, contrôler les points suivants : analyse dangers, danger microbiologique et danger chimique, tracer l’écart et faire appliquer la correction.</t>
  </si>
  <si>
    <t>Présente la procédure professionnelle à appliquer pour maîtriser l’analyse des dangers en restauration EHPAD.</t>
  </si>
  <si>
    <t>En restauration ehpad, pour l’analyse des dangers, je respecte la procédure et je vérifie les points suivants : microbe, bacterie et produit chimique. Je garde une preuve si elle est demandée.</t>
  </si>
  <si>
    <t>En restauration ehpad, pour l’analyse des dangers, procédure : définir le responsable, appliquer les points suivants : analyse dangers, danger microbiologique et danger chimique, contrôler la conformité et enregistrer les écarts.</t>
  </si>
  <si>
    <t>Quels contrôles, preuves et actions correctives attends-tu sur l’analyse des dangers en restauration EHPAD ?</t>
  </si>
  <si>
    <t>En restauration ehpad, pour l’analyse des dangers, je contrôle les points suivants : microbe, bacterie et produit chimique, je note l’écart si besoin et je propose une correction.</t>
  </si>
  <si>
    <t>En restauration ehpad, pour l’analyse des dangers, contrôle/preuve/correctif : vérifier les points suivants : analyse dangers, danger microbiologique et danger chimique, conserver fiche ou relevé, puis corriger et tracer l’action.</t>
  </si>
  <si>
    <t>Analyse les dangers liés à l’analyse des dangers en restauration EHPAD et indique les mesures de maîtrise attendues.</t>
  </si>
  <si>
    <t>En restauration ehpad, pour l’analyse des dangers, je repère le danger, je maîtrise microbe, bacterie et produit chimique et je préviens le responsable en cas de doute.</t>
  </si>
  <si>
    <t>En restauration ehpad, pour l’analyse des dangers, analyse danger : identifier le risque lié à l’étape, maîtriser les points suivants : analyse dangers, danger microbiologique et danger chimique, vérifier l’efficacité et corriger l’écart.</t>
  </si>
  <si>
    <t>Quelles exigences PMS, BPH ou HACCP doivent être respectées pour l’analyse des dangers en restauration EHPAD ?</t>
  </si>
  <si>
    <t>En restauration ehpad, pour l’analyse des dangers, je respecte les consignes BPH/PMS : microbe, bacterie et produit chimique. Je travaille proprement et je contrôle.</t>
  </si>
  <si>
    <t>En restauration ehpad, pour l’analyse des dangers, exigence PMS/BPH/HACCP : procédure écrite, les points suivants : analyse dangers, danger microbiologique et danger chimique, fréquence de contrôle, preuve et action corrective.</t>
  </si>
  <si>
    <t>Comment réaliserais-tu un audit rapide de la maîtrise de l’analyse des dangers en restauration EHPAD ?</t>
  </si>
  <si>
    <t>En restauration ehpad, pour l’analyse des dangers, j’observe le poste, je contrôle les points suivants : microbe, bacterie et produit chimique et je signale les écarts.</t>
  </si>
  <si>
    <t>En restauration ehpad, pour l’analyse des dangers, audit : observer le poste, questionner l’équipe, vérifier les points suivants : analyse dangers, danger microbiologique et danger chimique, contrôler les preuves et relever les non-conformités.</t>
  </si>
  <si>
    <t>Quelle décision prends-tu en cas de non-conformité sur l’analyse des dangers en restauration EHPAD ?</t>
  </si>
  <si>
    <t>En restauration ehpad, pour l’analyse des dangers, en non-conformité, j’arrête, j’isole le produit ou le matériel, puis je préviens.</t>
  </si>
  <si>
    <t>En restauration ehpad, pour l’analyse des dangers, non-conformité : bloquer ou isoler si besoin, analyser la cause, appliquer la correction et enregistrer la décision.</t>
  </si>
  <si>
    <t>Quels enregistrements ou autocontrôles prouvent que l’analyse des dangers est maîtrisé en restauration EHPAD ?</t>
  </si>
  <si>
    <t>En restauration ehpad, pour l’analyse des dangers, je garde une preuve simple : fiche, date, contrôle réalisé et correction si besoin.</t>
  </si>
  <si>
    <t>En restauration ehpad, pour l’analyse des dangers, enregistrements : fiche datée, contrôle de les points suivants : analyse dangers, danger microbiologique et danger chimique, nom du responsable, écart constaté et action corrective réalisée.</t>
  </si>
  <si>
    <t>Quelles consignes donnerais-tu à l’équipe pour sécuriser l’analyse des dangers en restauration EHPAD ?</t>
  </si>
  <si>
    <t>En restauration ehpad, pour l’analyse des dangers, je rappelle à l’équipe de contrôler les points suivants : microbe, bacterie et produit chimique, d’appliquer la consigne et de signaler les écarts.</t>
  </si>
  <si>
    <t>En restauration ehpad, pour l’analyse des dangers, consignes équipe : expliquer les points suivants : analyse dangers, danger microbiologique et danger chimique, préciser le contrôle attendu, la fréquence, le responsable et la conduite à tenir.</t>
  </si>
  <si>
    <t>Explique le lien entre l’analyse des dangers en restauration EHPAD et les risques microbiologiques, chimiques, physiques ou allergènes.</t>
  </si>
  <si>
    <t>En restauration ehpad, pour l’analyse des dangers, je relie l’étape aux dangers possibles et je contrôle les points suivants : microbe, bacterie et produit chimique pour limiter le risque.</t>
  </si>
  <si>
    <t>En restauration ehpad, pour l’analyse des dangers, lien dangers : relier l’étape aux risques microbiologiques, chimiques, physiques ou allergènes, puis vérifier les points suivants : analyse dangers, danger microbiologique et danger chimique.</t>
  </si>
  <si>
    <t>Rédige une réponse de responsable sur l’analyse des dangers en restauration EHPAD : organisation, contrôle, traçabilité et correction.</t>
  </si>
  <si>
    <t>En restauration ehpad, pour l’analyse des dangers, je m’organise, je contrôle les points suivants : microbe, bacterie et produit chimique, je note l’écart et je fais corriger.</t>
  </si>
  <si>
    <t>En restauration ehpad, pour l’analyse des dangers, responsable : planifier l’étape, appliquer les points suivants : analyse dangers, danger microbiologique et danger chimique, contrôler, tracer les écarts et valider l’action corrective.</t>
  </si>
  <si>
    <t>Tu prépares ou sers un plat avec allergènes possibles en restauration EHPAD. Explique en 2 phrases ce que tu fais pour éviter un risque allergène.</t>
  </si>
  <si>
    <t>En restauration ehpad, pour les allergènes, je fais attention à allergene, allergie et gluten. Je contrôle le résultat et je préviens si j’ai un doute.</t>
  </si>
  <si>
    <t>En restauration ehpad, pour les allergènes, je maîtrise l’étape avec les points suivants : maitrise allergenes, information consommateur et matrice allergenes, contrôle opérationnel et consigne claire à l’équipe.</t>
  </si>
  <si>
    <t>Pendant les allergènes en restauration EHPAD, que contrôles-tu concrètement avant de continuer ? Donne au moins deux points terrain.</t>
  </si>
  <si>
    <t>En restauration ehpad, pour les allergènes, je contrôle les points suivants : allergene, allergie et gluten. Si ce n’est pas conforme, je stoppe, je corrige ou je préviens.</t>
  </si>
  <si>
    <t>En restauration ehpad, pour les allergènes, je vérifie les points suivants : maitrise allergenes, information consommateur et matrice allergenes, je compare au critère attendu et je déclenche une action corrective si l’écart est confirmé.</t>
  </si>
  <si>
    <t>Décris les bons gestes à appliquer pendant les allergènes en restauration EHPAD, avec des mots simples.</t>
  </si>
  <si>
    <t>En restauration ehpad, pour les allergènes, les bons gestes sont allergene, allergie et gluten. Je les applique avant de continuer.</t>
  </si>
  <si>
    <t>En restauration ehpad, pour les allergènes, les gestes attendus sont formalisés : maitrise allergenes, information consommateur et matrice allergenes, contrôle au poste et correction immédiate en cas de dérive.</t>
  </si>
  <si>
    <t>Donne un exemple simple de conduite correcte pendant les allergènes en restauration EHPAD.</t>
  </si>
  <si>
    <t>En restauration ehpad, pour les allergènes, exemple : je vérifie les points suivants : allergene, allergie et gluten. Si quelque chose ne va pas, je corrige.</t>
  </si>
  <si>
    <t>En restauration ehpad, pour les allergènes, exemple professionnel : sécuriser l’étape par les points suivants : maitrise allergenes, information consommateur et matrice allergenes, puis tracer l’écart et la correction si nécessaire.</t>
  </si>
  <si>
    <t>Tu vois un écart ou tu as un doute pendant les allergènes en restauration EHPAD. Que fais-tu tout de suite ?</t>
  </si>
  <si>
    <t>En restauration ehpad, pour les allergènes, en cas de doute, j’arrête, j’isole si besoin et je préviens. Je ne continue pas sans correction.</t>
  </si>
  <si>
    <t>En restauration ehpad, pour les allergènes, en cas de doute, je bloque ou j’isole, j’analyse l’écart, je décide de la correction et je trace l’action.</t>
  </si>
  <si>
    <t>Pourquoi les allergènes en restauration EHPAD est-il important pour la sécurité alimentaire ?</t>
  </si>
  <si>
    <t>En restauration ehpad, pour les allergènes, c’est important car une erreur peut créer un risque sanitaire. Je maîtrise allergene, allergie et gluten.</t>
  </si>
  <si>
    <t>En restauration ehpad, pour les allergènes, l’enjeu est sanitaire : l’étape peut créer un danger. Je maîtrise les points suivants : maitrise allergenes, information consommateur et matrice allergenes et je vérifie l’application.</t>
  </si>
  <si>
    <t>Quels mots, gestes ou contrôles montrent que tu maîtrises les allergènes en restauration EHPAD ?</t>
  </si>
  <si>
    <t>En restauration ehpad, pour les allergènes, les mots ou gestes attendus sont : allergene, allergie et gluten. Ils montrent que je contrôle vraiment.</t>
  </si>
  <si>
    <t>En restauration ehpad, pour les allergènes, les preuves de maîtrise sont maitrise allergenes, information consommateur et matrice allergenes, observation du poste, contrôle documenté et écart traité.</t>
  </si>
  <si>
    <t>Explique à un jeune collègue les précautions à prendre pour les allergènes en restauration EHPAD.</t>
  </si>
  <si>
    <t>En restauration ehpad, pour les allergènes, je dirais au collègue : vérifie allergene, allergie et gluten, contrôle ton travail et préviens si tu vois un écart.</t>
  </si>
  <si>
    <t>En restauration ehpad, pour les allergènes, consigne équipe : appliquer les points suivants : maitrise allergenes, information consommateur et matrice allergenes, signaler toute dérive, corriger immédiatement et garder la preuve utile.</t>
  </si>
  <si>
    <t>Pendant les allergènes en restauration EHPAD, qu’est-ce qu’il ne faut surtout pas oublier ?</t>
  </si>
  <si>
    <t>En restauration ehpad, pour les allergènes, à ne pas oublier : allergene, allergie et gluten. Sans contrôle, on peut laisser passer un risque.</t>
  </si>
  <si>
    <t>En restauration ehpad, pour les allergènes, point critique : ne pas oublier les points suivants : maitrise allergenes, information consommateur et matrice allergenes, car l’absence de contrôle rend la maîtrise fragile.</t>
  </si>
  <si>
    <t>Tu prépares ou sers un plat avec allergènes possibles en restauration EHPAD. Rédige une réponse courte : ce que tu fais, ce que tu contrôles, et qui tu préviens en cas de doute.</t>
  </si>
  <si>
    <t>En restauration ehpad, pour les allergènes, je vérifie les points suivants : allergene, allergie et gluten. Si j’ai un doute, j’arrête, je corrige ou je préviens.</t>
  </si>
  <si>
    <t>En restauration ehpad, pour les allergènes, réponse responsable : organiser l’étape, contrôler les points suivants : maitrise allergenes, information consommateur et matrice allergenes, tracer l’écart et faire appliquer la correction.</t>
  </si>
  <si>
    <t>Présente la procédure professionnelle à appliquer pour maîtriser les allergènes en restauration EHPAD.</t>
  </si>
  <si>
    <t>En restauration ehpad, pour les allergènes, je respecte la procédure et je vérifie les points suivants : allergene, allergie et gluten. Je garde une preuve si elle est demandée.</t>
  </si>
  <si>
    <t>En restauration ehpad, pour les allergènes, procédure : définir le responsable, appliquer les points suivants : maitrise allergenes, information consommateur et matrice allergenes, contrôler la conformité et enregistrer les écarts.</t>
  </si>
  <si>
    <t>Quels contrôles, preuves et actions correctives attends-tu sur les allergènes en restauration EHPAD ?</t>
  </si>
  <si>
    <t>En restauration ehpad, pour les allergènes, je contrôle les points suivants : allergene, allergie et gluten, je note l’écart si besoin et je propose une correction.</t>
  </si>
  <si>
    <t>En restauration ehpad, pour les allergènes, contrôle/preuve/correctif : vérifier les points suivants : maitrise allergenes, information consommateur et matrice allergenes, conserver fiche ou relevé, puis corriger et tracer l’action.</t>
  </si>
  <si>
    <t>Analyse les dangers liés à les allergènes en restauration EHPAD et indique les mesures de maîtrise attendues.</t>
  </si>
  <si>
    <t>En restauration ehpad, pour les allergènes, je repère le danger, je maîtrise allergene, allergie et gluten et je préviens le responsable en cas de doute.</t>
  </si>
  <si>
    <t>En restauration ehpad, pour les allergènes, analyse danger : identifier le risque lié à l’étape, maîtriser les points suivants : maitrise allergenes, information consommateur et matrice allergenes, vérifier l’efficacité et corriger l’écart.</t>
  </si>
  <si>
    <t>Quelles exigences PMS, BPH ou HACCP doivent être respectées pour les allergènes en restauration EHPAD ?</t>
  </si>
  <si>
    <t>En restauration ehpad, pour les allergènes, je respecte les consignes BPH/PMS : allergene, allergie et gluten. Je travaille proprement et je contrôle.</t>
  </si>
  <si>
    <t>En restauration ehpad, pour les allergènes, exigence PMS/BPH/HACCP : procédure écrite, les points suivants : maitrise allergenes, information consommateur et matrice allergenes, fréquence de contrôle, preuve et action corrective.</t>
  </si>
  <si>
    <t>Comment réaliserais-tu un audit rapide de la maîtrise de les allergènes en restauration EHPAD ?</t>
  </si>
  <si>
    <t>En restauration ehpad, pour les allergènes, j’observe le poste, je contrôle les points suivants : allergene, allergie et gluten et je signale les écarts.</t>
  </si>
  <si>
    <t>En restauration ehpad, pour les allergènes, audit : observer le poste, questionner l’équipe, vérifier les points suivants : maitrise allergenes, information consommateur et matrice allergenes, contrôler les preuves et relever les non-conformités.</t>
  </si>
  <si>
    <t>Quelle décision prends-tu en cas de non-conformité sur les allergènes en restauration EHPAD ?</t>
  </si>
  <si>
    <t>En restauration ehpad, pour les allergènes, en non-conformité, j’arrête, j’isole le produit ou le matériel, puis je préviens.</t>
  </si>
  <si>
    <t>En restauration ehpad, pour les allergènes, non-conformité : bloquer ou isoler si besoin, analyser la cause, appliquer la correction et enregistrer la décision.</t>
  </si>
  <si>
    <t>Quels enregistrements ou autocontrôles prouvent que les allergènes est maîtrisé en restauration EHPAD ?</t>
  </si>
  <si>
    <t>En restauration ehpad, pour les allergènes, je garde une preuve simple : fiche, date, contrôle réalisé et correction si besoin.</t>
  </si>
  <si>
    <t>En restauration ehpad, pour les allergènes, enregistrements : fiche datée, contrôle de les points suivants : maitrise allergenes, information consommateur et matrice allergenes, nom du responsable, écart constaté et action corrective réalisée.</t>
  </si>
  <si>
    <t>Quelles consignes donnerais-tu à l’équipe pour sécuriser les allergènes en restauration EHPAD ?</t>
  </si>
  <si>
    <t>En restauration ehpad, pour les allergènes, je rappelle à l’équipe de contrôler les points suivants : allergene, allergie et gluten, d’appliquer la consigne et de signaler les écarts.</t>
  </si>
  <si>
    <t>En restauration ehpad, pour les allergènes, consignes équipe : expliquer les points suivants : maitrise allergenes, information consommateur et matrice allergenes, préciser le contrôle attendu, la fréquence, le responsable et la conduite à tenir.</t>
  </si>
  <si>
    <t>Explique le lien entre les allergènes en restauration EHPAD et les risques microbiologiques, chimiques, physiques ou allergènes.</t>
  </si>
  <si>
    <t>En restauration ehpad, pour les allergènes, je relie l’étape aux dangers possibles et je contrôle les points suivants : allergene, allergie et gluten pour limiter le risque.</t>
  </si>
  <si>
    <t>En restauration ehpad, pour les allergènes, lien dangers : relier l’étape aux risques microbiologiques, chimiques, physiques ou allergènes, puis vérifier les points suivants : maitrise allergenes, information consommateur et matrice allergenes.</t>
  </si>
  <si>
    <t>Rédige une réponse de responsable sur les allergènes en restauration EHPAD : organisation, contrôle, traçabilité et correction.</t>
  </si>
  <si>
    <t>En restauration ehpad, pour les allergènes, je m’organise, je contrôle les points suivants : allergene, allergie et gluten, je note l’écart et je fais corriger.</t>
  </si>
  <si>
    <t>En restauration ehpad, pour les allergènes, responsable : planifier l’étape, appliquer les points suivants : maitrise allergenes, information consommateur et matrice allergenes, contrôler, tracer les écarts et valider l’action corrective.</t>
  </si>
  <si>
    <t>Tu travailles dans des locaux alimentaires en restauration EHPAD. Explique en 2 phrases ce que tu fais pour éviter un risque physique.</t>
  </si>
  <si>
    <t>En restauration ehpad, pour les locaux, je fais attention à local propre, sol propre et mur propre. Je contrôle le résultat et je préviens si j’ai un doute.</t>
  </si>
  <si>
    <t>En restauration ehpad, pour les locaux, je maîtrise l’étape avec les points suivants : entretien locaux, plan de lutte nuisibles et maintenance preventive, contrôle opérationnel et consigne claire à l’équipe.</t>
  </si>
  <si>
    <t>Pendant les locaux en restauration EHPAD, que contrôles-tu concrètement avant de continuer ? Donne au moins deux points terrain.</t>
  </si>
  <si>
    <t>En restauration ehpad, pour les locaux, je contrôle les points suivants : local propre, sol propre et mur propre. Si ce n’est pas conforme, je stoppe, je corrige ou je préviens.</t>
  </si>
  <si>
    <t>En restauration ehpad, pour les locaux, je vérifie les points suivants : entretien locaux, plan de lutte nuisibles et maintenance preventive, je compare au critère attendu et je déclenche une action corrective si l’écart est confirmé.</t>
  </si>
  <si>
    <t>Décris les bons gestes à appliquer pendant les locaux en restauration EHPAD, avec des mots simples.</t>
  </si>
  <si>
    <t>En restauration ehpad, pour les locaux, les bons gestes sont local propre, sol propre et mur propre. Je les applique avant de continuer.</t>
  </si>
  <si>
    <t>En restauration ehpad, pour les locaux, les gestes attendus sont formalisés : entretien locaux, plan de lutte nuisibles et maintenance preventive, contrôle au poste et correction immédiate en cas de dérive.</t>
  </si>
  <si>
    <t>Donne un exemple simple de conduite correcte pendant les locaux en restauration EHPAD.</t>
  </si>
  <si>
    <t>En restauration ehpad, pour les locaux, exemple : je vérifie les points suivants : local propre, sol propre et mur propre. Si quelque chose ne va pas, je corrige.</t>
  </si>
  <si>
    <t>En restauration ehpad, pour les locaux, exemple professionnel : sécuriser l’étape par les points suivants : entretien locaux, plan de lutte nuisibles et maintenance preventive, puis tracer l’écart et la correction si nécessaire.</t>
  </si>
  <si>
    <t>Tu vois un écart ou tu as un doute pendant les locaux en restauration EHPAD. Que fais-tu tout de suite ?</t>
  </si>
  <si>
    <t>En restauration ehpad, pour les locaux, en cas de doute, j’arrête, j’isole si besoin et je préviens. Je ne continue pas sans correction.</t>
  </si>
  <si>
    <t>En restauration ehpad, pour les locaux, en cas de doute, je bloque ou j’isole, j’analyse l’écart, je décide de la correction et je trace l’action.</t>
  </si>
  <si>
    <t>Pourquoi les locaux en restauration EHPAD est-il important pour la sécurité alimentaire ?</t>
  </si>
  <si>
    <t>En restauration ehpad, pour les locaux, c’est important car une erreur peut créer un risque sanitaire. Je maîtrise local propre, sol propre et mur propre.</t>
  </si>
  <si>
    <t>En restauration ehpad, pour les locaux, l’enjeu est sanitaire : l’étape peut créer un danger. Je maîtrise les points suivants : entretien locaux, plan de lutte nuisibles et maintenance preventive et je vérifie l’application.</t>
  </si>
  <si>
    <t>Quels mots, gestes ou contrôles montrent que tu maîtrises les locaux en restauration EHPAD ?</t>
  </si>
  <si>
    <t>En restauration ehpad, pour les locaux, les mots ou gestes attendus sont : local propre, sol propre et mur propre. Ils montrent que je contrôle vraiment.</t>
  </si>
  <si>
    <t>En restauration ehpad, pour les locaux, les preuves de maîtrise sont entretien locaux, plan de lutte nuisibles et maintenance preventive, observation du poste, contrôle documenté et écart traité.</t>
  </si>
  <si>
    <t>Explique à un jeune collègue les précautions à prendre pour les locaux en restauration EHPAD.</t>
  </si>
  <si>
    <t>En restauration ehpad, pour les locaux, je dirais au collègue : vérifie local propre, sol propre et mur propre, contrôle ton travail et préviens si tu vois un écart.</t>
  </si>
  <si>
    <t>En restauration ehpad, pour les locaux, consigne équipe : appliquer les points suivants : entretien locaux, plan de lutte nuisibles et maintenance preventive, signaler toute dérive, corriger immédiatement et garder la preuve utile.</t>
  </si>
  <si>
    <t>Pendant les locaux en restauration EHPAD, qu’est-ce qu’il ne faut surtout pas oublier ?</t>
  </si>
  <si>
    <t>En restauration ehpad, pour les locaux, à ne pas oublier : local propre, sol propre et mur propre. Sans contrôle, on peut laisser passer un risque.</t>
  </si>
  <si>
    <t>En restauration ehpad, pour les locaux, point critique : ne pas oublier les points suivants : entretien locaux, plan de lutte nuisibles et maintenance preventive, car l’absence de contrôle rend la maîtrise fragile.</t>
  </si>
  <si>
    <t>Tu travailles dans des locaux alimentaires en restauration EHPAD. Rédige une réponse courte : ce que tu fais, ce que tu contrôles, et qui tu préviens en cas de doute.</t>
  </si>
  <si>
    <t>En restauration ehpad, pour les locaux, je vérifie les points suivants : local propre, sol propre et mur propre. Si j’ai un doute, j’arrête, je corrige ou je préviens.</t>
  </si>
  <si>
    <t>En restauration ehpad, pour les locaux, réponse responsable : organiser l’étape, contrôler les points suivants : entretien locaux, plan de lutte nuisibles et maintenance preventive, tracer l’écart et faire appliquer la correction.</t>
  </si>
  <si>
    <t>Présente la procédure professionnelle à appliquer pour maîtriser les locaux en restauration EHPAD.</t>
  </si>
  <si>
    <t>En restauration ehpad, pour les locaux, je respecte la procédure et je vérifie les points suivants : local propre, sol propre et mur propre. Je garde une preuve si elle est demandée.</t>
  </si>
  <si>
    <t>En restauration ehpad, pour les locaux, procédure : définir le responsable, appliquer les points suivants : entretien locaux, plan de lutte nuisibles et maintenance preventive, contrôler la conformité et enregistrer les écarts.</t>
  </si>
  <si>
    <t>Quels contrôles, preuves et actions correctives attends-tu sur les locaux en restauration EHPAD ?</t>
  </si>
  <si>
    <t>En restauration ehpad, pour les locaux, je contrôle les points suivants : local propre, sol propre et mur propre, je note l’écart si besoin et je propose une correction.</t>
  </si>
  <si>
    <t>En restauration ehpad, pour les locaux, contrôle/preuve/correctif : vérifier les points suivants : entretien locaux, plan de lutte nuisibles et maintenance preventive, conserver fiche ou relevé, puis corriger et tracer l’action.</t>
  </si>
  <si>
    <t>Analyse les dangers liés à les locaux en restauration EHPAD et indique les mesures de maîtrise attendues.</t>
  </si>
  <si>
    <t>En restauration ehpad, pour les locaux, je repère le danger, je maîtrise local propre, sol propre et mur propre et je préviens le responsable en cas de doute.</t>
  </si>
  <si>
    <t>En restauration ehpad, pour les locaux, analyse danger : identifier le risque lié à l’étape, maîtriser les points suivants : entretien locaux, plan de lutte nuisibles et maintenance preventive, vérifier l’efficacité et corriger l’écart.</t>
  </si>
  <si>
    <t>Quelles exigences PMS, BPH ou HACCP doivent être respectées pour les locaux en restauration EHPAD ?</t>
  </si>
  <si>
    <t>En restauration ehpad, pour les locaux, je respecte les consignes BPH/PMS : local propre, sol propre et mur propre. Je travaille proprement et je contrôle.</t>
  </si>
  <si>
    <t>En restauration ehpad, pour les locaux, exigence PMS/BPH/HACCP : procédure écrite, les points suivants : entretien locaux, plan de lutte nuisibles et maintenance preventive, fréquence de contrôle, preuve et action corrective.</t>
  </si>
  <si>
    <t>Comment réaliserais-tu un audit rapide de la maîtrise de les locaux en restauration EHPAD ?</t>
  </si>
  <si>
    <t>En restauration ehpad, pour les locaux, j’observe le poste, je contrôle les points suivants : local propre, sol propre et mur propre et je signale les écarts.</t>
  </si>
  <si>
    <t>En restauration ehpad, pour les locaux, audit : observer le poste, questionner l’équipe, vérifier les points suivants : entretien locaux, plan de lutte nuisibles et maintenance preventive, contrôler les preuves et relever les non-conformités.</t>
  </si>
  <si>
    <t>Quelle décision prends-tu en cas de non-conformité sur les locaux en restauration EHPAD ?</t>
  </si>
  <si>
    <t>En restauration ehpad, pour les locaux, en non-conformité, j’arrête, j’isole le produit ou le matériel, puis je préviens.</t>
  </si>
  <si>
    <t>En restauration ehpad, pour les locaux, non-conformité : bloquer ou isoler si besoin, analyser la cause, appliquer la correction et enregistrer la décision.</t>
  </si>
  <si>
    <t>Quels enregistrements ou autocontrôles prouvent que les locaux est maîtrisé en restauration EHPAD ?</t>
  </si>
  <si>
    <t>En restauration ehpad, pour les locaux, je garde une preuve simple : fiche, date, contrôle réalisé et correction si besoin.</t>
  </si>
  <si>
    <t>En restauration ehpad, pour les locaux, enregistrements : fiche datée, contrôle de les points suivants : entretien locaux, plan de lutte nuisibles et maintenance preventive, nom du responsable, écart constaté et action corrective réalisée.</t>
  </si>
  <si>
    <t>Quelles consignes donnerais-tu à l’équipe pour sécuriser les locaux en restauration EHPAD ?</t>
  </si>
  <si>
    <t>En restauration ehpad, pour les locaux, je rappelle à l’équipe de contrôler les points suivants : local propre, sol propre et mur propre, d’appliquer la consigne et de signaler les écarts.</t>
  </si>
  <si>
    <t>En restauration ehpad, pour les locaux, consignes équipe : expliquer les points suivants : entretien locaux, plan de lutte nuisibles et maintenance preventive, préciser le contrôle attendu, la fréquence, le responsable et la conduite à tenir.</t>
  </si>
  <si>
    <t>Explique le lien entre les locaux en restauration EHPAD et les risques microbiologiques, chimiques, physiques ou allergènes.</t>
  </si>
  <si>
    <t>En restauration ehpad, pour les locaux, je relie l’étape aux dangers possibles et je contrôle les points suivants : local propre, sol propre et mur propre pour limiter le risque.</t>
  </si>
  <si>
    <t>En restauration ehpad, pour les locaux, lien dangers : relier l’étape aux risques microbiologiques, chimiques, physiques ou allergènes, puis vérifier les points suivants : entretien locaux, plan de lutte nuisibles et maintenance preventive.</t>
  </si>
  <si>
    <t>Rédige une réponse de responsable sur les locaux en restauration EHPAD : organisation, contrôle, traçabilité et correction.</t>
  </si>
  <si>
    <t>En restauration ehpad, pour les locaux, je m’organise, je contrôle les points suivants : local propre, sol propre et mur propre, je note l’écart et je fais corriger.</t>
  </si>
  <si>
    <t>En restauration ehpad, pour les locaux, responsable : planifier l’étape, appliquer les points suivants : entretien locaux, plan de lutte nuisibles et maintenance preventive, contrôler, tracer les écarts et valider l’action corrective.</t>
  </si>
  <si>
    <t>Tu organises ton poste ou ton équipe en restauration EHPAD. Explique en 2 phrases ce que tu fais pour éviter un risque transversal.</t>
  </si>
  <si>
    <t>En restauration ehpad, pour l’organisation, je fais attention à s organiser, preparer ordre et planning. Je contrôle le résultat et je préviens si j’ai un doute.</t>
  </si>
  <si>
    <t>En restauration ehpad, pour l’organisation, je maîtrise l’étape avec les points suivants : organisation production, responsabilites definies et planning sanitaire, contrôle opérationnel et consigne claire à l’équipe.</t>
  </si>
  <si>
    <t>Pendant l’organisation en restauration EHPAD, que contrôles-tu concrètement avant de continuer ? Donne au moins deux points terrain.</t>
  </si>
  <si>
    <t>En restauration ehpad, pour l’organisation, je contrôle les points suivants : s organiser, preparer ordre et planning. Si ce n’est pas conforme, je stoppe, je corrige ou je préviens.</t>
  </si>
  <si>
    <t>En restauration ehpad, pour l’organisation, je vérifie les points suivants : organisation production, responsabilites definies et planning sanitaire, je compare au critère attendu et je déclenche une action corrective si l’écart est confirmé.</t>
  </si>
  <si>
    <t>Décris les bons gestes à appliquer pendant l’organisation en restauration EHPAD, avec des mots simples.</t>
  </si>
  <si>
    <t>En restauration ehpad, pour l’organisation, les bons gestes sont s organiser, preparer ordre et planning. Je les applique avant de continuer.</t>
  </si>
  <si>
    <t>En restauration ehpad, pour l’organisation, les gestes attendus sont formalisés : organisation production, responsabilites definies et planning sanitaire, contrôle au poste et correction immédiate en cas de dérive.</t>
  </si>
  <si>
    <t>Donne un exemple simple de conduite correcte pendant l’organisation en restauration EHPAD.</t>
  </si>
  <si>
    <t>En restauration ehpad, pour l’organisation, exemple : je vérifie les points suivants : s organiser, preparer ordre et planning. Si quelque chose ne va pas, je corrige.</t>
  </si>
  <si>
    <t>En restauration ehpad, pour l’organisation, exemple professionnel : sécuriser l’étape par les points suivants : organisation production, responsabilites definies et planning sanitaire, puis tracer l’écart et la correction si nécessaire.</t>
  </si>
  <si>
    <t>Tu vois un écart ou tu as un doute pendant l’organisation en restauration EHPAD. Que fais-tu tout de suite ?</t>
  </si>
  <si>
    <t>En restauration ehpad, pour l’organisation, en cas de doute, j’arrête, j’isole si besoin et je préviens. Je ne continue pas sans correction.</t>
  </si>
  <si>
    <t>En restauration ehpad, pour l’organisation, en cas de doute, je bloque ou j’isole, j’analyse l’écart, je décide de la correction et je trace l’action.</t>
  </si>
  <si>
    <t>Pourquoi l’organisation en restauration EHPAD est-il important pour la sécurité alimentaire ?</t>
  </si>
  <si>
    <t>En restauration ehpad, pour l’organisation, c’est important car une erreur peut créer un risque sanitaire. Je maîtrise s organiser, preparer ordre et planning.</t>
  </si>
  <si>
    <t>En restauration ehpad, pour l’organisation, l’enjeu est sanitaire : l’étape peut créer un danger. Je maîtrise les points suivants : organisation production, responsabilites definies et planning sanitaire et je vérifie l’application.</t>
  </si>
  <si>
    <t>Quels mots, gestes ou contrôles montrent que tu maîtrises l’organisation en restauration EHPAD ?</t>
  </si>
  <si>
    <t>En restauration ehpad, pour l’organisation, les mots ou gestes attendus sont : s organiser, preparer ordre et planning. Ils montrent que je contrôle vraiment.</t>
  </si>
  <si>
    <t>En restauration ehpad, pour l’organisation, les preuves de maîtrise sont organisation production, responsabilites definies et planning sanitaire, observation du poste, contrôle documenté et écart traité.</t>
  </si>
  <si>
    <t>Explique à un jeune collègue les précautions à prendre pour l’organisation en restauration EHPAD.</t>
  </si>
  <si>
    <t>En restauration ehpad, pour l’organisation, je dirais au collègue : vérifie s organiser, preparer ordre et planning, contrôle ton travail et préviens si tu vois un écart.</t>
  </si>
  <si>
    <t>En restauration ehpad, pour l’organisation, consigne équipe : appliquer les points suivants : organisation production, responsabilites definies et planning sanitaire, signaler toute dérive, corriger immédiatement et garder la preuve utile.</t>
  </si>
  <si>
    <t>Pendant l’organisation en restauration EHPAD, qu’est-ce qu’il ne faut surtout pas oublier ?</t>
  </si>
  <si>
    <t>En restauration ehpad, pour l’organisation, à ne pas oublier : s organiser, preparer ordre et planning. Sans contrôle, on peut laisser passer un risque.</t>
  </si>
  <si>
    <t>En restauration ehpad, pour l’organisation, point critique : ne pas oublier les points suivants : organisation production, responsabilites definies et planning sanitaire, car l’absence de contrôle rend la maîtrise fragile.</t>
  </si>
  <si>
    <t>Tu organises ton poste ou ton équipe en restauration EHPAD. Rédige une réponse courte : ce que tu fais, ce que tu contrôles, et qui tu préviens en cas de doute.</t>
  </si>
  <si>
    <t>En restauration ehpad, pour l’organisation, je vérifie les points suivants : s organiser, preparer ordre et planning. Si j’ai un doute, j’arrête, je corrige ou je préviens.</t>
  </si>
  <si>
    <t>En restauration ehpad, pour l’organisation, réponse responsable : organiser l’étape, contrôler les points suivants : organisation production, responsabilites definies et planning sanitaire, tracer l’écart et faire appliquer la correction.</t>
  </si>
  <si>
    <t>Présente la procédure professionnelle à appliquer pour maîtriser l’organisation en restauration EHPAD.</t>
  </si>
  <si>
    <t>En restauration ehpad, pour l’organisation, je respecte la procédure et je vérifie les points suivants : s organiser, preparer ordre et planning. Je garde une preuve si elle est demandée.</t>
  </si>
  <si>
    <t>En restauration ehpad, pour l’organisation, procédure : définir le responsable, appliquer les points suivants : organisation production, responsabilites definies et planning sanitaire, contrôler la conformité et enregistrer les écarts.</t>
  </si>
  <si>
    <t>Quels contrôles, preuves et actions correctives attends-tu sur l’organisation en restauration EHPAD ?</t>
  </si>
  <si>
    <t>En restauration ehpad, pour l’organisation, je contrôle les points suivants : s organiser, preparer ordre et planning, je note l’écart si besoin et je propose une correction.</t>
  </si>
  <si>
    <t>En restauration ehpad, pour l’organisation, contrôle/preuve/correctif : vérifier les points suivants : organisation production, responsabilites definies et planning sanitaire, conserver fiche ou relevé, puis corriger et tracer l’action.</t>
  </si>
  <si>
    <t>Analyse les dangers liés à l’organisation en restauration EHPAD et indique les mesures de maîtrise attendues.</t>
  </si>
  <si>
    <t>En restauration ehpad, pour l’organisation, je repère le danger, je maîtrise s organiser, preparer ordre et planning et je préviens le responsable en cas de doute.</t>
  </si>
  <si>
    <t>En restauration ehpad, pour l’organisation, analyse danger : identifier le risque lié à l’étape, maîtriser les points suivants : organisation production, responsabilites definies et planning sanitaire, vérifier l’efficacité et corriger l’écart.</t>
  </si>
  <si>
    <t>Quelles exigences PMS, BPH ou HACCP doivent être respectées pour l’organisation en restauration EHPAD ?</t>
  </si>
  <si>
    <t>En restauration ehpad, pour l’organisation, je respecte les consignes BPH/PMS : s organiser, preparer ordre et planning. Je travaille proprement et je contrôle.</t>
  </si>
  <si>
    <t>En restauration ehpad, pour l’organisation, exigence PMS/BPH/HACCP : procédure écrite, les points suivants : organisation production, responsabilites definies et planning sanitaire, fréquence de contrôle, preuve et action corrective.</t>
  </si>
  <si>
    <t>Comment réaliserais-tu un audit rapide de la maîtrise de l’organisation en restauration EHPAD ?</t>
  </si>
  <si>
    <t>En restauration ehpad, pour l’organisation, j’observe le poste, je contrôle les points suivants : s organiser, preparer ordre et planning et je signale les écarts.</t>
  </si>
  <si>
    <t>En restauration ehpad, pour l’organisation, audit : observer le poste, questionner l’équipe, vérifier les points suivants : organisation production, responsabilites definies et planning sanitaire, contrôler les preuves et relever les non-conformités.</t>
  </si>
  <si>
    <t>Quelle décision prends-tu en cas de non-conformité sur l’organisation en restauration EHPAD ?</t>
  </si>
  <si>
    <t>En restauration ehpad, pour l’organisation, en non-conformité, j’arrête, j’isole le produit ou le matériel, puis je préviens.</t>
  </si>
  <si>
    <t>En restauration ehpad, pour l’organisation, non-conformité : bloquer ou isoler si besoin, analyser la cause, appliquer la correction et enregistrer la décision.</t>
  </si>
  <si>
    <t>Quels enregistrements ou autocontrôles prouvent que l’organisation est maîtrisé en restauration EHPAD ?</t>
  </si>
  <si>
    <t>En restauration ehpad, pour l’organisation, je garde une preuve simple : fiche, date, contrôle réalisé et correction si besoin.</t>
  </si>
  <si>
    <t>En restauration ehpad, pour l’organisation, enregistrements : fiche datée, contrôle de les points suivants : organisation production, responsabilites definies et planning sanitaire, nom du responsable, écart constaté et action corrective réalisée.</t>
  </si>
  <si>
    <t>Quelles consignes donnerais-tu à l’équipe pour sécuriser l’organisation en restauration EHPAD ?</t>
  </si>
  <si>
    <t>En restauration ehpad, pour l’organisation, je rappelle à l’équipe de contrôler les points suivants : s organiser, preparer ordre et planning, d’appliquer la consigne et de signaler les écarts.</t>
  </si>
  <si>
    <t>En restauration ehpad, pour l’organisation, consignes équipe : expliquer les points suivants : organisation production, responsabilites definies et planning sanitaire, préciser le contrôle attendu, la fréquence, le responsable et la conduite à tenir.</t>
  </si>
  <si>
    <t>Explique le lien entre l’organisation en restauration EHPAD et les risques microbiologiques, chimiques, physiques ou allergènes.</t>
  </si>
  <si>
    <t>En restauration ehpad, pour l’organisation, je relie l’étape aux dangers possibles et je contrôle les points suivants : s organiser, preparer ordre et planning pour limiter le risque.</t>
  </si>
  <si>
    <t>En restauration ehpad, pour l’organisation, lien dangers : relier l’étape aux risques microbiologiques, chimiques, physiques ou allergènes, puis vérifier les points suivants : organisation production, responsabilites definies et planning sanitaire.</t>
  </si>
  <si>
    <t>Rédige une réponse de responsable sur l’organisation en restauration EHPAD : organisation, contrôle, traçabilité et correction.</t>
  </si>
  <si>
    <t>En restauration ehpad, pour l’organisation, je m’organise, je contrôle les points suivants : s organiser, preparer ordre et planning, je note l’écart et je fais corriger.</t>
  </si>
  <si>
    <t>En restauration ehpad, pour l’organisation, responsable : planifier l’étape, appliquer les points suivants : organisation production, responsabilites definies et planning sanitaire, contrôler, tracer les écarts et valider l’action corrective.</t>
  </si>
  <si>
    <t>Tu réponds à une situation générale d’hygiène en restauration EHPAD. Explique en 2 phrases ce que tu fais pour éviter un risque transversal.</t>
  </si>
  <si>
    <t>En restauration ehpad, pour l’hygiène générale, je fais attention à hygiene, bonnes pratiques et faire attention. Je contrôle le résultat et je préviens si j’ai un doute.</t>
  </si>
  <si>
    <t>En restauration ehpad, pour l’hygiène générale, je maîtrise l’étape avec les points suivants : pms, bph et haccp, contrôle opérationnel et consigne claire à l’équipe.</t>
  </si>
  <si>
    <t>Pendant l’hygiène générale en restauration EHPAD, que contrôles-tu concrètement avant de continuer ? Donne au moins deux points terrain.</t>
  </si>
  <si>
    <t>En restauration ehpad, pour l’hygiène générale, je contrôle les points suivants : hygiene, bonnes pratiques et faire attention. Si ce n’est pas conforme, je stoppe, je corrige ou je préviens.</t>
  </si>
  <si>
    <t>En restauration ehpad, pour l’hygiène générale, je vérifie les points suivants : pms, bph et haccp, je compare au critère attendu et je déclenche une action corrective si l’écart est confirmé.</t>
  </si>
  <si>
    <t>Décris les bons gestes à appliquer pendant l’hygiène générale en restauration EHPAD, avec des mots simples.</t>
  </si>
  <si>
    <t>En restauration ehpad, pour l’hygiène générale, les bons gestes sont hygiene, bonnes pratiques et faire attention. Je les applique avant de continuer.</t>
  </si>
  <si>
    <t>En restauration ehpad, pour l’hygiène générale, les gestes attendus sont formalisés : pms, bph et haccp, contrôle au poste et correction immédiate en cas de dérive.</t>
  </si>
  <si>
    <t>Donne un exemple simple de conduite correcte pendant l’hygiène générale en restauration EHPAD.</t>
  </si>
  <si>
    <t>En restauration ehpad, pour l’hygiène générale, exemple : je vérifie les points suivants : hygiene, bonnes pratiques et faire attention. Si quelque chose ne va pas, je corrige.</t>
  </si>
  <si>
    <t>En restauration ehpad, pour l’hygiène générale, exemple professionnel : sécuriser l’étape par les points suivants : pms, bph et haccp, puis tracer l’écart et la correction si nécessaire.</t>
  </si>
  <si>
    <t>Tu vois un écart ou tu as un doute pendant l’hygiène générale en restauration EHPAD. Que fais-tu tout de suite ?</t>
  </si>
  <si>
    <t>En restauration ehpad, pour l’hygiène générale, en cas de doute, j’arrête, j’isole si besoin et je préviens. Je ne continue pas sans correction.</t>
  </si>
  <si>
    <t>En restauration ehpad, pour l’hygiène générale, en cas de doute, je bloque ou j’isole, j’analyse l’écart, je décide de la correction et je trace l’action.</t>
  </si>
  <si>
    <t>Pourquoi l’hygiène générale en restauration EHPAD est-il important pour la sécurité alimentaire ?</t>
  </si>
  <si>
    <t>En restauration ehpad, pour l’hygiène générale, c’est important car une erreur peut créer un risque sanitaire. Je maîtrise hygiene, bonnes pratiques et faire attention.</t>
  </si>
  <si>
    <t>En restauration ehpad, pour l’hygiène générale, l’enjeu est sanitaire : l’étape peut créer un danger. Je maîtrise les points suivants : pms, bph et haccp et je vérifie l’application.</t>
  </si>
  <si>
    <t>Quels mots, gestes ou contrôles montrent que tu maîtrises l’hygiène générale en restauration EHPAD ?</t>
  </si>
  <si>
    <t>En restauration ehpad, pour l’hygiène générale, les mots ou gestes attendus sont : hygiene, bonnes pratiques et faire attention. Ils montrent que je contrôle vraiment.</t>
  </si>
  <si>
    <t>En restauration ehpad, pour l’hygiène générale, les preuves de maîtrise sont pms, bph et haccp, observation du poste, contrôle documenté et écart traité.</t>
  </si>
  <si>
    <t>Explique à un jeune collègue les précautions à prendre pour l’hygiène générale en restauration EHPAD.</t>
  </si>
  <si>
    <t>En restauration ehpad, pour l’hygiène générale, je dirais au collègue : vérifie hygiene, bonnes pratiques et faire attention, contrôle ton travail et préviens si tu vois un écart.</t>
  </si>
  <si>
    <t>En restauration ehpad, pour l’hygiène générale, consigne équipe : appliquer les points suivants : pms, bph et haccp, signaler toute dérive, corriger immédiatement et garder la preuve utile.</t>
  </si>
  <si>
    <t>Pendant l’hygiène générale en restauration EHPAD, qu’est-ce qu’il ne faut surtout pas oublier ?</t>
  </si>
  <si>
    <t>En restauration ehpad, pour l’hygiène générale, à ne pas oublier : hygiene, bonnes pratiques et faire attention. Sans contrôle, on peut laisser passer un risque.</t>
  </si>
  <si>
    <t>En restauration ehpad, pour l’hygiène générale, point critique : ne pas oublier les points suivants : pms, bph et haccp, car l’absence de contrôle rend la maîtrise fragile.</t>
  </si>
  <si>
    <t>Tu réponds à une situation générale d’hygiène en restauration EHPAD. Rédige une réponse courte : ce que tu fais, ce que tu contrôles, et qui tu préviens en cas de doute.</t>
  </si>
  <si>
    <t>En restauration ehpad, pour l’hygiène générale, je vérifie les points suivants : hygiene, bonnes pratiques et faire attention. Si j’ai un doute, j’arrête, je corrige ou je préviens.</t>
  </si>
  <si>
    <t>En restauration ehpad, pour l’hygiène générale, réponse responsable : organiser l’étape, contrôler les points suivants : pms, bph et haccp, tracer l’écart et faire appliquer la correction.</t>
  </si>
  <si>
    <t>Présente la procédure professionnelle à appliquer pour maîtriser l’hygiène générale en restauration EHPAD.</t>
  </si>
  <si>
    <t>En restauration ehpad, pour l’hygiène générale, je respecte la procédure et je vérifie les points suivants : hygiene, bonnes pratiques et faire attention. Je garde une preuve si elle est demandée.</t>
  </si>
  <si>
    <t>En restauration ehpad, pour l’hygiène générale, procédure : définir le responsable, appliquer les points suivants : pms, bph et haccp, contrôler la conformité et enregistrer les écarts.</t>
  </si>
  <si>
    <t>Quels contrôles, preuves et actions correctives attends-tu sur l’hygiène générale en restauration EHPAD ?</t>
  </si>
  <si>
    <t>En restauration ehpad, pour l’hygiène générale, je contrôle les points suivants : hygiene, bonnes pratiques et faire attention, je note l’écart si besoin et je propose une correction.</t>
  </si>
  <si>
    <t>En restauration ehpad, pour l’hygiène générale, contrôle/preuve/correctif : vérifier les points suivants : pms, bph et haccp, conserver fiche ou relevé, puis corriger et tracer l’action.</t>
  </si>
  <si>
    <t>Analyse les dangers liés à l’hygiène générale en restauration EHPAD et indique les mesures de maîtrise attendues.</t>
  </si>
  <si>
    <t>En restauration ehpad, pour l’hygiène générale, je repère le danger, je maîtrise hygiene, bonnes pratiques et faire attention et je préviens le responsable en cas de doute.</t>
  </si>
  <si>
    <t>En restauration ehpad, pour l’hygiène générale, analyse danger : identifier le risque lié à l’étape, maîtriser les points suivants : pms, bph et haccp, vérifier l’efficacité et corriger l’écart.</t>
  </si>
  <si>
    <t>Quelles exigences PMS, BPH ou HACCP doivent être respectées pour l’hygiène générale en restauration EHPAD ?</t>
  </si>
  <si>
    <t>En restauration ehpad, pour l’hygiène générale, je respecte les consignes BPH/PMS : hygiene, bonnes pratiques et faire attention. Je travaille proprement et je contrôle.</t>
  </si>
  <si>
    <t>En restauration ehpad, pour l’hygiène générale, exigence PMS/BPH/HACCP : procédure écrite, les points suivants : pms, bph et haccp, fréquence de contrôle, preuve et action corrective.</t>
  </si>
  <si>
    <t>Comment réaliserais-tu un audit rapide de la maîtrise de l’hygiène générale en restauration EHPAD ?</t>
  </si>
  <si>
    <t>En restauration ehpad, pour l’hygiène générale, j’observe le poste, je contrôle les points suivants : hygiene, bonnes pratiques et faire attention et je signale les écarts.</t>
  </si>
  <si>
    <t>En restauration ehpad, pour l’hygiène générale, audit : observer le poste, questionner l’équipe, vérifier les points suivants : pms, bph et haccp, contrôler les preuves et relever les non-conformités.</t>
  </si>
  <si>
    <t>Quelle décision prends-tu en cas de non-conformité sur l’hygiène générale en restauration EHPAD ?</t>
  </si>
  <si>
    <t>En restauration ehpad, pour l’hygiène générale, en non-conformité, j’arrête, j’isole le produit ou le matériel, puis je préviens.</t>
  </si>
  <si>
    <t>En restauration ehpad, pour l’hygiène générale, non-conformité : bloquer ou isoler si besoin, analyser la cause, appliquer la correction et enregistrer la décision.</t>
  </si>
  <si>
    <t>Quels enregistrements ou autocontrôles prouvent que l’hygiène générale est maîtrisé en restauration EHPAD ?</t>
  </si>
  <si>
    <t>En restauration ehpad, pour l’hygiène générale, je garde une preuve simple : fiche, date, contrôle réalisé et correction si besoin.</t>
  </si>
  <si>
    <t>En restauration ehpad, pour l’hygiène générale, enregistrements : fiche datée, contrôle de les points suivants : pms, bph et haccp, nom du responsable, écart constaté et action corrective réalisée.</t>
  </si>
  <si>
    <t>Quelles consignes donnerais-tu à l’équipe pour sécuriser l’hygiène générale en restauration EHPAD ?</t>
  </si>
  <si>
    <t>En restauration ehpad, pour l’hygiène générale, je rappelle à l’équipe de contrôler les points suivants : hygiene, bonnes pratiques et faire attention, d’appliquer la consigne et de signaler les écarts.</t>
  </si>
  <si>
    <t>En restauration ehpad, pour l’hygiène générale, consignes équipe : expliquer les points suivants : pms, bph et haccp, préciser le contrôle attendu, la fréquence, le responsable et la conduite à tenir.</t>
  </si>
  <si>
    <t>Explique le lien entre l’hygiène générale en restauration EHPAD et les risques microbiologiques, chimiques, physiques ou allergènes.</t>
  </si>
  <si>
    <t>En restauration ehpad, pour l’hygiène générale, je relie l’étape aux dangers possibles et je contrôle les points suivants : hygiene, bonnes pratiques et faire attention pour limiter le risque.</t>
  </si>
  <si>
    <t>En restauration ehpad, pour l’hygiène générale, lien dangers : relier l’étape aux risques microbiologiques, chimiques, physiques ou allergènes, puis vérifier les points suivants : pms, bph et haccp.</t>
  </si>
  <si>
    <t>Rédige une réponse de responsable sur l’hygiène générale en restauration EHPAD : organisation, contrôle, traçabilité et correction.</t>
  </si>
  <si>
    <t>En restauration ehpad, pour l’hygiène générale, je m’organise, je contrôle les points suivants : hygiene, bonnes pratiques et faire attention, je note l’écart et je fais corriger.</t>
  </si>
  <si>
    <t>En restauration ehpad, pour l’hygiène générale, responsable : planifier l’étape, appliquer les points suivants : pms, bph et haccp, contrôler, tracer les écarts et valider l’action corrective.</t>
  </si>
  <si>
    <t>Tu travailles en légumerie en restauration EHPAD. Explique en 2 phrases ce que tu fais pour éviter un risque microbiologique.</t>
  </si>
  <si>
    <t>En restauration ehpad, pour la légumerie, je fais attention à laver legumes, terre et eplucher. Je contrôle le résultat et je préviens si j’ai un doute.</t>
  </si>
  <si>
    <t>En restauration ehpad, pour la légumerie, je maîtrise l’étape avec les points suivants : procedure legumerie, zone terreuse et lavage desinfection legumes, contrôle opérationnel et consigne claire à l’équipe.</t>
  </si>
  <si>
    <t>Pendant la légumerie en restauration EHPAD, que contrôles-tu concrètement avant de continuer ? Donne au moins deux points terrain.</t>
  </si>
  <si>
    <t>En restauration ehpad, pour la légumerie, je contrôle les points suivants : laver legumes, terre et eplucher. Si ce n’est pas conforme, je stoppe, je corrige ou je préviens.</t>
  </si>
  <si>
    <t>En restauration ehpad, pour la légumerie, je vérifie les points suivants : procedure legumerie, zone terreuse et lavage desinfection legumes, je compare au critère attendu et je déclenche une action corrective si l’écart est confirmé.</t>
  </si>
  <si>
    <t>Décris les bons gestes à appliquer pendant la légumerie en restauration EHPAD, avec des mots simples.</t>
  </si>
  <si>
    <t>En restauration ehpad, pour la légumerie, les bons gestes sont laver legumes, terre et eplucher. Je les applique avant de continuer.</t>
  </si>
  <si>
    <t>En restauration ehpad, pour la légumerie, les gestes attendus sont formalisés : procedure legumerie, zone terreuse et lavage desinfection legumes, contrôle au poste et correction immédiate en cas de dérive.</t>
  </si>
  <si>
    <t>Donne un exemple simple de conduite correcte pendant la légumerie en restauration EHPAD.</t>
  </si>
  <si>
    <t>En restauration ehpad, pour la légumerie, exemple : je vérifie les points suivants : laver legumes, terre et eplucher. Si quelque chose ne va pas, je corrige.</t>
  </si>
  <si>
    <t>En restauration ehpad, pour la légumerie, exemple professionnel : sécuriser l’étape par les points suivants : procedure legumerie, zone terreuse et lavage desinfection legumes, puis tracer l’écart et la correction si nécessaire.</t>
  </si>
  <si>
    <t>Tu vois un écart ou tu as un doute pendant la légumerie en restauration EHPAD. Que fais-tu tout de suite ?</t>
  </si>
  <si>
    <t>En restauration ehpad, pour la légumerie, en cas de doute, j’arrête, j’isole si besoin et je préviens. Je ne continue pas sans correction.</t>
  </si>
  <si>
    <t>En restauration ehpad, pour la légumerie, en cas de doute, je bloque ou j’isole, j’analyse l’écart, je décide de la correction et je trace l’action.</t>
  </si>
  <si>
    <t>Pourquoi la légumerie en restauration EHPAD est-il important pour la sécurité alimentaire ?</t>
  </si>
  <si>
    <t>En restauration ehpad, pour la légumerie, c’est important car une erreur peut créer un risque sanitaire. Je maîtrise laver legumes, terre et eplucher.</t>
  </si>
  <si>
    <t>En restauration ehpad, pour la légumerie, l’enjeu est sanitaire : l’étape peut créer un danger. Je maîtrise les points suivants : procedure legumerie, zone terreuse et lavage desinfection legumes et je vérifie l’application.</t>
  </si>
  <si>
    <t>Quels mots, gestes ou contrôles montrent que tu maîtrises la légumerie en restauration EHPAD ?</t>
  </si>
  <si>
    <t>En restauration ehpad, pour la légumerie, les mots ou gestes attendus sont : laver legumes, terre et eplucher. Ils montrent que je contrôle vraiment.</t>
  </si>
  <si>
    <t>En restauration ehpad, pour la légumerie, les preuves de maîtrise sont procedure legumerie, zone terreuse et lavage desinfection legumes, observation du poste, contrôle documenté et écart traité.</t>
  </si>
  <si>
    <t>Explique à un jeune collègue les précautions à prendre pour la légumerie en restauration EHPAD.</t>
  </si>
  <si>
    <t>En restauration ehpad, pour la légumerie, je dirais au collègue : vérifie laver legumes, terre et eplucher, contrôle ton travail et préviens si tu vois un écart.</t>
  </si>
  <si>
    <t>En restauration ehpad, pour la légumerie, consigne équipe : appliquer les points suivants : procedure legumerie, zone terreuse et lavage desinfection legumes, signaler toute dérive, corriger immédiatement et garder la preuve utile.</t>
  </si>
  <si>
    <t>Pendant la légumerie en restauration EHPAD, qu’est-ce qu’il ne faut surtout pas oublier ?</t>
  </si>
  <si>
    <t>En restauration ehpad, pour la légumerie, à ne pas oublier : laver legumes, terre et eplucher. Sans contrôle, on peut laisser passer un risque.</t>
  </si>
  <si>
    <t>En restauration ehpad, pour la légumerie, point critique : ne pas oublier les points suivants : procedure legumerie, zone terreuse et lavage desinfection legumes, car l’absence de contrôle rend la maîtrise fragile.</t>
  </si>
  <si>
    <t>Tu travailles en légumerie en restauration EHPAD. Rédige une réponse courte : ce que tu fais, ce que tu contrôles, et qui tu préviens en cas de doute.</t>
  </si>
  <si>
    <t>En restauration ehpad, pour la légumerie, je vérifie les points suivants : laver legumes, terre et eplucher. Si j’ai un doute, j’arrête, je corrige ou je préviens.</t>
  </si>
  <si>
    <t>En restauration ehpad, pour la légumerie, réponse responsable : organiser l’étape, contrôler les points suivants : procedure legumerie, zone terreuse et lavage desinfection legumes, tracer l’écart et faire appliquer la correction.</t>
  </si>
  <si>
    <t>Présente la procédure professionnelle à appliquer pour maîtriser la légumerie en restauration EHPAD.</t>
  </si>
  <si>
    <t>En restauration ehpad, pour la légumerie, je respecte la procédure et je vérifie les points suivants : laver legumes, terre et eplucher. Je garde une preuve si elle est demandée.</t>
  </si>
  <si>
    <t>En restauration ehpad, pour la légumerie, procédure : définir le responsable, appliquer les points suivants : procedure legumerie, zone terreuse et lavage desinfection legumes, contrôler la conformité et enregistrer les écarts.</t>
  </si>
  <si>
    <t>Quels contrôles, preuves et actions correctives attends-tu sur la légumerie en restauration EHPAD ?</t>
  </si>
  <si>
    <t>En restauration ehpad, pour la légumerie, je contrôle les points suivants : laver legumes, terre et eplucher, je note l’écart si besoin et je propose une correction.</t>
  </si>
  <si>
    <t>En restauration ehpad, pour la légumerie, contrôle/preuve/correctif : vérifier les points suivants : procedure legumerie, zone terreuse et lavage desinfection legumes, conserver fiche ou relevé, puis corriger et tracer l’action.</t>
  </si>
  <si>
    <t>Analyse les dangers liés à la légumerie en restauration EHPAD et indique les mesures de maîtrise attendues.</t>
  </si>
  <si>
    <t>En restauration ehpad, pour la légumerie, je repère le danger, je maîtrise laver legumes, terre et eplucher et je préviens le responsable en cas de doute.</t>
  </si>
  <si>
    <t>En restauration ehpad, pour la légumerie, analyse danger : identifier le risque lié à l’étape, maîtriser les points suivants : procedure legumerie, zone terreuse et lavage desinfection legumes, vérifier l’efficacité et corriger l’écart.</t>
  </si>
  <si>
    <t>Quelles exigences PMS, BPH ou HACCP doivent être respectées pour la légumerie en restauration EHPAD ?</t>
  </si>
  <si>
    <t>En restauration ehpad, pour la légumerie, je respecte les consignes BPH/PMS : laver legumes, terre et eplucher. Je travaille proprement et je contrôle.</t>
  </si>
  <si>
    <t>En restauration ehpad, pour la légumerie, exigence PMS/BPH/HACCP : procédure écrite, les points suivants : procedure legumerie, zone terreuse et lavage desinfection legumes, fréquence de contrôle, preuve et action corrective.</t>
  </si>
  <si>
    <t>Comment réaliserais-tu un audit rapide de la maîtrise de la légumerie en restauration EHPAD ?</t>
  </si>
  <si>
    <t>En restauration ehpad, pour la légumerie, j’observe le poste, je contrôle les points suivants : laver legumes, terre et eplucher et je signale les écarts.</t>
  </si>
  <si>
    <t>En restauration ehpad, pour la légumerie, audit : observer le poste, questionner l’équipe, vérifier les points suivants : procedure legumerie, zone terreuse et lavage desinfection legumes, contrôler les preuves et relever les non-conformités.</t>
  </si>
  <si>
    <t>Quelle décision prends-tu en cas de non-conformité sur la légumerie en restauration EHPAD ?</t>
  </si>
  <si>
    <t>En restauration ehpad, pour la légumerie, en non-conformité, j’arrête, j’isole le produit ou le matériel, puis je préviens.</t>
  </si>
  <si>
    <t>En restauration ehpad, pour la légumerie, non-conformité : bloquer ou isoler si besoin, analyser la cause, appliquer la correction et enregistrer la décision.</t>
  </si>
  <si>
    <t>Quels enregistrements ou autocontrôles prouvent que la légumerie est maîtrisé en restauration EHPAD ?</t>
  </si>
  <si>
    <t>En restauration ehpad, pour la légumerie, je garde une preuve simple : fiche, date, contrôle réalisé et correction si besoin.</t>
  </si>
  <si>
    <t>En restauration ehpad, pour la légumerie, enregistrements : fiche datée, contrôle de les points suivants : procedure legumerie, zone terreuse et lavage desinfection legumes, nom du responsable, écart constaté et action corrective réalisée.</t>
  </si>
  <si>
    <t>Quelles consignes donnerais-tu à l’équipe pour sécuriser la légumerie en restauration EHPAD ?</t>
  </si>
  <si>
    <t>En restauration ehpad, pour la légumerie, je rappelle à l’équipe de contrôler les points suivants : laver legumes, terre et eplucher, d’appliquer la consigne et de signaler les écarts.</t>
  </si>
  <si>
    <t>En restauration ehpad, pour la légumerie, consignes équipe : expliquer les points suivants : procedure legumerie, zone terreuse et lavage desinfection legumes, préciser le contrôle attendu, la fréquence, le responsable et la conduite à tenir.</t>
  </si>
  <si>
    <t>Explique le lien entre la légumerie en restauration EHPAD et les risques microbiologiques, chimiques, physiques ou allergènes.</t>
  </si>
  <si>
    <t>En restauration ehpad, pour la légumerie, je relie l’étape aux dangers possibles et je contrôle les points suivants : laver legumes, terre et eplucher pour limiter le risque.</t>
  </si>
  <si>
    <t>En restauration ehpad, pour la légumerie, lien dangers : relier l’étape aux risques microbiologiques, chimiques, physiques ou allergènes, puis vérifier les points suivants : procedure legumerie, zone terreuse et lavage desinfection legumes.</t>
  </si>
  <si>
    <t>Rédige une réponse de responsable sur la légumerie en restauration EHPAD : organisation, contrôle, traçabilité et correction.</t>
  </si>
  <si>
    <t>En restauration ehpad, pour la légumerie, je m’organise, je contrôle les points suivants : laver legumes, terre et eplucher, je note l’écart et je fais corriger.</t>
  </si>
  <si>
    <t>En restauration ehpad, pour la légumerie, responsable : planifier l’étape, appliquer les points suivants : procedure legumerie, zone terreuse et lavage desinfection legumes, contrôler, tracer les écarts et valider l’action corrective.</t>
  </si>
  <si>
    <t>Tu suis une fermentation en restauration EHPAD. Explique en 2 phrases ce que tu fais pour éviter un risque microbiologique.</t>
  </si>
  <si>
    <t>En restauration ehpad, pour la fermentation, je fais attention à fermentation, levain et temps fermentation. Je contrôle le résultat et je préviens si j’ai un doute.</t>
  </si>
  <si>
    <t>En restauration ehpad, pour la fermentation, je maîtrise l’étape avec les points suivants : fermentation maitrisee, parametre fermentation et temps temperature, contrôle opérationnel et consigne claire à l’équipe.</t>
  </si>
  <si>
    <t>Pendant la fermentation en restauration EHPAD, que contrôles-tu concrètement avant de continuer ? Donne au moins deux points terrain.</t>
  </si>
  <si>
    <t>En restauration ehpad, pour la fermentation, je contrôle les points suivants : fermentation, levain et temps fermentation. Si ce n’est pas conforme, je stoppe, je corrige ou je préviens.</t>
  </si>
  <si>
    <t>En restauration ehpad, pour la fermentation, je vérifie les points suivants : fermentation maitrisee, parametre fermentation et temps temperature, je compare au critère attendu et je déclenche une action corrective si l’écart est confirmé.</t>
  </si>
  <si>
    <t>Décris les bons gestes à appliquer pendant la fermentation en restauration EHPAD, avec des mots simples.</t>
  </si>
  <si>
    <t>En restauration ehpad, pour la fermentation, les bons gestes sont fermentation, levain et temps fermentation. Je les applique avant de continuer.</t>
  </si>
  <si>
    <t>En restauration ehpad, pour la fermentation, les gestes attendus sont formalisés : fermentation maitrisee, parametre fermentation et temps temperature, contrôle au poste et correction immédiate en cas de dérive.</t>
  </si>
  <si>
    <t>Donne un exemple simple de conduite correcte pendant la fermentation en restauration EHPAD.</t>
  </si>
  <si>
    <t>En restauration ehpad, pour la fermentation, exemple : je vérifie les points suivants : fermentation, levain et temps fermentation. Si quelque chose ne va pas, je corrige.</t>
  </si>
  <si>
    <t>En restauration ehpad, pour la fermentation, exemple professionnel : sécuriser l’étape par les points suivants : fermentation maitrisee, parametre fermentation et temps temperature, puis tracer l’écart et la correction si nécessaire.</t>
  </si>
  <si>
    <t>Tu vois un écart ou tu as un doute pendant la fermentation en restauration EHPAD. Que fais-tu tout de suite ?</t>
  </si>
  <si>
    <t>En restauration ehpad, pour la fermentation, en cas de doute, j’arrête, j’isole si besoin et je préviens. Je ne continue pas sans correction.</t>
  </si>
  <si>
    <t>En restauration ehpad, pour la fermentation, en cas de doute, je bloque ou j’isole, j’analyse l’écart, je décide de la correction et je trace l’action.</t>
  </si>
  <si>
    <t>Pourquoi la fermentation en restauration EHPAD est-il important pour la sécurité alimentaire ?</t>
  </si>
  <si>
    <t>En restauration ehpad, pour la fermentation, c’est important car une erreur peut créer un risque sanitaire. Je maîtrise fermentation, levain et temps fermentation.</t>
  </si>
  <si>
    <t>En restauration ehpad, pour la fermentation, l’enjeu est sanitaire : l’étape peut créer un danger. Je maîtrise les points suivants : fermentation maitrisee, parametre fermentation et temps temperature et je vérifie l’application.</t>
  </si>
  <si>
    <t>Quels mots, gestes ou contrôles montrent que tu maîtrises la fermentation en restauration EHPAD ?</t>
  </si>
  <si>
    <t>En restauration ehpad, pour la fermentation, les mots ou gestes attendus sont : fermentation, levain et temps fermentation. Ils montrent que je contrôle vraiment.</t>
  </si>
  <si>
    <t>En restauration ehpad, pour la fermentation, les preuves de maîtrise sont fermentation maitrisee, parametre fermentation et temps temperature, observation du poste, contrôle documenté et écart traité.</t>
  </si>
  <si>
    <t>Explique à un jeune collègue les précautions à prendre pour la fermentation en restauration EHPAD.</t>
  </si>
  <si>
    <t>En restauration ehpad, pour la fermentation, je dirais au collègue : vérifie fermentation, levain et temps fermentation, contrôle ton travail et préviens si tu vois un écart.</t>
  </si>
  <si>
    <t>En restauration ehpad, pour la fermentation, consigne équipe : appliquer les points suivants : fermentation maitrisee, parametre fermentation et temps temperature, signaler toute dérive, corriger immédiatement et garder la preuve utile.</t>
  </si>
  <si>
    <t>Pendant la fermentation en restauration EHPAD, qu’est-ce qu’il ne faut surtout pas oublier ?</t>
  </si>
  <si>
    <t>En restauration ehpad, pour la fermentation, à ne pas oublier : fermentation, levain et temps fermentation. Sans contrôle, on peut laisser passer un risque.</t>
  </si>
  <si>
    <t>En restauration ehpad, pour la fermentation, point critique : ne pas oublier les points suivants : fermentation maitrisee, parametre fermentation et temps temperature, car l’absence de contrôle rend la maîtrise fragile.</t>
  </si>
  <si>
    <t>Tu suis une fermentation en restauration EHPAD. Rédige une réponse courte : ce que tu fais, ce que tu contrôles, et qui tu préviens en cas de doute.</t>
  </si>
  <si>
    <t>En restauration ehpad, pour la fermentation, je vérifie les points suivants : fermentation, levain et temps fermentation. Si j’ai un doute, j’arrête, je corrige ou je préviens.</t>
  </si>
  <si>
    <t>En restauration ehpad, pour la fermentation, réponse responsable : organiser l’étape, contrôler les points suivants : fermentation maitrisee, parametre fermentation et temps temperature, tracer l’écart et faire appliquer la correction.</t>
  </si>
  <si>
    <t>Présente la procédure professionnelle à appliquer pour maîtriser la fermentation en restauration EHPAD.</t>
  </si>
  <si>
    <t>En restauration ehpad, pour la fermentation, je respecte la procédure et je vérifie les points suivants : fermentation, levain et temps fermentation. Je garde une preuve si elle est demandée.</t>
  </si>
  <si>
    <t>En restauration ehpad, pour la fermentation, procédure : définir le responsable, appliquer les points suivants : fermentation maitrisee, parametre fermentation et temps temperature, contrôler la conformité et enregistrer les écarts.</t>
  </si>
  <si>
    <t>Quels contrôles, preuves et actions correctives attends-tu sur la fermentation en restauration EHPAD ?</t>
  </si>
  <si>
    <t>En restauration ehpad, pour la fermentation, je contrôle les points suivants : fermentation, levain et temps fermentation, je note l’écart si besoin et je propose une correction.</t>
  </si>
  <si>
    <t>En restauration ehpad, pour la fermentation, contrôle/preuve/correctif : vérifier les points suivants : fermentation maitrisee, parametre fermentation et temps temperature, conserver fiche ou relevé, puis corriger et tracer l’action.</t>
  </si>
  <si>
    <t>Analyse les dangers liés à la fermentation en restauration EHPAD et indique les mesures de maîtrise attendues.</t>
  </si>
  <si>
    <t>En restauration ehpad, pour la fermentation, je repère le danger, je maîtrise fermentation, levain et temps fermentation et je préviens le responsable en cas de doute.</t>
  </si>
  <si>
    <t>En restauration ehpad, pour la fermentation, analyse danger : identifier le risque lié à l’étape, maîtriser les points suivants : fermentation maitrisee, parametre fermentation et temps temperature, vérifier l’efficacité et corriger l’écart.</t>
  </si>
  <si>
    <t>Quelles exigences PMS, BPH ou HACCP doivent être respectées pour la fermentation en restauration EHPAD ?</t>
  </si>
  <si>
    <t>En restauration ehpad, pour la fermentation, je respecte les consignes BPH/PMS : fermentation, levain et temps fermentation. Je travaille proprement et je contrôle.</t>
  </si>
  <si>
    <t>En restauration ehpad, pour la fermentation, exigence PMS/BPH/HACCP : procédure écrite, les points suivants : fermentation maitrisee, parametre fermentation et temps temperature, fréquence de contrôle, preuve et action corrective.</t>
  </si>
  <si>
    <t>Comment réaliserais-tu un audit rapide de la maîtrise de la fermentation en restauration EHPAD ?</t>
  </si>
  <si>
    <t>En restauration ehpad, pour la fermentation, j’observe le poste, je contrôle les points suivants : fermentation, levain et temps fermentation et je signale les écarts.</t>
  </si>
  <si>
    <t>En restauration ehpad, pour la fermentation, audit : observer le poste, questionner l’équipe, vérifier les points suivants : fermentation maitrisee, parametre fermentation et temps temperature, contrôler les preuves et relever les non-conformités.</t>
  </si>
  <si>
    <t>Quelle décision prends-tu en cas de non-conformité sur la fermentation en restauration EHPAD ?</t>
  </si>
  <si>
    <t>En restauration ehpad, pour la fermentation, en non-conformité, j’arrête, j’isole le produit ou le matériel, puis je préviens.</t>
  </si>
  <si>
    <t>En restauration ehpad, pour la fermentation, non-conformité : bloquer ou isoler si besoin, analyser la cause, appliquer la correction et enregistrer la décision.</t>
  </si>
  <si>
    <t>Quels enregistrements ou autocontrôles prouvent que la fermentation est maîtrisé en restauration EHPAD ?</t>
  </si>
  <si>
    <t>En restauration ehpad, pour la fermentation, je garde une preuve simple : fiche, date, contrôle réalisé et correction si besoin.</t>
  </si>
  <si>
    <t>En restauration ehpad, pour la fermentation, enregistrements : fiche datée, contrôle de les points suivants : fermentation maitrisee, parametre fermentation et temps temperature, nom du responsable, écart constaté et action corrective réalisée.</t>
  </si>
  <si>
    <t>Quelles consignes donnerais-tu à l’équipe pour sécuriser la fermentation en restauration EHPAD ?</t>
  </si>
  <si>
    <t>En restauration ehpad, pour la fermentation, je rappelle à l’équipe de contrôler les points suivants : fermentation, levain et temps fermentation, d’appliquer la consigne et de signaler les écarts.</t>
  </si>
  <si>
    <t>En restauration ehpad, pour la fermentation, consignes équipe : expliquer les points suivants : fermentation maitrisee, parametre fermentation et temps temperature, préciser le contrôle attendu, la fréquence, le responsable et la conduite à tenir.</t>
  </si>
  <si>
    <t>Explique le lien entre la fermentation en restauration EHPAD et les risques microbiologiques, chimiques, physiques ou allergènes.</t>
  </si>
  <si>
    <t>En restauration ehpad, pour la fermentation, je relie l’étape aux dangers possibles et je contrôle les points suivants : fermentation, levain et temps fermentation pour limiter le risque.</t>
  </si>
  <si>
    <t>En restauration ehpad, pour la fermentation, lien dangers : relier l’étape aux risques microbiologiques, chimiques, physiques ou allergènes, puis vérifier les points suivants : fermentation maitrisee, parametre fermentation et temps temperature.</t>
  </si>
  <si>
    <t>Rédige une réponse de responsable sur la fermentation en restauration EHPAD : organisation, contrôle, traçabilité et correction.</t>
  </si>
  <si>
    <t>En restauration ehpad, pour la fermentation, je m’organise, je contrôle les points suivants : fermentation, levain et temps fermentation, je note l’écart et je fais corriger.</t>
  </si>
  <si>
    <t>En restauration ehpad, pour la fermentation, responsable : planifier l’étape, appliquer les points suivants : fermentation maitrisee, parametre fermentation et temps temperature, contrôler, tracer les écarts et valider l’action corrective.</t>
  </si>
  <si>
    <t>Tu transportes des préparations en restauration EHPAD. Explique en 2 phrases ce que tu fais pour éviter un risque microbiologique.</t>
  </si>
  <si>
    <t>En restauration ehpad, pour le transport, je fais attention à transport froid, camion propre et bac isotherme. Je contrôle le résultat et je préviens si j’ai un doute.</t>
  </si>
  <si>
    <t>En restauration ehpad, pour le transport, je maîtrise l’étape avec les points suivants : transport maitrise, liaison froide transport et liaison chaude transport, contrôle opérationnel et consigne claire à l’équipe.</t>
  </si>
  <si>
    <t>Pendant le transport en restauration EHPAD, que contrôles-tu concrètement avant de continuer ? Donne au moins deux points terrain.</t>
  </si>
  <si>
    <t>En restauration ehpad, pour le transport, je contrôle les points suivants : transport froid, camion propre et bac isotherme. Si ce n’est pas conforme, je stoppe, je corrige ou je préviens.</t>
  </si>
  <si>
    <t>En restauration ehpad, pour le transport, je vérifie les points suivants : transport maitrise, liaison froide transport et liaison chaude transport, je compare au critère attendu et je déclenche une action corrective si l’écart est confirmé.</t>
  </si>
  <si>
    <t>Décris les bons gestes à appliquer pendant le transport en restauration EHPAD, avec des mots simples.</t>
  </si>
  <si>
    <t>En restauration ehpad, pour le transport, les bons gestes sont transport froid, camion propre et bac isotherme. Je les applique avant de continuer.</t>
  </si>
  <si>
    <t>En restauration ehpad, pour le transport, les gestes attendus sont formalisés : transport maitrise, liaison froide transport et liaison chaude transport, contrôle au poste et correction immédiate en cas de dérive.</t>
  </si>
  <si>
    <t>Donne un exemple simple de conduite correcte pendant le transport en restauration EHPAD.</t>
  </si>
  <si>
    <t>En restauration ehpad, pour le transport, exemple : je vérifie les points suivants : transport froid, camion propre et bac isotherme. Si quelque chose ne va pas, je corrige.</t>
  </si>
  <si>
    <t>En restauration ehpad, pour le transport, exemple professionnel : sécuriser l’étape par les points suivants : transport maitrise, liaison froide transport et liaison chaude transport, puis tracer l’écart et la correction si nécessaire.</t>
  </si>
  <si>
    <t>Tu vois un écart ou tu as un doute pendant le transport en restauration EHPAD. Que fais-tu tout de suite ?</t>
  </si>
  <si>
    <t>En restauration ehpad, pour le transport, en cas de doute, j’arrête, j’isole si besoin et je préviens. Je ne continue pas sans correction.</t>
  </si>
  <si>
    <t>En restauration ehpad, pour le transport, en cas de doute, je bloque ou j’isole, j’analyse l’écart, je décide de la correction et je trace l’action.</t>
  </si>
  <si>
    <t>Pourquoi le transport en restauration EHPAD est-il important pour la sécurité alimentaire ?</t>
  </si>
  <si>
    <t>En restauration ehpad, pour le transport, c’est important car une erreur peut créer un risque sanitaire. Je maîtrise transport froid, camion propre et bac isotherme.</t>
  </si>
  <si>
    <t>En restauration ehpad, pour le transport, l’enjeu est sanitaire : l’étape peut créer un danger. Je maîtrise les points suivants : transport maitrise, liaison froide transport et liaison chaude transport et je vérifie l’application.</t>
  </si>
  <si>
    <t>Quels mots, gestes ou contrôles montrent que tu maîtrises le transport en restauration EHPAD ?</t>
  </si>
  <si>
    <t>En restauration ehpad, pour le transport, les mots ou gestes attendus sont : transport froid, camion propre et bac isotherme. Ils montrent que je contrôle vraiment.</t>
  </si>
  <si>
    <t>En restauration ehpad, pour le transport, les preuves de maîtrise sont transport maitrise, liaison froide transport et liaison chaude transport, observation du poste, contrôle documenté et écart traité.</t>
  </si>
  <si>
    <t>Explique à un jeune collègue les précautions à prendre pour le transport en restauration EHPAD.</t>
  </si>
  <si>
    <t>En restauration ehpad, pour le transport, je dirais au collègue : vérifie transport froid, camion propre et bac isotherme, contrôle ton travail et préviens si tu vois un écart.</t>
  </si>
  <si>
    <t>En restauration ehpad, pour le transport, consigne équipe : appliquer les points suivants : transport maitrise, liaison froide transport et liaison chaude transport, signaler toute dérive, corriger immédiatement et garder la preuve utile.</t>
  </si>
  <si>
    <t>Pendant le transport en restauration EHPAD, qu’est-ce qu’il ne faut surtout pas oublier ?</t>
  </si>
  <si>
    <t>En restauration ehpad, pour le transport, à ne pas oublier : transport froid, camion propre et bac isotherme. Sans contrôle, on peut laisser passer un risque.</t>
  </si>
  <si>
    <t>En restauration ehpad, pour le transport, point critique : ne pas oublier les points suivants : transport maitrise, liaison froide transport et liaison chaude transport, car l’absence de contrôle rend la maîtrise fragile.</t>
  </si>
  <si>
    <t>Tu transportes des préparations en restauration EHPAD. Rédige une réponse courte : ce que tu fais, ce que tu contrôles, et qui tu préviens en cas de doute.</t>
  </si>
  <si>
    <t>En restauration ehpad, pour le transport, je vérifie les points suivants : transport froid, camion propre et bac isotherme. Si j’ai un doute, j’arrête, je corrige ou je préviens.</t>
  </si>
  <si>
    <t>En restauration ehpad, pour le transport, réponse responsable : organiser l’étape, contrôler les points suivants : transport maitrise, liaison froide transport et liaison chaude transport, tracer l’écart et faire appliquer la correction.</t>
  </si>
  <si>
    <t>Présente la procédure professionnelle à appliquer pour maîtriser le transport en restauration EHPAD.</t>
  </si>
  <si>
    <t>En restauration ehpad, pour le transport, je respecte la procédure et je vérifie les points suivants : transport froid, camion propre et bac isotherme. Je garde une preuve si elle est demandée.</t>
  </si>
  <si>
    <t>En restauration ehpad, pour le transport, procédure : définir le responsable, appliquer les points suivants : transport maitrise, liaison froide transport et liaison chaude transport, contrôler la conformité et enregistrer les écarts.</t>
  </si>
  <si>
    <t>Quels contrôles, preuves et actions correctives attends-tu sur le transport en restauration EHPAD ?</t>
  </si>
  <si>
    <t>En restauration ehpad, pour le transport, je contrôle les points suivants : transport froid, camion propre et bac isotherme, je note l’écart si besoin et je propose une correction.</t>
  </si>
  <si>
    <t>En restauration ehpad, pour le transport, contrôle/preuve/correctif : vérifier les points suivants : transport maitrise, liaison froide transport et liaison chaude transport, conserver fiche ou relevé, puis corriger et tracer l’action.</t>
  </si>
  <si>
    <t>Analyse les dangers liés à le transport en restauration EHPAD et indique les mesures de maîtrise attendues.</t>
  </si>
  <si>
    <t>En restauration ehpad, pour le transport, je repère le danger, je maîtrise transport froid, camion propre et bac isotherme et je préviens le responsable en cas de doute.</t>
  </si>
  <si>
    <t>En restauration ehpad, pour le transport, analyse danger : identifier le risque lié à l’étape, maîtriser les points suivants : transport maitrise, liaison froide transport et liaison chaude transport, vérifier l’efficacité et corriger l’écart.</t>
  </si>
  <si>
    <t>Quelles exigences PMS, BPH ou HACCP doivent être respectées pour le transport en restauration EHPAD ?</t>
  </si>
  <si>
    <t>En restauration ehpad, pour le transport, je respecte les consignes BPH/PMS : transport froid, camion propre et bac isotherme. Je travaille proprement et je contrôle.</t>
  </si>
  <si>
    <t>En restauration ehpad, pour le transport, exigence PMS/BPH/HACCP : procédure écrite, les points suivants : transport maitrise, liaison froide transport et liaison chaude transport, fréquence de contrôle, preuve et action corrective.</t>
  </si>
  <si>
    <t>Comment réaliserais-tu un audit rapide de la maîtrise de le transport en restauration EHPAD ?</t>
  </si>
  <si>
    <t>En restauration ehpad, pour le transport, j’observe le poste, je contrôle les points suivants : transport froid, camion propre et bac isotherme et je signale les écarts.</t>
  </si>
  <si>
    <t>En restauration ehpad, pour le transport, audit : observer le poste, questionner l’équipe, vérifier les points suivants : transport maitrise, liaison froide transport et liaison chaude transport, contrôler les preuves et relever les non-conformités.</t>
  </si>
  <si>
    <t>Quelle décision prends-tu en cas de non-conformité sur le transport en restauration EHPAD ?</t>
  </si>
  <si>
    <t>En restauration ehpad, pour le transport, en non-conformité, j’arrête, j’isole le produit ou le matériel, puis je préviens.</t>
  </si>
  <si>
    <t>En restauration ehpad, pour le transport, non-conformité : bloquer ou isoler si besoin, analyser la cause, appliquer la correction et enregistrer la décision.</t>
  </si>
  <si>
    <t>Quels enregistrements ou autocontrôles prouvent que le transport est maîtrisé en restauration EHPAD ?</t>
  </si>
  <si>
    <t>En restauration ehpad, pour le transport, je garde une preuve simple : fiche, date, contrôle réalisé et correction si besoin.</t>
  </si>
  <si>
    <t>En restauration ehpad, pour le transport, enregistrements : fiche datée, contrôle de les points suivants : transport maitrise, liaison froide transport et liaison chaude transport, nom du responsable, écart constaté et action corrective réalisée.</t>
  </si>
  <si>
    <t>Quelles consignes donnerais-tu à l’équipe pour sécuriser le transport en restauration EHPAD ?</t>
  </si>
  <si>
    <t>En restauration ehpad, pour le transport, je rappelle à l’équipe de contrôler les points suivants : transport froid, camion propre et bac isotherme, d’appliquer la consigne et de signaler les écarts.</t>
  </si>
  <si>
    <t>En restauration ehpad, pour le transport, consignes équipe : expliquer les points suivants : transport maitrise, liaison froide transport et liaison chaude transport, préciser le contrôle attendu, la fréquence, le responsable et la conduite à tenir.</t>
  </si>
  <si>
    <t>Explique le lien entre le transport en restauration EHPAD et les risques microbiologiques, chimiques, physiques ou allergènes.</t>
  </si>
  <si>
    <t>En restauration ehpad, pour le transport, je relie l’étape aux dangers possibles et je contrôle les points suivants : transport froid, camion propre et bac isotherme pour limiter le risque.</t>
  </si>
  <si>
    <t>En restauration ehpad, pour le transport, lien dangers : relier l’étape aux risques microbiologiques, chimiques, physiques ou allergènes, puis vérifier les points suivants : transport maitrise, liaison froide transport et liaison chaude transport.</t>
  </si>
  <si>
    <t>Rédige une réponse de responsable sur le transport en restauration EHPAD : organisation, contrôle, traçabilité et correction.</t>
  </si>
  <si>
    <t>En restauration ehpad, pour le transport, je m’organise, je contrôle les points suivants : transport froid, camion propre et bac isotherme, je note l’écart et je fais corriger.</t>
  </si>
  <si>
    <t>En restauration ehpad, pour le transport, responsable : planifier l’étape, appliquer les points suivants : transport maitrise, liaison froide transport et liaison chaude transport, contrôler, tracer les écarts et valider l’action corrective.</t>
  </si>
  <si>
    <t>Saisir le n° de question ►</t>
  </si>
  <si>
    <t>MOTEUR BPH / HACCP</t>
  </si>
  <si>
    <t>Lecture CFA + PRO</t>
  </si>
  <si>
    <t>But du moteur</t>
  </si>
  <si>
    <t>Aider à lire une réponse d’apprenant ou de professionnel : ce qui est trouvé, ce qui manque, et pourquoi la note change.</t>
  </si>
  <si>
    <t>Règle importante</t>
  </si>
  <si>
    <t>Le moteur aide à corriger, mais ne remplace pas le jugement du formateur. Une réponse avec quelques mots-clés peut rester insuffisante.</t>
  </si>
  <si>
    <t>1 — AVANT DE COMMENCER</t>
  </si>
  <si>
    <t>Situation</t>
  </si>
  <si>
    <t>Ce que fait le moteur</t>
  </si>
  <si>
    <t>Cellule à regarder</t>
  </si>
  <si>
    <t>Conséquence</t>
  </si>
  <si>
    <t>Erreur à éviter</t>
  </si>
  <si>
    <t>Exemple</t>
  </si>
  <si>
    <t>B12 contient un numéro</t>
  </si>
  <si>
    <t>Le moteur utilise le niveau réel de la question.</t>
  </si>
  <si>
    <t>B3 devient secondaire.</t>
  </si>
  <si>
    <t>Croire que B3 pilote encore tout.</t>
  </si>
  <si>
    <t>B12=520 ; question CFA ; B3=PRO → K4=CFA</t>
  </si>
  <si>
    <t>B12 est vide</t>
  </si>
  <si>
    <t>Le moteur passe en question libre.</t>
  </si>
  <si>
    <t>B3 + B5 + B8</t>
  </si>
  <si>
    <t>B3 redevient le mode manuel.</t>
  </si>
  <si>
    <t>Oublier de choisir B3 ou B8.</t>
  </si>
  <si>
    <t>B3=CFA ; B8=nettoyage</t>
  </si>
  <si>
    <t>H4 affiche une alerte</t>
  </si>
  <si>
    <t>Le niveau saisi en B3 ne correspond pas à la question.</t>
  </si>
  <si>
    <t>Le moteur signale le décalage.</t>
  </si>
  <si>
    <t>Ignorer l’alerte.</t>
  </si>
  <si>
    <t>Question n°3244=CFA ; B3=PRO ignoré</t>
  </si>
  <si>
    <t>2 — PROCÉDURE CFA</t>
  </si>
  <si>
    <t>Pourquoi</t>
  </si>
  <si>
    <t>Résultat attendu</t>
  </si>
  <si>
    <t>Contrôle rapide</t>
  </si>
  <si>
    <t>Masquer les réponses attendues avant l’exercice.</t>
  </si>
  <si>
    <t>L’apprenant répond sans voir le corrigé.</t>
  </si>
  <si>
    <t>Laisser le corrigé visible.</t>
  </si>
  <si>
    <t>A26 vide</t>
  </si>
  <si>
    <t>Charger automatiquement la question et son niveau.</t>
  </si>
  <si>
    <t>La question apparaît dans C12.</t>
  </si>
  <si>
    <t>Saisir un numéro introuvable.</t>
  </si>
  <si>
    <t>C12 doit afficher une vraie question</t>
  </si>
  <si>
    <t>Le moteur analyse le texte écrit.</t>
  </si>
  <si>
    <t>La réponse est lue par le moteur.</t>
  </si>
  <si>
    <t>Écrire seulement des mots isolés.</t>
  </si>
  <si>
    <t>Réponse complète, même courte</t>
  </si>
  <si>
    <t>Mode manuel utile surtout si B12 est vide.</t>
  </si>
  <si>
    <t>Le mode est lisible.</t>
  </si>
  <si>
    <t>Croire que B3 écrase K4 avec une question numérotée.</t>
  </si>
  <si>
    <t>Lire K4</t>
  </si>
  <si>
    <t>Choisir un métier ou laisser TOUS.</t>
  </si>
  <si>
    <t>Adapter les règles au contexte métier.</t>
  </si>
  <si>
    <t>Le moteur filtre mieux.</t>
  </si>
  <si>
    <t>Choisir un métier sans rapport.</t>
  </si>
  <si>
    <t>Ex. EHPAD pour une question EHPAD</t>
  </si>
  <si>
    <t>Lire le mode réellement utilisé.</t>
  </si>
  <si>
    <t>Savoir si le moteur corrige en CFA, PRO ou AUDIT.</t>
  </si>
  <si>
    <t>La notation est comprise.</t>
  </si>
  <si>
    <t>Regarder seulement B3.</t>
  </si>
  <si>
    <t>K4 est la référence</t>
  </si>
  <si>
    <t>Lire le justificatif des notes.</t>
  </si>
  <si>
    <t>Comprendre les déclencheurs et les manquants.</t>
  </si>
  <si>
    <t>La note devient explicable.</t>
  </si>
  <si>
    <t>Regarder seulement le score.</t>
  </si>
  <si>
    <t>Lire règles trouvées + manquants</t>
  </si>
  <si>
    <t>Remettre un « x ».</t>
  </si>
  <si>
    <t>Afficher les réponses attendues.</t>
  </si>
  <si>
    <t>Comparer la réponse au corrigé.</t>
  </si>
  <si>
    <t>Corriger sans comparer.</t>
  </si>
  <si>
    <t>A26=x</t>
  </si>
  <si>
    <t>3 — QUESTION LIBRE</t>
  </si>
  <si>
    <t>Action</t>
  </si>
  <si>
    <t>Explication simple</t>
  </si>
  <si>
    <t>Laisser vide.</t>
  </si>
  <si>
    <t>Le moteur ne charge pas de question automatique.</t>
  </si>
  <si>
    <t>B12 vide</t>
  </si>
  <si>
    <t>C15</t>
  </si>
  <si>
    <t>Écrire votre propre question.</t>
  </si>
  <si>
    <t>Exemple : « Explique comment nettoyer un plan de travail en EHPAD. »</t>
  </si>
  <si>
    <t>Question claire</t>
  </si>
  <si>
    <t>Choisir une étape.</t>
  </si>
  <si>
    <t>Exemple : nettoyage, réception, stockage, cuisson, service, transport.</t>
  </si>
  <si>
    <t>Étape cohérente</t>
  </si>
  <si>
    <t>Ici B3 redevient le vrai mode manuel.</t>
  </si>
  <si>
    <t>B3 rempli</t>
  </si>
  <si>
    <t>Choisir le métier.</t>
  </si>
  <si>
    <t>Permet d’adapter les règles au contexte.</t>
  </si>
  <si>
    <t>Métier cohérent</t>
  </si>
  <si>
    <t>4 — LIRE LES RÉSULTATS</t>
  </si>
  <si>
    <t>Nom simple</t>
  </si>
  <si>
    <t>Ce que cela veut dire</t>
  </si>
  <si>
    <t>Attention</t>
  </si>
  <si>
    <t>J7:J8</t>
  </si>
  <si>
    <t>Notes finales</t>
  </si>
  <si>
    <t>Scores après les corrections et pénalités.</t>
  </si>
  <si>
    <t>Lire avec K7:K8.</t>
  </si>
  <si>
    <t>Une note seule ne suffit pas.</t>
  </si>
  <si>
    <t>Justificatif</t>
  </si>
  <si>
    <t>Lire avant de contester une note.</t>
  </si>
  <si>
    <t>Une réponse courte peut être trop légère.</t>
  </si>
  <si>
    <t>Déclencheurs trouvés</t>
  </si>
  <si>
    <t>Montre les règles activées par les mots de la réponse.</t>
  </si>
  <si>
    <t>Vérifier si les mots prouvent vraiment la compétence.</t>
  </si>
  <si>
    <t>Déclencheur ≠ réponse complète.</t>
  </si>
  <si>
    <t>Manquants</t>
  </si>
  <si>
    <t>Liste les éléments attendus non trouvés.</t>
  </si>
  <si>
    <t>Ignorer les manquants obligatoires fausse la correction.</t>
  </si>
  <si>
    <t>Alerte mode</t>
  </si>
  <si>
    <t>Signale si B3 est ignoré parce que la question a déjà un niveau.</t>
  </si>
  <si>
    <t>Lire l’alerte avant de noter.</t>
  </si>
  <si>
    <t>B3 peut être secondaire.</t>
  </si>
  <si>
    <t>5 — EXEMPLE CONCRET</t>
  </si>
  <si>
    <t>Réponse saisie</t>
  </si>
  <si>
    <t>nettoie ; produit ; sèche ; raclette → thème nettoyage détecté</t>
  </si>
  <si>
    <t>La réponse ne parle pas de désinfection, produit adapté, dosage, temps d’action, rinçage si nécessaire, protocole, autocontrôle, traçabilité ou risque sanitaire.</t>
  </si>
  <si>
    <t>Réponse partielle : acceptable comme début, mais incomplète.</t>
  </si>
  <si>
    <t>Réponse trop faible : un professionnel doit expliquer la méthode, le contrôle, la preuve et le danger maîtrisé.</t>
  </si>
  <si>
    <t>6 — MINI-GLOSSAIRE CFA</t>
  </si>
  <si>
    <t>Mot</t>
  </si>
  <si>
    <t>Exemple attendu dans une réponse</t>
  </si>
  <si>
    <t>Autocontrôle</t>
  </si>
  <si>
    <t>Je vérifie moi-même que le travail est correct.</t>
  </si>
  <si>
    <t>Je contrôle que la surface est propre et que le protocole est respecté.</t>
  </si>
  <si>
    <t>Traçabilité</t>
  </si>
  <si>
    <t>Je garde une preuve écrite ou un enregistrement.</t>
  </si>
  <si>
    <t>Je note le nettoyage sur la feuille de suivi.</t>
  </si>
  <si>
    <t>Protocole</t>
  </si>
  <si>
    <t>Méthode officielle à respecter.</t>
  </si>
  <si>
    <t>J’utilise le produit prévu, au bon dosage et avec le bon temps d’action.</t>
  </si>
  <si>
    <t>Danger sanitaire</t>
  </si>
  <si>
    <t>Risque pour la santé du convive.</t>
  </si>
  <si>
    <t>J’évite une contamination ou un risque alimentaire.</t>
  </si>
  <si>
    <t>Action corrective</t>
  </si>
  <si>
    <t>Ce que je fais si quelque chose n’est pas correct.</t>
  </si>
  <si>
    <t>Je recommence le nettoyage et je préviens le responsable.</t>
  </si>
  <si>
    <t xml:space="preserve">MODE D’EMPLOI </t>
  </si>
  <si>
    <t>Mode d’emploi rapide</t>
  </si>
  <si>
    <t>◄ Mode manuel : modifier seulement si B12 est vide.</t>
  </si>
  <si>
    <t>Choix niveau CFA / PRO / AUDIT</t>
  </si>
  <si>
    <t>▲  liste déroulante ▼</t>
  </si>
  <si>
    <t>◄ Contexte métier modifier si question libre. si B12 est vide</t>
  </si>
  <si>
    <t>RÉSULTATS À LIRE</t>
  </si>
  <si>
    <t>liste déroulante ▼</t>
  </si>
  <si>
    <t>◄ Étape modifier si question libre. si B12 est vide</t>
  </si>
  <si>
    <t>si vous ne saisissez pas de question libre sélectionnez "TOUS"</t>
  </si>
  <si>
    <t>Diagnostic sanitaire</t>
  </si>
  <si>
    <t>niveau</t>
  </si>
  <si>
    <t>nombre</t>
  </si>
  <si>
    <t>si B12 contient un numéro, K4 devient prioritaire.et remplace B3</t>
  </si>
  <si>
    <t>ratio</t>
  </si>
  <si>
    <t xml:space="preserve">C15 ▼ Question libre  à utiliser seulement si B12 est vide  </t>
  </si>
  <si>
    <t>LIGNE 26 ET SUIVANTES : MOTEUR TECHNIQUE COMPLET — ne pas déplacer les colonnes, ne pas supprimer les blocs de règles.</t>
  </si>
  <si>
    <t>Aucun manquant prioritaire pour cette question.</t>
  </si>
  <si>
    <t>Réponse suffisante sur les attendus activés.</t>
  </si>
  <si>
    <t xml:space="preserve">❸ lire J7 : J8 + K7 : K8 </t>
  </si>
  <si>
    <t>• ligne 26 + = moteur technique</t>
  </si>
  <si>
    <t xml:space="preserve">❷ C16:C20 = réponse </t>
  </si>
  <si>
    <t>❶ B12 = numéro question</t>
  </si>
  <si>
    <t>⓪①②③④⑤⑥⑦⑧⑨⑩⑪⑫⑬⑭⑮⑯⑰⑱⑲⑳  0️⃣ 1️⃣ 2️⃣ 3️⃣ 4️⃣ 5️⃣ 6️⃣ 7️⃣ 8️⃣ 9️⃣ 🔟</t>
  </si>
  <si>
    <t>Cliquez sur la ligne souhaitée, sélectionnez dans la barre de formule le numéro ou la lettre à modifier, puis changez la police ou la couleur.</t>
  </si>
  <si>
    <t xml:space="preserve">⓿❶❷❸❹❺❻❼❽❾❿⓫⓬⓭⓮⓯⓰⓱⓲⓳⓴  </t>
  </si>
  <si>
    <t xml:space="preserve">  ► ◄  ▲ ▼  ➕ ➖ ➗ ✖️  ✅  »   " #  %  &amp;  '@  ≈  ±  ¼  ½  ¾  ! M² m² cm²  M³ m³ cm³ 😊 ChatGPT</t>
  </si>
  <si>
    <t>Ⓐ Ⓑ Ⓒ Ⓓ Ⓔ Ⓕ Ⓖ Ⓗ Ⓘ Ⓙ Ⓚ Ⓛ Ⓜ Ⓝ Ⓞ Ⓟ Ⓠ Ⓡ Ⓢ Ⓣ Ⓤ Ⓥ Ⓦ Ⓧ Ⓧ Ⓩ MAJUSCULES</t>
  </si>
  <si>
    <t>ⓐ ⓑ ⓒ ⓓ ⓔ ⓕ ⓕ ⓗ ⓗ ⓘ ⓙ ⓚ ⓛ ⓜ ⓝ ⓞ ⓟ ⓠ ⓡ ⓡ ⓣ ⓤ ⓥ ⓦ ⓧ ⓨ ⓩ minuscules</t>
  </si>
  <si>
    <t>🅐🅑🅒🅓🅔🅕🅖🅗🅘🅙🅚🅛🅜🅝🅞🅟🅠🅡🅢🅣🅤🅥🅦🅧🅨🅩</t>
  </si>
  <si>
    <t>🅰🅱🅲🅳🅴🅵🅶🅷🅸🅹🅺🅻🅼🅽🅾🅿🆀🆁🆂🆃🆄🆅🆆🆇🆈🆉</t>
  </si>
  <si>
    <t>(Je fournis la base. Vous construisez votre outil)</t>
  </si>
  <si>
    <t>Exemple de prompt sur 1 ligne à coller dans ChatGPT et joindre le document à analyser</t>
  </si>
  <si>
    <t>►</t>
  </si>
  <si>
    <t>ORDRE DE MISSION — Ouvre le classeur Excel fourni et réalise un audit technique profond puis une réparation réelle, sans réponse rassurante, déclarative ou cosmétique : chaque affirmation doit être accompagnée d’une preuve vérifiable cellule/plage/formule/compteur/test/extrait XML/résultat de contrôle ; si un point n’est pas contrôlé, écris NON CONTRÔLÉ avec la raison exacte ; ne jamais écrire “tout est OK”, “validé à 100 %”, “moteur fiable” ou “audit profond terminé” sans preuves correspondantes ; objectif : contrôler la mécanique du moteur, les formules, les matrices, les tests, les plages utilisées, les erreurs visibles, les erreurs potentielles, les résidus anciens, les textes parasites, les formules héritées dangereuses et le XML interne du fichier .xlsx ; contraintes non négociables : compatibilité Excel 2021 FR, zéro VBA, zéro macro, zéro lien externe, zéro formule dynamique, zéro formule à débordement, zéro LET, FILTRE, SEQUENCE, UNIQUE, TRIER, TEXTJOIN/JOINDRE.TEXTE, zéro @/intersection implicite, zéro formule partagée héritée dans le XML, éviter les formules monstres, scinder en helpers lisibles, utiliser des plages bornées, ne pas écraser les textes utiles ni les formules fonctionnelles sans justification ; PHASE 1 avant modification : produire un état des lieux factuel avec nom des feuilles, plages réellement utilisées, colonnes de formules, colonnes de textes métier, cellules où texte et formule sont mélangés, formules pointant vers plages trop courtes ou anciennes plages, références interfeuilles, liens externes, erreurs #REF!, #VALEUR!, #NOM?, #DIV/0!, #N/A, erreurs potentielles de logique de notation, cellules/blocs parasites ou obsolètes, sous forme de tableau PREUVE/RÉSULTAT/STATUT avec statuts OK, NON CONFORME, À CORRIGER ou NON CONTRÔLÉ ; PHASE 2 contrôle XML obligatoire : ouvrir le .xlsx comme archive ZIP et inspecter au minimum xl/workbook.xml, xl/worksheets/sheet*.xml, xl/calcChain.xml s’il existe, xl/sharedStrings.xml et xl/styles.xml afin de rechercher t="shared", #REF!, fonctions interdites, formules contenant @, anciennes plages, liens externes, cellules réparées ou supprimées par Excel, puis donner nombre d’anomalies, fichiers XML concernés, cellules concernées quand disponibles et conclusion XML conforme/non conforme/non contrôlé ; PHASE 3 réparation réelle : réparer directement le fichier si la structure est saine ou reconstruire dans un nouvel onglet propre si le moteur est trop contaminé, en conservant les textes utiles, supprimant/isolant les textes parasites, remplaçant les formules douteuses par des formules simples et testables, alignant toutes les plages sur le nombre réel de questions et de critères, vérifiant que chaque critère utile est réellement pris en compte dans la notation, que les réponses attendues ne sont pas copiées mécaniquement, que les relances sont différenciées et utiles, et qu’un mot-clé isolé ne suffit pas à obtenir une note maximale si la réponse n’est pas construite ; PHASE 4 audit après réparation : produire un tableau AVANT/APRÈS avec nombre de feuilles, questions, critères, plages réelles des matrices, plages des formules, nombre de formules modifiées, formules partagées restantes, erreurs #REF!, #VALEUR!, #NOM?, #DIV/0!, fonctions interdites restantes, références vers anciennes plages, liens externes, cellules texte placées par erreur dans une zone formule et résultat du contrôle XML final ; PHASE 5 tests obligatoires : tester au minimum une réponse vide, une réponse incomplète, une réponse correcte, une réponse contenant seulement un mot-clé isolé, une réponse avec plusieurs critères manquants, une réponse qui ne doit pas obtenir 20/20 et une réponse qui doit obtenir le maximum, avec pour chaque test question, niveau testé, réponse saisie, critères attendus, critères détectés, critères manquants, exclusions, score attendu, score obtenu, conclusion conforme/non conforme et correction appliquée ; PHASE 6 livrable final : fournir le fichier Excel corrigé, un onglet RAPPORT_AUDIT ou rapport clair, la liste exacte des cellules/plages modifiées, les formules importantes corrigées, le tableau AVANT/APRÈS, le résultat XML final, les tests réalisés, les problèmes restants, les points NON CONTRÔLÉS avec raison exacte et un avis critique réel sur la fiabilité restante du fichier ; conclusion uniquement à partir des preuves, sans formule générale, et si le fichier reste fragile ou nécessite une reconstruction complète, le dire clairement.</t>
  </si>
  <si>
    <t>En clair :</t>
  </si>
  <si>
    <t>ORDRE DE MISSION — AUDIT ET RÉPARATION RÉELLE D’UN CLASSEUR EXCEL</t>
  </si>
  <si>
    <t>IMPORTANT</t>
  </si>
  <si>
    <t>Je ne veux pas de réponse rassurante, déclarative ou cosmétique.</t>
  </si>
  <si>
    <t>Je veux un travail vérifiable, avec preuves techniques.</t>
  </si>
  <si>
    <t>Chaque affirmation doit être accompagnée d’au moins une preuve : cellule, plage, formule, compteur, test, extrait XML ou résultat de contrôle.</t>
  </si>
  <si>
    <t>Si un point n’a pas pu être contrôlé, écrire clairement : NON CONTRÔLÉ — raison exacte.</t>
  </si>
  <si>
    <t>Ne jamais écrire “tout est OK”, “validé à 100 %”, “moteur fiable” ou “audit profond terminé” sans preuves correspondantes.</t>
  </si>
  <si>
    <t>Tu dois ouvrir le classeur Excel fourni et réaliser un audit technique profond, puis réparer réellement le fichier.</t>
  </si>
  <si>
    <t>Le travail doit porter sur la mécanique, les formules, les matrices, les tests, les plages utilisées, les erreurs visibles, les erreurs potentielles et le XML interne du fichier .xlsx.</t>
  </si>
  <si>
    <t>Le but n’est pas d’embellir le fichier, mais de supprimer les erreurs, incohérences, résidus anciens et formules héritées dangereuses.</t>
  </si>
  <si>
    <t>PHASE 1 — ÉTAT DES LIEUX AVANT MODIFICATION</t>
  </si>
  <si>
    <t>Avant toute modification, produire un diagnostic factuel avec un tableau contenant :</t>
  </si>
  <si>
    <t>1. nom exact des feuilles ;</t>
  </si>
  <si>
    <t>2. plages réellement utilisées ;</t>
  </si>
  <si>
    <t>3. colonnes contenant des formules ;</t>
  </si>
  <si>
    <t>4. colonnes contenant du texte métier ;</t>
  </si>
  <si>
    <t>5. cellules où texte et formule sont mélangés par erreur ;</t>
  </si>
  <si>
    <t>6. formules pointant vers des plages trop courtes ;</t>
  </si>
  <si>
    <t>7. formules pointant vers d’anciennes plages ;</t>
  </si>
  <si>
    <t>8. références interfeuilles ;</t>
  </si>
  <si>
    <t>9. liens externes ;</t>
  </si>
  <si>
    <t>10. erreurs visibles : #REF!, #VALEUR!, #NOM?, #DIV/0!, #N/A ;</t>
  </si>
  <si>
    <t>11. erreurs potentielles de logique de notation ;</t>
  </si>
  <si>
    <t>12. cellules ou blocs parasites, obsolètes ou résiduels.</t>
  </si>
  <si>
    <t>Sortie obligatoire de la phase 1 : tableau PREUVE / RÉSULTAT / STATUT.</t>
  </si>
  <si>
    <t>Statuts autorisés : OK, NON CONFORME, À CORRIGER, NON CONTRÔLÉ.</t>
  </si>
  <si>
    <t>PHASE 2 — CONTRÔLE XML OBLIGATOIRE</t>
  </si>
  <si>
    <t>Ouvrir le fichier .xlsx comme une archive ZIP et inspecter les fichiers XML internes.</t>
  </si>
  <si>
    <t>Contrôler au minimum : xl/workbook.xml, xl/worksheets/sheet*.xml, xl/calcChain.xml s’il existe, xl/sharedStrings.xml, xl/styles.xml.</t>
  </si>
  <si>
    <t>Rechercher explicitement :</t>
  </si>
  <si>
    <t xml:space="preserve"> formules partagées : t="shared" ;</t>
  </si>
  <si>
    <t xml:space="preserve"> références cassées : #REF! ;</t>
  </si>
  <si>
    <t xml:space="preserve"> fonctions interdites ;</t>
  </si>
  <si>
    <t xml:space="preserve"> formules contenant @ ;</t>
  </si>
  <si>
    <t xml:space="preserve"> anciennes plages obsolètes ;</t>
  </si>
  <si>
    <t xml:space="preserve"> liens externes ;</t>
  </si>
  <si>
    <t xml:space="preserve"> cellules contenant des formules supprimées ou réparées par Excel.</t>
  </si>
  <si>
    <t>Sortie obligatoire de la phase 2 :</t>
  </si>
  <si>
    <t>1. nombre de formules partagées détectées ;</t>
  </si>
  <si>
    <t>2. feuilles XML concernées ;</t>
  </si>
  <si>
    <t>3. cellules concernées quand l’adresse est disponible ;</t>
  </si>
  <si>
    <t>4. fonctions interdites trouvées ;</t>
  </si>
  <si>
    <t>5. références cassées trouvées ;</t>
  </si>
  <si>
    <t>6. conclusion : XML conforme / XML non conforme / NON CONTRÔLÉ avec raison.</t>
  </si>
  <si>
    <t>PHASE 3 — RÉPARATION RÉELLE</t>
  </si>
  <si>
    <t>Réparer le fichier directement.</t>
  </si>
  <si>
    <t>Deux modes possibles :</t>
  </si>
  <si>
    <t>Mode A — réparation ciblée si la structure est saine.</t>
  </si>
  <si>
    <t>Mode B — reconstruction dans un nouvel onglet propre si l’ancien moteur contient trop de résidus, formules héritées, plages incohérentes ou erreurs structurelles.</t>
  </si>
  <si>
    <t>Règles de réparation :</t>
  </si>
  <si>
    <t>conserver les textes utiles ;</t>
  </si>
  <si>
    <t xml:space="preserve"> supprimer ou isoler les textes parasites ;</t>
  </si>
  <si>
    <t xml:space="preserve"> remplacer les formules douteuses par des formules simples, bornées, testables ;</t>
  </si>
  <si>
    <t xml:space="preserve"> supprimer les références à d’anciennes plages ;</t>
  </si>
  <si>
    <t xml:space="preserve"> aligner toutes les plages de calcul sur le nombre réel de questions et de critères ;</t>
  </si>
  <si>
    <t xml:space="preserve"> vérifier que chaque critère utile est réellement pris en compte</t>
  </si>
  <si>
    <t xml:space="preserve"> vérifier que les réponses attendues ne sont pas de simples variantes copiées ;</t>
  </si>
  <si>
    <t xml:space="preserve"> vérifier que les relances sont différenciées et utiles ;</t>
  </si>
  <si>
    <t xml:space="preserve"> vérifier qu’un motclé isolé ne suffit pas à obtenir une note maximale si la réponse n’est pas construite.</t>
  </si>
  <si>
    <t>PHASE 4 — AUDIT APRÈS RÉPARATION</t>
  </si>
  <si>
    <t>Après modification, refaire un audit complet.</t>
  </si>
  <si>
    <t>Produire un tableau AVANT / APRÈS avec :</t>
  </si>
  <si>
    <t>1. nombre de feuilles ;</t>
  </si>
  <si>
    <t>2. nombre de questions ;</t>
  </si>
  <si>
    <t>3. nombre de critères ;</t>
  </si>
  <si>
    <t>4. plages réelle des matrices ;</t>
  </si>
  <si>
    <t>6. plage réelle des formules ;</t>
  </si>
  <si>
    <t>7. nombre de formules modifiées ;</t>
  </si>
  <si>
    <t>8. nombre de formules partagées restantes ;</t>
  </si>
  <si>
    <t>9. nombre d’erreurs #REF! ;</t>
  </si>
  <si>
    <t>10. nombre d’erreurs #VALEUR! ;</t>
  </si>
  <si>
    <t>11. nombre d’erreurs #NOM? ;</t>
  </si>
  <si>
    <t>12. nombre d’erreurs #DIV/0! ;</t>
  </si>
  <si>
    <t>13. nombre de fonctions interdites restantes ;</t>
  </si>
  <si>
    <t>14. nombre de références vers anciennes plages ;</t>
  </si>
  <si>
    <t>15. nombre de liens externes ;</t>
  </si>
  <si>
    <t>16. nombre de cellules texte placées par erreur dans une zone formule ;</t>
  </si>
  <si>
    <t>17. résultat du contrôle XML après réparation.</t>
  </si>
  <si>
    <t>PHASE 5 — TESTS DE NOTATION OBLIGATOIRES</t>
  </si>
  <si>
    <t>Tester au minimum dix cas :</t>
  </si>
  <si>
    <t>1. réponse contenant seulement un motclé isolé ;</t>
  </si>
  <si>
    <t>2. réponse avec plusieurs critères manquants ;</t>
  </si>
  <si>
    <t>3. réponse qui ne doit pas obtenir 20/20 ;</t>
  </si>
  <si>
    <t>4. réponse qui doit obtenir le maximum.</t>
  </si>
  <si>
    <t>Pour chaque test, fournir un tableau avec :</t>
  </si>
  <si>
    <t xml:space="preserve"> question testée ;</t>
  </si>
  <si>
    <t>niveau testé  ;</t>
  </si>
  <si>
    <t xml:space="preserve"> réponse saisie ;</t>
  </si>
  <si>
    <t xml:space="preserve"> critères ;</t>
  </si>
  <si>
    <t xml:space="preserve"> exclusions détectées ;</t>
  </si>
  <si>
    <t xml:space="preserve"> scores ;</t>
  </si>
  <si>
    <t xml:space="preserve"> conclusion : conforme / non conforme ;</t>
  </si>
  <si>
    <t xml:space="preserve"> correction appliquée si non conforme.</t>
  </si>
  <si>
    <t>PHASE 6 — LIVRABLE FINAL</t>
  </si>
  <si>
    <t>Fournir obligatoirement :</t>
  </si>
  <si>
    <t>1. le fichier Excel corrigé ;</t>
  </si>
  <si>
    <t>2. un onglet RAPPORT_AUDIT ou un rapport séparé clair ;</t>
  </si>
  <si>
    <t>3. la liste exacte des cellules/plages modifiées ;</t>
  </si>
  <si>
    <t>4. la liste des formules importantes corrigées ;</t>
  </si>
  <si>
    <t>5. le tableau AVANT / APRÈS ;</t>
  </si>
  <si>
    <t>6. le résultat du contrôle XML final ;</t>
  </si>
  <si>
    <t>7. les tests  réalisés ;</t>
  </si>
  <si>
    <t>8. les problèmes restants, s’il en existe ;</t>
  </si>
  <si>
    <t>9. les points NON CONTRÔLÉS, avec raison exacte ;</t>
  </si>
  <si>
    <t>10. un avis critique réel sur la fiabilité restante du fichier.</t>
  </si>
  <si>
    <t>CONCLUSION ATTENDUE</t>
  </si>
  <si>
    <t>Ne conclus pas par une formule générale.</t>
  </si>
  <si>
    <t>Conclus uniquement à partir des preuves fournies.</t>
  </si>
  <si>
    <t>Si le fichier reste fragile, le dire clairement.</t>
  </si>
  <si>
    <t>Si une réparation complète demanderait une reconstruction , le dire clairement.</t>
  </si>
  <si>
    <t>Tu dois travailler comme un contrôleur qualité Excel : preuves, cellules, plages, compteurs, tests, XML, puis correction.</t>
  </si>
  <si>
    <t>Ouvre le classeur Excel fourni et fais un audit technique profond avant toute modification. Je ne veux aucune réponse rassurante ou déclarative : chaque affirmation doit être prouvée par cellule, plage, formule, compteur, test ou résultat XML. Le fichier final doit rester compatible Excel 2021 FR : sans VBA, sans macros, sans LET, FILTRE/FILTER, SEQUENCE, TEXTJOIN/JOINDRE.TEXTE, sans @, sans formules dynamiques, sans liens externes, sans formules partagées héritées dans le XML, sans erreurs #REF!, #VALEUR!, #NOM?, #DIV/0!, #N/A dans les zones moteur. Phase 1 : audit avant modification avec nom des feuilles, dimensions utilisées, plages moteur, matrice questions, matrice critères, tests, contrôle qualité, colonnes formules, colonnes textes, cellules mélangeant texte/formule, formules vers anciennes plages, erreurs visibles et risques de notation. Phase 2 : ouvrir le .xlsx comme archive ZIP et contrôler les XML internes : compter t="shared", #REF!, @, fonctions interdites, anciennes plages, caches d’erreurs ; fournir les preuves XML avant réparation. Phase 3 : réparer réellement le fichier sans écraser les textes utiles, sans déplacer inutilement le moteur, en remplaçant les formules douteuses par des formules simples, bornées et auditables ; tracer chaque modification par cellule/plage avec justification. Phase 4 : refaire l’audit complet après réparation et fournir un tableau AVANT/APRÈS : questions, critères, plages, formules, formules modifiées, formules partagées restantes, erreurs Excel, fonctions interdites, anciennes références, textes en zone formule. Phase 5 : faire des tests métier obligatoires : réponse vide, CFA incomplète, CFA correcte, PRO incomplète, PRO correcte, mot-clé isolé, plusieurs critères manquants, réponse qui ne doit pas obtenir 20/20, réponse qui doit obtenir le maximum, PRO testé en CFA, CFA testé en PRO ; indiquer score attendu, score obtenu, cellule/plage et conclusion conforme/non conforme. Phase 6 : fournir le fichier corrigé, le rapport d’audit, les cellules/plages modifiées, les formules importantes corrigées, les tests réalisés, les contrôles XML avant/après, les problèmes restants et un avis critique réel. Interdiction d’écrire “tout est OK”, “validé à 100 %”, “audit profond terminé”, “moteur fiable” ou “corrigé définitivement” sans preuves techniques complètes. Si un point n’a pas pu être contrôlé, écrire NON CONTRÔLÉ avec la raison exacte.</t>
  </si>
  <si>
    <t>Un audit Excel sérieux ne doit pas se résumer à “j’ai vérifié / tout est OK”. Il doit produire des preuves contrôlables : plages inspectées, formules modifiées, anciennes formules restantes, erreurs XML, dépendances, tests de notation.</t>
  </si>
  <si>
    <t>Voici le prompt à utiliser pour m’obliger à faire un travail sérieux.</t>
  </si>
  <si>
    <t>MISSION : AUDIT ET RÉPARATION TECHNIQUE D’UN CLASSEUR EXCEL 2021 FR</t>
  </si>
  <si>
    <t>Tu dois ouvrir le classeur Excel fourni et réaliser un audit technique profond, vérifiable et non cosmétique. L’objectif est de réparer réellement le fichier, pas d’améliorer seulement la présentation.</t>
  </si>
  <si>
    <t>RÈGLE ABSOLUE</t>
  </si>
  <si>
    <t>Aucune affirmation ne doit être déclarative. Chaque constat doit être prouvé par au moins un élément vérifiable : cellule, plage, formule, compteur, résultat de test, extrait XML ou nom de fichier XML interne. Si un point n’a pas pu être contrôlé, écrire clairement : NON CONTRÔLÉ + raison exacte.</t>
  </si>
  <si>
    <t>CONTRAINTES IMPÉRATIVES</t>
  </si>
  <si>
    <t>Le classeur final doit rester compatible Excel 2021 FR et respecter strictement :</t>
  </si>
  <si>
    <t>- sans VBA ;</t>
  </si>
  <si>
    <t>- sans macros ;</t>
  </si>
  <si>
    <t>- sans formules dynamiques ;</t>
  </si>
  <si>
    <t>- sans LET ;</t>
  </si>
  <si>
    <t>- sans FILTRE / FILTER ;</t>
  </si>
  <si>
    <t>- sans SEQUENCE ;</t>
  </si>
  <si>
    <t>- sans TEXTJOIN / JOINDRE.TEXTE ;</t>
  </si>
  <si>
    <t>- sans @ / intersection implicite ;</t>
  </si>
  <si>
    <t>- sans références interfeuilles inutiles ;</t>
  </si>
  <si>
    <t>- sans formules partagées héritées dans le XML ;</t>
  </si>
  <si>
    <t>- sans liens externes ;</t>
  </si>
  <si>
    <t>- sans #REF!, #VALEUR!, #NOM?, #DIV/0!, #N/A dans les zones moteur ;</t>
  </si>
  <si>
    <t>- sans mélange accidentel entre textes métier et zones de formules ;</t>
  </si>
  <si>
    <t>- aucune correction cosmétique ne doit masquer une erreur de logique.</t>
  </si>
  <si>
    <t>PHASE 1 — AUDIT AVANT MODIFICATION</t>
  </si>
  <si>
    <t>Avant toute modification, produire un diagnostic factuel indiquant :</t>
  </si>
  <si>
    <t>2. dimension utilisée de chaque feuille ;</t>
  </si>
  <si>
    <t>3. plage du moteur ;</t>
  </si>
  <si>
    <t>4. plage de la matrice questions ;</t>
  </si>
  <si>
    <t>5. plage de la matrice critères ;</t>
  </si>
  <si>
    <t>6. plage des tests de validation ;</t>
  </si>
  <si>
    <t>7. plage du contrôle qualité ;</t>
  </si>
  <si>
    <t>8. colonnes techniques contenant des formules ;</t>
  </si>
  <si>
    <t>9. colonnes contenant du texte métier ;</t>
  </si>
  <si>
    <t>10. cellules ou colonnes où texte et formule sont mélangés par erreur ;</t>
  </si>
  <si>
    <t>11. formules pointant vers des plages trop courtes ;</t>
  </si>
  <si>
    <t>12. formules pointant vers d’anciennes plages ou zones obsolètes ;</t>
  </si>
  <si>
    <t>13. erreurs Excel visibles ;</t>
  </si>
  <si>
    <t>14. risques de logique de notation ;</t>
  </si>
  <si>
    <t>15. nombre de questions réelles ;</t>
  </si>
  <si>
    <t>16. nombre de critères réels ;</t>
  </si>
  <si>
    <t>17. nombre de formules présentes ;</t>
  </si>
  <si>
    <t>18. nombre de formules suspectes.</t>
  </si>
  <si>
    <t>Ouvrir le fichier .xlsx comme une archive ZIP et inspecter les XML internes.</t>
  </si>
  <si>
    <t>Contrôles obligatoires :</t>
  </si>
  <si>
    <t>- rechercher les formules partagées : t="shared" ;</t>
  </si>
  <si>
    <t>- compter les formules partagées trouvées ;</t>
  </si>
  <si>
    <t>- indiquer leur emplacement XML et, si possible, les cellules concernées ;</t>
  </si>
  <si>
    <t>- rechercher #REF! ;</t>
  </si>
  <si>
    <t>- rechercher #VALUE!, #N/A, #DIV/0!, #NAME? si présents dans les caches XML ;</t>
  </si>
  <si>
    <t>- rechercher les formules contenant @ ;</t>
  </si>
  <si>
    <t>- rechercher LET, FILTER, FILTRE, SEQUENCE, TEXTJOIN, JOINDRE.TEXTE ;</t>
  </si>
  <si>
    <t>- rechercher les anciennes plages obsolètes ;</t>
  </si>
  <si>
    <t>- vérifier que les feuilles XML sont lisibles.</t>
  </si>
  <si>
    <t>Tu dois fournir les compteurs XML AVANT réparation.</t>
  </si>
  <si>
    <t>PHASE 3 — RÉPARATION CONTRÔLÉE</t>
  </si>
  <si>
    <t>Réparer le fichier directement en respectant ces règles :</t>
  </si>
  <si>
    <t>- ne pas écraser les textes métier utiles ;</t>
  </si>
  <si>
    <t>- ne pas écraser une formule fonctionnelle sans justification ;</t>
  </si>
  <si>
    <t>- ne pas déplacer le moteur sans nécessité ;</t>
  </si>
  <si>
    <t>- ne pas mélanger textes d’audit et colonnes techniques ;</t>
  </si>
  <si>
    <t>- remplacer les formules douteuses par des formules plus simples, bornées et auditables ;</t>
  </si>
  <si>
    <t>- privilégier les helpers plutôt que les formules trop longues ;</t>
  </si>
  <si>
    <t>- conserver des plages cohérentes avec la capacité réelle du moteur ;</t>
  </si>
  <si>
    <t>- supprimer ou reconstruire les formules partagées héritées ;</t>
  </si>
  <si>
    <t>- forcer un recalcul propre à l’ouverture du classeur si nécessaire.</t>
  </si>
  <si>
    <t>Chaque modification doit être tracée dans un journal :</t>
  </si>
  <si>
    <t>- cellule ou plage modifiée ;</t>
  </si>
  <si>
    <t>- ancienne logique ou problème constaté ;</t>
  </si>
  <si>
    <t>- nouvelle logique appliquée ;</t>
  </si>
  <si>
    <t>- justification technique.</t>
  </si>
  <si>
    <t>Après réparation, refaire les mêmes contrôles que dans les phases 1 et 2.</t>
  </si>
  <si>
    <t>Fournir un tableau AVANT / APRÈS avec au minimum :</t>
  </si>
  <si>
    <t>- nombre de feuilles ;</t>
  </si>
  <si>
    <t>- nombre de questions ;</t>
  </si>
  <si>
    <t>- nombre de critères ;</t>
  </si>
  <si>
    <t>- plage réelle de la matrice questions ;</t>
  </si>
  <si>
    <t>- plage réelle de la matrice critères ;</t>
  </si>
  <si>
    <t>- plage réelle des formules moteur ;</t>
  </si>
  <si>
    <t>- nombre total de formules ;</t>
  </si>
  <si>
    <t>- nombre de formules modifiées ;</t>
  </si>
  <si>
    <t>- nombre de formules partagées XML restantes ;</t>
  </si>
  <si>
    <t>- nombre de #REF! ;</t>
  </si>
  <si>
    <t>- nombre de #VALEUR! / #VALUE! ;</t>
  </si>
  <si>
    <t>- nombre de #NOM? / #NAME? ;</t>
  </si>
  <si>
    <t>- nombre de #DIV/0! ;</t>
  </si>
  <si>
    <t>- nombre de #N/A ;</t>
  </si>
  <si>
    <t>- nombre de fonctions interdites ;</t>
  </si>
  <si>
    <t>- nombre de références vers anciennes plages ;</t>
  </si>
  <si>
    <t>- nombre de cellules texte trouvées par erreur dans une zone formule ;</t>
  </si>
  <si>
    <t>- résultat des tests de notation.</t>
  </si>
  <si>
    <t>PHASE 5 — TESTS MÉTIER OBLIGATOIRES</t>
  </si>
  <si>
    <t>Tester au minimum 10 cas :</t>
  </si>
  <si>
    <t>1. réponse vide ;</t>
  </si>
  <si>
    <t>2. réponse CFA incomplète ;</t>
  </si>
  <si>
    <t>3. réponse CFA correcte ;</t>
  </si>
  <si>
    <t>4. réponse PRO incomplète ;</t>
  </si>
  <si>
    <t>5. réponse PRO correcte ;</t>
  </si>
  <si>
    <t>6. réponse avec seulement un mot-clé isolé ;</t>
  </si>
  <si>
    <t>7. réponse avec plusieurs critères manquants ;</t>
  </si>
  <si>
    <t>8. réponse qui ne doit pas obtenir 20/20 ;</t>
  </si>
  <si>
    <t>9. réponse qui doit obtenir le maximum ;</t>
  </si>
  <si>
    <t>10. réponse PRO évaluée en mode CFA ;</t>
  </si>
  <si>
    <t>11. réponse CFA évaluée en mode PRO.</t>
  </si>
  <si>
    <t>Pour chaque test, fournir :</t>
  </si>
  <si>
    <t>- question testée ;</t>
  </si>
  <si>
    <t>- niveau testé : CFA ou PRO ;</t>
  </si>
  <si>
    <t>- réponse saisie ;</t>
  </si>
  <si>
    <t>- score attendu ;</t>
  </si>
  <si>
    <t>- score obtenu ;</t>
  </si>
  <si>
    <t>- écart éventuel ;</t>
  </si>
  <si>
    <t>- conclusion : conforme / non conforme ;</t>
  </si>
  <si>
    <t>- cellule ou plage utilisée pour le calcul.</t>
  </si>
  <si>
    <t>RÈGLES DE NOTATION À CONTRÔLER</t>
  </si>
  <si>
    <t>- Une réponse PRO complète doit pouvoir obtenir un très bon score en mode CFA si elle couvre les attendus essentiels.</t>
  </si>
  <si>
    <t>- Une réponse CFA simple ne doit pas obtenir automatiquement un excellent score en mode PRO si elle manque de précision technique.</t>
  </si>
  <si>
    <t>- Les mots-clés isolés ne doivent pas suffire à valider une vraie réponse construite.</t>
  </si>
  <si>
    <t>- Les notions critiques doivent peser réellement.</t>
  </si>
  <si>
    <t>- Les erreurs éliminatoires ou fortement pénalisantes doivent être détectées.</t>
  </si>
  <si>
    <t>- Les scores doivent être plafonnés à 20/20.</t>
  </si>
  <si>
    <t>Fournir :</t>
  </si>
  <si>
    <t>2. un rapport d’audit clair ;</t>
  </si>
  <si>
    <t>3. le tableau AVANT / APRÈS ;</t>
  </si>
  <si>
    <t>4. la liste exacte des cellules et plages modifiées ;</t>
  </si>
  <si>
    <t>5. les formules importantes corrigées ;</t>
  </si>
  <si>
    <t>6. les tests métier réalisés ;</t>
  </si>
  <si>
    <t>7. les contrôles XML avant/après ;</t>
  </si>
  <si>
    <t>8. les problèmes restants s’il en existe ;</t>
  </si>
  <si>
    <t>9. un avis critique réel.</t>
  </si>
  <si>
    <t>INTERDICTIONS DE RÉPONSE</t>
  </si>
  <si>
    <t>Tu n’as pas le droit d’écrire :</t>
  </si>
  <si>
    <t>- “validé à 100 %” ;</t>
  </si>
  <si>
    <t>- “tout est OK” ;</t>
  </si>
  <si>
    <t>- “audit profond terminé” ;</t>
  </si>
  <si>
    <t>- “moteur fiable” ;</t>
  </si>
  <si>
    <t>- “corrigé définitivement” ;</t>
  </si>
  <si>
    <t>sauf si toutes les preuves techniques correspondantes sont fournies.</t>
  </si>
  <si>
    <t>Si une erreur est découverte après une déclaration de conformité, considérer que l’audit précédent était insuffisant et le dire explicitement.</t>
  </si>
  <si>
    <t>La conclusion doit être prudente et vérifiable. Elle doit distinguer :</t>
  </si>
  <si>
    <t>- points contrôlés ;</t>
  </si>
  <si>
    <t>- points réparés ;</t>
  </si>
  <si>
    <t>- points non contrôlés ;</t>
  </si>
  <si>
    <t>- risques restants ;</t>
  </si>
  <si>
    <t>- avis technique.</t>
  </si>
  <si>
    <t>MOTEUR  N° 2                                   CUISSONS BT     Basse température — cuisine centrale / satellites — CFA &amp; PRO   - 150 Questions / Réponses</t>
  </si>
  <si>
    <t>Mode d’emploi — moteur cuissons basse température</t>
  </si>
  <si>
    <t>SOURCES WEB</t>
  </si>
  <si>
    <t>N° question active ►</t>
  </si>
  <si>
    <t>Domaine</t>
  </si>
  <si>
    <t>❶  Sur cette feuille MOTEUR 2 _CUISSONS_BT.</t>
  </si>
  <si>
    <t>Code</t>
  </si>
  <si>
    <t>Titre</t>
  </si>
  <si>
    <t>URL</t>
  </si>
  <si>
    <t>Utilisation dans le moteur</t>
  </si>
  <si>
    <t>Question active PRO ►</t>
  </si>
  <si>
    <t>Question active CFA ►</t>
  </si>
  <si>
    <t>❷  Saisir le numéro de question en B2, de 1 à 150. La clé technique Q001 à Q150 est générée automatiquement.</t>
  </si>
  <si>
    <t>FR_SERVICE_PUBLIC_HYGIENE</t>
  </si>
  <si>
    <t>Règles d'hygiène dans la restauration et les commerces alimentaires - Service-Public / DILA</t>
  </si>
  <si>
    <t>https://entreprendre.service-public.gouv.fr/vosdroits/F32189</t>
  </si>
  <si>
    <t>Base réglementaire hygiène : locaux, matériel, conservation, plan de maîtrise sanitaire, pratiques professionnelles.</t>
  </si>
  <si>
    <t>❸  Saisir une réponse initiale PRO en B5 et/ou une réponse initiale CFA en D5.</t>
  </si>
  <si>
    <t>FR_LEGIFRANCE_2013_RC</t>
  </si>
  <si>
    <t>Arrêté du 8 octobre 2013 relatif aux règles sanitaires applicables aux activités de commerce de détail, d'entreposage et de transport de produits et denrées alimentaires</t>
  </si>
  <si>
    <t>https://www.legifrance.gouv.fr/jorf/id/JORFTEXT000028081402</t>
  </si>
  <si>
    <t>Repères français pour préparations culinaires, refroidissement rapide, froid positif et maîtrise des températures.</t>
  </si>
  <si>
    <t>stockage 0/+3 °C, le protocole PMS/HACCP doit fixer température chambre froide</t>
  </si>
  <si>
    <t xml:space="preserve"> je contrôle température chambre froide, je vérifie durée de stockage</t>
  </si>
  <si>
    <t>④  Lire la note A, le diagnostic, le premier manque et la relance formateur.</t>
  </si>
  <si>
    <t>FR_AGRI_CHAINE_FROID</t>
  </si>
  <si>
    <t>Sécurité sanitaire des aliments : tout sur la chaîne du froid - Ministère de l'Agriculture</t>
  </si>
  <si>
    <t>https://agriculture.gouv.fr/securite-sanitaire-des-aliments-tout-sur-la-chaine-du-froid</t>
  </si>
  <si>
    <t>Contrôle et maintien des températures de conservation, performances des équipements et chaîne du froid.</t>
  </si>
  <si>
    <t>Notation A PRO /20  ►</t>
  </si>
  <si>
    <t>Notation A CFA /20 ►</t>
  </si>
  <si>
    <t>⑤ Saisir une réponse complémentaire en B10 ou D10. La note B est cumulée avec la réponse A.</t>
  </si>
  <si>
    <t>FR_PMS_RESTAURATION_COLL</t>
  </si>
  <si>
    <t>Mise en place d'un plan de maîtrise sanitaire en restauration collective - Ministère de l'Agriculture</t>
  </si>
  <si>
    <t>https://agriculture.gouv.fr/mise-en-place-dun-plan-de-maitrise-sanitaire-en-restauration-collective-un-guide-pour-les-petits</t>
  </si>
  <si>
    <t>Mise en œuvre du PMS en restauration collective et gestion des risques sanitaires.</t>
  </si>
  <si>
    <t>Diagnostic A PRO</t>
  </si>
  <si>
    <t>Diagnostic A CFA</t>
  </si>
  <si>
    <t>⑥  Mettre X en E11 pour afficher les réponses attendues et les mémos. Effacer E11 pour les masquer.</t>
  </si>
  <si>
    <t>FR_AGRI_BOTULISME</t>
  </si>
  <si>
    <t>Botulisme et conserves : prévenir les risques liés à Clostridium botulinum - Ministère de l'Agriculture</t>
  </si>
  <si>
    <t>https://agriculture.gouv.fr/le-botulisme</t>
  </si>
  <si>
    <t>Point de vigilance sous-vide/conserve : bactéries anaérobies, aliments sous vide et risque botulique.</t>
  </si>
  <si>
    <t>Premier manque A PRO</t>
  </si>
  <si>
    <t>Premier manque A CFA</t>
  </si>
  <si>
    <t>❼   Le moteur note par présence de notions/mots-clés. Il aide à diagnostiquer et relancer ; il ne remplace pas le jugement du formateur.</t>
  </si>
  <si>
    <t>ANSES_C_BOTULINUM</t>
  </si>
  <si>
    <t>Fiche de description de danger biologique transmissible par les aliments : Clostridium botulinum - ANSES</t>
  </si>
  <si>
    <t>https://www.anses.fr/fr/system/files/MIC-Fi-Clostridiumbotu.pdf</t>
  </si>
  <si>
    <t>Danger biologique Clostridium botulinum, défauts de maîtrise de procédé et contrôle temps/température.</t>
  </si>
  <si>
    <t>Relance formateur PRO</t>
  </si>
  <si>
    <t>Relance formateur CFA</t>
  </si>
  <si>
    <t>⑧ Les sources web utilisées pour étoffer les réponses sont listées colonne G en URL texte brut.</t>
  </si>
  <si>
    <t>FDA_FOOD_CODE_2022_ROP</t>
  </si>
  <si>
    <t>Summary of Changes in the 2022 FDA Food Code - FDA</t>
  </si>
  <si>
    <t>https://www.fda.gov/food/fda-food-code/summary-changes-2022-fda-food-code</t>
  </si>
  <si>
    <t>Référence technique complémentaire sur cook-chill, sous-vide et reduced oxygen packaging.</t>
  </si>
  <si>
    <t>Réponse B complément/correction PRO (saisie) ►</t>
  </si>
  <si>
    <t>DLC interne lisible; séparation des lots/sites; rotation premier entré premier sorti; écart température signalé</t>
  </si>
  <si>
    <t>Réponse B complément/correction CFA (saisie) ►</t>
  </si>
  <si>
    <t xml:space="preserve"> je note le lot, l’heure et le site</t>
  </si>
  <si>
    <t>USDA_FSIS_SAFE_TEMP</t>
  </si>
  <si>
    <t>Safe Minimum Internal Temperature Chart - USDA FSIS</t>
  </si>
  <si>
    <t>https://www.fsis.usda.gov/food-safety/safe-food-handling-and-preparation/food-safety-basics/safe-temperature-chart</t>
  </si>
  <si>
    <t>Contrôle à cœur au thermomètre et températures minimales sûres par famille de produits.</t>
  </si>
  <si>
    <t>Notation B PRO cumulée /20 ►</t>
  </si>
  <si>
    <t>Notation B CFA cumulée /20 ►</t>
  </si>
  <si>
    <t>◄ Saisissez X pour afficher les réponses attendues ; sans X, aucun contenu n’est affiché.</t>
  </si>
  <si>
    <t>Diagnostic B PRO</t>
  </si>
  <si>
    <t>Diagnostic B CFA</t>
  </si>
  <si>
    <t>E11 ▲</t>
  </si>
  <si>
    <t>Relance prioritaire PRO</t>
  </si>
  <si>
    <t>Relance prioritaire CFA</t>
  </si>
  <si>
    <t>Progression PRO</t>
  </si>
  <si>
    <t>Progression CFA</t>
  </si>
  <si>
    <t>◄ sans X, aucun contenu n’est affiché.</t>
  </si>
  <si>
    <t>Rappel question PRO</t>
  </si>
  <si>
    <t>Rappel question CFA</t>
  </si>
  <si>
    <t>Réponse attendue CFA</t>
  </si>
  <si>
    <t>Mémo PRO</t>
  </si>
  <si>
    <t>Mémo CFA</t>
  </si>
  <si>
    <t>Source pédagogique</t>
  </si>
  <si>
    <t>150 questions cuissons basse température ; 1500 critères ; logique CFA/PRO différenciée.</t>
  </si>
  <si>
    <t>Clé active</t>
  </si>
  <si>
    <t>Ne pas supprimer</t>
  </si>
  <si>
    <t>helper</t>
  </si>
  <si>
    <t>Cle_question</t>
  </si>
  <si>
    <t>Numero</t>
  </si>
  <si>
    <t>Question_PRO</t>
  </si>
  <si>
    <t>Question_CFA</t>
  </si>
  <si>
    <t>Consigne_PRO</t>
  </si>
  <si>
    <t>Consigne_CFA</t>
  </si>
  <si>
    <t>Reponse_attendue_PRO</t>
  </si>
  <si>
    <t>Reponse_attendue_CFA</t>
  </si>
  <si>
    <t>Mnemotechnique_PRO</t>
  </si>
  <si>
    <t>Mnemotechnique_CFA</t>
  </si>
  <si>
    <t>Q020</t>
  </si>
  <si>
    <t>ACTION_CORRECTIVE</t>
  </si>
  <si>
    <t>Cuissons BT &gt; — Action corrective — Quels contrôles concrets, seuils PMS, preuves et décisions appliquer dans ce cas précis ?</t>
  </si>
  <si>
    <t>Pour Action corrective, quels gestes dois-tu faire, où dois-tu noter la preuve, et qui dois-tu prévenir si le contrôle n’est pas bon ?</t>
  </si>
  <si>
    <t>Consigne PRO : décrire le protocole applicable à Action corrective; préciser correction appliquée, recontrôle, validation responsable, preuve conservée, barème temps/température. Indiquer le support de preuve, le responsable de libération, le traitement d’écart et, si utile, sonde propre et vérifiée, température à cœur, lot/heure/opérateur.</t>
  </si>
  <si>
    <t>Consigne CFA : expliquer avec tes mots ce que tu fais pour Action corrective : correction appliquée, recontrôle, validation responsable, preuve conservée, barème temps/température. Dire où tu notes le résultat et qui tu préviens si le lot n’est pas conforme.</t>
  </si>
  <si>
    <t>Réponse attendue PRO : pour Action corrective, le protocole PMS/HACCP doit fixer correction appliquée; recontrôle; validation responsable; preuve conservée;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</si>
  <si>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Action corrective, je prépare le matériel propre, je contrôle correction appliquée, je vérifie recontrôle, je note le résultat avec le lot et l’heure. Si le résultat n’est pas bon, je ne sers pas, je mets le lot de côté et je préviens le responsable.</t>
  </si>
  <si>
    <t>Action corrective — Mémo PRO : CORRECTION-RECONTRÔLE-VALIDATION-PREUVE-BARÈME = seuil, mesure, preuve, écart, décision.</t>
  </si>
  <si>
    <t>Action corrective — Mémo CFA : contrôler, écrire, bloquer si doute, prévenir.</t>
  </si>
  <si>
    <t>Q011</t>
  </si>
  <si>
    <t>BACTERIOLOGIE</t>
  </si>
  <si>
    <t>Cuissons BT &gt; — Zone de danger — Quels contrôles concrets, seuils PMS, preuves et décisions appliquer dans ce cas précis ?</t>
  </si>
  <si>
    <t>Pour Zone de danger, quels gestes dois-tu faire, où dois-tu noter la preuve, et qui dois-tu prévenir si le contrôle n’est pas bon ?</t>
  </si>
  <si>
    <t>Consigne PRO : décrire le protocole applicable à Zone de danger; préciser durée en zone de danger, limite critique, blocage du lot, barème temps/température, sonde propre et vérifiée. Indiquer le support de preuve, le responsable de libération, le traitement d’écart et, si utile, température à cœur, lot/heure/opérateur, décision si écart.</t>
  </si>
  <si>
    <t>Consigne CFA : expliquer avec tes mots ce que tu fais pour Zone de danger : durée en zone de danger, limite critique, blocage du lot, barème temps/température, sonde propre et vérifiée. Dire où tu notes le résultat et qui tu préviens si le lot n’est pas conforme.</t>
  </si>
  <si>
    <t>Réponse attendue PRO : pour Zone de danger, le protocole PMS/HACCP doit fixer durée en zone de danger; limite critique; blocage du lot;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</si>
  <si>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Zone de danger, je prépare le matériel propre, je contrôle durée en zone de danger, je vérifie limite critique, je note le résultat avec le lot et l’heure. Si le résultat n’est pas bon, je ne sers pas, je mets le lot de côté et je préviens le responsable.</t>
  </si>
  <si>
    <t>Zone de danger — Mémo PRO : DURÉE-LIMITE-BLOCAGE-BARÈME-SONDE = seuil, mesure, preuve, écart, décision.</t>
  </si>
  <si>
    <t>Zone de danger — Mémo CFA : contrôler, écrire, bloquer si doute, prévenir.</t>
  </si>
  <si>
    <t>Q103</t>
  </si>
  <si>
    <t>CEREALES</t>
  </si>
  <si>
    <t>Cuissons BT &gt; — Riz/céréales en liaison froide — Comment articuler cuisson, refroidissement rapide, stockage froid et preuve de libération ?</t>
  </si>
  <si>
    <t>Pour Riz/céréales en liaison froide, que dois-tu vérifier au poste sur cuisson, refroidissement rapide, stockage et remise en température avant de libérer le lot ?</t>
  </si>
  <si>
    <t>Consigne PRO : décrire le protocole applicable à Riz/céréales en liaison froide; préciser descente en température tracée, stockage 0/+3 °C, étiquette DLC interne,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</si>
  <si>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Riz/céréales en liaison froide : descente en température tracée, stockage 0/+3 °C, étiquette DLC interne, hydratation/absorption, tenue du grain. Dire où tu notes le résultat et qui tu préviens si le lot n’est pas conforme.</t>
  </si>
  <si>
    <t>Réponse attendue PRO : pour Riz/céréales en liaison froide, le protocole PMS/HACCP doit fixer descente en température tracée; stockage 0/+3 °C; étiquette DLC interne;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</si>
  <si>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Riz/céréales en liaison froide, je prépare le matériel propre, je contrôle descente en température tracée, je vérifie stockage 0/+3 °C, je note le résultat avec le lot et l’heure. Si le résultat n’est pas bon, je ne sers pas, je mets le lot de côté et je préviens le responsable.</t>
  </si>
  <si>
    <t>Riz/céréales en liaison froide — Mémo PRO : DESCENTE-STOCKAGE-ÉTIQUETTE-HYDRATATION/ABSORPTION-TENUE = seuil, mesure, preuve, écart, décision.</t>
  </si>
  <si>
    <t>Riz/céréales en liaison froide — Mémo CFA : contrôler, écrire, bloquer si doute, prévenir.</t>
  </si>
  <si>
    <t>Q104</t>
  </si>
  <si>
    <t>Cuissons BT &gt; — Riz/céréales en liaison chaude — Comment sécuriser la température à cœur puis le maintien chaud jusqu’au service ?</t>
  </si>
  <si>
    <t>Pour Riz/céréales en liaison chaude, que dois-tu vérifier au poste sur cuisson à cœur, maintien chaud, transport et service avant de libérer le lot ?</t>
  </si>
  <si>
    <t>Consigne PRO : décrire le protocole applicable à Riz/céréales en liaison chaude; préciser température de maintien chaud, heure de départ, caisson ou armoire chaude,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</si>
  <si>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Riz/céréales en liaison chaude : température de maintien chaud, heure de départ, caisson ou armoire chaude, hydratation/absorption, tenue du grain. Dire où tu notes le résultat et qui tu préviens si le lot n’est pas conforme.</t>
  </si>
  <si>
    <t>Réponse attendue PRO : pour Riz/céréales en liaison chaude, le protocole PMS/HACCP doit fixer température de maintien chaud; heure de départ; caisson ou armoire chaude;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</si>
  <si>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Riz/céréales en liaison chaude, je prépare le matériel propre, je contrôle température de maintien chaud, je vérifie heure de départ, je note le résultat avec le lot et l’heure. Si le résultat n’est pas bon, je ne sers pas, je mets le lot de côté et je préviens le responsable.</t>
  </si>
  <si>
    <t>Riz/céréales en liaison chaude — Mémo PRO : TEMPÉRATURE-HEURE-CAISSON-HYDRATATION/ABSORPTION-TENUE = seuil, mesure, preuve, écart, décision.</t>
  </si>
  <si>
    <t>Riz/céréales en liaison chaude — Mémo CFA : contrôler, écrire, bloquer si doute, prévenir.</t>
  </si>
  <si>
    <t>Q105</t>
  </si>
  <si>
    <t>Cuissons BT &gt; — Riz/céréales en cuisson de nuit — Quels paramètres cuisson de nuit, contrôles à cœur et preuves écrites doivent être validés ?</t>
  </si>
  <si>
    <t>Pour Riz/céréales en cuisson de nuit, que dois-tu vérifier au poste sur lancement programme, surveillance différée et preuve au matin avant de libérer le lot ?</t>
  </si>
  <si>
    <t>Consigne PRO : décrire le protocole applicable à Riz/céréales en cuisson de nuit; préciser programme lancé, heure départ/fin, contrôle au matin,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</si>
  <si>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Riz/céréales en cuisson de nuit : programme lancé, heure départ/fin, contrôle au matin, hydratation/absorption, tenue du grain. Dire où tu notes le résultat et qui tu préviens si le lot n’est pas conforme.</t>
  </si>
  <si>
    <t>Réponse attendue PRO : pour Riz/céréales en cuisson de nuit, le protocole PMS/HACCP doit fixer programme lancé; heure départ/fin; contrôle au matin;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</si>
  <si>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Riz/céréales en cuisson de nuit, je prépare le matériel propre, je contrôle programme lancé, je vérifie heure départ/fin, je note le résultat avec le lot et l’heure. Si le résultat n’est pas bon, je ne sers pas, je mets le lot de côté et je préviens le responsable.</t>
  </si>
  <si>
    <t>Riz/céréales en cuisson de nuit — Mémo PRO : PROGRAMME-HEURE-CONTRÔLE-HYDRATATION/ABSORPTION-TENUE = seuil, mesure, preuve, écart, décision.</t>
  </si>
  <si>
    <t>Riz/céréales en cuisson de nuit — Mémo CFA : contrôler, écrire, bloquer si doute, prévenir.</t>
  </si>
  <si>
    <t>Q106</t>
  </si>
  <si>
    <t>Cuissons BT &gt; — Riz/céréales en production de jour — Quels paramètres production de jour, contrôles à cœur et preuves écrites doivent être validés ?</t>
  </si>
  <si>
    <t>Pour Riz/céréales en production de jour, que dois-tu vérifier au poste sur fabrication au poste, contrôle immédiat et libération avant de libérer le lot ?</t>
  </si>
  <si>
    <t>Consigne PRO : décrire le protocole applicable à Riz/céréales en production de jour; préciser hydratation/absorption, tenue du grain, refroidissement en faible épaisseur, barème temps/température, sonde propre et vérifiée. Indiquer le support de preuve, le responsable de libération, le traitement d’écart et, si utile, température à cœur, lot/heure/opérateur, décision si écart.</t>
  </si>
  <si>
    <t>Consigne CFA : expliquer avec tes mots ce que tu fais pour Riz/céréales en production de jour : hydratation/absorption, tenue du grain, refroidissement en faible épaisseur, barème temps/température, sonde propre et vérifiée. Dire où tu notes le résultat et qui tu préviens si le lot n’est pas conforme.</t>
  </si>
  <si>
    <t>Réponse attendue PRO : pour Riz/céréales en production de jour, le protocole PMS/HACCP doit fixer hydratation/absorption; tenue du grain; refroidissement en faible épaisseur;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</si>
  <si>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Riz/céréales en production de jour, je prépare le matériel propre, je contrôle hydratation/absorption, je vérifie tenue du grain, je note le résultat avec le lot et l’heure. Si le résultat n’est pas bon, je ne sers pas, je mets le lot de côté et je préviens le responsable.</t>
  </si>
  <si>
    <t>Riz/céréales en production de jour — Mémo PRO : HYDRATATION/ABSORPTION-TENUE-REFROIDISSEMENT-BARÈME-SONDE = seuil, mesure, preuve, écart, décision.</t>
  </si>
  <si>
    <t>Riz/céréales en production de jour — Mémo CFA : contrôler, écrire, bloquer si doute, prévenir.</t>
  </si>
  <si>
    <t>Q107</t>
  </si>
  <si>
    <t>Cuissons BT &gt; — Riz/céréales en grammage contraint — Comment maîtriser rendement, perte matière et portion conforme sans dégrader la sécurité sanitaire ?</t>
  </si>
  <si>
    <t>Pour Riz/céréales en grammage contraint, que dois-tu vérifier au poste sur rendement, perte matière et portion servie avant de libérer le lot ?</t>
  </si>
  <si>
    <t>Consigne PRO : décrire le protocole applicable à Riz/céréales en grammage contraint; préciser poids avant/après cuisson, perte matière, portion cible,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</si>
  <si>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Riz/céréales en grammage contraint : poids avant/après cuisson, perte matière, portion cible, hydratation/absorption, tenue du grain. Dire où tu notes le résultat et qui tu préviens si le lot n’est pas conforme.</t>
  </si>
  <si>
    <t>Réponse attendue PRO : pour Riz/céréales en grammage contraint, le protocole PMS/HACCP doit fixer poids avant/après cuisson; perte matière; portion cible;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</si>
  <si>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Riz/céréales en grammage contraint, je prépare le matériel propre, je contrôle poids avant/après cuisson, je vérifie perte matière, je note le résultat avec le lot et l’heure. Si le résultat n’est pas bon, je ne sers pas, je mets le lot de côté et je préviens le responsable.</t>
  </si>
  <si>
    <t>Riz/céréales en grammage contraint — Mémo PRO : POIDS-PERTE-PORTION-HYDRATATION/ABSORPTION-TENUE = seuil, mesure, preuve, écart, décision.</t>
  </si>
  <si>
    <t>Riz/céréales en grammage contraint — Mémo CFA : contrôler, écrire, bloquer si doute, prévenir.</t>
  </si>
  <si>
    <t>Q108</t>
  </si>
  <si>
    <t>Cuissons BT &gt; — Riz/céréales en convives fragiles — Quels seuils, textures et preuves supplémentaires faut-il exiger avant service à public fragile ?</t>
  </si>
  <si>
    <t>Pour Riz/céréales en convives fragiles, que dois-tu vérifier au poste sur seuil renforcé, texture et délai de service avant de libérer le lot ?</t>
  </si>
  <si>
    <t>Consigne PRO : décrire le protocole applicable à Riz/céréales en convives fragiles; préciser public fragile identifié, texture/régime validé, délai réduit,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</si>
  <si>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Riz/céréales en convives fragiles : public fragile identifié, texture/régime validé, délai réduit, hydratation/absorption, tenue du grain. Dire où tu notes le résultat et qui tu préviens si le lot n’est pas conforme.</t>
  </si>
  <si>
    <t>Réponse attendue PRO : pour Riz/céréales en convives fragiles, le protocole PMS/HACCP doit fixer public fragile identifié; texture/régime validé; délai réduit;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</si>
  <si>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Riz/céréales en convives fragiles, je prépare le matériel propre, je contrôle public fragile identifié, je vérifie texture/régime validé, je note le résultat avec le lot et l’heure. Si le résultat n’est pas bon, je ne sers pas, je mets le lot de côté et je préviens le responsable.</t>
  </si>
  <si>
    <t>Riz/céréales en convives fragiles — Mémo PRO : PUBLIC-TEXTURE/RÉGIME-DÉLAI-HYDRATATION/ABSORPTION-TENUE = seuil, mesure, preuve, écart, décision.</t>
  </si>
  <si>
    <t>Riz/céréales en convives fragiles — Mémo CFA : contrôler, écrire, bloquer si doute, prévenir.</t>
  </si>
  <si>
    <t>Q009</t>
  </si>
  <si>
    <t>COEUR</t>
  </si>
  <si>
    <t>Cuissons BT &gt; — Température à cœur — Quels contrôles concrets, seuils PMS, preuves et décisions appliquer dans ce cas précis ?</t>
  </si>
  <si>
    <t>Pour Température à cœur, quels gestes dois-tu faire, où dois-tu noter la preuve, et qui dois-tu prévenir si le contrôle n’est pas bon ?</t>
  </si>
  <si>
    <t>Consigne PRO : décrire le protocole applicable à Température à cœur; préciser point le plus froid, temps de maintien si prévu, seuil PMS, barème temps/température, sonde propre et vérifiée. Indiquer le support de preuve, le responsable de libération, le traitement d’écart et, si utile, température à cœur, lot/heure/opérateur, décision si écart.</t>
  </si>
  <si>
    <t>Consigne CFA : expliquer avec tes mots ce que tu fais pour Température à cœur : point le plus froid, temps de maintien si prévu, seuil PMS, barème temps/température, sonde propre et vérifiée. Dire où tu notes le résultat et qui tu préviens si le lot n’est pas conforme.</t>
  </si>
  <si>
    <t>Réponse attendue PRO : pour Température à cœur, le protocole PMS/HACCP doit fixer point le plus froid; temps de maintien si prévu; seuil PMS;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</si>
  <si>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Température à cœur, je prépare le matériel propre, je contrôle point le plus froid, je vérifie temps de maintien si prévu, je note le résultat avec le lot et l’heure. Si le résultat n’est pas bon, je ne sers pas, je mets le lot de côté et je préviens le responsable.</t>
  </si>
  <si>
    <t>Température à cœur — Mémo PRO : POINT-TEMPS-SEUIL-BARÈME-SONDE = seuil, mesure, preuve, écart, décision.</t>
  </si>
  <si>
    <t>Température à cœur — Mémo CFA : contrôler, écrire, bloquer si doute, prévenir.</t>
  </si>
  <si>
    <t>Q021</t>
  </si>
  <si>
    <t>CONDITIONNEMENT</t>
  </si>
  <si>
    <t>Cuissons BT &gt; — Allergènes/régimes — Quels contrôles concrets, seuils PMS, preuves et décisions appliquer dans ce cas précis ?</t>
  </si>
  <si>
    <t>Pour Allergènes/régimes, quels gestes dois-tu faire, où dois-tu noter la preuve, et qui dois-tu prévenir si le contrôle n’est pas bon ?</t>
  </si>
  <si>
    <t>Consigne PRO : décrire le protocole applicable à Allergènes/régimes;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</si>
  <si>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Allergènes/régimes : barème temps/température, sonde propre et vérifiée, température à cœur, lot/heure/opérateur, décision si écart. Dire où tu notes le résultat et qui tu préviens si le lot n’est pas conforme.</t>
  </si>
  <si>
    <t>Réponse attendue PRO : pour Allergènes/régimes,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</si>
  <si>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Allergènes/régimes, je prépare le matériel propre, je contrôle barème temps/température, je vérifie sonde propre et vérifiée, je note le résultat avec le lot et l’heure. Si le résultat n’est pas bon, je ne sers pas, je mets le lot de côté et je préviens le responsable.</t>
  </si>
  <si>
    <t>Allergènes/régimes — Mémo PRO : BARÈME-SONDE-TEMPÉRATURE-LOT/HEURE/OPÉRATEUR-DÉCISION = seuil, mesure, preuve, écart, décision.</t>
  </si>
  <si>
    <t>Allergènes/régimes — Mémo CFA : contrôler, écrire, bloquer si doute, prévenir.</t>
  </si>
  <si>
    <t>Q023</t>
  </si>
  <si>
    <t>Cuissons BT &gt; — Filmage/couvercle — Quels contrôles concrets, seuils PMS, preuves et décisions appliquer dans ce cas précis ?</t>
  </si>
  <si>
    <t>Pour Filmage/couvercle, quels gestes dois-tu faire, où dois-tu noter la preuve, et qui dois-tu prévenir si le contrôle n’est pas bon ?</t>
  </si>
  <si>
    <t>Consigne PRO : décrire le protocole applicable à Filmage/couvercle;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</si>
  <si>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Filmage/couvercle : barème temps/température, sonde propre et vérifiée, température à cœur, lot/heure/opérateur, décision si écart. Dire où tu notes le résultat et qui tu préviens si le lot n’est pas conforme.</t>
  </si>
  <si>
    <t>Réponse attendue PRO : pour Filmage/couvercle,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</si>
  <si>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Filmage/couvercle, je prépare le matériel propre, je contrôle barème temps/température, je vérifie sonde propre et vérifiée, je note le résultat avec le lot et l’heure. Si le résultat n’est pas bon, je ne sers pas, je mets le lot de côté et je préviens le responsable.</t>
  </si>
  <si>
    <t>Filmage/couvercle — Mémo PRO : BARÈME-SONDE-TEMPÉRATURE-LOT/HEURE/OPÉRATEUR-DÉCISION = seuil, mesure, preuve, écart, décision.</t>
  </si>
  <si>
    <t>Filmage/couvercle — Mémo CFA : contrôler, écrire, bloquer si doute, prévenir.</t>
  </si>
  <si>
    <t>Q029</t>
  </si>
  <si>
    <t>CONVIVES</t>
  </si>
  <si>
    <t>Cuissons BT &gt; — Typologie convives avant choix du barème — Quels contrôles concrets, seuils PMS, preuves et décisions appliquer dans ce cas précis ?</t>
  </si>
  <si>
    <t>Pour Typologie convives avant choix du barème, quels gestes dois-tu faire, où dois-tu noter la preuve, et qui dois-tu prévenir si le contrôle n’est pas bon ?</t>
  </si>
  <si>
    <t>Consigne PRO : décrire le protocole applicable à Typologie convives avant choix du barème; préciser âge ou fragilité, régime/allergène, grammage, texture adaptée, barème temps/température. Indiquer le support de preuve, le responsable de libération, le traitement d’écart et, si utile, sonde propre et vérifiée, température à cœur, lot/heure/opérateur.</t>
  </si>
  <si>
    <t>Consigne CFA : expliquer avec tes mots ce que tu fais pour Typologie convives avant choix du barème : âge ou fragilité, régime/allergène, grammage, texture adaptée, barème temps/température. Dire où tu notes le résultat et qui tu préviens si le lot n’est pas conforme.</t>
  </si>
  <si>
    <t>Réponse attendue PRO : pour Typologie convives avant choix du barème, le protocole PMS/HACCP doit fixer âge ou fragilité; régime/allergène; grammage; texture adaptée;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</si>
  <si>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Typologie convives avant choix du barème, je prépare le matériel propre, je contrôle âge ou fragilité, je vérifie régime/allergène, je note le résultat avec le lot et l’heure. Si le résultat n’est pas bon, je ne sers pas, je mets le lot de côté et je préviens le responsable.</t>
  </si>
  <si>
    <t>Typologie convives avant choix du barème — Mémo PRO : ÂGE-RÉGIME/ALLERGÈNE-GRAMMAGE-TEXTURE-BARÈME = seuil, mesure, preuve, écart, décision.</t>
  </si>
  <si>
    <t>Typologie convives avant choix du barème — Mémo CFA : contrôler, écrire, bloquer si doute, prévenir.</t>
  </si>
  <si>
    <t>Q149</t>
  </si>
  <si>
    <t>Cuissons BT &gt; — Typologie convives — adaptation finale par public — Quels contrôles concrets, seuils PMS, preuves et décisions appliquer dans ce cas précis ?</t>
  </si>
  <si>
    <t>Pour Typologie convives — adaptation finale par public, quels gestes dois-tu faire, où dois-tu noter la preuve, et qui dois-tu prévenir si le contrôle n’est pas bon ?</t>
  </si>
  <si>
    <t>Consigne PRO : décrire le protocole applicable à Typologie convives — adaptation finale par public; préciser âge ou fragilité, régime/allergène, grammage, texture adaptée, barème temps/température. Indiquer le support de preuve, le responsable de libération, le traitement d’écart et, si utile, sonde propre et vérifiée, température à cœur, lot/heure/opérateur.</t>
  </si>
  <si>
    <t>Consigne CFA : expliquer avec tes mots ce que tu fais pour Typologie convives — adaptation finale par public : âge ou fragilité, régime/allergène, grammage, texture adaptée, barème temps/température. Dire où tu notes le résultat et qui tu préviens si le lot n’est pas conforme.</t>
  </si>
  <si>
    <t>Réponse attendue PRO : pour Typologie convives — adaptation finale par public, le protocole PMS/HACCP doit fixer âge ou fragilité; régime/allergène; grammage; texture adaptée;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</si>
  <si>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Typologie convives — adaptation finale par public, je prépare le matériel propre, je contrôle âge ou fragilité, je vérifie régime/allergène, je note le résultat avec le lot et l’heure. Si le résultat n’est pas bon, je ne sers pas, je mets le lot de côté et je préviens le responsable.</t>
  </si>
  <si>
    <t>Typologie convives — adaptation finale par public — Mémo PRO : ÂGE-RÉGIME/ALLERGÈNE-GRAMMAGE-TEXTURE-BARÈME = seuil, mesure, preuve, écart, décision.</t>
  </si>
  <si>
    <t>Typologie convives — adaptation finale par public — Mémo CFA : contrôler, écrire, bloquer si doute, prévenir.</t>
  </si>
  <si>
    <t>Q001</t>
  </si>
  <si>
    <t>DEFINITION</t>
  </si>
  <si>
    <t>Cuissons BT &gt; — Définition basse température — Quels critères distinguent une vraie cuisson basse température d’une simple cuisson lente ?</t>
  </si>
  <si>
    <t>Pour Définition basse température, quels gestes dois-tu faire, où dois-tu noter la preuve, et qui dois-tu prévenir si le contrôle n’est pas bon ?</t>
  </si>
  <si>
    <t>Consigne PRO : décrire le protocole applicable à Définition basse température;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</si>
  <si>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Définition basse température : barème temps/température, sonde propre et vérifiée, température à cœur, lot/heure/opérateur, décision si écart. Dire où tu notes le résultat et qui tu préviens si le lot n’est pas conforme.</t>
  </si>
  <si>
    <t>Réponse attendue PRO : pour Définition basse température,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</si>
  <si>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Définition basse température, je prépare le matériel propre, je contrôle barème temps/température, je vérifie sonde propre et vérifiée, je note le résultat avec le lot et l’heure. Si le résultat n’est pas bon, je ne sers pas, je mets le lot de côté et je préviens le responsable.</t>
  </si>
  <si>
    <t>Définition basse température — Mémo PRO : BARÈME-SONDE-TEMPÉRATURE-LOT/HEURE/OPÉRATEUR-DÉCISION = seuil, mesure, preuve, écart, décision.</t>
  </si>
  <si>
    <t>Définition basse température — Mémo CFA : contrôler, écrire, bloquer si doute, prévenir.</t>
  </si>
  <si>
    <t>Q109</t>
  </si>
  <si>
    <t>FONDS_SAUCES</t>
  </si>
  <si>
    <t>Cuissons BT &gt; — Fonds/jus/sauces en liaison froide — Comment articuler cuisson, refroidissement rapide, stockage froid et preuve de libération ?</t>
  </si>
  <si>
    <t>Pour Fonds/jus/sauces en liaison froide, que dois-tu vérifier au poste sur cuisson, refroidissement rapide, stockage et remise en température avant de libérer le lot ?</t>
  </si>
  <si>
    <t>Consigne PRO : décrire le protocole applicable à Fonds/jus/sauces en liaison froide; préciser descente en température tracée, stockage 0/+3 °C, étiquette DLC interne, viscosité, remise à ébullition contrôlée. Indiquer le support de preuve, le responsable de libération, le traitement d’écart et, si utile, refroidissement du volume liquide, barème temps/température, sonde propre et vérifiée.</t>
  </si>
  <si>
    <t>Consigne CFA : expliquer avec tes mots ce que tu fais pour Fonds/jus/sauces en liaison froide : descente en température tracée, stockage 0/+3 °C, étiquette DLC interne, viscosité, remise à ébullition contrôlée. Dire où tu notes le résultat et qui tu préviens si le lot n’est pas conforme.</t>
  </si>
  <si>
    <t>Réponse attendue PRO : pour Fonds/jus/sauces en liaison froide, le protocole PMS/HACCP doit fixer descente en température tracée; stockage 0/+3 °C; étiquette DLC interne; viscosité; remise à ébullition contrôlée; refroidissement du volume liquide. Le responsable contrôle la limite retenue, conserve la preuve lot/heure/opérateur, analyse l’écart, bloque ou corrige le lot si nécessaire, puis valide la libération avant expédition, stockage, remise en température ou service selon le cas.</t>
  </si>
  <si>
    <t>Réponse attendue CFA : pour Fonds/jus/sauces en liaison froide, je prépare le matériel propre, je contrôle descente en température tracée, je vérifie stockage 0/+3 °C, je note le résultat avec le lot et l’heure. Si le résultat n’est pas bon, je ne sers pas, je mets le lot de côté et je préviens le responsable.</t>
  </si>
  <si>
    <t>Fonds/jus/sauces en liaison froide — Mémo PRO : DESCENTE-STOCKAGE-ÉTIQUETTE-VISCOSITÉ-REMISE = seuil, mesure, preuve, écart, décision.</t>
  </si>
  <si>
    <t>Fonds/jus/sauces en liaison froide — Mémo CFA : contrôler, écrire, bloquer si doute, prévenir.</t>
  </si>
  <si>
    <t>Q110</t>
  </si>
  <si>
    <t>Cuissons BT &gt; — Fonds/jus/sauces en liaison chaude — Comment sécuriser la température à cœur puis le maintien chaud jusqu’au service ?</t>
  </si>
  <si>
    <t>Pour Fonds/jus/sauces en liaison chaude, que dois-tu vérifier au poste sur cuisson à cœur, maintien chaud, transport et service avant de libérer le lot ?</t>
  </si>
  <si>
    <t>Consigne PRO : décrire le protocole applicable à Fonds/jus/sauces en liaison chaude; préciser température de maintien chaud, heure de départ, caisson ou armoire chaude, viscosité, remise à ébullition contrôlée. Indiquer le support de preuve, le responsable de libération, le traitement d’écart et, si utile, refroidissement du volume liquide, barème temps/température, sonde propre et vérifiée.</t>
  </si>
  <si>
    <t>Consigne CFA : expliquer avec tes mots ce que tu fais pour Fonds/jus/sauces en liaison chaude : température de maintien chaud, heure de départ, caisson ou armoire chaude, viscosité, remise à ébullition contrôlée. Dire où tu notes le résultat et qui tu préviens si le lot n’est pas conforme.</t>
  </si>
  <si>
    <t>Réponse attendue PRO : pour Fonds/jus/sauces en liaison chaude, le protocole PMS/HACCP doit fixer température de maintien chaud; heure de départ; caisson ou armoire chaude; viscosité; remise à ébullition contrôlée; refroidissement du volume liquide. Le responsable contrôle la limite retenue, conserve la preuve lot/heure/opérateur, analyse l’écart, bloque ou corrige le lot si nécessaire, puis valide la libération avant expédition, stockage, remise en température ou service selon le cas.</t>
  </si>
  <si>
    <t>Réponse attendue CFA : pour Fonds/jus/sauces en liaison chaude, je prépare le matériel propre, je contrôle température de maintien chaud, je vérifie heure de départ, je note le résultat avec le lot et l’heure. Si le résultat n’est pas bon, je ne sers pas, je mets le lot de côté et je préviens le responsable.</t>
  </si>
  <si>
    <t>Fonds/jus/sauces en liaison chaude — Mémo PRO : TEMPÉRATURE-HEURE-CAISSON-VISCOSITÉ-REMISE = seuil, mesure, preuve, écart, décision.</t>
  </si>
  <si>
    <t>Fonds/jus/sauces en liaison chaude — Mémo CFA : contrôler, écrire, bloquer si doute, prévenir.</t>
  </si>
  <si>
    <t>Q111</t>
  </si>
  <si>
    <t>Cuissons BT &gt; — Fonds/jus/sauces en cuisson de nuit — Quels paramètres cuisson de nuit, contrôles à cœur et preuves écrites doivent être validés ?</t>
  </si>
  <si>
    <t>Pour Fonds/jus/sauces en cuisson de nuit, que dois-tu vérifier au poste sur lancement programme, surveillance différée et preuve au matin avant de libérer le lot ?</t>
  </si>
  <si>
    <t>Consigne PRO : décrire le protocole applicable à Fonds/jus/sauces en cuisson de nuit; préciser programme lancé, heure départ/fin, contrôle au matin, viscosité, remise à ébullition contrôlée. Indiquer le support de preuve, le responsable de libération, le traitement d’écart et, si utile, refroidissement du volume liquide, barème temps/température, sonde propre et vérifiée.</t>
  </si>
  <si>
    <t>Consigne CFA : expliquer avec tes mots ce que tu fais pour Fonds/jus/sauces en cuisson de nuit : programme lancé, heure départ/fin, contrôle au matin, viscosité, remise à ébullition contrôlée. Dire où tu notes le résultat et qui tu préviens si le lot n’est pas conforme.</t>
  </si>
  <si>
    <t>Réponse attendue PRO : pour Fonds/jus/sauces en cuisson de nuit, le protocole PMS/HACCP doit fixer programme lancé; heure départ/fin; contrôle au matin; viscosité; remise à ébullition contrôlée; refroidissement du volume liquide. Le responsable contrôle la limite retenue, conserve la preuve lot/heure/opérateur, analyse l’écart, bloque ou corrige le lot si nécessaire, puis valide la libération avant expédition, stockage, remise en température ou service selon le cas.</t>
  </si>
  <si>
    <t>Réponse attendue CFA : pour Fonds/jus/sauces en cuisson de nuit, je prépare le matériel propre, je contrôle programme lancé, je vérifie heure départ/fin, je note le résultat avec le lot et l’heure. Si le résultat n’est pas bon, je ne sers pas, je mets le lot de côté et je préviens le responsable.</t>
  </si>
  <si>
    <t>Fonds/jus/sauces en cuisson de nuit — Mémo PRO : PROGRAMME-HEURE-CONTRÔLE-VISCOSITÉ-REMISE = seuil, mesure, preuve, écart, décision.</t>
  </si>
  <si>
    <t>Fonds/jus/sauces en cuisson de nuit — Mémo CFA : contrôler, écrire, bloquer si doute, prévenir.</t>
  </si>
  <si>
    <t>Q112</t>
  </si>
  <si>
    <t>Cuissons BT &gt; — Fonds/jus/sauces en production de jour — Quels paramètres production de jour, contrôles à cœur et preuves écrites doivent être validés ?</t>
  </si>
  <si>
    <t>Pour Fonds/jus/sauces en production de jour, que dois-tu vérifier au poste sur fabrication au poste, contrôle immédiat et libération avant de libérer le lot ?</t>
  </si>
  <si>
    <t>Consigne PRO : décrire le protocole applicable à Fonds/jus/sauces en production de jour; préciser viscosité, remise à ébullition contrôlée, refroidissement du volume liquide, barème temps/température, sonde propre et vérifiée. Indiquer le support de preuve, le responsable de libération, le traitement d’écart et, si utile, température à cœur, lot/heure/opérateur, décision si écart.</t>
  </si>
  <si>
    <t>Consigne CFA : expliquer avec tes mots ce que tu fais pour Fonds/jus/sauces en production de jour : viscosité, remise à ébullition contrôlée, refroidissement du volume liquide, barème temps/température, sonde propre et vérifiée. Dire où tu notes le résultat et qui tu préviens si le lot n’est pas conforme.</t>
  </si>
  <si>
    <t>Réponse attendue PRO : pour Fonds/jus/sauces en production de jour, le protocole PMS/HACCP doit fixer viscosité; remise à ébullition contrôlée; refroidissement du volume liquide;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</si>
  <si>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Fonds/jus/sauces en production de jour, je prépare le matériel propre, je contrôle viscosité, je vérifie remise à ébullition contrôlée, je note le résultat avec le lot et l’heure. Si le résultat n’est pas bon, je ne sers pas, je mets le lot de côté et je préviens le responsable.</t>
  </si>
  <si>
    <t>Fonds/jus/sauces en production de jour — Mémo PRO : VISCOSITÉ-REMISE-REFROIDISSEMENT-BARÈME-SONDE = seuil, mesure, preuve, écart, décision.</t>
  </si>
  <si>
    <t>Fonds/jus/sauces en production de jour — Mémo CFA : contrôler, écrire, bloquer si doute, prévenir.</t>
  </si>
  <si>
    <t>Q113</t>
  </si>
  <si>
    <t>Cuissons BT &gt; — Fonds/jus/sauces en grammage contraint — Comment maîtriser rendement, perte matière et portion conforme sans dégrader la sécurité sanitaire ?</t>
  </si>
  <si>
    <t>Pour Fonds/jus/sauces en grammage contraint, que dois-tu vérifier au poste sur rendement, perte matière et portion servie avant de libérer le lot ?</t>
  </si>
  <si>
    <t>Consigne PRO : décrire le protocole applicable à Fonds/jus/sauces en grammage contraint; préciser poids avant/après cuisson, perte matière, portion cible, viscosité, remise à ébullition contrôlée. Indiquer le support de preuve, le responsable de libération, le traitement d’écart et, si utile, refroidissement du volume liquide, barème temps/température, sonde propre et vérifiée.</t>
  </si>
  <si>
    <t>Consigne CFA : expliquer avec tes mots ce que tu fais pour Fonds/jus/sauces en grammage contraint : poids avant/après cuisson, perte matière, portion cible, viscosité, remise à ébullition contrôlée. Dire où tu notes le résultat et qui tu préviens si le lot n’est pas conforme.</t>
  </si>
  <si>
    <t>Réponse attendue PRO : pour Fonds/jus/sauces en grammage contraint, le protocole PMS/HACCP doit fixer poids avant/après cuisson; perte matière; portion cible; viscosité; remise à ébullition contrôlée; refroidissement du volume liquide. Le responsable contrôle la limite retenue, conserve la preuve lot/heure/opérateur, analyse l’écart, bloque ou corrige le lot si nécessaire, puis valide la libération avant expédition, stockage, remise en température ou service selon le cas.</t>
  </si>
  <si>
    <t>Réponse attendue CFA : pour Fonds/jus/sauces en grammage contraint, je prépare le matériel propre, je contrôle poids avant/après cuisson, je vérifie perte matière, je note le résultat avec le lot et l’heure. Si le résultat n’est pas bon, je ne sers pas, je mets le lot de côté et je préviens le responsable.</t>
  </si>
  <si>
    <t>Fonds/jus/sauces en grammage contraint — Mémo PRO : POIDS-PERTE-PORTION-VISCOSITÉ-REMISE = seuil, mesure, preuve, écart, décision.</t>
  </si>
  <si>
    <t>Fonds/jus/sauces en grammage contraint — Mémo CFA : contrôler, écrire, bloquer si doute, prévenir.</t>
  </si>
  <si>
    <t>Q114</t>
  </si>
  <si>
    <t>Cuissons BT &gt; — Fonds/jus/sauces en convives fragiles — Quels seuils, textures et preuves supplémentaires faut-il exiger avant service à public fragile ?</t>
  </si>
  <si>
    <t>Pour Fonds/jus/sauces en convives fragiles, que dois-tu vérifier au poste sur seuil renforcé, texture et délai de service avant de libérer le lot ?</t>
  </si>
  <si>
    <t>Consigne PRO : décrire le protocole applicable à Fonds/jus/sauces en convives fragiles; préciser public fragile identifié, texture/régime validé, délai réduit, viscosité, remise à ébullition contrôlée. Indiquer le support de preuve, le responsable de libération, le traitement d’écart et, si utile, refroidissement du volume liquide, barème temps/température, sonde propre et vérifiée.</t>
  </si>
  <si>
    <t>Consigne CFA : expliquer avec tes mots ce que tu fais pour Fonds/jus/sauces en convives fragiles : public fragile identifié, texture/régime validé, délai réduit, viscosité, remise à ébullition contrôlée. Dire où tu notes le résultat et qui tu préviens si le lot n’est pas conforme.</t>
  </si>
  <si>
    <t>Réponse attendue PRO : pour Fonds/jus/sauces en convives fragiles, le protocole PMS/HACCP doit fixer public fragile identifié; texture/régime validé; délai réduit; viscosité; remise à ébullition contrôlée; refroidissement du volume liquide. Le responsable contrôle la limite retenue, conserve la preuve lot/heure/opérateur, analyse l’écart, bloque ou corrige le lot si nécessaire, puis valide la libération avant expédition, stockage, remise en température ou service selon le cas.</t>
  </si>
  <si>
    <t>Réponse attendue CFA : pour Fonds/jus/sauces en convives fragiles, je prépare le matériel propre, je contrôle public fragile identifié, je vérifie texture/régime validé, je note le résultat avec le lot et l’heure. Si le résultat n’est pas bon, je ne sers pas, je mets le lot de côté et je préviens le responsable.</t>
  </si>
  <si>
    <t>Fonds/jus/sauces en convives fragiles — Mémo PRO : PUBLIC-TEXTURE/RÉGIME-DÉLAI-VISCOSITÉ-REMISE = seuil, mesure, preuve, écart, décision.</t>
  </si>
  <si>
    <t>Fonds/jus/sauces en convives fragiles — Mémo CFA : contrôler, écrire, bloquer si doute, prévenir.</t>
  </si>
  <si>
    <t>Q030</t>
  </si>
  <si>
    <t>FORMATION</t>
  </si>
  <si>
    <t>Cuissons BT &gt; — Bilan formateur après exercice BT — Quels indicateurs, écarts et décisions pédagogiques consigner pour faire progresser l’apprenant ?</t>
  </si>
  <si>
    <t>Pour Bilan formateur après exercice BT, quels faits observés, erreurs et progrès dois-tu noter pour que le formateur puisse t’aider utilement ?</t>
  </si>
  <si>
    <t>Consigne PRO : décrire le protocole applicable à Bilan formateur après exercice BT; préciser objectif observé, erreur prioritaire, feedback concret, nouvel essai, barème temps/température. Indiquer le support de preuve, le responsable de libération, le traitement d’écart et, si utile, sonde propre et vérifiée, température à cœur, lot/heure/opérateur.</t>
  </si>
  <si>
    <t>Consigne CFA : expliquer avec tes mots ce que tu fais pour Bilan formateur après exercice BT : objectif observé, erreur prioritaire, feedback concret, nouvel essai, barème temps/température. Dire où tu notes le résultat et qui tu préviens si le lot n’est pas conforme.</t>
  </si>
  <si>
    <t>Réponse attendue PRO : pour Bilan formateur après exercice BT, le protocole PMS/HACCP doit fixer objectif observé; erreur prioritaire; feedback concret; nouvel essai;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</si>
  <si>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Bilan formateur après exercice BT, je prépare le matériel propre, je contrôle objectif observé, je vérifie erreur prioritaire, je note le résultat avec le lot et l’heure. Si le résultat n’est pas bon, je ne sers pas, je mets le lot de côté et je préviens le responsable.</t>
  </si>
  <si>
    <t>Bilan formateur après exercice BT — Mémo PRO : OBJECTIF-ERREUR-FEEDBACK-NOUVEL-BARÈME = seuil, mesure, preuve, écart, décision.</t>
  </si>
  <si>
    <t>Bilan formateur après exercice BT — Mémo CFA : contrôler, écrire, bloquer si doute, prévenir.</t>
  </si>
  <si>
    <t>Q150</t>
  </si>
  <si>
    <t>Cuissons BT &gt; — Bilan formateur — progression et preuves d’acquisition — Quels indicateurs, écarts et décisions pédagogiques consigner pour faire progresser l’apprenant ?</t>
  </si>
  <si>
    <t>Pour Bilan formateur — progression et preuves d’acquisition, quels faits observés, erreurs et progrès dois-tu noter pour que le formateur puisse t’aider utilement ?</t>
  </si>
  <si>
    <t>Consigne PRO : décrire le protocole applicable à Bilan formateur — progression et preuves d’acquisition; préciser objectif observé, erreur prioritaire, feedback concret, nouvel essai, barème temps/température. Indiquer le support de preuve, le responsable de libération, le traitement d’écart et, si utile, sonde propre et vérifiée, température à cœur, lot/heure/opérateur.</t>
  </si>
  <si>
    <t>Consigne CFA : expliquer avec tes mots ce que tu fais pour Bilan formateur — progression et preuves d’acquisition : objectif observé, erreur prioritaire, feedback concret, nouvel essai, barème temps/température. Dire où tu notes le résultat et qui tu préviens si le lot n’est pas conforme.</t>
  </si>
  <si>
    <t>Réponse attendue PRO : pour Bilan formateur — progression et preuves d’acquisition, le protocole PMS/HACCP doit fixer objectif observé; erreur prioritaire; feedback concret; nouvel essai;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</si>
  <si>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Bilan formateur — progression et preuves d’acquisition, je prépare le matériel propre, je contrôle objectif observé, je vérifie erreur prioritaire, je note le résultat avec le lot et l’heure. Si le résultat n’est pas bon, je ne sers pas, je mets le lot de côté et je préviens le responsable.</t>
  </si>
  <si>
    <t>Bilan formateur — progression et preuves d’acquisition — Mémo PRO : OBJECTIF-ERREUR-FEEDBACK-NOUVEL-BARÈME = seuil, mesure, preuve, écart, décision.</t>
  </si>
  <si>
    <t>Bilan formateur — progression et preuves d’acquisition — Mémo CFA : contrôler, écrire, bloquer si doute, prévenir.</t>
  </si>
  <si>
    <t>Q003</t>
  </si>
  <si>
    <t>HACCP</t>
  </si>
  <si>
    <t>Cuissons BT &gt; — Validation barème temps/température — Comment valider le couple temps/température et le rattacher au PMS avant production ?</t>
  </si>
  <si>
    <t>Pour Validation barème temps/température, quels gestes dois-tu faire, où dois-tu noter la preuve, et qui dois-tu prévenir si le contrôle n’est pas bon ?</t>
  </si>
  <si>
    <t>Consigne PRO : décrire le protocole applicable à Validation barème temps/température;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</si>
  <si>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Validation barème temps/température : barème temps/température, sonde propre et vérifiée, température à cœur, lot/heure/opérateur, décision si écart. Dire où tu notes le résultat et qui tu préviens si le lot n’est pas conforme.</t>
  </si>
  <si>
    <t>Réponse attendue PRO : pour Validation barème temps/température,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</si>
  <si>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Validation barème temps/température, je prépare le matériel propre, je contrôle barème temps/température, je vérifie sonde propre et vérifiée, je note le résultat avec le lot et l’heure. Si le résultat n’est pas bon, je ne sers pas, je mets le lot de côté et je préviens le responsable.</t>
  </si>
  <si>
    <t>Validation barème temps/température — Mémo PRO : BARÈME-SONDE-TEMPÉRATURE-LOT/HEURE/OPÉRATEUR-DÉCISION = seuil, mesure, preuve, écart, décision.</t>
  </si>
  <si>
    <t>Validation barème temps/température — Mémo CFA : contrôler, écrire, bloquer si doute, prévenir.</t>
  </si>
  <si>
    <t>Q024</t>
  </si>
  <si>
    <t>HYGIENE</t>
  </si>
  <si>
    <t>Cuissons BT &gt; — Nettoyage désinfection — Quels contrôles concrets, seuils PMS, preuves et décisions appliquer dans ce cas précis ?</t>
  </si>
  <si>
    <t>Pour Nettoyage désinfection, quels gestes dois-tu faire, où dois-tu noter la preuve, et qui dois-tu prévenir si le contrôle n’est pas bon ?</t>
  </si>
  <si>
    <t>Consigne PRO : décrire le protocole applicable à Nettoyage désinfection; préciser flux propre/sale, nettoyage désinfection, mains/ustensiles propres, barème temps/température, sonde propre et vérifiée. Indiquer le support de preuve, le responsable de libération, le traitement d’écart et, si utile, température à cœur, lot/heure/opérateur, décision si écart.</t>
  </si>
  <si>
    <t>Consigne CFA : expliquer avec tes mots ce que tu fais pour Nettoyage désinfection : flux propre/sale, nettoyage désinfection, mains/ustensiles propres, barème temps/température, sonde propre et vérifiée. Dire où tu notes le résultat et qui tu préviens si le lot n’est pas conforme.</t>
  </si>
  <si>
    <t>Réponse attendue PRO : pour Nettoyage désinfection, le protocole PMS/HACCP doit fixer flux propre/sale; nettoyage désinfection; mains/ustensiles propres;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</si>
  <si>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Nettoyage désinfection, je prépare le matériel propre, je contrôle flux propre/sale, je vérifie nettoyage désinfection, je note le résultat avec le lot et l’heure. Si le résultat n’est pas bon, je ne sers pas, je mets le lot de côté et je préviens le responsable.</t>
  </si>
  <si>
    <t>Nettoyage désinfection — Mémo PRO : FLUX-NETTOYAGE-MAINS/USTENSILES-BARÈME-SONDE = seuil, mesure, preuve, écart, décision.</t>
  </si>
  <si>
    <t>Nettoyage désinfection — Mémo CFA : contrôler, écrire, bloquer si doute, prévenir.</t>
  </si>
  <si>
    <t>Q025</t>
  </si>
  <si>
    <t>Cuissons BT &gt; — Marche en avant avant cuisson BT — Quels contrôles concrets, seuils PMS, preuves et décisions appliquer dans ce cas précis ?</t>
  </si>
  <si>
    <t>Pour Marche en avant avant cuisson BT, quels gestes dois-tu faire, où dois-tu noter la preuve, et qui dois-tu prévenir si le contrôle n’est pas bon ?</t>
  </si>
  <si>
    <t>Consigne PRO : décrire le protocole applicable à Marche en avant avant cuisson BT; préciser flux propre/sale, nettoyage désinfection, mains/ustensiles propres, barème temps/température, sonde propre et vérifiée. Indiquer le support de preuve, le responsable de libération, le traitement d’écart et, si utile, température à cœur, lot/heure/opérateur, décision si écart.</t>
  </si>
  <si>
    <t>Consigne CFA : expliquer avec tes mots ce que tu fais pour Marche en avant avant cuisson BT : flux propre/sale, nettoyage désinfection, mains/ustensiles propres, barème temps/température, sonde propre et vérifiée. Dire où tu notes le résultat et qui tu préviens si le lot n’est pas conforme.</t>
  </si>
  <si>
    <t>Réponse attendue PRO : pour Marche en avant avant cuisson BT, le protocole PMS/HACCP doit fixer flux propre/sale; nettoyage désinfection; mains/ustensiles propres;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</si>
  <si>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Marche en avant avant cuisson BT, je prépare le matériel propre, je contrôle flux propre/sale, je vérifie nettoyage désinfection, je note le résultat avec le lot et l’heure. Si le résultat n’est pas bon, je ne sers pas, je mets le lot de côté et je préviens le responsable.</t>
  </si>
  <si>
    <t>Marche en avant avant cuisson BT — Mémo PRO : FLUX-NETTOYAGE-MAINS/USTENSILES-BARÈME-SONDE = seuil, mesure, preuve, écart, décision.</t>
  </si>
  <si>
    <t>Marche en avant avant cuisson BT — Mémo CFA : contrôler, écrire, bloquer si doute, prévenir.</t>
  </si>
  <si>
    <t>Q145</t>
  </si>
  <si>
    <t>Cuissons BT &gt; — Marche en avant appliquée au circuit BT final — Quels contrôles concrets, seuils PMS, preuves et décisions appliquer dans ce cas précis ?</t>
  </si>
  <si>
    <t>Pour Marche en avant appliquée au circuit BT final, quels gestes dois-tu faire, où dois-tu noter la preuve, et qui dois-tu prévenir si le contrôle n’est pas bon ?</t>
  </si>
  <si>
    <t>Consigne PRO : décrire le protocole applicable à Marche en avant appliquée au circuit BT final; préciser flux propre/sale, nettoyage désinfection, mains/ustensiles propres, barème temps/température, sonde propre et vérifiée. Indiquer le support de preuve, le responsable de libération, le traitement d’écart et, si utile, température à cœur, lot/heure/opérateur, décision si écart.</t>
  </si>
  <si>
    <t>Consigne CFA : expliquer avec tes mots ce que tu fais pour Marche en avant appliquée au circuit BT final : flux propre/sale, nettoyage désinfection, mains/ustensiles propres, barème temps/température, sonde propre et vérifiée. Dire où tu notes le résultat et qui tu préviens si le lot n’est pas conforme.</t>
  </si>
  <si>
    <t>Réponse attendue PRO : pour Marche en avant appliquée au circuit BT final, le protocole PMS/HACCP doit fixer flux propre/sale; nettoyage désinfection; mains/ustensiles propres;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</si>
  <si>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Marche en avant appliquée au circuit BT final, je prépare le matériel propre, je contrôle flux propre/sale, je vérifie nettoyage désinfection, je note le résultat avec le lot et l’heure. Si le résultat n’est pas bon, je ne sers pas, je mets le lot de côté et je préviens le responsable.</t>
  </si>
  <si>
    <t>Marche en avant appliquée au circuit BT final — Mémo PRO : FLUX-NETTOYAGE-MAINS/USTENSILES-BARÈME-SONDE = seuil, mesure, preuve, écart, décision.</t>
  </si>
  <si>
    <t>Marche en avant appliquée au circuit BT final — Mémo CFA : contrôler, écrire, bloquer si doute, prévenir.</t>
  </si>
  <si>
    <t>Q085</t>
  </si>
  <si>
    <t>LEGUMES</t>
  </si>
  <si>
    <t>Cuissons BT &gt; — Légumes verts en liaison froide — Comment articuler cuisson, refroidissement rapide, stockage froid et preuve de libération ?</t>
  </si>
  <si>
    <t>Pour Légumes verts en liaison froide, que dois-tu vérifier au poste sur cuisson, refroidissement rapide, stockage et remise en température avant de libérer le lot ?</t>
  </si>
  <si>
    <t>Consigne PRO : décrire le protocole applicable à Légumes verts en liaison froide; préciser descente en température tracée, stockage 0/+3 °C, étiquette DLC interne,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</si>
  <si>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verts en liaison froide : descente en température tracée, stockage 0/+3 °C, étiquette DLC interne, calibre homogène, texture attendue. Dire où tu notes le résultat et qui tu préviens si le lot n’est pas conforme.</t>
  </si>
  <si>
    <t>Réponse attendue PRO : pour Légumes verts en liaison froide, le protocole PMS/HACCP doit fixer descente en température tracée; stockage 0/+3 °C; étiquette DLC interne;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</si>
  <si>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verts en liaison froide, je prépare le matériel propre, je contrôle descente en température tracée, je vérifie stockage 0/+3 °C, je note le résultat avec le lot et l’heure. Si le résultat n’est pas bon, je ne sers pas, je mets le lot de côté et je préviens le responsable.</t>
  </si>
  <si>
    <t>Légumes verts en liaison froide — Mémo PRO : DESCENTE-STOCKAGE-ÉTIQUETTE-CALIBRE-TEXTURE = seuil, mesure, preuve, écart, décision.</t>
  </si>
  <si>
    <t>Légumes verts en liaison froide — Mémo CFA : contrôler, écrire, bloquer si doute, prévenir.</t>
  </si>
  <si>
    <t>Q086</t>
  </si>
  <si>
    <t>Cuissons BT &gt; — Légumes verts en liaison chaude — Comment sécuriser la température à cœur puis le maintien chaud jusqu’au service ?</t>
  </si>
  <si>
    <t>Pour Légumes verts en liaison chaude, que dois-tu vérifier au poste sur cuisson à cœur, maintien chaud, transport et service avant de libérer le lot ?</t>
  </si>
  <si>
    <t>Consigne PRO : décrire le protocole applicable à Légumes verts en liaison chaude; préciser température de maintien chaud, heure de départ, caisson ou armoire chaude,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</si>
  <si>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verts en liaison chaude : température de maintien chaud, heure de départ, caisson ou armoire chaude, calibre homogène, texture attendue. Dire où tu notes le résultat et qui tu préviens si le lot n’est pas conforme.</t>
  </si>
  <si>
    <t>Réponse attendue PRO : pour Légumes verts en liaison chaude, le protocole PMS/HACCP doit fixer température de maintien chaud; heure de départ; caisson ou armoire chaude;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</si>
  <si>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verts en liaison chaude, je prépare le matériel propre, je contrôle température de maintien chaud, je vérifie heure de départ, je note le résultat avec le lot et l’heure. Si le résultat n’est pas bon, je ne sers pas, je mets le lot de côté et je préviens le responsable.</t>
  </si>
  <si>
    <t>Légumes verts en liaison chaude — Mémo PRO : TEMPÉRATURE-HEURE-CAISSON-CALIBRE-TEXTURE = seuil, mesure, preuve, écart, décision.</t>
  </si>
  <si>
    <t>Légumes verts en liaison chaude — Mémo CFA : contrôler, écrire, bloquer si doute, prévenir.</t>
  </si>
  <si>
    <t>Q087</t>
  </si>
  <si>
    <t>Cuissons BT &gt; — Légumes verts en cuisson de nuit — Quels paramètres cuisson de nuit, contrôles à cœur et preuves écrites doivent être validés ?</t>
  </si>
  <si>
    <t>Pour Légumes verts en cuisson de nuit, que dois-tu vérifier au poste sur lancement programme, surveillance différée et preuve au matin avant de libérer le lot ?</t>
  </si>
  <si>
    <t>Consigne PRO : décrire le protocole applicable à Légumes verts en cuisson de nuit; préciser programme lancé, heure départ/fin, contrôle au matin,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</si>
  <si>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verts en cuisson de nuit : programme lancé, heure départ/fin, contrôle au matin, calibre homogène, texture attendue. Dire où tu notes le résultat et qui tu préviens si le lot n’est pas conforme.</t>
  </si>
  <si>
    <t>Réponse attendue PRO : pour Légumes verts en cuisson de nuit, le protocole PMS/HACCP doit fixer programme lancé; heure départ/fin; contrôle au matin;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</si>
  <si>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verts en cuisson de nuit, je prépare le matériel propre, je contrôle programme lancé, je vérifie heure départ/fin, je note le résultat avec le lot et l’heure. Si le résultat n’est pas bon, je ne sers pas, je mets le lot de côté et je préviens le responsable.</t>
  </si>
  <si>
    <t>Légumes verts en cuisson de nuit — Mémo PRO : PROGRAMME-HEURE-CONTRÔLE-CALIBRE-TEXTURE = seuil, mesure, preuve, écart, décision.</t>
  </si>
  <si>
    <t>Légumes verts en cuisson de nuit — Mémo CFA : contrôler, écrire, bloquer si doute, prévenir.</t>
  </si>
  <si>
    <t>Q088</t>
  </si>
  <si>
    <t>Cuissons BT &gt; — Légumes verts en production de jour — Quels paramètres production de jour, contrôles à cœur et preuves écrites doivent être validés ?</t>
  </si>
  <si>
    <t>Pour Légumes verts en production de jour, que dois-tu vérifier au poste sur fabrication au poste, contrôle immédiat et libération avant de libérer le lot ?</t>
  </si>
  <si>
    <t>Consigne PRO : décrire le protocole applicable à Légumes verts en production de jour; préciser calibre homogène, texture attendue, couleur ou tenue contrôlée, barème temps/température, sonde propre et vérifiée. Indiquer le support de preuve, le responsable de libération, le traitement d’écart et, si utile, température à cœur, lot/heure/opérateur, décision si écart.</t>
  </si>
  <si>
    <t>Consigne CFA : expliquer avec tes mots ce que tu fais pour Légumes verts en production de jour : calibre homogène, texture attendue, couleur ou tenue contrôlée, barème temps/température, sonde propre et vérifiée. Dire où tu notes le résultat et qui tu préviens si le lot n’est pas conforme.</t>
  </si>
  <si>
    <t>Réponse attendue PRO : pour Légumes verts en production de jour, le protocole PMS/HACCP doit fixer calibre homogène; texture attendue; couleur ou tenue contrôlée;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</si>
  <si>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verts en production de jour, je prépare le matériel propre, je contrôle calibre homogène, je vérifie texture attendue, je note le résultat avec le lot et l’heure. Si le résultat n’est pas bon, je ne sers pas, je mets le lot de côté et je préviens le responsable.</t>
  </si>
  <si>
    <t>Légumes verts en production de jour — Mémo PRO : CALIBRE-TEXTURE-COULEUR-BARÈME-SONDE = seuil, mesure, preuve, écart, décision.</t>
  </si>
  <si>
    <t>Légumes verts en production de jour — Mémo CFA : contrôler, écrire, bloquer si doute, prévenir.</t>
  </si>
  <si>
    <t>Q089</t>
  </si>
  <si>
    <t>Cuissons BT &gt; — Légumes verts en grammage contraint — Comment maîtriser rendement, perte matière et portion conforme sans dégrader la sécurité sanitaire ?</t>
  </si>
  <si>
    <t>Pour Légumes verts en grammage contraint, que dois-tu vérifier au poste sur rendement, perte matière et portion servie avant de libérer le lot ?</t>
  </si>
  <si>
    <t>Consigne PRO : décrire le protocole applicable à Légumes verts en grammage contraint; préciser poids avant/après cuisson, perte matière, portion cible,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</si>
  <si>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verts en grammage contraint : poids avant/après cuisson, perte matière, portion cible, calibre homogène, texture attendue. Dire où tu notes le résultat et qui tu préviens si le lot n’est pas conforme.</t>
  </si>
  <si>
    <t>Réponse attendue PRO : pour Légumes verts en grammage contraint, le protocole PMS/HACCP doit fixer poids avant/après cuisson; perte matière; portion cible;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</si>
  <si>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verts en grammage contraint, je prépare le matériel propre, je contrôle poids avant/après cuisson, je vérifie perte matière, je note le résultat avec le lot et l’heure. Si le résultat n’est pas bon, je ne sers pas, je mets le lot de côté et je préviens le responsable.</t>
  </si>
  <si>
    <t>Légumes verts en grammage contraint — Mémo PRO : POIDS-PERTE-PORTION-CALIBRE-TEXTURE = seuil, mesure, preuve, écart, décision.</t>
  </si>
  <si>
    <t>Légumes verts en grammage contraint — Mémo CFA : contrôler, écrire, bloquer si doute, prévenir.</t>
  </si>
  <si>
    <t>Q090</t>
  </si>
  <si>
    <t>Cuissons BT &gt; — Légumes verts en convives fragiles — Quels seuils, textures et preuves supplémentaires faut-il exiger avant service à public fragile ?</t>
  </si>
  <si>
    <t>Pour Légumes verts en convives fragiles, que dois-tu vérifier au poste sur seuil renforcé, texture et délai de service avant de libérer le lot ?</t>
  </si>
  <si>
    <t>Consigne PRO : décrire le protocole applicable à Légumes verts en convives fragiles; préciser public fragile identifié, texture/régime validé, délai réduit,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</si>
  <si>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verts en convives fragiles : public fragile identifié, texture/régime validé, délai réduit, calibre homogène, texture attendue. Dire où tu notes le résultat et qui tu préviens si le lot n’est pas conforme.</t>
  </si>
  <si>
    <t>Réponse attendue PRO : pour Légumes verts en convives fragiles, le protocole PMS/HACCP doit fixer public fragile identifié; texture/régime validé; délai réduit;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</si>
  <si>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verts en convives fragiles, je prépare le matériel propre, je contrôle public fragile identifié, je vérifie texture/régime validé, je note le résultat avec le lot et l’heure. Si le résultat n’est pas bon, je ne sers pas, je mets le lot de côté et je préviens le responsable.</t>
  </si>
  <si>
    <t>Légumes verts en convives fragiles — Mémo PRO : PUBLIC-TEXTURE/RÉGIME-DÉLAI-CALIBRE-TEXTURE = seuil, mesure, preuve, écart, décision.</t>
  </si>
  <si>
    <t>Légumes verts en convives fragiles — Mémo CFA : contrôler, écrire, bloquer si doute, prévenir.</t>
  </si>
  <si>
    <t>Q091</t>
  </si>
  <si>
    <t>Cuissons BT &gt; — Légumes racines en liaison froide — Comment articuler cuisson, refroidissement rapide, stockage froid et preuve de libération ?</t>
  </si>
  <si>
    <t>Pour Légumes racines en liaison froide, que dois-tu vérifier au poste sur cuisson, refroidissement rapide, stockage et remise en température avant de libérer le lot ?</t>
  </si>
  <si>
    <t>Consigne PRO : décrire le protocole applicable à Légumes racines en liaison froide; préciser descente en température tracée, stockage 0/+3 °C, étiquette DLC interne,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</si>
  <si>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racines en liaison froide : descente en température tracée, stockage 0/+3 °C, étiquette DLC interne, calibre homogène, texture attendue. Dire où tu notes le résultat et qui tu préviens si le lot n’est pas conforme.</t>
  </si>
  <si>
    <t>Réponse attendue PRO : pour Légumes racines en liaison froide, le protocole PMS/HACCP doit fixer descente en température tracée; stockage 0/+3 °C; étiquette DLC interne;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</si>
  <si>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racines en liaison froide, je prépare le matériel propre, je contrôle descente en température tracée, je vérifie stockage 0/+3 °C, je note le résultat avec le lot et l’heure. Si le résultat n’est pas bon, je ne sers pas, je mets le lot de côté et je préviens le responsable.</t>
  </si>
  <si>
    <t>Légumes racines en liaison froide — Mémo PRO : DESCENTE-STOCKAGE-ÉTIQUETTE-CALIBRE-TEXTURE = seuil, mesure, preuve, écart, décision.</t>
  </si>
  <si>
    <t>Légumes racines en liaison froide — Mémo CFA : contrôler, écrire, bloquer si doute, prévenir.</t>
  </si>
  <si>
    <t>Q092</t>
  </si>
  <si>
    <t>Cuissons BT &gt; — Légumes racines en liaison chaude — Comment sécuriser la température à cœur puis le maintien chaud jusqu’au service ?</t>
  </si>
  <si>
    <t>Pour Légumes racines en liaison chaude, que dois-tu vérifier au poste sur cuisson à cœur, maintien chaud, transport et service avant de libérer le lot ?</t>
  </si>
  <si>
    <t>Consigne PRO : décrire le protocole applicable à Légumes racines en liaison chaude; préciser température de maintien chaud, heure de départ, caisson ou armoire chaude,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</si>
  <si>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racines en liaison chaude : température de maintien chaud, heure de départ, caisson ou armoire chaude, calibre homogène, texture attendue. Dire où tu notes le résultat et qui tu préviens si le lot n’est pas conforme.</t>
  </si>
  <si>
    <t>Réponse attendue PRO : pour Légumes racines en liaison chaude, le protocole PMS/HACCP doit fixer température de maintien chaud; heure de départ; caisson ou armoire chaude;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</si>
  <si>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racines en liaison chaude, je prépare le matériel propre, je contrôle température de maintien chaud, je vérifie heure de départ, je note le résultat avec le lot et l’heure. Si le résultat n’est pas bon, je ne sers pas, je mets le lot de côté et je préviens le responsable.</t>
  </si>
  <si>
    <t>Légumes racines en liaison chaude — Mémo PRO : TEMPÉRATURE-HEURE-CAISSON-CALIBRE-TEXTURE = seuil, mesure, preuve, écart, décision.</t>
  </si>
  <si>
    <t>Légumes racines en liaison chaude — Mémo CFA : contrôler, écrire, bloquer si doute, prévenir.</t>
  </si>
  <si>
    <t>Q093</t>
  </si>
  <si>
    <t>Cuissons BT &gt; — Légumes racines en cuisson de nuit — Quels paramètres cuisson de nuit, contrôles à cœur et preuves écrites doivent être validés ?</t>
  </si>
  <si>
    <t>Pour Légumes racines en cuisson de nuit, que dois-tu vérifier au poste sur lancement programme, surveillance différée et preuve au matin avant de libérer le lot ?</t>
  </si>
  <si>
    <t>Consigne PRO : décrire le protocole applicable à Légumes racines en cuisson de nuit; préciser programme lancé, heure départ/fin, contrôle au matin,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</si>
  <si>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racines en cuisson de nuit : programme lancé, heure départ/fin, contrôle au matin, calibre homogène, texture attendue. Dire où tu notes le résultat et qui tu préviens si le lot n’est pas conforme.</t>
  </si>
  <si>
    <t>Réponse attendue PRO : pour Légumes racines en cuisson de nuit, le protocole PMS/HACCP doit fixer programme lancé; heure départ/fin; contrôle au matin;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</si>
  <si>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racines en cuisson de nuit, je prépare le matériel propre, je contrôle programme lancé, je vérifie heure départ/fin, je note le résultat avec le lot et l’heure. Si le résultat n’est pas bon, je ne sers pas, je mets le lot de côté et je préviens le responsable.</t>
  </si>
  <si>
    <t>Légumes racines en cuisson de nuit — Mémo PRO : PROGRAMME-HEURE-CONTRÔLE-CALIBRE-TEXTURE = seuil, mesure, preuve, écart, décision.</t>
  </si>
  <si>
    <t>Légumes racines en cuisson de nuit — Mémo CFA : contrôler, écrire, bloquer si doute, prévenir.</t>
  </si>
  <si>
    <t>Q094</t>
  </si>
  <si>
    <t>Cuissons BT &gt; — Légumes racines en production de jour — Quels paramètres production de jour, contrôles à cœur et preuves écrites doivent être validés ?</t>
  </si>
  <si>
    <t>Pour Légumes racines en production de jour, que dois-tu vérifier au poste sur fabrication au poste, contrôle immédiat et libération avant de libérer le lot ?</t>
  </si>
  <si>
    <t>Consigne PRO : décrire le protocole applicable à Légumes racines en production de jour; préciser calibre homogène, texture attendue, couleur ou tenue contrôlée, barème temps/température, sonde propre et vérifiée. Indiquer le support de preuve, le responsable de libération, le traitement d’écart et, si utile, température à cœur, lot/heure/opérateur, décision si écart.</t>
  </si>
  <si>
    <t>Consigne CFA : expliquer avec tes mots ce que tu fais pour Légumes racines en production de jour : calibre homogène, texture attendue, couleur ou tenue contrôlée, barème temps/température, sonde propre et vérifiée. Dire où tu notes le résultat et qui tu préviens si le lot n’est pas conforme.</t>
  </si>
  <si>
    <t>Réponse attendue PRO : pour Légumes racines en production de jour, le protocole PMS/HACCP doit fixer calibre homogène; texture attendue; couleur ou tenue contrôlée;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</si>
  <si>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racines en production de jour, je prépare le matériel propre, je contrôle calibre homogène, je vérifie texture attendue, je note le résultat avec le lot et l’heure. Si le résultat n’est pas bon, je ne sers pas, je mets le lot de côté et je préviens le responsable.</t>
  </si>
  <si>
    <t>Légumes racines en production de jour — Mémo PRO : CALIBRE-TEXTURE-COULEUR-BARÈME-SONDE = seuil, mesure, preuve, écart, décision.</t>
  </si>
  <si>
    <t>Légumes racines en production de jour — Mémo CFA : contrôler, écrire, bloquer si doute, prévenir.</t>
  </si>
  <si>
    <t>Q095</t>
  </si>
  <si>
    <t>Cuissons BT &gt; — Légumes racines en grammage contraint — Comment maîtriser rendement, perte matière et portion conforme sans dégrader la sécurité sanitaire ?</t>
  </si>
  <si>
    <t>Pour Légumes racines en grammage contraint, que dois-tu vérifier au poste sur rendement, perte matière et portion servie avant de libérer le lot ?</t>
  </si>
  <si>
    <t>Consigne PRO : décrire le protocole applicable à Légumes racines en grammage contraint; préciser poids avant/après cuisson, perte matière, portion cible,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</si>
  <si>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racines en grammage contraint : poids avant/après cuisson, perte matière, portion cible, calibre homogène, texture attendue. Dire où tu notes le résultat et qui tu préviens si le lot n’est pas conforme.</t>
  </si>
  <si>
    <t>Réponse attendue PRO : pour Légumes racines en grammage contraint, le protocole PMS/HACCP doit fixer poids avant/après cuisson; perte matière; portion cible;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</si>
  <si>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racines en grammage contraint, je prépare le matériel propre, je contrôle poids avant/après cuisson, je vérifie perte matière, je note le résultat avec le lot et l’heure. Si le résultat n’est pas bon, je ne sers pas, je mets le lot de côté et je préviens le responsable.</t>
  </si>
  <si>
    <t>Légumes racines en grammage contraint — Mémo PRO : POIDS-PERTE-PORTION-CALIBRE-TEXTURE = seuil, mesure, preuve, écart, décision.</t>
  </si>
  <si>
    <t>Légumes racines en grammage contraint — Mémo CFA : contrôler, écrire, bloquer si doute, prévenir.</t>
  </si>
  <si>
    <t>Q096</t>
  </si>
  <si>
    <t>Cuissons BT &gt; — Légumes racines en convives fragiles — Quels seuils, textures et preuves supplémentaires faut-il exiger avant service à public fragile ?</t>
  </si>
  <si>
    <t>Pour Légumes racines en convives fragiles, que dois-tu vérifier au poste sur seuil renforcé, texture et délai de service avant de libérer le lot ?</t>
  </si>
  <si>
    <t>Consigne PRO : décrire le protocole applicable à Légumes racines en convives fragiles; préciser public fragile identifié, texture/régime validé, délai réduit,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</si>
  <si>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racines en convives fragiles : public fragile identifié, texture/régime validé, délai réduit, calibre homogène, texture attendue. Dire où tu notes le résultat et qui tu préviens si le lot n’est pas conforme.</t>
  </si>
  <si>
    <t>Réponse attendue PRO : pour Légumes racines en convives fragiles, le protocole PMS/HACCP doit fixer public fragile identifié; texture/régime validé; délai réduit;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</si>
  <si>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racines en convives fragiles, je prépare le matériel propre, je contrôle public fragile identifié, je vérifie texture/régime validé, je note le résultat avec le lot et l’heure. Si le résultat n’est pas bon, je ne sers pas, je mets le lot de côté et je préviens le responsable.</t>
  </si>
  <si>
    <t>Légumes racines en convives fragiles — Mémo PRO : PUBLIC-TEXTURE/RÉGIME-DÉLAI-CALIBRE-TEXTURE = seuil, mesure, preuve, écart, décision.</t>
  </si>
  <si>
    <t>Légumes racines en convives fragiles — Mémo CFA : contrôler, écrire, bloquer si doute, prévenir.</t>
  </si>
  <si>
    <t>Q097</t>
  </si>
  <si>
    <t>LEGUMINEUSES</t>
  </si>
  <si>
    <t>Cuissons BT &gt; — Lentilles/légumineuses en liaison froide — Comment articuler cuisson, refroidissement rapide, stockage froid et preuve de libération ?</t>
  </si>
  <si>
    <t>Pour Lentilles/légumineuses en liaison froide, que dois-tu vérifier au poste sur cuisson, refroidissement rapide, stockage et remise en température avant de libérer le lot ?</t>
  </si>
  <si>
    <t>Consigne PRO : décrire le protocole applicable à Lentilles/légumineuses en liaison froide; préciser descente en température tracée, stockage 0/+3 °C, étiquette DLC interne,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</si>
  <si>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Lentilles/légumineuses en liaison froide : descente en température tracée, stockage 0/+3 °C, étiquette DLC interne, hydratation/absorption, tenue du grain. Dire où tu notes le résultat et qui tu préviens si le lot n’est pas conforme.</t>
  </si>
  <si>
    <t>Réponse attendue PRO : pour Lentilles/légumineuses en liaison froide, le protocole PMS/HACCP doit fixer descente en température tracée; stockage 0/+3 °C; étiquette DLC interne;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</si>
  <si>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Lentilles/légumineuses en liaison froide, je prépare le matériel propre, je contrôle descente en température tracée, je vérifie stockage 0/+3 °C, je note le résultat avec le lot et l’heure. Si le résultat n’est pas bon, je ne sers pas, je mets le lot de côté et je préviens le responsable.</t>
  </si>
  <si>
    <t>Lentilles/légumineuses en liaison froide — Mémo PRO : DESCENTE-STOCKAGE-ÉTIQUETTE-HYDRATATION/ABSORPTION-TENUE = seuil, mesure, preuve, écart, décision.</t>
  </si>
  <si>
    <t>Lentilles/légumineuses en liaison froide — Mémo CFA : contrôler, écrire, bloquer si doute, prévenir.</t>
  </si>
  <si>
    <t>Q098</t>
  </si>
  <si>
    <t>Cuissons BT &gt; — Lentilles/légumineuses en liaison chaude — Comment sécuriser la température à cœur puis le maintien chaud jusqu’au service ?</t>
  </si>
  <si>
    <t>Pour Lentilles/légumineuses en liaison chaude, que dois-tu vérifier au poste sur cuisson à cœur, maintien chaud, transport et service avant de libérer le lot ?</t>
  </si>
  <si>
    <t>Consigne PRO : décrire le protocole applicable à Lentilles/légumineuses en liaison chaude; préciser température de maintien chaud, heure de départ, caisson ou armoire chaude,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</si>
  <si>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Lentilles/légumineuses en liaison chaude : température de maintien chaud, heure de départ, caisson ou armoire chaude, hydratation/absorption, tenue du grain. Dire où tu notes le résultat et qui tu préviens si le lot n’est pas conforme.</t>
  </si>
  <si>
    <t>Réponse attendue PRO : pour Lentilles/légumineuses en liaison chaude, le protocole PMS/HACCP doit fixer température de maintien chaud; heure de départ; caisson ou armoire chaude;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</si>
  <si>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Lentilles/légumineuses en liaison chaude, je prépare le matériel propre, je contrôle température de maintien chaud, je vérifie heure de départ, je note le résultat avec le lot et l’heure. Si le résultat n’est pas bon, je ne sers pas, je mets le lot de côté et je préviens le responsable.</t>
  </si>
  <si>
    <t>Lentilles/légumineuses en liaison chaude — Mémo PRO : TEMPÉRATURE-HEURE-CAISSON-HYDRATATION/ABSORPTION-TENUE = seuil, mesure, preuve, écart, décision.</t>
  </si>
  <si>
    <t>Lentilles/légumineuses en liaison chaude — Mémo CFA : contrôler, écrire, bloquer si doute, prévenir.</t>
  </si>
  <si>
    <t>Q099</t>
  </si>
  <si>
    <t>Cuissons BT &gt; — Lentilles/légumineuses en cuisson de nuit — Quels paramètres cuisson de nuit, contrôles à cœur et preuves écrites doivent être validés ?</t>
  </si>
  <si>
    <t>Pour Lentilles/légumineuses en cuisson de nuit, que dois-tu vérifier au poste sur lancement programme, surveillance différée et preuve au matin avant de libérer le lot ?</t>
  </si>
  <si>
    <t>Consigne PRO : décrire le protocole applicable à Lentilles/légumineuses en cuisson de nuit; préciser programme lancé, heure départ/fin, contrôle au matin,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</si>
  <si>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Lentilles/légumineuses en cuisson de nuit : programme lancé, heure départ/fin, contrôle au matin, hydratation/absorption, tenue du grain. Dire où tu notes le résultat et qui tu préviens si le lot n’est pas conforme.</t>
  </si>
  <si>
    <t>Réponse attendue PRO : pour Lentilles/légumineuses en cuisson de nuit, le protocole PMS/HACCP doit fixer programme lancé; heure départ/fin; contrôle au matin;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</si>
  <si>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Lentilles/légumineuses en cuisson de nuit, je prépare le matériel propre, je contrôle programme lancé, je vérifie heure départ/fin, je note le résultat avec le lot et l’heure. Si le résultat n’est pas bon, je ne sers pas, je mets le lot de côté et je préviens le responsable.</t>
  </si>
  <si>
    <t>Lentilles/légumineuses en cuisson de nuit — Mémo PRO : PROGRAMME-HEURE-CONTRÔLE-HYDRATATION/ABSORPTION-TENUE = seuil, mesure, preuve, écart, décision.</t>
  </si>
  <si>
    <t>Lentilles/légumineuses en cuisson de nuit — Mémo CFA : contrôler, écrire, bloquer si doute, prévenir.</t>
  </si>
  <si>
    <t>Q100</t>
  </si>
  <si>
    <t>Cuissons BT &gt; — Lentilles/légumineuses en production de jour — Quels paramètres production de jour, contrôles à cœur et preuves écrites doivent être validés ?</t>
  </si>
  <si>
    <t>Pour Lentilles/légumineuses en production de jour, que dois-tu vérifier au poste sur fabrication au poste, contrôle immédiat et libération avant de libérer le lot ?</t>
  </si>
  <si>
    <t>Consigne PRO : décrire le protocole applicable à Lentilles/légumineuses en production de jour; préciser hydratation/absorption, tenue du grain, refroidissement en faible épaisseur, barème temps/température, sonde propre et vérifiée. Indiquer le support de preuve, le responsable de libération, le traitement d’écart et, si utile, température à cœur, lot/heure/opérateur, décision si écart.</t>
  </si>
  <si>
    <t>Consigne CFA : expliquer avec tes mots ce que tu fais pour Lentilles/légumineuses en production de jour : hydratation/absorption, tenue du grain, refroidissement en faible épaisseur, barème temps/température, sonde propre et vérifiée. Dire où tu notes le résultat et qui tu préviens si le lot n’est pas conforme.</t>
  </si>
  <si>
    <t>Réponse attendue PRO : pour Lentilles/légumineuses en production de jour, le protocole PMS/HACCP doit fixer hydratation/absorption; tenue du grain; refroidissement en faible épaisseur;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</si>
  <si>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Lentilles/légumineuses en production de jour, je prépare le matériel propre, je contrôle hydratation/absorption, je vérifie tenue du grain, je note le résultat avec le lot et l’heure. Si le résultat n’est pas bon, je ne sers pas, je mets le lot de côté et je préviens le responsable.</t>
  </si>
  <si>
    <t>Lentilles/légumineuses en production de jour — Mémo PRO : HYDRATATION/ABSORPTION-TENUE-REFROIDISSEMENT-BARÈME-SONDE = seuil, mesure, preuve, écart, décision.</t>
  </si>
  <si>
    <t>Lentilles/légumineuses en production de jour — Mémo CFA : contrôler, écrire, bloquer si doute, prévenir.</t>
  </si>
  <si>
    <t>Q101</t>
  </si>
  <si>
    <t>Cuissons BT &gt; — Lentilles/légumineuses en grammage contraint — Comment maîtriser rendement, perte matière et portion conforme sans dégrader la sécurité sanitaire ?</t>
  </si>
  <si>
    <t>Pour Lentilles/légumineuses en grammage contraint, que dois-tu vérifier au poste sur rendement, perte matière et portion servie avant de libérer le lot ?</t>
  </si>
  <si>
    <t>Consigne PRO : décrire le protocole applicable à Lentilles/légumineuses en grammage contraint; préciser poids avant/après cuisson, perte matière, portion cible,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</si>
  <si>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Lentilles/légumineuses en grammage contraint : poids avant/après cuisson, perte matière, portion cible, hydratation/absorption, tenue du grain. Dire où tu notes le résultat et qui tu préviens si le lot n’est pas conforme.</t>
  </si>
  <si>
    <t>Réponse attendue PRO : pour Lentilles/légumineuses en grammage contraint, le protocole PMS/HACCP doit fixer poids avant/après cuisson; perte matière; portion cible;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</si>
  <si>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Lentilles/légumineuses en grammage contraint, je prépare le matériel propre, je contrôle poids avant/après cuisson, je vérifie perte matière, je note le résultat avec le lot et l’heure. Si le résultat n’est pas bon, je ne sers pas, je mets le lot de côté et je préviens le responsable.</t>
  </si>
  <si>
    <t>Lentilles/légumineuses en grammage contraint — Mémo PRO : POIDS-PERTE-PORTION-HYDRATATION/ABSORPTION-TENUE = seuil, mesure, preuve, écart, décision.</t>
  </si>
  <si>
    <t>Lentilles/légumineuses en grammage contraint — Mémo CFA : contrôler, écrire, bloquer si doute, prévenir.</t>
  </si>
  <si>
    <t>Q102</t>
  </si>
  <si>
    <t>Cuissons BT &gt; — Lentilles/légumineuses en convives fragiles — Quels seuils, textures et preuves supplémentaires faut-il exiger avant service à public fragile ?</t>
  </si>
  <si>
    <t>Pour Lentilles/légumineuses en convives fragiles, que dois-tu vérifier au poste sur seuil renforcé, texture et délai de service avant de libérer le lot ?</t>
  </si>
  <si>
    <t>Consigne PRO : décrire le protocole applicable à Lentilles/légumineuses en convives fragiles; préciser public fragile identifié, texture/régime validé, délai réduit,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</si>
  <si>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Lentilles/légumineuses en convives fragiles : public fragile identifié, texture/régime validé, délai réduit, hydratation/absorption, tenue du grain. Dire où tu notes le résultat et qui tu préviens si le lot n’est pas conforme.</t>
  </si>
  <si>
    <t>Réponse attendue PRO : pour Lentilles/légumineuses en convives fragiles, le protocole PMS/HACCP doit fixer public fragile identifié; texture/régime validé; délai réduit;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</si>
  <si>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Lentilles/légumineuses en convives fragiles, je prépare le matériel propre, je contrôle public fragile identifié, je vérifie texture/régime validé, je note le résultat avec le lot et l’heure. Si le résultat n’est pas bon, je ne sers pas, je mets le lot de côté et je préviens le responsable.</t>
  </si>
  <si>
    <t>Lentilles/légumineuses en convives fragiles — Mémo PRO : PUBLIC-TEXTURE/RÉGIME-DÉLAI-HYDRATATION/ABSORPTION-TENUE = seuil, mesure, preuve, écart, décision.</t>
  </si>
  <si>
    <t>Lentilles/légumineuses en convives fragiles — Mémo CFA : contrôler, écrire, bloquer si doute, prévenir.</t>
  </si>
  <si>
    <t>Q133</t>
  </si>
  <si>
    <t>LIAISON_CHAUDE</t>
  </si>
  <si>
    <t>Cuissons BT &gt; — Liaison chaude satellite — départ cuisine centrale — Quels seuils de départ, preuves de chargement et limites de temps faut-il valider avant expédition ?</t>
  </si>
  <si>
    <t>Pour Liaison chaude satellite — départ cuisine centrale, que dois-tu contrôler avant de charger le bac ou le caisson pour le satellite ?</t>
  </si>
  <si>
    <t>Consigne PRO : décrire le protocole applicable à Liaison chaude satellite — départ cuisine centrale; préciser température départ cuisine centrale, heure de chargement, caisson ou armoire chaude préchauffé, site destinataire identifié, bon de livraison renseigné. Indiquer le support de preuve, le responsable de libération, le délai maximal et la décision si un seuil n’est pas respecté.</t>
  </si>
  <si>
    <t>Consigne CFA : expliquer avec tes mots ce que tu fais pour Liaison chaude satellite — départ cuisine centrale : température départ cuisine centrale, heure de chargement, caisson ou armoire chaude préchauffé, site destinataire identifié, bon de livraison renseigné. Dire où tu notes le résultat, à quel moment tu contrôles et qui tu préviens en cas d’écart.</t>
  </si>
  <si>
    <t>Réponse attendue PRO : pour Liaison chaude satellite — départ cuisine centrale, le protocole PMS/HACCP doit fixer température départ cuisine centrale; heure de chargement; caisson ou armoire chaude préchauffé; site destinataire identifié; bon de livraison renseigné; délai maximum avant service. Le responsable vérifie la limite critique, rattache la preuve au lot et au site satellite, décide de libérer, corriger ou bloquer le lot, puis archive la preuve avant service.</t>
  </si>
  <si>
    <t>Réponse attendue CFA : pour Liaison chaude satellite — départ cuisine centrale, je contrôle température départ cuisine centrale, je vérifie heure de chargement, je note le lot, l’heure et le site. Si le contrôle n’est pas conforme, je ne sers pas, je garde le lot identifié et je préviens le responsable.</t>
  </si>
  <si>
    <t>Liaison chaude satellite — départ cuisine centrale — Mémo PRO : TEMPÉRATURE-HEURE-CAISSON-SITE-BON = seuil, mesure, preuve, écart, décision.</t>
  </si>
  <si>
    <t>Liaison chaude satellite — départ cuisine centrale — Mémo CFA : contrôler le bon point, noter la preuve, isoler si doute, prévenir.</t>
  </si>
  <si>
    <t>Q134</t>
  </si>
  <si>
    <t>Cuissons BT &gt; — Liaison chaude satellite — transport court — Comment maintenir la sécurité du lot pendant un transport court sans rupture de température ?</t>
  </si>
  <si>
    <t>Pour Liaison chaude satellite — transport court, que dois-tu vérifier pendant la préparation du transport court vers le satellite ?</t>
  </si>
  <si>
    <t>Consigne PRO : décrire le protocole applicable à Liaison chaude satellite — transport court; préciser température de maintien chaud, durée de transport prévue, fermeture du conteneur chaud, identification du lot, heure départ/heure arrivée. Indiquer le support de preuve, le responsable de libération, le délai maximal et la décision si un seuil n’est pas respecté.</t>
  </si>
  <si>
    <t>Consigne CFA : expliquer avec tes mots ce que tu fais pour Liaison chaude satellite — transport court : température de maintien chaud, durée de transport prévue, fermeture du conteneur chaud, identification du lot, heure départ/heure arrivée. Dire où tu notes le résultat, à quel moment tu contrôles et qui tu préviens en cas d’écart.</t>
  </si>
  <si>
    <t>Réponse attendue PRO : pour Liaison chaude satellite — transport court, le protocole PMS/HACCP doit fixer température de maintien chaud; durée de transport prévue; fermeture du conteneur chaud; identification du lot; heure départ/heure arrivée; consigne au réceptionnaire. Le responsable vérifie la limite critique, rattache la preuve au lot et au site satellite, décide de libérer, corriger ou bloquer le lot, puis archive la preuve avant service.</t>
  </si>
  <si>
    <t>Réponse attendue CFA : pour Liaison chaude satellite — transport court, je contrôle température de maintien chaud, je vérifie durée de transport prévue, je note le lot, l’heure et le site. Si le contrôle n’est pas conforme, je ne sers pas, je garde le lot identifié et je préviens le responsable.</t>
  </si>
  <si>
    <t>Liaison chaude satellite — transport court — Mémo PRO : TEMPÉRATURE-DURÉE-FERMETURE-IDENTIFICATION-HEURE = seuil, mesure, preuve, écart, décision.</t>
  </si>
  <si>
    <t>Liaison chaude satellite — transport court — Mémo CFA : contrôler le bon point, noter la preuve, isoler si doute, prévenir.</t>
  </si>
  <si>
    <t>Q135</t>
  </si>
  <si>
    <t>Cuissons BT &gt; — Liaison chaude satellite — réception site — Comment contrôler la réception sur site satellite avant mise en attente ou service ?</t>
  </si>
  <si>
    <t>Pour Liaison chaude satellite — réception site, que dois-tu faire dès réception du lot chaud sur le site ?</t>
  </si>
  <si>
    <t>Consigne PRO : décrire le protocole applicable à Liaison chaude satellite — réception site; préciser température à réception, heure de réception, intégrité du conteneur, concordance bon de livraison/lot, décision acceptation ou refus. Indiquer le support de preuve, le responsable de libération, le délai maximal et la décision si un seuil n’est pas respecté.</t>
  </si>
  <si>
    <t>Consigne CFA : expliquer avec tes mots ce que tu fais pour Liaison chaude satellite — réception site : température à réception, heure de réception, intégrité du conteneur, concordance bon de livraison/lot, décision acceptation ou refus. Dire où tu notes le résultat, à quel moment tu contrôles et qui tu préviens en cas d’écart.</t>
  </si>
  <si>
    <t>Réponse attendue PRO : pour Liaison chaude satellite — réception site, le protocole PMS/HACCP doit fixer température à réception; heure de réception; intégrité du conteneur; concordance bon de livraison/lot; décision acceptation ou refus; signature réceptionnaire. Le responsable vérifie la limite critique, rattache la preuve au lot et au site satellite, décide de libérer, corriger ou bloquer le lot, puis archive la preuve avant service.</t>
  </si>
  <si>
    <t>Réponse attendue CFA : pour Liaison chaude satellite — réception site, je contrôle température à réception, je vérifie heure de réception, je note le lot, l’heure et le site. Si le contrôle n’est pas conforme, je ne sers pas, je garde le lot identifié et je préviens le responsable.</t>
  </si>
  <si>
    <t>Liaison chaude satellite — réception site — Mémo PRO : TEMPÉRATURE-HEURE-INTÉGRITÉ-CONCORDANCE-DÉCISION = seuil, mesure, preuve, écart, décision.</t>
  </si>
  <si>
    <t>Liaison chaude satellite — réception site — Mémo CFA : contrôler le bon point, noter la preuve, isoler si doute, prévenir.</t>
  </si>
  <si>
    <t>Q136</t>
  </si>
  <si>
    <t>Cuissons BT &gt; — Liaison chaude satellite — attente avant service — Comment encadrer l’attente chaude entre réception et service sans banaliser le risque ?</t>
  </si>
  <si>
    <t>Pour Liaison chaude satellite — attente avant service, que dois-tu surveiller pendant l’attente avant service ?</t>
  </si>
  <si>
    <t>Consigne PRO : décrire le protocole applicable à Liaison chaude satellite — attente avant service; préciser température en attente chaude, durée d’attente cumulée, protection du bac, remuage ou maintien homogène, contrôle avant service. Indiquer le support de preuve, le responsable de libération, le délai maximal et la décision si un seuil n’est pas respecté.</t>
  </si>
  <si>
    <t>Consigne CFA : expliquer avec tes mots ce que tu fais pour Liaison chaude satellite — attente avant service : température en attente chaude, durée d’attente cumulée, protection du bac, remuage ou maintien homogène, contrôle avant service. Dire où tu notes le résultat, à quel moment tu contrôles et qui tu préviens en cas d’écart.</t>
  </si>
  <si>
    <t>Réponse attendue PRO : pour Liaison chaude satellite — attente avant service, le protocole PMS/HACCP doit fixer température en attente chaude; durée d’attente cumulée; protection du bac; remuage ou maintien homogène; contrôle avant service; écart bloqué et signalé. Le responsable vérifie la limite critique, rattache la preuve au lot et au site satellite, décide de libérer, corriger ou bloquer le lot, puis archive la preuve avant service.</t>
  </si>
  <si>
    <t>Réponse attendue CFA : pour Liaison chaude satellite — attente avant service, je contrôle température en attente chaude, je vérifie durée d’attente cumulée, je note le lot, l’heure et le site. Si le contrôle n’est pas conforme, je ne sers pas, je garde le lot identifié et je préviens le responsable.</t>
  </si>
  <si>
    <t>Liaison chaude satellite — attente avant service — Mémo PRO : TEMPÉRATURE-DURÉE-PROTECTION-REMUAGE-CONTRÔLE = seuil, mesure, preuve, écart, décision.</t>
  </si>
  <si>
    <t>Liaison chaude satellite — attente avant service — Mémo CFA : contrôler le bon point, noter la preuve, isoler si doute, prévenir.</t>
  </si>
  <si>
    <t>Q137</t>
  </si>
  <si>
    <t>Cuissons BT &gt; — Liaison chaude satellite — service fractionné — Comment contrôler un service en plusieurs vagues tout en conservant une preuve fiable ?</t>
  </si>
  <si>
    <t>Pour Liaison chaude satellite — service fractionné, que dois-tu contrôler quand le service se fait en plusieurs passages ?</t>
  </si>
  <si>
    <t>Consigne PRO : décrire le protocole applicable à Liaison chaude satellite — service fractionné; préciser heure début et fin service, température avant chaque vague, quantité sortie par vague, bac couvert hors service, reste non remis en circuit. Indiquer le support de preuve, le responsable de libération, le délai maximal et la décision si un seuil n’est pas respecté.</t>
  </si>
  <si>
    <t>Consigne CFA : expliquer avec tes mots ce que tu fais pour Liaison chaude satellite — service fractionné : heure début et fin service, température avant chaque vague, quantité sortie par vague, bac couvert hors service, reste non remis en circuit. Dire où tu notes le résultat, à quel moment tu contrôles et qui tu préviens en cas d’écart.</t>
  </si>
  <si>
    <t>Réponse attendue PRO : pour Liaison chaude satellite — service fractionné, le protocole PMS/HACCP doit fixer heure début et fin service; température avant chaque vague; quantité sortie par vague; bac couvert hors service; reste non remis en circuit; preuve par vague. Le responsable vérifie la limite critique, rattache la preuve au lot et au site satellite, décide de libérer, corriger ou bloquer le lot, puis archive la preuve avant service.</t>
  </si>
  <si>
    <t>Réponse attendue CFA : pour Liaison chaude satellite — service fractionné, je contrôle heure début et fin service, je vérifie température avant chaque vague, je note le lot, l’heure et le site. Si le contrôle n’est pas conforme, je ne sers pas, je garde le lot identifié et je préviens le responsable.</t>
  </si>
  <si>
    <t>Liaison chaude satellite — service fractionné — Mémo PRO : HEURE-TEMPÉRATURE-QUANTITÉ-BAC-RESTE = seuil, mesure, preuve, écart, décision.</t>
  </si>
  <si>
    <t>Liaison chaude satellite — service fractionné — Mémo CFA : contrôler le bon point, noter la preuve, isoler si doute, prévenir.</t>
  </si>
  <si>
    <t>Q138</t>
  </si>
  <si>
    <t>Cuissons BT &gt; — Liaison chaude satellite — non-conformité réception — Quelle décision prendre si le lot arrive trop froid, non identifié ou hors délai ?</t>
  </si>
  <si>
    <t>Pour Liaison chaude satellite — non-conformité réception, que fais-tu si le lot chaud arrive avec un problème de température, d’heure ou d’étiquette ?</t>
  </si>
  <si>
    <t>Consigne PRO : décrire le protocole applicable à Liaison chaude satellite — non-conformité réception; préciser lot isolé à réception, température non conforme, responsable prévenu immédiatement, décision écrite, recontrôle après action corrective. Indiquer le support de preuve, le responsable de libération, le délai maximal et la décision si un seuil n’est pas respecté.</t>
  </si>
  <si>
    <t>Consigne CFA : expliquer avec tes mots ce que tu fais pour Liaison chaude satellite — non-conformité réception : lot isolé à réception, température non conforme, responsable prévenu immédiatement, décision écrite, recontrôle après action corrective. Dire où tu notes le résultat, à quel moment tu contrôles et qui tu préviens en cas d’écart.</t>
  </si>
  <si>
    <t>Réponse attendue PRO : pour Liaison chaude satellite — non-conformité réception, le protocole PMS/HACCP doit fixer lot isolé à réception; température non conforme; responsable prévenu immédiatement; décision écrite; recontrôle après action corrective; interdiction de service sans validation. Le responsable vérifie la limite critique, rattache la preuve au lot et au site satellite, décide de libérer, corriger ou bloquer le lot, puis archive la preuve avant service.</t>
  </si>
  <si>
    <t>Réponse attendue CFA : pour Liaison chaude satellite — non-conformité réception, je contrôle lot isolé à réception, je vérifie température non conforme, je note le lot, l’heure et le site. Si le contrôle n’est pas conforme, je ne sers pas, je garde le lot identifié et je préviens le responsable.</t>
  </si>
  <si>
    <t>Liaison chaude satellite — non-conformité réception — Mémo PRO : LOT-TEMPÉRATURE-RESPONSABLE-DÉCISION-RECONTRÔLE = seuil, mesure, preuve, écart, décision.</t>
  </si>
  <si>
    <t>Liaison chaude satellite — non-conformité réception — Mémo CFA : contrôler le bon point, noter la preuve, isoler si doute, prévenir.</t>
  </si>
  <si>
    <t>Q139</t>
  </si>
  <si>
    <t>LIAISON_FROIDE</t>
  </si>
  <si>
    <t>Cuissons BT &gt; — Liaison froide satellite — sortie cellule — Comment valider la sortie cellule avant stockage ou allotissement satellite ?</t>
  </si>
  <si>
    <t>Pour Liaison froide satellite — sortie cellule, que dois-tu contrôler quand le lot sort de cellule ?</t>
  </si>
  <si>
    <t>Consigne PRO : décrire le protocole applicable à Liaison froide satellite — sortie cellule; préciser température sortie cellule, heure fin refroidissement, épaisseur ou profondeur du bac, étiquette lot/DLC, stockage immédiat à 0/+3 °C. Indiquer le support de preuve, le responsable de libération, le délai maximal et la décision si un seuil n’est pas respecté.</t>
  </si>
  <si>
    <t>Consigne CFA : expliquer avec tes mots ce que tu fais pour Liaison froide satellite — sortie cellule : température sortie cellule, heure fin refroidissement, épaisseur ou profondeur du bac, étiquette lot/DLC, stockage immédiat à 0/+3 °C. Dire où tu notes le résultat, à quel moment tu contrôles et qui tu préviens en cas d’écart.</t>
  </si>
  <si>
    <t>Réponse attendue PRO : pour Liaison froide satellite — sortie cellule, le protocole PMS/HACCP doit fixer température sortie cellule; heure fin refroidissement; épaisseur ou profondeur du bac; étiquette lot/DLC; stockage immédiat à 0/+3 °C; fiche refroidissement signée. Le responsable vérifie la limite critique, rattache la preuve au lot et au site satellite, décide de libérer, corriger ou bloquer le lot, puis archive la preuve avant service.</t>
  </si>
  <si>
    <t>Réponse attendue CFA : pour Liaison froide satellite — sortie cellule, je contrôle température sortie cellule, je vérifie heure fin refroidissement, je note le lot, l’heure et le site. Si le contrôle n’est pas conforme, je ne sers pas, je garde le lot identifié et je préviens le responsable.</t>
  </si>
  <si>
    <t>Liaison froide satellite — sortie cellule — Mémo PRO : TEMPÉRATURE-HEURE-ÉPAISSEUR-ÉTIQUETTE-STOCKAGE = seuil, mesure, preuve, écart, décision.</t>
  </si>
  <si>
    <t>Liaison froide satellite — sortie cellule — Mémo CFA : contrôler le bon point, noter la preuve, isoler si doute, prévenir.</t>
  </si>
  <si>
    <t>Q140</t>
  </si>
  <si>
    <t>Cuissons BT &gt; — Liaison froide satellite — stockage 0/+3 °C — Comment prouver que le lot reste maîtrisé pendant le stockage froid avant départ ?</t>
  </si>
  <si>
    <t>Pour Liaison froide satellite — stockage 0/+3 °C, que dois-tu vérifier pendant le stockage froid avant livraison ?</t>
  </si>
  <si>
    <t>Consigne PRO : décrire le protocole applicable à Liaison froide satellite — stockage 0/+3 °C; préciser température chambre froide, durée de stockage, DLC interne lisible, séparation des lots/sites, rotation premier entré premier sorti. Indiquer le support de preuve, le responsable de libération, le délai maximal et la décision si un seuil n’est pas respecté.</t>
  </si>
  <si>
    <t>Consigne CFA : expliquer avec tes mots ce que tu fais pour Liaison froide satellite — stockage 0/+3 °C : température chambre froide, durée de stockage, DLC interne lisible, séparation des lots/sites, rotation premier entré premier sorti. Dire où tu notes le résultat, à quel moment tu contrôles et qui tu préviens en cas d’écart.</t>
  </si>
  <si>
    <t>Réponse attendue PRO : pour Liaison froide satellite — stockage 0/+3 °C, le protocole PMS/HACCP doit fixer température chambre froide; durée de stockage; DLC interne lisible; séparation des lots/sites; rotation premier entré premier sorti; écart température signalé. Le responsable vérifie la limite critique, rattache la preuve au lot et au site satellite, décide de libérer, corriger ou bloquer le lot, puis archive la preuve avant service.</t>
  </si>
  <si>
    <t>Réponse attendue CFA : pour Liaison froide satellite — stockage 0/+3 °C, je contrôle la température de la chambre froide, je vérifie la durée de stockage, je note le lot, l’heure et le site. Si le contrôle n’est pas conforme, je ne sers pas, je garde le lot identifié et je préviens le responsable.</t>
  </si>
  <si>
    <t>Liaison froide satellite — stockage 0/+3 °C — Mémo PRO : TEMPÉRATURE-DURÉE-DLC-SÉPARATION-ROTATION = seuil, mesure, preuve, écart, décision.</t>
  </si>
  <si>
    <t>Liaison froide satellite — stockage 0/+3 °C — Mémo CFA : température 0/+3, durée, lot-heure-site, puis décision d’écart.</t>
  </si>
  <si>
    <t>Q141</t>
  </si>
  <si>
    <t>Cuissons BT &gt; — Liaison froide satellite — allotissement et étiquetage — Comment allotir les bacs par satellite sans perdre la traçabilité ni la maîtrise du froid ?</t>
  </si>
  <si>
    <t>Pour Liaison froide satellite — allotissement et étiquetage, que dois-tu contrôler quand tu répartis les bacs par site ?</t>
  </si>
  <si>
    <t>Consigne PRO : décrire le protocole applicable à Liaison froide satellite — allotissement et étiquetage; préciser site destinataire sur étiquette, lot et DLC contrôlés, quantité par satellite, temps hors froid limité, bac couvert et propre. Indiquer le support de preuve, le responsable de libération, le délai maximal et la décision si un seuil n’est pas respecté.</t>
  </si>
  <si>
    <t>Consigne CFA : expliquer avec tes mots ce que tu fais pour Liaison froide satellite — allotissement et étiquetage : site destinataire sur étiquette, lot et DLC contrôlés, quantité par satellite, temps hors froid limité, bac couvert et propre. Dire où tu notes le résultat, à quel moment tu contrôles et qui tu préviens en cas d’écart.</t>
  </si>
  <si>
    <t>Réponse attendue PRO : pour Liaison froide satellite — allotissement et étiquetage, le protocole PMS/HACCP doit fixer site destinataire sur étiquette; lot et DLC contrôlés; quantité par satellite; temps hors froid limité; bac couvert et propre; contrôle avant chargement. Le responsable vérifie la limite critique, rattache la preuve au lot et au site satellite, décide de libérer, corriger ou bloquer le lot, puis archive la preuve avant service.</t>
  </si>
  <si>
    <t>Réponse attendue CFA : pour Liaison froide satellite — allotissement et étiquetage, je contrôle site destinataire sur étiquette, je vérifie lot et DLC contrôlés, je note le lot, l’heure et le site. Si le contrôle n’est pas conforme, je ne sers pas, je garde le lot identifié et je préviens le responsable.</t>
  </si>
  <si>
    <t>Liaison froide satellite — allotissement et étiquetage — Mémo PRO : SITE-LOT-QUANTITÉ-TEMPS-BAC = seuil, mesure, preuve, écart, décision.</t>
  </si>
  <si>
    <t>Liaison froide satellite — allotissement et étiquetage — Mémo CFA : contrôler le bon point, noter la preuve, isoler si doute, prévenir.</t>
  </si>
  <si>
    <t>Q142</t>
  </si>
  <si>
    <t>Cuissons BT &gt; — Liaison froide satellite — transport isotherme — Comment sécuriser le transport froid jusqu’au site sans rupture de chaîne du froid ?</t>
  </si>
  <si>
    <t>Pour Liaison froide satellite — transport isotherme, que dois-tu vérifier avant et pendant le départ en transport froid ?</t>
  </si>
  <si>
    <t>Consigne PRO : décrire le protocole applicable à Liaison froide satellite — transport isotherme; préciser température avant chargement, conteneur isotherme froid, heure départ/heure arrivée, séparation chaud/froid, bon de livraison signé. Indiquer le support de preuve, le responsable de libération, le délai maximal et la décision si un seuil n’est pas respecté.</t>
  </si>
  <si>
    <t>Consigne CFA : expliquer avec tes mots ce que tu fais pour Liaison froide satellite — transport isotherme : température avant chargement, conteneur isotherme froid, heure départ/heure arrivée, séparation chaud/froid, bon de livraison signé. Dire où tu notes le résultat, à quel moment tu contrôles et qui tu préviens en cas d’écart.</t>
  </si>
  <si>
    <t>Réponse attendue PRO : pour Liaison froide satellite — transport isotherme, le protocole PMS/HACCP doit fixer température avant chargement; conteneur isotherme froid; heure départ/heure arrivée; séparation chaud/froid; bon de livraison signé; température à réception. Le responsable vérifie la limite critique, rattache la preuve au lot et au site satellite, décide de libérer, corriger ou bloquer le lot, puis archive la preuve avant service.</t>
  </si>
  <si>
    <t>Réponse attendue CFA : pour Liaison froide satellite — transport isotherme, je contrôle température avant chargement, je vérifie conteneur isotherme froid, je note le lot, l’heure et le site. Si le contrôle n’est pas conforme, je ne sers pas, je garde le lot identifié et je préviens le responsable.</t>
  </si>
  <si>
    <t>Liaison froide satellite — transport isotherme — Mémo PRO : TEMPÉRATURE-CONTENEUR-HEURE-SÉPARATION-BON = seuil, mesure, preuve, écart, décision.</t>
  </si>
  <si>
    <t>Liaison froide satellite — transport isotherme — Mémo CFA : contrôler le bon point, noter la preuve, isoler si doute, prévenir.</t>
  </si>
  <si>
    <t>Q143</t>
  </si>
  <si>
    <t>Cuissons BT &gt; — Liaison froide satellite — remise en température site — Comment garantir la remontée à cœur sur site satellite avant service ?</t>
  </si>
  <si>
    <t>Pour Liaison froide satellite — remise en température site, que dois-tu contrôler quand le satellite remet le plat en température ?</t>
  </si>
  <si>
    <t>Consigne PRO : décrire le protocole applicable à Liaison froide satellite — remise en température site; préciser barème de remise en température, température à cœur après remise, délai de remontée, sonde propre et vérifiée, lot identifié jusqu’au service. Indiquer le support de preuve, le responsable de libération, le délai maximal et la décision si un seuil n’est pas respecté.</t>
  </si>
  <si>
    <t>Consigne CFA : expliquer avec tes mots ce que tu fais pour Liaison froide satellite — remise en température site : barème de remise en température, température à cœur après remise, délai de remontée, sonde propre et vérifiée, lot identifié jusqu’au service. Dire où tu notes le résultat, à quel moment tu contrôles et qui tu préviens en cas d’écart.</t>
  </si>
  <si>
    <t>Réponse attendue PRO : pour Liaison froide satellite — remise en température site, le protocole PMS/HACCP doit fixer barème de remise en température; température à cœur après remise; délai de remontée; sonde propre et vérifiée; lot identifié jusqu’au service; service immédiat après validation. Le responsable vérifie la limite critique, rattache la preuve au lot et au site satellite, décide de libérer, corriger ou bloquer le lot, puis archive la preuve avant service.</t>
  </si>
  <si>
    <t>Réponse attendue CFA : pour Liaison froide satellite — remise en température site, je contrôle barème de remise en température, je vérifie température à cœur après remise, je note le lot, l’heure et le site. Si le contrôle n’est pas conforme, je ne sers pas, je garde le lot identifié et je préviens le responsable.</t>
  </si>
  <si>
    <t>Liaison froide satellite — remise en température site — Mémo PRO : BARÈME-TEMPÉRATURE-DÉLAI-SONDE-LOT = seuil, mesure, preuve, écart, décision.</t>
  </si>
  <si>
    <t>Liaison froide satellite — remise en température site — Mémo CFA : contrôler le bon point, noter la preuve, isoler si doute, prévenir.</t>
  </si>
  <si>
    <t>Q144</t>
  </si>
  <si>
    <t>Cuissons BT &gt; — Liaison froide satellite — libération avant service — Quels contrôles finaux permettent de libérer le lot remis en température ?</t>
  </si>
  <si>
    <t>Pour Liaison froide satellite — libération avant service, que dois-tu vérifier juste avant de servir le lot remis en température ?</t>
  </si>
  <si>
    <t>Consigne PRO : décrire le protocole applicable à Liaison froide satellite — libération avant service; préciser température finale avant service, heure de libération, aspect/odeur/texture contrôlés, preuve signée par responsable, écart bloqué avant service. Indiquer le support de preuve, le responsable de libération, le délai maximal et la décision si un seuil n’est pas respecté.</t>
  </si>
  <si>
    <t>Consigne CFA : expliquer avec tes mots ce que tu fais pour Liaison froide satellite — libération avant service : température finale avant service, heure de libération, aspect/odeur/texture contrôlés, preuve signée par responsable, écart bloqué avant service. Dire où tu notes le résultat, à quel moment tu contrôles et qui tu préviens en cas d’écart.</t>
  </si>
  <si>
    <t>Réponse attendue PRO : pour Liaison froide satellite — libération avant service, le protocole PMS/HACCP doit fixer température finale avant service; heure de libération; aspect/odeur/texture contrôlés; preuve signée par responsable; écart bloqué avant service; information du site conservée. Le responsable vérifie la limite critique, rattache la preuve au lot et au site satellite, décide de libérer, corriger ou bloquer le lot, puis archive la preuve avant service.</t>
  </si>
  <si>
    <t>Réponse attendue CFA : pour Liaison froide satellite — libération avant service, je contrôle température finale avant service, je vérifie heure de libération, je note le lot, l’heure et le site. Si le contrôle n’est pas conforme, je ne sers pas, je garde le lot identifié et je préviens le responsable.</t>
  </si>
  <si>
    <t>Liaison froide satellite — libération avant service — Mémo PRO : TEMPÉRATURE-HEURE-ASPECT/ODEUR/TEXTURE-PREUVE-ÉCART = seuil, mesure, preuve, écart, décision.</t>
  </si>
  <si>
    <t>Liaison froide satellite — libération avant service — Mémo CFA : contrôler le bon point, noter la preuve, isoler si doute, prévenir.</t>
  </si>
  <si>
    <t>Q017</t>
  </si>
  <si>
    <t>LIVRAISON</t>
  </si>
  <si>
    <t>Cuissons BT &gt; — Contrôle réception — Quels contrôles concrets, seuils PMS, preuves et décisions appliquer dans ce cas précis ?</t>
  </si>
  <si>
    <t>Pour Contrôle réception, quels gestes dois-tu faire, où dois-tu noter la preuve, et qui dois-tu prévenir si le contrôle n’est pas bon ?</t>
  </si>
  <si>
    <t>Consigne PRO : décrire le protocole applicable à Contrôle réception;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</si>
  <si>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Contrôle réception : barème temps/température, sonde propre et vérifiée, température à cœur, lot/heure/opérateur, décision si écart. Dire où tu notes le résultat et qui tu préviens si le lot n’est pas conforme.</t>
  </si>
  <si>
    <t>Réponse attendue PRO : pour Contrôle réception,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</si>
  <si>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Contrôle réception, je prépare le matériel propre, je contrôle barème temps/température, je vérifie sonde propre et vérifiée, je note le résultat avec le lot et l’heure. Si le résultat n’est pas bon, je ne sers pas, je mets le lot de côté et je préviens le responsable.</t>
  </si>
  <si>
    <t>Contrôle réception — Mémo PRO : BARÈME-SONDE-TEMPÉRATURE-LOT/HEURE/OPÉRATEUR-DÉCISION = seuil, mesure, preuve, écart, décision.</t>
  </si>
  <si>
    <t>Contrôle réception — Mémo CFA : contrôler, écrire, bloquer si doute, prévenir.</t>
  </si>
  <si>
    <t>Q015</t>
  </si>
  <si>
    <t>MAINTIEN_TEMPERATURE</t>
  </si>
  <si>
    <t>Cuissons BT &gt; — Maintien chaud — Comment sécuriser la température à cœur puis le maintien chaud jusqu’au service ?</t>
  </si>
  <si>
    <t>Pour Maintien chaud, que dois-tu vérifier au poste sur température de maintien et délai avant de libérer le lot ?</t>
  </si>
  <si>
    <t>Consigne PRO : décrire le protocole applicable à Maintien chaud; préciser température de maintien chaud, heure de départ, caisson ou armoire chaude, barème temps/température, sonde propre et vérifiée. Indiquer le support de preuve, le responsable de libération, le traitement d’écart et, si utile, température à cœur, lot/heure/opérateur, décision si écart.</t>
  </si>
  <si>
    <t>Consigne CFA : expliquer avec tes mots ce que tu fais pour Maintien chaud : température de maintien chaud, heure de départ, caisson ou armoire chaude, barème temps/température, sonde propre et vérifiée. Dire où tu notes le résultat et qui tu préviens si le lot n’est pas conforme.</t>
  </si>
  <si>
    <t>Réponse attendue PRO : pour Maintien chaud, le protocole PMS/HACCP doit fixer température de maintien chaud; heure de départ; caisson ou armoire chaude;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</si>
  <si>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Maintien chaud, je prépare le matériel propre, je contrôle température de maintien chaud, je vérifie heure de départ, je note le résultat avec le lot et l’heure. Si le résultat n’est pas bon, je ne sers pas, je mets le lot de côté et je préviens le responsable.</t>
  </si>
  <si>
    <t>Maintien chaud — Mémo PRO : TEMPÉRATURE-HEURE-CAISSON-BARÈME-SONDE = seuil, mesure, preuve, écart, décision.</t>
  </si>
  <si>
    <t>Maintien chaud — Mémo CFA : contrôler, écrire, bloquer si doute, prévenir.</t>
  </si>
  <si>
    <t>Q022</t>
  </si>
  <si>
    <t>MATERIEL</t>
  </si>
  <si>
    <t>Cuissons BT &gt; — Bac gastro profondeur — Quels contrôles concrets, seuils PMS, preuves et décisions appliquer dans ce cas précis ?</t>
  </si>
  <si>
    <t>Pour Bac gastro profondeur, quels gestes dois-tu faire, où dois-tu noter la preuve, et qui dois-tu prévenir si le contrôle n’est pas bon ?</t>
  </si>
  <si>
    <t>Consigne PRO : décrire le protocole applicable à Bac gastro profondeur;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</si>
  <si>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Bac gastro profondeur : barème temps/température, sonde propre et vérifiée, température à cœur, lot/heure/opérateur, décision si écart. Dire où tu notes le résultat et qui tu préviens si le lot n’est pas conforme.</t>
  </si>
  <si>
    <t>Réponse attendue PRO : pour Bac gastro profondeur,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</si>
  <si>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Bac gastro profondeur, je prépare le matériel propre, je contrôle barème temps/température, je vérifie sonde propre et vérifiée, je note le résultat avec le lot et l’heure. Si le résultat n’est pas bon, je ne sers pas, je mets le lot de côté et je préviens le responsable.</t>
  </si>
  <si>
    <t>Bac gastro profondeur — Mémo PRO : BARÈME-SONDE-TEMPÉRATURE-LOT/HEURE/OPÉRATEUR-DÉCISION = seuil, mesure, preuve, écart, décision.</t>
  </si>
  <si>
    <t>Bac gastro profondeur — Mémo CFA : contrôler, écrire, bloquer si doute, prévenir.</t>
  </si>
  <si>
    <t>Q002</t>
  </si>
  <si>
    <t>METHODE</t>
  </si>
  <si>
    <t>Cuissons BT &gt; — Comparatif cuisson classique/basse température — Quels écarts de méthode, de risque et de preuve faut-il comparer avec une cuisson classique ?</t>
  </si>
  <si>
    <t>Pour Comparatif cuisson classique/basse température, quels gestes dois-tu faire, où dois-tu noter la preuve, et qui dois-tu prévenir si le contrôle n’est pas bon ?</t>
  </si>
  <si>
    <t>Consigne PRO : décrire le protocole applicable à Comparatif cuisson classique/basse température;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</si>
  <si>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Comparatif cuisson classique/basse température : barème temps/température, sonde propre et vérifiée, température à cœur, lot/heure/opérateur, décision si écart. Dire où tu notes le résultat et qui tu préviens si le lot n’est pas conforme.</t>
  </si>
  <si>
    <t>Réponse attendue PRO : pour Comparatif cuisson classique/basse température,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</si>
  <si>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Comparatif cuisson classique/basse température, je prépare le matériel propre, je contrôle barème temps/température, je vérifie sonde propre et vérifiée, je note le résultat avec le lot et l’heure. Si le résultat n’est pas bon, je ne sers pas, je mets le lot de côté et je préviens le responsable.</t>
  </si>
  <si>
    <t>Comparatif cuisson classique/basse température — Mémo PRO : BARÈME-SONDE-TEMPÉRATURE-LOT/HEURE/OPÉRATEUR-DÉCISION = seuil, mesure, preuve, écart, décision.</t>
  </si>
  <si>
    <t>Comparatif cuisson classique/basse température — Mémo CFA : contrôler, écrire, bloquer si doute, prévenir.</t>
  </si>
  <si>
    <t>Q006</t>
  </si>
  <si>
    <t>MISE_EN_PLACE</t>
  </si>
  <si>
    <t>Cuissons BT &gt; — Mise en place — Quels contrôles concrets, seuils PMS, preuves et décisions appliquer dans ce cas précis ?</t>
  </si>
  <si>
    <t>Pour Mise en place, quels gestes dois-tu faire, où dois-tu noter la preuve, et qui dois-tu prévenir si le contrôle n’est pas bon ?</t>
  </si>
  <si>
    <t>Consigne PRO : décrire le protocole applicable à Mise en place;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</si>
  <si>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Mise en place : barème temps/température, sonde propre et vérifiée, température à cœur, lot/heure/opérateur, décision si écart. Dire où tu notes le résultat et qui tu préviens si le lot n’est pas conforme.</t>
  </si>
  <si>
    <t>Réponse attendue PRO : pour Mise en place,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</si>
  <si>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Mise en place, je prépare le matériel propre, je contrôle barème temps/température, je vérifie sonde propre et vérifiée, je note le résultat avec le lot et l’heure. Si le résultat n’est pas bon, je ne sers pas, je mets le lot de côté et je préviens le responsable.</t>
  </si>
  <si>
    <t>Mise en place — Mémo PRO : BARÈME-SONDE-TEMPÉRATURE-LOT/HEURE/OPÉRATEUR-DÉCISION = seuil, mesure, preuve, écart, décision.</t>
  </si>
  <si>
    <t>Mise en place — Mémo CFA : contrôler, écrire, bloquer si doute, prévenir.</t>
  </si>
  <si>
    <t>Q019</t>
  </si>
  <si>
    <t>NON_CONFORMITE</t>
  </si>
  <si>
    <t>Cuissons BT &gt; — Non-conformité — Quels contrôles concrets, seuils PMS, preuves et décisions appliquer dans ce cas précis ?</t>
  </si>
  <si>
    <t>Pour Non-conformité, quels gestes dois-tu faire, où dois-tu noter la preuve, et qui dois-tu prévenir si le contrôle n’est pas bon ?</t>
  </si>
  <si>
    <t>Consigne PRO : décrire le protocole applicable à Non-conformité; préciser écart décrit, lot isolé, responsable prévenu, décision écrite, barème temps/température. Indiquer le support de preuve, le responsable de libération, le traitement d’écart et, si utile, sonde propre et vérifiée, température à cœur, lot/heure/opérateur.</t>
  </si>
  <si>
    <t>Consigne CFA : expliquer avec tes mots ce que tu fais pour Non-conformité : écart décrit, lot isolé, responsable prévenu, décision écrite, barème temps/température. Dire où tu notes le résultat et qui tu préviens si le lot n’est pas conforme.</t>
  </si>
  <si>
    <t>Réponse attendue PRO : pour Non-conformité, le protocole PMS/HACCP doit fixer écart décrit; lot isolé; responsable prévenu; décision écrite;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</si>
  <si>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Non-conformité, je prépare le matériel propre, je contrôle écart décrit, je vérifie lot isolé, je note le résultat avec le lot et l’heure. Si le résultat n’est pas bon, je ne sers pas, je mets le lot de côté et je préviens le responsable.</t>
  </si>
  <si>
    <t>Non-conformité — Mémo PRO : ÉCART-LOT-RESPONSABLE-DÉCISION-BARÈME = seuil, mesure, preuve, écart, décision.</t>
  </si>
  <si>
    <t>Non-conformité — Mémo CFA : contrôler, écrire, bloquer si doute, prévenir.</t>
  </si>
  <si>
    <t>Q079</t>
  </si>
  <si>
    <t>OEUFS</t>
  </si>
  <si>
    <t>Cuissons BT &gt; — Œufs ou ovo-produits en liaison froide — Comment articuler cuisson, refroidissement rapide, stockage froid et preuve de libération ?</t>
  </si>
  <si>
    <t>Pour Œufs ou ovo-produits en liaison froide, que dois-tu vérifier au poste sur cuisson, refroidissement rapide, stockage et remise en température avant de libérer le lot ?</t>
  </si>
  <si>
    <t>Consigne PRO : décrire le protocole applicable à Œufs ou ovo-produits en liaison froide; préciser descente en température tracée, stockage 0/+3 °C, étiquette DLC interne, coagulation maîtrisée, ovo-produit identifié. Indiquer le support de preuve, le responsable de libération, le traitement d’écart et, si utile, cuisson complète adaptée, barème temps/température, sonde propre et vérifiée.</t>
  </si>
  <si>
    <t>Consigne CFA : expliquer avec tes mots ce que tu fais pour Œufs ou ovo-produits en liaison froide : descente en température tracée, stockage 0/+3 °C, étiquette DLC interne, coagulation maîtrisée, ovo-produit identifié. Dire où tu notes le résultat et qui tu préviens si le lot n’est pas conforme.</t>
  </si>
  <si>
    <t>Réponse attendue PRO : pour Œufs ou ovo-produits en liaison froide, le protocole PMS/HACCP doit fixer descente en température tracée; stockage 0/+3 °C; étiquette DLC interne; coagulation maîtrisée; ovo-produit identifié; cuisson complète adaptée. Le responsable contrôle la limite retenue, conserve la preuve lot/heure/opérateur, analyse l’écart, bloque ou corrige le lot si nécessaire, puis valide la libération avant expédition, stockage, remise en température ou service selon le cas.</t>
  </si>
  <si>
    <t>Réponse attendue CFA : pour Œufs ou ovo-produits en liaison froide, je prépare le matériel propre, je contrôle descente en température tracée, je vérifie stockage 0/+3 °C, je note le résultat avec le lot et l’heure. Si le résultat n’est pas bon, je ne sers pas, je mets le lot de côté et je préviens le responsable.</t>
  </si>
  <si>
    <t>Œufs ou ovo-produits en liaison froide — Mémo PRO : DESCENTE-STOCKAGE-ÉTIQUETTE-COAGULATION-OVO-PRODUIT = seuil, mesure, preuve, écart, décision.</t>
  </si>
  <si>
    <t>Œufs ou ovo-produits en liaison froide — Mémo CFA : contrôler, écrire, bloquer si doute, prévenir.</t>
  </si>
  <si>
    <t>Q080</t>
  </si>
  <si>
    <t>Cuissons BT &gt; — Œufs ou ovo-produits en liaison chaude — Comment sécuriser la température à cœur puis le maintien chaud jusqu’au service ?</t>
  </si>
  <si>
    <t>Pour Œufs ou ovo-produits en liaison chaude, que dois-tu vérifier au poste sur cuisson à cœur, maintien chaud, transport et service avant de libérer le lot ?</t>
  </si>
  <si>
    <t>Consigne PRO : décrire le protocole applicable à Œufs ou ovo-produits en liaison chaude; préciser température de maintien chaud, heure de départ, caisson ou armoire chaude, coagulation maîtrisée, ovo-produit identifié. Indiquer le support de preuve, le responsable de libération, le traitement d’écart et, si utile, cuisson complète adaptée, barème temps/température, sonde propre et vérifiée.</t>
  </si>
  <si>
    <t>Consigne CFA : expliquer avec tes mots ce que tu fais pour Œufs ou ovo-produits en liaison chaude : température de maintien chaud, heure de départ, caisson ou armoire chaude, coagulation maîtrisée, ovo-produit identifié. Dire où tu notes le résultat et qui tu préviens si le lot n’est pas conforme.</t>
  </si>
  <si>
    <t>Réponse attendue PRO : pour Œufs ou ovo-produits en liaison chaude, le protocole PMS/HACCP doit fixer température de maintien chaud; heure de départ; caisson ou armoire chaude; coagulation maîtrisée; ovo-produit identifié; cuisson complète adaptée. Le responsable contrôle la limite retenue, conserve la preuve lot/heure/opérateur, analyse l’écart, bloque ou corrige le lot si nécessaire, puis valide la libération avant expédition, stockage, remise en température ou service selon le cas.</t>
  </si>
  <si>
    <t>Réponse attendue CFA : pour Œufs ou ovo-produits en liaison chaude, je prépare le matériel propre, je contrôle température de maintien chaud, je vérifie heure de départ, je note le résultat avec le lot et l’heure. Si le résultat n’est pas bon, je ne sers pas, je mets le lot de côté et je préviens le responsable.</t>
  </si>
  <si>
    <t>Œufs ou ovo-produits en liaison chaude — Mémo PRO : TEMPÉRATURE-HEURE-CAISSON-COAGULATION-OVO-PRODUIT = seuil, mesure, preuve, écart, décision.</t>
  </si>
  <si>
    <t>Œufs ou ovo-produits en liaison chaude — Mémo CFA : contrôler, écrire, bloquer si doute, prévenir.</t>
  </si>
  <si>
    <t>Q081</t>
  </si>
  <si>
    <t>Cuissons BT &gt; — Œufs ou ovo-produits en cuisson de nuit — Quels paramètres cuisson de nuit, contrôles à cœur et preuves écrites doivent être validés ?</t>
  </si>
  <si>
    <t>Pour Œufs ou ovo-produits en cuisson de nuit, que dois-tu vérifier au poste sur lancement programme, surveillance différée et preuve au matin avant de libérer le lot ?</t>
  </si>
  <si>
    <t>Consigne PRO : décrire le protocole applicable à Œufs ou ovo-produits en cuisson de nuit; préciser programme lancé, heure départ/fin, contrôle au matin, coagulation maîtrisée, ovo-produit identifié. Indiquer le support de preuve, le responsable de libération, le traitement d’écart et, si utile, cuisson complète adaptée, barème temps/température, sonde propre et vérifiée.</t>
  </si>
  <si>
    <t>Consigne CFA : expliquer avec tes mots ce que tu fais pour Œufs ou ovo-produits en cuisson de nuit : programme lancé, heure départ/fin, contrôle au matin, coagulation maîtrisée, ovo-produit identifié. Dire où tu notes le résultat et qui tu préviens si le lot n’est pas conforme.</t>
  </si>
  <si>
    <t>Réponse attendue PRO : pour Œufs ou ovo-produits en cuisson de nuit, le protocole PMS/HACCP doit fixer programme lancé; heure départ/fin; contrôle au matin; coagulation maîtrisée; ovo-produit identifié; cuisson complète adaptée. Le responsable contrôle la limite retenue, conserve la preuve lot/heure/opérateur, analyse l’écart, bloque ou corrige le lot si nécessaire, puis valide la libération avant expédition, stockage, remise en température ou service selon le cas.</t>
  </si>
  <si>
    <t>Réponse attendue CFA : pour Œufs ou ovo-produits en cuisson de nuit, je prépare le matériel propre, je contrôle programme lancé, je vérifie heure départ/fin, je note le résultat avec le lot et l’heure. Si le résultat n’est pas bon, je ne sers pas, je mets le lot de côté et je préviens le responsable.</t>
  </si>
  <si>
    <t>Œufs ou ovo-produits en cuisson de nuit — Mémo PRO : PROGRAMME-HEURE-CONTRÔLE-COAGULATION-OVO-PRODUIT = seuil, mesure, preuve, écart, décision.</t>
  </si>
  <si>
    <t>Œufs ou ovo-produits en cuisson de nuit — Mémo CFA : contrôler, écrire, bloquer si doute, prévenir.</t>
  </si>
  <si>
    <t>Q082</t>
  </si>
  <si>
    <t>Cuissons BT &gt; — Œufs ou ovo-produits en production de jour — Quels paramètres production de jour, contrôles à cœur et preuves écrites doivent être validés ?</t>
  </si>
  <si>
    <t>Pour Œufs ou ovo-produits en production de jour, que dois-tu vérifier au poste sur fabrication au poste, contrôle immédiat et libération avant de libérer le lot ?</t>
  </si>
  <si>
    <t>Consigne PRO : décrire le protocole applicable à Œufs ou ovo-produits en production de jour; préciser coagulation maîtrisée, ovo-produit identifié, cuisson complète adaptée, barème temps/température, sonde propre et vérifiée. Indiquer le support de preuve, le responsable de libération, le traitement d’écart et, si utile, température à cœur, lot/heure/opérateur, décision si écart.</t>
  </si>
  <si>
    <t>Consigne CFA : expliquer avec tes mots ce que tu fais pour Œufs ou ovo-produits en production de jour : coagulation maîtrisée, ovo-produit identifié, cuisson complète adaptée, barème temps/température, sonde propre et vérifiée. Dire où tu notes le résultat et qui tu préviens si le lot n’est pas conforme.</t>
  </si>
  <si>
    <t>Réponse attendue PRO : pour Œufs ou ovo-produits en production de jour, le protocole PMS/HACCP doit fixer coagulation maîtrisée; ovo-produit identifié; cuisson complète adaptée;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</si>
  <si>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Œufs ou ovo-produits en production de jour, je prépare le matériel propre, je contrôle coagulation maîtrisée, je vérifie ovo-produit identifié, je note le résultat avec le lot et l’heure. Si le résultat n’est pas bon, je ne sers pas, je mets le lot de côté et je préviens le responsable.</t>
  </si>
  <si>
    <t>Œufs ou ovo-produits en production de jour — Mémo PRO : COAGULATION-OVO-PRODUIT-CUISSON-BARÈME-SONDE = seuil, mesure, preuve, écart, décision.</t>
  </si>
  <si>
    <t>Œufs ou ovo-produits en production de jour — Mémo CFA : contrôler, écrire, bloquer si doute, prévenir.</t>
  </si>
  <si>
    <t>Q083</t>
  </si>
  <si>
    <t>Cuissons BT &gt; — Œufs ou ovo-produits en grammage contraint — Comment maîtriser rendement, perte matière et portion conforme sans dégrader la sécurité sanitaire ?</t>
  </si>
  <si>
    <t>Pour Œufs ou ovo-produits en grammage contraint, que dois-tu vérifier au poste sur rendement, perte matière et portion servie avant de libérer le lot ?</t>
  </si>
  <si>
    <t>Consigne PRO : décrire le protocole applicable à Œufs ou ovo-produits en grammage contraint; préciser poids avant/après cuisson, perte matière, portion cible, coagulation maîtrisée, ovo-produit identifié. Indiquer le support de preuve, le responsable de libération, le traitement d’écart et, si utile, cuisson complète adaptée, barème temps/température, sonde propre et vérifiée.</t>
  </si>
  <si>
    <t>Consigne CFA : expliquer avec tes mots ce que tu fais pour Œufs ou ovo-produits en grammage contraint : poids avant/après cuisson, perte matière, portion cible, coagulation maîtrisée, ovo-produit identifié. Dire où tu notes le résultat et qui tu préviens si le lot n’est pas conforme.</t>
  </si>
  <si>
    <t>Réponse attendue PRO : pour Œufs ou ovo-produits en grammage contraint, le protocole PMS/HACCP doit fixer poids avant/après cuisson; perte matière; portion cible; coagulation maîtrisée; ovo-produit identifié; cuisson complète adaptée. Le responsable contrôle la limite retenue, conserve la preuve lot/heure/opérateur, analyse l’écart, bloque ou corrige le lot si nécessaire, puis valide la libération avant expédition, stockage, remise en température ou service selon le cas.</t>
  </si>
  <si>
    <t>Réponse attendue CFA : pour Œufs ou ovo-produits en grammage contraint, je prépare le matériel propre, je contrôle poids avant/après cuisson, je vérifie perte matière, je note le résultat avec le lot et l’heure. Si le résultat n’est pas bon, je ne sers pas, je mets le lot de côté et je préviens le responsable.</t>
  </si>
  <si>
    <t>Œufs ou ovo-produits en grammage contraint — Mémo PRO : POIDS-PERTE-PORTION-COAGULATION-OVO-PRODUIT = seuil, mesure, preuve, écart, décision.</t>
  </si>
  <si>
    <t>Œufs ou ovo-produits en grammage contraint — Mémo CFA : contrôler, écrire, bloquer si doute, prévenir.</t>
  </si>
  <si>
    <t>Q084</t>
  </si>
  <si>
    <t>Cuissons BT &gt; — Œufs ou ovo-produits en convives fragiles — Quels seuils, textures et preuves supplémentaires faut-il exiger avant service à public fragile ?</t>
  </si>
  <si>
    <t>Pour Œufs ou ovo-produits en convives fragiles, que dois-tu vérifier au poste sur seuil renforcé, texture et délai de service avant de libérer le lot ?</t>
  </si>
  <si>
    <t>Consigne PRO : décrire le protocole applicable à Œufs ou ovo-produits en convives fragiles; préciser public fragile identifié, texture/régime validé, délai réduit, coagulation maîtrisée, ovo-produit identifié. Indiquer le support de preuve, le responsable de libération, le traitement d’écart et, si utile, cuisson complète adaptée, barème temps/température, sonde propre et vérifiée.</t>
  </si>
  <si>
    <t>Consigne CFA : expliquer avec tes mots ce que tu fais pour Œufs ou ovo-produits en convives fragiles : public fragile identifié, texture/régime validé, délai réduit, coagulation maîtrisée, ovo-produit identifié. Dire où tu notes le résultat et qui tu préviens si le lot n’est pas conforme.</t>
  </si>
  <si>
    <t>Réponse attendue PRO : pour Œufs ou ovo-produits en convives fragiles, le protocole PMS/HACCP doit fixer public fragile identifié; texture/régime validé; délai réduit; coagulation maîtrisée; ovo-produit identifié; cuisson complète adaptée. Le responsable contrôle la limite retenue, conserve la preuve lot/heure/opérateur, analyse l’écart, bloque ou corrige le lot si nécessaire, puis valide la libération avant expédition, stockage, remise en température ou service selon le cas.</t>
  </si>
  <si>
    <t>Réponse attendue CFA : pour Œufs ou ovo-produits en convives fragiles, je prépare le matériel propre, je contrôle public fragile identifié, je vérifie texture/régime validé, je note le résultat avec le lot et l’heure. Si le résultat n’est pas bon, je ne sers pas, je mets le lot de côté et je préviens le responsable.</t>
  </si>
  <si>
    <t>Œufs ou ovo-produits en convives fragiles — Mémo PRO : PUBLIC-TEXTURE/RÉGIME-DÉLAI-COAGULATION-OVO-PRODUIT = seuil, mesure, preuve, écart, décision.</t>
  </si>
  <si>
    <t>Œufs ou ovo-produits en convives fragiles — Mémo CFA : contrôler, écrire, bloquer si doute, prévenir.</t>
  </si>
  <si>
    <t>Q005</t>
  </si>
  <si>
    <t>Cuissons BT &gt; — Planning production — Quels contrôles concrets, seuils PMS, preuves et décisions appliquer dans ce cas précis ?</t>
  </si>
  <si>
    <t>Pour Planning production, quels gestes dois-tu faire, où dois-tu noter la preuve, et qui dois-tu prévenir si le contrôle n’est pas bon ?</t>
  </si>
  <si>
    <t>Consigne PRO : décrire le protocole applicable à Planning production;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</si>
  <si>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Planning production : barème temps/température, sonde propre et vérifiée, température à cœur, lot/heure/opérateur, décision si écart. Dire où tu notes le résultat et qui tu préviens si le lot n’est pas conforme.</t>
  </si>
  <si>
    <t>Réponse attendue PRO : pour Planning production,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</si>
  <si>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Planning production, je prépare le matériel propre, je contrôle barème temps/température, je vérifie sonde propre et vérifiée, je note le résultat avec le lot et l’heure. Si le résultat n’est pas bon, je ne sers pas, je mets le lot de côté et je préviens le responsable.</t>
  </si>
  <si>
    <t>Planning production — Mémo PRO : BARÈME-SONDE-TEMPÉRATURE-LOT/HEURE/OPÉRATEUR-DÉCISION = seuil, mesure, preuve, écart, décision.</t>
  </si>
  <si>
    <t>Planning production — Mémo CFA : contrôler, écrire, bloquer si doute, prévenir.</t>
  </si>
  <si>
    <t>Q004</t>
  </si>
  <si>
    <t>PLANNING</t>
  </si>
  <si>
    <t>Cuissons BT &gt; — Cuisson de nuit — Quels paramètres cuisson de nuit, contrôles à cœur et preuves écrites doivent être validés ?</t>
  </si>
  <si>
    <t>Pour Cuisson de nuit, que dois-tu vérifier au poste sur lancement programme, surveillance différée et preuve au matin avant de libérer le lot ?</t>
  </si>
  <si>
    <t>Consigne PRO : décrire le protocole applicable à Cuisson de nuit; préciser programme lancé, heure départ/fin, contrôle au matin, barème temps/température, sonde propre et vérifiée. Indiquer le support de preuve, le responsable de libération, le traitement d’écart et, si utile, température à cœur, lot/heure/opérateur, décision si écart.</t>
  </si>
  <si>
    <t>Consigne CFA : expliquer avec tes mots ce que tu fais pour Cuisson de nuit : programme lancé, heure départ/fin, contrôle au matin, barème temps/température, sonde propre et vérifiée. Dire où tu notes le résultat et qui tu préviens si le lot n’est pas conforme.</t>
  </si>
  <si>
    <t>Réponse attendue PRO : pour Cuisson de nuit, le protocole PMS/HACCP doit fixer programme lancé; heure départ/fin; contrôle au matin;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</si>
  <si>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Cuisson de nuit, je prépare le matériel propre, je contrôle programme lancé, je vérifie heure départ/fin, je note le résultat avec le lot et l’heure. Si le résultat n’est pas bon, je ne sers pas, je mets le lot de côté et je préviens le responsable.</t>
  </si>
  <si>
    <t>Cuisson de nuit — Mémo PRO : PROGRAMME-HEURE-CONTRÔLE-BARÈME-SONDE = seuil, mesure, preuve, écart, décision.</t>
  </si>
  <si>
    <t>Cuisson de nuit — Mémo CFA : contrôler, écrire, bloquer si doute, prévenir.</t>
  </si>
  <si>
    <t>Q121</t>
  </si>
  <si>
    <t>PLATS_COMPLETS</t>
  </si>
  <si>
    <t>Cuissons BT &gt; — Plat végétarien légumineuse-céréale en liaison froide — Comment articuler cuisson, refroidissement rapide, stockage froid et preuve de libération ?</t>
  </si>
  <si>
    <t>Pour Plat végétarien légumineuse-céréale en liaison froide, que dois-tu vérifier au poste sur cuisson, refroidissement rapide, stockage et remise en température avant de libérer le lot ?</t>
  </si>
  <si>
    <t>Consigne PRO : décrire le protocole applicable à Plat végétarien légumineuse-céréale en liaison froide; préciser descente en température tracée, stockage 0/+3 °C, étiquette DLC interne, équilibre légumineuse-céréale, tenue au service. Indiquer le support de preuve, le responsable de libération, le traitement d’écart et, si utile, portion protéique, barème temps/température, sonde propre et vérifiée.</t>
  </si>
  <si>
    <t>Consigne CFA : expliquer avec tes mots ce que tu fais pour Plat végétarien légumineuse-céréale en liaison froide : descente en température tracée, stockage 0/+3 °C, étiquette DLC interne, équilibre légumineuse-céréale, tenue au service. Dire où tu notes le résultat et qui tu préviens si le lot n’est pas conforme.</t>
  </si>
  <si>
    <t>Réponse attendue PRO : pour Plat végétarien légumineuse-céréale en liaison froide, le protocole PMS/HACCP doit fixer descente en température tracée; stockage 0/+3 °C; étiquette DLC interne; équilibre légumineuse-céréale; tenue au service; portion protéique. Le responsable contrôle la limite retenue, conserve la preuve lot/heure/opérateur, analyse l’écart, bloque ou corrige le lot si nécessaire, puis valide la libération avant expédition, stockage, remise en température ou service selon le cas.</t>
  </si>
  <si>
    <t>Réponse attendue CFA : pour Plat végétarien légumineuse-céréale en liaison froide, je prépare le matériel propre, je contrôle descente en température tracée, je vérifie stockage 0/+3 °C, je note le résultat avec le lot et l’heure. Si le résultat n’est pas bon, je ne sers pas, je mets le lot de côté et je préviens le responsable.</t>
  </si>
  <si>
    <t>Plat végétarien légumineuse-céréale en liaison froide — Mémo PRO : DESCENTE-STOCKAGE-ÉTIQUETTE-ÉQUILIBRE-TENUE = seuil, mesure, preuve, écart, décision.</t>
  </si>
  <si>
    <t>Plat végétarien légumineuse-céréale en liaison froide — Mémo CFA : contrôler, écrire, bloquer si doute, prévenir.</t>
  </si>
  <si>
    <t>Q122</t>
  </si>
  <si>
    <t>Cuissons BT &gt; — Plat végétarien légumineuse-céréale en liaison chaude — Comment sécuriser la température à cœur puis le maintien chaud jusqu’au service ?</t>
  </si>
  <si>
    <t>Pour Plat végétarien légumineuse-céréale en liaison chaude, que dois-tu vérifier au poste sur cuisson à cœur, maintien chaud, transport et service avant de libérer le lot ?</t>
  </si>
  <si>
    <t>Consigne PRO : décrire le protocole applicable à Plat végétarien légumineuse-céréale en liaison chaude; préciser température de maintien chaud, heure de départ, caisson ou armoire chaude, équilibre légumineuse-céréale, tenue au service. Indiquer le support de preuve, le responsable de libération, le traitement d’écart et, si utile, portion protéique, barème temps/température, sonde propre et vérifiée.</t>
  </si>
  <si>
    <t>Consigne CFA : expliquer avec tes mots ce que tu fais pour Plat végétarien légumineuse-céréale en liaison chaude : température de maintien chaud, heure de départ, caisson ou armoire chaude, équilibre légumineuse-céréale, tenue au service. Dire où tu notes le résultat et qui tu préviens si le lot n’est pas conforme.</t>
  </si>
  <si>
    <t>Réponse attendue PRO : pour Plat végétarien légumineuse-céréale en liaison chaude, le protocole PMS/HACCP doit fixer température de maintien chaud; heure de départ; caisson ou armoire chaude; équilibre légumineuse-céréale; tenue au service; portion protéique. Le responsable contrôle la limite retenue, conserve la preuve lot/heure/opérateur, analyse l’écart, bloque ou corrige le lot si nécessaire, puis valide la libération avant expédition, stockage, remise en température ou service selon le cas.</t>
  </si>
  <si>
    <t>Réponse attendue CFA : pour Plat végétarien légumineuse-céréale en liaison chaude, je prépare le matériel propre, je contrôle température de maintien chaud, je vérifie heure de départ, je note le résultat avec le lot et l’heure. Si le résultat n’est pas bon, je ne sers pas, je mets le lot de côté et je préviens le responsable.</t>
  </si>
  <si>
    <t>Plat végétarien légumineuse-céréale en liaison chaude — Mémo PRO : TEMPÉRATURE-HEURE-CAISSON-ÉQUILIBRE-TENUE = seuil, mesure, preuve, écart, décision.</t>
  </si>
  <si>
    <t>Plat végétarien légumineuse-céréale en liaison chaude — Mémo CFA : contrôler, écrire, bloquer si doute, prévenir.</t>
  </si>
  <si>
    <t>Q123</t>
  </si>
  <si>
    <t>Cuissons BT &gt; — Plat végétarien légumineuse-céréale en cuisson de nuit — Quels paramètres cuisson de nuit, contrôles à cœur et preuves écrites doivent être validés ?</t>
  </si>
  <si>
    <t>Pour Plat végétarien légumineuse-céréale en cuisson de nuit, que dois-tu vérifier au poste sur lancement programme, surveillance différée et preuve au matin avant de libérer le lot ?</t>
  </si>
  <si>
    <t>Consigne PRO : décrire le protocole applicable à Plat végétarien légumineuse-céréale en cuisson de nuit; préciser programme lancé, heure départ/fin, contrôle au matin, équilibre légumineuse-céréale, tenue au service. Indiquer le support de preuve, le responsable de libération, le traitement d’écart et, si utile, portion protéique, barème temps/température, sonde propre et vérifiée.</t>
  </si>
  <si>
    <t>Consigne CFA : expliquer avec tes mots ce que tu fais pour Plat végétarien légumineuse-céréale en cuisson de nuit : programme lancé, heure départ/fin, contrôle au matin, équilibre légumineuse-céréale, tenue au service. Dire où tu notes le résultat et qui tu préviens si le lot n’est pas conforme.</t>
  </si>
  <si>
    <t>Réponse attendue PRO : pour Plat végétarien légumineuse-céréale en cuisson de nuit, le protocole PMS/HACCP doit fixer programme lancé; heure départ/fin; contrôle au matin; équilibre légumineuse-céréale; tenue au service; portion protéique. Le responsable contrôle la limite retenue, conserve la preuve lot/heure/opérateur, analyse l’écart, bloque ou corrige le lot si nécessaire, puis valide la libération avant expédition, stockage, remise en température ou service selon le cas.</t>
  </si>
  <si>
    <t>Réponse attendue CFA : pour Plat végétarien légumineuse-céréale en cuisson de nuit, je prépare le matériel propre, je contrôle programme lancé, je vérifie heure départ/fin, je note le résultat avec le lot et l’heure. Si le résultat n’est pas bon, je ne sers pas, je mets le lot de côté et je préviens le responsable.</t>
  </si>
  <si>
    <t>Plat végétarien légumineuse-céréale en cuisson de nuit — Mémo PRO : PROGRAMME-HEURE-CONTRÔLE-ÉQUILIBRE-TENUE = seuil, mesure, preuve, écart, décision.</t>
  </si>
  <si>
    <t>Plat végétarien légumineuse-céréale en cuisson de nuit — Mémo CFA : contrôler, écrire, bloquer si doute, prévenir.</t>
  </si>
  <si>
    <t>Q124</t>
  </si>
  <si>
    <t>Cuissons BT &gt; — Plat végétarien légumineuse-céréale en production de jour — Quels paramètres production de jour, contrôles à cœur et preuves écrites doivent être validés ?</t>
  </si>
  <si>
    <t>Pour Plat végétarien légumineuse-céréale en production de jour, que dois-tu vérifier au poste sur fabrication au poste, contrôle immédiat et libération avant de libérer le lot ?</t>
  </si>
  <si>
    <t>Consigne PRO : décrire le protocole applicable à Plat végétarien légumineuse-céréale en production de jour; préciser équilibre légumineuse-céréale, tenue au service, portion protéique, barème temps/température, sonde propre et vérifiée. Indiquer le support de preuve, le responsable de libération, le traitement d’écart et, si utile, température à cœur, lot/heure/opérateur, décision si écart.</t>
  </si>
  <si>
    <t>Consigne CFA : expliquer avec tes mots ce que tu fais pour Plat végétarien légumineuse-céréale en production de jour : équilibre légumineuse-céréale, tenue au service, portion protéique, barème temps/température, sonde propre et vérifiée. Dire où tu notes le résultat et qui tu préviens si le lot n’est pas conforme.</t>
  </si>
  <si>
    <t>Réponse attendue PRO : pour Plat végétarien légumineuse-céréale en production de jour, le protocole PMS/HACCP doit fixer équilibre légumineuse-céréale; tenue au service; portion protéique;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</si>
  <si>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Plat végétarien légumineuse-céréale en production de jour, je prépare le matériel propre, je contrôle équilibre légumineuse-céréale, je vérifie tenue au service, je note le résultat avec le lot et l’heure. Si le résultat n’est pas bon, je ne sers pas, je mets le lot de côté et je préviens le responsable.</t>
  </si>
  <si>
    <t>Plat végétarien légumineuse-céréale en production de jour — Mémo PRO : ÉQUILIBRE-TENUE-PORTION-BARÈME-SONDE = seuil, mesure, preuve, écart, décision.</t>
  </si>
  <si>
    <t>Plat végétarien légumineuse-céréale en production de jour — Mémo CFA : contrôler, écrire, bloquer si doute, prévenir.</t>
  </si>
  <si>
    <t>Q125</t>
  </si>
  <si>
    <t>Cuissons BT &gt; — Plat végétarien légumineuse-céréale en grammage contraint — Comment maîtriser rendement, perte matière et portion conforme sans dégrader la sécurité sanitaire ?</t>
  </si>
  <si>
    <t>Pour Plat végétarien légumineuse-céréale en grammage contraint, que dois-tu vérifier au poste sur rendement, perte matière et portion servie avant de libérer le lot ?</t>
  </si>
  <si>
    <t>Consigne PRO : décrire le protocole applicable à Plat végétarien légumineuse-céréale en grammage contraint; préciser poids avant/après cuisson, perte matière, portion cible, équilibre légumineuse-céréale, tenue au service. Indiquer le support de preuve, le responsable de libération, le traitement d’écart et, si utile, portion protéique, barème temps/température, sonde propre et vérifiée.</t>
  </si>
  <si>
    <t>Consigne CFA : expliquer avec tes mots ce que tu fais pour Plat végétarien légumineuse-céréale en grammage contraint : poids avant/après cuisson, perte matière, portion cible, équilibre légumineuse-céréale, tenue au service. Dire où tu notes le résultat et qui tu préviens si le lot n’est pas conforme.</t>
  </si>
  <si>
    <t>Réponse attendue PRO : pour Plat végétarien légumineuse-céréale en grammage contraint, le protocole PMS/HACCP doit fixer poids avant/après cuisson; perte matière; portion cible; équilibre légumineuse-céréale; tenue au service; portion protéique. Le responsable contrôle la limite retenue, conserve la preuve lot/heure/opérateur, analyse l’écart, bloque ou corrige le lot si nécessaire, puis valide la libération avant expédition, stockage, remise en température ou service selon le cas.</t>
  </si>
  <si>
    <t>Réponse attendue CFA : pour Plat végétarien légumineuse-céréale en grammage contraint, je prépare le matériel propre, je contrôle poids avant/après cuisson, je vérifie perte matière, je note le résultat avec le lot et l’heure. Si le résultat n’est pas bon, je ne sers pas, je mets le lot de côté et je préviens le responsable.</t>
  </si>
  <si>
    <t>Plat végétarien légumineuse-céréale en grammage contraint — Mémo PRO : POIDS-PERTE-PORTION-ÉQUILIBRE-TENUE = seuil, mesure, preuve, écart, décision.</t>
  </si>
  <si>
    <t>Plat végétarien légumineuse-céréale en grammage contraint — Mémo CFA : contrôler, écrire, bloquer si doute, prévenir.</t>
  </si>
  <si>
    <t>Q126</t>
  </si>
  <si>
    <t>Cuissons BT &gt; — Plat végétarien légumineuse-céréale en convives fragiles — Quels seuils, textures et preuves supplémentaires faut-il exiger avant service à public fragile ?</t>
  </si>
  <si>
    <t>Pour Plat végétarien légumineuse-céréale en convives fragiles, que dois-tu vérifier au poste sur seuil renforcé, texture et délai de service avant de libérer le lot ?</t>
  </si>
  <si>
    <t>Consigne PRO : décrire le protocole applicable à Plat végétarien légumineuse-céréale en convives fragiles; préciser public fragile identifié, texture/régime validé, délai réduit, équilibre légumineuse-céréale, tenue au service. Indiquer le support de preuve, le responsable de libération, le traitement d’écart et, si utile, portion protéique, barème temps/température, sonde propre et vérifiée.</t>
  </si>
  <si>
    <t>Consigne CFA : expliquer avec tes mots ce que tu fais pour Plat végétarien légumineuse-céréale en convives fragiles : public fragile identifié, texture/régime validé, délai réduit, équilibre légumineuse-céréale, tenue au service. Dire où tu notes le résultat et qui tu préviens si le lot n’est pas conforme.</t>
  </si>
  <si>
    <t>Réponse attendue PRO : pour Plat végétarien légumineuse-céréale en convives fragiles, le protocole PMS/HACCP doit fixer public fragile identifié; texture/régime validé; délai réduit; équilibre légumineuse-céréale; tenue au service; portion protéique. Le responsable contrôle la limite retenue, conserve la preuve lot/heure/opérateur, analyse l’écart, bloque ou corrige le lot si nécessaire, puis valide la libération avant expédition, stockage, remise en température ou service selon le cas.</t>
  </si>
  <si>
    <t>Réponse attendue CFA : pour Plat végétarien légumineuse-céréale en convives fragiles, je prépare le matériel propre, je contrôle public fragile identifié, je vérifie texture/régime validé, je note le résultat avec le lot et l’heure. Si le résultat n’est pas bon, je ne sers pas, je mets le lot de côté et je préviens le responsable.</t>
  </si>
  <si>
    <t>Plat végétarien légumineuse-céréale en convives fragiles — Mémo PRO : PUBLIC-TEXTURE/RÉGIME-DÉLAI-ÉQUILIBRE-TENUE = seuil, mesure, preuve, écart, décision.</t>
  </si>
  <si>
    <t>Plat végétarien légumineuse-céréale en convives fragiles — Mémo CFA : contrôler, écrire, bloquer si doute, prévenir.</t>
  </si>
  <si>
    <t>Q067</t>
  </si>
  <si>
    <t>POISSONS</t>
  </si>
  <si>
    <t>Cuissons BT &gt; — Poisson blanc en liaison froide — Comment articuler cuisson, refroidissement rapide, stockage froid et preuve de libération ?</t>
  </si>
  <si>
    <t>Pour Poisson blanc en liaison froide, que dois-tu vérifier au poste sur cuisson, refroidissement rapide, stockage et remise en température avant de libérer le lot ?</t>
  </si>
  <si>
    <t>Consigne PRO : décrire le protocole applicable à Poisson blanc en liaison froide; préciser descente en température tracée, stockage 0/+3 °C, étiquette DLC interne, chair fragile non surcuite, tenue portion. Indiquer le support de preuve, le responsable de libération, le traitement d’écart et, si utile, maintien très court, barème temps/température, sonde propre et vérifiée.</t>
  </si>
  <si>
    <t>Consigne CFA : expliquer avec tes mots ce que tu fais pour Poisson blanc en liaison froide : descente en température tracée, stockage 0/+3 °C, étiquette DLC interne, chair fragile non surcuite, tenue portion. Dire où tu notes le résultat et qui tu préviens si le lot n’est pas conforme.</t>
  </si>
  <si>
    <t>Réponse attendue PRO : pour Poisson blanc en liaison froide, le protocole PMS/HACCP doit fixer descente en température tracée; stockage 0/+3 °C; étiquette DLC interne;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</si>
  <si>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Poisson blanc en liaison froide, je prépare le matériel propre, je contrôle descente en température tracée, je vérifie stockage 0/+3 °C, je note le résultat avec le lot et l’heure. Si le résultat n’est pas bon, je ne sers pas, je mets le lot de côté et je préviens le responsable.</t>
  </si>
  <si>
    <t>Poisson blanc en liaison froide — Mémo PRO : DESCENTE-STOCKAGE-ÉTIQUETTE-CHAIR-TENUE = seuil, mesure, preuve, écart, décision.</t>
  </si>
  <si>
    <t>Poisson blanc en liaison froide — Mémo CFA : contrôler, écrire, bloquer si doute, prévenir.</t>
  </si>
  <si>
    <t>Q068</t>
  </si>
  <si>
    <t>Cuissons BT &gt; — Poisson blanc en liaison chaude — Comment sécuriser la température à cœur puis le maintien chaud jusqu’au service ?</t>
  </si>
  <si>
    <t>Pour Poisson blanc en liaison chaude, que dois-tu vérifier au poste sur cuisson à cœur, maintien chaud, transport et service avant de libérer le lot ?</t>
  </si>
  <si>
    <t>Consigne PRO : décrire le protocole applicable à Poisson blanc en liaison chaude; préciser température de maintien chaud, heure de départ, caisson ou armoire chaude, chair fragile non surcuite, tenue portion. Indiquer le support de preuve, le responsable de libération, le traitement d’écart et, si utile, maintien très court, barème temps/température, sonde propre et vérifiée.</t>
  </si>
  <si>
    <t>Consigne CFA : expliquer avec tes mots ce que tu fais pour Poisson blanc en liaison chaude : température de maintien chaud, heure de départ, caisson ou armoire chaude, chair fragile non surcuite, tenue portion. Dire où tu notes le résultat et qui tu préviens si le lot n’est pas conforme.</t>
  </si>
  <si>
    <t>Réponse attendue PRO : pour Poisson blanc en liaison chaude, le protocole PMS/HACCP doit fixer température de maintien chaud; heure de départ; caisson ou armoire chaude;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</si>
  <si>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Poisson blanc en liaison chaude, je prépare le matériel propre, je contrôle température de maintien chaud, je vérifie heure de départ, je note le résultat avec le lot et l’heure. Si le résultat n’est pas bon, je ne sers pas, je mets le lot de côté et je préviens le responsable.</t>
  </si>
  <si>
    <t>Poisson blanc en liaison chaude — Mémo PRO : TEMPÉRATURE-HEURE-CAISSON-CHAIR-TENUE = seuil, mesure, preuve, écart, décision.</t>
  </si>
  <si>
    <t>Poisson blanc en liaison chaude — Mémo CFA : contrôler, écrire, bloquer si doute, prévenir.</t>
  </si>
  <si>
    <t>Q069</t>
  </si>
  <si>
    <t>Cuissons BT &gt; — Poisson blanc en cuisson de nuit — Quels paramètres cuisson de nuit, contrôles à cœur et preuves écrites doivent être validés ?</t>
  </si>
  <si>
    <t>Pour Poisson blanc en cuisson de nuit, que dois-tu vérifier au poste sur lancement programme, surveillance différée et preuve au matin avant de libérer le lot ?</t>
  </si>
  <si>
    <t>Consigne PRO : décrire le protocole applicable à Poisson blanc en cuisson de nuit; préciser programme lancé, heure départ/fin, contrôle au matin, chair fragile non surcuite, tenue portion. Indiquer le support de preuve, le responsable de libération, le traitement d’écart et, si utile, maintien très court, barème temps/température, sonde propre et vérifiée.</t>
  </si>
  <si>
    <t>Consigne CFA : expliquer avec tes mots ce que tu fais pour Poisson blanc en cuisson de nuit : programme lancé, heure départ/fin, contrôle au matin, chair fragile non surcuite, tenue portion. Dire où tu notes le résultat et qui tu préviens si le lot n’est pas conforme.</t>
  </si>
  <si>
    <t>Réponse attendue PRO : pour Poisson blanc en cuisson de nuit, le protocole PMS/HACCP doit fixer programme lancé; heure départ/fin; contrôle au matin;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</si>
  <si>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Poisson blanc en cuisson de nuit, je prépare le matériel propre, je contrôle programme lancé, je vérifie heure départ/fin, je note le résultat avec le lot et l’heure. Si le résultat n’est pas bon, je ne sers pas, je mets le lot de côté et je préviens le responsable.</t>
  </si>
  <si>
    <t>Poisson blanc en cuisson de nuit — Mémo PRO : PROGRAMME-HEURE-CONTRÔLE-CHAIR-TENUE = seuil, mesure, preuve, écart, décision.</t>
  </si>
  <si>
    <t>Poisson blanc en cuisson de nuit — Mémo CFA : contrôler, écrire, bloquer si doute, prévenir.</t>
  </si>
  <si>
    <t>Q070</t>
  </si>
  <si>
    <t>Cuissons BT &gt; — Poisson blanc en production de jour — Quels paramètres production de jour, contrôles à cœur et preuves écrites doivent être validés ?</t>
  </si>
  <si>
    <t>Pour Poisson blanc en production de jour, que dois-tu vérifier au poste sur fabrication au poste, contrôle immédiat et libération avant de libérer le lot ?</t>
  </si>
  <si>
    <t>Consigne PRO : décrire le protocole applicable à Poisson blanc en production de jour; préciser chair fragile non surcuite, tenue portion, maintien très court, barème temps/température, sonde propre et vérifiée. Indiquer le support de preuve, le responsable de libération, le traitement d’écart et, si utile, température à cœur, lot/heure/opérateur, décision si écart.</t>
  </si>
  <si>
    <t>Consigne CFA : expliquer avec tes mots ce que tu fais pour Poisson blanc en production de jour : chair fragile non surcuite, tenue portion, maintien très court, barème temps/température, sonde propre et vérifiée. Dire où tu notes le résultat et qui tu préviens si le lot n’est pas conforme.</t>
  </si>
  <si>
    <t>Réponse attendue PRO : pour Poisson blanc en production de jour, le protocole PMS/HACCP doit fixer chair fragile non surcuite; tenue portion; maintien très court;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</si>
  <si>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Poisson blanc en production de jour, je prépare le matériel propre, je contrôle chair fragile non surcuite, je vérifie tenue portion, je note le résultat avec le lot et l’heure. Si le résultat n’est pas bon, je ne sers pas, je mets le lot de côté et je préviens le responsable.</t>
  </si>
  <si>
    <t>Poisson blanc en production de jour — Mémo PRO : CHAIR-TENUE-MAINTIEN-BARÈME-SONDE = seuil, mesure, preuve, écart, décision.</t>
  </si>
  <si>
    <t>Poisson blanc en production de jour — Mémo CFA : contrôler, écrire, bloquer si doute, prévenir.</t>
  </si>
  <si>
    <t>Q071</t>
  </si>
  <si>
    <t>Cuissons BT &gt; — Poisson blanc en grammage contraint — Comment maîtriser rendement, perte matière et portion conforme sans dégrader la sécurité sanitaire ?</t>
  </si>
  <si>
    <t>Pour Poisson blanc en grammage contraint, que dois-tu vérifier au poste sur rendement, perte matière et portion servie avant de libérer le lot ?</t>
  </si>
  <si>
    <t>Consigne PRO : décrire le protocole applicable à Poisson blanc en grammage contraint; préciser poids avant/après cuisson, perte matière, portion cible, chair fragile non surcuite, tenue portion. Indiquer le support de preuve, le responsable de libération, le traitement d’écart et, si utile, maintien très court, barème temps/température, sonde propre et vérifiée.</t>
  </si>
  <si>
    <t>Consigne CFA : expliquer avec tes mots ce que tu fais pour Poisson blanc en grammage contraint : poids avant/après cuisson, perte matière, portion cible, chair fragile non surcuite, tenue portion. Dire où tu notes le résultat et qui tu préviens si le lot n’est pas conforme.</t>
  </si>
  <si>
    <t>Réponse attendue PRO : pour Poisson blanc en grammage contraint, le protocole PMS/HACCP doit fixer poids avant/après cuisson; perte matière; portion cible;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</si>
  <si>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Poisson blanc en grammage contraint, je prépare le matériel propre, je contrôle poids avant/après cuisson, je vérifie perte matière, je note le résultat avec le lot et l’heure. Si le résultat n’est pas bon, je ne sers pas, je mets le lot de côté et je préviens le responsable.</t>
  </si>
  <si>
    <t>Poisson blanc en grammage contraint — Mémo PRO : POIDS-PERTE-PORTION-CHAIR-TENUE = seuil, mesure, preuve, écart, décision.</t>
  </si>
  <si>
    <t>Poisson blanc en grammage contraint — Mémo CFA : contrôler, écrire, bloquer si doute, prévenir.</t>
  </si>
  <si>
    <t>Q072</t>
  </si>
  <si>
    <t>Cuissons BT &gt; — Poisson blanc en convives fragiles — Quels seuils, textures et preuves supplémentaires faut-il exiger avant service à public fragile ?</t>
  </si>
  <si>
    <t>Pour Poisson blanc en convives fragiles, que dois-tu vérifier au poste sur seuil renforcé, texture et délai de service avant de libérer le lot ?</t>
  </si>
  <si>
    <t>Consigne PRO : décrire le protocole applicable à Poisson blanc en convives fragiles; préciser public fragile identifié, texture/régime validé, délai réduit, chair fragile non surcuite, tenue portion. Indiquer le support de preuve, le responsable de libération, le traitement d’écart et, si utile, maintien très court, barème temps/température, sonde propre et vérifiée.</t>
  </si>
  <si>
    <t>Consigne CFA : expliquer avec tes mots ce que tu fais pour Poisson blanc en convives fragiles : public fragile identifié, texture/régime validé, délai réduit, chair fragile non surcuite, tenue portion. Dire où tu notes le résultat et qui tu préviens si le lot n’est pas conforme.</t>
  </si>
  <si>
    <t>Réponse attendue PRO : pour Poisson blanc en convives fragiles, le protocole PMS/HACCP doit fixer public fragile identifié; texture/régime validé; délai réduit;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</si>
  <si>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Poisson blanc en convives fragiles, je prépare le matériel propre, je contrôle public fragile identifié, je vérifie texture/régime validé, je note le résultat avec le lot et l’heure. Si le résultat n’est pas bon, je ne sers pas, je mets le lot de côté et je préviens le responsable.</t>
  </si>
  <si>
    <t>Poisson blanc en convives fragiles — Mémo PRO : PUBLIC-TEXTURE/RÉGIME-DÉLAI-CHAIR-TENUE = seuil, mesure, preuve, écart, décision.</t>
  </si>
  <si>
    <t>Poisson blanc en convives fragiles — Mémo CFA : contrôler, écrire, bloquer si doute, prévenir.</t>
  </si>
  <si>
    <t>Q073</t>
  </si>
  <si>
    <t>Cuissons BT &gt; — Saumon en liaison froide — Comment articuler cuisson, refroidissement rapide, stockage froid et preuve de libération ?</t>
  </si>
  <si>
    <t>Pour Saumon en liaison froide, que dois-tu vérifier au poste sur cuisson, refroidissement rapide, stockage et remise en température avant de libérer le lot ?</t>
  </si>
  <si>
    <t>Consigne PRO : décrire le protocole applicable à Saumon en liaison froide; préciser descente en température tracée, stockage 0/+3 °C, étiquette DLC interne, chair fragile non surcuite, tenue portion. Indiquer le support de preuve, le responsable de libération, le traitement d’écart et, si utile, maintien très court, barème temps/température, sonde propre et vérifiée.</t>
  </si>
  <si>
    <t>Consigne CFA : expliquer avec tes mots ce que tu fais pour Saumon en liaison froide : descente en température tracée, stockage 0/+3 °C, étiquette DLC interne, chair fragile non surcuite, tenue portion. Dire où tu notes le résultat et qui tu préviens si le lot n’est pas conforme.</t>
  </si>
  <si>
    <t>Réponse attendue PRO : pour Saumon en liaison froide, le protocole PMS/HACCP doit fixer descente en température tracée; stockage 0/+3 °C; étiquette DLC interne;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</si>
  <si>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Saumon en liaison froide, je prépare le matériel propre, je contrôle descente en température tracée, je vérifie stockage 0/+3 °C, je note le résultat avec le lot et l’heure. Si le résultat n’est pas bon, je ne sers pas, je mets le lot de côté et je préviens le responsable.</t>
  </si>
  <si>
    <t>Saumon en liaison froide — Mémo PRO : DESCENTE-STOCKAGE-ÉTIQUETTE-CHAIR-TENUE = seuil, mesure, preuve, écart, décision.</t>
  </si>
  <si>
    <t>Saumon en liaison froide — Mémo CFA : contrôler, écrire, bloquer si doute, prévenir.</t>
  </si>
  <si>
    <t>Q074</t>
  </si>
  <si>
    <t>Cuissons BT &gt; — Saumon en liaison chaude — Comment sécuriser la température à cœur puis le maintien chaud jusqu’au service ?</t>
  </si>
  <si>
    <t>Pour Saumon en liaison chaude, que dois-tu vérifier au poste sur cuisson à cœur, maintien chaud, transport et service avant de libérer le lot ?</t>
  </si>
  <si>
    <t>Consigne PRO : décrire le protocole applicable à Saumon en liaison chaude; préciser température de maintien chaud, heure de départ, caisson ou armoire chaude, chair fragile non surcuite, tenue portion. Indiquer le support de preuve, le responsable de libération, le traitement d’écart et, si utile, maintien très court, barème temps/température, sonde propre et vérifiée.</t>
  </si>
  <si>
    <t>Consigne CFA : expliquer avec tes mots ce que tu fais pour Saumon en liaison chaude : température de maintien chaud, heure de départ, caisson ou armoire chaude, chair fragile non surcuite, tenue portion. Dire où tu notes le résultat et qui tu préviens si le lot n’est pas conforme.</t>
  </si>
  <si>
    <t>Réponse attendue PRO : pour Saumon en liaison chaude, le protocole PMS/HACCP doit fixer température de maintien chaud; heure de départ; caisson ou armoire chaude;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</si>
  <si>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Saumon en liaison chaude, je prépare le matériel propre, je contrôle température de maintien chaud, je vérifie heure de départ, je note le résultat avec le lot et l’heure. Si le résultat n’est pas bon, je ne sers pas, je mets le lot de côté et je préviens le responsable.</t>
  </si>
  <si>
    <t>Saumon en liaison chaude — Mémo PRO : TEMPÉRATURE-HEURE-CAISSON-CHAIR-TENUE = seuil, mesure, preuve, écart, décision.</t>
  </si>
  <si>
    <t>Saumon en liaison chaude — Mémo CFA : contrôler, écrire, bloquer si doute, prévenir.</t>
  </si>
  <si>
    <t>Q075</t>
  </si>
  <si>
    <t>Cuissons BT &gt; — Saumon en cuisson de nuit — Quels paramètres cuisson de nuit, contrôles à cœur et preuves écrites doivent être validés ?</t>
  </si>
  <si>
    <t>Pour Saumon en cuisson de nuit, que dois-tu vérifier au poste sur lancement programme, surveillance différée et preuve au matin avant de libérer le lot ?</t>
  </si>
  <si>
    <t>Consigne PRO : décrire le protocole applicable à Saumon en cuisson de nuit; préciser programme lancé, heure départ/fin, contrôle au matin, chair fragile non surcuite, tenue portion. Indiquer le support de preuve, le responsable de libération, le traitement d’écart et, si utile, maintien très court, barème temps/température, sonde propre et vérifiée.</t>
  </si>
  <si>
    <t>Consigne CFA : expliquer avec tes mots ce que tu fais pour Saumon en cuisson de nuit : programme lancé, heure départ/fin, contrôle au matin, chair fragile non surcuite, tenue portion. Dire où tu notes le résultat et qui tu préviens si le lot n’est pas conforme.</t>
  </si>
  <si>
    <t>Réponse attendue PRO : pour Saumon en cuisson de nuit, le protocole PMS/HACCP doit fixer programme lancé; heure départ/fin; contrôle au matin;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</si>
  <si>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Saumon en cuisson de nuit, je prépare le matériel propre, je contrôle programme lancé, je vérifie heure départ/fin, je note le résultat avec le lot et l’heure. Si le résultat n’est pas bon, je ne sers pas, je mets le lot de côté et je préviens le responsable.</t>
  </si>
  <si>
    <t>Saumon en cuisson de nuit — Mémo PRO : PROGRAMME-HEURE-CONTRÔLE-CHAIR-TENUE = seuil, mesure, preuve, écart, décision.</t>
  </si>
  <si>
    <t>Saumon en cuisson de nuit — Mémo CFA : contrôler, écrire, bloquer si doute, prévenir.</t>
  </si>
  <si>
    <t>Q076</t>
  </si>
  <si>
    <t>Cuissons BT &gt; — Saumon en production de jour — Quels paramètres production de jour, contrôles à cœur et preuves écrites doivent être validés ?</t>
  </si>
  <si>
    <t>Pour Saumon en production de jour, que dois-tu vérifier au poste sur fabrication au poste, contrôle immédiat et libération avant de libérer le lot ?</t>
  </si>
  <si>
    <t>Consigne PRO : décrire le protocole applicable à Saumon en production de jour; préciser chair fragile non surcuite, tenue portion, maintien très court, barème temps/température, sonde propre et vérifiée. Indiquer le support de preuve, le responsable de libération, le traitement d’écart et, si utile, température à cœur, lot/heure/opérateur, décision si écart.</t>
  </si>
  <si>
    <t>Consigne CFA : expliquer avec tes mots ce que tu fais pour Saumon en production de jour : chair fragile non surcuite, tenue portion, maintien très court, barème temps/température, sonde propre et vérifiée. Dire où tu notes le résultat et qui tu préviens si le lot n’est pas conforme.</t>
  </si>
  <si>
    <t>Réponse attendue PRO : pour Saumon en production de jour, le protocole PMS/HACCP doit fixer chair fragile non surcuite; tenue portion; maintien très court;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</si>
  <si>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Saumon en production de jour, je prépare le matériel propre, je contrôle chair fragile non surcuite, je vérifie tenue portion, je note le résultat avec le lot et l’heure. Si le résultat n’est pas bon, je ne sers pas, je mets le lot de côté et je préviens le responsable.</t>
  </si>
  <si>
    <t>Saumon en production de jour — Mémo PRO : CHAIR-TENUE-MAINTIEN-BARÈME-SONDE = seuil, mesure, preuve, écart, décision.</t>
  </si>
  <si>
    <t>Saumon en production de jour — Mémo CFA : contrôler, écrire, bloquer si doute, prévenir.</t>
  </si>
  <si>
    <t>Q077</t>
  </si>
  <si>
    <t>Cuissons BT &gt; — Saumon en grammage contraint — Comment maîtriser rendement, perte matière et portion conforme sans dégrader la sécurité sanitaire ?</t>
  </si>
  <si>
    <t>Pour Saumon en grammage contraint, que dois-tu vérifier au poste sur rendement, perte matière et portion servie avant de libérer le lot ?</t>
  </si>
  <si>
    <t>Consigne PRO : décrire le protocole applicable à Saumon en grammage contraint; préciser poids avant/après cuisson, perte matière, portion cible, chair fragile non surcuite, tenue portion. Indiquer le support de preuve, le responsable de libération, le traitement d’écart et, si utile, maintien très court, barème temps/température, sonde propre et vérifiée.</t>
  </si>
  <si>
    <t>Consigne CFA : expliquer avec tes mots ce que tu fais pour Saumon en grammage contraint : poids avant/après cuisson, perte matière, portion cible, chair fragile non surcuite, tenue portion. Dire où tu notes le résultat et qui tu préviens si le lot n’est pas conforme.</t>
  </si>
  <si>
    <t>Réponse attendue PRO : pour Saumon en grammage contraint, le protocole PMS/HACCP doit fixer poids avant/après cuisson; perte matière; portion cible;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</si>
  <si>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Saumon en grammage contraint, je prépare le matériel propre, je contrôle poids avant/après cuisson, je vérifie perte matière, je note le résultat avec le lot et l’heure. Si le résultat n’est pas bon, je ne sers pas, je mets le lot de côté et je préviens le responsable.</t>
  </si>
  <si>
    <t>Saumon en grammage contraint — Mémo PRO : POIDS-PERTE-PORTION-CHAIR-TENUE = seuil, mesure, preuve, écart, décision.</t>
  </si>
  <si>
    <t>Saumon en grammage contraint — Mémo CFA : contrôler, écrire, bloquer si doute, prévenir.</t>
  </si>
  <si>
    <t>Q078</t>
  </si>
  <si>
    <t>Cuissons BT &gt; — Saumon en convives fragiles — Quels seuils, textures et preuves supplémentaires faut-il exiger avant service à public fragile ?</t>
  </si>
  <si>
    <t>Pour Saumon en convives fragiles, que dois-tu vérifier au poste sur seuil renforcé, texture et délai de service avant de libérer le lot ?</t>
  </si>
  <si>
    <t>Consigne PRO : décrire le protocole applicable à Saumon en convives fragiles; préciser public fragile identifié, texture/régime validé, délai réduit, chair fragile non surcuite, tenue portion. Indiquer le support de preuve, le responsable de libération, le traitement d’écart et, si utile, maintien très court, barème temps/température, sonde propre et vérifiée.</t>
  </si>
  <si>
    <t>Consigne CFA : expliquer avec tes mots ce que tu fais pour Saumon en convives fragiles : public fragile identifié, texture/régime validé, délai réduit, chair fragile non surcuite, tenue portion. Dire où tu notes le résultat et qui tu préviens si le lot n’est pas conforme.</t>
  </si>
  <si>
    <t>Réponse attendue PRO : pour Saumon en convives fragiles, le protocole PMS/HACCP doit fixer public fragile identifié; texture/régime validé; délai réduit;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</si>
  <si>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Saumon en convives fragiles, je prépare le matériel propre, je contrôle public fragile identifié, je vérifie texture/régime validé, je note le résultat avec le lot et l’heure. Si le résultat n’est pas bon, je ne sers pas, je mets le lot de côté et je préviens le responsable.</t>
  </si>
  <si>
    <t>Saumon en convives fragiles — Mémo PRO : PUBLIC-TEXTURE/RÉGIME-DÉLAI-CHAIR-TENUE = seuil, mesure, preuve, écart, décision.</t>
  </si>
  <si>
    <t>Saumon en convives fragiles — Mémo CFA : contrôler, écrire, bloquer si doute, prévenir.</t>
  </si>
  <si>
    <t>Q007</t>
  </si>
  <si>
    <t>POSTE</t>
  </si>
  <si>
    <t>Cuissons BT &gt; — Répartition tâches — Quels contrôles concrets, seuils PMS, preuves et décisions appliquer dans ce cas précis ?</t>
  </si>
  <si>
    <t>Pour Répartition tâches, quels gestes dois-tu faire, où dois-tu noter la preuve, et qui dois-tu prévenir si le contrôle n’est pas bon ?</t>
  </si>
  <si>
    <t>Consigne PRO : décrire le protocole applicable à Répartition tâches;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</si>
  <si>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Répartition tâches : barème temps/température, sonde propre et vérifiée, température à cœur, lot/heure/opérateur, décision si écart. Dire où tu notes le résultat et qui tu préviens si le lot n’est pas conforme.</t>
  </si>
  <si>
    <t>Réponse attendue PRO : pour Répartition tâches,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</si>
  <si>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Répartition tâches, je prépare le matériel propre, je contrôle barème temps/température, je vérifie sonde propre et vérifiée, je note le résultat avec le lot et l’heure. Si le résultat n’est pas bon, je ne sers pas, je mets le lot de côté et je préviens le responsable.</t>
  </si>
  <si>
    <t>Répartition tâches — Mémo PRO : BARÈME-SONDE-TEMPÉRATURE-LOT/HEURE/OPÉRATEUR-DÉCISION = seuil, mesure, preuve, écart, décision.</t>
  </si>
  <si>
    <t>Répartition tâches — Mémo CFA : contrôler, écrire, bloquer si doute, prévenir.</t>
  </si>
  <si>
    <t>Q028</t>
  </si>
  <si>
    <t>QUALITE</t>
  </si>
  <si>
    <t>Cuissons BT &gt; — Qualité organoleptique avant libération du lot — Quels contrôles concrets, seuils PMS, preuves et décisions appliquer dans ce cas précis ?</t>
  </si>
  <si>
    <t>Pour Qualité organoleptique avant libération du lot, quels gestes dois-tu faire, où dois-tu noter la preuve, et qui dois-tu prévenir si le contrôle n’est pas bon ?</t>
  </si>
  <si>
    <t>Consigne PRO : décrire le protocole applicable à Qualité organoleptique avant libération du lot; préciser dégustation témoin, texture, jus/couleur, correction avant service, barème temps/température. Indiquer le support de preuve, le responsable de libération, le traitement d’écart et, si utile, sonde propre et vérifiée, température à cœur, lot/heure/opérateur.</t>
  </si>
  <si>
    <t>Consigne CFA : expliquer avec tes mots ce que tu fais pour Qualité organoleptique avant libération du lot : dégustation témoin, texture, jus/couleur, correction avant service, barème temps/température. Dire où tu notes le résultat et qui tu préviens si le lot n’est pas conforme.</t>
  </si>
  <si>
    <t>Réponse attendue PRO : pour Qualité organoleptique avant libération du lot, le protocole PMS/HACCP doit fixer dégustation témoin; texture; jus/couleur; correction avant service;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</si>
  <si>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Qualité organoleptique avant libération du lot, je prépare le matériel propre, je contrôle dégustation témoin, je vérifie texture, je note le résultat avec le lot et l’heure. Si le résultat n’est pas bon, je ne sers pas, je mets le lot de côté et je préviens le responsable.</t>
  </si>
  <si>
    <t>Qualité organoleptique avant libération du lot — Mémo PRO : DÉGUSTATION-TEXTURE-JUS/COULEUR-CORRECTION-BARÈME = seuil, mesure, preuve, écart, décision.</t>
  </si>
  <si>
    <t>Qualité organoleptique avant libération du lot — Mémo CFA : contrôler, écrire, bloquer si doute, prévenir.</t>
  </si>
  <si>
    <t>Q148</t>
  </si>
  <si>
    <t>Cuissons BT &gt; — Qualité organoleptique — dégustation finale et correction — Quels contrôles concrets, seuils PMS, preuves et décisions appliquer dans ce cas précis ?</t>
  </si>
  <si>
    <t>Pour Qualité organoleptique — dégustation finale et correction, quels gestes dois-tu faire, où dois-tu noter la preuve, et qui dois-tu prévenir si le contrôle n’est pas bon ?</t>
  </si>
  <si>
    <t>Consigne PRO : décrire le protocole applicable à Qualité organoleptique — dégustation finale et correction; préciser dégustation témoin, texture, jus/couleur, correction avant service, barème temps/température. Indiquer le support de preuve, le responsable de libération, le traitement d’écart et, si utile, sonde propre et vérifiée, température à cœur, lot/heure/opérateur.</t>
  </si>
  <si>
    <t>Consigne CFA : expliquer avec tes mots ce que tu fais pour Qualité organoleptique — dégustation finale et correction : dégustation témoin, texture, jus/couleur, correction avant service, barème temps/température. Dire où tu notes le résultat et qui tu préviens si le lot n’est pas conforme.</t>
  </si>
  <si>
    <t>Réponse attendue PRO : pour Qualité organoleptique — dégustation finale et correction, le protocole PMS/HACCP doit fixer dégustation témoin; texture; jus/couleur; correction avant service;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</si>
  <si>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Qualité organoleptique — dégustation finale et correction, je prépare le matériel propre, je contrôle dégustation témoin, je vérifie texture, je note le résultat avec le lot et l’heure. Si le résultat n’est pas bon, je ne sers pas, je mets le lot de côté et je préviens le responsable.</t>
  </si>
  <si>
    <t>Qualité organoleptique — dégustation finale et correction — Mémo PRO : DÉGUSTATION-TEXTURE-JUS/COULEUR-CORRECTION-BARÈME = seuil, mesure, preuve, écart, décision.</t>
  </si>
  <si>
    <t>Qualité organoleptique — dégustation finale et correction — Mémo CFA : contrôler, écrire, bloquer si doute, prévenir.</t>
  </si>
  <si>
    <t>Q012</t>
  </si>
  <si>
    <t>Cuissons BT &gt; — Refroidissement rapide — Comment articuler cuisson, refroidissement rapide, stockage froid et preuve de libération ?</t>
  </si>
  <si>
    <t>Pour Refroidissement rapide, quels gestes dois-tu faire, où dois-tu noter la preuve, et qui dois-tu prévenir si le contrôle n’est pas bon ?</t>
  </si>
  <si>
    <t>Consigne PRO : décrire le protocole applicable à Refroidissement rapide; préciser descente en température tracée, stockage 0/+3 °C, étiquette DLC interne, barème temps/température, sonde propre et vérifiée. Indiquer le support de preuve, le responsable de libération, le traitement d’écart et, si utile, température à cœur, lot/heure/opérateur, décision si écart.</t>
  </si>
  <si>
    <t>Consigne CFA : expliquer avec tes mots ce que tu fais pour Refroidissement rapide : descente en température tracée, stockage 0/+3 °C, étiquette DLC interne, barème temps/température, sonde propre et vérifiée. Dire où tu notes le résultat et qui tu préviens si le lot n’est pas conforme.</t>
  </si>
  <si>
    <t>Réponse attendue PRO : pour Refroidissement rapide, le protocole PMS/HACCP doit fixer descente en température tracée; stockage 0/+3 °C; étiquette DLC interne;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</si>
  <si>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Refroidissement rapide, je prépare le matériel propre, je contrôle descente en température tracée, je vérifie stockage 0/+3 °C, je note le résultat avec le lot et l’heure. Si le résultat n’est pas bon, je ne sers pas, je mets le lot de côté et je préviens le responsable.</t>
  </si>
  <si>
    <t>Refroidissement rapide — Mémo PRO : DESCENTE-STOCKAGE-ÉTIQUETTE-BARÈME-SONDE = seuil, mesure, preuve, écart, décision.</t>
  </si>
  <si>
    <t>Refroidissement rapide — Mémo CFA : contrôler, écrire, bloquer si doute, prévenir.</t>
  </si>
  <si>
    <t>Q014</t>
  </si>
  <si>
    <t>Cuissons BT &gt; — Remise en température — Comment garantir l’atteinte à cœur, le délai et la traçabilité avant service ?</t>
  </si>
  <si>
    <t>Pour Remise en température, quels gestes dois-tu faire, où dois-tu noter la preuve, et qui dois-tu prévenir si le contrôle n’est pas bon ?</t>
  </si>
  <si>
    <t>Consigne PRO : décrire le protocole applicable à Remise en température; préciser remontée à cœur, délai de remise, service immédiat après contrôle, barème temps/température, sonde propre et vérifiée. Indiquer le support de preuve, le responsable de libération, le traitement d’écart et, si utile, température à cœur, lot/heure/opérateur, décision si écart.</t>
  </si>
  <si>
    <t>Consigne CFA : expliquer avec tes mots ce que tu fais pour Remise en température : remontée à cœur, délai de remise, service immédiat après contrôle, barème temps/température, sonde propre et vérifiée. Dire où tu notes le résultat et qui tu préviens si le lot n’est pas conforme.</t>
  </si>
  <si>
    <t>Réponse attendue PRO : pour Remise en température, le protocole PMS/HACCP doit fixer remontée à cœur; délai de remise; service immédiat après contrôle;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</si>
  <si>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Remise en température, je prépare le matériel propre, je contrôle remontée à cœur, je vérifie délai de remise, je note le résultat avec le lot et l’heure. Si le résultat n’est pas bon, je ne sers pas, je mets le lot de côté et je préviens le responsable.</t>
  </si>
  <si>
    <t>Remise en température — Mémo PRO : REMONTÉE-DÉLAI-SERVICE-BARÈME-SONDE = seuil, mesure, preuve, écart, décision.</t>
  </si>
  <si>
    <t>Remise en température — Mémo CFA : contrôler, écrire, bloquer si doute, prévenir.</t>
  </si>
  <si>
    <t>Q026</t>
  </si>
  <si>
    <t>RENDEMENT</t>
  </si>
  <si>
    <t>Cuissons BT &gt; — Fiche technique de production BT — Quels contrôles concrets, seuils PMS, preuves et décisions appliquer dans ce cas précis ?</t>
  </si>
  <si>
    <t>Pour Fiche technique de production BT, quels gestes dois-tu faire, où dois-tu noter la preuve, et qui dois-tu prévenir si le contrôle n’est pas bon ?</t>
  </si>
  <si>
    <t>Consigne PRO : décrire le protocole applicable à Fiche technique de production BT; préciser poids brut/net/cuit, écart portion, mise à jour fiche technique, barème temps/température, sonde propre et vérifiée. Indiquer le support de preuve, le responsable de libération, le traitement d’écart et, si utile, température à cœur, lot/heure/opérateur, décision si écart.</t>
  </si>
  <si>
    <t>Consigne CFA : expliquer avec tes mots ce que tu fais pour Fiche technique de production BT : poids brut/net/cuit, écart portion, mise à jour fiche technique, barème temps/température, sonde propre et vérifiée. Dire où tu notes le résultat et qui tu préviens si le lot n’est pas conforme.</t>
  </si>
  <si>
    <t>Réponse attendue PRO : pour Fiche technique de production BT, le protocole PMS/HACCP doit fixer poids brut/net/cuit; écart portion; mise à jour fiche technique;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</si>
  <si>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Fiche technique de production BT, je prépare le matériel propre, je contrôle poids brut/net/cuit, je vérifie écart portion, je note le résultat avec le lot et l’heure. Si le résultat n’est pas bon, je ne sers pas, je mets le lot de côté et je préviens le responsable.</t>
  </si>
  <si>
    <t>Fiche technique de production BT — Mémo PRO : POIDS-ÉCART-MISE-BARÈME-SONDE = seuil, mesure, preuve, écart, décision.</t>
  </si>
  <si>
    <t>Fiche technique de production BT — Mémo CFA : contrôler, écrire, bloquer si doute, prévenir.</t>
  </si>
  <si>
    <t>Q027</t>
  </si>
  <si>
    <t>Cuissons BT &gt; — Rendement matière pendant cuisson BT — Quels contrôles concrets, seuils PMS, preuves et décisions appliquer dans ce cas précis ?</t>
  </si>
  <si>
    <t>Pour Rendement matière pendant cuisson BT, quels gestes dois-tu faire, où dois-tu noter la preuve, et qui dois-tu prévenir si le contrôle n’est pas bon ?</t>
  </si>
  <si>
    <t>Consigne PRO : décrire le protocole applicable à Rendement matière pendant cuisson BT; préciser poids brut/net/cuit, écart portion, mise à jour fiche technique, barème temps/température, sonde propre et vérifiée. Indiquer le support de preuve, le responsable de libération, le traitement d’écart et, si utile, température à cœur, lot/heure/opérateur, décision si écart.</t>
  </si>
  <si>
    <t>Consigne CFA : expliquer avec tes mots ce que tu fais pour Rendement matière pendant cuisson BT : poids brut/net/cuit, écart portion, mise à jour fiche technique, barème temps/température, sonde propre et vérifiée. Dire où tu notes le résultat et qui tu préviens si le lot n’est pas conforme.</t>
  </si>
  <si>
    <t>Réponse attendue PRO : pour Rendement matière pendant cuisson BT, le protocole PMS/HACCP doit fixer poids brut/net/cuit; écart portion; mise à jour fiche technique;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</si>
  <si>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Rendement matière pendant cuisson BT, je prépare le matériel propre, je contrôle poids brut/net/cuit, je vérifie écart portion, je note le résultat avec le lot et l’heure. Si le résultat n’est pas bon, je ne sers pas, je mets le lot de côté et je préviens le responsable.</t>
  </si>
  <si>
    <t>Rendement matière pendant cuisson BT — Mémo PRO : POIDS-ÉCART-MISE-BARÈME-SONDE = seuil, mesure, preuve, écart, décision.</t>
  </si>
  <si>
    <t>Rendement matière pendant cuisson BT — Mémo CFA : contrôler, écrire, bloquer si doute, prévenir.</t>
  </si>
  <si>
    <t>Q146</t>
  </si>
  <si>
    <t>Cuissons BT &gt; — Fiche technique — vérification finale du moteur BT — Quels contrôles concrets, seuils PMS, preuves et décisions appliquer dans ce cas précis ?</t>
  </si>
  <si>
    <t>Pour Fiche technique — vérification finale du moteur BT, quels gestes dois-tu faire, où dois-tu noter la preuve, et qui dois-tu prévenir si le contrôle n’est pas bon ?</t>
  </si>
  <si>
    <t>Consigne PRO : décrire le protocole applicable à Fiche technique — vérification finale du moteur BT; préciser poids brut/net/cuit, écart portion, mise à jour fiche technique, barème temps/température, sonde propre et vérifiée. Indiquer le support de preuve, le responsable de libération, le traitement d’écart et, si utile, température à cœur, lot/heure/opérateur, décision si écart.</t>
  </si>
  <si>
    <t>Consigne CFA : expliquer avec tes mots ce que tu fais pour Fiche technique — vérification finale du moteur BT : poids brut/net/cuit, écart portion, mise à jour fiche technique, barème temps/température, sonde propre et vérifiée. Dire où tu notes le résultat et qui tu préviens si le lot n’est pas conforme.</t>
  </si>
  <si>
    <t>Réponse attendue PRO : pour Fiche technique — vérification finale du moteur BT, le protocole PMS/HACCP doit fixer poids brut/net/cuit; écart portion; mise à jour fiche technique;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</si>
  <si>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Fiche technique — vérification finale du moteur BT, je prépare le matériel propre, je contrôle poids brut/net/cuit, je vérifie écart portion, je note le résultat avec le lot et l’heure. Si le résultat n’est pas bon, je ne sers pas, je mets le lot de côté et je préviens le responsable.</t>
  </si>
  <si>
    <t>Fiche technique — vérification finale du moteur BT — Mémo PRO : POIDS-ÉCART-MISE-BARÈME-SONDE = seuil, mesure, preuve, écart, décision.</t>
  </si>
  <si>
    <t>Fiche technique — vérification finale du moteur BT — Mémo CFA : contrôler, écrire, bloquer si doute, prévenir.</t>
  </si>
  <si>
    <t>Q147</t>
  </si>
  <si>
    <t>Cuissons BT &gt; — Rendement matière — analyse finale des écarts BT — Quels contrôles concrets, seuils PMS, preuves et décisions appliquer dans ce cas précis ?</t>
  </si>
  <si>
    <t>Pour Rendement matière — analyse finale des écarts BT, quels gestes dois-tu faire, où dois-tu noter la preuve, et qui dois-tu prévenir si le contrôle n’est pas bon ?</t>
  </si>
  <si>
    <t>Consigne PRO : décrire le protocole applicable à Rendement matière — analyse finale des écarts BT; préciser poids brut/net/cuit, écart portion, mise à jour fiche technique, barème temps/température, sonde propre et vérifiée. Indiquer le support de preuve, le responsable de libération, le traitement d’écart et, si utile, température à cœur, lot/heure/opérateur, décision si écart.</t>
  </si>
  <si>
    <t>Consigne CFA : expliquer avec tes mots ce que tu fais pour Rendement matière — analyse finale des écarts BT : poids brut/net/cuit, écart portion, mise à jour fiche technique, barème temps/température, sonde propre et vérifiée. Dire où tu notes le résultat et qui tu préviens si le lot n’est pas conforme.</t>
  </si>
  <si>
    <t>Réponse attendue PRO : pour Rendement matière — analyse finale des écarts BT, le protocole PMS/HACCP doit fixer poids brut/net/cuit; écart portion; mise à jour fiche technique;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</si>
  <si>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Rendement matière — analyse finale des écarts BT, je prépare le matériel propre, je contrôle poids brut/net/cuit, je vérifie écart portion, je note le résultat avec le lot et l’heure. Si le résultat n’est pas bon, je ne sers pas, je mets le lot de côté et je préviens le responsable.</t>
  </si>
  <si>
    <t>Rendement matière — analyse finale des écarts BT — Mémo PRO : POIDS-ÉCART-MISE-BARÈME-SONDE = seuil, mesure, preuve, écart, décision.</t>
  </si>
  <si>
    <t>Rendement matière — analyse finale des écarts BT — Mémo CFA : contrôler, écrire, bloquer si doute, prévenir.</t>
  </si>
  <si>
    <t>Q008</t>
  </si>
  <si>
    <t>SONDE</t>
  </si>
  <si>
    <t>Cuissons BT &gt; — Contrôle sonde — Quels contrôles concrets, seuils PMS, preuves et décisions appliquer dans ce cas précis ?</t>
  </si>
  <si>
    <t>Pour Contrôle sonde, quels gestes dois-tu faire, où dois-tu noter la preuve, et qui dois-tu prévenir si le contrôle n’est pas bon ?</t>
  </si>
  <si>
    <t>Consigne PRO : décrire le protocole applicable à Contrôle sonde; préciser désinfection de la sonde, étalonnage ou contrôle glace/eau chaude, point froid, barème temps/température, sonde propre et vérifiée. Indiquer le support de preuve, le responsable de libération, le traitement d’écart et, si utile, température à cœur, lot/heure/opérateur, décision si écart.</t>
  </si>
  <si>
    <t>Consigne CFA : expliquer avec tes mots ce que tu fais pour Contrôle sonde : désinfection de la sonde, étalonnage ou contrôle glace/eau chaude, point froid, barème temps/température, sonde propre et vérifiée. Dire où tu notes le résultat et qui tu préviens si le lot n’est pas conforme.</t>
  </si>
  <si>
    <t>Réponse attendue PRO : pour Contrôle sonde, le protocole PMS/HACCP doit fixer désinfection de la sonde; étalonnage ou contrôle glace/eau chaude; point froid;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</si>
  <si>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Contrôle sonde, je prépare le matériel propre, je contrôle désinfection de la sonde, je vérifie étalonnage ou contrôle glace/eau chaude, je note le résultat avec le lot et l’heure. Si le résultat n’est pas bon, je ne sers pas, je mets le lot de côté et je préviens le responsable.</t>
  </si>
  <si>
    <t>Contrôle sonde — Mémo PRO : DÉSINFECTION-ÉTALONNAGE-POINT-BARÈME-SONDE = seuil, mesure, preuve, écart, décision.</t>
  </si>
  <si>
    <t>Contrôle sonde — Mémo CFA : contrôler, écrire, bloquer si doute, prévenir.</t>
  </si>
  <si>
    <t>Q127</t>
  </si>
  <si>
    <t>SOUS_VIDE</t>
  </si>
  <si>
    <t>Cuissons BT &gt; — Sous-vide avant cuisson en liaison froide — Comment articuler cuisson, refroidissement rapide, stockage froid et preuve de libération ?</t>
  </si>
  <si>
    <t>Pour Sous-vide avant cuisson en liaison froide, que dois-tu vérifier au poste sur cuisson, refroidissement rapide, stockage et remise en température avant de libérer le lot ?</t>
  </si>
  <si>
    <t>Consigne PRO : décrire le protocole applicable à Sous-vide avant cuisson en liaison froide; préciser descente en température tracée, stockage 0/+3 °C, étiquette DLC interne, soudure du sachet, niveau de vide. Indiquer le support de preuve, le responsable de libération, le traitement d’écart et, si utile, étiquetage avant cuisson, DLC interne, barème temps/température.</t>
  </si>
  <si>
    <t>Consigne CFA : expliquer avec tes mots ce que tu fais pour Sous-vide avant cuisson en liaison froide : descente en température tracée, stockage 0/+3 °C, étiquette DLC interne, soudure du sachet, niveau de vide. Dire où tu notes le résultat et qui tu préviens si le lot n’est pas conforme.</t>
  </si>
  <si>
    <t>Réponse attendue PRO : pour Sous-vide avant cuisson en liaison froide, le protocole PMS/HACCP doit fixer descente en température tracée; stockage 0/+3 °C; étiquette DLC interne; soudure du sachet; niveau de vide; étiquetage avant cuisson. Le responsable contrôle la limite retenue, conserve la preuve lot/heure/opérateur, analyse l’écart, bloque ou corrige le lot si nécessaire, puis valide la libération avant expédition, stockage, remise en température ou service selon le cas.</t>
  </si>
  <si>
    <t>Réponse attendue CFA : pour Sous-vide avant cuisson en liaison froide, je prépare le matériel propre, je contrôle descente en température tracée, je vérifie stockage 0/+3 °C, je note le résultat avec le lot et l’heure. Si le résultat n’est pas bon, je ne sers pas, je mets le lot de côté et je préviens le responsable.</t>
  </si>
  <si>
    <t>Sous-vide avant cuisson en liaison froide — Mémo PRO : DESCENTE-STOCKAGE-ÉTIQUETTE-SOUDURE-NIVEAU = seuil, mesure, preuve, écart, décision.</t>
  </si>
  <si>
    <t>Sous-vide avant cuisson en liaison froide — Mémo CFA : contrôler, écrire, bloquer si doute, prévenir.</t>
  </si>
  <si>
    <t>Q128</t>
  </si>
  <si>
    <t>Cuissons BT &gt; — Sous-vide avant cuisson en liaison chaude — Comment sécuriser la température à cœur puis le maintien chaud jusqu’au service ?</t>
  </si>
  <si>
    <t>Pour Sous-vide avant cuisson en liaison chaude, que dois-tu vérifier au poste sur cuisson à cœur, maintien chaud, transport et service avant de libérer le lot ?</t>
  </si>
  <si>
    <t>Consigne PRO : décrire le protocole applicable à Sous-vide avant cuisson en liaison chaude; préciser température de maintien chaud, heure de départ, caisson ou armoire chaude, soudure du sachet, niveau de vide. Indiquer le support de preuve, le responsable de libération, le traitement d’écart et, si utile, étiquetage avant cuisson, DLC interne, barème temps/température.</t>
  </si>
  <si>
    <t>Consigne CFA : expliquer avec tes mots ce que tu fais pour Sous-vide avant cuisson en liaison chaude : température de maintien chaud, heure de départ, caisson ou armoire chaude, soudure du sachet, niveau de vide. Dire où tu notes le résultat et qui tu préviens si le lot n’est pas conforme.</t>
  </si>
  <si>
    <t>Réponse attendue PRO : pour Sous-vide avant cuisson en liaison chaude, le protocole PMS/HACCP doit fixer température de maintien chaud; heure de départ; caisson ou armoire chaude; soudure du sachet; niveau de vide; étiquetage avant cuisson. Le responsable contrôle la limite retenue, conserve la preuve lot/heure/opérateur, analyse l’écart, bloque ou corrige le lot si nécessaire, puis valide la libération avant expédition, stockage, remise en température ou service selon le cas.</t>
  </si>
  <si>
    <t>Réponse attendue CFA : pour Sous-vide avant cuisson en liaison chaude, je prépare le matériel propre, je contrôle température de maintien chaud, je vérifie heure de départ, je note le résultat avec le lot et l’heure. Si le résultat n’est pas bon, je ne sers pas, je mets le lot de côté et je préviens le responsable.</t>
  </si>
  <si>
    <t>Sous-vide avant cuisson en liaison chaude — Mémo PRO : TEMPÉRATURE-HEURE-CAISSON-SOUDURE-NIVEAU = seuil, mesure, preuve, écart, décision.</t>
  </si>
  <si>
    <t>Sous-vide avant cuisson en liaison chaude — Mémo CFA : contrôler, écrire, bloquer si doute, prévenir.</t>
  </si>
  <si>
    <t>Q129</t>
  </si>
  <si>
    <t>Cuissons BT &gt; — Sous-vide avant cuisson en cuisson de nuit — Quels paramètres cuisson de nuit, contrôles à cœur et preuves écrites doivent être validés ?</t>
  </si>
  <si>
    <t>Pour Sous-vide avant cuisson en cuisson de nuit, que dois-tu vérifier au poste sur lancement programme, surveillance différée et preuve au matin avant de libérer le lot ?</t>
  </si>
  <si>
    <t>Consigne PRO : décrire le protocole applicable à Sous-vide avant cuisson en cuisson de nuit; préciser programme lancé, heure départ/fin, contrôle au matin, soudure du sachet, niveau de vide. Indiquer le support de preuve, le responsable de libération, le traitement d’écart et, si utile, étiquetage avant cuisson, DLC interne, barème temps/température.</t>
  </si>
  <si>
    <t>Consigne CFA : expliquer avec tes mots ce que tu fais pour Sous-vide avant cuisson en cuisson de nuit : programme lancé, heure départ/fin, contrôle au matin, soudure du sachet, niveau de vide. Dire où tu notes le résultat et qui tu préviens si le lot n’est pas conforme.</t>
  </si>
  <si>
    <t>Réponse attendue PRO : pour Sous-vide avant cuisson en cuisson de nuit, le protocole PMS/HACCP doit fixer programme lancé; heure départ/fin; contrôle au matin; soudure du sachet; niveau de vide; étiquetage avant cuisson. Le responsable contrôle la limite retenue, conserve la preuve lot/heure/opérateur, analyse l’écart, bloque ou corrige le lot si nécessaire, puis valide la libération avant expédition, stockage, remise en température ou service selon le cas.</t>
  </si>
  <si>
    <t>Réponse attendue CFA : pour Sous-vide avant cuisson en cuisson de nuit, je prépare le matériel propre, je contrôle programme lancé, je vérifie heure départ/fin, je note le résultat avec le lot et l’heure. Si le résultat n’est pas bon, je ne sers pas, je mets le lot de côté et je préviens le responsable.</t>
  </si>
  <si>
    <t>Sous-vide avant cuisson en cuisson de nuit — Mémo PRO : PROGRAMME-HEURE-CONTRÔLE-SOUDURE-NIVEAU = seuil, mesure, preuve, écart, décision.</t>
  </si>
  <si>
    <t>Sous-vide avant cuisson en cuisson de nuit — Mémo CFA : contrôler, écrire, bloquer si doute, prévenir.</t>
  </si>
  <si>
    <t>Q130</t>
  </si>
  <si>
    <t>Cuissons BT &gt; — Sous-vide avant cuisson en production de jour — Quels paramètres production de jour, contrôles à cœur et preuves écrites doivent être validés ?</t>
  </si>
  <si>
    <t>Pour Sous-vide avant cuisson en production de jour, que dois-tu vérifier au poste sur fabrication au poste, contrôle immédiat et libération avant de libérer le lot ?</t>
  </si>
  <si>
    <t>Consigne PRO : décrire le protocole applicable à Sous-vide avant cuisson en production de jour; préciser soudure du sachet, niveau de vide, étiquetage avant cuisson, DLC interne, barème temps/température. Indiquer le support de preuve, le responsable de libération, le traitement d’écart et, si utile, sonde propre et vérifiée, température à cœur, lot/heure/opérateur.</t>
  </si>
  <si>
    <t>Consigne CFA : expliquer avec tes mots ce que tu fais pour Sous-vide avant cuisson en production de jour : soudure du sachet, niveau de vide, étiquetage avant cuisson, DLC interne, barème temps/température. Dire où tu notes le résultat et qui tu préviens si le lot n’est pas conforme.</t>
  </si>
  <si>
    <t>Réponse attendue PRO : pour Sous-vide avant cuisson en production de jour, le protocole PMS/HACCP doit fixer soudure du sachet; niveau de vide; étiquetage avant cuisson; DLC interne;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</si>
  <si>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Sous-vide avant cuisson en production de jour, je prépare le matériel propre, je contrôle soudure du sachet, je vérifie niveau de vide, je note le résultat avec le lot et l’heure. Si le résultat n’est pas bon, je ne sers pas, je mets le lot de côté et je préviens le responsable.</t>
  </si>
  <si>
    <t>Sous-vide avant cuisson en production de jour — Mémo PRO : SOUDURE-NIVEAU-ÉTIQUETAGE-DLC-BARÈME = seuil, mesure, preuve, écart, décision.</t>
  </si>
  <si>
    <t>Sous-vide avant cuisson en production de jour — Mémo CFA : contrôler, écrire, bloquer si doute, prévenir.</t>
  </si>
  <si>
    <t>Q131</t>
  </si>
  <si>
    <t>Cuissons BT &gt; — Sous-vide avant cuisson en grammage contraint — Comment maîtriser rendement, perte matière et portion conforme sans dégrader la sécurité sanitaire ?</t>
  </si>
  <si>
    <t>Pour Sous-vide avant cuisson en grammage contraint, que dois-tu vérifier au poste sur rendement, perte matière et portion servie avant de libérer le lot ?</t>
  </si>
  <si>
    <t>Consigne PRO : décrire le protocole applicable à Sous-vide avant cuisson en grammage contraint; préciser poids avant/après cuisson, perte matière, portion cible, soudure du sachet, niveau de vide. Indiquer le support de preuve, le responsable de libération, le traitement d’écart et, si utile, étiquetage avant cuisson, DLC interne, barème temps/température.</t>
  </si>
  <si>
    <t>Consigne CFA : expliquer avec tes mots ce que tu fais pour Sous-vide avant cuisson en grammage contraint : poids avant/après cuisson, perte matière, portion cible, soudure du sachet, niveau de vide. Dire où tu notes le résultat et qui tu préviens si le lot n’est pas conforme.</t>
  </si>
  <si>
    <t>Réponse attendue PRO : pour Sous-vide avant cuisson en grammage contraint, le protocole PMS/HACCP doit fixer poids avant/après cuisson; perte matière; portion cible; soudure du sachet; niveau de vide; étiquetage avant cuisson. Le responsable contrôle la limite retenue, conserve la preuve lot/heure/opérateur, analyse l’écart, bloque ou corrige le lot si nécessaire, puis valide la libération avant expédition, stockage, remise en température ou service selon le cas.</t>
  </si>
  <si>
    <t>Réponse attendue CFA : pour Sous-vide avant cuisson en grammage contraint, je prépare le matériel propre, je contrôle poids avant/après cuisson, je vérifie perte matière, je note le résultat avec le lot et l’heure. Si le résultat n’est pas bon, je ne sers pas, je mets le lot de côté et je préviens le responsable.</t>
  </si>
  <si>
    <t>Sous-vide avant cuisson en grammage contraint — Mémo PRO : POIDS-PERTE-PORTION-SOUDURE-NIVEAU = seuil, mesure, preuve, écart, décision.</t>
  </si>
  <si>
    <t>Sous-vide avant cuisson en grammage contraint — Mémo CFA : contrôler, écrire, bloquer si doute, prévenir.</t>
  </si>
  <si>
    <t>Q132</t>
  </si>
  <si>
    <t>Cuissons BT &gt; — Sous-vide avant cuisson en convives fragiles — Quels seuils, textures et preuves supplémentaires faut-il exiger avant service à public fragile ?</t>
  </si>
  <si>
    <t>Pour Sous-vide avant cuisson en convives fragiles, que dois-tu vérifier au poste sur seuil renforcé, texture et délai de service avant de libérer le lot ?</t>
  </si>
  <si>
    <t>Consigne PRO : décrire le protocole applicable à Sous-vide avant cuisson en convives fragiles; préciser public fragile identifié, texture/régime validé, délai réduit, soudure du sachet, niveau de vide. Indiquer le support de preuve, le responsable de libération, le traitement d’écart et, si utile, étiquetage avant cuisson, DLC interne, barème temps/température.</t>
  </si>
  <si>
    <t>Consigne CFA : expliquer avec tes mots ce que tu fais pour Sous-vide avant cuisson en convives fragiles : public fragile identifié, texture/régime validé, délai réduit, soudure du sachet, niveau de vide. Dire où tu notes le résultat et qui tu préviens si le lot n’est pas conforme.</t>
  </si>
  <si>
    <t>Réponse attendue PRO : pour Sous-vide avant cuisson en convives fragiles, le protocole PMS/HACCP doit fixer public fragile identifié; texture/régime validé; délai réduit; soudure du sachet; niveau de vide; étiquetage avant cuisson. Le responsable contrôle la limite retenue, conserve la preuve lot/heure/opérateur, analyse l’écart, bloque ou corrige le lot si nécessaire, puis valide la libération avant expédition, stockage, remise en température ou service selon le cas.</t>
  </si>
  <si>
    <t>Réponse attendue CFA : pour Sous-vide avant cuisson en convives fragiles, je prépare le matériel propre, je contrôle public fragile identifié, je vérifie texture/régime validé, je note le résultat avec le lot et l’heure. Si le résultat n’est pas bon, je ne sers pas, je mets le lot de côté et je préviens le responsable.</t>
  </si>
  <si>
    <t>Sous-vide avant cuisson en convives fragiles — Mémo PRO : PUBLIC-TEXTURE/RÉGIME-DÉLAI-SOUDURE-NIVEAU = seuil, mesure, preuve, écart, décision.</t>
  </si>
  <si>
    <t>Sous-vide avant cuisson en convives fragiles — Mémo CFA : contrôler, écrire, bloquer si doute, prévenir.</t>
  </si>
  <si>
    <t>Q013</t>
  </si>
  <si>
    <t>Cuissons BT &gt; — Stockage froid — Quels contrôles concrets, seuils PMS, preuves et décisions appliquer dans ce cas précis ?</t>
  </si>
  <si>
    <t>Pour Stockage froid, quels gestes dois-tu faire, où dois-tu noter la preuve, et qui dois-tu prévenir si le contrôle n’est pas bon ?</t>
  </si>
  <si>
    <t>Consigne PRO : décrire le protocole applicable à Stockage froid;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</si>
  <si>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Stockage froid : barème temps/température, sonde propre et vérifiée, température à cœur, lot/heure/opérateur, décision si écart. Dire où tu notes le résultat et qui tu préviens si le lot n’est pas conforme.</t>
  </si>
  <si>
    <t>Réponse attendue PRO : pour Stockage froid,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</si>
  <si>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Stockage froid, je prépare le matériel propre, je contrôle barème temps/température, je vérifie sonde propre et vérifiée, je note le résultat avec le lot et l’heure. Si le résultat n’est pas bon, je ne sers pas, je mets le lot de côté et je préviens le responsable.</t>
  </si>
  <si>
    <t>Stockage froid — Mémo PRO : BARÈME-SONDE-TEMPÉRATURE-LOT/HEURE/OPÉRATEUR-DÉCISION = seuil, mesure, preuve, écart, décision.</t>
  </si>
  <si>
    <t>Stockage froid — Mémo CFA : contrôler, écrire, bloquer si doute, prévenir.</t>
  </si>
  <si>
    <t>Q115</t>
  </si>
  <si>
    <t>TEXTURES_MODIFIEES</t>
  </si>
  <si>
    <t>Cuissons BT &gt; — Purée texture modifiée en liaison froide — Comment articuler cuisson, refroidissement rapide, stockage froid et preuve de libération ?</t>
  </si>
  <si>
    <t>Pour Purée texture modifiée en liaison froide, que dois-tu vérifier au poste sur cuisson, refroidissement rapide, stockage et remise en température avant de libérer le lot ?</t>
  </si>
  <si>
    <t>Consigne PRO : décrire le protocole applicable à Purée texture modifiée en liaison froide; préciser descente en température tracée, stockage 0/+3 °C, étiquette DLC interne, texture lisse, absence de morceaux. Indiquer le support de preuve, le responsable de libération, le traitement d’écart et, si utile, enrichissement ou densité, température de service, barème temps/température.</t>
  </si>
  <si>
    <t>Consigne CFA : expliquer avec tes mots ce que tu fais pour Purée texture modifiée en liaison froide : descente en température tracée, stockage 0/+3 °C, étiquette DLC interne, texture lisse, absence de morceaux. Dire où tu notes le résultat et qui tu préviens si le lot n’est pas conforme.</t>
  </si>
  <si>
    <t>Réponse attendue PRO : pour Purée texture modifiée en liaison froide, le protocole PMS/HACCP doit fixer descente en température tracée; stockage 0/+3 °C; étiquette DLC interne; texture lisse; absence de morceaux; enrichissement ou densité. Le responsable contrôle la limite retenue, conserve la preuve lot/heure/opérateur, analyse l’écart, bloque ou corrige le lot si nécessaire, puis valide la libération avant expédition, stockage, remise en température ou service selon le cas.</t>
  </si>
  <si>
    <t>Réponse attendue CFA : pour Purée texture modifiée en liaison froide, je prépare le matériel propre, je contrôle descente en température tracée, je vérifie stockage 0/+3 °C, je note le résultat avec le lot et l’heure. Si le résultat n’est pas bon, je ne sers pas, je mets le lot de côté et je préviens le responsable.</t>
  </si>
  <si>
    <t>Purée texture modifiée en liaison froide — Mémo PRO : DESCENTE-STOCKAGE-ÉTIQUETTE-TEXTURE-ABSENCE = seuil, mesure, preuve, écart, décision.</t>
  </si>
  <si>
    <t>Purée texture modifiée en liaison froide — Mémo CFA : contrôler, écrire, bloquer si doute, prévenir.</t>
  </si>
  <si>
    <t>Q116</t>
  </si>
  <si>
    <t>Cuissons BT &gt; — Purée texture modifiée en liaison chaude — Comment sécuriser la température à cœur puis le maintien chaud jusqu’au service ?</t>
  </si>
  <si>
    <t>Pour Purée texture modifiée en liaison chaude, que dois-tu vérifier au poste sur cuisson à cœur, maintien chaud, transport et service avant de libérer le lot ?</t>
  </si>
  <si>
    <t>Consigne PRO : décrire le protocole applicable à Purée texture modifiée en liaison chaude; préciser température de maintien chaud, heure de départ, caisson ou armoire chaude, texture lisse, absence de morceaux. Indiquer le support de preuve, le responsable de libération, le traitement d’écart et, si utile, enrichissement ou densité, température de service, barème temps/température.</t>
  </si>
  <si>
    <t>Consigne CFA : expliquer avec tes mots ce que tu fais pour Purée texture modifiée en liaison chaude : température de maintien chaud, heure de départ, caisson ou armoire chaude, texture lisse, absence de morceaux. Dire où tu notes le résultat et qui tu préviens si le lot n’est pas conforme.</t>
  </si>
  <si>
    <t>Réponse attendue PRO : pour Purée texture modifiée en liaison chaude, le protocole PMS/HACCP doit fixer température de maintien chaud; heure de départ; caisson ou armoire chaude; texture lisse; absence de morceaux; enrichissement ou densité. Le responsable contrôle la limite retenue, conserve la preuve lot/heure/opérateur, analyse l’écart, bloque ou corrige le lot si nécessaire, puis valide la libération avant expédition, stockage, remise en température ou service selon le cas.</t>
  </si>
  <si>
    <t>Réponse attendue CFA : pour Purée texture modifiée en liaison chaude, je prépare le matériel propre, je contrôle température de maintien chaud, je vérifie heure de départ, je note le résultat avec le lot et l’heure. Si le résultat n’est pas bon, je ne sers pas, je mets le lot de côté et je préviens le responsable.</t>
  </si>
  <si>
    <t>Purée texture modifiée en liaison chaude — Mémo PRO : TEMPÉRATURE-HEURE-CAISSON-TEXTURE-ABSENCE = seuil, mesure, preuve, écart, décision.</t>
  </si>
  <si>
    <t>Purée texture modifiée en liaison chaude — Mémo CFA : contrôler, écrire, bloquer si doute, prévenir.</t>
  </si>
  <si>
    <t>Q117</t>
  </si>
  <si>
    <t>Cuissons BT &gt; — Purée texture modifiée en cuisson de nuit — Quels paramètres cuisson de nuit, contrôles à cœur et preuves écrites doivent être validés ?</t>
  </si>
  <si>
    <t>Pour Purée texture modifiée en cuisson de nuit, que dois-tu vérifier au poste sur lancement programme, surveillance différée et preuve au matin avant de libérer le lot ?</t>
  </si>
  <si>
    <t>Consigne PRO : décrire le protocole applicable à Purée texture modifiée en cuisson de nuit; préciser programme lancé, heure départ/fin, contrôle au matin, texture lisse, absence de morceaux. Indiquer le support de preuve, le responsable de libération, le traitement d’écart et, si utile, enrichissement ou densité, température de service, barème temps/température.</t>
  </si>
  <si>
    <t>Consigne CFA : expliquer avec tes mots ce que tu fais pour Purée texture modifiée en cuisson de nuit : programme lancé, heure départ/fin, contrôle au matin, texture lisse, absence de morceaux. Dire où tu notes le résultat et qui tu préviens si le lot n’est pas conforme.</t>
  </si>
  <si>
    <t>Réponse attendue PRO : pour Purée texture modifiée en cuisson de nuit, le protocole PMS/HACCP doit fixer programme lancé; heure départ/fin; contrôle au matin; texture lisse; absence de morceaux; enrichissement ou densité. Le responsable contrôle la limite retenue, conserve la preuve lot/heure/opérateur, analyse l’écart, bloque ou corrige le lot si nécessaire, puis valide la libération avant expédition, stockage, remise en température ou service selon le cas.</t>
  </si>
  <si>
    <t>Réponse attendue CFA : pour Purée texture modifiée en cuisson de nuit, je prépare le matériel propre, je contrôle programme lancé, je vérifie heure départ/fin, je note le résultat avec le lot et l’heure. Si le résultat n’est pas bon, je ne sers pas, je mets le lot de côté et je préviens le responsable.</t>
  </si>
  <si>
    <t>Purée texture modifiée en cuisson de nuit — Mémo PRO : PROGRAMME-HEURE-CONTRÔLE-TEXTURE-ABSENCE = seuil, mesure, preuve, écart, décision.</t>
  </si>
  <si>
    <t>Purée texture modifiée en cuisson de nuit — Mémo CFA : contrôler, écrire, bloquer si doute, prévenir.</t>
  </si>
  <si>
    <t>Q118</t>
  </si>
  <si>
    <t>Cuissons BT &gt; — Purée texture modifiée en production de jour — Quels paramètres production de jour, contrôles à cœur et preuves écrites doivent être validés ?</t>
  </si>
  <si>
    <t>Pour Purée texture modifiée en production de jour, que dois-tu vérifier au poste sur fabrication au poste, contrôle immédiat et libération avant de libérer le lot ?</t>
  </si>
  <si>
    <t>Consigne PRO : décrire le protocole applicable à Purée texture modifiée en production de jour; préciser texture lisse, absence de morceaux, enrichissement ou densité, température de service, barème temps/température. Indiquer le support de preuve, le responsable de libération, le traitement d’écart et, si utile, sonde propre et vérifiée, température à cœur, lot/heure/opérateur.</t>
  </si>
  <si>
    <t>Consigne CFA : expliquer avec tes mots ce que tu fais pour Purée texture modifiée en production de jour : texture lisse, absence de morceaux, enrichissement ou densité, température de service, barème temps/température. Dire où tu notes le résultat et qui tu préviens si le lot n’est pas conforme.</t>
  </si>
  <si>
    <t>Réponse attendue PRO : pour Purée texture modifiée en production de jour, le protocole PMS/HACCP doit fixer texture lisse; absence de morceaux; enrichissement ou densité; température de service;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</si>
  <si>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Purée texture modifiée en production de jour, je prépare le matériel propre, je contrôle texture lisse, je vérifie absence de morceaux, je note le résultat avec le lot et l’heure. Si le résultat n’est pas bon, je ne sers pas, je mets le lot de côté et je préviens le responsable.</t>
  </si>
  <si>
    <t>Purée texture modifiée en production de jour — Mémo PRO : TEXTURE-ABSENCE-ENRICHISSEMENT-TEMPÉRATURE-BARÈME = seuil, mesure, preuve, écart, décision.</t>
  </si>
  <si>
    <t>Purée texture modifiée en production de jour — Mémo CFA : contrôler, écrire, bloquer si doute, prévenir.</t>
  </si>
  <si>
    <t>Q119</t>
  </si>
  <si>
    <t>Cuissons BT &gt; — Purée texture modifiée en grammage contraint — Comment maîtriser rendement, perte matière et portion conforme sans dégrader la sécurité sanitaire ?</t>
  </si>
  <si>
    <t>Pour Purée texture modifiée en grammage contraint, que dois-tu vérifier au poste sur rendement, perte matière et portion servie avant de libérer le lot ?</t>
  </si>
  <si>
    <t>Consigne PRO : décrire le protocole applicable à Purée texture modifiée en grammage contraint; préciser poids avant/après cuisson, perte matière, portion cible, texture lisse, absence de morceaux. Indiquer le support de preuve, le responsable de libération, le traitement d’écart et, si utile, enrichissement ou densité, température de service, barème temps/température.</t>
  </si>
  <si>
    <t>Consigne CFA : expliquer avec tes mots ce que tu fais pour Purée texture modifiée en grammage contraint : poids avant/après cuisson, perte matière, portion cible, texture lisse, absence de morceaux. Dire où tu notes le résultat et qui tu préviens si le lot n’est pas conforme.</t>
  </si>
  <si>
    <t>Réponse attendue PRO : pour Purée texture modifiée en grammage contraint, le protocole PMS/HACCP doit fixer poids avant/après cuisson; perte matière; portion cible; texture lisse; absence de morceaux; enrichissement ou densité. Le responsable contrôle la limite retenue, conserve la preuve lot/heure/opérateur, analyse l’écart, bloque ou corrige le lot si nécessaire, puis valide la libération avant expédition, stockage, remise en température ou service selon le cas.</t>
  </si>
  <si>
    <t>Réponse attendue CFA : pour Purée texture modifiée en grammage contraint, je prépare le matériel propre, je contrôle poids avant/après cuisson, je vérifie perte matière, je note le résultat avec le lot et l’heure. Si le résultat n’est pas bon, je ne sers pas, je mets le lot de côté et je préviens le responsable.</t>
  </si>
  <si>
    <t>Purée texture modifiée en grammage contraint — Mémo PRO : POIDS-PERTE-PORTION-TEXTURE-ABSENCE = seuil, mesure, preuve, écart, décision.</t>
  </si>
  <si>
    <t>Purée texture modifiée en grammage contraint — Mémo CFA : contrôler, écrire, bloquer si doute, prévenir.</t>
  </si>
  <si>
    <t>Q120</t>
  </si>
  <si>
    <t>Cuissons BT &gt; — Purée texture modifiée en convives fragiles — Quels seuils, textures et preuves supplémentaires faut-il exiger avant service à public fragile ?</t>
  </si>
  <si>
    <t>Pour Purée texture modifiée en convives fragiles, que dois-tu vérifier au poste sur seuil renforcé, texture et délai de service avant de libérer le lot ?</t>
  </si>
  <si>
    <t>Consigne PRO : décrire le protocole applicable à Purée texture modifiée en convives fragiles; préciser public fragile identifié, texture/régime validé, délai réduit, texture lisse, absence de morceaux. Indiquer le support de preuve, le responsable de libération, le traitement d’écart et, si utile, enrichissement ou densité, température de service, barème temps/température.</t>
  </si>
  <si>
    <t>Consigne CFA : expliquer avec tes mots ce que tu fais pour Purée texture modifiée en convives fragiles : public fragile identifié, texture/régime validé, délai réduit, texture lisse, absence de morceaux. Dire où tu notes le résultat et qui tu préviens si le lot n’est pas conforme.</t>
  </si>
  <si>
    <t>Réponse attendue PRO : pour Purée texture modifiée en convives fragiles, le protocole PMS/HACCP doit fixer public fragile identifié; texture/régime validé; délai réduit; texture lisse; absence de morceaux; enrichissement ou densité. Le responsable contrôle la limite retenue, conserve la preuve lot/heure/opérateur, analyse l’écart, bloque ou corrige le lot si nécessaire, puis valide la libération avant expédition, stockage, remise en température ou service selon le cas.</t>
  </si>
  <si>
    <t>Réponse attendue CFA : pour Purée texture modifiée en convives fragiles, je prépare le matériel propre, je contrôle public fragile identifié, je vérifie texture/régime validé, je note le résultat avec le lot et l’heure. Si le résultat n’est pas bon, je ne sers pas, je mets le lot de côté et je préviens le responsable.</t>
  </si>
  <si>
    <t>Purée texture modifiée en convives fragiles — Mémo PRO : PUBLIC-TEXTURE/RÉGIME-DÉLAI-TEXTURE-ABSENCE = seuil, mesure, preuve, écart, décision.</t>
  </si>
  <si>
    <t>Purée texture modifiée en convives fragiles — Mémo CFA : contrôler, écrire, bloquer si doute, prévenir.</t>
  </si>
  <si>
    <t>Q010</t>
  </si>
  <si>
    <t>Cuissons BT &gt; — Suivi températures — Quels contrôles concrets, seuils PMS, preuves et décisions appliquer dans ce cas précis ?</t>
  </si>
  <si>
    <t>Pour Suivi températures, quels gestes dois-tu faire, où dois-tu noter la preuve, et qui dois-tu prévenir si le contrôle n’est pas bon ?</t>
  </si>
  <si>
    <t>Consigne PRO : décrire le protocole applicable à Suivi températures; préciser fiche de suivi, lot, signature opérateur, archivage, barème temps/température. Indiquer le support de preuve, le responsable de libération, le traitement d’écart et, si utile, sonde propre et vérifiée, température à cœur, lot/heure/opérateur.</t>
  </si>
  <si>
    <t>Consigne CFA : expliquer avec tes mots ce que tu fais pour Suivi températures : fiche de suivi, lot, signature opérateur, archivage, barème temps/température. Dire où tu notes le résultat et qui tu préviens si le lot n’est pas conforme.</t>
  </si>
  <si>
    <t>Réponse attendue PRO : pour Suivi températures, le protocole PMS/HACCP doit fixer fiche de suivi; lot; signature opérateur; archivage;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</si>
  <si>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Suivi températures, je prépare le matériel propre, je contrôle fiche de suivi, je vérifie lot, je note le résultat avec le lot et l’heure. Si le résultat n’est pas bon, je ne sers pas, je mets le lot de côté et je préviens le responsable.</t>
  </si>
  <si>
    <t>Suivi températures — Mémo PRO : FICHE-LOT-SIGNATURE-ARCHIVAGE-BARÈME = seuil, mesure, preuve, écart, décision.</t>
  </si>
  <si>
    <t>Suivi températures — Mémo CFA : contrôler, écrire, bloquer si doute, prévenir.</t>
  </si>
  <si>
    <t>Q018</t>
  </si>
  <si>
    <t>Cuissons BT &gt; — Plats témoins — Quels contrôles concrets, seuils PMS, preuves et décisions appliquer dans ce cas précis ?</t>
  </si>
  <si>
    <t>Pour Plats témoins, quels gestes dois-tu faire, où dois-tu noter la preuve, et qui dois-tu prévenir si le contrôle n’est pas bon ?</t>
  </si>
  <si>
    <t>Consigne PRO : décrire le protocole applicable à Plats témoins; préciser fiche de suivi, lot, signature opérateur, archivage, barème temps/température. Indiquer le support de preuve, le responsable de libération, le traitement d’écart et, si utile, sonde propre et vérifiée, température à cœur, lot/heure/opérateur.</t>
  </si>
  <si>
    <t>Consigne CFA : expliquer avec tes mots ce que tu fais pour Plats témoins : fiche de suivi, lot, signature opérateur, archivage, barème temps/température. Dire où tu notes le résultat et qui tu préviens si le lot n’est pas conforme.</t>
  </si>
  <si>
    <t>Réponse attendue PRO : pour Plats témoins, le protocole PMS/HACCP doit fixer fiche de suivi; lot; signature opérateur; archivage;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</si>
  <si>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Plats témoins, je prépare le matériel propre, je contrôle fiche de suivi, je vérifie lot, je note le résultat avec le lot et l’heure. Si le résultat n’est pas bon, je ne sers pas, je mets le lot de côté et je préviens le responsable.</t>
  </si>
  <si>
    <t>Plats témoins — Mémo PRO : FICHE-LOT-SIGNATURE-ARCHIVAGE-BARÈME = seuil, mesure, preuve, écart, décision.</t>
  </si>
  <si>
    <t>Plats témoins — Mémo CFA : contrôler, écrire, bloquer si doute, prévenir.</t>
  </si>
  <si>
    <t>Q016</t>
  </si>
  <si>
    <t>Cuissons BT &gt; — Contrôle départ — Quels contrôles concrets, seuils PMS, preuves et décisions appliquer dans ce cas précis ?</t>
  </si>
  <si>
    <t>Pour Contrôle départ, quels gestes dois-tu faire, où dois-tu noter la preuve, et qui dois-tu prévenir si le contrôle n’est pas bon ?</t>
  </si>
  <si>
    <t>Consigne PRO : décrire le protocole applicable à Contrôle départ;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</si>
  <si>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Contrôle départ : barème temps/température, sonde propre et vérifiée, température à cœur, lot/heure/opérateur, décision si écart. Dire où tu notes le résultat et qui tu préviens si le lot n’est pas conforme.</t>
  </si>
  <si>
    <t>Réponse attendue PRO : pour Contrôle départ,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</si>
  <si>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Contrôle départ, je prépare le matériel propre, je contrôle barème temps/température, je vérifie sonde propre et vérifiée, je note le résultat avec le lot et l’heure. Si le résultat n’est pas bon, je ne sers pas, je mets le lot de côté et je préviens le responsable.</t>
  </si>
  <si>
    <t>Contrôle départ — Mémo PRO : BARÈME-SONDE-TEMPÉRATURE-LOT/HEURE/OPÉRATEUR-DÉCISION = seuil, mesure, preuve, écart, décision.</t>
  </si>
  <si>
    <t>Contrôle départ — Mémo CFA : contrôler, écrire, bloquer si doute, prévenir.</t>
  </si>
  <si>
    <t>Q031</t>
  </si>
  <si>
    <t>VIANDES</t>
  </si>
  <si>
    <t>Cuissons BT &gt; — Rôti de bœuf en liaison froide — Comment articuler cuisson, refroidissement rapide, stockage froid et preuve de libération ?</t>
  </si>
  <si>
    <t>Pour Rôti de bœuf en liaison froide, que dois-tu vérifier au poste sur cuisson, refroidissement rapide, stockage et remise en température avant de libérer le lot ?</t>
  </si>
  <si>
    <t>Consigne PRO : décrire le protocole applicable à Rôti de bœuf en liaison froide; préciser descente en température tracée, stockage 0/+3 °C, étiquette DLC interne,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</si>
  <si>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Rôti de bœuf en liaison froide : descente en température tracée, stockage 0/+3 °C, étiquette DLC interne, épaisseur de pièce ou calibre, repos avant tranchage. Dire où tu notes le résultat et qui tu préviens si le lot n’est pas conforme.</t>
  </si>
  <si>
    <t>Réponse attendue PRO : pour Rôti de bœuf en liaison froide, le protocole PMS/HACCP doit fixer descente en température tracée; stockage 0/+3 °C; étiquette DLC interne;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</si>
  <si>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Rôti de bœuf en liaison froide, je prépare le matériel propre, je contrôle descente en température tracée, je vérifie stockage 0/+3 °C, je note le résultat avec le lot et l’heure. Si le résultat n’est pas bon, je ne sers pas, je mets le lot de côté et je préviens le responsable.</t>
  </si>
  <si>
    <t>Rôti de bœuf en liaison froide — Mémo PRO : DESCENTE-STOCKAGE-ÉTIQUETTE-ÉPAISSEUR-REPOS = seuil, mesure, preuve, écart, décision.</t>
  </si>
  <si>
    <t>Rôti de bœuf en liaison froide — Mémo CFA : contrôler, écrire, bloquer si doute, prévenir.</t>
  </si>
  <si>
    <t>Q032</t>
  </si>
  <si>
    <t>Cuissons BT &gt; — Rôti de bœuf en liaison chaude — Comment sécuriser la température à cœur puis le maintien chaud jusqu’au service ?</t>
  </si>
  <si>
    <t>Pour Rôti de bœuf en liaison chaude, que dois-tu vérifier au poste sur cuisson à cœur, maintien chaud, transport et service avant de libérer le lot ?</t>
  </si>
  <si>
    <t>Consigne PRO : décrire le protocole applicable à Rôti de bœuf en liaison chaude; préciser température de maintien chaud, heure de départ, caisson ou armoire chaude,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</si>
  <si>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Rôti de bœuf en liaison chaude : température de maintien chaud, heure de départ, caisson ou armoire chaude, épaisseur de pièce ou calibre, repos avant tranchage. Dire où tu notes le résultat et qui tu préviens si le lot n’est pas conforme.</t>
  </si>
  <si>
    <t>Réponse attendue PRO : pour Rôti de bœuf en liaison chaude, le protocole PMS/HACCP doit fixer température de maintien chaud; heure de départ; caisson ou armoire chaude;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</si>
  <si>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Rôti de bœuf en liaison chaude, je prépare le matériel propre, je contrôle température de maintien chaud, je vérifie heure de départ, je note le résultat avec le lot et l’heure. Si le résultat n’est pas bon, je ne sers pas, je mets le lot de côté et je préviens le responsable.</t>
  </si>
  <si>
    <t>Rôti de bœuf en liaison chaude — Mémo PRO : TEMPÉRATURE-HEURE-CAISSON-ÉPAISSEUR-REPOS = seuil, mesure, preuve, écart, décision.</t>
  </si>
  <si>
    <t>Rôti de bœuf en liaison chaude — Mémo CFA : contrôler, écrire, bloquer si doute, prévenir.</t>
  </si>
  <si>
    <t>Q033</t>
  </si>
  <si>
    <t>Cuissons BT &gt; — Rôti de bœuf en cuisson de nuit — Quels paramètres cuisson de nuit, contrôles à cœur et preuves écrites doivent être validés ?</t>
  </si>
  <si>
    <t>Pour Rôti de bœuf en cuisson de nuit, que dois-tu vérifier au poste sur lancement programme, surveillance différée et preuve au matin avant de libérer le lot ?</t>
  </si>
  <si>
    <t>Consigne PRO : décrire le protocole applicable à Rôti de bœuf en cuisson de nuit; préciser programme lancé, heure départ/fin, contrôle au matin,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</si>
  <si>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Rôti de bœuf en cuisson de nuit : programme lancé, heure départ/fin, contrôle au matin, épaisseur de pièce ou calibre, repos avant tranchage. Dire où tu notes le résultat et qui tu préviens si le lot n’est pas conforme.</t>
  </si>
  <si>
    <t>Réponse attendue PRO : pour Rôti de bœuf en cuisson de nuit, le protocole PMS/HACCP doit fixer programme lancé; heure départ/fin; contrôle au matin;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</si>
  <si>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Rôti de bœuf en cuisson de nuit, je prépare le matériel propre, je contrôle programme lancé, je vérifie heure départ/fin, je note le résultat avec le lot et l’heure. Si le résultat n’est pas bon, je ne sers pas, je mets le lot de côté et je préviens le responsable.</t>
  </si>
  <si>
    <t>Rôti de bœuf en cuisson de nuit — Mémo PRO : PROGRAMME-HEURE-CONTRÔLE-ÉPAISSEUR-REPOS = seuil, mesure, preuve, écart, décision.</t>
  </si>
  <si>
    <t>Rôti de bœuf en cuisson de nuit — Mémo CFA : contrôler, écrire, bloquer si doute, prévenir.</t>
  </si>
  <si>
    <t>Q034</t>
  </si>
  <si>
    <t>Cuissons BT &gt; — Rôti de bœuf en production de jour — Quels paramètres production de jour, contrôles à cœur et preuves écrites doivent être validés ?</t>
  </si>
  <si>
    <t>Pour Rôti de bœuf en production de jour, que dois-tu vérifier au poste sur fabrication au poste, contrôle immédiat et libération avant de libérer le lot ?</t>
  </si>
  <si>
    <t>Consigne PRO : décrire le protocole applicable à Rôti de bœuf en production de jour; préciser épaisseur de pièce ou calibre, repos avant tranchage, jus/tendreté contrôlés, barème temps/température, sonde propre et vérifiée. Indiquer le support de preuve, le responsable de libération, le traitement d’écart et, si utile, température à cœur, lot/heure/opérateur, décision si écart.</t>
  </si>
  <si>
    <t>Consigne CFA : expliquer avec tes mots ce que tu fais pour Rôti de bœuf en production de jour : épaisseur de pièce ou calibre, repos avant tranchage, jus/tendreté contrôlés, barème temps/température, sonde propre et vérifiée. Dire où tu notes le résultat et qui tu préviens si le lot n’est pas conforme.</t>
  </si>
  <si>
    <t>Réponse attendue PRO : pour Rôti de bœuf en production de jour, le protocole PMS/HACCP doit fixer épaisseur de pièce ou calibre; repos avant tranchage; jus/tendreté contrôlés;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</si>
  <si>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Rôti de bœuf en production de jour, je prépare le matériel propre, je contrôle épaisseur de pièce ou calibre, je vérifie repos avant tranchage, je note le résultat avec le lot et l’heure. Si le résultat n’est pas bon, je ne sers pas, je mets le lot de côté et je préviens le responsable.</t>
  </si>
  <si>
    <t>Rôti de bœuf en production de jour — Mémo PRO : ÉPAISSEUR-REPOS-JUS/TENDRETÉ-BARÈME-SONDE = seuil, mesure, preuve, écart, décision.</t>
  </si>
  <si>
    <t>Rôti de bœuf en production de jour — Mémo CFA : contrôler, écrire, bloquer si doute, prévenir.</t>
  </si>
  <si>
    <t>Q035</t>
  </si>
  <si>
    <t>Cuissons BT &gt; — Rôti de bœuf en grammage contraint — Comment maîtriser rendement, perte matière et portion conforme sans dégrader la sécurité sanitaire ?</t>
  </si>
  <si>
    <t>Pour Rôti de bœuf en grammage contraint, que dois-tu vérifier au poste sur rendement, perte matière et portion servie avant de libérer le lot ?</t>
  </si>
  <si>
    <t>Consigne PRO : décrire le protocole applicable à Rôti de bœuf en grammage contraint; préciser poids avant/après cuisson, perte matière, portion cible,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</si>
  <si>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Rôti de bœuf en grammage contraint : poids avant/après cuisson, perte matière, portion cible, épaisseur de pièce ou calibre, repos avant tranchage. Dire où tu notes le résultat et qui tu préviens si le lot n’est pas conforme.</t>
  </si>
  <si>
    <t>Réponse attendue PRO : pour Rôti de bœuf en grammage contraint, le protocole PMS/HACCP doit fixer poids avant/après cuisson; perte matière; portion cible;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</si>
  <si>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Rôti de bœuf en grammage contraint, je prépare le matériel propre, je contrôle poids avant/après cuisson, je vérifie perte matière, je note le résultat avec le lot et l’heure. Si le résultat n’est pas bon, je ne sers pas, je mets le lot de côté et je préviens le responsable.</t>
  </si>
  <si>
    <t>Rôti de bœuf en grammage contraint — Mémo PRO : POIDS-PERTE-PORTION-ÉPAISSEUR-REPOS = seuil, mesure, preuve, écart, décision.</t>
  </si>
  <si>
    <t>Rôti de bœuf en grammage contraint — Mémo CFA : contrôler, écrire, bloquer si doute, prévenir.</t>
  </si>
  <si>
    <t>Q036</t>
  </si>
  <si>
    <t>Cuissons BT &gt; — Rôti de bœuf en convives fragiles — Quels seuils, textures et preuves supplémentaires faut-il exiger avant service à public fragile ?</t>
  </si>
  <si>
    <t>Pour Rôti de bœuf en convives fragiles, que dois-tu vérifier au poste sur seuil renforcé, texture et délai de service avant de libérer le lot ?</t>
  </si>
  <si>
    <t>Consigne PRO : décrire le protocole applicable à Rôti de bœuf en convives fragiles; préciser public fragile identifié, texture/régime validé, délai réduit,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</si>
  <si>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Rôti de bœuf en convives fragiles : public fragile identifié, texture/régime validé, délai réduit, épaisseur de pièce ou calibre, repos avant tranchage. Dire où tu notes le résultat et qui tu préviens si le lot n’est pas conforme.</t>
  </si>
  <si>
    <t>Réponse attendue PRO : pour Rôti de bœuf en convives fragiles, le protocole PMS/HACCP doit fixer public fragile identifié; texture/régime validé; délai réduit;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</si>
  <si>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Rôti de bœuf en convives fragiles, je prépare le matériel propre, je contrôle public fragile identifié, je vérifie texture/régime validé, je note le résultat avec le lot et l’heure. Si le résultat n’est pas bon, je ne sers pas, je mets le lot de côté et je préviens le responsable.</t>
  </si>
  <si>
    <t>Rôti de bœuf en convives fragiles — Mémo PRO : PUBLIC-TEXTURE/RÉGIME-DÉLAI-ÉPAISSEUR-REPOS = seuil, mesure, preuve, écart, décision.</t>
  </si>
  <si>
    <t>Rôti de bœuf en convives fragiles — Mémo CFA : contrôler, écrire, bloquer si doute, prévenir.</t>
  </si>
  <si>
    <t>Q037</t>
  </si>
  <si>
    <t>Cuissons BT &gt; — Effiloché de bœuf en liaison froide — Comment articuler cuisson, refroidissement rapide, stockage froid et preuve de libération ?</t>
  </si>
  <si>
    <t>Pour Effiloché de bœuf en liaison froide, que dois-tu vérifier au poste sur cuisson, refroidissement rapide, stockage et remise en température avant de libérer le lot ?</t>
  </si>
  <si>
    <t>Consigne PRO : décrire le protocole applicable à Effiloché de bœuf en liaison froide; préciser descente en température tracée, stockage 0/+3 °C, étiquette DLC interne,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</si>
  <si>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Effiloché de bœuf en liaison froide : descente en température tracée, stockage 0/+3 °C, étiquette DLC interne, épaisseur de pièce ou calibre, repos avant tranchage. Dire où tu notes le résultat et qui tu préviens si le lot n’est pas conforme.</t>
  </si>
  <si>
    <t>Réponse attendue PRO : pour Effiloché de bœuf en liaison froide, le protocole PMS/HACCP doit fixer descente en température tracée; stockage 0/+3 °C; étiquette DLC interne;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</si>
  <si>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Effiloché de bœuf en liaison froide, je prépare le matériel propre, je contrôle descente en température tracée, je vérifie stockage 0/+3 °C, je note le résultat avec le lot et l’heure. Si le résultat n’est pas bon, je ne sers pas, je mets le lot de côté et je préviens le responsable.</t>
  </si>
  <si>
    <t>Effiloché de bœuf en liaison froide — Mémo PRO : DESCENTE-STOCKAGE-ÉTIQUETTE-ÉPAISSEUR-REPOS = seuil, mesure, preuve, écart, décision.</t>
  </si>
  <si>
    <t>Effiloché de bœuf en liaison froide — Mémo CFA : contrôler, écrire, bloquer si doute, prévenir.</t>
  </si>
  <si>
    <t>Q038</t>
  </si>
  <si>
    <t>Cuissons BT &gt; — Effiloché de bœuf en liaison chaude — Comment sécuriser la température à cœur puis le maintien chaud jusqu’au service ?</t>
  </si>
  <si>
    <t>Pour Effiloché de bœuf en liaison chaude, que dois-tu vérifier au poste sur cuisson à cœur, maintien chaud, transport et service avant de libérer le lot ?</t>
  </si>
  <si>
    <t>Consigne PRO : décrire le protocole applicable à Effiloché de bœuf en liaison chaude; préciser température de maintien chaud, heure de départ, caisson ou armoire chaude,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</si>
  <si>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Effiloché de bœuf en liaison chaude : température de maintien chaud, heure de départ, caisson ou armoire chaude, épaisseur de pièce ou calibre, repos avant tranchage. Dire où tu notes le résultat et qui tu préviens si le lot n’est pas conforme.</t>
  </si>
  <si>
    <t>Réponse attendue PRO : pour Effiloché de bœuf en liaison chaude, le protocole PMS/HACCP doit fixer température de maintien chaud; heure de départ; caisson ou armoire chaude;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</si>
  <si>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Effiloché de bœuf en liaison chaude, je prépare le matériel propre, je contrôle température de maintien chaud, je vérifie heure de départ, je note le résultat avec le lot et l’heure. Si le résultat n’est pas bon, je ne sers pas, je mets le lot de côté et je préviens le responsable.</t>
  </si>
  <si>
    <t>Effiloché de bœuf en liaison chaude — Mémo PRO : TEMPÉRATURE-HEURE-CAISSON-ÉPAISSEUR-REPOS = seuil, mesure, preuve, écart, décision.</t>
  </si>
  <si>
    <t>Effiloché de bœuf en liaison chaude — Mémo CFA : contrôler, écrire, bloquer si doute, prévenir.</t>
  </si>
  <si>
    <t>Q039</t>
  </si>
  <si>
    <t>Cuissons BT &gt; — Effiloché de bœuf en cuisson de nuit — Quels paramètres cuisson de nuit, contrôles à cœur et preuves écrites doivent être validés ?</t>
  </si>
  <si>
    <t>Pour Effiloché de bœuf en cuisson de nuit, que dois-tu vérifier au poste sur lancement programme, surveillance différée et preuve au matin avant de libérer le lot ?</t>
  </si>
  <si>
    <t>Consigne PRO : décrire le protocole applicable à Effiloché de bœuf en cuisson de nuit; préciser programme lancé, heure départ/fin, contrôle au matin,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</si>
  <si>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Effiloché de bœuf en cuisson de nuit : programme lancé, heure départ/fin, contrôle au matin, épaisseur de pièce ou calibre, repos avant tranchage. Dire où tu notes le résultat et qui tu préviens si le lot n’est pas conforme.</t>
  </si>
  <si>
    <t>Réponse attendue PRO : pour Effiloché de bœuf en cuisson de nuit, le protocole PMS/HACCP doit fixer programme lancé; heure départ/fin; contrôle au matin;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</si>
  <si>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Effiloché de bœuf en cuisson de nuit, je prépare le matériel propre, je contrôle programme lancé, je vérifie heure départ/fin, je note le résultat avec le lot et l’heure. Si le résultat n’est pas bon, je ne sers pas, je mets le lot de côté et je préviens le responsable.</t>
  </si>
  <si>
    <t>Effiloché de bœuf en cuisson de nuit — Mémo PRO : PROGRAMME-HEURE-CONTRÔLE-ÉPAISSEUR-REPOS = seuil, mesure, preuve, écart, décision.</t>
  </si>
  <si>
    <t>Effiloché de bœuf en cuisson de nuit — Mémo CFA : contrôler, écrire, bloquer si doute, prévenir.</t>
  </si>
  <si>
    <t>Q040</t>
  </si>
  <si>
    <t>Cuissons BT &gt; — Effiloché de bœuf en production de jour — Quels paramètres production de jour, contrôles à cœur et preuves écrites doivent être validés ?</t>
  </si>
  <si>
    <t>Pour Effiloché de bœuf en production de jour, que dois-tu vérifier au poste sur fabrication au poste, contrôle immédiat et libération avant de libérer le lot ?</t>
  </si>
  <si>
    <t>Consigne PRO : décrire le protocole applicable à Effiloché de bœuf en production de jour; préciser épaisseur de pièce ou calibre, repos avant tranchage, jus/tendreté contrôlés, barème temps/température, sonde propre et vérifiée. Indiquer le support de preuve, le responsable de libération, le traitement d’écart et, si utile, température à cœur, lot/heure/opérateur, décision si écart.</t>
  </si>
  <si>
    <t>Consigne CFA : expliquer avec tes mots ce que tu fais pour Effiloché de bœuf en production de jour : épaisseur de pièce ou calibre, repos avant tranchage, jus/tendreté contrôlés, barème temps/température, sonde propre et vérifiée. Dire où tu notes le résultat et qui tu préviens si le lot n’est pas conforme.</t>
  </si>
  <si>
    <t>Réponse attendue PRO : pour Effiloché de bœuf en production de jour, le protocole PMS/HACCP doit fixer épaisseur de pièce ou calibre; repos avant tranchage; jus/tendreté contrôlés;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</si>
  <si>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Effiloché de bœuf en production de jour, je prépare le matériel propre, je contrôle épaisseur de pièce ou calibre, je vérifie repos avant tranchage, je note le résultat avec le lot et l’heure. Si le résultat n’est pas bon, je ne sers pas, je mets le lot de côté et je préviens le responsable.</t>
  </si>
  <si>
    <t>Effiloché de bœuf en production de jour — Mémo PRO : ÉPAISSEUR-REPOS-JUS/TENDRETÉ-BARÈME-SONDE = seuil, mesure, preuve, écart, décision.</t>
  </si>
  <si>
    <t>Effiloché de bœuf en production de jour — Mémo CFA : contrôler, écrire, bloquer si doute, prévenir.</t>
  </si>
  <si>
    <t>Q041</t>
  </si>
  <si>
    <t>Cuissons BT &gt; — Effiloché de bœuf en grammage contraint — Comment maîtriser rendement, perte matière et portion conforme sans dégrader la sécurité sanitaire ?</t>
  </si>
  <si>
    <t>Pour Effiloché de bœuf en grammage contraint, que dois-tu vérifier au poste sur rendement, perte matière et portion servie avant de libérer le lot ?</t>
  </si>
  <si>
    <t>Consigne PRO : décrire le protocole applicable à Effiloché de bœuf en grammage contraint; préciser poids avant/après cuisson, perte matière, portion cible,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</si>
  <si>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Effiloché de bœuf en grammage contraint : poids avant/après cuisson, perte matière, portion cible, épaisseur de pièce ou calibre, repos avant tranchage. Dire où tu notes le résultat et qui tu préviens si le lot n’est pas conforme.</t>
  </si>
  <si>
    <t>Réponse attendue PRO : pour Effiloché de bœuf en grammage contraint, le protocole PMS/HACCP doit fixer poids avant/après cuisson; perte matière; portion cible;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</si>
  <si>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Effiloché de bœuf en grammage contraint, je prépare le matériel propre, je contrôle poids avant/après cuisson, je vérifie perte matière, je note le résultat avec le lot et l’heure. Si le résultat n’est pas bon, je ne sers pas, je mets le lot de côté et je préviens le responsable.</t>
  </si>
  <si>
    <t>Effiloché de bœuf en grammage contraint — Mémo PRO : POIDS-PERTE-PORTION-ÉPAISSEUR-REPOS = seuil, mesure, preuve, écart, décision.</t>
  </si>
  <si>
    <t>Effiloché de bœuf en grammage contraint — Mémo CFA : contrôler, écrire, bloquer si doute, prévenir.</t>
  </si>
  <si>
    <t>Q042</t>
  </si>
  <si>
    <t>Cuissons BT &gt; — Effiloché de bœuf en convives fragiles — Quels seuils, textures et preuves supplémentaires faut-il exiger avant service à public fragile ?</t>
  </si>
  <si>
    <t>Pour Effiloché de bœuf en convives fragiles, que dois-tu vérifier au poste sur seuil renforcé, texture et délai de service avant de libérer le lot ?</t>
  </si>
  <si>
    <t>Consigne PRO : décrire le protocole applicable à Effiloché de bœuf en convives fragiles; préciser public fragile identifié, texture/régime validé, délai réduit,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</si>
  <si>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Effiloché de bœuf en convives fragiles : public fragile identifié, texture/régime validé, délai réduit, épaisseur de pièce ou calibre, repos avant tranchage. Dire où tu notes le résultat et qui tu préviens si le lot n’est pas conforme.</t>
  </si>
  <si>
    <t>Réponse attendue PRO : pour Effiloché de bœuf en convives fragiles, le protocole PMS/HACCP doit fixer public fragile identifié; texture/régime validé; délai réduit;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</si>
  <si>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Effiloché de bœuf en convives fragiles, je prépare le matériel propre, je contrôle public fragile identifié, je vérifie texture/régime validé, je note le résultat avec le lot et l’heure. Si le résultat n’est pas bon, je ne sers pas, je mets le lot de côté et je préviens le responsable.</t>
  </si>
  <si>
    <t>Effiloché de bœuf en convives fragiles — Mémo PRO : PUBLIC-TEXTURE/RÉGIME-DÉLAI-ÉPAISSEUR-REPOS = seuil, mesure, preuve, écart, décision.</t>
  </si>
  <si>
    <t>Effiloché de bœuf en convives fragiles — Mémo CFA : contrôler, écrire, bloquer si doute, prévenir.</t>
  </si>
  <si>
    <t>Q043</t>
  </si>
  <si>
    <t>Cuissons BT &gt; — Sauté de veau en liaison froide — Comment articuler cuisson, refroidissement rapide, stockage froid et preuve de libération ?</t>
  </si>
  <si>
    <t>Pour Sauté de veau en liaison froide, que dois-tu vérifier au poste sur cuisson, refroidissement rapide, stockage et remise en température avant de libérer le lot ?</t>
  </si>
  <si>
    <t>Consigne PRO : décrire le protocole applicable à Sauté de veau en liaison froide; préciser descente en température tracée, stockage 0/+3 °C, étiquette DLC interne,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</si>
  <si>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Sauté de veau en liaison froide : descente en température tracée, stockage 0/+3 °C, étiquette DLC interne, épaisseur de pièce ou calibre, repos avant tranchage. Dire où tu notes le résultat et qui tu préviens si le lot n’est pas conforme.</t>
  </si>
  <si>
    <t>Réponse attendue PRO : pour Sauté de veau en liaison froide, le protocole PMS/HACCP doit fixer descente en température tracée; stockage 0/+3 °C; étiquette DLC interne;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</si>
  <si>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Sauté de veau en liaison froide, je prépare le matériel propre, je contrôle descente en température tracée, je vérifie stockage 0/+3 °C, je note le résultat avec le lot et l’heure. Si le résultat n’est pas bon, je ne sers pas, je mets le lot de côté et je préviens le responsable.</t>
  </si>
  <si>
    <t>Sauté de veau en liaison froide — Mémo PRO : DESCENTE-STOCKAGE-ÉTIQUETTE-ÉPAISSEUR-REPOS = seuil, mesure, preuve, écart, décision.</t>
  </si>
  <si>
    <t>Sauté de veau en liaison froide — Mémo CFA : contrôler, écrire, bloquer si doute, prévenir.</t>
  </si>
  <si>
    <t>Q044</t>
  </si>
  <si>
    <t>Cuissons BT &gt; — Sauté de veau en liaison chaude — Comment sécuriser la température à cœur puis le maintien chaud jusqu’au service ?</t>
  </si>
  <si>
    <t>Pour Sauté de veau en liaison chaude, que dois-tu vérifier au poste sur cuisson à cœur, maintien chaud, transport et service avant de libérer le lot ?</t>
  </si>
  <si>
    <t>Consigne PRO : décrire le protocole applicable à Sauté de veau en liaison chaude; préciser température de maintien chaud, heure de départ, caisson ou armoire chaude,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</si>
  <si>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Sauté de veau en liaison chaude : température de maintien chaud, heure de départ, caisson ou armoire chaude, épaisseur de pièce ou calibre, repos avant tranchage. Dire où tu notes le résultat et qui tu préviens si le lot n’est pas conforme.</t>
  </si>
  <si>
    <t>Réponse attendue PRO : pour Sauté de veau en liaison chaude, le protocole PMS/HACCP doit fixer température de maintien chaud; heure de départ; caisson ou armoire chaude;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</si>
  <si>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Sauté de veau en liaison chaude, je prépare le matériel propre, je contrôle température de maintien chaud, je vérifie heure de départ, je note le résultat avec le lot et l’heure. Si le résultat n’est pas bon, je ne sers pas, je mets le lot de côté et je préviens le responsable.</t>
  </si>
  <si>
    <t>Sauté de veau en liaison chaude — Mémo PRO : TEMPÉRATURE-HEURE-CAISSON-ÉPAISSEUR-REPOS = seuil, mesure, preuve, écart, décision.</t>
  </si>
  <si>
    <t>Sauté de veau en liaison chaude — Mémo CFA : contrôler, écrire, bloquer si doute, prévenir.</t>
  </si>
  <si>
    <t>Q045</t>
  </si>
  <si>
    <t>Cuissons BT &gt; — Sauté de veau en cuisson de nuit — Quels paramètres cuisson de nuit, contrôles à cœur et preuves écrites doivent être validés ?</t>
  </si>
  <si>
    <t>Pour Sauté de veau en cuisson de nuit, que dois-tu vérifier au poste sur lancement programme, surveillance différée et preuve au matin avant de libérer le lot ?</t>
  </si>
  <si>
    <t>Consigne PRO : décrire le protocole applicable à Sauté de veau en cuisson de nuit; préciser programme lancé, heure départ/fin, contrôle au matin,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</si>
  <si>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Sauté de veau en cuisson de nuit : programme lancé, heure départ/fin, contrôle au matin, épaisseur de pièce ou calibre, repos avant tranchage. Dire où tu notes le résultat et qui tu préviens si le lot n’est pas conforme.</t>
  </si>
  <si>
    <t>Réponse attendue PRO : pour Sauté de veau en cuisson de nuit, le protocole PMS/HACCP doit fixer programme lancé; heure départ/fin; contrôle au matin;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</si>
  <si>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Sauté de veau en cuisson de nuit, je prépare le matériel propre, je contrôle programme lancé, je vérifie heure départ/fin, je note le résultat avec le lot et l’heure. Si le résultat n’est pas bon, je ne sers pas, je mets le lot de côté et je préviens le responsable.</t>
  </si>
  <si>
    <t>Sauté de veau en cuisson de nuit — Mémo PRO : PROGRAMME-HEURE-CONTRÔLE-ÉPAISSEUR-REPOS = seuil, mesure, preuve, écart, décision.</t>
  </si>
  <si>
    <t>Sauté de veau en cuisson de nuit — Mémo CFA : contrôler, écrire, bloquer si doute, prévenir.</t>
  </si>
  <si>
    <t>Q046</t>
  </si>
  <si>
    <t>Cuissons BT &gt; — Sauté de veau en production de jour — Quels paramètres production de jour, contrôles à cœur et preuves écrites doivent être validés ?</t>
  </si>
  <si>
    <t>Pour Sauté de veau en production de jour, que dois-tu vérifier au poste sur fabrication au poste, contrôle immédiat et libération avant de libérer le lot ?</t>
  </si>
  <si>
    <t>Consigne PRO : décrire le protocole applicable à Sauté de veau en production de jour; préciser épaisseur de pièce ou calibre, repos avant tranchage, jus/tendreté contrôlés, barème temps/température, sonde propre et vérifiée. Indiquer le support de preuve, le responsable de libération, le traitement d’écart et, si utile, température à cœur, lot/heure/opérateur, décision si écart.</t>
  </si>
  <si>
    <t>Consigne CFA : expliquer avec tes mots ce que tu fais pour Sauté de veau en production de jour : épaisseur de pièce ou calibre, repos avant tranchage, jus/tendreté contrôlés, barème temps/température, sonde propre et vérifiée. Dire où tu notes le résultat et qui tu préviens si le lot n’est pas conforme.</t>
  </si>
  <si>
    <t>Réponse attendue PRO : pour Sauté de veau en production de jour, le protocole PMS/HACCP doit fixer épaisseur de pièce ou calibre; repos avant tranchage; jus/tendreté contrôlés;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</si>
  <si>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Sauté de veau en production de jour, je prépare le matériel propre, je contrôle épaisseur de pièce ou calibre, je vérifie repos avant tranchage, je note le résultat avec le lot et l’heure. Si le résultat n’est pas bon, je ne sers pas, je mets le lot de côté et je préviens le responsable.</t>
  </si>
  <si>
    <t>Sauté de veau en production de jour — Mémo PRO : ÉPAISSEUR-REPOS-JUS/TENDRETÉ-BARÈME-SONDE = seuil, mesure, preuve, écart, décision.</t>
  </si>
  <si>
    <t>Sauté de veau en production de jour — Mémo CFA : contrôler, écrire, bloquer si doute, prévenir.</t>
  </si>
  <si>
    <t>Q047</t>
  </si>
  <si>
    <t>Cuissons BT &gt; — Sauté de veau en grammage contraint — Comment maîtriser rendement, perte matière et portion conforme sans dégrader la sécurité sanitaire ?</t>
  </si>
  <si>
    <t>Pour Sauté de veau en grammage contraint, que dois-tu vérifier au poste sur rendement, perte matière et portion servie avant de libérer le lot ?</t>
  </si>
  <si>
    <t>Consigne PRO : décrire le protocole applicable à Sauté de veau en grammage contraint; préciser poids avant/après cuisson, perte matière, portion cible,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</si>
  <si>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Sauté de veau en grammage contraint : poids avant/après cuisson, perte matière, portion cible, épaisseur de pièce ou calibre, repos avant tranchage. Dire où tu notes le résultat et qui tu préviens si le lot n’est pas conforme.</t>
  </si>
  <si>
    <t>Réponse attendue PRO : pour Sauté de veau en grammage contraint, le protocole PMS/HACCP doit fixer poids avant/après cuisson; perte matière; portion cible;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</si>
  <si>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Sauté de veau en grammage contraint, je prépare le matériel propre, je contrôle poids avant/après cuisson, je vérifie perte matière, je note le résultat avec le lot et l’heure. Si le résultat n’est pas bon, je ne sers pas, je mets le lot de côté et je préviens le responsable.</t>
  </si>
  <si>
    <t>Sauté de veau en grammage contraint — Mémo PRO : POIDS-PERTE-PORTION-ÉPAISSEUR-REPOS = seuil, mesure, preuve, écart, décision.</t>
  </si>
  <si>
    <t>Sauté de veau en grammage contraint — Mémo CFA : contrôler, écrire, bloquer si doute, prévenir.</t>
  </si>
  <si>
    <t>Q048</t>
  </si>
  <si>
    <t>Cuissons BT &gt; — Sauté de veau en convives fragiles — Quels seuils, textures et preuves supplémentaires faut-il exiger avant service à public fragile ?</t>
  </si>
  <si>
    <t>Pour Sauté de veau en convives fragiles, que dois-tu vérifier au poste sur seuil renforcé, texture et délai de service avant de libérer le lot ?</t>
  </si>
  <si>
    <t>Consigne PRO : décrire le protocole applicable à Sauté de veau en convives fragiles; préciser public fragile identifié, texture/régime validé, délai réduit,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</si>
  <si>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Sauté de veau en convives fragiles : public fragile identifié, texture/régime validé, délai réduit, épaisseur de pièce ou calibre, repos avant tranchage. Dire où tu notes le résultat et qui tu préviens si le lot n’est pas conforme.</t>
  </si>
  <si>
    <t>Réponse attendue PRO : pour Sauté de veau en convives fragiles, le protocole PMS/HACCP doit fixer public fragile identifié; texture/régime validé; délai réduit;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</si>
  <si>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Sauté de veau en convives fragiles, je prépare le matériel propre, je contrôle public fragile identifié, je vérifie texture/régime validé, je note le résultat avec le lot et l’heure. Si le résultat n’est pas bon, je ne sers pas, je mets le lot de côté et je préviens le responsable.</t>
  </si>
  <si>
    <t>Sauté de veau en convives fragiles — Mémo PRO : PUBLIC-TEXTURE/RÉGIME-DÉLAI-ÉPAISSEUR-REPOS = seuil, mesure, preuve, écart, décision.</t>
  </si>
  <si>
    <t>Sauté de veau en convives fragiles — Mémo CFA : contrôler, écrire, bloquer si doute, prévenir.</t>
  </si>
  <si>
    <t>Q049</t>
  </si>
  <si>
    <t>Cuissons BT &gt; — Porc basse température en liaison froide — Comment articuler cuisson, refroidissement rapide, stockage froid et preuve de libération ?</t>
  </si>
  <si>
    <t>Pour Porc basse température en liaison froide, que dois-tu vérifier au poste sur cuisson, refroidissement rapide, stockage et remise en température avant de libérer le lot ?</t>
  </si>
  <si>
    <t>Consigne PRO : décrire le protocole applicable à Porc basse température en liaison froide; préciser descente en température tracée, stockage 0/+3 °C, étiquette DLC interne,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</si>
  <si>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Porc basse température en liaison froide : descente en température tracée, stockage 0/+3 °C, étiquette DLC interne, épaisseur de pièce ou calibre, repos avant tranchage. Dire où tu notes le résultat et qui tu préviens si le lot n’est pas conforme.</t>
  </si>
  <si>
    <t>Réponse attendue PRO : pour Porc basse température en liaison froide, le protocole PMS/HACCP doit fixer descente en température tracée; stockage 0/+3 °C; étiquette DLC interne;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</si>
  <si>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Porc basse température en liaison froide, je prépare le matériel propre, je contrôle descente en température tracée, je vérifie stockage 0/+3 °C, je note le résultat avec le lot et l’heure. Si le résultat n’est pas bon, je ne sers pas, je mets le lot de côté et je préviens le responsable.</t>
  </si>
  <si>
    <t>Porc basse température en liaison froide — Mémo PRO : DESCENTE-STOCKAGE-ÉTIQUETTE-ÉPAISSEUR-REPOS = seuil, mesure, preuve, écart, décision.</t>
  </si>
  <si>
    <t>Porc basse température en liaison froide — Mémo CFA : contrôler, écrire, bloquer si doute, prévenir.</t>
  </si>
  <si>
    <t>Q050</t>
  </si>
  <si>
    <t>Cuissons BT &gt; — Porc basse température en liaison chaude — Comment sécuriser la température à cœur puis le maintien chaud jusqu’au service ?</t>
  </si>
  <si>
    <t>Pour Porc basse température en liaison chaude, que dois-tu vérifier au poste sur cuisson à cœur, maintien chaud, transport et service avant de libérer le lot ?</t>
  </si>
  <si>
    <t>Consigne PRO : décrire le protocole applicable à Porc basse température en liaison chaude; préciser température de maintien chaud, heure de départ, caisson ou armoire chaude,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</si>
  <si>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Porc basse température en liaison chaude : température de maintien chaud, heure de départ, caisson ou armoire chaude, épaisseur de pièce ou calibre, repos avant tranchage. Dire où tu notes le résultat et qui tu préviens si le lot n’est pas conforme.</t>
  </si>
  <si>
    <t>Réponse attendue PRO : pour Porc basse température en liaison chaude, le protocole PMS/HACCP doit fixer température de maintien chaud; heure de départ; caisson ou armoire chaude;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</si>
  <si>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Porc basse température en liaison chaude, je prépare le matériel propre, je contrôle température de maintien chaud, je vérifie heure de départ, je note le résultat avec le lot et l’heure. Si le résultat n’est pas bon, je ne sers pas, je mets le lot de côté et je préviens le responsable.</t>
  </si>
  <si>
    <t>Porc basse température en liaison chaude — Mémo PRO : TEMPÉRATURE-HEURE-CAISSON-ÉPAISSEUR-REPOS = seuil, mesure, preuve, écart, décision.</t>
  </si>
  <si>
    <t>Porc basse température en liaison chaude — Mémo CFA : contrôler, écrire, bloquer si doute, prévenir.</t>
  </si>
  <si>
    <t>Q051</t>
  </si>
  <si>
    <t>Cuissons BT &gt; — Porc basse température en cuisson de nuit — Quels paramètres cuisson de nuit, contrôles à cœur et preuves écrites doivent être validés ?</t>
  </si>
  <si>
    <t>Pour Porc basse température en cuisson de nuit, que dois-tu vérifier au poste sur lancement programme, surveillance différée et preuve au matin avant de libérer le lot ?</t>
  </si>
  <si>
    <t>Consigne PRO : décrire le protocole applicable à Porc basse température en cuisson de nuit; préciser programme lancé, heure départ/fin, contrôle au matin,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</si>
  <si>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Porc basse température en cuisson de nuit : programme lancé, heure départ/fin, contrôle au matin, épaisseur de pièce ou calibre, repos avant tranchage. Dire où tu notes le résultat et qui tu préviens si le lot n’est pas conforme.</t>
  </si>
  <si>
    <t>Réponse attendue PRO : pour Porc basse température en cuisson de nuit, le protocole PMS/HACCP doit fixer programme lancé; heure départ/fin; contrôle au matin;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</si>
  <si>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Porc basse température en cuisson de nuit, je prépare le matériel propre, je contrôle programme lancé, je vérifie heure départ/fin, je note le résultat avec le lot et l’heure. Si le résultat n’est pas bon, je ne sers pas, je mets le lot de côté et je préviens le responsable.</t>
  </si>
  <si>
    <t>Porc basse température en cuisson de nuit — Mémo PRO : PROGRAMME-HEURE-CONTRÔLE-ÉPAISSEUR-REPOS = seuil, mesure, preuve, écart, décision.</t>
  </si>
  <si>
    <t>Porc basse température en cuisson de nuit — Mémo CFA : contrôler, écrire, bloquer si doute, prévenir.</t>
  </si>
  <si>
    <t>Q052</t>
  </si>
  <si>
    <t>Cuissons BT &gt; — Porc basse température en production de jour — Quels paramètres production de jour, contrôles à cœur et preuves écrites doivent être validés ?</t>
  </si>
  <si>
    <t>Pour Porc basse température en production de jour, que dois-tu vérifier au poste sur fabrication au poste, contrôle immédiat et libération avant de libérer le lot ?</t>
  </si>
  <si>
    <t>Consigne PRO : décrire le protocole applicable à Porc basse température en production de jour; préciser épaisseur de pièce ou calibre, repos avant tranchage, jus/tendreté contrôlés, barème temps/température, sonde propre et vérifiée. Indiquer le support de preuve, le responsable de libération, le traitement d’écart et, si utile, température à cœur, lot/heure/opérateur, décision si écart.</t>
  </si>
  <si>
    <t>Consigne CFA : expliquer avec tes mots ce que tu fais pour Porc basse température en production de jour : épaisseur de pièce ou calibre, repos avant tranchage, jus/tendreté contrôlés, barème temps/température, sonde propre et vérifiée. Dire où tu notes le résultat et qui tu préviens si le lot n’est pas conforme.</t>
  </si>
  <si>
    <t>Réponse attendue PRO : pour Porc basse température en production de jour, le protocole PMS/HACCP doit fixer épaisseur de pièce ou calibre; repos avant tranchage; jus/tendreté contrôlés;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</si>
  <si>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Porc basse température en production de jour, je prépare le matériel propre, je contrôle épaisseur de pièce ou calibre, je vérifie repos avant tranchage, je note le résultat avec le lot et l’heure. Si le résultat n’est pas bon, je ne sers pas, je mets le lot de côté et je préviens le responsable.</t>
  </si>
  <si>
    <t>Porc basse température en production de jour — Mémo PRO : ÉPAISSEUR-REPOS-JUS/TENDRETÉ-BARÈME-SONDE = seuil, mesure, preuve, écart, décision.</t>
  </si>
  <si>
    <t>Porc basse température en production de jour — Mémo CFA : contrôler, écrire, bloquer si doute, prévenir.</t>
  </si>
  <si>
    <t>Q053</t>
  </si>
  <si>
    <t>Cuissons BT &gt; — Porc basse température en grammage contraint — Comment maîtriser rendement, perte matière et portion conforme sans dégrader la sécurité sanitaire ?</t>
  </si>
  <si>
    <t>Pour Porc basse température en grammage contraint, que dois-tu vérifier au poste sur rendement, perte matière et portion servie avant de libérer le lot ?</t>
  </si>
  <si>
    <t>Consigne PRO : décrire le protocole applicable à Porc basse température en grammage contraint; préciser poids avant/après cuisson, perte matière, portion cible,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</si>
  <si>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Porc basse température en grammage contraint : poids avant/après cuisson, perte matière, portion cible, épaisseur de pièce ou calibre, repos avant tranchage. Dire où tu notes le résultat et qui tu préviens si le lot n’est pas conforme.</t>
  </si>
  <si>
    <t>Réponse attendue PRO : pour Porc basse température en grammage contraint, le protocole PMS/HACCP doit fixer poids avant/après cuisson; perte matière; portion cible;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</si>
  <si>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Porc basse température en grammage contraint, je prépare le matériel propre, je contrôle poids avant/après cuisson, je vérifie perte matière, je note le résultat avec le lot et l’heure. Si le résultat n’est pas bon, je ne sers pas, je mets le lot de côté et je préviens le responsable.</t>
  </si>
  <si>
    <t>Porc basse température en grammage contraint — Mémo PRO : POIDS-PERTE-PORTION-ÉPAISSEUR-REPOS = seuil, mesure, preuve, écart, décision.</t>
  </si>
  <si>
    <t>Porc basse température en grammage contraint — Mémo CFA : contrôler, écrire, bloquer si doute, prévenir.</t>
  </si>
  <si>
    <t>Q054</t>
  </si>
  <si>
    <t>Cuissons BT &gt; — Porc basse température en convives fragiles — Quels seuils, textures et preuves supplémentaires faut-il exiger avant service à public fragile ?</t>
  </si>
  <si>
    <t>Pour Porc basse température en convives fragiles, que dois-tu vérifier au poste sur seuil renforcé, texture et délai de service avant de libérer le lot ?</t>
  </si>
  <si>
    <t>Consigne PRO : décrire le protocole applicable à Porc basse température en convives fragiles; préciser public fragile identifié, texture/régime validé, délai réduit,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</si>
  <si>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Porc basse température en convives fragiles : public fragile identifié, texture/régime validé, délai réduit, épaisseur de pièce ou calibre, repos avant tranchage. Dire où tu notes le résultat et qui tu préviens si le lot n’est pas conforme.</t>
  </si>
  <si>
    <t>Réponse attendue PRO : pour Porc basse température en convives fragiles, le protocole PMS/HACCP doit fixer public fragile identifié; texture/régime validé; délai réduit;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</si>
  <si>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Porc basse température en convives fragiles, je prépare le matériel propre, je contrôle public fragile identifié, je vérifie texture/régime validé, je note le résultat avec le lot et l’heure. Si le résultat n’est pas bon, je ne sers pas, je mets le lot de côté et je préviens le responsable.</t>
  </si>
  <si>
    <t>Porc basse température en convives fragiles — Mémo PRO : PUBLIC-TEXTURE/RÉGIME-DÉLAI-ÉPAISSEUR-REPOS = seuil, mesure, preuve, écart, décision.</t>
  </si>
  <si>
    <t>Porc basse température en convives fragiles — Mémo CFA : contrôler, écrire, bloquer si doute, prévenir.</t>
  </si>
  <si>
    <t>Q055</t>
  </si>
  <si>
    <t>VOLAILLES</t>
  </si>
  <si>
    <t>Cuissons BT &gt; — Volaille cuisse ou filet en liaison froide — Comment articuler cuisson, refroidissement rapide, stockage froid et preuve de libération ?</t>
  </si>
  <si>
    <t>Pour Volaille cuisse ou filet en liaison froide, que dois-tu vérifier au poste sur cuisson, refroidissement rapide, stockage et remise en température avant de libérer le lot ?</t>
  </si>
  <si>
    <t>Consigne PRO : décrire le protocole applicable à Volaille cuisse ou filet en liaison froide; préciser descente en température tracée, stockage 0/+3 °C, étiquette DLC interne,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</si>
  <si>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Volaille cuisse ou filet en liaison froide : descente en température tracée, stockage 0/+3 °C, étiquette DLC interne, pièce la plus épaisse sondée, cuisson complète. Dire où tu notes le résultat et qui tu préviens si le lot n’est pas conforme.</t>
  </si>
  <si>
    <t>Réponse attendue PRO : pour Volaille cuisse ou filet en liaison froide, le protocole PMS/HACCP doit fixer descente en température tracée; stockage 0/+3 °C; étiquette DLC interne;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</si>
  <si>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Volaille cuisse ou filet en liaison froide, je prépare le matériel propre, je contrôle descente en température tracée, je vérifie stockage 0/+3 °C, je note le résultat avec le lot et l’heure. Si le résultat n’est pas bon, je ne sers pas, je mets le lot de côté et je préviens le responsable.</t>
  </si>
  <si>
    <t>Volaille cuisse ou filet en liaison froide — Mémo PRO : DESCENTE-STOCKAGE-ÉTIQUETTE-PIÈCE-CUISSON = seuil, mesure, preuve, écart, décision.</t>
  </si>
  <si>
    <t>Volaille cuisse ou filet en liaison froide — Mémo CFA : contrôler, écrire, bloquer si doute, prévenir.</t>
  </si>
  <si>
    <t>Q056</t>
  </si>
  <si>
    <t>Cuissons BT &gt; — Volaille cuisse ou filet en liaison chaude — Comment sécuriser la température à cœur puis le maintien chaud jusqu’au service ?</t>
  </si>
  <si>
    <t>Pour Volaille cuisse ou filet en liaison chaude, que dois-tu vérifier au poste sur cuisson à cœur, maintien chaud, transport et service avant de libérer le lot ?</t>
  </si>
  <si>
    <t>Consigne PRO : décrire le protocole applicable à Volaille cuisse ou filet en liaison chaude; préciser température de maintien chaud, heure de départ, caisson ou armoire chaude,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</si>
  <si>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Volaille cuisse ou filet en liaison chaude : température de maintien chaud, heure de départ, caisson ou armoire chaude, pièce la plus épaisse sondée, cuisson complète. Dire où tu notes le résultat et qui tu préviens si le lot n’est pas conforme.</t>
  </si>
  <si>
    <t>Réponse attendue PRO : pour Volaille cuisse ou filet en liaison chaude, le protocole PMS/HACCP doit fixer température de maintien chaud; heure de départ; caisson ou armoire chaude;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</si>
  <si>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Volaille cuisse ou filet en liaison chaude, je prépare le matériel propre, je contrôle température de maintien chaud, je vérifie heure de départ, je note le résultat avec le lot et l’heure. Si le résultat n’est pas bon, je ne sers pas, je mets le lot de côté et je préviens le responsable.</t>
  </si>
  <si>
    <t>Volaille cuisse ou filet en liaison chaude — Mémo PRO : TEMPÉRATURE-HEURE-CAISSON-PIÈCE-CUISSON = seuil, mesure, preuve, écart, décision.</t>
  </si>
  <si>
    <t>Volaille cuisse ou filet en liaison chaude — Mémo CFA : contrôler, écrire, bloquer si doute, prévenir.</t>
  </si>
  <si>
    <t>Q057</t>
  </si>
  <si>
    <t>Cuissons BT &gt; — Volaille cuisse ou filet en cuisson de nuit — Quels paramètres cuisson de nuit, contrôles à cœur et preuves écrites doivent être validés ?</t>
  </si>
  <si>
    <t>Pour Volaille cuisse ou filet en cuisson de nuit, que dois-tu vérifier au poste sur lancement programme, surveillance différée et preuve au matin avant de libérer le lot ?</t>
  </si>
  <si>
    <t>Consigne PRO : décrire le protocole applicable à Volaille cuisse ou filet en cuisson de nuit; préciser programme lancé, heure départ/fin, contrôle au matin,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</si>
  <si>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Volaille cuisse ou filet en cuisson de nuit : programme lancé, heure départ/fin, contrôle au matin, pièce la plus épaisse sondée, cuisson complète. Dire où tu notes le résultat et qui tu préviens si le lot n’est pas conforme.</t>
  </si>
  <si>
    <t>Réponse attendue PRO : pour Volaille cuisse ou filet en cuisson de nuit, le protocole PMS/HACCP doit fixer programme lancé; heure départ/fin; contrôle au matin;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</si>
  <si>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Volaille cuisse ou filet en cuisson de nuit, je prépare le matériel propre, je contrôle programme lancé, je vérifie heure départ/fin, je note le résultat avec le lot et l’heure. Si le résultat n’est pas bon, je ne sers pas, je mets le lot de côté et je préviens le responsable.</t>
  </si>
  <si>
    <t>Volaille cuisse ou filet en cuisson de nuit — Mémo PRO : PROGRAMME-HEURE-CONTRÔLE-PIÈCE-CUISSON = seuil, mesure, preuve, écart, décision.</t>
  </si>
  <si>
    <t>Volaille cuisse ou filet en cuisson de nuit — Mémo CFA : contrôler, écrire, bloquer si doute, prévenir.</t>
  </si>
  <si>
    <t>Q058</t>
  </si>
  <si>
    <t>Cuissons BT &gt; — Volaille cuisse ou filet en production de jour — Quels paramètres production de jour, contrôles à cœur et preuves écrites doivent être validés ?</t>
  </si>
  <si>
    <t>Pour Volaille cuisse ou filet en production de jour, que dois-tu vérifier au poste sur fabrication au poste, contrôle immédiat et libération avant de libérer le lot ?</t>
  </si>
  <si>
    <t>Consigne PRO : décrire le protocole applicable à Volaille cuisse ou filet en production de jour; préciser pièce la plus épaisse sondée, cuisson complète, jutosité préservée, barème temps/température, sonde propre et vérifiée. Indiquer le support de preuve, le responsable de libération, le traitement d’écart et, si utile, température à cœur, lot/heure/opérateur, décision si écart.</t>
  </si>
  <si>
    <t>Consigne CFA : expliquer avec tes mots ce que tu fais pour Volaille cuisse ou filet en production de jour : pièce la plus épaisse sondée, cuisson complète, jutosité préservée, barème temps/température, sonde propre et vérifiée. Dire où tu notes le résultat et qui tu préviens si le lot n’est pas conforme.</t>
  </si>
  <si>
    <t>Réponse attendue PRO : pour Volaille cuisse ou filet en production de jour, le protocole PMS/HACCP doit fixer pièce la plus épaisse sondée; cuisson complète; jutosité préservée;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</si>
  <si>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Volaille cuisse ou filet en production de jour, je prépare le matériel propre, je contrôle pièce la plus épaisse sondée, je vérifie cuisson complète, je note le résultat avec le lot et l’heure. Si le résultat n’est pas bon, je ne sers pas, je mets le lot de côté et je préviens le responsable.</t>
  </si>
  <si>
    <t>Volaille cuisse ou filet en production de jour — Mémo PRO : PIÈCE-CUISSON-JUTOSITÉ-BARÈME-SONDE = seuil, mesure, preuve, écart, décision.</t>
  </si>
  <si>
    <t>Volaille cuisse ou filet en production de jour — Mémo CFA : contrôler, écrire, bloquer si doute, prévenir.</t>
  </si>
  <si>
    <t>Q059</t>
  </si>
  <si>
    <t>Cuissons BT &gt; — Volaille cuisse ou filet en grammage contraint — Comment maîtriser rendement, perte matière et portion conforme sans dégrader la sécurité sanitaire ?</t>
  </si>
  <si>
    <t>Pour Volaille cuisse ou filet en grammage contraint, que dois-tu vérifier au poste sur rendement, perte matière et portion servie avant de libérer le lot ?</t>
  </si>
  <si>
    <t>Consigne PRO : décrire le protocole applicable à Volaille cuisse ou filet en grammage contraint; préciser poids avant/après cuisson, perte matière, portion cible,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</si>
  <si>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Volaille cuisse ou filet en grammage contraint : poids avant/après cuisson, perte matière, portion cible, pièce la plus épaisse sondée, cuisson complète. Dire où tu notes le résultat et qui tu préviens si le lot n’est pas conforme.</t>
  </si>
  <si>
    <t>Réponse attendue PRO : pour Volaille cuisse ou filet en grammage contraint, le protocole PMS/HACCP doit fixer poids avant/après cuisson; perte matière; portion cible;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</si>
  <si>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Volaille cuisse ou filet en grammage contraint, je prépare le matériel propre, je contrôle poids avant/après cuisson, je vérifie perte matière, je note le résultat avec le lot et l’heure. Si le résultat n’est pas bon, je ne sers pas, je mets le lot de côté et je préviens le responsable.</t>
  </si>
  <si>
    <t>Volaille cuisse ou filet en grammage contraint — Mémo PRO : POIDS-PERTE-PORTION-PIÈCE-CUISSON = seuil, mesure, preuve, écart, décision.</t>
  </si>
  <si>
    <t>Volaille cuisse ou filet en grammage contraint — Mémo CFA : contrôler, écrire, bloquer si doute, prévenir.</t>
  </si>
  <si>
    <t>Q060</t>
  </si>
  <si>
    <t>Cuissons BT &gt; — Volaille cuisse ou filet en convives fragiles — Quels seuils, textures et preuves supplémentaires faut-il exiger avant service à public fragile ?</t>
  </si>
  <si>
    <t>Pour Volaille cuisse ou filet en convives fragiles, que dois-tu vérifier au poste sur seuil renforcé, texture et délai de service avant de libérer le lot ?</t>
  </si>
  <si>
    <t>Consigne PRO : décrire le protocole applicable à Volaille cuisse ou filet en convives fragiles; préciser public fragile identifié, texture/régime validé, délai réduit,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</si>
  <si>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Volaille cuisse ou filet en convives fragiles : public fragile identifié, texture/régime validé, délai réduit, pièce la plus épaisse sondée, cuisson complète. Dire où tu notes le résultat et qui tu préviens si le lot n’est pas conforme.</t>
  </si>
  <si>
    <t>Réponse attendue PRO : pour Volaille cuisse ou filet en convives fragiles, le protocole PMS/HACCP doit fixer public fragile identifié; texture/régime validé; délai réduit;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</si>
  <si>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Volaille cuisse ou filet en convives fragiles, je prépare le matériel propre, je contrôle public fragile identifié, je vérifie texture/régime validé, je note le résultat avec le lot et l’heure. Si le résultat n’est pas bon, je ne sers pas, je mets le lot de côté et je préviens le responsable.</t>
  </si>
  <si>
    <t>Volaille cuisse ou filet en convives fragiles — Mémo PRO : PUBLIC-TEXTURE/RÉGIME-DÉLAI-PIÈCE-CUISSON = seuil, mesure, preuve, écart, décision.</t>
  </si>
  <si>
    <t>Volaille cuisse ou filet en convives fragiles — Mémo CFA : contrôler, écrire, bloquer si doute, prévenir.</t>
  </si>
  <si>
    <t>Q061</t>
  </si>
  <si>
    <t>Cuissons BT &gt; — Dinde scolaire en liaison froide — Comment articuler cuisson, refroidissement rapide, stockage froid et preuve de libération ?</t>
  </si>
  <si>
    <t>Pour Dinde scolaire en liaison froide, que dois-tu vérifier au poste sur cuisson, refroidissement rapide, stockage et remise en température avant de libérer le lot ?</t>
  </si>
  <si>
    <t>Consigne PRO : décrire le protocole applicable à Dinde scolaire en liaison froide; préciser descente en température tracée, stockage 0/+3 °C, étiquette DLC interne,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</si>
  <si>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Dinde scolaire en liaison froide : descente en température tracée, stockage 0/+3 °C, étiquette DLC interne, pièce la plus épaisse sondée, cuisson complète. Dire où tu notes le résultat et qui tu préviens si le lot n’est pas conforme.</t>
  </si>
  <si>
    <t>Réponse attendue PRO : pour Dinde scolaire en liaison froide, le protocole PMS/HACCP doit fixer descente en température tracée; stockage 0/+3 °C; étiquette DLC interne;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</si>
  <si>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Dinde scolaire en liaison froide, je prépare le matériel propre, je contrôle descente en température tracée, je vérifie stockage 0/+3 °C, je note le résultat avec le lot et l’heure. Si le résultat n’est pas bon, je ne sers pas, je mets le lot de côté et je préviens le responsable.</t>
  </si>
  <si>
    <t>Dinde scolaire en liaison froide — Mémo PRO : DESCENTE-STOCKAGE-ÉTIQUETTE-PIÈCE-CUISSON = seuil, mesure, preuve, écart, décision.</t>
  </si>
  <si>
    <t>Dinde scolaire en liaison froide — Mémo CFA : contrôler, écrire, bloquer si doute, prévenir.</t>
  </si>
  <si>
    <t>Q062</t>
  </si>
  <si>
    <t>Cuissons BT &gt; — Dinde scolaire en liaison chaude — Comment sécuriser la température à cœur puis le maintien chaud jusqu’au service ?</t>
  </si>
  <si>
    <t>Pour Dinde scolaire en liaison chaude, que dois-tu vérifier au poste sur cuisson à cœur, maintien chaud, transport et service avant de libérer le lot ?</t>
  </si>
  <si>
    <t>Consigne PRO : décrire le protocole applicable à Dinde scolaire en liaison chaude; préciser température de maintien chaud, heure de départ, caisson ou armoire chaude,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</si>
  <si>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Dinde scolaire en liaison chaude : température de maintien chaud, heure de départ, caisson ou armoire chaude, pièce la plus épaisse sondée, cuisson complète. Dire où tu notes le résultat et qui tu préviens si le lot n’est pas conforme.</t>
  </si>
  <si>
    <t>Réponse attendue PRO : pour Dinde scolaire en liaison chaude, le protocole PMS/HACCP doit fixer température de maintien chaud; heure de départ; caisson ou armoire chaude;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</si>
  <si>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Dinde scolaire en liaison chaude, je prépare le matériel propre, je contrôle température de maintien chaud, je vérifie heure de départ, je note le résultat avec le lot et l’heure. Si le résultat n’est pas bon, je ne sers pas, je mets le lot de côté et je préviens le responsable.</t>
  </si>
  <si>
    <t>Dinde scolaire en liaison chaude — Mémo PRO : TEMPÉRATURE-HEURE-CAISSON-PIÈCE-CUISSON = seuil, mesure, preuve, écart, décision.</t>
  </si>
  <si>
    <t>Dinde scolaire en liaison chaude — Mémo CFA : contrôler, écrire, bloquer si doute, prévenir.</t>
  </si>
  <si>
    <t>Q063</t>
  </si>
  <si>
    <t>Cuissons BT &gt; — Dinde scolaire en cuisson de nuit — Quels paramètres cuisson de nuit, contrôles à cœur et preuves écrites doivent être validés ?</t>
  </si>
  <si>
    <t>Pour Dinde scolaire en cuisson de nuit, que dois-tu vérifier au poste sur lancement programme, surveillance différée et preuve au matin avant de libérer le lot ?</t>
  </si>
  <si>
    <t>Consigne PRO : décrire le protocole applicable à Dinde scolaire en cuisson de nuit; préciser programme lancé, heure départ/fin, contrôle au matin,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</si>
  <si>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Dinde scolaire en cuisson de nuit : programme lancé, heure départ/fin, contrôle au matin, pièce la plus épaisse sondée, cuisson complète. Dire où tu notes le résultat et qui tu préviens si le lot n’est pas conforme.</t>
  </si>
  <si>
    <t>Réponse attendue PRO : pour Dinde scolaire en cuisson de nuit, le protocole PMS/HACCP doit fixer programme lancé; heure départ/fin; contrôle au matin;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</si>
  <si>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Dinde scolaire en cuisson de nuit, je prépare le matériel propre, je contrôle programme lancé, je vérifie heure départ/fin, je note le résultat avec le lot et l’heure. Si le résultat n’est pas bon, je ne sers pas, je mets le lot de côté et je préviens le responsable.</t>
  </si>
  <si>
    <t>Dinde scolaire en cuisson de nuit — Mémo PRO : PROGRAMME-HEURE-CONTRÔLE-PIÈCE-CUISSON = seuil, mesure, preuve, écart, décision.</t>
  </si>
  <si>
    <t>Dinde scolaire en cuisson de nuit — Mémo CFA : contrôler, écrire, bloquer si doute, prévenir.</t>
  </si>
  <si>
    <t>Q064</t>
  </si>
  <si>
    <t>Cuissons BT &gt; — Dinde scolaire en production de jour — Quels paramètres production de jour, contrôles à cœur et preuves écrites doivent être validés ?</t>
  </si>
  <si>
    <t>Pour Dinde scolaire en production de jour, que dois-tu vérifier au poste sur fabrication au poste, contrôle immédiat et libération avant de libérer le lot ?</t>
  </si>
  <si>
    <t>Consigne PRO : décrire le protocole applicable à Dinde scolaire en production de jour; préciser pièce la plus épaisse sondée, cuisson complète, jutosité préservée, barème temps/température, sonde propre et vérifiée. Indiquer le support de preuve, le responsable de libération, le traitement d’écart et, si utile, température à cœur, lot/heure/opérateur, décision si écart.</t>
  </si>
  <si>
    <t>Consigne CFA : expliquer avec tes mots ce que tu fais pour Dinde scolaire en production de jour : pièce la plus épaisse sondée, cuisson complète, jutosité préservée, barème temps/température, sonde propre et vérifiée. Dire où tu notes le résultat et qui tu préviens si le lot n’est pas conforme.</t>
  </si>
  <si>
    <t>Réponse attendue PRO : pour Dinde scolaire en production de jour, le protocole PMS/HACCP doit fixer pièce la plus épaisse sondée; cuisson complète; jutosité préservée;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</si>
  <si>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Dinde scolaire en production de jour, je prépare le matériel propre, je contrôle pièce la plus épaisse sondée, je vérifie cuisson complète, je note le résultat avec le lot et l’heure. Si le résultat n’est pas bon, je ne sers pas, je mets le lot de côté et je préviens le responsable.</t>
  </si>
  <si>
    <t>Dinde scolaire en production de jour — Mémo PRO : PIÈCE-CUISSON-JUTOSITÉ-BARÈME-SONDE = seuil, mesure, preuve, écart, décision.</t>
  </si>
  <si>
    <t>Dinde scolaire en production de jour — Mémo CFA : contrôler, écrire, bloquer si doute, prévenir.</t>
  </si>
  <si>
    <t>Q065</t>
  </si>
  <si>
    <t>Cuissons BT &gt; — Dinde scolaire en grammage contraint — Comment maîtriser rendement, perte matière et portion conforme sans dégrader la sécurité sanitaire ?</t>
  </si>
  <si>
    <t>Pour Dinde scolaire en grammage contraint, que dois-tu vérifier au poste sur rendement, perte matière et portion servie avant de libérer le lot ?</t>
  </si>
  <si>
    <t>Consigne PRO : décrire le protocole applicable à Dinde scolaire en grammage contraint; préciser poids avant/après cuisson, perte matière, portion cible,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</si>
  <si>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Dinde scolaire en grammage contraint : poids avant/après cuisson, perte matière, portion cible, pièce la plus épaisse sondée, cuisson complète. Dire où tu notes le résultat et qui tu préviens si le lot n’est pas conforme.</t>
  </si>
  <si>
    <t>Réponse attendue PRO : pour Dinde scolaire en grammage contraint, le protocole PMS/HACCP doit fixer poids avant/après cuisson; perte matière; portion cible;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</si>
  <si>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Dinde scolaire en grammage contraint, je prépare le matériel propre, je contrôle poids avant/après cuisson, je vérifie perte matière, je note le résultat avec le lot et l’heure. Si le résultat n’est pas bon, je ne sers pas, je mets le lot de côté et je préviens le responsable.</t>
  </si>
  <si>
    <t>Dinde scolaire en grammage contraint — Mémo PRO : POIDS-PERTE-PORTION-PIÈCE-CUISSON = seuil, mesure, preuve, écart, décision.</t>
  </si>
  <si>
    <t>Dinde scolaire en grammage contraint — Mémo CFA : contrôler, écrire, bloquer si doute, prévenir.</t>
  </si>
  <si>
    <t>Q066</t>
  </si>
  <si>
    <t>Cuissons BT &gt; — Dinde scolaire en convives fragiles — Quels seuils, textures et preuves supplémentaires faut-il exiger avant service à public fragile ?</t>
  </si>
  <si>
    <t>Pour Dinde scolaire en convives fragiles, que dois-tu vérifier au poste sur seuil renforcé, texture et délai de service avant de libérer le lot ?</t>
  </si>
  <si>
    <t>Consigne PRO : décrire le protocole applicable à Dinde scolaire en convives fragiles; préciser public fragile identifié, texture/régime validé, délai réduit,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</si>
  <si>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Dinde scolaire en convives fragiles : public fragile identifié, texture/régime validé, délai réduit, pièce la plus épaisse sondée, cuisson complète. Dire où tu notes le résultat et qui tu préviens si le lot n’est pas conforme.</t>
  </si>
  <si>
    <t>Réponse attendue PRO : pour Dinde scolaire en convives fragiles, le protocole PMS/HACCP doit fixer public fragile identifié; texture/régime validé; délai réduit;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</si>
  <si>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Dinde scolaire en convives fragiles, je prépare le matériel propre, je contrôle public fragile identifié, je vérifie texture/régime validé, je note le résultat avec le lot et l’heure. Si le résultat n’est pas bon, je ne sers pas, je mets le lot de côté et je préviens le responsable.</t>
  </si>
  <si>
    <t>Dinde scolaire en convives fragiles — Mémo PRO : PUBLIC-TEXTURE/RÉGIME-DÉLAI-PIÈCE-CUISSON = seuil, mesure, preuve, écart, décision.</t>
  </si>
  <si>
    <t>Dinde scolaire en convives fragiles — Mémo CFA : contrôler, écrire, bloquer si doute, prévenir.</t>
  </si>
  <si>
    <t>ID_critere</t>
  </si>
  <si>
    <t>Famille</t>
  </si>
  <si>
    <t>Priorite</t>
  </si>
  <si>
    <t>Poids_PRO</t>
  </si>
  <si>
    <t>Poids_CFA</t>
  </si>
  <si>
    <t>Manque_PRO</t>
  </si>
  <si>
    <t>Manque_CFA</t>
  </si>
  <si>
    <t>Relance_PRO</t>
  </si>
  <si>
    <t>Relance_CFA</t>
  </si>
  <si>
    <t>Mot_1</t>
  </si>
  <si>
    <t>Mot_2</t>
  </si>
  <si>
    <t>Mot_3</t>
  </si>
  <si>
    <t>Mot_4</t>
  </si>
  <si>
    <t>Mot_5</t>
  </si>
  <si>
    <t>Actif_PRO</t>
  </si>
  <si>
    <t>Actif_CFA</t>
  </si>
  <si>
    <t>Trouve_A_PRO</t>
  </si>
  <si>
    <t>Trouve_B_PRO_cumul</t>
  </si>
  <si>
    <t>Trouve_A_CFA</t>
  </si>
  <si>
    <t>Trouve_B_CFA_cumul</t>
  </si>
  <si>
    <t>Points_A_PRO</t>
  </si>
  <si>
    <t>Points_B_PRO</t>
  </si>
  <si>
    <t>Points_A_CFA</t>
  </si>
  <si>
    <t>Points_B_CFA</t>
  </si>
  <si>
    <t>Rang_manque_A_PRO</t>
  </si>
  <si>
    <t>Rang_manque_B_PRO</t>
  </si>
  <si>
    <t>Rang_manque_A_CFA</t>
  </si>
  <si>
    <t>Rang_manque_B_CFA</t>
  </si>
  <si>
    <t>Q001-P01</t>
  </si>
  <si>
    <t>barème temps/température</t>
  </si>
  <si>
    <t>Ajoute le contrôle professionnel : barème temps/température, avec preuve et décision d’écart.</t>
  </si>
  <si>
    <t>barème</t>
  </si>
  <si>
    <t>temps/température</t>
  </si>
  <si>
    <t>couple temps température</t>
  </si>
  <si>
    <t>temps temperature</t>
  </si>
  <si>
    <t>Q001-P02</t>
  </si>
  <si>
    <t>sonde propre et vérifiée</t>
  </si>
  <si>
    <t>Ajoute le contrôle professionnel : sonde propre et vérifiée, avec preuve et décision d’écart.</t>
  </si>
  <si>
    <t>sonde propre</t>
  </si>
  <si>
    <t>étalonnée</t>
  </si>
  <si>
    <t>etalonnée</t>
  </si>
  <si>
    <t>Q001-P03</t>
  </si>
  <si>
    <t>température à cœur</t>
  </si>
  <si>
    <t>Ajoute le contrôle professionnel : température à cœur, avec preuve et décision d’écart.</t>
  </si>
  <si>
    <t>température coeur</t>
  </si>
  <si>
    <t>à cœur</t>
  </si>
  <si>
    <t>a coeur</t>
  </si>
  <si>
    <t>point froid</t>
  </si>
  <si>
    <t>Q001-P04</t>
  </si>
  <si>
    <t>Critère PRO non utilisé Q001</t>
  </si>
  <si>
    <t>OFF</t>
  </si>
  <si>
    <t>Q001-P05</t>
  </si>
  <si>
    <t>Q001-C01</t>
  </si>
  <si>
    <t>Ajoute ce geste concret : sonde propre et vérifiée, puis dis où tu notes le résultat.</t>
  </si>
  <si>
    <t>Q001-C02</t>
  </si>
  <si>
    <t>Ajoute ce geste concret : température à cœur, puis dis où tu notes le résultat.</t>
  </si>
  <si>
    <t>Q001-C03</t>
  </si>
  <si>
    <t>lot/heure/opérateur</t>
  </si>
  <si>
    <t>Ajoute ce geste concret : lot/heure/opérateur, puis dis où tu notes le résultat.</t>
  </si>
  <si>
    <t>heure</t>
  </si>
  <si>
    <t>opérateur</t>
  </si>
  <si>
    <t>operateur</t>
  </si>
  <si>
    <t>Q001-C04</t>
  </si>
  <si>
    <t>Critère CFA non utilisé Q001</t>
  </si>
  <si>
    <t>Q001-C05</t>
  </si>
  <si>
    <t>Q002-P01</t>
  </si>
  <si>
    <t>Q002-P02</t>
  </si>
  <si>
    <t>Q002-P03</t>
  </si>
  <si>
    <t>Q002-P04</t>
  </si>
  <si>
    <t>Critère PRO non utilisé Q002</t>
  </si>
  <si>
    <t>Q002-P05</t>
  </si>
  <si>
    <t>Q002-C01</t>
  </si>
  <si>
    <t>Q002-C02</t>
  </si>
  <si>
    <t>Q002-C03</t>
  </si>
  <si>
    <t>Q002-C04</t>
  </si>
  <si>
    <t>Critère CFA non utilisé Q002</t>
  </si>
  <si>
    <t>Q002-C05</t>
  </si>
  <si>
    <t>Q003-P01</t>
  </si>
  <si>
    <t>Q003-P02</t>
  </si>
  <si>
    <t>Q003-P03</t>
  </si>
  <si>
    <t>Q003-P04</t>
  </si>
  <si>
    <t>Ajoute le contrôle professionnel : lot/heure/opérateur, avec preuve et décision d’écart.</t>
  </si>
  <si>
    <t>Q003-P05</t>
  </si>
  <si>
    <t>décision si écart</t>
  </si>
  <si>
    <t>Ajoute le contrôle professionnel : décision si écart, avec preuve et décision d’écart.</t>
  </si>
  <si>
    <t>écart</t>
  </si>
  <si>
    <t>non-conformité</t>
  </si>
  <si>
    <t>bloquer</t>
  </si>
  <si>
    <t>Q003-C01</t>
  </si>
  <si>
    <t>Q003-C02</t>
  </si>
  <si>
    <t>Q003-C03</t>
  </si>
  <si>
    <t>Q003-C04</t>
  </si>
  <si>
    <t>Ajoute ce geste concret : décision si écart, puis dis où tu notes le résultat.</t>
  </si>
  <si>
    <t>Q003-C05</t>
  </si>
  <si>
    <t>Critère CFA non utilisé Q003</t>
  </si>
  <si>
    <t>Q004-P01</t>
  </si>
  <si>
    <t>programme lancé</t>
  </si>
  <si>
    <t>Ajoute le contrôle professionnel : programme lancé, avec preuve et décision d’écart.</t>
  </si>
  <si>
    <t>programme</t>
  </si>
  <si>
    <t>cuisson de nuit</t>
  </si>
  <si>
    <t>départ programme</t>
  </si>
  <si>
    <t>cycle</t>
  </si>
  <si>
    <t>Q004-P02</t>
  </si>
  <si>
    <t>heure départ/fin</t>
  </si>
  <si>
    <t>Ajoute le contrôle professionnel : heure départ/fin, avec preuve et décision d’écart.</t>
  </si>
  <si>
    <t>Q004-P03</t>
  </si>
  <si>
    <t>Q004-P04</t>
  </si>
  <si>
    <t>Q004-P05</t>
  </si>
  <si>
    <t>Critère PRO non utilisé Q004</t>
  </si>
  <si>
    <t>Q004-C01</t>
  </si>
  <si>
    <t>Ajoute ce geste concret : programme lancé, puis dis où tu notes le résultat.</t>
  </si>
  <si>
    <t>Q004-C02</t>
  </si>
  <si>
    <t>Ajoute ce geste concret : heure départ/fin, puis dis où tu notes le résultat.</t>
  </si>
  <si>
    <t>Q004-C03</t>
  </si>
  <si>
    <t>Q004-C04</t>
  </si>
  <si>
    <t>Q004-C05</t>
  </si>
  <si>
    <t>Critère CFA non utilisé Q004</t>
  </si>
  <si>
    <t>Q005-P01</t>
  </si>
  <si>
    <t>Q005-P02</t>
  </si>
  <si>
    <t>Q005-P03</t>
  </si>
  <si>
    <t>Q005-P04</t>
  </si>
  <si>
    <t>Q005-P05</t>
  </si>
  <si>
    <t>Critère PRO non utilisé Q005</t>
  </si>
  <si>
    <t>Q005-C01</t>
  </si>
  <si>
    <t>Q005-C02</t>
  </si>
  <si>
    <t>Q005-C03</t>
  </si>
  <si>
    <t>Q005-C04</t>
  </si>
  <si>
    <t>Q005-C05</t>
  </si>
  <si>
    <t>Critère CFA non utilisé Q005</t>
  </si>
  <si>
    <t>Q006-P01</t>
  </si>
  <si>
    <t>Q006-P02</t>
  </si>
  <si>
    <t>Q006-P03</t>
  </si>
  <si>
    <t>Q006-P04</t>
  </si>
  <si>
    <t>Q006-P05</t>
  </si>
  <si>
    <t>Critère PRO non utilisé Q006</t>
  </si>
  <si>
    <t>Q006-C01</t>
  </si>
  <si>
    <t>Q006-C02</t>
  </si>
  <si>
    <t>Q006-C03</t>
  </si>
  <si>
    <t>Q006-C04</t>
  </si>
  <si>
    <t>Q006-C05</t>
  </si>
  <si>
    <t>Critère CFA non utilisé Q006</t>
  </si>
  <si>
    <t>Q007-P01</t>
  </si>
  <si>
    <t>Q007-P02</t>
  </si>
  <si>
    <t>Q007-P03</t>
  </si>
  <si>
    <t>Q007-P04</t>
  </si>
  <si>
    <t>Q007-P05</t>
  </si>
  <si>
    <t>Critère PRO non utilisé Q007</t>
  </si>
  <si>
    <t>Q007-C01</t>
  </si>
  <si>
    <t>Q007-C02</t>
  </si>
  <si>
    <t>Q007-C03</t>
  </si>
  <si>
    <t>Q007-C04</t>
  </si>
  <si>
    <t>Q007-C05</t>
  </si>
  <si>
    <t>Critère CFA non utilisé Q007</t>
  </si>
  <si>
    <t>Q008-P01</t>
  </si>
  <si>
    <t>désinfection de la sonde</t>
  </si>
  <si>
    <t>Ajoute le contrôle professionnel : désinfection de la sonde, avec preuve et décision d’écart.</t>
  </si>
  <si>
    <t>instrument de mesure</t>
  </si>
  <si>
    <t>Q008-P02</t>
  </si>
  <si>
    <t>étalonnage ou contrôle glace/eau chaude</t>
  </si>
  <si>
    <t>Ajoute le contrôle professionnel : étalonnage ou contrôle glace/eau chaude, avec preuve et décision d’écart.</t>
  </si>
  <si>
    <t>Q008-P03</t>
  </si>
  <si>
    <t>Q008-P04</t>
  </si>
  <si>
    <t>Q008-P05</t>
  </si>
  <si>
    <t>Critère PRO non utilisé Q008</t>
  </si>
  <si>
    <t>Q008-C01</t>
  </si>
  <si>
    <t>Ajoute ce geste concret : désinfection de la sonde, puis dis où tu notes le résultat.</t>
  </si>
  <si>
    <t>Q008-C02</t>
  </si>
  <si>
    <t>Ajoute ce geste concret : étalonnage ou contrôle glace/eau chaude, puis dis où tu notes le résultat.</t>
  </si>
  <si>
    <t>Q008-C03</t>
  </si>
  <si>
    <t>Q008-C04</t>
  </si>
  <si>
    <t>Q008-C05</t>
  </si>
  <si>
    <t>Critère CFA non utilisé Q008</t>
  </si>
  <si>
    <t>Q009-P01</t>
  </si>
  <si>
    <t>point le plus froid</t>
  </si>
  <si>
    <t>Ajoute le contrôle professionnel : point le plus froid, avec preuve et décision d’écart.</t>
  </si>
  <si>
    <t>Q009-P02</t>
  </si>
  <si>
    <t>temps de maintien si prévu</t>
  </si>
  <si>
    <t>Ajoute le contrôle professionnel : temps de maintien si prévu, avec preuve et décision d’écart.</t>
  </si>
  <si>
    <t>Q009-P03</t>
  </si>
  <si>
    <t>Q009-P04</t>
  </si>
  <si>
    <t>Q009-P05</t>
  </si>
  <si>
    <t>Critère PRO non utilisé Q009</t>
  </si>
  <si>
    <t>Q009-C01</t>
  </si>
  <si>
    <t>Ajoute ce geste concret : point le plus froid, puis dis où tu notes le résultat.</t>
  </si>
  <si>
    <t>Q009-C02</t>
  </si>
  <si>
    <t>Ajoute ce geste concret : temps de maintien si prévu, puis dis où tu notes le résultat.</t>
  </si>
  <si>
    <t>Q009-C03</t>
  </si>
  <si>
    <t>Q009-C04</t>
  </si>
  <si>
    <t>Q009-C05</t>
  </si>
  <si>
    <t>Critère CFA non utilisé Q009</t>
  </si>
  <si>
    <t>Q010-P01</t>
  </si>
  <si>
    <t>fiche de suivi</t>
  </si>
  <si>
    <t>Ajoute le contrôle professionnel : fiche de suivi, avec preuve et décision d’écart.</t>
  </si>
  <si>
    <t>fiche</t>
  </si>
  <si>
    <t>suivi</t>
  </si>
  <si>
    <t>preuve</t>
  </si>
  <si>
    <t>Q010-P02</t>
  </si>
  <si>
    <t>Ajoute le contrôle professionnel : lot, avec preuve et décision d’écart.</t>
  </si>
  <si>
    <t>traçabilité</t>
  </si>
  <si>
    <t>Q010-P03</t>
  </si>
  <si>
    <t>Q010-P04</t>
  </si>
  <si>
    <t>Q010-P05</t>
  </si>
  <si>
    <t>Critère PRO non utilisé Q010</t>
  </si>
  <si>
    <t>Q010-C01</t>
  </si>
  <si>
    <t>Ajoute ce geste concret : fiche de suivi, puis dis où tu notes le résultat.</t>
  </si>
  <si>
    <t>Q010-C02</t>
  </si>
  <si>
    <t>Ajoute ce geste concret : lot, puis dis où tu notes le résultat.</t>
  </si>
  <si>
    <t>Q010-C03</t>
  </si>
  <si>
    <t>Q010-C04</t>
  </si>
  <si>
    <t>Q010-C05</t>
  </si>
  <si>
    <t>Critère CFA non utilisé Q010</t>
  </si>
  <si>
    <t>Q011-P01</t>
  </si>
  <si>
    <t>durée en zone de danger</t>
  </si>
  <si>
    <t>Ajoute le contrôle professionnel : durée en zone de danger, avec preuve et décision d’écart.</t>
  </si>
  <si>
    <t>risque microbiologique</t>
  </si>
  <si>
    <t>Q011-P02</t>
  </si>
  <si>
    <t>limite critique</t>
  </si>
  <si>
    <t>Ajoute le contrôle professionnel : limite critique, avec preuve et décision d’écart.</t>
  </si>
  <si>
    <t>Q011-P03</t>
  </si>
  <si>
    <t>Q011-P04</t>
  </si>
  <si>
    <t>Q011-P05</t>
  </si>
  <si>
    <t>Q011-C01</t>
  </si>
  <si>
    <t>Ajoute ce geste concret : durée en zone de danger, puis dis où tu notes le résultat.</t>
  </si>
  <si>
    <t>Q011-C02</t>
  </si>
  <si>
    <t>Ajoute ce geste concret : limite critique, puis dis où tu notes le résultat.</t>
  </si>
  <si>
    <t>Q011-C03</t>
  </si>
  <si>
    <t>Q011-C04</t>
  </si>
  <si>
    <t>Q011-C05</t>
  </si>
  <si>
    <t>Critère CFA non utilisé Q011</t>
  </si>
  <si>
    <t>Q012-P01</t>
  </si>
  <si>
    <t>descente en température tracée</t>
  </si>
  <si>
    <t>Ajoute le contrôle professionnel : descente en température tracée, avec preuve et décision d’écart.</t>
  </si>
  <si>
    <t>descente en température</t>
  </si>
  <si>
    <t>Q012-P02</t>
  </si>
  <si>
    <t>stockage 0/+3 °C</t>
  </si>
  <si>
    <t>Ajoute le contrôle professionnel : stockage 0/+3 °C, avec preuve et décision d’écart.</t>
  </si>
  <si>
    <t>0/+3</t>
  </si>
  <si>
    <t>stockage froid</t>
  </si>
  <si>
    <t>+3</t>
  </si>
  <si>
    <t>Q012-P03</t>
  </si>
  <si>
    <t>Q012-P04</t>
  </si>
  <si>
    <t>Q012-P05</t>
  </si>
  <si>
    <t>Q012-C01</t>
  </si>
  <si>
    <t>Ajoute ce geste concret : descente en température tracée, puis dis où tu notes le résultat.</t>
  </si>
  <si>
    <t>Q012-C02</t>
  </si>
  <si>
    <t>Ajoute ce geste concret : stockage 0/+3 °C, puis dis où tu notes le résultat.</t>
  </si>
  <si>
    <t>Q012-C03</t>
  </si>
  <si>
    <t>Q012-C04</t>
  </si>
  <si>
    <t>Q012-C05</t>
  </si>
  <si>
    <t>Q013-P01</t>
  </si>
  <si>
    <t>Q013-P02</t>
  </si>
  <si>
    <t>Q013-P03</t>
  </si>
  <si>
    <t>Q013-P04</t>
  </si>
  <si>
    <t>Q013-P05</t>
  </si>
  <si>
    <t>Critère PRO non utilisé Q013</t>
  </si>
  <si>
    <t>Q013-C01</t>
  </si>
  <si>
    <t>Q013-C02</t>
  </si>
  <si>
    <t>Q013-C03</t>
  </si>
  <si>
    <t>Q013-C04</t>
  </si>
  <si>
    <t>Q013-C05</t>
  </si>
  <si>
    <t>Critère CFA non utilisé Q013</t>
  </si>
  <si>
    <t>Q014-P01</t>
  </si>
  <si>
    <t>remontée à cœur</t>
  </si>
  <si>
    <t>Ajoute le contrôle professionnel : remontée à cœur, avec preuve et décision d’écart.</t>
  </si>
  <si>
    <t>remise en température</t>
  </si>
  <si>
    <t>remontee a coeur</t>
  </si>
  <si>
    <t>réchauffer</t>
  </si>
  <si>
    <t>Q014-P02</t>
  </si>
  <si>
    <t>délai de remise</t>
  </si>
  <si>
    <t>Ajoute le contrôle professionnel : délai de remise, avec preuve et décision d’écart.</t>
  </si>
  <si>
    <t>délai</t>
  </si>
  <si>
    <t>remise</t>
  </si>
  <si>
    <t>temps de remise</t>
  </si>
  <si>
    <t>rapidement</t>
  </si>
  <si>
    <t>Q014-P03</t>
  </si>
  <si>
    <t>Q014-P04</t>
  </si>
  <si>
    <t>Q014-P05</t>
  </si>
  <si>
    <t>Q014-C01</t>
  </si>
  <si>
    <t>Ajoute ce geste concret : remontée à cœur, puis dis où tu notes le résultat.</t>
  </si>
  <si>
    <t>Q014-C02</t>
  </si>
  <si>
    <t>Ajoute ce geste concret : délai de remise, puis dis où tu notes le résultat.</t>
  </si>
  <si>
    <t>Q014-C03</t>
  </si>
  <si>
    <t>Q014-C04</t>
  </si>
  <si>
    <t>Q014-C05</t>
  </si>
  <si>
    <t>Critère CFA non utilisé Q014</t>
  </si>
  <si>
    <t>Q015-P01</t>
  </si>
  <si>
    <t>température de maintien chaud</t>
  </si>
  <si>
    <t>Ajoute le contrôle professionnel : température de maintien chaud, avec preuve et décision d’écart.</t>
  </si>
  <si>
    <t>température maintien</t>
  </si>
  <si>
    <t>chaud</t>
  </si>
  <si>
    <t>armoire chaude</t>
  </si>
  <si>
    <t>Q015-P02</t>
  </si>
  <si>
    <t>heure de départ</t>
  </si>
  <si>
    <t>Ajoute le contrôle professionnel : heure de départ, avec preuve et décision d’écart.</t>
  </si>
  <si>
    <t>Q015-P03</t>
  </si>
  <si>
    <t>Q015-P04</t>
  </si>
  <si>
    <t>Q015-P05</t>
  </si>
  <si>
    <t>Critère PRO non utilisé Q015</t>
  </si>
  <si>
    <t>Q015-C01</t>
  </si>
  <si>
    <t>Ajoute ce geste concret : température de maintien chaud, puis dis où tu notes le résultat.</t>
  </si>
  <si>
    <t>Q015-C02</t>
  </si>
  <si>
    <t>Ajoute ce geste concret : heure de départ, puis dis où tu notes le résultat.</t>
  </si>
  <si>
    <t>Q015-C03</t>
  </si>
  <si>
    <t>Q015-C04</t>
  </si>
  <si>
    <t>Q015-C05</t>
  </si>
  <si>
    <t>Critère CFA non utilisé Q015</t>
  </si>
  <si>
    <t>Q016-P01</t>
  </si>
  <si>
    <t>Q016-P02</t>
  </si>
  <si>
    <t>Q016-P03</t>
  </si>
  <si>
    <t>Q016-P04</t>
  </si>
  <si>
    <t>Q016-P05</t>
  </si>
  <si>
    <t>Critère PRO non utilisé Q016</t>
  </si>
  <si>
    <t>Q016-C01</t>
  </si>
  <si>
    <t>Q016-C02</t>
  </si>
  <si>
    <t>Q016-C03</t>
  </si>
  <si>
    <t>Q016-C04</t>
  </si>
  <si>
    <t>Q016-C05</t>
  </si>
  <si>
    <t>Critère CFA non utilisé Q016</t>
  </si>
  <si>
    <t>Q017-P01</t>
  </si>
  <si>
    <t>Q017-P02</t>
  </si>
  <si>
    <t>Q017-P03</t>
  </si>
  <si>
    <t>Q017-P04</t>
  </si>
  <si>
    <t>Q017-P05</t>
  </si>
  <si>
    <t>Critère PRO non utilisé Q017</t>
  </si>
  <si>
    <t>Q017-C01</t>
  </si>
  <si>
    <t>Q017-C02</t>
  </si>
  <si>
    <t>Q017-C03</t>
  </si>
  <si>
    <t>Q017-C04</t>
  </si>
  <si>
    <t>Q017-C05</t>
  </si>
  <si>
    <t>Critère CFA non utilisé Q017</t>
  </si>
  <si>
    <t>Q018-P01</t>
  </si>
  <si>
    <t>Q018-P02</t>
  </si>
  <si>
    <t>Q018-P03</t>
  </si>
  <si>
    <t>Q018-P04</t>
  </si>
  <si>
    <t>Q018-P05</t>
  </si>
  <si>
    <t>Critère PRO non utilisé Q018</t>
  </si>
  <si>
    <t>Q018-C01</t>
  </si>
  <si>
    <t>Q018-C02</t>
  </si>
  <si>
    <t>Q018-C03</t>
  </si>
  <si>
    <t>Q018-C04</t>
  </si>
  <si>
    <t>Q018-C05</t>
  </si>
  <si>
    <t>Critère CFA non utilisé Q018</t>
  </si>
  <si>
    <t>Q019-P01</t>
  </si>
  <si>
    <t>écart décrit</t>
  </si>
  <si>
    <t>Ajoute le contrôle professionnel : écart décrit, avec preuve et décision d’écart.</t>
  </si>
  <si>
    <t>Q019-P02</t>
  </si>
  <si>
    <t>lot isolé</t>
  </si>
  <si>
    <t>Ajoute le contrôle professionnel : lot isolé, avec preuve et décision d’écart.</t>
  </si>
  <si>
    <t>Q019-P03</t>
  </si>
  <si>
    <t>Q019-P04</t>
  </si>
  <si>
    <t>Q019-P05</t>
  </si>
  <si>
    <t>Q019-C01</t>
  </si>
  <si>
    <t>Ajoute ce geste concret : écart décrit, puis dis où tu notes le résultat.</t>
  </si>
  <si>
    <t>Q019-C02</t>
  </si>
  <si>
    <t>Ajoute ce geste concret : lot isolé, puis dis où tu notes le résultat.</t>
  </si>
  <si>
    <t>Q019-C03</t>
  </si>
  <si>
    <t>Q019-C04</t>
  </si>
  <si>
    <t>Q019-C05</t>
  </si>
  <si>
    <t>Critère CFA non utilisé Q019</t>
  </si>
  <si>
    <t>Q020-P01</t>
  </si>
  <si>
    <t>correction appliquée</t>
  </si>
  <si>
    <t>Ajoute le contrôle professionnel : correction appliquée, avec preuve et décision d’écart.</t>
  </si>
  <si>
    <t>Q020-P02</t>
  </si>
  <si>
    <t>recontrôle</t>
  </si>
  <si>
    <t>Ajoute le contrôle professionnel : recontrôle, avec preuve et décision d’écart.</t>
  </si>
  <si>
    <t>Q020-P03</t>
  </si>
  <si>
    <t>Q020-P04</t>
  </si>
  <si>
    <t>Q020-P05</t>
  </si>
  <si>
    <t>Q020-C01</t>
  </si>
  <si>
    <t>Ajoute ce geste concret : correction appliquée, puis dis où tu notes le résultat.</t>
  </si>
  <si>
    <t>Q020-C02</t>
  </si>
  <si>
    <t>Ajoute ce geste concret : recontrôle, puis dis où tu notes le résultat.</t>
  </si>
  <si>
    <t>Q020-C03</t>
  </si>
  <si>
    <t>Q020-C04</t>
  </si>
  <si>
    <t>Q020-C05</t>
  </si>
  <si>
    <t>Critère CFA non utilisé Q020</t>
  </si>
  <si>
    <t>Q021-P01</t>
  </si>
  <si>
    <t>Q021-P02</t>
  </si>
  <si>
    <t>Q021-P03</t>
  </si>
  <si>
    <t>Q021-P04</t>
  </si>
  <si>
    <t>Q021-P05</t>
  </si>
  <si>
    <t>Critère PRO non utilisé Q021</t>
  </si>
  <si>
    <t>Q021-C01</t>
  </si>
  <si>
    <t>Q021-C02</t>
  </si>
  <si>
    <t>Q021-C03</t>
  </si>
  <si>
    <t>Q021-C04</t>
  </si>
  <si>
    <t>Q021-C05</t>
  </si>
  <si>
    <t>Critère CFA non utilisé Q021</t>
  </si>
  <si>
    <t>Q022-P01</t>
  </si>
  <si>
    <t>Q022-P02</t>
  </si>
  <si>
    <t>Q022-P03</t>
  </si>
  <si>
    <t>Q022-P04</t>
  </si>
  <si>
    <t>Q022-P05</t>
  </si>
  <si>
    <t>Critère PRO non utilisé Q022</t>
  </si>
  <si>
    <t>Q022-C01</t>
  </si>
  <si>
    <t>Q022-C02</t>
  </si>
  <si>
    <t>Q022-C03</t>
  </si>
  <si>
    <t>Q022-C04</t>
  </si>
  <si>
    <t>Q022-C05</t>
  </si>
  <si>
    <t>Critère CFA non utilisé Q022</t>
  </si>
  <si>
    <t>Q023-P01</t>
  </si>
  <si>
    <t>Q023-P02</t>
  </si>
  <si>
    <t>Q023-P03</t>
  </si>
  <si>
    <t>Q023-P04</t>
  </si>
  <si>
    <t>Q023-P05</t>
  </si>
  <si>
    <t>Critère PRO non utilisé Q023</t>
  </si>
  <si>
    <t>Q023-C01</t>
  </si>
  <si>
    <t>Q023-C02</t>
  </si>
  <si>
    <t>Q023-C03</t>
  </si>
  <si>
    <t>Q023-C04</t>
  </si>
  <si>
    <t>Q023-C05</t>
  </si>
  <si>
    <t>Critère CFA non utilisé Q023</t>
  </si>
  <si>
    <t>Q024-P01</t>
  </si>
  <si>
    <t>flux propre/sale</t>
  </si>
  <si>
    <t>Ajoute le contrôle professionnel : flux propre/sale, avec preuve et décision d’écart.</t>
  </si>
  <si>
    <t>propre sale</t>
  </si>
  <si>
    <t>flux</t>
  </si>
  <si>
    <t>croisement</t>
  </si>
  <si>
    <t>Q024-P02</t>
  </si>
  <si>
    <t>nettoyage désinfection</t>
  </si>
  <si>
    <t>Ajoute le contrôle professionnel : nettoyage désinfection, avec preuve et décision d’écart.</t>
  </si>
  <si>
    <t>désinfection</t>
  </si>
  <si>
    <t>detergent</t>
  </si>
  <si>
    <t>désinfectant</t>
  </si>
  <si>
    <t>Q024-P03</t>
  </si>
  <si>
    <t>Q024-P04</t>
  </si>
  <si>
    <t>Q024-P05</t>
  </si>
  <si>
    <t>Critère PRO non utilisé Q024</t>
  </si>
  <si>
    <t>Q024-C01</t>
  </si>
  <si>
    <t>Ajoute ce geste concret : flux propre/sale, puis dis où tu notes le résultat.</t>
  </si>
  <si>
    <t>Q024-C02</t>
  </si>
  <si>
    <t>Ajoute ce geste concret : nettoyage désinfection, puis dis où tu notes le résultat.</t>
  </si>
  <si>
    <t>Q024-C03</t>
  </si>
  <si>
    <t>Q024-C04</t>
  </si>
  <si>
    <t>Q024-C05</t>
  </si>
  <si>
    <t>Critère CFA non utilisé Q024</t>
  </si>
  <si>
    <t>Q025-P01</t>
  </si>
  <si>
    <t>Q025-P02</t>
  </si>
  <si>
    <t>Q025-P03</t>
  </si>
  <si>
    <t>Q025-P04</t>
  </si>
  <si>
    <t>Q025-P05</t>
  </si>
  <si>
    <t>Critère PRO non utilisé Q025</t>
  </si>
  <si>
    <t>Q025-C01</t>
  </si>
  <si>
    <t>Q025-C02</t>
  </si>
  <si>
    <t>Q025-C03</t>
  </si>
  <si>
    <t>Q025-C04</t>
  </si>
  <si>
    <t>Q025-C05</t>
  </si>
  <si>
    <t>Critère CFA non utilisé Q025</t>
  </si>
  <si>
    <t>Q026-P01</t>
  </si>
  <si>
    <t>poids brut/net/cuit</t>
  </si>
  <si>
    <t>Ajoute le contrôle professionnel : poids brut/net/cuit, avec preuve et décision d’écart.</t>
  </si>
  <si>
    <t>rendement</t>
  </si>
  <si>
    <t>Q026-P02</t>
  </si>
  <si>
    <t>écart portion</t>
  </si>
  <si>
    <t>Ajoute le contrôle professionnel : écart portion, avec preuve et décision d’écart.</t>
  </si>
  <si>
    <t>Q026-P03</t>
  </si>
  <si>
    <t>Q026-P04</t>
  </si>
  <si>
    <t>Q026-P05</t>
  </si>
  <si>
    <t>Critère PRO non utilisé Q026</t>
  </si>
  <si>
    <t>Q026-C01</t>
  </si>
  <si>
    <t>Ajoute ce geste concret : poids brut/net/cuit, puis dis où tu notes le résultat.</t>
  </si>
  <si>
    <t>Q026-C02</t>
  </si>
  <si>
    <t>Ajoute ce geste concret : écart portion, puis dis où tu notes le résultat.</t>
  </si>
  <si>
    <t>Q026-C03</t>
  </si>
  <si>
    <t>Q026-C04</t>
  </si>
  <si>
    <t>Q026-C05</t>
  </si>
  <si>
    <t>Critère CFA non utilisé Q026</t>
  </si>
  <si>
    <t>Q027-P01</t>
  </si>
  <si>
    <t>Q027-P02</t>
  </si>
  <si>
    <t>Q027-P03</t>
  </si>
  <si>
    <t>Q027-P04</t>
  </si>
  <si>
    <t>Q027-P05</t>
  </si>
  <si>
    <t>Critère PRO non utilisé Q027</t>
  </si>
  <si>
    <t>Q027-C01</t>
  </si>
  <si>
    <t>Q027-C02</t>
  </si>
  <si>
    <t>Q027-C03</t>
  </si>
  <si>
    <t>Q027-C04</t>
  </si>
  <si>
    <t>Q027-C05</t>
  </si>
  <si>
    <t>Critère CFA non utilisé Q027</t>
  </si>
  <si>
    <t>Q028-P01</t>
  </si>
  <si>
    <t>dégustation témoin</t>
  </si>
  <si>
    <t>Ajoute le contrôle professionnel : dégustation témoin, avec preuve et décision d’écart.</t>
  </si>
  <si>
    <t>dégustation</t>
  </si>
  <si>
    <t>témoin</t>
  </si>
  <si>
    <t>qualité</t>
  </si>
  <si>
    <t>goût</t>
  </si>
  <si>
    <t>Q028-P02</t>
  </si>
  <si>
    <t>texture</t>
  </si>
  <si>
    <t>Ajoute le contrôle professionnel : texture, avec preuve et décision d’écart.</t>
  </si>
  <si>
    <t>régime</t>
  </si>
  <si>
    <t>IDDSI</t>
  </si>
  <si>
    <t>allergène</t>
  </si>
  <si>
    <t>mixé</t>
  </si>
  <si>
    <t>Q028-P03</t>
  </si>
  <si>
    <t>Q028-P04</t>
  </si>
  <si>
    <t>Q028-P05</t>
  </si>
  <si>
    <t>Critère PRO non utilisé Q028</t>
  </si>
  <si>
    <t>Q028-C01</t>
  </si>
  <si>
    <t>Ajoute ce geste concret : dégustation témoin, puis dis où tu notes le résultat.</t>
  </si>
  <si>
    <t>Q028-C02</t>
  </si>
  <si>
    <t>Ajoute ce geste concret : texture, puis dis où tu notes le résultat.</t>
  </si>
  <si>
    <t>Q028-C03</t>
  </si>
  <si>
    <t>Q028-C04</t>
  </si>
  <si>
    <t>Q028-C05</t>
  </si>
  <si>
    <t>Critère CFA non utilisé Q028</t>
  </si>
  <si>
    <t>Q029-P01</t>
  </si>
  <si>
    <t>âge ou fragilité</t>
  </si>
  <si>
    <t>Ajoute le contrôle professionnel : âge ou fragilité, avec preuve et décision d’écart.</t>
  </si>
  <si>
    <t>convives</t>
  </si>
  <si>
    <t>Q029-P02</t>
  </si>
  <si>
    <t>régime/allergène</t>
  </si>
  <si>
    <t>Ajoute le contrôle professionnel : régime/allergène, avec preuve et décision d’écart.</t>
  </si>
  <si>
    <t>Q029-P03</t>
  </si>
  <si>
    <t>Q029-P04</t>
  </si>
  <si>
    <t>Q029-P05</t>
  </si>
  <si>
    <t>Critère PRO non utilisé Q029</t>
  </si>
  <si>
    <t>Q029-C01</t>
  </si>
  <si>
    <t>Ajoute ce geste concret : âge ou fragilité, puis dis où tu notes le résultat.</t>
  </si>
  <si>
    <t>Q029-C02</t>
  </si>
  <si>
    <t>Ajoute ce geste concret : régime/allergène, puis dis où tu notes le résultat.</t>
  </si>
  <si>
    <t>Q029-C03</t>
  </si>
  <si>
    <t>Q029-C04</t>
  </si>
  <si>
    <t>Q029-C05</t>
  </si>
  <si>
    <t>Critère CFA non utilisé Q029</t>
  </si>
  <si>
    <t>Q030-P01</t>
  </si>
  <si>
    <t>objectif observé</t>
  </si>
  <si>
    <t>Ajoute le contrôle professionnel : objectif observé, avec preuve et décision d’écart.</t>
  </si>
  <si>
    <t>objectif</t>
  </si>
  <si>
    <t>formateur</t>
  </si>
  <si>
    <t>observation</t>
  </si>
  <si>
    <t>compétence</t>
  </si>
  <si>
    <t>Q030-P02</t>
  </si>
  <si>
    <t>erreur prioritaire</t>
  </si>
  <si>
    <t>Ajoute le contrôle professionnel : erreur prioritaire, avec preuve et décision d’écart.</t>
  </si>
  <si>
    <t>erreur</t>
  </si>
  <si>
    <t>manque</t>
  </si>
  <si>
    <t>prioritaire</t>
  </si>
  <si>
    <t>correction</t>
  </si>
  <si>
    <t>Q030-P03</t>
  </si>
  <si>
    <t>Q030-P04</t>
  </si>
  <si>
    <t>Critère PRO non utilisé Q030</t>
  </si>
  <si>
    <t>Q030-P05</t>
  </si>
  <si>
    <t>Q030-C01</t>
  </si>
  <si>
    <t>Ajoute ce geste concret : objectif observé, puis dis où tu notes le résultat.</t>
  </si>
  <si>
    <t>Q030-C02</t>
  </si>
  <si>
    <t>Ajoute ce geste concret : erreur prioritaire, puis dis où tu notes le résultat.</t>
  </si>
  <si>
    <t>Q030-C03</t>
  </si>
  <si>
    <t>Q030-C04</t>
  </si>
  <si>
    <t>Critère CFA non utilisé Q030</t>
  </si>
  <si>
    <t>Q030-C05</t>
  </si>
  <si>
    <t>Q031-P01</t>
  </si>
  <si>
    <t>Q031-P02</t>
  </si>
  <si>
    <t>Q031-P03</t>
  </si>
  <si>
    <t>Q031-P04</t>
  </si>
  <si>
    <t>Q031-P05</t>
  </si>
  <si>
    <t>Q031-C01</t>
  </si>
  <si>
    <t>Q031-C02</t>
  </si>
  <si>
    <t>Q031-C03</t>
  </si>
  <si>
    <t>Q031-C04</t>
  </si>
  <si>
    <t>Q031-C05</t>
  </si>
  <si>
    <t>Critère CFA non utilisé Q031</t>
  </si>
  <si>
    <t>Q032-P01</t>
  </si>
  <si>
    <t>Q032-P02</t>
  </si>
  <si>
    <t>viande entière</t>
  </si>
  <si>
    <t>Q032-P03</t>
  </si>
  <si>
    <t>Q032-P04</t>
  </si>
  <si>
    <t>Q032-P05</t>
  </si>
  <si>
    <t>Critère PRO non utilisé Q032</t>
  </si>
  <si>
    <t>Q032-C01</t>
  </si>
  <si>
    <t>Q032-C02</t>
  </si>
  <si>
    <t>Q032-C03</t>
  </si>
  <si>
    <t>Q032-C04</t>
  </si>
  <si>
    <t>Q032-C05</t>
  </si>
  <si>
    <t>Critère CFA non utilisé Q032</t>
  </si>
  <si>
    <t>Q033-P01</t>
  </si>
  <si>
    <t>Q033-P02</t>
  </si>
  <si>
    <t>Q033-P03</t>
  </si>
  <si>
    <t>Q033-P04</t>
  </si>
  <si>
    <t>Q033-P05</t>
  </si>
  <si>
    <t>Critère PRO non utilisé Q033</t>
  </si>
  <si>
    <t>Q033-C01</t>
  </si>
  <si>
    <t>Q033-C02</t>
  </si>
  <si>
    <t>Q033-C03</t>
  </si>
  <si>
    <t>Q033-C04</t>
  </si>
  <si>
    <t>Q033-C05</t>
  </si>
  <si>
    <t>Critère CFA non utilisé Q033</t>
  </si>
  <si>
    <t>Q034-P01</t>
  </si>
  <si>
    <t>épaisseur de pièce ou calibre</t>
  </si>
  <si>
    <t>Ajoute le contrôle professionnel : épaisseur de pièce ou calibre, avec preuve et décision d’écart.</t>
  </si>
  <si>
    <t>épaisseur</t>
  </si>
  <si>
    <t>calibre</t>
  </si>
  <si>
    <t>pièce</t>
  </si>
  <si>
    <t>tranche</t>
  </si>
  <si>
    <t>Q034-P02</t>
  </si>
  <si>
    <t>repos avant tranchage</t>
  </si>
  <si>
    <t>Ajoute le contrôle professionnel : repos avant tranchage, avec preuve et décision d’écart.</t>
  </si>
  <si>
    <t>repos</t>
  </si>
  <si>
    <t>tranchage</t>
  </si>
  <si>
    <t>jus</t>
  </si>
  <si>
    <t>tendreté</t>
  </si>
  <si>
    <t>Q034-P03</t>
  </si>
  <si>
    <t>Q034-P04</t>
  </si>
  <si>
    <t>Q034-P05</t>
  </si>
  <si>
    <t>Critère PRO non utilisé Q034</t>
  </si>
  <si>
    <t>Q034-C01</t>
  </si>
  <si>
    <t>Ajoute ce geste concret : épaisseur de pièce ou calibre, puis dis où tu notes le résultat.</t>
  </si>
  <si>
    <t>Q034-C02</t>
  </si>
  <si>
    <t>Ajoute ce geste concret : repos avant tranchage, puis dis où tu notes le résultat.</t>
  </si>
  <si>
    <t>Q034-C03</t>
  </si>
  <si>
    <t>Q034-C04</t>
  </si>
  <si>
    <t>Q034-C05</t>
  </si>
  <si>
    <t>Critère CFA non utilisé Q034</t>
  </si>
  <si>
    <t>Q035-P01</t>
  </si>
  <si>
    <t>poids avant/après cuisson</t>
  </si>
  <si>
    <t>Ajoute le contrôle professionnel : poids avant/après cuisson, avec preuve et décision d’écart.</t>
  </si>
  <si>
    <t>poids</t>
  </si>
  <si>
    <t>grammage</t>
  </si>
  <si>
    <t>avant cuisson</t>
  </si>
  <si>
    <t>après cuisson</t>
  </si>
  <si>
    <t>Q035-P02</t>
  </si>
  <si>
    <t>perte matière</t>
  </si>
  <si>
    <t>Ajoute le contrôle professionnel : perte matière, avec preuve et décision d’écart.</t>
  </si>
  <si>
    <t>grammage contraint</t>
  </si>
  <si>
    <t>Q035-P03</t>
  </si>
  <si>
    <t>Q035-P04</t>
  </si>
  <si>
    <t>Q035-P05</t>
  </si>
  <si>
    <t>Critère PRO non utilisé Q035</t>
  </si>
  <si>
    <t>Q035-C01</t>
  </si>
  <si>
    <t>Ajoute ce geste concret : poids avant/après cuisson, puis dis où tu notes le résultat.</t>
  </si>
  <si>
    <t>Q035-C02</t>
  </si>
  <si>
    <t>Ajoute ce geste concret : perte matière, puis dis où tu notes le résultat.</t>
  </si>
  <si>
    <t>Q035-C03</t>
  </si>
  <si>
    <t>Q035-C04</t>
  </si>
  <si>
    <t>Q035-C05</t>
  </si>
  <si>
    <t>Critère CFA non utilisé Q035</t>
  </si>
  <si>
    <t>Q036-P01</t>
  </si>
  <si>
    <t>public fragile identifié</t>
  </si>
  <si>
    <t>Ajoute le contrôle professionnel : public fragile identifié, avec preuve et décision d’écart.</t>
  </si>
  <si>
    <t>convives fragiles</t>
  </si>
  <si>
    <t>public fragile</t>
  </si>
  <si>
    <t>enfants</t>
  </si>
  <si>
    <t>Q036-P02</t>
  </si>
  <si>
    <t>texture/régime validé</t>
  </si>
  <si>
    <t>Ajoute le contrôle professionnel : texture/régime validé, avec preuve et décision d’écart.</t>
  </si>
  <si>
    <t>Q036-P03</t>
  </si>
  <si>
    <t>Q036-P04</t>
  </si>
  <si>
    <t>Q036-P05</t>
  </si>
  <si>
    <t>Q036-C01</t>
  </si>
  <si>
    <t>Ajoute ce geste concret : public fragile identifié, puis dis où tu notes le résultat.</t>
  </si>
  <si>
    <t>Q036-C02</t>
  </si>
  <si>
    <t>Ajoute ce geste concret : texture/régime validé, puis dis où tu notes le résultat.</t>
  </si>
  <si>
    <t>Q036-C03</t>
  </si>
  <si>
    <t>Q036-C04</t>
  </si>
  <si>
    <t>Q036-C05</t>
  </si>
  <si>
    <t>Q037-P01</t>
  </si>
  <si>
    <t>Q037-P02</t>
  </si>
  <si>
    <t>Q037-P03</t>
  </si>
  <si>
    <t>Q037-P04</t>
  </si>
  <si>
    <t>Q037-P05</t>
  </si>
  <si>
    <t>Q037-C01</t>
  </si>
  <si>
    <t>Q037-C02</t>
  </si>
  <si>
    <t>Q037-C03</t>
  </si>
  <si>
    <t>Q037-C04</t>
  </si>
  <si>
    <t>Q037-C05</t>
  </si>
  <si>
    <t>Critère CFA non utilisé Q037</t>
  </si>
  <si>
    <t>Q038-P01</t>
  </si>
  <si>
    <t>Q038-P02</t>
  </si>
  <si>
    <t>viande effilochée</t>
  </si>
  <si>
    <t>Q038-P03</t>
  </si>
  <si>
    <t>Q038-P04</t>
  </si>
  <si>
    <t>Q038-P05</t>
  </si>
  <si>
    <t>Critère PRO non utilisé Q038</t>
  </si>
  <si>
    <t>Q038-C01</t>
  </si>
  <si>
    <t>Q038-C02</t>
  </si>
  <si>
    <t>Q038-C03</t>
  </si>
  <si>
    <t>Q038-C04</t>
  </si>
  <si>
    <t>Q038-C05</t>
  </si>
  <si>
    <t>Critère CFA non utilisé Q038</t>
  </si>
  <si>
    <t>Q039-P01</t>
  </si>
  <si>
    <t>Q039-P02</t>
  </si>
  <si>
    <t>Q039-P03</t>
  </si>
  <si>
    <t>Q039-P04</t>
  </si>
  <si>
    <t>Q039-P05</t>
  </si>
  <si>
    <t>Critère PRO non utilisé Q039</t>
  </si>
  <si>
    <t>Q039-C01</t>
  </si>
  <si>
    <t>Q039-C02</t>
  </si>
  <si>
    <t>Q039-C03</t>
  </si>
  <si>
    <t>Q039-C04</t>
  </si>
  <si>
    <t>Q039-C05</t>
  </si>
  <si>
    <t>Critère CFA non utilisé Q039</t>
  </si>
  <si>
    <t>Q040-P01</t>
  </si>
  <si>
    <t>Q040-P02</t>
  </si>
  <si>
    <t>Q040-P03</t>
  </si>
  <si>
    <t>Q040-P04</t>
  </si>
  <si>
    <t>Q040-P05</t>
  </si>
  <si>
    <t>Critère PRO non utilisé Q040</t>
  </si>
  <si>
    <t>Q040-C01</t>
  </si>
  <si>
    <t>Q040-C02</t>
  </si>
  <si>
    <t>Q040-C03</t>
  </si>
  <si>
    <t>Q040-C04</t>
  </si>
  <si>
    <t>Q040-C05</t>
  </si>
  <si>
    <t>Critère CFA non utilisé Q040</t>
  </si>
  <si>
    <t>Q041-P01</t>
  </si>
  <si>
    <t>Q041-P02</t>
  </si>
  <si>
    <t>Q041-P03</t>
  </si>
  <si>
    <t>Q041-P04</t>
  </si>
  <si>
    <t>Q041-P05</t>
  </si>
  <si>
    <t>Critère PRO non utilisé Q041</t>
  </si>
  <si>
    <t>Q041-C01</t>
  </si>
  <si>
    <t>Q041-C02</t>
  </si>
  <si>
    <t>Q041-C03</t>
  </si>
  <si>
    <t>Q041-C04</t>
  </si>
  <si>
    <t>Q041-C05</t>
  </si>
  <si>
    <t>Critère CFA non utilisé Q041</t>
  </si>
  <si>
    <t>Q042-P01</t>
  </si>
  <si>
    <t>Q042-P02</t>
  </si>
  <si>
    <t>Q042-P03</t>
  </si>
  <si>
    <t>Q042-P04</t>
  </si>
  <si>
    <t>Q042-P05</t>
  </si>
  <si>
    <t>Q042-C01</t>
  </si>
  <si>
    <t>Q042-C02</t>
  </si>
  <si>
    <t>Q042-C03</t>
  </si>
  <si>
    <t>Q042-C04</t>
  </si>
  <si>
    <t>Q042-C05</t>
  </si>
  <si>
    <t>Q043-P01</t>
  </si>
  <si>
    <t>Q043-P02</t>
  </si>
  <si>
    <t>Q043-P03</t>
  </si>
  <si>
    <t>Q043-P04</t>
  </si>
  <si>
    <t>Q043-P05</t>
  </si>
  <si>
    <t>Q043-C01</t>
  </si>
  <si>
    <t>Q043-C02</t>
  </si>
  <si>
    <t>Q043-C03</t>
  </si>
  <si>
    <t>Q043-C04</t>
  </si>
  <si>
    <t>Q043-C05</t>
  </si>
  <si>
    <t>Critère CFA non utilisé Q043</t>
  </si>
  <si>
    <t>Q044-P01</t>
  </si>
  <si>
    <t>Q044-P02</t>
  </si>
  <si>
    <t>viande en morceaux</t>
  </si>
  <si>
    <t>Q044-P03</t>
  </si>
  <si>
    <t>Q044-P04</t>
  </si>
  <si>
    <t>Q044-P05</t>
  </si>
  <si>
    <t>Critère PRO non utilisé Q044</t>
  </si>
  <si>
    <t>Q044-C01</t>
  </si>
  <si>
    <t>Q044-C02</t>
  </si>
  <si>
    <t>Q044-C03</t>
  </si>
  <si>
    <t>Q044-C04</t>
  </si>
  <si>
    <t>Q044-C05</t>
  </si>
  <si>
    <t>Critère CFA non utilisé Q044</t>
  </si>
  <si>
    <t>Q045-P01</t>
  </si>
  <si>
    <t>Q045-P02</t>
  </si>
  <si>
    <t>Q045-P03</t>
  </si>
  <si>
    <t>Q045-P04</t>
  </si>
  <si>
    <t>Q045-P05</t>
  </si>
  <si>
    <t>Critère PRO non utilisé Q045</t>
  </si>
  <si>
    <t>Q045-C01</t>
  </si>
  <si>
    <t>Q045-C02</t>
  </si>
  <si>
    <t>Q045-C03</t>
  </si>
  <si>
    <t>Q045-C04</t>
  </si>
  <si>
    <t>Q045-C05</t>
  </si>
  <si>
    <t>Critère CFA non utilisé Q045</t>
  </si>
  <si>
    <t>Q046-P01</t>
  </si>
  <si>
    <t>Q046-P02</t>
  </si>
  <si>
    <t>Q046-P03</t>
  </si>
  <si>
    <t>Q046-P04</t>
  </si>
  <si>
    <t>Q046-P05</t>
  </si>
  <si>
    <t>Critère PRO non utilisé Q046</t>
  </si>
  <si>
    <t>Q046-C01</t>
  </si>
  <si>
    <t>Q046-C02</t>
  </si>
  <si>
    <t>Q046-C03</t>
  </si>
  <si>
    <t>Q046-C04</t>
  </si>
  <si>
    <t>Q046-C05</t>
  </si>
  <si>
    <t>Critère CFA non utilisé Q046</t>
  </si>
  <si>
    <t>Q047-P01</t>
  </si>
  <si>
    <t>Q047-P02</t>
  </si>
  <si>
    <t>Q047-P03</t>
  </si>
  <si>
    <t>Q047-P04</t>
  </si>
  <si>
    <t>Q047-P05</t>
  </si>
  <si>
    <t>Critère PRO non utilisé Q047</t>
  </si>
  <si>
    <t>Q047-C01</t>
  </si>
  <si>
    <t>Q047-C02</t>
  </si>
  <si>
    <t>Q047-C03</t>
  </si>
  <si>
    <t>Q047-C04</t>
  </si>
  <si>
    <t>Q047-C05</t>
  </si>
  <si>
    <t>Critère CFA non utilisé Q047</t>
  </si>
  <si>
    <t>Q048-P01</t>
  </si>
  <si>
    <t>Q048-P02</t>
  </si>
  <si>
    <t>Q048-P03</t>
  </si>
  <si>
    <t>Q048-P04</t>
  </si>
  <si>
    <t>Q048-P05</t>
  </si>
  <si>
    <t>Q048-C01</t>
  </si>
  <si>
    <t>Q048-C02</t>
  </si>
  <si>
    <t>Q048-C03</t>
  </si>
  <si>
    <t>Q048-C04</t>
  </si>
  <si>
    <t>Q048-C05</t>
  </si>
  <si>
    <t>Q049-P01</t>
  </si>
  <si>
    <t>Q049-P02</t>
  </si>
  <si>
    <t>Q049-P03</t>
  </si>
  <si>
    <t>Q049-P04</t>
  </si>
  <si>
    <t>Q049-P05</t>
  </si>
  <si>
    <t>Q049-C01</t>
  </si>
  <si>
    <t>Q049-C02</t>
  </si>
  <si>
    <t>Q049-C03</t>
  </si>
  <si>
    <t>Q049-C04</t>
  </si>
  <si>
    <t>Q049-C05</t>
  </si>
  <si>
    <t>Critère CFA non utilisé Q049</t>
  </si>
  <si>
    <t>Q050-P01</t>
  </si>
  <si>
    <t>Q050-P02</t>
  </si>
  <si>
    <t>porc</t>
  </si>
  <si>
    <t>Q050-P03</t>
  </si>
  <si>
    <t>Q050-P04</t>
  </si>
  <si>
    <t>Q050-P05</t>
  </si>
  <si>
    <t>Critère PRO non utilisé Q050</t>
  </si>
  <si>
    <t>Q050-C01</t>
  </si>
  <si>
    <t>Q050-C02</t>
  </si>
  <si>
    <t>Q050-C03</t>
  </si>
  <si>
    <t>Q050-C04</t>
  </si>
  <si>
    <t>Q050-C05</t>
  </si>
  <si>
    <t>Critère CFA non utilisé Q050</t>
  </si>
  <si>
    <t>Q051-P01</t>
  </si>
  <si>
    <t>Q051-P02</t>
  </si>
  <si>
    <t>Q051-P03</t>
  </si>
  <si>
    <t>Q051-P04</t>
  </si>
  <si>
    <t>Q051-P05</t>
  </si>
  <si>
    <t>Critère PRO non utilisé Q051</t>
  </si>
  <si>
    <t>Q051-C01</t>
  </si>
  <si>
    <t>Q051-C02</t>
  </si>
  <si>
    <t>Q051-C03</t>
  </si>
  <si>
    <t>Q051-C04</t>
  </si>
  <si>
    <t>Q051-C05</t>
  </si>
  <si>
    <t>Critère CFA non utilisé Q051</t>
  </si>
  <si>
    <t>Q052-P01</t>
  </si>
  <si>
    <t>Q052-P02</t>
  </si>
  <si>
    <t>Q052-P03</t>
  </si>
  <si>
    <t>Q052-P04</t>
  </si>
  <si>
    <t>Q052-P05</t>
  </si>
  <si>
    <t>Critère PRO non utilisé Q052</t>
  </si>
  <si>
    <t>Q052-C01</t>
  </si>
  <si>
    <t>Q052-C02</t>
  </si>
  <si>
    <t>Q052-C03</t>
  </si>
  <si>
    <t>Q052-C04</t>
  </si>
  <si>
    <t>Q052-C05</t>
  </si>
  <si>
    <t>Critère CFA non utilisé Q052</t>
  </si>
  <si>
    <t>Q053-P01</t>
  </si>
  <si>
    <t>Q053-P02</t>
  </si>
  <si>
    <t>Q053-P03</t>
  </si>
  <si>
    <t>Q053-P04</t>
  </si>
  <si>
    <t>Q053-P05</t>
  </si>
  <si>
    <t>Critère PRO non utilisé Q053</t>
  </si>
  <si>
    <t>Q053-C01</t>
  </si>
  <si>
    <t>Q053-C02</t>
  </si>
  <si>
    <t>Q053-C03</t>
  </si>
  <si>
    <t>Q053-C04</t>
  </si>
  <si>
    <t>Q053-C05</t>
  </si>
  <si>
    <t>Critère CFA non utilisé Q053</t>
  </si>
  <si>
    <t>Q054-P01</t>
  </si>
  <si>
    <t>Q054-P02</t>
  </si>
  <si>
    <t>Q054-P03</t>
  </si>
  <si>
    <t>Q054-P04</t>
  </si>
  <si>
    <t>Q054-P05</t>
  </si>
  <si>
    <t>Q054-C01</t>
  </si>
  <si>
    <t>Q054-C02</t>
  </si>
  <si>
    <t>Q054-C03</t>
  </si>
  <si>
    <t>Q054-C04</t>
  </si>
  <si>
    <t>Q054-C05</t>
  </si>
  <si>
    <t>Q055-P01</t>
  </si>
  <si>
    <t>Q055-P02</t>
  </si>
  <si>
    <t>Q055-P03</t>
  </si>
  <si>
    <t>Q055-P04</t>
  </si>
  <si>
    <t>Q055-P05</t>
  </si>
  <si>
    <t>Q055-C01</t>
  </si>
  <si>
    <t>Q055-C02</t>
  </si>
  <si>
    <t>Q055-C03</t>
  </si>
  <si>
    <t>Q055-C04</t>
  </si>
  <si>
    <t>Q055-C05</t>
  </si>
  <si>
    <t>Critère CFA non utilisé Q055</t>
  </si>
  <si>
    <t>Q056-P01</t>
  </si>
  <si>
    <t>Q056-P02</t>
  </si>
  <si>
    <t>volaille</t>
  </si>
  <si>
    <t>Q056-P03</t>
  </si>
  <si>
    <t>Q056-P04</t>
  </si>
  <si>
    <t>Q056-P05</t>
  </si>
  <si>
    <t>Critère PRO non utilisé Q056</t>
  </si>
  <si>
    <t>Q056-C01</t>
  </si>
  <si>
    <t>Q056-C02</t>
  </si>
  <si>
    <t>Q056-C03</t>
  </si>
  <si>
    <t>Q056-C04</t>
  </si>
  <si>
    <t>Q056-C05</t>
  </si>
  <si>
    <t>Critère CFA non utilisé Q056</t>
  </si>
  <si>
    <t>Q057-P01</t>
  </si>
  <si>
    <t>Q057-P02</t>
  </si>
  <si>
    <t>Q057-P03</t>
  </si>
  <si>
    <t>Q057-P04</t>
  </si>
  <si>
    <t>Q057-P05</t>
  </si>
  <si>
    <t>Critère PRO non utilisé Q057</t>
  </si>
  <si>
    <t>Q057-C01</t>
  </si>
  <si>
    <t>Q057-C02</t>
  </si>
  <si>
    <t>Q057-C03</t>
  </si>
  <si>
    <t>Q057-C04</t>
  </si>
  <si>
    <t>Q057-C05</t>
  </si>
  <si>
    <t>Critère CFA non utilisé Q057</t>
  </si>
  <si>
    <t>Q058-P01</t>
  </si>
  <si>
    <t>pièce la plus épaisse sondée</t>
  </si>
  <si>
    <t>Ajoute le contrôle professionnel : pièce la plus épaisse sondée, avec preuve et décision d’écart.</t>
  </si>
  <si>
    <t>pièce épaisse</t>
  </si>
  <si>
    <t>plus épaisse</t>
  </si>
  <si>
    <t>Q058-P02</t>
  </si>
  <si>
    <t>cuisson complète</t>
  </si>
  <si>
    <t>Ajoute le contrôle professionnel : cuisson complète, avec preuve et décision d’écart.</t>
  </si>
  <si>
    <t>sécurité</t>
  </si>
  <si>
    <t>pas rosé</t>
  </si>
  <si>
    <t>Q058-P03</t>
  </si>
  <si>
    <t>Q058-P04</t>
  </si>
  <si>
    <t>Q058-P05</t>
  </si>
  <si>
    <t>Critère PRO non utilisé Q058</t>
  </si>
  <si>
    <t>Q058-C01</t>
  </si>
  <si>
    <t>Ajoute ce geste concret : pièce la plus épaisse sondée, puis dis où tu notes le résultat.</t>
  </si>
  <si>
    <t>Q058-C02</t>
  </si>
  <si>
    <t>Ajoute ce geste concret : cuisson complète, puis dis où tu notes le résultat.</t>
  </si>
  <si>
    <t>Q058-C03</t>
  </si>
  <si>
    <t>Q058-C04</t>
  </si>
  <si>
    <t>Q058-C05</t>
  </si>
  <si>
    <t>Critère CFA non utilisé Q058</t>
  </si>
  <si>
    <t>Q059-P01</t>
  </si>
  <si>
    <t>Q059-P02</t>
  </si>
  <si>
    <t>Q059-P03</t>
  </si>
  <si>
    <t>Q059-P04</t>
  </si>
  <si>
    <t>Q059-P05</t>
  </si>
  <si>
    <t>Critère PRO non utilisé Q059</t>
  </si>
  <si>
    <t>Q059-C01</t>
  </si>
  <si>
    <t>Q059-C02</t>
  </si>
  <si>
    <t>Q059-C03</t>
  </si>
  <si>
    <t>Q059-C04</t>
  </si>
  <si>
    <t>Q059-C05</t>
  </si>
  <si>
    <t>Critère CFA non utilisé Q059</t>
  </si>
  <si>
    <t>Q060-P01</t>
  </si>
  <si>
    <t>Q060-P02</t>
  </si>
  <si>
    <t>Q060-P03</t>
  </si>
  <si>
    <t>Q060-P04</t>
  </si>
  <si>
    <t>Q060-P05</t>
  </si>
  <si>
    <t>Q060-C01</t>
  </si>
  <si>
    <t>Q060-C02</t>
  </si>
  <si>
    <t>Q060-C03</t>
  </si>
  <si>
    <t>Q060-C04</t>
  </si>
  <si>
    <t>Q060-C05</t>
  </si>
  <si>
    <t>Q061-P01</t>
  </si>
  <si>
    <t>Q061-P02</t>
  </si>
  <si>
    <t>Q061-P03</t>
  </si>
  <si>
    <t>Q061-P04</t>
  </si>
  <si>
    <t>Q061-P05</t>
  </si>
  <si>
    <t>Q061-C01</t>
  </si>
  <si>
    <t>Q061-C02</t>
  </si>
  <si>
    <t>Q061-C03</t>
  </si>
  <si>
    <t>Q061-C04</t>
  </si>
  <si>
    <t>Q061-C05</t>
  </si>
  <si>
    <t>Critère CFA non utilisé Q061</t>
  </si>
  <si>
    <t>Q062-P01</t>
  </si>
  <si>
    <t>Q062-P02</t>
  </si>
  <si>
    <t>volaille scolaire</t>
  </si>
  <si>
    <t>Q062-P03</t>
  </si>
  <si>
    <t>Q062-P04</t>
  </si>
  <si>
    <t>Q062-P05</t>
  </si>
  <si>
    <t>Critère PRO non utilisé Q062</t>
  </si>
  <si>
    <t>Q062-C01</t>
  </si>
  <si>
    <t>Q062-C02</t>
  </si>
  <si>
    <t>Q062-C03</t>
  </si>
  <si>
    <t>Q062-C04</t>
  </si>
  <si>
    <t>Q062-C05</t>
  </si>
  <si>
    <t>Critère CFA non utilisé Q062</t>
  </si>
  <si>
    <t>Q063-P01</t>
  </si>
  <si>
    <t>Q063-P02</t>
  </si>
  <si>
    <t>Q063-P03</t>
  </si>
  <si>
    <t>Q063-P04</t>
  </si>
  <si>
    <t>Q063-P05</t>
  </si>
  <si>
    <t>Critère PRO non utilisé Q063</t>
  </si>
  <si>
    <t>Q063-C01</t>
  </si>
  <si>
    <t>Q063-C02</t>
  </si>
  <si>
    <t>Q063-C03</t>
  </si>
  <si>
    <t>Q063-C04</t>
  </si>
  <si>
    <t>Q063-C05</t>
  </si>
  <si>
    <t>Critère CFA non utilisé Q063</t>
  </si>
  <si>
    <t>Q064-P01</t>
  </si>
  <si>
    <t>Q064-P02</t>
  </si>
  <si>
    <t>Q064-P03</t>
  </si>
  <si>
    <t>Q064-P04</t>
  </si>
  <si>
    <t>Q064-P05</t>
  </si>
  <si>
    <t>Critère PRO non utilisé Q064</t>
  </si>
  <si>
    <t>Q064-C01</t>
  </si>
  <si>
    <t>Q064-C02</t>
  </si>
  <si>
    <t>Q064-C03</t>
  </si>
  <si>
    <t>Q064-C04</t>
  </si>
  <si>
    <t>Q064-C05</t>
  </si>
  <si>
    <t>Critère CFA non utilisé Q064</t>
  </si>
  <si>
    <t>Q065-P01</t>
  </si>
  <si>
    <t>Q065-P02</t>
  </si>
  <si>
    <t>Q065-P03</t>
  </si>
  <si>
    <t>Q065-P04</t>
  </si>
  <si>
    <t>Q065-P05</t>
  </si>
  <si>
    <t>Critère PRO non utilisé Q065</t>
  </si>
  <si>
    <t>Q065-C01</t>
  </si>
  <si>
    <t>Q065-C02</t>
  </si>
  <si>
    <t>Q065-C03</t>
  </si>
  <si>
    <t>Q065-C04</t>
  </si>
  <si>
    <t>Q065-C05</t>
  </si>
  <si>
    <t>Critère CFA non utilisé Q065</t>
  </si>
  <si>
    <t>Q066-P01</t>
  </si>
  <si>
    <t>Q066-P02</t>
  </si>
  <si>
    <t>Q066-P03</t>
  </si>
  <si>
    <t>Q066-P04</t>
  </si>
  <si>
    <t>Q066-P05</t>
  </si>
  <si>
    <t>Q066-C01</t>
  </si>
  <si>
    <t>Q066-C02</t>
  </si>
  <si>
    <t>Q066-C03</t>
  </si>
  <si>
    <t>Q066-C04</t>
  </si>
  <si>
    <t>Q066-C05</t>
  </si>
  <si>
    <t>Q067-P01</t>
  </si>
  <si>
    <t>Q067-P02</t>
  </si>
  <si>
    <t>Q067-P03</t>
  </si>
  <si>
    <t>Q067-P04</t>
  </si>
  <si>
    <t>Q067-P05</t>
  </si>
  <si>
    <t>Q067-C01</t>
  </si>
  <si>
    <t>Q067-C02</t>
  </si>
  <si>
    <t>Q067-C03</t>
  </si>
  <si>
    <t>Q067-C04</t>
  </si>
  <si>
    <t>Q067-C05</t>
  </si>
  <si>
    <t>Critère CFA non utilisé Q067</t>
  </si>
  <si>
    <t>Q068-P01</t>
  </si>
  <si>
    <t>Q068-P02</t>
  </si>
  <si>
    <t>poisson fragile</t>
  </si>
  <si>
    <t>Q068-P03</t>
  </si>
  <si>
    <t>Q068-P04</t>
  </si>
  <si>
    <t>Q068-P05</t>
  </si>
  <si>
    <t>Critère PRO non utilisé Q068</t>
  </si>
  <si>
    <t>Q068-C01</t>
  </si>
  <si>
    <t>Q068-C02</t>
  </si>
  <si>
    <t>Q068-C03</t>
  </si>
  <si>
    <t>Q068-C04</t>
  </si>
  <si>
    <t>Q068-C05</t>
  </si>
  <si>
    <t>Critère CFA non utilisé Q068</t>
  </si>
  <si>
    <t>Q069-P01</t>
  </si>
  <si>
    <t>Q069-P02</t>
  </si>
  <si>
    <t>Q069-P03</t>
  </si>
  <si>
    <t>Q069-P04</t>
  </si>
  <si>
    <t>Q069-P05</t>
  </si>
  <si>
    <t>Critère PRO non utilisé Q069</t>
  </si>
  <si>
    <t>Q069-C01</t>
  </si>
  <si>
    <t>Q069-C02</t>
  </si>
  <si>
    <t>Q069-C03</t>
  </si>
  <si>
    <t>Q069-C04</t>
  </si>
  <si>
    <t>Q069-C05</t>
  </si>
  <si>
    <t>Critère CFA non utilisé Q069</t>
  </si>
  <si>
    <t>Q070-P01</t>
  </si>
  <si>
    <t>chair fragile non surcuite</t>
  </si>
  <si>
    <t>Ajoute le contrôle professionnel : chair fragile non surcuite, avec preuve et décision d’écart.</t>
  </si>
  <si>
    <t>poisson</t>
  </si>
  <si>
    <t>surcuisson</t>
  </si>
  <si>
    <t>chair</t>
  </si>
  <si>
    <t>fragile</t>
  </si>
  <si>
    <t>Q070-P02</t>
  </si>
  <si>
    <t>tenue portion</t>
  </si>
  <si>
    <t>Ajoute le contrôle professionnel : tenue portion, avec preuve et décision d’écart.</t>
  </si>
  <si>
    <t>portion</t>
  </si>
  <si>
    <t>tenue</t>
  </si>
  <si>
    <t>casse</t>
  </si>
  <si>
    <t>dressage</t>
  </si>
  <si>
    <t>Q070-P03</t>
  </si>
  <si>
    <t>Q070-P04</t>
  </si>
  <si>
    <t>Q070-P05</t>
  </si>
  <si>
    <t>Critère PRO non utilisé Q070</t>
  </si>
  <si>
    <t>Q070-C01</t>
  </si>
  <si>
    <t>Ajoute ce geste concret : chair fragile non surcuite, puis dis où tu notes le résultat.</t>
  </si>
  <si>
    <t>Q070-C02</t>
  </si>
  <si>
    <t>Ajoute ce geste concret : tenue portion, puis dis où tu notes le résultat.</t>
  </si>
  <si>
    <t>Q070-C03</t>
  </si>
  <si>
    <t>Q070-C04</t>
  </si>
  <si>
    <t>Q070-C05</t>
  </si>
  <si>
    <t>Critère CFA non utilisé Q070</t>
  </si>
  <si>
    <t>Q071-P01</t>
  </si>
  <si>
    <t>Q071-P02</t>
  </si>
  <si>
    <t>Q071-P03</t>
  </si>
  <si>
    <t>Q071-P04</t>
  </si>
  <si>
    <t>Q071-P05</t>
  </si>
  <si>
    <t>Critère PRO non utilisé Q071</t>
  </si>
  <si>
    <t>Q071-C01</t>
  </si>
  <si>
    <t>Q071-C02</t>
  </si>
  <si>
    <t>Q071-C03</t>
  </si>
  <si>
    <t>Q071-C04</t>
  </si>
  <si>
    <t>Q071-C05</t>
  </si>
  <si>
    <t>Critère CFA non utilisé Q071</t>
  </si>
  <si>
    <t>Q072-P01</t>
  </si>
  <si>
    <t>Q072-P02</t>
  </si>
  <si>
    <t>Q072-P03</t>
  </si>
  <si>
    <t>Q072-P04</t>
  </si>
  <si>
    <t>Q072-P05</t>
  </si>
  <si>
    <t>Q072-C01</t>
  </si>
  <si>
    <t>Q072-C02</t>
  </si>
  <si>
    <t>Q072-C03</t>
  </si>
  <si>
    <t>Q072-C04</t>
  </si>
  <si>
    <t>Q072-C05</t>
  </si>
  <si>
    <t>Q073-P01</t>
  </si>
  <si>
    <t>Q073-P02</t>
  </si>
  <si>
    <t>Q073-P03</t>
  </si>
  <si>
    <t>Q073-P04</t>
  </si>
  <si>
    <t>Q073-P05</t>
  </si>
  <si>
    <t>Q073-C01</t>
  </si>
  <si>
    <t>Q073-C02</t>
  </si>
  <si>
    <t>Q073-C03</t>
  </si>
  <si>
    <t>Q073-C04</t>
  </si>
  <si>
    <t>Q073-C05</t>
  </si>
  <si>
    <t>Critère CFA non utilisé Q073</t>
  </si>
  <si>
    <t>Q074-P01</t>
  </si>
  <si>
    <t>Q074-P02</t>
  </si>
  <si>
    <t>poisson gras</t>
  </si>
  <si>
    <t>Q074-P03</t>
  </si>
  <si>
    <t>Q074-P04</t>
  </si>
  <si>
    <t>Q074-P05</t>
  </si>
  <si>
    <t>Critère PRO non utilisé Q074</t>
  </si>
  <si>
    <t>Q074-C01</t>
  </si>
  <si>
    <t>Q074-C02</t>
  </si>
  <si>
    <t>Q074-C03</t>
  </si>
  <si>
    <t>Q074-C04</t>
  </si>
  <si>
    <t>Q074-C05</t>
  </si>
  <si>
    <t>Critère CFA non utilisé Q074</t>
  </si>
  <si>
    <t>Q075-P01</t>
  </si>
  <si>
    <t>Q075-P02</t>
  </si>
  <si>
    <t>Q075-P03</t>
  </si>
  <si>
    <t>Q075-P04</t>
  </si>
  <si>
    <t>Q075-P05</t>
  </si>
  <si>
    <t>Critère PRO non utilisé Q075</t>
  </si>
  <si>
    <t>Q075-C01</t>
  </si>
  <si>
    <t>Q075-C02</t>
  </si>
  <si>
    <t>Q075-C03</t>
  </si>
  <si>
    <t>Q075-C04</t>
  </si>
  <si>
    <t>Q075-C05</t>
  </si>
  <si>
    <t>Critère CFA non utilisé Q075</t>
  </si>
  <si>
    <t>Q076-P01</t>
  </si>
  <si>
    <t>Q076-P02</t>
  </si>
  <si>
    <t>Q076-P03</t>
  </si>
  <si>
    <t>Q076-P04</t>
  </si>
  <si>
    <t>Q076-P05</t>
  </si>
  <si>
    <t>Critère PRO non utilisé Q076</t>
  </si>
  <si>
    <t>Q076-C01</t>
  </si>
  <si>
    <t>Q076-C02</t>
  </si>
  <si>
    <t>Q076-C03</t>
  </si>
  <si>
    <t>Q076-C04</t>
  </si>
  <si>
    <t>Q076-C05</t>
  </si>
  <si>
    <t>Critère CFA non utilisé Q076</t>
  </si>
  <si>
    <t>Q077-P01</t>
  </si>
  <si>
    <t>Q077-P02</t>
  </si>
  <si>
    <t>Q077-P03</t>
  </si>
  <si>
    <t>Q077-P04</t>
  </si>
  <si>
    <t>Q077-P05</t>
  </si>
  <si>
    <t>Critère PRO non utilisé Q077</t>
  </si>
  <si>
    <t>Q077-C01</t>
  </si>
  <si>
    <t>Q077-C02</t>
  </si>
  <si>
    <t>Q077-C03</t>
  </si>
  <si>
    <t>Q077-C04</t>
  </si>
  <si>
    <t>Q077-C05</t>
  </si>
  <si>
    <t>Critère CFA non utilisé Q077</t>
  </si>
  <si>
    <t>Q078-P01</t>
  </si>
  <si>
    <t>Q078-P02</t>
  </si>
  <si>
    <t>Q078-P03</t>
  </si>
  <si>
    <t>Q078-P04</t>
  </si>
  <si>
    <t>Q078-P05</t>
  </si>
  <si>
    <t>Q078-C01</t>
  </si>
  <si>
    <t>Q078-C02</t>
  </si>
  <si>
    <t>Q078-C03</t>
  </si>
  <si>
    <t>Q078-C04</t>
  </si>
  <si>
    <t>Q078-C05</t>
  </si>
  <si>
    <t>Q079-P01</t>
  </si>
  <si>
    <t>Q079-P02</t>
  </si>
  <si>
    <t>Q079-P03</t>
  </si>
  <si>
    <t>Q079-P04</t>
  </si>
  <si>
    <t>Q079-P05</t>
  </si>
  <si>
    <t>Q079-C01</t>
  </si>
  <si>
    <t>Q079-C02</t>
  </si>
  <si>
    <t>Q079-C03</t>
  </si>
  <si>
    <t>Q079-C04</t>
  </si>
  <si>
    <t>Q079-C05</t>
  </si>
  <si>
    <t>Critère CFA non utilisé Q079</t>
  </si>
  <si>
    <t>Q080-P01</t>
  </si>
  <si>
    <t>Q080-P02</t>
  </si>
  <si>
    <t>œufs/ovo-produits</t>
  </si>
  <si>
    <t>Q080-P03</t>
  </si>
  <si>
    <t>Q080-P04</t>
  </si>
  <si>
    <t>Q080-P05</t>
  </si>
  <si>
    <t>Critère PRO non utilisé Q080</t>
  </si>
  <si>
    <t>Q080-C01</t>
  </si>
  <si>
    <t>Q080-C02</t>
  </si>
  <si>
    <t>Q080-C03</t>
  </si>
  <si>
    <t>Q080-C04</t>
  </si>
  <si>
    <t>Q080-C05</t>
  </si>
  <si>
    <t>Critère CFA non utilisé Q080</t>
  </si>
  <si>
    <t>Q081-P01</t>
  </si>
  <si>
    <t>Q081-P02</t>
  </si>
  <si>
    <t>Q081-P03</t>
  </si>
  <si>
    <t>Q081-P04</t>
  </si>
  <si>
    <t>Q081-P05</t>
  </si>
  <si>
    <t>Critère PRO non utilisé Q081</t>
  </si>
  <si>
    <t>Q081-C01</t>
  </si>
  <si>
    <t>Q081-C02</t>
  </si>
  <si>
    <t>Q081-C03</t>
  </si>
  <si>
    <t>Q081-C04</t>
  </si>
  <si>
    <t>Q081-C05</t>
  </si>
  <si>
    <t>Critère CFA non utilisé Q081</t>
  </si>
  <si>
    <t>Q082-P01</t>
  </si>
  <si>
    <t>coagulation maîtrisée</t>
  </si>
  <si>
    <t>Ajoute le contrôle professionnel : coagulation maîtrisée, avec preuve et décision d’écart.</t>
  </si>
  <si>
    <t>œufs</t>
  </si>
  <si>
    <t>coagulation</t>
  </si>
  <si>
    <t>ovo-produit</t>
  </si>
  <si>
    <t>prise</t>
  </si>
  <si>
    <t>Q082-P02</t>
  </si>
  <si>
    <t>ovo-produit identifié</t>
  </si>
  <si>
    <t>Ajoute le contrôle professionnel : ovo-produit identifié, avec preuve et décision d’écart.</t>
  </si>
  <si>
    <t>production de jour</t>
  </si>
  <si>
    <t>Q082-P03</t>
  </si>
  <si>
    <t>Q082-P04</t>
  </si>
  <si>
    <t>Q082-P05</t>
  </si>
  <si>
    <t>Critère PRO non utilisé Q082</t>
  </si>
  <si>
    <t>Q082-C01</t>
  </si>
  <si>
    <t>Ajoute ce geste concret : coagulation maîtrisée, puis dis où tu notes le résultat.</t>
  </si>
  <si>
    <t>Q082-C02</t>
  </si>
  <si>
    <t>Ajoute ce geste concret : ovo-produit identifié, puis dis où tu notes le résultat.</t>
  </si>
  <si>
    <t>Q082-C03</t>
  </si>
  <si>
    <t>Q082-C04</t>
  </si>
  <si>
    <t>Q082-C05</t>
  </si>
  <si>
    <t>Critère CFA non utilisé Q082</t>
  </si>
  <si>
    <t>Q083-P01</t>
  </si>
  <si>
    <t>Q083-P02</t>
  </si>
  <si>
    <t>Q083-P03</t>
  </si>
  <si>
    <t>Q083-P04</t>
  </si>
  <si>
    <t>Q083-P05</t>
  </si>
  <si>
    <t>Critère PRO non utilisé Q083</t>
  </si>
  <si>
    <t>Q083-C01</t>
  </si>
  <si>
    <t>Q083-C02</t>
  </si>
  <si>
    <t>Q083-C03</t>
  </si>
  <si>
    <t>Q083-C04</t>
  </si>
  <si>
    <t>Q083-C05</t>
  </si>
  <si>
    <t>Critère CFA non utilisé Q083</t>
  </si>
  <si>
    <t>Q084-P01</t>
  </si>
  <si>
    <t>Q084-P02</t>
  </si>
  <si>
    <t>Q084-P03</t>
  </si>
  <si>
    <t>Q084-P04</t>
  </si>
  <si>
    <t>Q084-P05</t>
  </si>
  <si>
    <t>Q084-C01</t>
  </si>
  <si>
    <t>Q084-C02</t>
  </si>
  <si>
    <t>Q084-C03</t>
  </si>
  <si>
    <t>Q084-C04</t>
  </si>
  <si>
    <t>Q084-C05</t>
  </si>
  <si>
    <t>Q085-P01</t>
  </si>
  <si>
    <t>Q085-P02</t>
  </si>
  <si>
    <t>Q085-P03</t>
  </si>
  <si>
    <t>Q085-P04</t>
  </si>
  <si>
    <t>Q085-P05</t>
  </si>
  <si>
    <t>Q085-C01</t>
  </si>
  <si>
    <t>Q085-C02</t>
  </si>
  <si>
    <t>Q085-C03</t>
  </si>
  <si>
    <t>Q085-C04</t>
  </si>
  <si>
    <t>Q085-C05</t>
  </si>
  <si>
    <t>Critère CFA non utilisé Q085</t>
  </si>
  <si>
    <t>Q086-P01</t>
  </si>
  <si>
    <t>Q086-P02</t>
  </si>
  <si>
    <t>légumes verts</t>
  </si>
  <si>
    <t>Q086-P03</t>
  </si>
  <si>
    <t>Q086-P04</t>
  </si>
  <si>
    <t>Q086-P05</t>
  </si>
  <si>
    <t>Critère PRO non utilisé Q086</t>
  </si>
  <si>
    <t>Q086-C01</t>
  </si>
  <si>
    <t>Q086-C02</t>
  </si>
  <si>
    <t>Q086-C03</t>
  </si>
  <si>
    <t>Q086-C04</t>
  </si>
  <si>
    <t>Q086-C05</t>
  </si>
  <si>
    <t>Critère CFA non utilisé Q086</t>
  </si>
  <si>
    <t>Q087-P01</t>
  </si>
  <si>
    <t>Q087-P02</t>
  </si>
  <si>
    <t>Q087-P03</t>
  </si>
  <si>
    <t>Q087-P04</t>
  </si>
  <si>
    <t>Q087-P05</t>
  </si>
  <si>
    <t>Critère PRO non utilisé Q087</t>
  </si>
  <si>
    <t>Q087-C01</t>
  </si>
  <si>
    <t>Q087-C02</t>
  </si>
  <si>
    <t>Q087-C03</t>
  </si>
  <si>
    <t>Q087-C04</t>
  </si>
  <si>
    <t>Q087-C05</t>
  </si>
  <si>
    <t>Critère CFA non utilisé Q087</t>
  </si>
  <si>
    <t>Q088-P01</t>
  </si>
  <si>
    <t>calibre homogène</t>
  </si>
  <si>
    <t>Ajoute le contrôle professionnel : calibre homogène, avec preuve et décision d’écart.</t>
  </si>
  <si>
    <t>homogène</t>
  </si>
  <si>
    <t>taille</t>
  </si>
  <si>
    <t>morceaux</t>
  </si>
  <si>
    <t>Q088-P02</t>
  </si>
  <si>
    <t>texture attendue</t>
  </si>
  <si>
    <t>Ajoute le contrôle professionnel : texture attendue, avec preuve et décision d’écart.</t>
  </si>
  <si>
    <t>fondant</t>
  </si>
  <si>
    <t>croquant</t>
  </si>
  <si>
    <t>Q088-P03</t>
  </si>
  <si>
    <t>Q088-P04</t>
  </si>
  <si>
    <t>Q088-P05</t>
  </si>
  <si>
    <t>Critère PRO non utilisé Q088</t>
  </si>
  <si>
    <t>Q088-C01</t>
  </si>
  <si>
    <t>Ajoute ce geste concret : calibre homogène, puis dis où tu notes le résultat.</t>
  </si>
  <si>
    <t>Q088-C02</t>
  </si>
  <si>
    <t>Ajoute ce geste concret : texture attendue, puis dis où tu notes le résultat.</t>
  </si>
  <si>
    <t>Q088-C03</t>
  </si>
  <si>
    <t>Q088-C04</t>
  </si>
  <si>
    <t>Q088-C05</t>
  </si>
  <si>
    <t>Critère CFA non utilisé Q088</t>
  </si>
  <si>
    <t>Q089-P01</t>
  </si>
  <si>
    <t>Q089-P02</t>
  </si>
  <si>
    <t>Q089-P03</t>
  </si>
  <si>
    <t>Q089-P04</t>
  </si>
  <si>
    <t>Q089-P05</t>
  </si>
  <si>
    <t>Critère PRO non utilisé Q089</t>
  </si>
  <si>
    <t>Q089-C01</t>
  </si>
  <si>
    <t>Q089-C02</t>
  </si>
  <si>
    <t>Q089-C03</t>
  </si>
  <si>
    <t>Q089-C04</t>
  </si>
  <si>
    <t>Q089-C05</t>
  </si>
  <si>
    <t>Critère CFA non utilisé Q089</t>
  </si>
  <si>
    <t>Q090-P01</t>
  </si>
  <si>
    <t>Q090-P02</t>
  </si>
  <si>
    <t>Q090-P03</t>
  </si>
  <si>
    <t>Q090-P04</t>
  </si>
  <si>
    <t>Q090-P05</t>
  </si>
  <si>
    <t>Q090-C01</t>
  </si>
  <si>
    <t>Q090-C02</t>
  </si>
  <si>
    <t>Q090-C03</t>
  </si>
  <si>
    <t>Q090-C04</t>
  </si>
  <si>
    <t>Q090-C05</t>
  </si>
  <si>
    <t>Q091-P01</t>
  </si>
  <si>
    <t>Q091-P02</t>
  </si>
  <si>
    <t>Q091-P03</t>
  </si>
  <si>
    <t>Q091-P04</t>
  </si>
  <si>
    <t>Q091-P05</t>
  </si>
  <si>
    <t>Q091-C01</t>
  </si>
  <si>
    <t>Q091-C02</t>
  </si>
  <si>
    <t>Q091-C03</t>
  </si>
  <si>
    <t>Q091-C04</t>
  </si>
  <si>
    <t>Q091-C05</t>
  </si>
  <si>
    <t>Critère CFA non utilisé Q091</t>
  </si>
  <si>
    <t>Q092-P01</t>
  </si>
  <si>
    <t>Q092-P02</t>
  </si>
  <si>
    <t>légumes racines</t>
  </si>
  <si>
    <t>Q092-P03</t>
  </si>
  <si>
    <t>Q092-P04</t>
  </si>
  <si>
    <t>Q092-P05</t>
  </si>
  <si>
    <t>Critère PRO non utilisé Q092</t>
  </si>
  <si>
    <t>Q092-C01</t>
  </si>
  <si>
    <t>Q092-C02</t>
  </si>
  <si>
    <t>Q092-C03</t>
  </si>
  <si>
    <t>Q092-C04</t>
  </si>
  <si>
    <t>Q092-C05</t>
  </si>
  <si>
    <t>Critère CFA non utilisé Q092</t>
  </si>
  <si>
    <t>Q093-P01</t>
  </si>
  <si>
    <t>Q093-P02</t>
  </si>
  <si>
    <t>Q093-P03</t>
  </si>
  <si>
    <t>Q093-P04</t>
  </si>
  <si>
    <t>Q093-P05</t>
  </si>
  <si>
    <t>Critère PRO non utilisé Q093</t>
  </si>
  <si>
    <t>Q093-C01</t>
  </si>
  <si>
    <t>Q093-C02</t>
  </si>
  <si>
    <t>Q093-C03</t>
  </si>
  <si>
    <t>Q093-C04</t>
  </si>
  <si>
    <t>Q093-C05</t>
  </si>
  <si>
    <t>Critère CFA non utilisé Q093</t>
  </si>
  <si>
    <t>Q094-P01</t>
  </si>
  <si>
    <t>Q094-P02</t>
  </si>
  <si>
    <t>Q094-P03</t>
  </si>
  <si>
    <t>Q094-P04</t>
  </si>
  <si>
    <t>Q094-P05</t>
  </si>
  <si>
    <t>Critère PRO non utilisé Q094</t>
  </si>
  <si>
    <t>Q094-C01</t>
  </si>
  <si>
    <t>Q094-C02</t>
  </si>
  <si>
    <t>Q094-C03</t>
  </si>
  <si>
    <t>Q094-C04</t>
  </si>
  <si>
    <t>Q094-C05</t>
  </si>
  <si>
    <t>Critère CFA non utilisé Q094</t>
  </si>
  <si>
    <t>Q095-P01</t>
  </si>
  <si>
    <t>Q095-P02</t>
  </si>
  <si>
    <t>Q095-P03</t>
  </si>
  <si>
    <t>Q095-P04</t>
  </si>
  <si>
    <t>Q095-P05</t>
  </si>
  <si>
    <t>Critère PRO non utilisé Q095</t>
  </si>
  <si>
    <t>Q095-C01</t>
  </si>
  <si>
    <t>Q095-C02</t>
  </si>
  <si>
    <t>Q095-C03</t>
  </si>
  <si>
    <t>Q095-C04</t>
  </si>
  <si>
    <t>Q095-C05</t>
  </si>
  <si>
    <t>Critère CFA non utilisé Q095</t>
  </si>
  <si>
    <t>Q096-P01</t>
  </si>
  <si>
    <t>Q096-P02</t>
  </si>
  <si>
    <t>Q096-P03</t>
  </si>
  <si>
    <t>Q096-P04</t>
  </si>
  <si>
    <t>Q096-P05</t>
  </si>
  <si>
    <t>Q096-C01</t>
  </si>
  <si>
    <t>Q096-C02</t>
  </si>
  <si>
    <t>Q096-C03</t>
  </si>
  <si>
    <t>Q096-C04</t>
  </si>
  <si>
    <t>Q096-C05</t>
  </si>
  <si>
    <t>Q097-P01</t>
  </si>
  <si>
    <t>Q097-P02</t>
  </si>
  <si>
    <t>Q097-P03</t>
  </si>
  <si>
    <t>Q097-P04</t>
  </si>
  <si>
    <t>Q097-P05</t>
  </si>
  <si>
    <t>Q097-C01</t>
  </si>
  <si>
    <t>Q097-C02</t>
  </si>
  <si>
    <t>Q097-C03</t>
  </si>
  <si>
    <t>Q097-C04</t>
  </si>
  <si>
    <t>Q097-C05</t>
  </si>
  <si>
    <t>Critère CFA non utilisé Q097</t>
  </si>
  <si>
    <t>Q098-P01</t>
  </si>
  <si>
    <t>Q098-P02</t>
  </si>
  <si>
    <t>légumineuses</t>
  </si>
  <si>
    <t>Q098-P03</t>
  </si>
  <si>
    <t>Q098-P04</t>
  </si>
  <si>
    <t>Q098-P05</t>
  </si>
  <si>
    <t>Critère PRO non utilisé Q098</t>
  </si>
  <si>
    <t>Q098-C01</t>
  </si>
  <si>
    <t>Q098-C02</t>
  </si>
  <si>
    <t>Q098-C03</t>
  </si>
  <si>
    <t>Q098-C04</t>
  </si>
  <si>
    <t>Q098-C05</t>
  </si>
  <si>
    <t>Critère CFA non utilisé Q098</t>
  </si>
  <si>
    <t>Q099-P01</t>
  </si>
  <si>
    <t>Q099-P02</t>
  </si>
  <si>
    <t>Q099-P03</t>
  </si>
  <si>
    <t>Q099-P04</t>
  </si>
  <si>
    <t>Q099-P05</t>
  </si>
  <si>
    <t>Critère PRO non utilisé Q099</t>
  </si>
  <si>
    <t>Q099-C01</t>
  </si>
  <si>
    <t>Q099-C02</t>
  </si>
  <si>
    <t>Q099-C03</t>
  </si>
  <si>
    <t>Q099-C04</t>
  </si>
  <si>
    <t>Q099-C05</t>
  </si>
  <si>
    <t>Critère CFA non utilisé Q099</t>
  </si>
  <si>
    <t>Q100-P01</t>
  </si>
  <si>
    <t>hydratation/absorption</t>
  </si>
  <si>
    <t>Ajoute le contrôle professionnel : hydratation/absorption, avec preuve et décision d’écart.</t>
  </si>
  <si>
    <t>hydratation</t>
  </si>
  <si>
    <t>absorption</t>
  </si>
  <si>
    <t>eau</t>
  </si>
  <si>
    <t>gonflement</t>
  </si>
  <si>
    <t>Q100-P02</t>
  </si>
  <si>
    <t>tenue du grain</t>
  </si>
  <si>
    <t>Ajoute le contrôle professionnel : tenue du grain, avec preuve et décision d’écart.</t>
  </si>
  <si>
    <t>grain</t>
  </si>
  <si>
    <t>collant</t>
  </si>
  <si>
    <t>égrené</t>
  </si>
  <si>
    <t>Q100-P03</t>
  </si>
  <si>
    <t>Q100-P04</t>
  </si>
  <si>
    <t>Q100-P05</t>
  </si>
  <si>
    <t>Critère PRO non utilisé Q100</t>
  </si>
  <si>
    <t>Q100-C01</t>
  </si>
  <si>
    <t>Ajoute ce geste concret : hydratation/absorption, puis dis où tu notes le résultat.</t>
  </si>
  <si>
    <t>Q100-C02</t>
  </si>
  <si>
    <t>Ajoute ce geste concret : tenue du grain, puis dis où tu notes le résultat.</t>
  </si>
  <si>
    <t>Q100-C03</t>
  </si>
  <si>
    <t>Q100-C04</t>
  </si>
  <si>
    <t>Q100-C05</t>
  </si>
  <si>
    <t>Critère CFA non utilisé Q100</t>
  </si>
  <si>
    <t>Q101-P01</t>
  </si>
  <si>
    <t>Q101-P02</t>
  </si>
  <si>
    <t>Q101-P03</t>
  </si>
  <si>
    <t>Q101-P04</t>
  </si>
  <si>
    <t>Q101-P05</t>
  </si>
  <si>
    <t>Critère PRO non utilisé Q101</t>
  </si>
  <si>
    <t>Q101-C01</t>
  </si>
  <si>
    <t>Q101-C02</t>
  </si>
  <si>
    <t>Q101-C03</t>
  </si>
  <si>
    <t>Q101-C04</t>
  </si>
  <si>
    <t>Q101-C05</t>
  </si>
  <si>
    <t>Critère CFA non utilisé Q101</t>
  </si>
  <si>
    <t>Q102-P01</t>
  </si>
  <si>
    <t>Q102-P02</t>
  </si>
  <si>
    <t>Q102-P03</t>
  </si>
  <si>
    <t>Q102-P04</t>
  </si>
  <si>
    <t>Q102-P05</t>
  </si>
  <si>
    <t>Q102-C01</t>
  </si>
  <si>
    <t>Q102-C02</t>
  </si>
  <si>
    <t>Q102-C03</t>
  </si>
  <si>
    <t>Q102-C04</t>
  </si>
  <si>
    <t>Q102-C05</t>
  </si>
  <si>
    <t>Q103-P01</t>
  </si>
  <si>
    <t>Q103-P02</t>
  </si>
  <si>
    <t>Q103-P03</t>
  </si>
  <si>
    <t>Q103-P04</t>
  </si>
  <si>
    <t>Q103-P05</t>
  </si>
  <si>
    <t>Q103-C01</t>
  </si>
  <si>
    <t>Q103-C02</t>
  </si>
  <si>
    <t>Q103-C03</t>
  </si>
  <si>
    <t>Q103-C04</t>
  </si>
  <si>
    <t>Q103-C05</t>
  </si>
  <si>
    <t>Critère CFA non utilisé Q103</t>
  </si>
  <si>
    <t>Q104-P01</t>
  </si>
  <si>
    <t>Q104-P02</t>
  </si>
  <si>
    <t>céréales</t>
  </si>
  <si>
    <t>Q104-P03</t>
  </si>
  <si>
    <t>Q104-P04</t>
  </si>
  <si>
    <t>Q104-P05</t>
  </si>
  <si>
    <t>Critère PRO non utilisé Q104</t>
  </si>
  <si>
    <t>Q104-C01</t>
  </si>
  <si>
    <t>Q104-C02</t>
  </si>
  <si>
    <t>Q104-C03</t>
  </si>
  <si>
    <t>Q104-C04</t>
  </si>
  <si>
    <t>Q104-C05</t>
  </si>
  <si>
    <t>Critère CFA non utilisé Q104</t>
  </si>
  <si>
    <t>Q105-P01</t>
  </si>
  <si>
    <t>Q105-P02</t>
  </si>
  <si>
    <t>Q105-P03</t>
  </si>
  <si>
    <t>Q105-P04</t>
  </si>
  <si>
    <t>Q105-P05</t>
  </si>
  <si>
    <t>Critère PRO non utilisé Q105</t>
  </si>
  <si>
    <t>Q105-C01</t>
  </si>
  <si>
    <t>Q105-C02</t>
  </si>
  <si>
    <t>Q105-C03</t>
  </si>
  <si>
    <t>Q105-C04</t>
  </si>
  <si>
    <t>Q105-C05</t>
  </si>
  <si>
    <t>Critère CFA non utilisé Q105</t>
  </si>
  <si>
    <t>Q106-P01</t>
  </si>
  <si>
    <t>Q106-P02</t>
  </si>
  <si>
    <t>Q106-P03</t>
  </si>
  <si>
    <t>Q106-P04</t>
  </si>
  <si>
    <t>Q106-P05</t>
  </si>
  <si>
    <t>Critère PRO non utilisé Q106</t>
  </si>
  <si>
    <t>Q106-C01</t>
  </si>
  <si>
    <t>Q106-C02</t>
  </si>
  <si>
    <t>Q106-C03</t>
  </si>
  <si>
    <t>Q106-C04</t>
  </si>
  <si>
    <t>Q106-C05</t>
  </si>
  <si>
    <t>Critère CFA non utilisé Q106</t>
  </si>
  <si>
    <t>Q107-P01</t>
  </si>
  <si>
    <t>Q107-P02</t>
  </si>
  <si>
    <t>Q107-P03</t>
  </si>
  <si>
    <t>Q107-P04</t>
  </si>
  <si>
    <t>Q107-P05</t>
  </si>
  <si>
    <t>Critère PRO non utilisé Q107</t>
  </si>
  <si>
    <t>Q107-C01</t>
  </si>
  <si>
    <t>Q107-C02</t>
  </si>
  <si>
    <t>Q107-C03</t>
  </si>
  <si>
    <t>Q107-C04</t>
  </si>
  <si>
    <t>Q107-C05</t>
  </si>
  <si>
    <t>Critère CFA non utilisé Q107</t>
  </si>
  <si>
    <t>Q108-P01</t>
  </si>
  <si>
    <t>Q108-P02</t>
  </si>
  <si>
    <t>Q108-P03</t>
  </si>
  <si>
    <t>Q108-P04</t>
  </si>
  <si>
    <t>Q108-P05</t>
  </si>
  <si>
    <t>Q108-C01</t>
  </si>
  <si>
    <t>Q108-C02</t>
  </si>
  <si>
    <t>Q108-C03</t>
  </si>
  <si>
    <t>Q108-C04</t>
  </si>
  <si>
    <t>Q108-C05</t>
  </si>
  <si>
    <t>Q109-P01</t>
  </si>
  <si>
    <t>Q109-P02</t>
  </si>
  <si>
    <t>Q109-P03</t>
  </si>
  <si>
    <t>Q109-P04</t>
  </si>
  <si>
    <t>Q109-P05</t>
  </si>
  <si>
    <t>Q109-C01</t>
  </si>
  <si>
    <t>Q109-C02</t>
  </si>
  <si>
    <t>Q109-C03</t>
  </si>
  <si>
    <t>Q109-C04</t>
  </si>
  <si>
    <t>Q109-C05</t>
  </si>
  <si>
    <t>Critère CFA non utilisé Q109</t>
  </si>
  <si>
    <t>Q110-P01</t>
  </si>
  <si>
    <t>Q110-P02</t>
  </si>
  <si>
    <t>fonds/jus/sauces</t>
  </si>
  <si>
    <t>Q110-P03</t>
  </si>
  <si>
    <t>Q110-P04</t>
  </si>
  <si>
    <t>Q110-P05</t>
  </si>
  <si>
    <t>Critère PRO non utilisé Q110</t>
  </si>
  <si>
    <t>Q110-C01</t>
  </si>
  <si>
    <t>Q110-C02</t>
  </si>
  <si>
    <t>Q110-C03</t>
  </si>
  <si>
    <t>Q110-C04</t>
  </si>
  <si>
    <t>Q110-C05</t>
  </si>
  <si>
    <t>Critère CFA non utilisé Q110</t>
  </si>
  <si>
    <t>Q111-P01</t>
  </si>
  <si>
    <t>Q111-P02</t>
  </si>
  <si>
    <t>Q111-P03</t>
  </si>
  <si>
    <t>Q111-P04</t>
  </si>
  <si>
    <t>Q111-P05</t>
  </si>
  <si>
    <t>Critère PRO non utilisé Q111</t>
  </si>
  <si>
    <t>Q111-C01</t>
  </si>
  <si>
    <t>Q111-C02</t>
  </si>
  <si>
    <t>Q111-C03</t>
  </si>
  <si>
    <t>Q111-C04</t>
  </si>
  <si>
    <t>Q111-C05</t>
  </si>
  <si>
    <t>Critère CFA non utilisé Q111</t>
  </si>
  <si>
    <t>Q112-P01</t>
  </si>
  <si>
    <t>viscosité</t>
  </si>
  <si>
    <t>Ajoute le contrôle professionnel : viscosité, avec preuve et décision d’écart.</t>
  </si>
  <si>
    <t>liaison</t>
  </si>
  <si>
    <t>nappe</t>
  </si>
  <si>
    <t>sauce</t>
  </si>
  <si>
    <t>densité</t>
  </si>
  <si>
    <t>Q112-P02</t>
  </si>
  <si>
    <t>remise à ébullition contrôlée</t>
  </si>
  <si>
    <t>Ajoute le contrôle professionnel : remise à ébullition contrôlée, avec preuve et décision d’écart.</t>
  </si>
  <si>
    <t>Q112-P03</t>
  </si>
  <si>
    <t>Q112-P04</t>
  </si>
  <si>
    <t>Q112-P05</t>
  </si>
  <si>
    <t>Critère PRO non utilisé Q112</t>
  </si>
  <si>
    <t>Q112-C01</t>
  </si>
  <si>
    <t>Ajoute ce geste concret : viscosité, puis dis où tu notes le résultat.</t>
  </si>
  <si>
    <t>Q112-C02</t>
  </si>
  <si>
    <t>Ajoute ce geste concret : remise à ébullition contrôlée, puis dis où tu notes le résultat.</t>
  </si>
  <si>
    <t>Q112-C03</t>
  </si>
  <si>
    <t>Q112-C04</t>
  </si>
  <si>
    <t>Q112-C05</t>
  </si>
  <si>
    <t>Critère CFA non utilisé Q112</t>
  </si>
  <si>
    <t>Q113-P01</t>
  </si>
  <si>
    <t>Q113-P02</t>
  </si>
  <si>
    <t>Q113-P03</t>
  </si>
  <si>
    <t>Q113-P04</t>
  </si>
  <si>
    <t>Q113-P05</t>
  </si>
  <si>
    <t>Critère PRO non utilisé Q113</t>
  </si>
  <si>
    <t>Q113-C01</t>
  </si>
  <si>
    <t>Q113-C02</t>
  </si>
  <si>
    <t>Q113-C03</t>
  </si>
  <si>
    <t>Q113-C04</t>
  </si>
  <si>
    <t>Q113-C05</t>
  </si>
  <si>
    <t>Critère CFA non utilisé Q113</t>
  </si>
  <si>
    <t>Q114-P01</t>
  </si>
  <si>
    <t>Q114-P02</t>
  </si>
  <si>
    <t>Q114-P03</t>
  </si>
  <si>
    <t>Q114-P04</t>
  </si>
  <si>
    <t>Q114-P05</t>
  </si>
  <si>
    <t>Q114-C01</t>
  </si>
  <si>
    <t>Q114-C02</t>
  </si>
  <si>
    <t>Q114-C03</t>
  </si>
  <si>
    <t>Q114-C04</t>
  </si>
  <si>
    <t>Q114-C05</t>
  </si>
  <si>
    <t>Q115-P01</t>
  </si>
  <si>
    <t>Q115-P02</t>
  </si>
  <si>
    <t>Q115-P03</t>
  </si>
  <si>
    <t>Q115-P04</t>
  </si>
  <si>
    <t>Q115-P05</t>
  </si>
  <si>
    <t>Q115-C01</t>
  </si>
  <si>
    <t>Q115-C02</t>
  </si>
  <si>
    <t>Q115-C03</t>
  </si>
  <si>
    <t>Q115-C04</t>
  </si>
  <si>
    <t>Q115-C05</t>
  </si>
  <si>
    <t>Critère CFA non utilisé Q115</t>
  </si>
  <si>
    <t>Q116-P01</t>
  </si>
  <si>
    <t>Q116-P02</t>
  </si>
  <si>
    <t>texture modifiée</t>
  </si>
  <si>
    <t>Q116-P03</t>
  </si>
  <si>
    <t>Q116-P04</t>
  </si>
  <si>
    <t>Q116-P05</t>
  </si>
  <si>
    <t>Q116-C01</t>
  </si>
  <si>
    <t>Q116-C02</t>
  </si>
  <si>
    <t>Q116-C03</t>
  </si>
  <si>
    <t>Q116-C04</t>
  </si>
  <si>
    <t>Q116-C05</t>
  </si>
  <si>
    <t>Critère CFA non utilisé Q116</t>
  </si>
  <si>
    <t>Q117-P01</t>
  </si>
  <si>
    <t>Q117-P02</t>
  </si>
  <si>
    <t>Q117-P03</t>
  </si>
  <si>
    <t>Q117-P04</t>
  </si>
  <si>
    <t>Q117-P05</t>
  </si>
  <si>
    <t>Q117-C01</t>
  </si>
  <si>
    <t>Q117-C02</t>
  </si>
  <si>
    <t>Q117-C03</t>
  </si>
  <si>
    <t>Q117-C04</t>
  </si>
  <si>
    <t>Q117-C05</t>
  </si>
  <si>
    <t>Q118-P01</t>
  </si>
  <si>
    <t>texture lisse</t>
  </si>
  <si>
    <t>Ajoute le contrôle professionnel : texture lisse, avec preuve et décision d’écart.</t>
  </si>
  <si>
    <t>lisse</t>
  </si>
  <si>
    <t>mixe</t>
  </si>
  <si>
    <t>sans morceau</t>
  </si>
  <si>
    <t>Q118-P02</t>
  </si>
  <si>
    <t>absence de morceaux</t>
  </si>
  <si>
    <t>Ajoute le contrôle professionnel : absence de morceaux, avec preuve et décision d’écart.</t>
  </si>
  <si>
    <t>sans morceaux</t>
  </si>
  <si>
    <t>granulométrie</t>
  </si>
  <si>
    <t>Q118-P03</t>
  </si>
  <si>
    <t>Q118-P04</t>
  </si>
  <si>
    <t>Q118-P05</t>
  </si>
  <si>
    <t>Q118-C01</t>
  </si>
  <si>
    <t>Ajoute ce geste concret : texture lisse, puis dis où tu notes le résultat.</t>
  </si>
  <si>
    <t>Q118-C02</t>
  </si>
  <si>
    <t>Ajoute ce geste concret : absence de morceaux, puis dis où tu notes le résultat.</t>
  </si>
  <si>
    <t>Q118-C03</t>
  </si>
  <si>
    <t>Q118-C04</t>
  </si>
  <si>
    <t>Q118-C05</t>
  </si>
  <si>
    <t>Critère CFA non utilisé Q118</t>
  </si>
  <si>
    <t>Q119-P01</t>
  </si>
  <si>
    <t>Q119-P02</t>
  </si>
  <si>
    <t>Q119-P03</t>
  </si>
  <si>
    <t>Q119-P04</t>
  </si>
  <si>
    <t>Q119-P05</t>
  </si>
  <si>
    <t>Q119-C01</t>
  </si>
  <si>
    <t>Q119-C02</t>
  </si>
  <si>
    <t>Q119-C03</t>
  </si>
  <si>
    <t>Q119-C04</t>
  </si>
  <si>
    <t>Q119-C05</t>
  </si>
  <si>
    <t>Critère CFA non utilisé Q119</t>
  </si>
  <si>
    <t>Q120-P01</t>
  </si>
  <si>
    <t>Q120-P02</t>
  </si>
  <si>
    <t>Q120-P03</t>
  </si>
  <si>
    <t>Q120-P04</t>
  </si>
  <si>
    <t>Q120-P05</t>
  </si>
  <si>
    <t>Q120-C01</t>
  </si>
  <si>
    <t>Q120-C02</t>
  </si>
  <si>
    <t>Q120-C03</t>
  </si>
  <si>
    <t>Q120-C04</t>
  </si>
  <si>
    <t>Q120-C05</t>
  </si>
  <si>
    <t>Q121-P01</t>
  </si>
  <si>
    <t>Q121-P02</t>
  </si>
  <si>
    <t>Q121-P03</t>
  </si>
  <si>
    <t>Q121-P04</t>
  </si>
  <si>
    <t>Q121-P05</t>
  </si>
  <si>
    <t>Q121-C01</t>
  </si>
  <si>
    <t>Q121-C02</t>
  </si>
  <si>
    <t>Q121-C03</t>
  </si>
  <si>
    <t>Q121-C04</t>
  </si>
  <si>
    <t>Q121-C05</t>
  </si>
  <si>
    <t>Critère CFA non utilisé Q121</t>
  </si>
  <si>
    <t>Q122-P01</t>
  </si>
  <si>
    <t>Q122-P02</t>
  </si>
  <si>
    <t>plat complet végétarien</t>
  </si>
  <si>
    <t>Q122-P03</t>
  </si>
  <si>
    <t>Q122-P04</t>
  </si>
  <si>
    <t>Q122-P05</t>
  </si>
  <si>
    <t>Critère PRO non utilisé Q122</t>
  </si>
  <si>
    <t>Q122-C01</t>
  </si>
  <si>
    <t>Q122-C02</t>
  </si>
  <si>
    <t>Q122-C03</t>
  </si>
  <si>
    <t>Q122-C04</t>
  </si>
  <si>
    <t>Q122-C05</t>
  </si>
  <si>
    <t>Critère CFA non utilisé Q122</t>
  </si>
  <si>
    <t>Q123-P01</t>
  </si>
  <si>
    <t>Q123-P02</t>
  </si>
  <si>
    <t>Q123-P03</t>
  </si>
  <si>
    <t>Q123-P04</t>
  </si>
  <si>
    <t>Q123-P05</t>
  </si>
  <si>
    <t>Critère PRO non utilisé Q123</t>
  </si>
  <si>
    <t>Q123-C01</t>
  </si>
  <si>
    <t>Q123-C02</t>
  </si>
  <si>
    <t>Q123-C03</t>
  </si>
  <si>
    <t>Q123-C04</t>
  </si>
  <si>
    <t>Q123-C05</t>
  </si>
  <si>
    <t>Critère CFA non utilisé Q123</t>
  </si>
  <si>
    <t>Q124-P01</t>
  </si>
  <si>
    <t>équilibre légumineuse-céréale</t>
  </si>
  <si>
    <t>Ajoute le contrôle professionnel : équilibre légumineuse-céréale, avec preuve et décision d’écart.</t>
  </si>
  <si>
    <t>légumineuse</t>
  </si>
  <si>
    <t>céréale</t>
  </si>
  <si>
    <t>protéine</t>
  </si>
  <si>
    <t>équilibre</t>
  </si>
  <si>
    <t>Q124-P02</t>
  </si>
  <si>
    <t>tenue au service</t>
  </si>
  <si>
    <t>Ajoute le contrôle professionnel : tenue au service, avec preuve et décision d’écart.</t>
  </si>
  <si>
    <t>Q124-P03</t>
  </si>
  <si>
    <t>Q124-P04</t>
  </si>
  <si>
    <t>Q124-P05</t>
  </si>
  <si>
    <t>Critère PRO non utilisé Q124</t>
  </si>
  <si>
    <t>Q124-C01</t>
  </si>
  <si>
    <t>Ajoute ce geste concret : équilibre légumineuse-céréale, puis dis où tu notes le résultat.</t>
  </si>
  <si>
    <t>Q124-C02</t>
  </si>
  <si>
    <t>Ajoute ce geste concret : tenue au service, puis dis où tu notes le résultat.</t>
  </si>
  <si>
    <t>Q124-C03</t>
  </si>
  <si>
    <t>Q124-C04</t>
  </si>
  <si>
    <t>Q124-C05</t>
  </si>
  <si>
    <t>Critère CFA non utilisé Q124</t>
  </si>
  <si>
    <t>Q125-P01</t>
  </si>
  <si>
    <t>Q125-P02</t>
  </si>
  <si>
    <t>Q125-P03</t>
  </si>
  <si>
    <t>Q125-P04</t>
  </si>
  <si>
    <t>Q125-P05</t>
  </si>
  <si>
    <t>Critère PRO non utilisé Q125</t>
  </si>
  <si>
    <t>Q125-C01</t>
  </si>
  <si>
    <t>Q125-C02</t>
  </si>
  <si>
    <t>Q125-C03</t>
  </si>
  <si>
    <t>Q125-C04</t>
  </si>
  <si>
    <t>Q125-C05</t>
  </si>
  <si>
    <t>Critère CFA non utilisé Q125</t>
  </si>
  <si>
    <t>Q126-P01</t>
  </si>
  <si>
    <t>Q126-P02</t>
  </si>
  <si>
    <t>Q126-P03</t>
  </si>
  <si>
    <t>Q126-P04</t>
  </si>
  <si>
    <t>Q126-P05</t>
  </si>
  <si>
    <t>Q126-C01</t>
  </si>
  <si>
    <t>Q126-C02</t>
  </si>
  <si>
    <t>Q126-C03</t>
  </si>
  <si>
    <t>Q126-C04</t>
  </si>
  <si>
    <t>Q126-C05</t>
  </si>
  <si>
    <t>Q127-P01</t>
  </si>
  <si>
    <t>Q127-P02</t>
  </si>
  <si>
    <t>Q127-P03</t>
  </si>
  <si>
    <t>Q127-P04</t>
  </si>
  <si>
    <t>Q127-P05</t>
  </si>
  <si>
    <t>Q127-C01</t>
  </si>
  <si>
    <t>Q127-C02</t>
  </si>
  <si>
    <t>Q127-C03</t>
  </si>
  <si>
    <t>Q127-C04</t>
  </si>
  <si>
    <t>Q127-C05</t>
  </si>
  <si>
    <t>Critère CFA non utilisé Q127</t>
  </si>
  <si>
    <t>Q128-P01</t>
  </si>
  <si>
    <t>Q128-P02</t>
  </si>
  <si>
    <t>sous-vide</t>
  </si>
  <si>
    <t>Q128-P03</t>
  </si>
  <si>
    <t>Q128-P04</t>
  </si>
  <si>
    <t>Q128-P05</t>
  </si>
  <si>
    <t>Q128-C01</t>
  </si>
  <si>
    <t>Q128-C02</t>
  </si>
  <si>
    <t>Q128-C03</t>
  </si>
  <si>
    <t>Q128-C04</t>
  </si>
  <si>
    <t>Q128-C05</t>
  </si>
  <si>
    <t>Critère CFA non utilisé Q128</t>
  </si>
  <si>
    <t>Q129-P01</t>
  </si>
  <si>
    <t>Q129-P02</t>
  </si>
  <si>
    <t>Q129-P03</t>
  </si>
  <si>
    <t>Q129-P04</t>
  </si>
  <si>
    <t>Q129-P05</t>
  </si>
  <si>
    <t>Q129-C01</t>
  </si>
  <si>
    <t>Q129-C02</t>
  </si>
  <si>
    <t>Q129-C03</t>
  </si>
  <si>
    <t>Q129-C04</t>
  </si>
  <si>
    <t>Q129-C05</t>
  </si>
  <si>
    <t>Q130-P01</t>
  </si>
  <si>
    <t>soudure du sachet</t>
  </si>
  <si>
    <t>Ajoute le contrôle professionnel : soudure du sachet, avec preuve et décision d’écart.</t>
  </si>
  <si>
    <t>soudure</t>
  </si>
  <si>
    <t>sachet</t>
  </si>
  <si>
    <t>fuite</t>
  </si>
  <si>
    <t>Q130-P02</t>
  </si>
  <si>
    <t>niveau de vide</t>
  </si>
  <si>
    <t>Ajoute le contrôle professionnel : niveau de vide, avec preuve et décision d’écart.</t>
  </si>
  <si>
    <t>vide</t>
  </si>
  <si>
    <t>air</t>
  </si>
  <si>
    <t>poche</t>
  </si>
  <si>
    <t>Q130-P03</t>
  </si>
  <si>
    <t>Q130-P04</t>
  </si>
  <si>
    <t>Q130-P05</t>
  </si>
  <si>
    <t>Q130-C01</t>
  </si>
  <si>
    <t>Ajoute ce geste concret : soudure du sachet, puis dis où tu notes le résultat.</t>
  </si>
  <si>
    <t>Q130-C02</t>
  </si>
  <si>
    <t>Ajoute ce geste concret : niveau de vide, puis dis où tu notes le résultat.</t>
  </si>
  <si>
    <t>Q130-C03</t>
  </si>
  <si>
    <t>Q130-C04</t>
  </si>
  <si>
    <t>Q130-C05</t>
  </si>
  <si>
    <t>Critère CFA non utilisé Q130</t>
  </si>
  <si>
    <t>Q131-P01</t>
  </si>
  <si>
    <t>Q131-P02</t>
  </si>
  <si>
    <t>Q131-P03</t>
  </si>
  <si>
    <t>Q131-P04</t>
  </si>
  <si>
    <t>Q131-P05</t>
  </si>
  <si>
    <t>Q131-C01</t>
  </si>
  <si>
    <t>Q131-C02</t>
  </si>
  <si>
    <t>Q131-C03</t>
  </si>
  <si>
    <t>Q131-C04</t>
  </si>
  <si>
    <t>Q131-C05</t>
  </si>
  <si>
    <t>Critère CFA non utilisé Q131</t>
  </si>
  <si>
    <t>Q132-P01</t>
  </si>
  <si>
    <t>Q132-P02</t>
  </si>
  <si>
    <t>Q132-P03</t>
  </si>
  <si>
    <t>Q132-P04</t>
  </si>
  <si>
    <t>Q132-P05</t>
  </si>
  <si>
    <t>Q132-C01</t>
  </si>
  <si>
    <t>Q132-C02</t>
  </si>
  <si>
    <t>Q132-C03</t>
  </si>
  <si>
    <t>Q132-C04</t>
  </si>
  <si>
    <t>Q132-C05</t>
  </si>
  <si>
    <t>Q133-P01</t>
  </si>
  <si>
    <t>température départ cuisine centrale</t>
  </si>
  <si>
    <t>Ajoute le contrôle professionnel : température départ cuisine centrale, avec seuil, preuve et décision d’écart.</t>
  </si>
  <si>
    <t>température</t>
  </si>
  <si>
    <t>départ</t>
  </si>
  <si>
    <t>cuisine</t>
  </si>
  <si>
    <t>centrale</t>
  </si>
  <si>
    <t>Q133-P02</t>
  </si>
  <si>
    <t>heure de chargement</t>
  </si>
  <si>
    <t>Ajoute le contrôle professionnel : heure de chargement, avec seuil, preuve et décision d’écart.</t>
  </si>
  <si>
    <t>chargement</t>
  </si>
  <si>
    <t>chaude</t>
  </si>
  <si>
    <t>Q133-P03</t>
  </si>
  <si>
    <t>caisson ou armoire chaude préchauffé</t>
  </si>
  <si>
    <t>Ajoute le contrôle professionnel : caisson ou armoire chaude préchauffé, avec seuil, preuve et décision d’écart.</t>
  </si>
  <si>
    <t>caisson</t>
  </si>
  <si>
    <t>armoire</t>
  </si>
  <si>
    <t>préchauffé</t>
  </si>
  <si>
    <t>Q133-P04</t>
  </si>
  <si>
    <t>site destinataire identifié</t>
  </si>
  <si>
    <t>Ajoute le contrôle professionnel : site destinataire identifié, avec seuil, preuve et décision d’écart.</t>
  </si>
  <si>
    <t>site</t>
  </si>
  <si>
    <t>destinataire</t>
  </si>
  <si>
    <t>identifié</t>
  </si>
  <si>
    <t>Q133-P05</t>
  </si>
  <si>
    <t>bon de livraison renseigné</t>
  </si>
  <si>
    <t>Ajoute le contrôle professionnel : bon de livraison renseigné, avec seuil, preuve et décision d’écart.</t>
  </si>
  <si>
    <t>renseigné</t>
  </si>
  <si>
    <t>Q133-C01</t>
  </si>
  <si>
    <t>Ajoute ce geste concret : température départ cuisine centrale, puis indique où tu notes le résultat.</t>
  </si>
  <si>
    <t>Q133-C02</t>
  </si>
  <si>
    <t>Ajoute ce geste concret : heure de chargement, puis indique où tu notes le résultat.</t>
  </si>
  <si>
    <t>Q133-C03</t>
  </si>
  <si>
    <t>Ajoute ce geste concret : site destinataire identifié, puis indique où tu notes le résultat.</t>
  </si>
  <si>
    <t>Q133-C04</t>
  </si>
  <si>
    <t>délai maximum avant service</t>
  </si>
  <si>
    <t>Ajoute ce geste concret : délai maximum avant service, puis indique où tu notes le résultat.</t>
  </si>
  <si>
    <t>maximum</t>
  </si>
  <si>
    <t>avant</t>
  </si>
  <si>
    <t>service</t>
  </si>
  <si>
    <t>Q133-C05</t>
  </si>
  <si>
    <t>Critère CFA non utilisé Q133</t>
  </si>
  <si>
    <t>Q134-P01</t>
  </si>
  <si>
    <t>Ajoute le contrôle professionnel : température de maintien chaud, avec seuil, preuve et décision d’écart.</t>
  </si>
  <si>
    <t>maintien</t>
  </si>
  <si>
    <t>Q134-P02</t>
  </si>
  <si>
    <t>durée de transport prévue</t>
  </si>
  <si>
    <t>Ajoute le contrôle professionnel : durée de transport prévue, avec seuil, preuve et décision d’écart.</t>
  </si>
  <si>
    <t>durée</t>
  </si>
  <si>
    <t>prévue</t>
  </si>
  <si>
    <t>Q134-P03</t>
  </si>
  <si>
    <t>fermeture du conteneur chaud</t>
  </si>
  <si>
    <t>Ajoute le contrôle professionnel : fermeture du conteneur chaud, avec seuil, preuve et décision d’écart.</t>
  </si>
  <si>
    <t>fermeture</t>
  </si>
  <si>
    <t>conteneur</t>
  </si>
  <si>
    <t>Q134-P04</t>
  </si>
  <si>
    <t>identification du lot</t>
  </si>
  <si>
    <t>Ajoute le contrôle professionnel : identification du lot, avec seuil, preuve et décision d’écart.</t>
  </si>
  <si>
    <t>identification</t>
  </si>
  <si>
    <t>satellite</t>
  </si>
  <si>
    <t>Q134-P05</t>
  </si>
  <si>
    <t>heure départ/heure arrivée</t>
  </si>
  <si>
    <t>Ajoute le contrôle professionnel : heure départ/heure arrivée, avec seuil, preuve et décision d’écart.</t>
  </si>
  <si>
    <t>arrivée</t>
  </si>
  <si>
    <t>Q134-C01</t>
  </si>
  <si>
    <t>Ajoute ce geste concret : température de maintien chaud, puis indique où tu notes le résultat.</t>
  </si>
  <si>
    <t>Q134-C02</t>
  </si>
  <si>
    <t>Ajoute ce geste concret : durée de transport prévue, puis indique où tu notes le résultat.</t>
  </si>
  <si>
    <t>Q134-C03</t>
  </si>
  <si>
    <t>Ajoute ce geste concret : identification du lot, puis indique où tu notes le résultat.</t>
  </si>
  <si>
    <t>Q134-C04</t>
  </si>
  <si>
    <t>consigne au réceptionnaire</t>
  </si>
  <si>
    <t>Ajoute ce geste concret : consigne au réceptionnaire, puis indique où tu notes le résultat.</t>
  </si>
  <si>
    <t>réceptionnaire</t>
  </si>
  <si>
    <t>Q134-C05</t>
  </si>
  <si>
    <t>Critère CFA non utilisé Q134</t>
  </si>
  <si>
    <t>Q135-P01</t>
  </si>
  <si>
    <t>température à réception</t>
  </si>
  <si>
    <t>Ajoute le contrôle professionnel : température à réception, avec seuil, preuve et décision d’écart.</t>
  </si>
  <si>
    <t>réception</t>
  </si>
  <si>
    <t>Q135-P02</t>
  </si>
  <si>
    <t>heure de réception</t>
  </si>
  <si>
    <t>Ajoute le contrôle professionnel : heure de réception, avec seuil, preuve et décision d’écart.</t>
  </si>
  <si>
    <t>Q135-P03</t>
  </si>
  <si>
    <t>intégrité du conteneur</t>
  </si>
  <si>
    <t>Ajoute le contrôle professionnel : intégrité du conteneur, avec seuil, preuve et décision d’écart.</t>
  </si>
  <si>
    <t>intégrité</t>
  </si>
  <si>
    <t>Q135-P04</t>
  </si>
  <si>
    <t>concordance bon de livraison/lot</t>
  </si>
  <si>
    <t>Ajoute le contrôle professionnel : concordance bon de livraison/lot, avec seuil, preuve et décision d’écart.</t>
  </si>
  <si>
    <t>concordance</t>
  </si>
  <si>
    <t>Q135-P05</t>
  </si>
  <si>
    <t>décision acceptation ou refus</t>
  </si>
  <si>
    <t>Ajoute le contrôle professionnel : décision acceptation ou refus, avec seuil, preuve et décision d’écart.</t>
  </si>
  <si>
    <t>décision</t>
  </si>
  <si>
    <t>acceptation</t>
  </si>
  <si>
    <t>refus</t>
  </si>
  <si>
    <t>Q135-C01</t>
  </si>
  <si>
    <t>Ajoute ce geste concret : température à réception, puis indique où tu notes le résultat.</t>
  </si>
  <si>
    <t>Q135-C02</t>
  </si>
  <si>
    <t>Ajoute ce geste concret : heure de réception, puis indique où tu notes le résultat.</t>
  </si>
  <si>
    <t>Q135-C03</t>
  </si>
  <si>
    <t>Ajoute ce geste concret : intégrité du conteneur, puis indique où tu notes le résultat.</t>
  </si>
  <si>
    <t>Q135-C04</t>
  </si>
  <si>
    <t>Ajoute ce geste concret : concordance bon de livraison/lot, puis indique où tu notes le résultat.</t>
  </si>
  <si>
    <t>Q135-C05</t>
  </si>
  <si>
    <t>Ajoute ce geste concret : décision acceptation ou refus, puis indique où tu notes le résultat.</t>
  </si>
  <si>
    <t>Q136-P01</t>
  </si>
  <si>
    <t>température en attente chaude</t>
  </si>
  <si>
    <t>Ajoute le contrôle professionnel : température en attente chaude, avec seuil, preuve et décision d’écart.</t>
  </si>
  <si>
    <t>attente</t>
  </si>
  <si>
    <t>Q136-P02</t>
  </si>
  <si>
    <t>durée d’attente cumulée</t>
  </si>
  <si>
    <t>Ajoute le contrôle professionnel : durée d’attente cumulée, avec seuil, preuve et décision d’écart.</t>
  </si>
  <si>
    <t>d’attente</t>
  </si>
  <si>
    <t>cumulée</t>
  </si>
  <si>
    <t>Q136-P03</t>
  </si>
  <si>
    <t>protection du bac</t>
  </si>
  <si>
    <t>Ajoute le contrôle professionnel : protection du bac, avec seuil, preuve et décision d’écart.</t>
  </si>
  <si>
    <t>protection</t>
  </si>
  <si>
    <t>Q136-P04</t>
  </si>
  <si>
    <t>remuage ou maintien homogène</t>
  </si>
  <si>
    <t>Ajoute le contrôle professionnel : remuage ou maintien homogène, avec seuil, preuve et décision d’écart.</t>
  </si>
  <si>
    <t>remuage</t>
  </si>
  <si>
    <t>Q136-P05</t>
  </si>
  <si>
    <t>contrôle avant service</t>
  </si>
  <si>
    <t>Ajoute le contrôle professionnel : contrôle avant service, avec seuil, preuve et décision d’écart.</t>
  </si>
  <si>
    <t>contrôle</t>
  </si>
  <si>
    <t>Q136-C01</t>
  </si>
  <si>
    <t>Ajoute ce geste concret : température en attente chaude, puis indique où tu notes le résultat.</t>
  </si>
  <si>
    <t>Q136-C02</t>
  </si>
  <si>
    <t>Ajoute ce geste concret : durée d’attente cumulée, puis indique où tu notes le résultat.</t>
  </si>
  <si>
    <t>Q136-C03</t>
  </si>
  <si>
    <t>Ajoute ce geste concret : remuage ou maintien homogène, puis indique où tu notes le résultat.</t>
  </si>
  <si>
    <t>Q136-C04</t>
  </si>
  <si>
    <t>écart bloqué et signalé</t>
  </si>
  <si>
    <t>Ajoute ce geste concret : écart bloqué et signalé, puis indique où tu notes le résultat.</t>
  </si>
  <si>
    <t>bloqué</t>
  </si>
  <si>
    <t>signalé</t>
  </si>
  <si>
    <t>Q136-C05</t>
  </si>
  <si>
    <t>Critère CFA non utilisé Q136</t>
  </si>
  <si>
    <t>Q137-P01</t>
  </si>
  <si>
    <t>heure début et fin service</t>
  </si>
  <si>
    <t>Ajoute le contrôle professionnel : heure début et fin service, avec seuil, preuve et décision d’écart.</t>
  </si>
  <si>
    <t>début</t>
  </si>
  <si>
    <t>Q137-P02</t>
  </si>
  <si>
    <t>température avant chaque vague</t>
  </si>
  <si>
    <t>Ajoute le contrôle professionnel : température avant chaque vague, avec seuil, preuve et décision d’écart.</t>
  </si>
  <si>
    <t>chaque</t>
  </si>
  <si>
    <t>vague</t>
  </si>
  <si>
    <t>Q137-P03</t>
  </si>
  <si>
    <t>quantité sortie par vague</t>
  </si>
  <si>
    <t>Ajoute le contrôle professionnel : quantité sortie par vague, avec seuil, preuve et décision d’écart.</t>
  </si>
  <si>
    <t>quantité</t>
  </si>
  <si>
    <t>sortie</t>
  </si>
  <si>
    <t>Q137-P04</t>
  </si>
  <si>
    <t>bac couvert hors service</t>
  </si>
  <si>
    <t>Ajoute le contrôle professionnel : bac couvert hors service, avec seuil, preuve et décision d’écart.</t>
  </si>
  <si>
    <t>couvert</t>
  </si>
  <si>
    <t>hors</t>
  </si>
  <si>
    <t>Q137-P05</t>
  </si>
  <si>
    <t>reste non remis en circuit</t>
  </si>
  <si>
    <t>Ajoute le contrôle professionnel : reste non remis en circuit, avec seuil, preuve et décision d’écart.</t>
  </si>
  <si>
    <t>remis</t>
  </si>
  <si>
    <t>circuit</t>
  </si>
  <si>
    <t>Q137-C01</t>
  </si>
  <si>
    <t>Ajoute ce geste concret : heure début et fin service, puis indique où tu notes le résultat.</t>
  </si>
  <si>
    <t>Q137-C02</t>
  </si>
  <si>
    <t>Ajoute ce geste concret : température avant chaque vague, puis indique où tu notes le résultat.</t>
  </si>
  <si>
    <t>Q137-C03</t>
  </si>
  <si>
    <t>Ajoute ce geste concret : bac couvert hors service, puis indique où tu notes le résultat.</t>
  </si>
  <si>
    <t>Q137-C04</t>
  </si>
  <si>
    <t>preuve par vague</t>
  </si>
  <si>
    <t>Ajoute ce geste concret : preuve par vague, puis indique où tu notes le résultat.</t>
  </si>
  <si>
    <t>Q137-C05</t>
  </si>
  <si>
    <t>Critère CFA non utilisé Q137</t>
  </si>
  <si>
    <t>Q138-P01</t>
  </si>
  <si>
    <t>lot isolé à réception</t>
  </si>
  <si>
    <t>Ajoute le contrôle professionnel : lot isolé à réception, avec seuil, preuve et décision d’écart.</t>
  </si>
  <si>
    <t>isolé</t>
  </si>
  <si>
    <t>Q138-P02</t>
  </si>
  <si>
    <t>température non conforme</t>
  </si>
  <si>
    <t>Ajoute le contrôle professionnel : température non conforme, avec seuil, preuve et décision d’écart.</t>
  </si>
  <si>
    <t>conforme</t>
  </si>
  <si>
    <t>Q138-P03</t>
  </si>
  <si>
    <t>responsable prévenu immédiatement</t>
  </si>
  <si>
    <t>Ajoute le contrôle professionnel : responsable prévenu immédiatement, avec seuil, preuve et décision d’écart.</t>
  </si>
  <si>
    <t>prévenu</t>
  </si>
  <si>
    <t>immédiatement</t>
  </si>
  <si>
    <t>Q138-P04</t>
  </si>
  <si>
    <t>décision écrite</t>
  </si>
  <si>
    <t>Ajoute le contrôle professionnel : décision écrite, avec seuil, preuve et décision d’écart.</t>
  </si>
  <si>
    <t>écrite</t>
  </si>
  <si>
    <t>Q138-P05</t>
  </si>
  <si>
    <t>recontrôle après action corrective</t>
  </si>
  <si>
    <t>Ajoute le contrôle professionnel : recontrôle après action corrective, avec seuil, preuve et décision d’écart.</t>
  </si>
  <si>
    <t>après</t>
  </si>
  <si>
    <t>action</t>
  </si>
  <si>
    <t>corrective</t>
  </si>
  <si>
    <t>Q138-C01</t>
  </si>
  <si>
    <t>Ajoute ce geste concret : lot isolé à réception, puis indique où tu notes le résultat.</t>
  </si>
  <si>
    <t>Q138-C02</t>
  </si>
  <si>
    <t>Ajoute ce geste concret : température non conforme, puis indique où tu notes le résultat.</t>
  </si>
  <si>
    <t>Q138-C03</t>
  </si>
  <si>
    <t>Ajoute ce geste concret : responsable prévenu immédiatement, puis indique où tu notes le résultat.</t>
  </si>
  <si>
    <t>Q138-C04</t>
  </si>
  <si>
    <t>Ajoute ce geste concret : décision écrite, puis indique où tu notes le résultat.</t>
  </si>
  <si>
    <t>Q138-C05</t>
  </si>
  <si>
    <t>Ajoute ce geste concret : recontrôle après action corrective, puis indique où tu notes le résultat.</t>
  </si>
  <si>
    <t>Q139-P01</t>
  </si>
  <si>
    <t>température sortie cellule</t>
  </si>
  <si>
    <t>Ajoute le contrôle professionnel : température sortie cellule, avec seuil, preuve et décision d’écart.</t>
  </si>
  <si>
    <t>Q139-P02</t>
  </si>
  <si>
    <t>heure fin refroidissement</t>
  </si>
  <si>
    <t>Ajoute le contrôle professionnel : heure fin refroidissement, avec seuil, preuve et décision d’écart.</t>
  </si>
  <si>
    <t>froide</t>
  </si>
  <si>
    <t>Q139-P03</t>
  </si>
  <si>
    <t>épaisseur ou profondeur du bac</t>
  </si>
  <si>
    <t>Ajoute le contrôle professionnel : épaisseur ou profondeur du bac, avec seuil, preuve et décision d’écart.</t>
  </si>
  <si>
    <t>profondeur</t>
  </si>
  <si>
    <t>Q139-P04</t>
  </si>
  <si>
    <t>étiquette lot/DLC</t>
  </si>
  <si>
    <t>Ajoute le contrôle professionnel : étiquette lot/DLC, avec seuil, preuve et décision d’écart.</t>
  </si>
  <si>
    <t>étiquette</t>
  </si>
  <si>
    <t>Q139-P05</t>
  </si>
  <si>
    <t>stockage immédiat à 0/+3 °C</t>
  </si>
  <si>
    <t>Ajoute le contrôle professionnel : stockage immédiat à 0/+3 °C, avec seuil, preuve et décision d’écart.</t>
  </si>
  <si>
    <t>stockage</t>
  </si>
  <si>
    <t>immédiat</t>
  </si>
  <si>
    <t>Q139-C01</t>
  </si>
  <si>
    <t>Ajoute ce geste concret : température sortie cellule, puis indique où tu notes le résultat.</t>
  </si>
  <si>
    <t>Q139-C02</t>
  </si>
  <si>
    <t>Ajoute ce geste concret : heure fin refroidissement, puis indique où tu notes le résultat.</t>
  </si>
  <si>
    <t>Q139-C03</t>
  </si>
  <si>
    <t>Ajoute ce geste concret : étiquette lot/DLC, puis indique où tu notes le résultat.</t>
  </si>
  <si>
    <t>Q139-C04</t>
  </si>
  <si>
    <t>fiche refroidissement signée</t>
  </si>
  <si>
    <t>Ajoute ce geste concret : fiche refroidissement signée, puis indique où tu notes le résultat.</t>
  </si>
  <si>
    <t>signée</t>
  </si>
  <si>
    <t>Q139-C05</t>
  </si>
  <si>
    <t>Critère CFA non utilisé Q139</t>
  </si>
  <si>
    <t>Q140-P01</t>
  </si>
  <si>
    <t>température chambre froide</t>
  </si>
  <si>
    <t>Ajoute le contrôle professionnel : température chambre froide, avec seuil, preuve et décision d’écart.</t>
  </si>
  <si>
    <t>chambre</t>
  </si>
  <si>
    <t>Q140-P02</t>
  </si>
  <si>
    <t>durée de stockage</t>
  </si>
  <si>
    <t>Ajoute le contrôle professionnel : durée de stockage, avec seuil, preuve et décision d’écart.</t>
  </si>
  <si>
    <t>Q140-P03</t>
  </si>
  <si>
    <t>DLC interne lisible</t>
  </si>
  <si>
    <t>Ajoute le contrôle professionnel : DLC interne lisible, avec seuil, preuve et décision d’écart.</t>
  </si>
  <si>
    <t>interne</t>
  </si>
  <si>
    <t>lisible</t>
  </si>
  <si>
    <t>Q140-P04</t>
  </si>
  <si>
    <t>séparation des lots/sites</t>
  </si>
  <si>
    <t>Ajoute le contrôle professionnel : séparation des lots/sites, avec seuil, preuve et décision d’écart.</t>
  </si>
  <si>
    <t>séparation</t>
  </si>
  <si>
    <t>lots</t>
  </si>
  <si>
    <t>sites</t>
  </si>
  <si>
    <t>Q140-P05</t>
  </si>
  <si>
    <t>rotation premier entré premier sorti</t>
  </si>
  <si>
    <t>Ajoute le contrôle professionnel : rotation premier entré premier sorti, avec seuil, preuve et décision d’écart.</t>
  </si>
  <si>
    <t>rotation</t>
  </si>
  <si>
    <t>premier</t>
  </si>
  <si>
    <t>entré</t>
  </si>
  <si>
    <t>sorti</t>
  </si>
  <si>
    <t>Q140-C01</t>
  </si>
  <si>
    <t>Ajoute le geste terrain : contrôler la température de la chambre froide et préciser la plage 0/+3 °C.</t>
  </si>
  <si>
    <t>Q140-C02</t>
  </si>
  <si>
    <t>Ajoute le geste terrain : vérifier la durée de stockage avant livraison ou service.</t>
  </si>
  <si>
    <t>avant livraison</t>
  </si>
  <si>
    <t>Q140-C03</t>
  </si>
  <si>
    <t>preuve lot heure site</t>
  </si>
  <si>
    <t>Ajoute la preuve : noter le lot, l’heure et le site concerné.</t>
  </si>
  <si>
    <t>note</t>
  </si>
  <si>
    <t>Q140-C04</t>
  </si>
  <si>
    <t>décision écart non conforme</t>
  </si>
  <si>
    <t>Ajoute la décision si ce n’est pas conforme : ne pas servir, identifier le lot et prévenir le responsable.</t>
  </si>
  <si>
    <t>non conforme</t>
  </si>
  <si>
    <t>ne sers pas</t>
  </si>
  <si>
    <t>préviens</t>
  </si>
  <si>
    <t>Q140-C05</t>
  </si>
  <si>
    <t>Critère CFA non utilisé Q140</t>
  </si>
  <si>
    <t>Q141-P01</t>
  </si>
  <si>
    <t>site destinataire sur étiquette</t>
  </si>
  <si>
    <t>Ajoute le contrôle professionnel : site destinataire sur étiquette, avec seuil, preuve et décision d’écart.</t>
  </si>
  <si>
    <t>Q141-P02</t>
  </si>
  <si>
    <t>lot et DLC contrôlés</t>
  </si>
  <si>
    <t>Ajoute le contrôle professionnel : lot et DLC contrôlés, avec seuil, preuve et décision d’écart.</t>
  </si>
  <si>
    <t>contrôlés</t>
  </si>
  <si>
    <t>Q141-P03</t>
  </si>
  <si>
    <t>quantité par satellite</t>
  </si>
  <si>
    <t>Ajoute le contrôle professionnel : quantité par satellite, avec seuil, preuve et décision d’écart.</t>
  </si>
  <si>
    <t>Q141-P04</t>
  </si>
  <si>
    <t>temps hors froid limité</t>
  </si>
  <si>
    <t>Ajoute le contrôle professionnel : temps hors froid limité, avec seuil, preuve et décision d’écart.</t>
  </si>
  <si>
    <t>temps</t>
  </si>
  <si>
    <t>froid</t>
  </si>
  <si>
    <t>limité</t>
  </si>
  <si>
    <t>Q141-P05</t>
  </si>
  <si>
    <t>bac couvert et propre</t>
  </si>
  <si>
    <t>Ajoute le contrôle professionnel : bac couvert et propre, avec seuil, preuve et décision d’écart.</t>
  </si>
  <si>
    <t>propre</t>
  </si>
  <si>
    <t>Q141-C01</t>
  </si>
  <si>
    <t>Ajoute ce geste concret : site destinataire sur étiquette, puis indique où tu notes le résultat.</t>
  </si>
  <si>
    <t>Q141-C02</t>
  </si>
  <si>
    <t>Ajoute ce geste concret : lot et DLC contrôlés, puis indique où tu notes le résultat.</t>
  </si>
  <si>
    <t>Q141-C03</t>
  </si>
  <si>
    <t>Ajoute ce geste concret : temps hors froid limité, puis indique où tu notes le résultat.</t>
  </si>
  <si>
    <t>Q141-C04</t>
  </si>
  <si>
    <t>contrôle avant chargement</t>
  </si>
  <si>
    <t>Ajoute ce geste concret : contrôle avant chargement, puis indique où tu notes le résultat.</t>
  </si>
  <si>
    <t>Q141-C05</t>
  </si>
  <si>
    <t>Critère CFA non utilisé Q141</t>
  </si>
  <si>
    <t>Q142-P01</t>
  </si>
  <si>
    <t>température avant chargement</t>
  </si>
  <si>
    <t>Ajoute le contrôle professionnel : température avant chargement, avec seuil, preuve et décision d’écart.</t>
  </si>
  <si>
    <t>Q142-P02</t>
  </si>
  <si>
    <t>conteneur isotherme froid</t>
  </si>
  <si>
    <t>Ajoute le contrôle professionnel : conteneur isotherme froid, avec seuil, preuve et décision d’écart.</t>
  </si>
  <si>
    <t>isotherme</t>
  </si>
  <si>
    <t>Q142-P03</t>
  </si>
  <si>
    <t>Q142-P04</t>
  </si>
  <si>
    <t>séparation chaud/froid</t>
  </si>
  <si>
    <t>Ajoute le contrôle professionnel : séparation chaud/froid, avec seuil, preuve et décision d’écart.</t>
  </si>
  <si>
    <t>Q142-P05</t>
  </si>
  <si>
    <t>bon de livraison signé</t>
  </si>
  <si>
    <t>Ajoute le contrôle professionnel : bon de livraison signé, avec seuil, preuve et décision d’écart.</t>
  </si>
  <si>
    <t>signé</t>
  </si>
  <si>
    <t>Q142-C01</t>
  </si>
  <si>
    <t>Ajoute ce geste concret : température avant chargement, puis indique où tu notes le résultat.</t>
  </si>
  <si>
    <t>Q142-C02</t>
  </si>
  <si>
    <t>Ajoute ce geste concret : conteneur isotherme froid, puis indique où tu notes le résultat.</t>
  </si>
  <si>
    <t>Q142-C03</t>
  </si>
  <si>
    <t>Ajoute ce geste concret : séparation chaud/froid, puis indique où tu notes le résultat.</t>
  </si>
  <si>
    <t>Q142-C04</t>
  </si>
  <si>
    <t>Q142-C05</t>
  </si>
  <si>
    <t>Critère CFA non utilisé Q142</t>
  </si>
  <si>
    <t>Q143-P01</t>
  </si>
  <si>
    <t>barème de remise en température</t>
  </si>
  <si>
    <t>Ajoute le contrôle professionnel : barème de remise en température, avec seuil, preuve et décision d’écart.</t>
  </si>
  <si>
    <t>Q143-P02</t>
  </si>
  <si>
    <t>température à cœur après remise</t>
  </si>
  <si>
    <t>Ajoute le contrôle professionnel : température à cœur après remise, avec seuil, preuve et décision d’écart.</t>
  </si>
  <si>
    <t>cœur</t>
  </si>
  <si>
    <t>Q143-P03</t>
  </si>
  <si>
    <t>délai de remontée</t>
  </si>
  <si>
    <t>Ajoute le contrôle professionnel : délai de remontée, avec seuil, preuve et décision d’écart.</t>
  </si>
  <si>
    <t>remontée</t>
  </si>
  <si>
    <t>Q143-P04</t>
  </si>
  <si>
    <t>Ajoute le contrôle professionnel : sonde propre et vérifiée, avec seuil, preuve et décision d’écart.</t>
  </si>
  <si>
    <t>vérifiée</t>
  </si>
  <si>
    <t>Q143-P05</t>
  </si>
  <si>
    <t>lot identifié jusqu’au service</t>
  </si>
  <si>
    <t>Ajoute le contrôle professionnel : lot identifié jusqu’au service, avec seuil, preuve et décision d’écart.</t>
  </si>
  <si>
    <t>jusqu’au</t>
  </si>
  <si>
    <t>Q143-C01</t>
  </si>
  <si>
    <t>Ajoute ce geste concret : barème de remise en température, puis indique où tu notes le résultat.</t>
  </si>
  <si>
    <t>Q143-C02</t>
  </si>
  <si>
    <t>Ajoute ce geste concret : température à cœur après remise, puis indique où tu notes le résultat.</t>
  </si>
  <si>
    <t>Q143-C03</t>
  </si>
  <si>
    <t>Ajoute ce geste concret : délai de remontée, puis indique où tu notes le résultat.</t>
  </si>
  <si>
    <t>Q143-C04</t>
  </si>
  <si>
    <t>Ajoute ce geste concret : sonde propre et vérifiée, puis indique où tu notes le résultat.</t>
  </si>
  <si>
    <t>Q143-C05</t>
  </si>
  <si>
    <t>Ajoute ce geste concret : lot identifié jusqu’au service, puis indique où tu notes le résultat.</t>
  </si>
  <si>
    <t>Q144-P01</t>
  </si>
  <si>
    <t>température finale avant service</t>
  </si>
  <si>
    <t>Ajoute le contrôle professionnel : température finale avant service, avec seuil, preuve et décision d’écart.</t>
  </si>
  <si>
    <t>finale</t>
  </si>
  <si>
    <t>Q144-P02</t>
  </si>
  <si>
    <t>heure de libération</t>
  </si>
  <si>
    <t>Ajoute le contrôle professionnel : heure de libération, avec seuil, preuve et décision d’écart.</t>
  </si>
  <si>
    <t>libération</t>
  </si>
  <si>
    <t>Q144-P03</t>
  </si>
  <si>
    <t>aspect/odeur/texture contrôlés</t>
  </si>
  <si>
    <t>Ajoute le contrôle professionnel : aspect/odeur/texture contrôlés, avec seuil, preuve et décision d’écart.</t>
  </si>
  <si>
    <t>aspect</t>
  </si>
  <si>
    <t>odeur</t>
  </si>
  <si>
    <t>Q144-P04</t>
  </si>
  <si>
    <t>preuve signée par responsable</t>
  </si>
  <si>
    <t>Ajoute le contrôle professionnel : preuve signée par responsable, avec seuil, preuve et décision d’écart.</t>
  </si>
  <si>
    <t>Q144-P05</t>
  </si>
  <si>
    <t>écart bloqué avant service</t>
  </si>
  <si>
    <t>Ajoute le contrôle professionnel : écart bloqué avant service, avec seuil, preuve et décision d’écart.</t>
  </si>
  <si>
    <t>Q144-C01</t>
  </si>
  <si>
    <t>Ajoute ce geste concret : température finale avant service, puis indique où tu notes le résultat.</t>
  </si>
  <si>
    <t>Q144-C02</t>
  </si>
  <si>
    <t>Ajoute ce geste concret : heure de libération, puis indique où tu notes le résultat.</t>
  </si>
  <si>
    <t>Q144-C03</t>
  </si>
  <si>
    <t>Ajoute ce geste concret : aspect/odeur/texture contrôlés, puis indique où tu notes le résultat.</t>
  </si>
  <si>
    <t>Q144-C04</t>
  </si>
  <si>
    <t>Ajoute ce geste concret : preuve signée par responsable, puis indique où tu notes le résultat.</t>
  </si>
  <si>
    <t>Q144-C05</t>
  </si>
  <si>
    <t>Ajoute ce geste concret : écart bloqué avant service, puis indique où tu notes le résultat.</t>
  </si>
  <si>
    <t>Q145-P01</t>
  </si>
  <si>
    <t>Q145-P02</t>
  </si>
  <si>
    <t>Q145-P03</t>
  </si>
  <si>
    <t>Q145-P04</t>
  </si>
  <si>
    <t>Q145-P05</t>
  </si>
  <si>
    <t>Critère PRO non utilisé Q145</t>
  </si>
  <si>
    <t>Q145-C01</t>
  </si>
  <si>
    <t>Q145-C02</t>
  </si>
  <si>
    <t>Q145-C03</t>
  </si>
  <si>
    <t>Q145-C04</t>
  </si>
  <si>
    <t>Q145-C05</t>
  </si>
  <si>
    <t>Critère CFA non utilisé Q145</t>
  </si>
  <si>
    <t>Q146-P01</t>
  </si>
  <si>
    <t>Q146-P02</t>
  </si>
  <si>
    <t>Q146-P03</t>
  </si>
  <si>
    <t>Q146-P04</t>
  </si>
  <si>
    <t>Q146-P05</t>
  </si>
  <si>
    <t>Critère PRO non utilisé Q146</t>
  </si>
  <si>
    <t>Q146-C01</t>
  </si>
  <si>
    <t>Q146-C02</t>
  </si>
  <si>
    <t>Q146-C03</t>
  </si>
  <si>
    <t>Q146-C04</t>
  </si>
  <si>
    <t>Q146-C05</t>
  </si>
  <si>
    <t>Critère CFA non utilisé Q146</t>
  </si>
  <si>
    <t>Q147-P01</t>
  </si>
  <si>
    <t>Q147-P02</t>
  </si>
  <si>
    <t>Q147-P03</t>
  </si>
  <si>
    <t>Q147-P04</t>
  </si>
  <si>
    <t>Q147-P05</t>
  </si>
  <si>
    <t>Critère PRO non utilisé Q147</t>
  </si>
  <si>
    <t>Q147-C01</t>
  </si>
  <si>
    <t>Q147-C02</t>
  </si>
  <si>
    <t>Q147-C03</t>
  </si>
  <si>
    <t>Q147-C04</t>
  </si>
  <si>
    <t>Q147-C05</t>
  </si>
  <si>
    <t>Critère CFA non utilisé Q147</t>
  </si>
  <si>
    <t>Q148-P01</t>
  </si>
  <si>
    <t>Q148-P02</t>
  </si>
  <si>
    <t>Q148-P03</t>
  </si>
  <si>
    <t>Q148-P04</t>
  </si>
  <si>
    <t>Q148-P05</t>
  </si>
  <si>
    <t>Critère PRO non utilisé Q148</t>
  </si>
  <si>
    <t>Q148-C01</t>
  </si>
  <si>
    <t>Q148-C02</t>
  </si>
  <si>
    <t>Q148-C03</t>
  </si>
  <si>
    <t>Q148-C04</t>
  </si>
  <si>
    <t>Q148-C05</t>
  </si>
  <si>
    <t>Critère CFA non utilisé Q148</t>
  </si>
  <si>
    <t>Q149-P01</t>
  </si>
  <si>
    <t>Q149-P02</t>
  </si>
  <si>
    <t>Q149-P03</t>
  </si>
  <si>
    <t>Q149-P04</t>
  </si>
  <si>
    <t>Q149-P05</t>
  </si>
  <si>
    <t>Critère PRO non utilisé Q149</t>
  </si>
  <si>
    <t>Q149-C01</t>
  </si>
  <si>
    <t>Q149-C02</t>
  </si>
  <si>
    <t>Q149-C03</t>
  </si>
  <si>
    <t>Q149-C04</t>
  </si>
  <si>
    <t>Q149-C05</t>
  </si>
  <si>
    <t>Critère CFA non utilisé Q149</t>
  </si>
  <si>
    <t>Q150-P01</t>
  </si>
  <si>
    <t>Q150-P02</t>
  </si>
  <si>
    <t>Q150-P03</t>
  </si>
  <si>
    <t>Q150-P04</t>
  </si>
  <si>
    <t>Critère PRO non utilisé Q150</t>
  </si>
  <si>
    <t>Q150-P05</t>
  </si>
  <si>
    <t>Q150-C01</t>
  </si>
  <si>
    <t>Q150-C02</t>
  </si>
  <si>
    <t>Q150-C03</t>
  </si>
  <si>
    <t>Q150-C04</t>
  </si>
  <si>
    <t>Critère CFA non utilisé Q150</t>
  </si>
  <si>
    <t>Q150-C05</t>
  </si>
  <si>
    <t>PRO saisissez votre réponse A (saisie) ►</t>
  </si>
  <si>
    <t>CFA saisissez votre réponse A (saisie) ►</t>
  </si>
  <si>
    <t>Consigne PRO &gt;</t>
  </si>
  <si>
    <t>Consigne CFA &gt;</t>
  </si>
  <si>
    <t>Domaine ►</t>
  </si>
  <si>
    <t>FIN DU DOCUMENT ligne 3607</t>
  </si>
  <si>
    <t>Colonnes masquées &gt;</t>
  </si>
  <si>
    <t>&lt; Colonnes masquées</t>
  </si>
  <si>
    <t>Danger ▼</t>
  </si>
  <si>
    <t>Étape ▼</t>
  </si>
  <si>
    <t>Niveau ▼</t>
  </si>
  <si>
    <t>Métier ▼</t>
  </si>
  <si>
    <t>Périmètre ▼</t>
  </si>
  <si>
    <t>N° ▼</t>
  </si>
  <si>
    <t>Règles attendues ▼</t>
  </si>
  <si>
    <t>Règles attendues CFA ▼</t>
  </si>
  <si>
    <t>Règles attendues AUDIT ▼</t>
  </si>
  <si>
    <t>Règles attendues PRO ▼</t>
  </si>
  <si>
    <t>Question ouverte ▼</t>
  </si>
  <si>
    <t>Réponse attendue CFA — reformulée terrain ▼</t>
  </si>
  <si>
    <t>Vocabulaire CFA ▼</t>
  </si>
  <si>
    <t>Réponse attendue PRO ▼</t>
  </si>
  <si>
    <t>Vocabulaire PRO ▼</t>
  </si>
  <si>
    <t>Dernière question N° 3600 ligne 3606</t>
  </si>
  <si>
    <t>N° de ▼</t>
  </si>
  <si>
    <t xml:space="preserve"> à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</si>
</sst>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0" x14ac:knownFonts="1">
    <font>
      <sz val="11"/>
      <color theme="1"/>
      <name val="Calibri"/>
    </font>
    <font>
      <sz val="11"/>
      <color theme="1"/>
      <name val="Calibri"/>
      <family val="2"/>
      <scheme val="minor"/>
    </font>
    <font>
      <sz val="11"/>
      <color theme="1"/>
      <name val="Calibri"/>
      <family val="2"/>
    </font>
    <font>
      <sz val="11"/>
      <name val="Carlito"/>
      <family val="2"/>
    </font>
    <font>
      <b/>
      <sz val="12"/>
      <color rgb="FFFFFFFF"/>
      <name val="Calibri"/>
      <family val="2"/>
    </font>
    <font>
      <b/>
      <sz val="14"/>
      <color rgb="FFFFFFFF"/>
      <name val="Calibri"/>
      <family val="2"/>
    </font>
    <font>
      <b/>
      <sz val="11"/>
      <color rgb="FFFFFFFF"/>
      <name val="Calibri"/>
      <family val="2"/>
    </font>
    <font>
      <b/>
      <sz val="12"/>
      <color theme="1"/>
      <name val="Calibri"/>
      <family val="2"/>
    </font>
    <font>
      <sz val="12"/>
      <color theme="1"/>
      <name val="Calibri"/>
      <family val="2"/>
    </font>
    <font>
      <b/>
      <sz val="12"/>
      <color rgb="FF17365D"/>
      <name val="Calibri"/>
      <family val="2"/>
    </font>
    <font>
      <b/>
      <sz val="12"/>
      <color rgb="FF065F46"/>
      <name val="Calibri"/>
      <family val="2"/>
    </font>
    <font>
      <b/>
      <i/>
      <sz val="12"/>
      <color rgb="FF475569"/>
      <name val="Calibri"/>
      <family val="2"/>
    </font>
    <font>
      <sz val="11"/>
      <color theme="1"/>
      <name val="Calibri"/>
      <family val="2"/>
    </font>
    <font>
      <b/>
      <sz val="12"/>
      <color theme="0"/>
      <name val="Calibri"/>
      <family val="2"/>
    </font>
    <font>
      <b/>
      <sz val="12"/>
      <color rgb="FFC00000"/>
      <name val="Calibri"/>
      <family val="2"/>
    </font>
    <font>
      <b/>
      <sz val="12"/>
      <name val="Calibri"/>
      <family val="2"/>
    </font>
    <font>
      <b/>
      <sz val="14"/>
      <color rgb="FFC00000"/>
      <name val="Calibri"/>
      <family val="2"/>
    </font>
    <font>
      <b/>
      <sz val="14"/>
      <color theme="0"/>
      <name val="Calibri"/>
      <family val="2"/>
    </font>
    <font>
      <sz val="10"/>
      <name val="Arial"/>
      <family val="2"/>
    </font>
    <font>
      <sz val="11"/>
      <color theme="10"/>
      <name val="Calibri"/>
      <family val="2"/>
    </font>
    <font>
      <sz val="12"/>
      <color theme="1"/>
      <name val="Calibri"/>
      <family val="2"/>
    </font>
    <font>
      <sz val="12"/>
      <color theme="10"/>
      <name val="Calibri"/>
      <family val="2"/>
    </font>
    <font>
      <b/>
      <sz val="14"/>
      <color theme="1"/>
      <name val="Calibri"/>
      <family val="2"/>
    </font>
    <font>
      <b/>
      <sz val="12"/>
      <color rgb="FF0066FF"/>
      <name val="Calibri"/>
      <family val="2"/>
    </font>
    <font>
      <b/>
      <sz val="11"/>
      <color theme="1"/>
      <name val="Calibri"/>
      <family val="2"/>
    </font>
    <font>
      <sz val="11"/>
      <color theme="1"/>
      <name val="Calibri"/>
      <family val="2"/>
    </font>
    <font>
      <b/>
      <sz val="22"/>
      <color rgb="FFC00000"/>
      <name val="Calibri"/>
      <family val="2"/>
    </font>
    <font>
      <b/>
      <sz val="11"/>
      <color rgb="FF0066FF"/>
      <name val="Calibri"/>
      <family val="2"/>
    </font>
    <font>
      <b/>
      <sz val="11"/>
      <color theme="0"/>
      <name val="Calibri"/>
      <family val="2"/>
    </font>
    <font>
      <sz val="12"/>
      <color rgb="FFC00000"/>
      <name val="Calibri"/>
      <family val="2"/>
    </font>
    <font>
      <b/>
      <sz val="11"/>
      <color rgb="FFC00000"/>
      <name val="Calibri"/>
      <family val="2"/>
    </font>
    <font>
      <sz val="11"/>
      <color rgb="FFC00000"/>
      <name val="Calibri"/>
      <family val="2"/>
    </font>
    <font>
      <sz val="14"/>
      <color theme="1"/>
      <name val="Calibri"/>
      <family val="2"/>
    </font>
    <font>
      <b/>
      <sz val="18"/>
      <color theme="1"/>
      <name val="Calibri"/>
      <family val="2"/>
    </font>
    <font>
      <b/>
      <sz val="13.5"/>
      <color rgb="FFC00000"/>
      <name val="Calibri"/>
      <family val="2"/>
    </font>
    <font>
      <b/>
      <sz val="16"/>
      <color theme="1"/>
      <name val="Calibri"/>
      <family val="2"/>
    </font>
    <font>
      <sz val="10"/>
      <color theme="1"/>
      <name val="Calibri"/>
      <family val="2"/>
    </font>
    <font>
      <b/>
      <sz val="12"/>
      <color rgb="FF0070C0"/>
      <name val="Calibri"/>
      <family val="2"/>
    </font>
    <font>
      <b/>
      <sz val="12"/>
      <color theme="9" tint="-0.499984740745262"/>
      <name val="Calibri"/>
      <family val="2"/>
    </font>
    <font>
      <b/>
      <sz val="12"/>
      <color theme="9" tint="-0.249977111117893"/>
      <name val="Calibri"/>
      <family val="2"/>
    </font>
    <font>
      <sz val="12"/>
      <name val="Calibri"/>
      <family val="2"/>
    </font>
    <font>
      <sz val="11"/>
      <name val="Carlito"/>
      <family val="2"/>
    </font>
    <font>
      <b/>
      <sz val="11"/>
      <name val="Calibri"/>
      <family val="2"/>
    </font>
    <font>
      <sz val="11"/>
      <color theme="0"/>
      <name val="Calibri"/>
      <family val="2"/>
    </font>
    <font>
      <b/>
      <sz val="9"/>
      <color rgb="FFFFFFFF"/>
      <name val="Calibri"/>
      <family val="2"/>
    </font>
    <font>
      <b/>
      <sz val="16"/>
      <color rgb="FFFFFFFF"/>
      <name val="Calibri"/>
      <family val="2"/>
    </font>
    <font>
      <sz val="12"/>
      <name val="Calibri"/>
      <family val="2"/>
      <scheme val="minor"/>
    </font>
    <font>
      <sz val="12"/>
      <color theme="0"/>
      <name val="Calibri"/>
      <family val="2"/>
    </font>
    <font>
      <sz val="11"/>
      <color theme="1"/>
      <name val="Calibri"/>
      <family val="2"/>
    </font>
    <font>
      <b/>
      <sz val="14"/>
      <color theme="1"/>
      <name val="Calibri"/>
      <family val="2"/>
    </font>
    <font>
      <b/>
      <sz val="12"/>
      <color theme="1"/>
      <name val="Calibri"/>
      <family val="2"/>
    </font>
    <font>
      <b/>
      <sz val="12"/>
      <color rgb="FF0066FF"/>
      <name val="Calibri"/>
      <family val="2"/>
    </font>
    <font>
      <sz val="12"/>
      <color theme="1"/>
      <name val="Calibri"/>
      <family val="2"/>
    </font>
    <font>
      <sz val="10"/>
      <name val="Arial"/>
      <family val="2"/>
    </font>
    <font>
      <sz val="12"/>
      <name val="Calibri"/>
      <family val="2"/>
    </font>
    <font>
      <sz val="11"/>
      <color theme="0"/>
      <name val="Calibri"/>
      <family val="2"/>
    </font>
    <font>
      <b/>
      <sz val="12"/>
      <color theme="0"/>
      <name val="Calibri"/>
      <family val="2"/>
    </font>
    <font>
      <sz val="12"/>
      <color rgb="FFFFFFFF"/>
      <name val="Calibri"/>
      <family val="2"/>
    </font>
    <font>
      <b/>
      <sz val="14"/>
      <color rgb="FFC00000"/>
      <name val="Calibri"/>
      <family val="2"/>
    </font>
    <font>
      <b/>
      <sz val="12"/>
      <name val="Calibri"/>
      <family val="2"/>
    </font>
    <font>
      <b/>
      <sz val="11"/>
      <color rgb="FF0066FF"/>
      <name val="Calibri"/>
      <family val="2"/>
    </font>
    <font>
      <sz val="16"/>
      <color theme="1"/>
      <name val="Calibri"/>
      <family val="2"/>
    </font>
    <font>
      <b/>
      <sz val="14"/>
      <color rgb="FF1F4E79"/>
      <name val="Calibri"/>
      <family val="2"/>
    </font>
    <font>
      <b/>
      <sz val="14"/>
      <color rgb="FF1F2937"/>
      <name val="Calibri"/>
      <family val="2"/>
    </font>
    <font>
      <b/>
      <sz val="12"/>
      <color rgb="FF9C0006"/>
      <name val="Calibri"/>
      <family val="2"/>
    </font>
    <font>
      <b/>
      <sz val="12"/>
      <color rgb="FF375623"/>
      <name val="Calibri"/>
      <family val="2"/>
    </font>
    <font>
      <b/>
      <sz val="12"/>
      <color rgb="FF9C5700"/>
      <name val="Calibri"/>
      <family val="2"/>
    </font>
    <font>
      <b/>
      <sz val="12"/>
      <color rgb="FF1F4E79"/>
      <name val="Calibri"/>
      <family val="2"/>
    </font>
    <font>
      <b/>
      <sz val="10"/>
      <color theme="1"/>
      <name val="Calibri"/>
      <family val="2"/>
    </font>
    <font>
      <b/>
      <sz val="16"/>
      <color theme="0"/>
      <name val="Calibri"/>
      <family val="2"/>
    </font>
    <font>
      <b/>
      <sz val="16"/>
      <color rgb="FF1F4E79"/>
      <name val="Calibri"/>
      <family val="2"/>
    </font>
    <font>
      <sz val="11"/>
      <color rgb="FF1F4E79"/>
      <name val="Calibri"/>
      <family val="2"/>
    </font>
    <font>
      <b/>
      <sz val="11"/>
      <color rgb="FF1F4E79"/>
      <name val="Calibri"/>
      <family val="2"/>
    </font>
    <font>
      <sz val="10"/>
      <name val="Calibri"/>
      <family val="2"/>
    </font>
    <font>
      <b/>
      <sz val="14"/>
      <name val="Calibri"/>
      <family val="2"/>
    </font>
    <font>
      <sz val="11"/>
      <name val="Calibri"/>
      <family val="2"/>
    </font>
    <font>
      <b/>
      <sz val="11"/>
      <color rgb="FF375623"/>
      <name val="Calibri"/>
      <family val="2"/>
    </font>
    <font>
      <b/>
      <sz val="18"/>
      <color rgb="FF1F4E79"/>
      <name val="Calibri"/>
      <family val="2"/>
    </font>
    <font>
      <sz val="12"/>
      <color theme="0"/>
      <name val="Calibri"/>
      <family val="2"/>
      <scheme val="minor"/>
    </font>
    <font>
      <sz val="12"/>
      <name val="Arial"/>
      <family val="2"/>
    </font>
    <font>
      <b/>
      <sz val="12"/>
      <color theme="0"/>
      <name val="Calibri"/>
      <family val="2"/>
      <scheme val="minor"/>
    </font>
    <font>
      <b/>
      <sz val="18"/>
      <color rgb="FFFFFFFF"/>
      <name val="Calibri"/>
      <family val="2"/>
    </font>
    <font>
      <b/>
      <sz val="18"/>
      <color rgb="FFC00000"/>
      <name val="Calibri"/>
      <family val="2"/>
    </font>
    <font>
      <sz val="11"/>
      <color rgb="FFFF0000"/>
      <name val="Calibri"/>
      <family val="2"/>
      <scheme val="minor"/>
    </font>
    <font>
      <b/>
      <sz val="14"/>
      <color theme="1"/>
      <name val="Calibri"/>
      <family val="2"/>
      <scheme val="minor"/>
    </font>
    <font>
      <b/>
      <sz val="14"/>
      <color rgb="FF0033CC"/>
      <name val="Calibri"/>
      <family val="2"/>
      <scheme val="minor"/>
    </font>
    <font>
      <b/>
      <sz val="14"/>
      <color rgb="FFFF0000"/>
      <name val="Carlito"/>
      <family val="2"/>
    </font>
    <font>
      <sz val="10"/>
      <color theme="0"/>
      <name val="Calibri"/>
      <family val="2"/>
    </font>
    <font>
      <b/>
      <sz val="11"/>
      <color rgb="FF0F766E"/>
      <name val="Calibri"/>
      <family val="2"/>
    </font>
    <font>
      <b/>
      <sz val="14"/>
      <color rgb="FF0F766E"/>
      <name val="Calibri"/>
      <family val="2"/>
    </font>
    <font>
      <sz val="11"/>
      <color rgb="FF0F766E"/>
      <name val="Calibri"/>
      <family val="2"/>
    </font>
    <font>
      <sz val="12"/>
      <color rgb="FF0033CC"/>
      <name val="Calibri"/>
      <family val="2"/>
    </font>
    <font>
      <b/>
      <sz val="20"/>
      <color rgb="FFFF0000"/>
      <name val="Calibri"/>
      <family val="2"/>
    </font>
    <font>
      <b/>
      <sz val="16"/>
      <color rgb="FF0F766E"/>
      <name val="Calibri"/>
      <family val="2"/>
    </font>
    <font>
      <b/>
      <sz val="9"/>
      <color theme="0"/>
      <name val="Calibri"/>
      <family val="2"/>
    </font>
    <font>
      <sz val="11"/>
      <color rgb="FF808080"/>
      <name val="Calibri"/>
      <family val="2"/>
    </font>
    <font>
      <b/>
      <sz val="11"/>
      <color rgb="FFC00000"/>
      <name val="Carlito"/>
      <family val="2"/>
    </font>
    <font>
      <b/>
      <sz val="11"/>
      <name val="Carlito"/>
      <family val="2"/>
    </font>
    <font>
      <b/>
      <sz val="16"/>
      <name val="Calibri"/>
      <family val="2"/>
    </font>
    <font>
      <b/>
      <sz val="14"/>
      <color rgb="FF0066CC"/>
      <name val="Calibri"/>
      <family val="2"/>
    </font>
  </fonts>
  <fills count="77">
    <fill>
      <patternFill patternType="none"/>
    </fill>
    <fill>
      <patternFill patternType="gray125"/>
    </fill>
    <fill>
      <patternFill patternType="solid">
        <fgColor rgb="FFF6F8FA"/>
      </patternFill>
    </fill>
    <fill>
      <patternFill patternType="solid">
        <fgColor rgb="FFD9EAD3"/>
      </patternFill>
    </fill>
    <fill>
      <patternFill patternType="solid">
        <fgColor rgb="FFF4CCCC"/>
      </patternFill>
    </fill>
    <fill>
      <patternFill patternType="solid">
        <fgColor rgb="FFF3F4F6"/>
      </patternFill>
    </fill>
    <fill>
      <patternFill patternType="solid">
        <fgColor rgb="FFF8FAFC"/>
      </patternFill>
    </fill>
    <fill>
      <patternFill patternType="solid">
        <fgColor rgb="FFFFFF00"/>
      </patternFill>
    </fill>
    <fill>
      <patternFill patternType="solid">
        <fgColor rgb="FFFFFDE7"/>
      </patternFill>
    </fill>
    <fill>
      <patternFill patternType="solid">
        <fgColor rgb="FFFFF4CC"/>
      </patternFill>
    </fill>
    <fill>
      <patternFill patternType="solid">
        <fgColor rgb="FFE8F0FE"/>
      </patternFill>
    </fill>
    <fill>
      <patternFill patternType="solid">
        <fgColor theme="0" tint="-0.14999847407452621"/>
        <bgColor indexed="65"/>
      </patternFill>
    </fill>
    <fill>
      <patternFill patternType="solid">
        <fgColor theme="0" tint="-4.9989318521683403E-2"/>
        <bgColor indexed="65"/>
      </patternFill>
    </fill>
    <fill>
      <patternFill patternType="solid">
        <fgColor theme="0"/>
      </patternFill>
    </fill>
    <fill>
      <patternFill patternType="solid">
        <fgColor rgb="FFFFF2CC"/>
      </patternFill>
    </fill>
    <fill>
      <patternFill patternType="solid">
        <fgColor rgb="FF1F4E78"/>
      </patternFill>
    </fill>
    <fill>
      <patternFill patternType="solid">
        <fgColor rgb="FFD9EAF7"/>
      </patternFill>
    </fill>
    <fill>
      <patternFill patternType="solid">
        <fgColor rgb="FFFFFFCC"/>
      </patternFill>
    </fill>
    <fill>
      <patternFill patternType="solid">
        <fgColor theme="5" tint="0.39997558519241921"/>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rgb="FF29A3FF"/>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4" tint="0.79985961485641044"/>
        <bgColor indexed="65"/>
      </patternFill>
    </fill>
    <fill>
      <patternFill patternType="solid">
        <fgColor theme="5" tint="0.79985961485641044"/>
        <bgColor indexed="65"/>
      </patternFill>
    </fill>
    <fill>
      <patternFill patternType="solid">
        <fgColor rgb="FFE4F0E0"/>
      </patternFill>
    </fill>
    <fill>
      <patternFill patternType="solid">
        <fgColor rgb="FFFFF9E7"/>
      </patternFill>
    </fill>
    <fill>
      <patternFill patternType="solid">
        <fgColor rgb="FFFAE6E6"/>
      </patternFill>
    </fill>
    <fill>
      <patternFill patternType="solid">
        <fgColor rgb="FF92D050"/>
      </patternFill>
    </fill>
    <fill>
      <patternFill patternType="solid">
        <fgColor rgb="FF305496"/>
      </patternFill>
    </fill>
    <fill>
      <patternFill patternType="solid">
        <fgColor rgb="FF1F4E79"/>
      </patternFill>
    </fill>
    <fill>
      <patternFill patternType="solid">
        <fgColor rgb="FF1F4E78"/>
        <bgColor indexed="64"/>
      </patternFill>
    </fill>
    <fill>
      <patternFill patternType="solid">
        <fgColor rgb="FFC00000"/>
      </patternFill>
    </fill>
    <fill>
      <patternFill patternType="solid">
        <fgColor theme="0" tint="-0.249977111117893"/>
        <bgColor indexed="65"/>
      </patternFill>
    </fill>
    <fill>
      <patternFill patternType="solid">
        <fgColor rgb="FFFFF2CC"/>
        <bgColor indexed="64"/>
      </patternFill>
    </fill>
    <fill>
      <patternFill patternType="solid">
        <fgColor rgb="FFFCE4D6"/>
        <bgColor indexed="64"/>
      </patternFill>
    </fill>
    <fill>
      <patternFill patternType="solid">
        <fgColor rgb="FF70AD47"/>
        <bgColor indexed="64"/>
      </patternFill>
    </fill>
    <fill>
      <patternFill patternType="solid">
        <fgColor rgb="FFA9D18E"/>
        <bgColor indexed="64"/>
      </patternFill>
    </fill>
    <fill>
      <patternFill patternType="solid">
        <fgColor rgb="FFC55A11"/>
        <bgColor indexed="64"/>
      </patternFill>
    </fill>
    <fill>
      <patternFill patternType="solid">
        <fgColor rgb="FFEF8D4B"/>
        <bgColor indexed="64"/>
      </patternFill>
    </fill>
    <fill>
      <patternFill patternType="solid">
        <fgColor rgb="FF7030A0"/>
        <bgColor indexed="64"/>
      </patternFill>
    </fill>
    <fill>
      <patternFill patternType="solid">
        <fgColor rgb="FF0070C0"/>
        <bgColor indexed="64"/>
      </patternFill>
    </fill>
    <fill>
      <patternFill patternType="solid">
        <fgColor rgb="FF008DF6"/>
        <bgColor indexed="64"/>
      </patternFill>
    </fill>
    <fill>
      <patternFill patternType="solid">
        <fgColor rgb="FFFFF8E5"/>
        <bgColor indexed="64"/>
      </patternFill>
    </fill>
    <fill>
      <patternFill patternType="solid">
        <fgColor rgb="FF14A096"/>
      </patternFill>
    </fill>
    <fill>
      <patternFill patternType="solid">
        <fgColor rgb="FFFCE4D6"/>
      </patternFill>
    </fill>
    <fill>
      <patternFill patternType="solid">
        <fgColor rgb="FFEAF3F8"/>
      </patternFill>
    </fill>
    <fill>
      <patternFill patternType="solid">
        <fgColor rgb="FFF8FBFD"/>
      </patternFill>
    </fill>
    <fill>
      <patternFill patternType="solid">
        <fgColor theme="7" tint="-0.249977111117893"/>
        <bgColor indexed="64"/>
      </patternFill>
    </fill>
    <fill>
      <patternFill patternType="solid">
        <fgColor rgb="FFFFC521"/>
        <bgColor indexed="64"/>
      </patternFill>
    </fill>
    <fill>
      <patternFill patternType="solid">
        <fgColor rgb="FFFFF1C9"/>
        <bgColor indexed="64"/>
      </patternFill>
    </fill>
    <fill>
      <patternFill patternType="solid">
        <fgColor rgb="FF16AA9F"/>
        <bgColor indexed="64"/>
      </patternFill>
    </fill>
    <fill>
      <patternFill patternType="solid">
        <fgColor rgb="FFC1F0C8"/>
        <bgColor indexed="64"/>
      </patternFill>
    </fill>
    <fill>
      <patternFill patternType="solid">
        <fgColor theme="5" tint="0.79998168889431442"/>
        <bgColor indexed="64"/>
      </patternFill>
    </fill>
    <fill>
      <patternFill patternType="solid">
        <fgColor rgb="FF3078BA"/>
        <bgColor indexed="64"/>
      </patternFill>
    </fill>
    <fill>
      <patternFill patternType="solid">
        <fgColor rgb="FFD9EAF7"/>
        <bgColor indexed="64"/>
      </patternFill>
    </fill>
    <fill>
      <patternFill patternType="solid">
        <fgColor theme="7" tint="0.79985961485641044"/>
        <bgColor indexed="65"/>
      </patternFill>
    </fill>
    <fill>
      <patternFill patternType="solid">
        <fgColor theme="1" tint="0.34998626667073579"/>
        <bgColor indexed="64"/>
      </patternFill>
    </fill>
    <fill>
      <patternFill patternType="solid">
        <fgColor rgb="FFF2F2F2"/>
        <bgColor indexed="64"/>
      </patternFill>
    </fill>
    <fill>
      <patternFill patternType="solid">
        <fgColor rgb="FF244062"/>
      </patternFill>
    </fill>
    <fill>
      <patternFill patternType="solid">
        <fgColor rgb="FF92D050"/>
        <bgColor indexed="64"/>
      </patternFill>
    </fill>
    <fill>
      <patternFill patternType="solid">
        <fgColor rgb="FF0F766E"/>
      </patternFill>
    </fill>
    <fill>
      <patternFill patternType="solid">
        <fgColor rgb="FFE2F0D9"/>
      </patternFill>
    </fill>
    <fill>
      <patternFill patternType="solid">
        <fgColor rgb="FF00B0F0"/>
      </patternFill>
    </fill>
    <fill>
      <patternFill patternType="solid">
        <fgColor rgb="FF609ED6"/>
      </patternFill>
    </fill>
    <fill>
      <patternFill patternType="solid">
        <fgColor rgb="FFFFF6DD"/>
      </patternFill>
    </fill>
    <fill>
      <patternFill patternType="solid">
        <fgColor rgb="FFBCD6EE"/>
      </patternFill>
    </fill>
    <fill>
      <patternFill patternType="solid">
        <fgColor rgb="FFE7E6E6"/>
      </patternFill>
    </fill>
    <fill>
      <patternFill patternType="solid">
        <fgColor theme="0" tint="-0.14999847407452621"/>
        <bgColor indexed="64"/>
      </patternFill>
    </fill>
    <fill>
      <patternFill patternType="solid">
        <fgColor rgb="FF2F75B5"/>
        <bgColor indexed="64"/>
      </patternFill>
    </fill>
    <fill>
      <patternFill patternType="solid">
        <fgColor rgb="FFE2F0D9"/>
        <bgColor indexed="64"/>
      </patternFill>
    </fill>
    <fill>
      <patternFill patternType="solid">
        <fgColor rgb="FFFDF0E9"/>
        <bgColor indexed="64"/>
      </patternFill>
    </fill>
    <fill>
      <patternFill patternType="solid">
        <fgColor rgb="FFFF4F4F"/>
        <bgColor indexed="64"/>
      </patternFill>
    </fill>
    <fill>
      <patternFill patternType="solid">
        <fgColor rgb="FF5CEAE0"/>
        <bgColor indexed="64"/>
      </patternFill>
    </fill>
    <fill>
      <patternFill patternType="solid">
        <fgColor rgb="FF19C9BC"/>
        <bgColor indexed="64"/>
      </patternFill>
    </fill>
  </fills>
  <borders count="41">
    <border>
      <left/>
      <right/>
      <top/>
      <bottom/>
      <diagonal/>
    </border>
    <border>
      <left/>
      <right/>
      <top/>
      <bottom/>
      <diagonal/>
    </border>
    <border>
      <left/>
      <right/>
      <top/>
      <bottom/>
      <diagonal/>
    </border>
    <border>
      <left style="dashed">
        <color auto="1"/>
      </left>
      <right/>
      <top/>
      <bottom style="dashed">
        <color auto="1"/>
      </bottom>
      <diagonal/>
    </border>
    <border>
      <left/>
      <right style="dashed">
        <color auto="1"/>
      </right>
      <top/>
      <bottom style="dashed">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right/>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
      <left/>
      <right/>
      <top style="dashed">
        <color auto="1"/>
      </top>
      <bottom style="hair">
        <color auto="1"/>
      </bottom>
      <diagonal/>
    </border>
    <border>
      <left/>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ashed">
        <color auto="1"/>
      </left>
      <right/>
      <top style="dashed">
        <color auto="1"/>
      </top>
      <bottom style="dashed">
        <color auto="1"/>
      </bottom>
      <diagonal/>
    </border>
    <border>
      <left style="dashed">
        <color auto="1"/>
      </left>
      <right/>
      <top style="dashed">
        <color auto="1"/>
      </top>
      <bottom style="hair">
        <color auto="1"/>
      </bottom>
      <diagonal/>
    </border>
    <border>
      <left/>
      <right style="dashed">
        <color auto="1"/>
      </right>
      <top style="dashed">
        <color auto="1"/>
      </top>
      <bottom style="hair">
        <color auto="1"/>
      </bottom>
      <diagonal/>
    </border>
    <border>
      <left style="dashed">
        <color auto="1"/>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style="dashed">
        <color auto="1"/>
      </bottom>
      <diagonal/>
    </border>
    <border>
      <left/>
      <right/>
      <top style="hair">
        <color auto="1"/>
      </top>
      <bottom style="dashed">
        <color auto="1"/>
      </bottom>
      <diagonal/>
    </border>
    <border>
      <left/>
      <right style="dashed">
        <color auto="1"/>
      </right>
      <top style="hair">
        <color auto="1"/>
      </top>
      <bottom style="dashed">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Dashed">
        <color auto="1"/>
      </left>
      <right style="mediumDashed">
        <color auto="1"/>
      </right>
      <top/>
      <bottom style="mediumDashed">
        <color auto="1"/>
      </bottom>
      <diagonal/>
    </border>
    <border>
      <left/>
      <right style="mediumDashed">
        <color auto="1"/>
      </right>
      <top/>
      <bottom/>
      <diagonal/>
    </border>
    <border>
      <left style="mediumDashed">
        <color auto="1"/>
      </left>
      <right/>
      <top/>
      <bottom/>
      <diagonal/>
    </border>
    <border>
      <left style="thin">
        <color rgb="FFD9E2F3"/>
      </left>
      <right style="thin">
        <color rgb="FFD9E2F3"/>
      </right>
      <top style="thin">
        <color rgb="FFD9E2F3"/>
      </top>
      <bottom style="thin">
        <color rgb="FFD9E2F3"/>
      </bottom>
      <diagonal/>
    </border>
    <border>
      <left style="thin">
        <color rgb="FFD9E2F3"/>
      </left>
      <right/>
      <top style="thin">
        <color rgb="FFD9E2F3"/>
      </top>
      <bottom style="thin">
        <color rgb="FFD9E2F3"/>
      </bottom>
      <diagonal/>
    </border>
    <border>
      <left/>
      <right/>
      <top style="thin">
        <color rgb="FFD9E2F3"/>
      </top>
      <bottom style="thin">
        <color rgb="FFD9E2F3"/>
      </bottom>
      <diagonal/>
    </border>
    <border>
      <left/>
      <right/>
      <top/>
      <bottom style="thin">
        <color rgb="FFD9E2F3"/>
      </bottom>
      <diagonal/>
    </border>
    <border>
      <left style="thin">
        <color rgb="FFD9E2F3"/>
      </left>
      <right/>
      <top/>
      <bottom/>
      <diagonal/>
    </border>
    <border>
      <left/>
      <right style="thick">
        <color theme="0"/>
      </right>
      <top/>
      <bottom/>
      <diagonal/>
    </border>
    <border>
      <left style="thick">
        <color theme="0"/>
      </left>
      <right/>
      <top/>
      <bottom/>
      <diagonal/>
    </border>
  </borders>
  <cellStyleXfs count="31">
    <xf numFmtId="0" fontId="0" fillId="0" borderId="0"/>
    <xf numFmtId="0" fontId="3" fillId="0" borderId="0"/>
    <xf numFmtId="0" fontId="3" fillId="0" borderId="1"/>
    <xf numFmtId="0" fontId="12" fillId="0" borderId="1"/>
    <xf numFmtId="0" fontId="18" fillId="0" borderId="1"/>
    <xf numFmtId="0" fontId="2" fillId="0" borderId="1"/>
    <xf numFmtId="0" fontId="2" fillId="0" borderId="1"/>
    <xf numFmtId="0" fontId="19" fillId="0" borderId="1" applyNumberFormat="0" applyFill="0" applyBorder="0" applyAlignment="0" applyProtection="0"/>
    <xf numFmtId="0" fontId="20" fillId="0" borderId="1"/>
    <xf numFmtId="0" fontId="19" fillId="0" borderId="1" applyNumberFormat="0" applyFill="0" applyBorder="0" applyAlignment="0" applyProtection="0"/>
    <xf numFmtId="0" fontId="21" fillId="0" borderId="1" applyNumberFormat="0" applyFill="0" applyBorder="0" applyAlignment="0" applyProtection="0"/>
    <xf numFmtId="0" fontId="2" fillId="0" borderId="1"/>
    <xf numFmtId="0" fontId="18" fillId="0" borderId="1"/>
    <xf numFmtId="0" fontId="18" fillId="0" borderId="1"/>
    <xf numFmtId="0" fontId="2" fillId="0" borderId="1"/>
    <xf numFmtId="0" fontId="3" fillId="0" borderId="1"/>
    <xf numFmtId="0" fontId="2" fillId="0" borderId="2"/>
    <xf numFmtId="0" fontId="3" fillId="0" borderId="2"/>
    <xf numFmtId="0" fontId="2" fillId="0" borderId="2"/>
    <xf numFmtId="0" fontId="25" fillId="0" borderId="2"/>
    <xf numFmtId="0" fontId="41" fillId="0" borderId="2"/>
    <xf numFmtId="0" fontId="25" fillId="0" borderId="2"/>
    <xf numFmtId="0" fontId="2" fillId="0" borderId="2"/>
    <xf numFmtId="0" fontId="3" fillId="0" borderId="2"/>
    <xf numFmtId="0" fontId="2" fillId="0" borderId="2"/>
    <xf numFmtId="0" fontId="18" fillId="0" borderId="2"/>
    <xf numFmtId="0" fontId="48" fillId="0" borderId="2"/>
    <xf numFmtId="0" fontId="53" fillId="0" borderId="2"/>
    <xf numFmtId="0" fontId="1" fillId="0" borderId="2"/>
    <xf numFmtId="0" fontId="2" fillId="0" borderId="2"/>
    <xf numFmtId="0" fontId="2" fillId="0" borderId="2"/>
  </cellStyleXfs>
  <cellXfs count="452">
    <xf numFmtId="0" fontId="0" fillId="0" borderId="0" xfId="0"/>
    <xf numFmtId="0" fontId="2" fillId="0" borderId="0" xfId="0" applyFont="1"/>
    <xf numFmtId="0" fontId="2" fillId="22" borderId="0" xfId="0" applyFont="1" applyFill="1"/>
    <xf numFmtId="0" fontId="34" fillId="22" borderId="0" xfId="0" applyFont="1" applyFill="1" applyAlignment="1">
      <alignment vertical="center"/>
    </xf>
    <xf numFmtId="0" fontId="22" fillId="22" borderId="0" xfId="0" applyFont="1" applyFill="1" applyAlignment="1">
      <alignment vertical="center"/>
    </xf>
    <xf numFmtId="0" fontId="8" fillId="22" borderId="0" xfId="0" applyFont="1" applyFill="1"/>
    <xf numFmtId="0" fontId="8" fillId="22" borderId="0" xfId="0" applyFont="1" applyFill="1" applyAlignment="1">
      <alignment horizontal="left" vertical="center" indent="1"/>
    </xf>
    <xf numFmtId="0" fontId="7" fillId="22" borderId="0" xfId="0" applyFont="1" applyFill="1" applyAlignment="1">
      <alignment horizontal="left" vertical="center" indent="1"/>
    </xf>
    <xf numFmtId="0" fontId="7" fillId="22" borderId="0" xfId="0" applyFont="1" applyFill="1" applyAlignment="1">
      <alignment horizontal="left" vertical="center" indent="2"/>
    </xf>
    <xf numFmtId="0" fontId="8" fillId="22" borderId="0" xfId="0" applyFont="1" applyFill="1" applyAlignment="1">
      <alignment horizontal="left" vertical="center" indent="2"/>
    </xf>
    <xf numFmtId="0" fontId="35" fillId="22" borderId="0" xfId="0" applyFont="1" applyFill="1" applyAlignment="1">
      <alignment vertical="center"/>
    </xf>
    <xf numFmtId="0" fontId="36" fillId="22" borderId="0" xfId="0" applyFont="1" applyFill="1" applyAlignment="1">
      <alignment horizontal="left" vertical="center" indent="1"/>
    </xf>
    <xf numFmtId="0" fontId="2" fillId="0" borderId="0" xfId="0" applyFont="1" applyAlignment="1">
      <alignment vertical="center"/>
    </xf>
    <xf numFmtId="0" fontId="2" fillId="22" borderId="0" xfId="0" applyFont="1" applyFill="1" applyAlignment="1">
      <alignment vertical="center"/>
    </xf>
    <xf numFmtId="0" fontId="33" fillId="22" borderId="0" xfId="0" applyFont="1" applyFill="1" applyAlignment="1">
      <alignment vertical="center"/>
    </xf>
    <xf numFmtId="0" fontId="7" fillId="22" borderId="0" xfId="0" applyFont="1" applyFill="1" applyAlignment="1">
      <alignment horizontal="left" vertical="center"/>
    </xf>
    <xf numFmtId="0" fontId="8" fillId="22" borderId="0" xfId="0" applyFont="1" applyFill="1" applyAlignment="1">
      <alignment vertical="center"/>
    </xf>
    <xf numFmtId="0" fontId="14" fillId="22" borderId="0" xfId="0" applyFont="1" applyFill="1" applyAlignment="1">
      <alignment vertical="center"/>
    </xf>
    <xf numFmtId="0" fontId="7" fillId="22" borderId="13" xfId="0" applyFont="1" applyFill="1" applyBorder="1" applyAlignment="1">
      <alignment horizontal="center" vertical="center" wrapText="1"/>
    </xf>
    <xf numFmtId="0" fontId="7" fillId="22" borderId="14" xfId="0" applyFont="1" applyFill="1" applyBorder="1" applyAlignment="1">
      <alignment horizontal="center" vertical="center" wrapText="1"/>
    </xf>
    <xf numFmtId="0" fontId="7" fillId="22" borderId="15" xfId="0" applyFont="1" applyFill="1" applyBorder="1" applyAlignment="1">
      <alignment horizontal="center" vertical="center" wrapText="1"/>
    </xf>
    <xf numFmtId="0" fontId="7" fillId="22" borderId="16" xfId="0" applyFont="1" applyFill="1" applyBorder="1" applyAlignment="1">
      <alignment horizontal="center" vertical="center" wrapText="1"/>
    </xf>
    <xf numFmtId="0" fontId="8" fillId="22" borderId="2" xfId="0" applyFont="1" applyFill="1" applyBorder="1" applyAlignment="1">
      <alignment vertical="center" wrapText="1"/>
    </xf>
    <xf numFmtId="0" fontId="8" fillId="22" borderId="17" xfId="0" applyFont="1" applyFill="1" applyBorder="1" applyAlignment="1">
      <alignment vertical="center" wrapText="1"/>
    </xf>
    <xf numFmtId="0" fontId="7" fillId="22" borderId="18" xfId="0" applyFont="1" applyFill="1" applyBorder="1" applyAlignment="1">
      <alignment horizontal="center" vertical="center" wrapText="1"/>
    </xf>
    <xf numFmtId="0" fontId="8" fillId="22" borderId="19" xfId="0" applyFont="1" applyFill="1" applyBorder="1" applyAlignment="1">
      <alignment vertical="center" wrapText="1"/>
    </xf>
    <xf numFmtId="0" fontId="8" fillId="22" borderId="20" xfId="0" applyFont="1" applyFill="1" applyBorder="1" applyAlignment="1">
      <alignment vertical="center" wrapText="1"/>
    </xf>
    <xf numFmtId="0" fontId="7" fillId="22" borderId="0" xfId="0" applyFont="1" applyFill="1" applyAlignment="1">
      <alignment vertical="center"/>
    </xf>
    <xf numFmtId="0" fontId="37" fillId="22" borderId="0" xfId="0" applyFont="1" applyFill="1" applyAlignment="1">
      <alignment vertical="center"/>
    </xf>
    <xf numFmtId="0" fontId="8" fillId="22" borderId="0" xfId="0" applyFont="1" applyFill="1" applyAlignment="1">
      <alignment horizontal="left" vertical="center"/>
    </xf>
    <xf numFmtId="0" fontId="38" fillId="22" borderId="0" xfId="0" applyFont="1" applyFill="1" applyAlignment="1">
      <alignment vertical="center"/>
    </xf>
    <xf numFmtId="0" fontId="29" fillId="22" borderId="0" xfId="0" applyFont="1" applyFill="1" applyAlignment="1">
      <alignment vertical="center"/>
    </xf>
    <xf numFmtId="0" fontId="39" fillId="22" borderId="0" xfId="0" applyFont="1" applyFill="1" applyAlignment="1">
      <alignment vertical="center"/>
    </xf>
    <xf numFmtId="0" fontId="37" fillId="22" borderId="0" xfId="0" applyFont="1" applyFill="1" applyAlignment="1">
      <alignment horizontal="left" vertical="center"/>
    </xf>
    <xf numFmtId="0" fontId="22" fillId="22" borderId="13" xfId="0" applyFont="1" applyFill="1" applyBorder="1" applyAlignment="1">
      <alignment horizontal="center" vertical="center"/>
    </xf>
    <xf numFmtId="0" fontId="2" fillId="22" borderId="15" xfId="0" applyFont="1" applyFill="1" applyBorder="1" applyAlignment="1">
      <alignment vertical="center"/>
    </xf>
    <xf numFmtId="0" fontId="2" fillId="22" borderId="16" xfId="0" applyFont="1" applyFill="1" applyBorder="1" applyAlignment="1">
      <alignment vertical="center"/>
    </xf>
    <xf numFmtId="0" fontId="2" fillId="22" borderId="17" xfId="0" applyFont="1" applyFill="1" applyBorder="1" applyAlignment="1">
      <alignment vertical="center"/>
    </xf>
    <xf numFmtId="0" fontId="7" fillId="22" borderId="17" xfId="0" applyFont="1" applyFill="1" applyBorder="1" applyAlignment="1">
      <alignment horizontal="center" vertical="center" wrapText="1"/>
    </xf>
    <xf numFmtId="0" fontId="8" fillId="22" borderId="16" xfId="0" applyFont="1" applyFill="1" applyBorder="1" applyAlignment="1">
      <alignment horizontal="center" vertical="center" wrapText="1"/>
    </xf>
    <xf numFmtId="0" fontId="8" fillId="22" borderId="18" xfId="0" applyFont="1" applyFill="1" applyBorder="1" applyAlignment="1">
      <alignment horizontal="center" vertical="center" wrapText="1"/>
    </xf>
    <xf numFmtId="0" fontId="32" fillId="22" borderId="0" xfId="0" applyFont="1" applyFill="1" applyAlignment="1">
      <alignment horizontal="left" vertical="center"/>
    </xf>
    <xf numFmtId="0" fontId="22" fillId="22" borderId="0" xfId="0" applyFont="1" applyFill="1" applyAlignment="1">
      <alignment horizontal="left" vertical="center"/>
    </xf>
    <xf numFmtId="0" fontId="32" fillId="22" borderId="0" xfId="0" applyFont="1" applyFill="1" applyAlignment="1">
      <alignment vertical="center"/>
    </xf>
    <xf numFmtId="0" fontId="14" fillId="22" borderId="0" xfId="0" applyFont="1" applyFill="1"/>
    <xf numFmtId="0" fontId="7" fillId="22" borderId="0" xfId="0" applyFont="1" applyFill="1"/>
    <xf numFmtId="0" fontId="2" fillId="0" borderId="2" xfId="16"/>
    <xf numFmtId="0" fontId="8" fillId="0" borderId="2" xfId="22" applyFont="1" applyAlignment="1">
      <alignment vertical="center"/>
    </xf>
    <xf numFmtId="0" fontId="4" fillId="15" borderId="2" xfId="22" applyFont="1" applyFill="1" applyAlignment="1">
      <alignment horizontal="center" vertical="center"/>
    </xf>
    <xf numFmtId="0" fontId="16" fillId="14" borderId="2" xfId="22" applyFont="1" applyFill="1" applyAlignment="1">
      <alignment horizontal="center" vertical="center"/>
    </xf>
    <xf numFmtId="0" fontId="14" fillId="2" borderId="2" xfId="22" applyFont="1" applyFill="1" applyAlignment="1">
      <alignment horizontal="right" vertical="center" wrapText="1"/>
    </xf>
    <xf numFmtId="0" fontId="15" fillId="9" borderId="2" xfId="23" applyFont="1" applyFill="1" applyAlignment="1">
      <alignment horizontal="right" vertical="center"/>
    </xf>
    <xf numFmtId="0" fontId="8" fillId="8" borderId="11" xfId="22" applyFont="1" applyFill="1" applyBorder="1" applyAlignment="1">
      <alignment vertical="center"/>
    </xf>
    <xf numFmtId="0" fontId="8" fillId="8" borderId="12" xfId="22" applyFont="1" applyFill="1" applyBorder="1" applyAlignment="1">
      <alignment vertical="center"/>
    </xf>
    <xf numFmtId="0" fontId="8" fillId="12" borderId="2" xfId="22" applyFont="1" applyFill="1" applyAlignment="1">
      <alignment vertical="center"/>
    </xf>
    <xf numFmtId="0" fontId="26" fillId="17" borderId="13" xfId="22" applyFont="1" applyFill="1" applyBorder="1" applyAlignment="1">
      <alignment horizontal="center" vertical="center"/>
    </xf>
    <xf numFmtId="0" fontId="17" fillId="21" borderId="14" xfId="22" applyFont="1" applyFill="1" applyBorder="1" applyAlignment="1">
      <alignment vertical="center"/>
    </xf>
    <xf numFmtId="0" fontId="15" fillId="12" borderId="16" xfId="23" applyFont="1" applyFill="1" applyBorder="1" applyAlignment="1">
      <alignment horizontal="right" vertical="center"/>
    </xf>
    <xf numFmtId="0" fontId="8" fillId="12" borderId="2" xfId="22" applyFont="1" applyFill="1" applyAlignment="1">
      <alignment vertical="top"/>
    </xf>
    <xf numFmtId="0" fontId="8" fillId="12" borderId="17" xfId="22" applyFont="1" applyFill="1" applyBorder="1" applyAlignment="1">
      <alignment vertical="center"/>
    </xf>
    <xf numFmtId="0" fontId="7" fillId="3" borderId="2" xfId="22" applyFont="1" applyFill="1" applyAlignment="1">
      <alignment vertical="center"/>
    </xf>
    <xf numFmtId="0" fontId="7" fillId="3" borderId="2" xfId="22" applyFont="1" applyFill="1" applyAlignment="1">
      <alignment horizontal="center" vertical="center"/>
    </xf>
    <xf numFmtId="0" fontId="8" fillId="27" borderId="2" xfId="22" applyFont="1" applyFill="1" applyAlignment="1">
      <alignment vertical="center"/>
    </xf>
    <xf numFmtId="0" fontId="8" fillId="27" borderId="2" xfId="22" applyFont="1" applyFill="1" applyAlignment="1">
      <alignment vertical="center" wrapText="1"/>
    </xf>
    <xf numFmtId="0" fontId="8" fillId="27" borderId="2" xfId="22" applyFont="1" applyFill="1" applyAlignment="1">
      <alignment horizontal="center" vertical="center"/>
    </xf>
    <xf numFmtId="0" fontId="9" fillId="10" borderId="2" xfId="22" applyFont="1" applyFill="1" applyAlignment="1">
      <alignment horizontal="right" vertical="center"/>
    </xf>
    <xf numFmtId="0" fontId="2" fillId="0" borderId="2" xfId="22"/>
    <xf numFmtId="0" fontId="29" fillId="0" borderId="2" xfId="22" applyFont="1" applyAlignment="1">
      <alignment vertical="center"/>
    </xf>
    <xf numFmtId="0" fontId="22" fillId="14" borderId="2" xfId="22" applyFont="1" applyFill="1" applyAlignment="1">
      <alignment vertical="center"/>
    </xf>
    <xf numFmtId="0" fontId="7" fillId="14" borderId="2" xfId="22" applyFont="1" applyFill="1" applyAlignment="1">
      <alignment vertical="center"/>
    </xf>
    <xf numFmtId="0" fontId="7" fillId="14" borderId="2" xfId="22" applyFont="1" applyFill="1" applyAlignment="1">
      <alignment horizontal="center" vertical="center"/>
    </xf>
    <xf numFmtId="0" fontId="10" fillId="28" borderId="2" xfId="22" applyFont="1" applyFill="1" applyAlignment="1">
      <alignment vertical="center"/>
    </xf>
    <xf numFmtId="0" fontId="10" fillId="28" borderId="2" xfId="22" applyFont="1" applyFill="1" applyAlignment="1">
      <alignment vertical="center" wrapText="1"/>
    </xf>
    <xf numFmtId="0" fontId="10" fillId="28" borderId="2" xfId="22" applyFont="1" applyFill="1" applyAlignment="1">
      <alignment horizontal="center" vertical="center"/>
    </xf>
    <xf numFmtId="0" fontId="8" fillId="28" borderId="2" xfId="22" applyFont="1" applyFill="1" applyAlignment="1">
      <alignment vertical="center"/>
    </xf>
    <xf numFmtId="0" fontId="8" fillId="28" borderId="2" xfId="22" applyFont="1" applyFill="1" applyAlignment="1">
      <alignment horizontal="center" vertical="center"/>
    </xf>
    <xf numFmtId="0" fontId="22" fillId="4" borderId="2" xfId="22" applyFont="1" applyFill="1" applyAlignment="1">
      <alignment vertical="center"/>
    </xf>
    <xf numFmtId="0" fontId="7" fillId="4" borderId="2" xfId="22" applyFont="1" applyFill="1" applyAlignment="1">
      <alignment vertical="center"/>
    </xf>
    <xf numFmtId="0" fontId="11" fillId="29" borderId="2" xfId="22" applyFont="1" applyFill="1" applyAlignment="1">
      <alignment vertical="center"/>
    </xf>
    <xf numFmtId="0" fontId="10" fillId="29" borderId="2" xfId="22" applyFont="1" applyFill="1" applyAlignment="1">
      <alignment vertical="center"/>
    </xf>
    <xf numFmtId="0" fontId="8" fillId="29" borderId="2" xfId="22" applyFont="1" applyFill="1" applyAlignment="1">
      <alignment vertical="center"/>
    </xf>
    <xf numFmtId="0" fontId="22" fillId="16" borderId="2" xfId="22" applyFont="1" applyFill="1" applyAlignment="1">
      <alignment horizontal="left"/>
    </xf>
    <xf numFmtId="0" fontId="24" fillId="16" borderId="2" xfId="22" applyFont="1" applyFill="1" applyAlignment="1">
      <alignment horizontal="left"/>
    </xf>
    <xf numFmtId="0" fontId="22" fillId="16" borderId="2" xfId="22" applyFont="1" applyFill="1" applyAlignment="1">
      <alignment horizontal="left" vertical="center"/>
    </xf>
    <xf numFmtId="0" fontId="22" fillId="0" borderId="2" xfId="22" applyFont="1" applyAlignment="1">
      <alignment horizontal="center" vertical="center"/>
    </xf>
    <xf numFmtId="0" fontId="23" fillId="0" borderId="2" xfId="22" applyFont="1" applyAlignment="1">
      <alignment vertical="center"/>
    </xf>
    <xf numFmtId="0" fontId="6" fillId="15" borderId="2" xfId="22" applyFont="1" applyFill="1" applyAlignment="1">
      <alignment horizontal="center" vertical="center"/>
    </xf>
    <xf numFmtId="0" fontId="2" fillId="5" borderId="2" xfId="22" applyFill="1" applyAlignment="1">
      <alignment horizontal="center" vertical="center"/>
    </xf>
    <xf numFmtId="0" fontId="2" fillId="0" borderId="2" xfId="16" applyAlignment="1">
      <alignment vertical="center"/>
    </xf>
    <xf numFmtId="0" fontId="22" fillId="3" borderId="2" xfId="22" applyFont="1" applyFill="1" applyAlignment="1">
      <alignment vertical="center"/>
    </xf>
    <xf numFmtId="0" fontId="11" fillId="6" borderId="2" xfId="22" applyFont="1" applyFill="1" applyAlignment="1">
      <alignment vertical="center"/>
    </xf>
    <xf numFmtId="0" fontId="10" fillId="29" borderId="2" xfId="22" applyFont="1" applyFill="1" applyAlignment="1">
      <alignment horizontal="center" vertical="center"/>
    </xf>
    <xf numFmtId="0" fontId="46" fillId="13" borderId="2" xfId="25" applyFont="1" applyFill="1" applyAlignment="1">
      <alignment vertical="center"/>
    </xf>
    <xf numFmtId="0" fontId="6" fillId="15" borderId="0" xfId="0" applyFont="1" applyFill="1" applyAlignment="1">
      <alignment vertical="center"/>
    </xf>
    <xf numFmtId="0" fontId="0" fillId="22" borderId="0" xfId="0" applyFill="1" applyAlignment="1">
      <alignment vertical="center"/>
    </xf>
    <xf numFmtId="0" fontId="0" fillId="22" borderId="0" xfId="0" applyFill="1" applyAlignment="1">
      <alignment horizontal="center" vertical="center"/>
    </xf>
    <xf numFmtId="0" fontId="24" fillId="22" borderId="0" xfId="0" applyFont="1" applyFill="1" applyAlignment="1">
      <alignment vertical="center"/>
    </xf>
    <xf numFmtId="0" fontId="24" fillId="22" borderId="0" xfId="0" applyFont="1" applyFill="1" applyAlignment="1">
      <alignment horizontal="center" vertical="center"/>
    </xf>
    <xf numFmtId="0" fontId="0" fillId="22" borderId="0" xfId="0" applyFill="1" applyAlignment="1">
      <alignment horizontal="right" vertical="center"/>
    </xf>
    <xf numFmtId="0" fontId="6" fillId="15" borderId="0" xfId="0" applyFont="1" applyFill="1" applyAlignment="1">
      <alignment horizontal="center" vertical="center"/>
    </xf>
    <xf numFmtId="0" fontId="52" fillId="13" borderId="2" xfId="26" applyFont="1" applyFill="1" applyAlignment="1">
      <alignment horizontal="left" vertical="center" wrapText="1"/>
    </xf>
    <xf numFmtId="0" fontId="52" fillId="13" borderId="2" xfId="26" applyFont="1" applyFill="1" applyAlignment="1">
      <alignment vertical="center"/>
    </xf>
    <xf numFmtId="0" fontId="52" fillId="13" borderId="2" xfId="26" applyFont="1" applyFill="1" applyAlignment="1">
      <alignment horizontal="center" vertical="center"/>
    </xf>
    <xf numFmtId="0" fontId="52" fillId="0" borderId="2" xfId="26" applyFont="1" applyAlignment="1">
      <alignment vertical="center"/>
    </xf>
    <xf numFmtId="0" fontId="54" fillId="13" borderId="2" xfId="27" applyFont="1" applyFill="1" applyAlignment="1">
      <alignment vertical="center"/>
    </xf>
    <xf numFmtId="0" fontId="52" fillId="0" borderId="2" xfId="26" applyFont="1" applyAlignment="1">
      <alignment horizontal="center" vertical="center"/>
    </xf>
    <xf numFmtId="0" fontId="51" fillId="0" borderId="2" xfId="26" applyFont="1" applyAlignment="1">
      <alignment horizontal="center" vertical="center"/>
    </xf>
    <xf numFmtId="0" fontId="55" fillId="13" borderId="2" xfId="26" applyFont="1" applyFill="1" applyAlignment="1">
      <alignment vertical="center"/>
    </xf>
    <xf numFmtId="0" fontId="48" fillId="0" borderId="2" xfId="26"/>
    <xf numFmtId="0" fontId="57" fillId="13" borderId="2" xfId="26" applyFont="1" applyFill="1" applyAlignment="1">
      <alignment horizontal="center" vertical="center" wrapText="1"/>
    </xf>
    <xf numFmtId="0" fontId="57" fillId="13" borderId="2" xfId="26" applyFont="1" applyFill="1" applyAlignment="1">
      <alignment horizontal="center" vertical="center"/>
    </xf>
    <xf numFmtId="0" fontId="59" fillId="13" borderId="19" xfId="26" applyFont="1" applyFill="1" applyBorder="1" applyAlignment="1">
      <alignment horizontal="center" vertical="center"/>
    </xf>
    <xf numFmtId="0" fontId="49" fillId="0" borderId="2" xfId="26" applyFont="1" applyAlignment="1">
      <alignment horizontal="center" vertical="center"/>
    </xf>
    <xf numFmtId="0" fontId="48" fillId="11" borderId="2" xfId="26" applyFill="1" applyAlignment="1">
      <alignment horizontal="center" vertical="center"/>
    </xf>
    <xf numFmtId="0" fontId="48" fillId="0" borderId="2" xfId="26" applyAlignment="1">
      <alignment horizontal="center" vertical="center"/>
    </xf>
    <xf numFmtId="0" fontId="60" fillId="0" borderId="2" xfId="26" applyFont="1" applyAlignment="1">
      <alignment vertical="center"/>
    </xf>
    <xf numFmtId="0" fontId="48" fillId="0" borderId="2" xfId="26" applyAlignment="1">
      <alignment vertical="center"/>
    </xf>
    <xf numFmtId="0" fontId="52" fillId="25" borderId="2" xfId="26" applyFont="1" applyFill="1" applyAlignment="1">
      <alignment horizontal="center" vertical="center"/>
    </xf>
    <xf numFmtId="0" fontId="52" fillId="34" borderId="2" xfId="26" applyFont="1" applyFill="1" applyAlignment="1">
      <alignment vertical="center"/>
    </xf>
    <xf numFmtId="0" fontId="50" fillId="0" borderId="2" xfId="26" applyFont="1" applyAlignment="1">
      <alignment horizontal="center" vertical="center"/>
    </xf>
    <xf numFmtId="0" fontId="45" fillId="32" borderId="2" xfId="16" applyFont="1" applyFill="1" applyAlignment="1">
      <alignment horizontal="left" vertical="center"/>
    </xf>
    <xf numFmtId="0" fontId="45" fillId="32" borderId="2" xfId="16" applyFont="1" applyFill="1" applyAlignment="1">
      <alignment horizontal="center" vertical="center"/>
    </xf>
    <xf numFmtId="0" fontId="61" fillId="0" borderId="2" xfId="16" applyFont="1" applyAlignment="1">
      <alignment vertical="center"/>
    </xf>
    <xf numFmtId="0" fontId="62" fillId="48" borderId="2" xfId="16" applyFont="1" applyFill="1" applyAlignment="1">
      <alignment horizontal="right" vertical="center" wrapText="1"/>
    </xf>
    <xf numFmtId="0" fontId="32" fillId="48" borderId="2" xfId="16" applyFont="1" applyFill="1" applyAlignment="1">
      <alignment vertical="center"/>
    </xf>
    <xf numFmtId="0" fontId="32" fillId="48" borderId="2" xfId="16" applyFont="1" applyFill="1" applyAlignment="1">
      <alignment vertical="center" wrapText="1"/>
    </xf>
    <xf numFmtId="0" fontId="8" fillId="48" borderId="2" xfId="16" applyFont="1" applyFill="1" applyAlignment="1">
      <alignment vertical="center" wrapText="1"/>
    </xf>
    <xf numFmtId="0" fontId="36" fillId="0" borderId="2" xfId="16" applyFont="1" applyAlignment="1">
      <alignment vertical="center" wrapText="1"/>
    </xf>
    <xf numFmtId="0" fontId="45" fillId="31" borderId="2" xfId="16" applyFont="1" applyFill="1" applyAlignment="1">
      <alignment vertical="center"/>
    </xf>
    <xf numFmtId="0" fontId="4" fillId="31" borderId="2" xfId="16" applyFont="1" applyFill="1" applyAlignment="1">
      <alignment vertical="center" wrapText="1"/>
    </xf>
    <xf numFmtId="0" fontId="63" fillId="16" borderId="2" xfId="16" applyFont="1" applyFill="1" applyAlignment="1">
      <alignment horizontal="center" vertical="center" wrapText="1"/>
    </xf>
    <xf numFmtId="0" fontId="63" fillId="16" borderId="2" xfId="16" applyFont="1" applyFill="1" applyAlignment="1">
      <alignment horizontal="center" vertical="center"/>
    </xf>
    <xf numFmtId="0" fontId="8" fillId="0" borderId="2" xfId="16" applyFont="1" applyAlignment="1">
      <alignment vertical="center"/>
    </xf>
    <xf numFmtId="0" fontId="8" fillId="14" borderId="2" xfId="16" applyFont="1" applyFill="1" applyAlignment="1">
      <alignment vertical="center" wrapText="1"/>
    </xf>
    <xf numFmtId="0" fontId="8" fillId="14" borderId="2" xfId="16" applyFont="1" applyFill="1" applyAlignment="1">
      <alignment horizontal="center" vertical="center" wrapText="1"/>
    </xf>
    <xf numFmtId="0" fontId="8" fillId="14" borderId="2" xfId="16" applyFont="1" applyFill="1" applyAlignment="1">
      <alignment vertical="center"/>
    </xf>
    <xf numFmtId="0" fontId="45" fillId="38" borderId="2" xfId="16" applyFont="1" applyFill="1" applyAlignment="1">
      <alignment vertical="center"/>
    </xf>
    <xf numFmtId="0" fontId="4" fillId="38" borderId="2" xfId="16" applyFont="1" applyFill="1" applyAlignment="1">
      <alignment vertical="center" wrapText="1"/>
    </xf>
    <xf numFmtId="0" fontId="64" fillId="49" borderId="2" xfId="16" applyFont="1" applyFill="1" applyAlignment="1">
      <alignment horizontal="center" vertical="center" wrapText="1"/>
    </xf>
    <xf numFmtId="0" fontId="14" fillId="49" borderId="2" xfId="16" applyFont="1" applyFill="1" applyAlignment="1">
      <alignment vertical="center" wrapText="1"/>
    </xf>
    <xf numFmtId="0" fontId="8" fillId="49" borderId="2" xfId="16" applyFont="1" applyFill="1" applyAlignment="1">
      <alignment vertical="center" wrapText="1"/>
    </xf>
    <xf numFmtId="0" fontId="8" fillId="49" borderId="2" xfId="16" applyFont="1" applyFill="1" applyAlignment="1">
      <alignment vertical="center"/>
    </xf>
    <xf numFmtId="0" fontId="8" fillId="0" borderId="2" xfId="16" applyFont="1" applyAlignment="1">
      <alignment horizontal="center" vertical="center" wrapText="1"/>
    </xf>
    <xf numFmtId="0" fontId="8" fillId="0" borderId="2" xfId="16" applyFont="1" applyAlignment="1">
      <alignment vertical="center" wrapText="1"/>
    </xf>
    <xf numFmtId="0" fontId="4" fillId="43" borderId="2" xfId="16" applyFont="1" applyFill="1" applyAlignment="1">
      <alignment vertical="center" wrapText="1"/>
    </xf>
    <xf numFmtId="0" fontId="8" fillId="45" borderId="2" xfId="16" applyFont="1" applyFill="1" applyAlignment="1">
      <alignment vertical="center" wrapText="1"/>
    </xf>
    <xf numFmtId="0" fontId="8" fillId="45" borderId="2" xfId="16" applyFont="1" applyFill="1" applyAlignment="1">
      <alignment vertical="center"/>
    </xf>
    <xf numFmtId="0" fontId="4" fillId="40" borderId="2" xfId="16" applyFont="1" applyFill="1" applyAlignment="1">
      <alignment vertical="center" wrapText="1"/>
    </xf>
    <xf numFmtId="0" fontId="17" fillId="41" borderId="2" xfId="16" applyFont="1" applyFill="1" applyAlignment="1">
      <alignment horizontal="center" vertical="center" wrapText="1"/>
    </xf>
    <xf numFmtId="0" fontId="17" fillId="41" borderId="2" xfId="16" applyFont="1" applyFill="1" applyAlignment="1">
      <alignment horizontal="center" vertical="center"/>
    </xf>
    <xf numFmtId="0" fontId="66" fillId="47" borderId="2" xfId="16" applyFont="1" applyFill="1" applyAlignment="1">
      <alignment horizontal="center" vertical="center" wrapText="1"/>
    </xf>
    <xf numFmtId="0" fontId="8" fillId="47" borderId="2" xfId="16" applyFont="1" applyFill="1" applyAlignment="1">
      <alignment vertical="center" wrapText="1"/>
    </xf>
    <xf numFmtId="0" fontId="8" fillId="47" borderId="2" xfId="16" applyFont="1" applyFill="1" applyAlignment="1">
      <alignment vertical="center"/>
    </xf>
    <xf numFmtId="0" fontId="13" fillId="42" borderId="2" xfId="16" applyFont="1" applyFill="1" applyAlignment="1">
      <alignment vertical="center" wrapText="1"/>
    </xf>
    <xf numFmtId="0" fontId="8" fillId="36" borderId="2" xfId="16" applyFont="1" applyFill="1" applyAlignment="1">
      <alignment vertical="center"/>
    </xf>
    <xf numFmtId="0" fontId="8" fillId="36" borderId="2" xfId="16" applyFont="1" applyFill="1" applyAlignment="1">
      <alignment vertical="center" wrapText="1"/>
    </xf>
    <xf numFmtId="0" fontId="4" fillId="50" borderId="2" xfId="16" applyFont="1" applyFill="1" applyAlignment="1">
      <alignment vertical="center" wrapText="1"/>
    </xf>
    <xf numFmtId="0" fontId="67" fillId="52" borderId="2" xfId="16" applyFont="1" applyFill="1" applyAlignment="1">
      <alignment vertical="center" wrapText="1"/>
    </xf>
    <xf numFmtId="0" fontId="8" fillId="52" borderId="2" xfId="16" applyFont="1" applyFill="1" applyAlignment="1">
      <alignment vertical="center"/>
    </xf>
    <xf numFmtId="0" fontId="8" fillId="52" borderId="2" xfId="16" applyFont="1" applyFill="1" applyAlignment="1">
      <alignment vertical="center" wrapText="1"/>
    </xf>
    <xf numFmtId="0" fontId="7" fillId="49" borderId="2" xfId="16" applyFont="1" applyFill="1" applyAlignment="1">
      <alignment horizontal="center" vertical="center" wrapText="1"/>
    </xf>
    <xf numFmtId="0" fontId="7" fillId="45" borderId="2" xfId="16" applyFont="1" applyFill="1" applyAlignment="1">
      <alignment horizontal="center" vertical="center" wrapText="1"/>
    </xf>
    <xf numFmtId="0" fontId="68" fillId="0" borderId="2" xfId="16" applyFont="1" applyAlignment="1">
      <alignment horizontal="center" vertical="center" wrapText="1"/>
    </xf>
    <xf numFmtId="0" fontId="65" fillId="45" borderId="2" xfId="16" applyFont="1" applyFill="1" applyAlignment="1">
      <alignment horizontal="center" vertical="center" wrapText="1"/>
    </xf>
    <xf numFmtId="0" fontId="8" fillId="47" borderId="2" xfId="16" applyFont="1" applyFill="1" applyAlignment="1">
      <alignment horizontal="center" vertical="center" wrapText="1"/>
    </xf>
    <xf numFmtId="0" fontId="45" fillId="43" borderId="2" xfId="16" applyFont="1" applyFill="1" applyAlignment="1">
      <alignment vertical="center"/>
    </xf>
    <xf numFmtId="0" fontId="45" fillId="40" borderId="2" xfId="16" applyFont="1" applyFill="1" applyAlignment="1">
      <alignment vertical="center"/>
    </xf>
    <xf numFmtId="0" fontId="69" fillId="42" borderId="2" xfId="16" applyFont="1" applyFill="1" applyAlignment="1">
      <alignment vertical="center"/>
    </xf>
    <xf numFmtId="0" fontId="45" fillId="50" borderId="2" xfId="16" applyFont="1" applyFill="1" applyAlignment="1">
      <alignment vertical="center"/>
    </xf>
    <xf numFmtId="0" fontId="63" fillId="39" borderId="2" xfId="16" applyFont="1" applyFill="1" applyAlignment="1">
      <alignment horizontal="center" vertical="center" wrapText="1"/>
    </xf>
    <xf numFmtId="0" fontId="17" fillId="44" borderId="2" xfId="16" applyFont="1" applyFill="1" applyAlignment="1">
      <alignment horizontal="center" vertical="center" wrapText="1"/>
    </xf>
    <xf numFmtId="0" fontId="17" fillId="44" borderId="2" xfId="16" applyFont="1" applyFill="1" applyAlignment="1">
      <alignment horizontal="center" vertical="center"/>
    </xf>
    <xf numFmtId="0" fontId="63" fillId="51" borderId="2" xfId="16" applyFont="1" applyFill="1" applyAlignment="1">
      <alignment horizontal="center" vertical="center" wrapText="1"/>
    </xf>
    <xf numFmtId="0" fontId="63" fillId="51" borderId="2" xfId="16" applyFont="1" applyFill="1" applyAlignment="1">
      <alignment horizontal="center" vertical="center"/>
    </xf>
    <xf numFmtId="0" fontId="7" fillId="10" borderId="2" xfId="22" applyFont="1" applyFill="1" applyAlignment="1">
      <alignment horizontal="center" vertical="center"/>
    </xf>
    <xf numFmtId="0" fontId="8" fillId="36" borderId="2" xfId="22" applyFont="1" applyFill="1" applyAlignment="1">
      <alignment vertical="center"/>
    </xf>
    <xf numFmtId="0" fontId="70" fillId="22" borderId="2" xfId="16" applyFont="1" applyFill="1" applyAlignment="1">
      <alignment vertical="center"/>
    </xf>
    <xf numFmtId="0" fontId="71" fillId="22" borderId="2" xfId="16" applyFont="1" applyFill="1" applyAlignment="1">
      <alignment vertical="center"/>
    </xf>
    <xf numFmtId="0" fontId="2" fillId="22" borderId="2" xfId="16" applyFill="1"/>
    <xf numFmtId="0" fontId="28" fillId="53" borderId="2" xfId="16" applyFont="1" applyFill="1" applyAlignment="1">
      <alignment horizontal="center" vertical="center" wrapText="1"/>
    </xf>
    <xf numFmtId="0" fontId="28" fillId="53" borderId="2" xfId="16" applyFont="1" applyFill="1" applyAlignment="1">
      <alignment horizontal="center" vertical="center"/>
    </xf>
    <xf numFmtId="0" fontId="28" fillId="56" borderId="2" xfId="16" applyFont="1" applyFill="1" applyAlignment="1">
      <alignment horizontal="center" vertical="center"/>
    </xf>
    <xf numFmtId="0" fontId="15" fillId="22" borderId="2" xfId="16" applyFont="1" applyFill="1" applyAlignment="1">
      <alignment vertical="center" wrapText="1"/>
    </xf>
    <xf numFmtId="0" fontId="2" fillId="22" borderId="2" xfId="16" applyFill="1" applyAlignment="1">
      <alignment vertical="center"/>
    </xf>
    <xf numFmtId="0" fontId="28" fillId="53" borderId="2" xfId="16" applyFont="1" applyFill="1" applyAlignment="1">
      <alignment vertical="center"/>
    </xf>
    <xf numFmtId="0" fontId="15" fillId="36" borderId="2" xfId="16" applyFont="1" applyFill="1" applyAlignment="1">
      <alignment horizontal="right" vertical="center"/>
    </xf>
    <xf numFmtId="0" fontId="15" fillId="36" borderId="2" xfId="16" applyFont="1" applyFill="1" applyAlignment="1">
      <alignment horizontal="center" vertical="center"/>
    </xf>
    <xf numFmtId="0" fontId="72" fillId="22" borderId="2" xfId="16" applyFont="1" applyFill="1" applyAlignment="1">
      <alignment horizontal="right" vertical="top"/>
    </xf>
    <xf numFmtId="0" fontId="47" fillId="53" borderId="2" xfId="16" applyFont="1" applyFill="1" applyAlignment="1">
      <alignment vertical="center"/>
    </xf>
    <xf numFmtId="0" fontId="43" fillId="53" borderId="2" xfId="16" applyFont="1" applyFill="1" applyAlignment="1">
      <alignment vertical="center"/>
    </xf>
    <xf numFmtId="0" fontId="15" fillId="37" borderId="2" xfId="16" applyFont="1" applyFill="1" applyAlignment="1">
      <alignment horizontal="right" vertical="center"/>
    </xf>
    <xf numFmtId="0" fontId="15" fillId="37" borderId="2" xfId="16" applyFont="1" applyFill="1" applyAlignment="1">
      <alignment horizontal="center" vertical="center"/>
    </xf>
    <xf numFmtId="0" fontId="42" fillId="55" borderId="2" xfId="16" applyFont="1" applyFill="1" applyAlignment="1">
      <alignment horizontal="center" vertical="center"/>
    </xf>
    <xf numFmtId="0" fontId="15" fillId="22" borderId="2" xfId="16" applyFont="1" applyFill="1" applyAlignment="1">
      <alignment vertical="center"/>
    </xf>
    <xf numFmtId="0" fontId="28" fillId="24" borderId="2" xfId="16" applyFont="1" applyFill="1" applyAlignment="1">
      <alignment horizontal="center" vertical="center"/>
    </xf>
    <xf numFmtId="0" fontId="42" fillId="57" borderId="19" xfId="16" applyFont="1" applyFill="1" applyBorder="1" applyAlignment="1">
      <alignment horizontal="right" vertical="center"/>
    </xf>
    <xf numFmtId="0" fontId="42" fillId="57" borderId="19" xfId="16" applyFont="1" applyFill="1" applyBorder="1" applyAlignment="1">
      <alignment horizontal="center" vertical="center"/>
    </xf>
    <xf numFmtId="0" fontId="24" fillId="22" borderId="2" xfId="16" applyFont="1" applyFill="1" applyAlignment="1">
      <alignment horizontal="right" vertical="center"/>
    </xf>
    <xf numFmtId="0" fontId="24" fillId="22" borderId="2" xfId="16" applyFont="1" applyFill="1" applyAlignment="1">
      <alignment vertical="center"/>
    </xf>
    <xf numFmtId="0" fontId="28" fillId="33" borderId="2" xfId="16" applyFont="1" applyFill="1" applyAlignment="1">
      <alignment horizontal="center" vertical="center"/>
    </xf>
    <xf numFmtId="0" fontId="42" fillId="36" borderId="2" xfId="16" applyFont="1" applyFill="1" applyAlignment="1">
      <alignment horizontal="right" vertical="center"/>
    </xf>
    <xf numFmtId="0" fontId="28" fillId="53" borderId="2" xfId="16" applyFont="1" applyFill="1" applyAlignment="1">
      <alignment horizontal="right" vertical="center"/>
    </xf>
    <xf numFmtId="0" fontId="13" fillId="53" borderId="2" xfId="16" applyFont="1" applyFill="1" applyAlignment="1">
      <alignment horizontal="center" vertical="center"/>
    </xf>
    <xf numFmtId="0" fontId="73" fillId="22" borderId="2" xfId="16" applyFont="1" applyFill="1" applyAlignment="1">
      <alignment horizontal="left" vertical="center" wrapText="1"/>
    </xf>
    <xf numFmtId="0" fontId="15" fillId="54" borderId="2" xfId="16" applyFont="1" applyFill="1" applyAlignment="1">
      <alignment horizontal="center" vertical="center"/>
    </xf>
    <xf numFmtId="0" fontId="14" fillId="22" borderId="2" xfId="23" applyFont="1" applyFill="1" applyAlignment="1">
      <alignment vertical="center"/>
    </xf>
    <xf numFmtId="0" fontId="42" fillId="36" borderId="19" xfId="16" applyFont="1" applyFill="1" applyBorder="1" applyAlignment="1">
      <alignment horizontal="right" vertical="center"/>
    </xf>
    <xf numFmtId="0" fontId="15" fillId="36" borderId="19" xfId="16" applyFont="1" applyFill="1" applyBorder="1" applyAlignment="1">
      <alignment horizontal="center" vertical="center"/>
    </xf>
    <xf numFmtId="0" fontId="17" fillId="53" borderId="2" xfId="23" applyFont="1" applyFill="1" applyAlignment="1">
      <alignment vertical="center"/>
    </xf>
    <xf numFmtId="0" fontId="28" fillId="53" borderId="19" xfId="16" applyFont="1" applyFill="1" applyBorder="1" applyAlignment="1">
      <alignment vertical="center"/>
    </xf>
    <xf numFmtId="0" fontId="72" fillId="22" borderId="2" xfId="16" applyFont="1" applyFill="1" applyAlignment="1">
      <alignment vertical="center"/>
    </xf>
    <xf numFmtId="0" fontId="15" fillId="22" borderId="2" xfId="22" applyFont="1" applyFill="1" applyAlignment="1">
      <alignment horizontal="right" vertical="center" wrapText="1"/>
    </xf>
    <xf numFmtId="0" fontId="74" fillId="22" borderId="2" xfId="23" applyFont="1" applyFill="1" applyAlignment="1">
      <alignment horizontal="center" vertical="center"/>
    </xf>
    <xf numFmtId="0" fontId="7" fillId="10" borderId="2" xfId="22" applyFont="1" applyFill="1" applyAlignment="1">
      <alignment horizontal="left" vertical="center"/>
    </xf>
    <xf numFmtId="0" fontId="15" fillId="37" borderId="19" xfId="16" applyFont="1" applyFill="1" applyBorder="1" applyAlignment="1">
      <alignment horizontal="right" vertical="center"/>
    </xf>
    <xf numFmtId="2" fontId="15" fillId="37" borderId="19" xfId="16" applyNumberFormat="1" applyFont="1" applyFill="1" applyBorder="1" applyAlignment="1">
      <alignment horizontal="center" vertical="center"/>
    </xf>
    <xf numFmtId="0" fontId="75" fillId="22" borderId="2" xfId="16" applyFont="1" applyFill="1" applyAlignment="1">
      <alignment vertical="center"/>
    </xf>
    <xf numFmtId="0" fontId="42" fillId="22" borderId="2" xfId="16" applyFont="1" applyFill="1" applyAlignment="1">
      <alignment vertical="center"/>
    </xf>
    <xf numFmtId="0" fontId="15" fillId="57" borderId="2" xfId="16" applyFont="1" applyFill="1" applyAlignment="1">
      <alignment horizontal="right" vertical="center"/>
    </xf>
    <xf numFmtId="0" fontId="15" fillId="57" borderId="2" xfId="16" applyFont="1" applyFill="1" applyAlignment="1">
      <alignment horizontal="center" vertical="center"/>
    </xf>
    <xf numFmtId="0" fontId="8" fillId="7" borderId="21" xfId="22" applyFont="1" applyFill="1" applyBorder="1" applyAlignment="1">
      <alignment vertical="top" wrapText="1"/>
    </xf>
    <xf numFmtId="0" fontId="8" fillId="7" borderId="9" xfId="22" applyFont="1" applyFill="1" applyBorder="1" applyAlignment="1">
      <alignment vertical="top" wrapText="1"/>
    </xf>
    <xf numFmtId="0" fontId="8" fillId="7" borderId="10" xfId="22" applyFont="1" applyFill="1" applyBorder="1" applyAlignment="1">
      <alignment vertical="top" wrapText="1"/>
    </xf>
    <xf numFmtId="0" fontId="40" fillId="36" borderId="2" xfId="22" applyFont="1" applyFill="1" applyAlignment="1">
      <alignment horizontal="right" vertical="center"/>
    </xf>
    <xf numFmtId="0" fontId="40" fillId="36" borderId="2" xfId="22" applyFont="1" applyFill="1" applyAlignment="1">
      <alignment horizontal="center" vertical="center"/>
    </xf>
    <xf numFmtId="0" fontId="40" fillId="37" borderId="2" xfId="22" applyFont="1" applyFill="1" applyAlignment="1">
      <alignment horizontal="center" vertical="center"/>
    </xf>
    <xf numFmtId="0" fontId="40" fillId="37" borderId="2" xfId="22" applyFont="1" applyFill="1" applyAlignment="1">
      <alignment vertical="center"/>
    </xf>
    <xf numFmtId="0" fontId="23" fillId="8" borderId="22" xfId="22" applyFont="1" applyFill="1" applyBorder="1" applyAlignment="1">
      <alignment vertical="center"/>
    </xf>
    <xf numFmtId="0" fontId="8" fillId="8" borderId="23" xfId="22" applyFont="1" applyFill="1" applyBorder="1" applyAlignment="1">
      <alignment vertical="center"/>
    </xf>
    <xf numFmtId="0" fontId="23" fillId="8" borderId="24" xfId="22" applyFont="1" applyFill="1" applyBorder="1" applyAlignment="1">
      <alignment vertical="center"/>
    </xf>
    <xf numFmtId="0" fontId="8" fillId="8" borderId="25" xfId="22" applyFont="1" applyFill="1" applyBorder="1" applyAlignment="1">
      <alignment vertical="center"/>
    </xf>
    <xf numFmtId="0" fontId="76" fillId="22" borderId="2" xfId="16" applyFont="1" applyFill="1" applyAlignment="1">
      <alignment horizontal="center" vertical="center"/>
    </xf>
    <xf numFmtId="0" fontId="13" fillId="53" borderId="2" xfId="16" applyFont="1" applyFill="1" applyAlignment="1">
      <alignment horizontal="right" vertical="center"/>
    </xf>
    <xf numFmtId="0" fontId="23" fillId="8" borderId="26" xfId="22" applyFont="1" applyFill="1" applyBorder="1" applyAlignment="1">
      <alignment vertical="center"/>
    </xf>
    <xf numFmtId="0" fontId="8" fillId="8" borderId="27" xfId="22" applyFont="1" applyFill="1" applyBorder="1" applyAlignment="1">
      <alignment vertical="center"/>
    </xf>
    <xf numFmtId="0" fontId="8" fillId="8" borderId="28" xfId="22" applyFont="1" applyFill="1" applyBorder="1" applyAlignment="1">
      <alignment vertical="center"/>
    </xf>
    <xf numFmtId="0" fontId="42" fillId="22" borderId="2" xfId="16" applyFont="1" applyFill="1" applyAlignment="1">
      <alignment horizontal="right" vertical="center"/>
    </xf>
    <xf numFmtId="0" fontId="7" fillId="12" borderId="5" xfId="22" applyFont="1" applyFill="1" applyBorder="1" applyAlignment="1">
      <alignment horizontal="right" vertical="top"/>
    </xf>
    <xf numFmtId="0" fontId="42" fillId="22" borderId="2" xfId="16" applyFont="1" applyFill="1" applyAlignment="1">
      <alignment horizontal="left" vertical="center"/>
    </xf>
    <xf numFmtId="0" fontId="2" fillId="0" borderId="14" xfId="16" applyBorder="1"/>
    <xf numFmtId="0" fontId="2" fillId="0" borderId="15" xfId="16" applyBorder="1"/>
    <xf numFmtId="0" fontId="15" fillId="36" borderId="16" xfId="23" applyFont="1" applyFill="1" applyBorder="1" applyAlignment="1">
      <alignment horizontal="right" vertical="center"/>
    </xf>
    <xf numFmtId="0" fontId="8" fillId="36" borderId="2" xfId="22" applyFont="1" applyFill="1" applyAlignment="1">
      <alignment vertical="top"/>
    </xf>
    <xf numFmtId="0" fontId="8" fillId="36" borderId="17" xfId="22" applyFont="1" applyFill="1" applyBorder="1" applyAlignment="1">
      <alignment vertical="center"/>
    </xf>
    <xf numFmtId="0" fontId="15" fillId="37" borderId="18" xfId="23" applyFont="1" applyFill="1" applyBorder="1" applyAlignment="1">
      <alignment horizontal="right" vertical="center"/>
    </xf>
    <xf numFmtId="0" fontId="8" fillId="37" borderId="19" xfId="22" applyFont="1" applyFill="1" applyBorder="1" applyAlignment="1">
      <alignment vertical="center"/>
    </xf>
    <xf numFmtId="0" fontId="8" fillId="37" borderId="20" xfId="22" applyFont="1" applyFill="1" applyBorder="1" applyAlignment="1">
      <alignment vertical="center"/>
    </xf>
    <xf numFmtId="0" fontId="2" fillId="22" borderId="2" xfId="22" applyFill="1"/>
    <xf numFmtId="0" fontId="2" fillId="28" borderId="2" xfId="22" applyFill="1"/>
    <xf numFmtId="0" fontId="2" fillId="28" borderId="2" xfId="22" applyFill="1" applyAlignment="1">
      <alignment horizontal="center"/>
    </xf>
    <xf numFmtId="0" fontId="10" fillId="29" borderId="2" xfId="22" applyFont="1" applyFill="1" applyAlignment="1">
      <alignment horizontal="left" vertical="center" wrapText="1"/>
    </xf>
    <xf numFmtId="0" fontId="30" fillId="16" borderId="2" xfId="22" applyFont="1" applyFill="1" applyAlignment="1">
      <alignment horizontal="left"/>
    </xf>
    <xf numFmtId="0" fontId="24" fillId="16" borderId="2" xfId="22" applyFont="1" applyFill="1" applyAlignment="1">
      <alignment horizontal="center" vertical="center"/>
    </xf>
    <xf numFmtId="0" fontId="24" fillId="16" borderId="2" xfId="22" applyFont="1" applyFill="1" applyAlignment="1">
      <alignment horizontal="center"/>
    </xf>
    <xf numFmtId="0" fontId="27" fillId="16" borderId="2" xfId="22" applyFont="1" applyFill="1" applyAlignment="1">
      <alignment horizontal="left"/>
    </xf>
    <xf numFmtId="0" fontId="8" fillId="0" borderId="2" xfId="22" applyFont="1" applyAlignment="1">
      <alignment horizontal="center" vertical="center"/>
    </xf>
    <xf numFmtId="0" fontId="43" fillId="35" borderId="2" xfId="22" applyFont="1" applyFill="1" applyAlignment="1">
      <alignment horizontal="center" vertical="center"/>
    </xf>
    <xf numFmtId="0" fontId="2" fillId="0" borderId="2" xfId="22" applyAlignment="1">
      <alignment horizontal="center" vertical="center"/>
    </xf>
    <xf numFmtId="0" fontId="2" fillId="0" borderId="2" xfId="22" applyAlignment="1">
      <alignment horizontal="left"/>
    </xf>
    <xf numFmtId="0" fontId="13" fillId="15" borderId="2" xfId="22" applyFont="1" applyFill="1" applyAlignment="1">
      <alignment horizontal="center" vertical="center"/>
    </xf>
    <xf numFmtId="0" fontId="44" fillId="15" borderId="2" xfId="22" applyFont="1" applyFill="1" applyAlignment="1">
      <alignment horizontal="center" vertical="center"/>
    </xf>
    <xf numFmtId="0" fontId="5" fillId="15" borderId="2" xfId="22" applyFont="1" applyFill="1" applyAlignment="1">
      <alignment horizontal="center" vertical="center"/>
    </xf>
    <xf numFmtId="0" fontId="6" fillId="15" borderId="2" xfId="22" applyFont="1" applyFill="1" applyAlignment="1">
      <alignment horizontal="left" vertical="center"/>
    </xf>
    <xf numFmtId="0" fontId="28" fillId="15" borderId="2" xfId="22" applyFont="1" applyFill="1" applyAlignment="1">
      <alignment horizontal="center" vertical="center"/>
    </xf>
    <xf numFmtId="0" fontId="6" fillId="31" borderId="2" xfId="16" applyFont="1" applyFill="1" applyAlignment="1">
      <alignment horizontal="center" vertical="center"/>
    </xf>
    <xf numFmtId="0" fontId="6" fillId="33" borderId="2" xfId="22" applyFont="1" applyFill="1" applyAlignment="1">
      <alignment horizontal="center" vertical="center"/>
    </xf>
    <xf numFmtId="0" fontId="8" fillId="11" borderId="2" xfId="22" applyFont="1" applyFill="1" applyAlignment="1">
      <alignment vertical="center"/>
    </xf>
    <xf numFmtId="0" fontId="2" fillId="11" borderId="2" xfId="22" applyFill="1" applyAlignment="1">
      <alignment vertical="center"/>
    </xf>
    <xf numFmtId="0" fontId="2" fillId="0" borderId="2" xfId="22" applyAlignment="1">
      <alignment horizontal="left" vertical="center"/>
    </xf>
    <xf numFmtId="0" fontId="2" fillId="0" borderId="2" xfId="22" applyAlignment="1">
      <alignment vertical="center"/>
    </xf>
    <xf numFmtId="0" fontId="27" fillId="0" borderId="2" xfId="22" applyFont="1" applyAlignment="1">
      <alignment vertical="center"/>
    </xf>
    <xf numFmtId="0" fontId="2" fillId="11" borderId="2" xfId="16" applyFill="1" applyAlignment="1">
      <alignment horizontal="center"/>
    </xf>
    <xf numFmtId="0" fontId="8" fillId="25" borderId="2" xfId="22" applyFont="1" applyFill="1" applyAlignment="1">
      <alignment vertical="center"/>
    </xf>
    <xf numFmtId="0" fontId="8" fillId="26" borderId="2" xfId="22" applyFont="1" applyFill="1" applyAlignment="1">
      <alignment vertical="center"/>
    </xf>
    <xf numFmtId="0" fontId="8" fillId="58" borderId="2" xfId="22" applyFont="1" applyFill="1" applyAlignment="1">
      <alignment vertical="center"/>
    </xf>
    <xf numFmtId="0" fontId="2" fillId="58" borderId="2" xfId="22" applyFill="1"/>
    <xf numFmtId="0" fontId="2" fillId="0" borderId="2" xfId="22" applyAlignment="1">
      <alignment horizontal="center"/>
    </xf>
    <xf numFmtId="0" fontId="31" fillId="0" borderId="2" xfId="22" applyFont="1"/>
    <xf numFmtId="0" fontId="2" fillId="18" borderId="2" xfId="22" applyFill="1"/>
    <xf numFmtId="0" fontId="2" fillId="20" borderId="2" xfId="22" applyFill="1"/>
    <xf numFmtId="0" fontId="2" fillId="19" borderId="2" xfId="22" applyFill="1"/>
    <xf numFmtId="0" fontId="2" fillId="30" borderId="2" xfId="22" applyFill="1"/>
    <xf numFmtId="0" fontId="2" fillId="7" borderId="2" xfId="22" applyFill="1"/>
    <xf numFmtId="0" fontId="77" fillId="22" borderId="2" xfId="16" applyFont="1" applyFill="1" applyAlignment="1">
      <alignment vertical="top"/>
    </xf>
    <xf numFmtId="0" fontId="17" fillId="53" borderId="2" xfId="23" applyFont="1" applyFill="1" applyAlignment="1">
      <alignment horizontal="left" vertical="center"/>
    </xf>
    <xf numFmtId="0" fontId="17" fillId="53" borderId="2" xfId="23" applyFont="1" applyFill="1" applyAlignment="1">
      <alignment horizontal="right" vertical="center"/>
    </xf>
    <xf numFmtId="0" fontId="7" fillId="12" borderId="2" xfId="22" applyFont="1" applyFill="1" applyAlignment="1">
      <alignment vertical="center"/>
    </xf>
    <xf numFmtId="0" fontId="78" fillId="59" borderId="1" xfId="4" applyFont="1" applyFill="1" applyAlignment="1" applyProtection="1">
      <alignment horizontal="left" vertical="center"/>
      <protection hidden="1"/>
    </xf>
    <xf numFmtId="0" fontId="79" fillId="59" borderId="1" xfId="4" applyFont="1" applyFill="1" applyProtection="1">
      <protection hidden="1"/>
    </xf>
    <xf numFmtId="0" fontId="80" fillId="59" borderId="1" xfId="4" applyFont="1" applyFill="1" applyAlignment="1" applyProtection="1">
      <alignment vertical="center"/>
      <protection hidden="1"/>
    </xf>
    <xf numFmtId="0" fontId="78" fillId="59" borderId="1" xfId="8" applyFont="1" applyFill="1" applyAlignment="1">
      <alignment horizontal="left" vertical="center"/>
    </xf>
    <xf numFmtId="0" fontId="78" fillId="59" borderId="2" xfId="16" applyFont="1" applyFill="1" applyAlignment="1">
      <alignment horizontal="left" vertical="center"/>
    </xf>
    <xf numFmtId="0" fontId="62" fillId="22" borderId="2" xfId="16" applyFont="1" applyFill="1" applyAlignment="1">
      <alignment horizontal="left" vertical="center"/>
    </xf>
    <xf numFmtId="0" fontId="8" fillId="60" borderId="3" xfId="22" applyFont="1" applyFill="1" applyBorder="1" applyAlignment="1">
      <alignment vertical="center"/>
    </xf>
    <xf numFmtId="0" fontId="82" fillId="22" borderId="2" xfId="16" applyFont="1" applyFill="1" applyAlignment="1">
      <alignment horizontal="left" vertical="center"/>
    </xf>
    <xf numFmtId="0" fontId="70" fillId="23" borderId="29" xfId="16" applyFont="1" applyFill="1" applyBorder="1" applyAlignment="1">
      <alignment horizontal="center" vertical="center"/>
    </xf>
    <xf numFmtId="0" fontId="77" fillId="23" borderId="30" xfId="16" applyFont="1" applyFill="1" applyBorder="1" applyAlignment="1">
      <alignment horizontal="center" vertical="center"/>
    </xf>
    <xf numFmtId="0" fontId="77" fillId="23" borderId="30" xfId="16" applyFont="1" applyFill="1" applyBorder="1" applyAlignment="1">
      <alignment horizontal="center" vertical="center" wrapText="1"/>
    </xf>
    <xf numFmtId="0" fontId="77" fillId="23" borderId="31" xfId="16" applyFont="1" applyFill="1" applyBorder="1" applyAlignment="1">
      <alignment horizontal="center" vertical="center" wrapText="1"/>
    </xf>
    <xf numFmtId="0" fontId="1" fillId="22" borderId="2" xfId="28" applyFill="1"/>
    <xf numFmtId="0" fontId="1" fillId="0" borderId="2" xfId="28"/>
    <xf numFmtId="0" fontId="84" fillId="22" borderId="2" xfId="28" applyFont="1" applyFill="1"/>
    <xf numFmtId="0" fontId="1" fillId="22" borderId="2" xfId="28" applyFill="1" applyAlignment="1">
      <alignment horizontal="right" vertical="center"/>
    </xf>
    <xf numFmtId="0" fontId="83" fillId="22" borderId="2" xfId="28" applyFont="1" applyFill="1"/>
    <xf numFmtId="0" fontId="85" fillId="22" borderId="2" xfId="28" applyFont="1" applyFill="1"/>
    <xf numFmtId="0" fontId="5" fillId="61" borderId="2" xfId="16" applyFont="1" applyFill="1" applyAlignment="1">
      <alignment horizontal="center" vertical="center" wrapText="1"/>
    </xf>
    <xf numFmtId="0" fontId="7" fillId="0" borderId="2" xfId="16" applyFont="1" applyAlignment="1">
      <alignment vertical="center"/>
    </xf>
    <xf numFmtId="0" fontId="3" fillId="0" borderId="0" xfId="0" applyFont="1"/>
    <xf numFmtId="0" fontId="87" fillId="62" borderId="0" xfId="1" applyFont="1" applyFill="1" applyAlignment="1">
      <alignment horizontal="center" vertical="center"/>
    </xf>
    <xf numFmtId="0" fontId="81" fillId="15" borderId="2" xfId="23" applyFont="1" applyFill="1" applyAlignment="1">
      <alignment horizontal="centerContinuous" vertical="center"/>
    </xf>
    <xf numFmtId="0" fontId="6" fillId="15" borderId="2" xfId="23" applyFont="1" applyFill="1" applyAlignment="1">
      <alignment horizontal="centerContinuous" vertical="center"/>
    </xf>
    <xf numFmtId="0" fontId="81" fillId="63" borderId="2" xfId="23" applyFont="1" applyFill="1" applyAlignment="1">
      <alignment vertical="center"/>
    </xf>
    <xf numFmtId="0" fontId="88" fillId="63" borderId="2" xfId="23" applyFont="1" applyFill="1" applyAlignment="1">
      <alignment vertical="center"/>
    </xf>
    <xf numFmtId="0" fontId="81" fillId="15" borderId="2" xfId="23" applyFont="1" applyFill="1" applyAlignment="1">
      <alignment horizontal="left" vertical="center"/>
    </xf>
    <xf numFmtId="0" fontId="6" fillId="15" borderId="2" xfId="23" applyFont="1" applyFill="1" applyAlignment="1">
      <alignment horizontal="left" vertical="center"/>
    </xf>
    <xf numFmtId="0" fontId="75" fillId="0" borderId="2" xfId="23" applyFont="1" applyAlignment="1">
      <alignment vertical="center"/>
    </xf>
    <xf numFmtId="0" fontId="17" fillId="34" borderId="2" xfId="23" applyFont="1" applyFill="1" applyAlignment="1">
      <alignment horizontal="right" vertical="center" wrapText="1"/>
    </xf>
    <xf numFmtId="1" fontId="16" fillId="14" borderId="2" xfId="29" applyNumberFormat="1" applyFont="1" applyFill="1" applyAlignment="1">
      <alignment horizontal="center" vertical="center"/>
    </xf>
    <xf numFmtId="0" fontId="89" fillId="13" borderId="2" xfId="23" applyFont="1" applyFill="1" applyAlignment="1">
      <alignment vertical="center"/>
    </xf>
    <xf numFmtId="0" fontId="90" fillId="13" borderId="2" xfId="23" applyFont="1" applyFill="1" applyAlignment="1">
      <alignment vertical="center"/>
    </xf>
    <xf numFmtId="0" fontId="6" fillId="65" borderId="2" xfId="23" applyFont="1" applyFill="1" applyAlignment="1">
      <alignment horizontal="center" vertical="center" wrapText="1"/>
    </xf>
    <xf numFmtId="0" fontId="6" fillId="65" borderId="2" xfId="23" applyFont="1" applyFill="1" applyAlignment="1">
      <alignment vertical="center" wrapText="1"/>
    </xf>
    <xf numFmtId="0" fontId="17" fillId="66" borderId="2" xfId="29" applyFont="1" applyFill="1" applyAlignment="1">
      <alignment horizontal="center" vertical="center" wrapText="1"/>
    </xf>
    <xf numFmtId="0" fontId="75" fillId="12" borderId="2" xfId="23" applyFont="1" applyFill="1" applyAlignment="1">
      <alignment horizontal="center" vertical="center" wrapText="1"/>
    </xf>
    <xf numFmtId="0" fontId="75" fillId="12" borderId="2" xfId="23" applyFont="1" applyFill="1" applyAlignment="1">
      <alignment vertical="center" wrapText="1"/>
    </xf>
    <xf numFmtId="0" fontId="13" fillId="66" borderId="2" xfId="29" applyFont="1" applyFill="1" applyAlignment="1">
      <alignment horizontal="right" vertical="center" wrapText="1"/>
    </xf>
    <xf numFmtId="0" fontId="94" fillId="11" borderId="2" xfId="30" applyFont="1" applyFill="1" applyAlignment="1">
      <alignment horizontal="center" vertical="center"/>
    </xf>
    <xf numFmtId="0" fontId="17" fillId="11" borderId="2" xfId="30" applyFont="1" applyFill="1" applyAlignment="1">
      <alignment vertical="center" wrapText="1"/>
    </xf>
    <xf numFmtId="0" fontId="42" fillId="68" borderId="2" xfId="29" applyFont="1" applyFill="1" applyAlignment="1">
      <alignment horizontal="right" vertical="center"/>
    </xf>
    <xf numFmtId="0" fontId="6" fillId="34" borderId="34" xfId="23" applyFont="1" applyFill="1" applyBorder="1" applyAlignment="1">
      <alignment horizontal="right" vertical="center" wrapText="1"/>
    </xf>
    <xf numFmtId="0" fontId="42" fillId="64" borderId="35" xfId="23" applyFont="1" applyFill="1" applyBorder="1" applyAlignment="1">
      <alignment vertical="center" wrapText="1"/>
    </xf>
    <xf numFmtId="0" fontId="6" fillId="64" borderId="36" xfId="23" applyFont="1" applyFill="1" applyBorder="1" applyAlignment="1">
      <alignment horizontal="right" vertical="center" wrapText="1"/>
    </xf>
    <xf numFmtId="0" fontId="15" fillId="64" borderId="2" xfId="29" applyFont="1" applyFill="1" applyAlignment="1">
      <alignment horizontal="right" vertical="center" wrapText="1"/>
    </xf>
    <xf numFmtId="0" fontId="15" fillId="64" borderId="2" xfId="29" applyFont="1" applyFill="1" applyAlignment="1">
      <alignment horizontal="left" vertical="center" wrapText="1"/>
    </xf>
    <xf numFmtId="0" fontId="95" fillId="69" borderId="2" xfId="23" applyFont="1" applyFill="1" applyAlignment="1">
      <alignment vertical="center" wrapText="1"/>
    </xf>
    <xf numFmtId="0" fontId="6" fillId="15" borderId="34" xfId="23" applyFont="1" applyFill="1" applyBorder="1" applyAlignment="1">
      <alignment horizontal="center" vertical="center" wrapText="1"/>
    </xf>
    <xf numFmtId="0" fontId="6" fillId="15" borderId="34" xfId="23" applyFont="1" applyFill="1" applyBorder="1" applyAlignment="1">
      <alignment horizontal="right" vertical="center" wrapText="1"/>
    </xf>
    <xf numFmtId="0" fontId="75" fillId="22" borderId="34" xfId="23" applyFont="1" applyFill="1" applyBorder="1" applyAlignment="1">
      <alignment horizontal="center" vertical="center"/>
    </xf>
    <xf numFmtId="0" fontId="96" fillId="22" borderId="2" xfId="23" applyFont="1" applyFill="1" applyAlignment="1">
      <alignment horizontal="right" vertical="center"/>
    </xf>
    <xf numFmtId="0" fontId="97" fillId="22" borderId="2" xfId="23" applyFont="1" applyFill="1" applyAlignment="1">
      <alignment horizontal="center" vertical="center"/>
    </xf>
    <xf numFmtId="0" fontId="75" fillId="22" borderId="34" xfId="23" applyFont="1" applyFill="1" applyBorder="1" applyAlignment="1">
      <alignment horizontal="left" vertical="center"/>
    </xf>
    <xf numFmtId="0" fontId="75" fillId="22" borderId="34" xfId="23" applyFont="1" applyFill="1" applyBorder="1" applyAlignment="1">
      <alignment horizontal="right" vertical="center"/>
    </xf>
    <xf numFmtId="0" fontId="75" fillId="22" borderId="2" xfId="23" applyFont="1" applyFill="1" applyAlignment="1">
      <alignment horizontal="left" vertical="center"/>
    </xf>
    <xf numFmtId="0" fontId="40" fillId="22" borderId="34" xfId="29" applyFont="1" applyFill="1" applyBorder="1" applyAlignment="1">
      <alignment horizontal="center" vertical="center"/>
    </xf>
    <xf numFmtId="0" fontId="75" fillId="22" borderId="2" xfId="23" applyFont="1" applyFill="1" applyAlignment="1">
      <alignment vertical="center"/>
    </xf>
    <xf numFmtId="0" fontId="6" fillId="22" borderId="34" xfId="23" applyFont="1" applyFill="1" applyBorder="1" applyAlignment="1">
      <alignment horizontal="center" vertical="center" wrapText="1"/>
    </xf>
    <xf numFmtId="0" fontId="75" fillId="22" borderId="34" xfId="23" applyFont="1" applyFill="1" applyBorder="1" applyAlignment="1">
      <alignment vertical="center"/>
    </xf>
    <xf numFmtId="0" fontId="75" fillId="70" borderId="34" xfId="23" applyFont="1" applyFill="1" applyBorder="1" applyAlignment="1">
      <alignment vertical="center"/>
    </xf>
    <xf numFmtId="0" fontId="16" fillId="13" borderId="32" xfId="29" applyFont="1" applyFill="1" applyBorder="1" applyAlignment="1">
      <alignment vertical="center" wrapText="1"/>
    </xf>
    <xf numFmtId="0" fontId="16" fillId="13" borderId="2" xfId="29" applyFont="1" applyFill="1" applyAlignment="1">
      <alignment vertical="center" wrapText="1"/>
    </xf>
    <xf numFmtId="164" fontId="42" fillId="13" borderId="38" xfId="23" applyNumberFormat="1" applyFont="1" applyFill="1" applyBorder="1" applyAlignment="1">
      <alignment vertical="center" wrapText="1"/>
    </xf>
    <xf numFmtId="0" fontId="29" fillId="13" borderId="2" xfId="29" applyFont="1" applyFill="1" applyAlignment="1">
      <alignment vertical="center" wrapText="1"/>
    </xf>
    <xf numFmtId="0" fontId="15" fillId="13" borderId="2" xfId="29" applyFont="1" applyFill="1" applyAlignment="1">
      <alignment vertical="center" wrapText="1"/>
    </xf>
    <xf numFmtId="0" fontId="15" fillId="13" borderId="2" xfId="29" applyFont="1" applyFill="1" applyAlignment="1">
      <alignment horizontal="left" vertical="center" wrapText="1"/>
    </xf>
    <xf numFmtId="0" fontId="17" fillId="46" borderId="2" xfId="29" applyFont="1" applyFill="1" applyAlignment="1">
      <alignment horizontal="right" vertical="center" wrapText="1"/>
    </xf>
    <xf numFmtId="0" fontId="13" fillId="46" borderId="2" xfId="29" applyFont="1" applyFill="1" applyAlignment="1">
      <alignment horizontal="right" vertical="center" wrapText="1"/>
    </xf>
    <xf numFmtId="0" fontId="47" fillId="11" borderId="2" xfId="29" applyFont="1" applyFill="1" applyAlignment="1">
      <alignment horizontal="right" vertical="center" wrapText="1"/>
    </xf>
    <xf numFmtId="0" fontId="13" fillId="46" borderId="37" xfId="29" applyFont="1" applyFill="1" applyBorder="1" applyAlignment="1">
      <alignment horizontal="right" vertical="center" wrapText="1"/>
    </xf>
    <xf numFmtId="0" fontId="17" fillId="66" borderId="2" xfId="29" applyFont="1" applyFill="1" applyAlignment="1">
      <alignment horizontal="right" vertical="center" wrapText="1"/>
    </xf>
    <xf numFmtId="0" fontId="40" fillId="13" borderId="2" xfId="29" applyFont="1" applyFill="1" applyAlignment="1">
      <alignment vertical="center" wrapText="1"/>
    </xf>
    <xf numFmtId="0" fontId="91" fillId="67" borderId="2" xfId="29" applyFont="1" applyFill="1" applyAlignment="1">
      <alignment vertical="center" wrapText="1"/>
    </xf>
    <xf numFmtId="0" fontId="40" fillId="13" borderId="32" xfId="29" applyFont="1" applyFill="1" applyBorder="1" applyAlignment="1">
      <alignment vertical="center" wrapText="1"/>
    </xf>
    <xf numFmtId="0" fontId="6" fillId="33" borderId="2" xfId="23" applyFont="1" applyFill="1" applyAlignment="1">
      <alignment horizontal="centerContinuous" vertical="center"/>
    </xf>
    <xf numFmtId="0" fontId="17" fillId="33" borderId="2" xfId="29" applyFont="1" applyFill="1" applyAlignment="1">
      <alignment horizontal="right" vertical="center" wrapText="1"/>
    </xf>
    <xf numFmtId="0" fontId="69" fillId="33" borderId="2" xfId="29" applyFont="1" applyFill="1" applyAlignment="1">
      <alignment horizontal="left" vertical="center" wrapText="1"/>
    </xf>
    <xf numFmtId="164" fontId="74" fillId="13" borderId="2" xfId="29" applyNumberFormat="1" applyFont="1" applyFill="1" applyAlignment="1">
      <alignment horizontal="center" vertical="center" wrapText="1"/>
    </xf>
    <xf numFmtId="164" fontId="13" fillId="11" borderId="2" xfId="29" applyNumberFormat="1" applyFont="1" applyFill="1" applyAlignment="1">
      <alignment horizontal="center" vertical="center" wrapText="1"/>
    </xf>
    <xf numFmtId="0" fontId="15" fillId="13" borderId="37" xfId="29" applyFont="1" applyFill="1" applyBorder="1" applyAlignment="1">
      <alignment horizontal="left" vertical="center" wrapText="1"/>
    </xf>
    <xf numFmtId="0" fontId="42" fillId="64" borderId="36" xfId="23" applyFont="1" applyFill="1" applyBorder="1" applyAlignment="1">
      <alignment vertical="center" wrapText="1"/>
    </xf>
    <xf numFmtId="0" fontId="89" fillId="13" borderId="33" xfId="23" applyFont="1" applyFill="1" applyBorder="1" applyAlignment="1">
      <alignment vertical="center"/>
    </xf>
    <xf numFmtId="0" fontId="75" fillId="0" borderId="33" xfId="23" applyFont="1" applyBorder="1" applyAlignment="1">
      <alignment vertical="center"/>
    </xf>
    <xf numFmtId="0" fontId="92" fillId="7" borderId="33" xfId="30" applyFont="1" applyFill="1" applyBorder="1" applyAlignment="1">
      <alignment horizontal="center" vertical="center"/>
    </xf>
    <xf numFmtId="0" fontId="17" fillId="21" borderId="2" xfId="30" applyFont="1" applyFill="1" applyAlignment="1">
      <alignment vertical="center" wrapText="1"/>
    </xf>
    <xf numFmtId="0" fontId="93" fillId="13" borderId="33" xfId="23" applyFont="1" applyFill="1" applyBorder="1" applyAlignment="1">
      <alignment horizontal="center" vertical="center" wrapText="1"/>
    </xf>
    <xf numFmtId="0" fontId="7" fillId="0" borderId="2" xfId="26" applyFont="1" applyAlignment="1">
      <alignment horizontal="center" vertical="center"/>
    </xf>
    <xf numFmtId="0" fontId="17" fillId="71" borderId="2" xfId="26" applyFont="1" applyFill="1" applyAlignment="1">
      <alignment horizontal="left" vertical="center"/>
    </xf>
    <xf numFmtId="0" fontId="13" fillId="71" borderId="2" xfId="26" applyFont="1" applyFill="1" applyAlignment="1">
      <alignment horizontal="center" vertical="center" wrapText="1"/>
    </xf>
    <xf numFmtId="0" fontId="13" fillId="71" borderId="2" xfId="26" applyFont="1" applyFill="1" applyAlignment="1">
      <alignment horizontal="left" vertical="center" wrapText="1"/>
    </xf>
    <xf numFmtId="0" fontId="15" fillId="72" borderId="2" xfId="26" applyFont="1" applyFill="1" applyAlignment="1">
      <alignment horizontal="center" vertical="center" wrapText="1"/>
    </xf>
    <xf numFmtId="0" fontId="15" fillId="72" borderId="2" xfId="26" applyFont="1" applyFill="1" applyAlignment="1">
      <alignment horizontal="center" vertical="center"/>
    </xf>
    <xf numFmtId="0" fontId="59" fillId="72" borderId="19" xfId="26" applyFont="1" applyFill="1" applyBorder="1" applyAlignment="1">
      <alignment horizontal="center" vertical="center" wrapText="1"/>
    </xf>
    <xf numFmtId="0" fontId="59" fillId="72" borderId="2" xfId="26" applyFont="1" applyFill="1" applyAlignment="1">
      <alignment horizontal="center" vertical="center" wrapText="1"/>
    </xf>
    <xf numFmtId="0" fontId="13" fillId="24" borderId="39" xfId="26" applyFont="1" applyFill="1" applyBorder="1" applyAlignment="1">
      <alignment horizontal="right" vertical="center"/>
    </xf>
    <xf numFmtId="0" fontId="13" fillId="24" borderId="40" xfId="26" applyFont="1" applyFill="1" applyBorder="1" applyAlignment="1">
      <alignment vertical="center"/>
    </xf>
    <xf numFmtId="0" fontId="58" fillId="36" borderId="2" xfId="26" applyFont="1" applyFill="1" applyAlignment="1">
      <alignment horizontal="center" vertical="center"/>
    </xf>
    <xf numFmtId="0" fontId="4" fillId="46" borderId="2" xfId="26" applyFont="1" applyFill="1" applyAlignment="1">
      <alignment horizontal="center" vertical="center" wrapText="1"/>
    </xf>
    <xf numFmtId="0" fontId="4" fillId="46" borderId="2" xfId="26" applyFont="1" applyFill="1" applyAlignment="1">
      <alignment horizontal="center" vertical="center"/>
    </xf>
    <xf numFmtId="0" fontId="74" fillId="37" borderId="2" xfId="26" applyFont="1" applyFill="1" applyAlignment="1">
      <alignment horizontal="center" vertical="center" wrapText="1"/>
    </xf>
    <xf numFmtId="0" fontId="59" fillId="73" borderId="2" xfId="26" applyFont="1" applyFill="1" applyAlignment="1">
      <alignment horizontal="center" vertical="center" wrapText="1"/>
    </xf>
    <xf numFmtId="0" fontId="59" fillId="73" borderId="19" xfId="26" applyFont="1" applyFill="1" applyBorder="1" applyAlignment="1">
      <alignment horizontal="center" vertical="center" wrapText="1"/>
    </xf>
    <xf numFmtId="0" fontId="17" fillId="74" borderId="2" xfId="26" applyFont="1" applyFill="1" applyAlignment="1">
      <alignment horizontal="center" vertical="center"/>
    </xf>
    <xf numFmtId="0" fontId="56" fillId="74" borderId="2" xfId="26" applyFont="1" applyFill="1" applyAlignment="1">
      <alignment horizontal="center" vertical="center"/>
    </xf>
    <xf numFmtId="0" fontId="40" fillId="72" borderId="19" xfId="26" applyFont="1" applyFill="1" applyBorder="1" applyAlignment="1">
      <alignment horizontal="center" wrapText="1"/>
    </xf>
    <xf numFmtId="0" fontId="15" fillId="75" borderId="2" xfId="26" applyFont="1" applyFill="1" applyAlignment="1">
      <alignment horizontal="center" vertical="center" wrapText="1"/>
    </xf>
    <xf numFmtId="0" fontId="15" fillId="75" borderId="19" xfId="26" applyFont="1" applyFill="1" applyBorder="1" applyAlignment="1">
      <alignment horizontal="center" vertical="center" wrapText="1"/>
    </xf>
    <xf numFmtId="0" fontId="74" fillId="76" borderId="2" xfId="26" applyFont="1" applyFill="1" applyAlignment="1">
      <alignment horizontal="center" vertical="center" wrapText="1"/>
    </xf>
    <xf numFmtId="0" fontId="69" fillId="71" borderId="2" xfId="26" applyFont="1" applyFill="1" applyAlignment="1">
      <alignment horizontal="left" vertical="center"/>
    </xf>
    <xf numFmtId="0" fontId="74" fillId="72" borderId="19" xfId="26" applyFont="1" applyFill="1" applyBorder="1" applyAlignment="1">
      <alignment horizontal="center" vertical="center" wrapText="1"/>
    </xf>
    <xf numFmtId="0" fontId="15" fillId="72" borderId="2" xfId="26" applyFont="1" applyFill="1" applyAlignment="1">
      <alignment horizontal="center" wrapText="1"/>
    </xf>
    <xf numFmtId="0" fontId="7" fillId="0" borderId="2" xfId="26" applyFont="1" applyAlignment="1">
      <alignment horizontal="right" vertical="center"/>
    </xf>
    <xf numFmtId="0" fontId="22" fillId="0" borderId="2" xfId="30" applyFont="1" applyAlignment="1">
      <alignment horizontal="center" vertical="center"/>
    </xf>
    <xf numFmtId="0" fontId="2" fillId="0" borderId="2" xfId="30" applyAlignment="1">
      <alignment horizontal="left" vertical="center"/>
    </xf>
    <xf numFmtId="0" fontId="8" fillId="0" borderId="2" xfId="30" applyFont="1" applyAlignment="1">
      <alignment horizontal="left" vertical="center"/>
    </xf>
    <xf numFmtId="0" fontId="13" fillId="74" borderId="2" xfId="22" applyFont="1" applyFill="1" applyAlignment="1">
      <alignment horizontal="right" vertical="center" wrapText="1"/>
    </xf>
    <xf numFmtId="0" fontId="13" fillId="74" borderId="2" xfId="23" applyFont="1" applyFill="1" applyAlignment="1">
      <alignment horizontal="right" vertical="center"/>
    </xf>
    <xf numFmtId="0" fontId="28" fillId="74" borderId="2" xfId="16" applyFont="1" applyFill="1" applyAlignment="1">
      <alignment horizontal="right" vertical="center" wrapText="1"/>
    </xf>
    <xf numFmtId="0" fontId="99" fillId="0" borderId="2" xfId="16" applyFont="1" applyAlignment="1">
      <alignment horizontal="center" vertical="center"/>
    </xf>
    <xf numFmtId="0" fontId="99" fillId="22" borderId="2" xfId="16" applyFont="1" applyFill="1" applyAlignment="1">
      <alignment horizontal="center"/>
    </xf>
    <xf numFmtId="0" fontId="81" fillId="71" borderId="2" xfId="16" applyFont="1" applyFill="1" applyAlignment="1">
      <alignment horizontal="left" vertical="center"/>
    </xf>
    <xf numFmtId="0" fontId="5" fillId="71" borderId="2" xfId="16" applyFont="1" applyFill="1" applyAlignment="1">
      <alignment horizontal="center" vertical="center"/>
    </xf>
    <xf numFmtId="0" fontId="8" fillId="11" borderId="2" xfId="22" applyFont="1" applyFill="1" applyAlignment="1">
      <alignment horizontal="left" vertical="center"/>
    </xf>
    <xf numFmtId="0" fontId="8" fillId="25" borderId="2" xfId="22" applyFont="1" applyFill="1" applyAlignment="1">
      <alignment horizontal="left" vertical="center"/>
    </xf>
    <xf numFmtId="0" fontId="8" fillId="26" borderId="2" xfId="22" applyFont="1" applyFill="1" applyAlignment="1">
      <alignment horizontal="left" vertical="center"/>
    </xf>
    <xf numFmtId="0" fontId="8" fillId="58" borderId="2" xfId="22" applyFont="1" applyFill="1" applyAlignment="1">
      <alignment horizontal="left" vertical="center"/>
    </xf>
    <xf numFmtId="0" fontId="2" fillId="18" borderId="2" xfId="22" applyFill="1" applyAlignment="1">
      <alignment horizontal="left"/>
    </xf>
    <xf numFmtId="0" fontId="2" fillId="20" borderId="2" xfId="22" applyFill="1" applyAlignment="1">
      <alignment horizontal="left"/>
    </xf>
    <xf numFmtId="0" fontId="2" fillId="19" borderId="2" xfId="22" applyFill="1" applyAlignment="1">
      <alignment horizontal="left"/>
    </xf>
    <xf numFmtId="0" fontId="2" fillId="30" borderId="2" xfId="22" applyFill="1" applyAlignment="1">
      <alignment horizontal="left"/>
    </xf>
    <xf numFmtId="0" fontId="2" fillId="7" borderId="2" xfId="22" applyFill="1" applyAlignment="1">
      <alignment horizontal="left"/>
    </xf>
    <xf numFmtId="0" fontId="8" fillId="18" borderId="2" xfId="22" applyFont="1" applyFill="1" applyAlignment="1">
      <alignment horizontal="left" vertical="center"/>
    </xf>
    <xf numFmtId="0" fontId="8" fillId="20" borderId="2" xfId="22" applyFont="1" applyFill="1" applyAlignment="1">
      <alignment horizontal="left" vertical="center"/>
    </xf>
    <xf numFmtId="0" fontId="8" fillId="19" borderId="2" xfId="22" applyFont="1" applyFill="1" applyAlignment="1">
      <alignment horizontal="left" vertical="center"/>
    </xf>
    <xf numFmtId="0" fontId="8" fillId="30" borderId="2" xfId="22" applyFont="1" applyFill="1" applyAlignment="1">
      <alignment horizontal="left" vertical="center"/>
    </xf>
    <xf numFmtId="0" fontId="8" fillId="7" borderId="2" xfId="22" applyFont="1" applyFill="1" applyAlignment="1">
      <alignment horizontal="left" vertical="center"/>
    </xf>
    <xf numFmtId="0" fontId="98" fillId="72" borderId="2" xfId="26" applyFont="1" applyFill="1" applyAlignment="1">
      <alignment horizontal="center" vertical="center" wrapText="1"/>
    </xf>
    <xf numFmtId="0" fontId="17" fillId="74" borderId="2" xfId="26" applyFont="1" applyFill="1" applyAlignment="1">
      <alignment horizontal="center" vertical="center" wrapText="1"/>
    </xf>
    <xf numFmtId="0" fontId="74" fillId="72" borderId="2" xfId="26" applyFont="1" applyFill="1" applyAlignment="1">
      <alignment horizontal="right" vertical="center" wrapText="1"/>
    </xf>
    <xf numFmtId="0" fontId="89" fillId="13" borderId="33" xfId="23" applyFont="1" applyFill="1" applyBorder="1" applyAlignment="1">
      <alignment horizontal="left" vertical="center"/>
    </xf>
    <xf numFmtId="0" fontId="89" fillId="13" borderId="2" xfId="23" applyFont="1" applyFill="1" applyAlignment="1">
      <alignment horizontal="left" vertical="center"/>
    </xf>
    <xf numFmtId="0" fontId="15" fillId="37" borderId="2" xfId="22" applyFont="1" applyFill="1" applyAlignment="1">
      <alignment horizontal="center" vertical="center"/>
    </xf>
    <xf numFmtId="0" fontId="42" fillId="37" borderId="2" xfId="16" applyFont="1" applyFill="1" applyAlignment="1">
      <alignment horizontal="left" vertical="center" wrapText="1"/>
    </xf>
    <xf numFmtId="0" fontId="8" fillId="12" borderId="10" xfId="22" applyFont="1" applyFill="1" applyBorder="1" applyAlignment="1">
      <alignment horizontal="left" vertical="top"/>
    </xf>
    <xf numFmtId="0" fontId="2" fillId="0" borderId="6" xfId="16" applyBorder="1"/>
    <xf numFmtId="0" fontId="2" fillId="0" borderId="7" xfId="16" applyBorder="1"/>
    <xf numFmtId="0" fontId="2" fillId="0" borderId="8" xfId="16" applyBorder="1"/>
    <xf numFmtId="0" fontId="2" fillId="0" borderId="4" xfId="16" applyBorder="1"/>
    <xf numFmtId="0" fontId="28" fillId="24" borderId="2" xfId="16" applyFont="1" applyFill="1" applyAlignment="1">
      <alignment horizontal="right" vertical="center" wrapText="1"/>
    </xf>
    <xf numFmtId="0" fontId="73" fillId="22" borderId="2" xfId="16" applyFont="1" applyFill="1" applyAlignment="1">
      <alignment horizontal="left" vertical="center" wrapText="1"/>
    </xf>
    <xf numFmtId="0" fontId="16" fillId="22" borderId="13" xfId="16" applyFont="1" applyFill="1" applyBorder="1" applyAlignment="1">
      <alignment horizontal="left" vertical="top" wrapText="1"/>
    </xf>
    <xf numFmtId="0" fontId="16" fillId="22" borderId="14" xfId="16" applyFont="1" applyFill="1" applyBorder="1" applyAlignment="1">
      <alignment horizontal="left" vertical="top" wrapText="1"/>
    </xf>
    <xf numFmtId="0" fontId="16" fillId="22" borderId="15" xfId="16" applyFont="1" applyFill="1" applyBorder="1" applyAlignment="1">
      <alignment horizontal="left" vertical="top" wrapText="1"/>
    </xf>
    <xf numFmtId="0" fontId="16" fillId="22" borderId="18" xfId="16" applyFont="1" applyFill="1" applyBorder="1" applyAlignment="1">
      <alignment horizontal="left" vertical="top" wrapText="1"/>
    </xf>
    <xf numFmtId="0" fontId="16" fillId="22" borderId="19" xfId="16" applyFont="1" applyFill="1" applyBorder="1" applyAlignment="1">
      <alignment horizontal="left" vertical="top" wrapText="1"/>
    </xf>
    <xf numFmtId="0" fontId="16" fillId="22" borderId="20" xfId="16" applyFont="1" applyFill="1" applyBorder="1" applyAlignment="1">
      <alignment horizontal="left" vertical="top" wrapText="1"/>
    </xf>
    <xf numFmtId="0" fontId="15" fillId="23" borderId="2" xfId="22" applyFont="1" applyFill="1" applyAlignment="1">
      <alignment horizontal="center" vertical="center"/>
    </xf>
    <xf numFmtId="0" fontId="42" fillId="23" borderId="2" xfId="16" applyFont="1" applyFill="1" applyAlignment="1">
      <alignment horizontal="left" vertical="center" wrapText="1"/>
    </xf>
    <xf numFmtId="0" fontId="9" fillId="36" borderId="2" xfId="22" applyFont="1" applyFill="1" applyAlignment="1">
      <alignment horizontal="center" vertical="center"/>
    </xf>
    <xf numFmtId="0" fontId="42" fillId="36" borderId="2" xfId="16" applyFont="1" applyFill="1" applyAlignment="1">
      <alignment horizontal="left" vertical="center" wrapText="1"/>
    </xf>
    <xf numFmtId="0" fontId="14" fillId="22" borderId="0" xfId="0" applyFont="1" applyFill="1" applyAlignment="1">
      <alignment horizontal="left" vertical="center" wrapText="1"/>
    </xf>
    <xf numFmtId="0" fontId="37" fillId="22" borderId="0" xfId="0" applyFont="1" applyFill="1" applyAlignment="1">
      <alignment horizontal="left" vertical="center" wrapText="1"/>
    </xf>
    <xf numFmtId="0" fontId="16" fillId="22" borderId="0" xfId="0" applyFont="1" applyFill="1" applyAlignment="1">
      <alignment horizontal="center" vertical="center" wrapText="1"/>
    </xf>
    <xf numFmtId="0" fontId="86" fillId="0" borderId="0" xfId="0" applyFont="1" applyAlignment="1">
      <alignment horizontal="center" vertical="center" wrapText="1"/>
    </xf>
  </cellXfs>
  <cellStyles count="31">
    <cellStyle name="Lien hypertexte 2" xfId="7" xr:uid="{00000000-0005-0000-0000-000000000000}"/>
    <cellStyle name="Lien hypertexte 2 2 3" xfId="10" xr:uid="{00000000-0005-0000-0000-000001000000}"/>
    <cellStyle name="Lien hypertexte 3 2 2" xfId="9" xr:uid="{00000000-0005-0000-0000-000002000000}"/>
    <cellStyle name="Normal" xfId="0" builtinId="0"/>
    <cellStyle name="Normal 10 2 2 2 2 3 2 3 2 2 4 2" xfId="5" xr:uid="{00000000-0005-0000-0000-000004000000}"/>
    <cellStyle name="Normal 12 2" xfId="12" xr:uid="{00000000-0005-0000-0000-000005000000}"/>
    <cellStyle name="Normal 2" xfId="1" xr:uid="{00000000-0005-0000-0000-000006000000}"/>
    <cellStyle name="Normal 2 2" xfId="2" xr:uid="{00000000-0005-0000-0000-000007000000}"/>
    <cellStyle name="Normal 2 2 2" xfId="17" xr:uid="{7E7BEEA2-C1C0-4022-A2CE-9BF28C285591}"/>
    <cellStyle name="Normal 2 2 2 2 2" xfId="4" xr:uid="{00000000-0005-0000-0000-000008000000}"/>
    <cellStyle name="Normal 2 2 2 2 3" xfId="13" xr:uid="{00000000-0005-0000-0000-000009000000}"/>
    <cellStyle name="Normal 2 2 3" xfId="20" xr:uid="{EF4D7DCC-C7A5-4418-A89A-935D370F7F5F}"/>
    <cellStyle name="Normal 2 2 3 2" xfId="23" xr:uid="{0597797C-3C09-49DB-82F2-D142F55BAFF2}"/>
    <cellStyle name="Normal 2 2 5" xfId="8" xr:uid="{00000000-0005-0000-0000-00000A000000}"/>
    <cellStyle name="Normal 2 3" xfId="16" xr:uid="{A5A7DB13-5FDA-4BF5-A3F8-4403E06CB0CC}"/>
    <cellStyle name="Normal 2 3 2 2" xfId="29" xr:uid="{5FBB547B-C313-4962-90F8-2A8559A22513}"/>
    <cellStyle name="Normal 2 4" xfId="19" xr:uid="{7E19D774-EBEB-41FB-B836-501932852805}"/>
    <cellStyle name="Normal 2 4 2" xfId="22" xr:uid="{7E0DB799-0527-4EFE-B8AB-3C007FBE62A4}"/>
    <cellStyle name="Normal 2 4 2 2" xfId="26" xr:uid="{67624042-DDAB-4A17-B651-E860DC942EC3}"/>
    <cellStyle name="Normal 2 4 2 2 2" xfId="30" xr:uid="{3E98B737-949B-467A-BE1D-8A3E5A380CC7}"/>
    <cellStyle name="Normal 3" xfId="15" xr:uid="{00000000-0005-0000-0000-00000B000000}"/>
    <cellStyle name="Normal 4" xfId="28" xr:uid="{06EBB27F-4419-4755-8E76-E22BCAB9D6BE}"/>
    <cellStyle name="Normal 4 2 2 2 2 2 2 6 2 2 3 2 3 3 2 2 4 2" xfId="14" xr:uid="{00000000-0005-0000-0000-00000C000000}"/>
    <cellStyle name="Normal 4 2 2 2 3 2 2 3 2 2" xfId="11" xr:uid="{00000000-0005-0000-0000-00000D000000}"/>
    <cellStyle name="Normal 4 3 4 2 2 2" xfId="6" xr:uid="{00000000-0005-0000-0000-00000E000000}"/>
    <cellStyle name="Normal 4 3 4 2 2 2 2" xfId="3" xr:uid="{00000000-0005-0000-0000-00000F000000}"/>
    <cellStyle name="Normal 4 3 4 2 2 2 2 2" xfId="18" xr:uid="{83B2FF57-978A-48B3-A986-5F9350A3EB48}"/>
    <cellStyle name="Normal 4 3 4 2 2 2 2 3" xfId="21" xr:uid="{4B881A3F-4DBC-4C8F-A828-64BCA9B9CDC1}"/>
    <cellStyle name="Normal 4 3 4 2 2 2 2 3 2" xfId="24" xr:uid="{86CBC89E-B9A1-4811-9CF5-23374F3E4E95}"/>
    <cellStyle name="Normal_Comparer recettes 2009 OK 2 2" xfId="25" xr:uid="{B12640ED-EB51-41A2-86F1-43C29AF70EC9}"/>
    <cellStyle name="Normal_Comparer recettes 2009 OK 2 2 2" xfId="27" xr:uid="{4A9DBB08-B41F-40A5-AD2E-341B4D2546B7}"/>
  </cellStyles>
  <dxfs count="2">
    <dxf>
      <font>
        <b/>
        <color rgb="FF9C0006"/>
      </font>
      <fill>
        <patternFill patternType="solid">
          <bgColor rgb="FFFFC7CE"/>
        </patternFill>
      </fill>
    </dxf>
    <dxf>
      <font>
        <b/>
        <color rgb="FF9C0006"/>
      </font>
      <fill>
        <patternFill patternType="solid">
          <bgColor rgb="FFFFC7CE"/>
        </patternFill>
      </fill>
    </dxf>
  </dxfs>
  <tableStyles count="0" defaultTableStyle="TableStyleMedium2" defaultPivotStyle="PivotStyleLight16"/>
  <colors>
    <mruColors>
      <color rgb="FFFF4F4F"/>
      <color rgb="FF19C9BC"/>
      <color rgb="FF5CEAE0"/>
      <color rgb="FFE2F0D9"/>
      <color rgb="FFFDF0E9"/>
      <color rgb="FFFCE4D6"/>
      <color rgb="FF14A096"/>
      <color rgb="FF1BD7CA"/>
      <color rgb="FFFFF2CC"/>
      <color rgb="FF1F4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CA51D-1CE2-4711-B204-46FC0DE05099}">
  <dimension ref="A1:AE1687"/>
  <sheetViews>
    <sheetView zoomScaleNormal="100" workbookViewId="0">
      <selection activeCell="B9" sqref="B9"/>
    </sheetView>
  </sheetViews>
  <sheetFormatPr baseColWidth="10" defaultColWidth="10.28515625" defaultRowHeight="15" x14ac:dyDescent="0.25"/>
  <cols>
    <col min="1" max="1" width="32" style="315" customWidth="1"/>
    <col min="2" max="2" width="115" style="315" customWidth="1"/>
    <col min="3" max="3" width="32" style="315" customWidth="1"/>
    <col min="4" max="4" width="115" style="315" customWidth="1"/>
    <col min="5" max="5" width="66.28515625" style="315" customWidth="1"/>
    <col min="6" max="7" width="103.5703125" style="315" customWidth="1"/>
    <col min="8" max="8" width="140.140625" style="315" customWidth="1"/>
    <col min="9" max="9" width="110.7109375" style="315" customWidth="1"/>
    <col min="10" max="11" width="103.5703125" style="315" customWidth="1"/>
    <col min="12" max="17" width="13.7109375" style="315" customWidth="1"/>
    <col min="18" max="31" width="11.42578125" style="315" customWidth="1"/>
    <col min="32" max="32" width="3.42578125" style="315" customWidth="1"/>
    <col min="33" max="33" width="25.140625" style="315" customWidth="1"/>
    <col min="34" max="34" width="22.85546875" style="315" customWidth="1"/>
    <col min="35" max="35" width="48" style="315" customWidth="1"/>
    <col min="36" max="16384" width="10.28515625" style="315"/>
  </cols>
  <sheetData>
    <row r="1" spans="1:10" ht="51" customHeight="1" x14ac:dyDescent="0.25">
      <c r="A1" s="309" t="s">
        <v>13425</v>
      </c>
      <c r="B1" s="310"/>
      <c r="C1" s="362"/>
      <c r="D1" s="309"/>
      <c r="E1" s="311" t="s">
        <v>13426</v>
      </c>
      <c r="F1" s="312"/>
      <c r="G1" s="313" t="s">
        <v>13427</v>
      </c>
      <c r="H1" s="314"/>
      <c r="I1" s="314"/>
      <c r="J1" s="314"/>
    </row>
    <row r="2" spans="1:10" ht="30" customHeight="1" x14ac:dyDescent="0.25">
      <c r="A2" s="316" t="s">
        <v>13428</v>
      </c>
      <c r="B2" s="317">
        <v>140</v>
      </c>
      <c r="C2" s="363" t="s">
        <v>17241</v>
      </c>
      <c r="D2" s="364" t="str">
        <f>IFERROR(INDEX($C$28:$C$177,MATCH($B$20,$A$28:$A$177,0)),"Question non trouvée")</f>
        <v>LIAISON_FROIDE</v>
      </c>
      <c r="E2" s="318" t="s">
        <v>13430</v>
      </c>
      <c r="F2" s="319"/>
      <c r="G2" s="320" t="s">
        <v>13431</v>
      </c>
      <c r="H2" s="321" t="s">
        <v>13432</v>
      </c>
      <c r="I2" s="321" t="s">
        <v>13433</v>
      </c>
      <c r="J2" s="321" t="s">
        <v>13434</v>
      </c>
    </row>
    <row r="3" spans="1:10" ht="69.95" customHeight="1" x14ac:dyDescent="0.25">
      <c r="A3" s="322" t="s">
        <v>13435</v>
      </c>
      <c r="B3" s="349" t="str">
        <f>IFERROR(INDEX($D$28:$D$177,MATCH($B$20,$A$28:$A$177,0)),"Question non trouvée")</f>
        <v>Cuissons BT &gt; — Liaison froide satellite — stockage 0/+3 °C — Comment prouver que le lot reste maîtrisé pendant le stockage froid avant départ ?</v>
      </c>
      <c r="C3" s="354" t="s">
        <v>13436</v>
      </c>
      <c r="D3" s="348" t="str">
        <f>IFERROR(INDEX($E$28:$E$177,MATCH($B$20,$A$28:$A$177,0)),"Question non trouvée")</f>
        <v>Pour Liaison froide satellite — stockage 0/+3 °C, que dois-tu vérifier pendant le stockage froid avant livraison ?</v>
      </c>
      <c r="E3" s="427" t="s">
        <v>13437</v>
      </c>
      <c r="F3" s="428"/>
      <c r="G3" s="323" t="s">
        <v>13438</v>
      </c>
      <c r="H3" s="324" t="s">
        <v>13439</v>
      </c>
      <c r="I3" s="324" t="s">
        <v>13440</v>
      </c>
      <c r="J3" s="324" t="s">
        <v>13441</v>
      </c>
    </row>
    <row r="4" spans="1:10" ht="69.95" customHeight="1" x14ac:dyDescent="0.25">
      <c r="A4" s="358" t="s">
        <v>17239</v>
      </c>
      <c r="B4" s="359" t="str">
        <f>IFERROR(INDEX($F$28:$F$177,MATCH($B$20,$A$28:$A$177,0)),"Question non trouvée")</f>
        <v>Consigne PRO : décrire le protocole applicable à Liaison froide satellite — stockage 0/+3 °C; préciser température chambre froide, durée de stockage, DLC interne lisible, séparation des lots/sites, rotation premier entré premier sorti. Indiquer le support de preuve, le responsable de libération, le délai maximal et la décision si un seuil n’est pas respecté.</v>
      </c>
      <c r="C4" s="354" t="s">
        <v>17240</v>
      </c>
      <c r="D4" s="361" t="str">
        <f>IFERROR(INDEX($G$28:$G$177,MATCH($B$20,$A$28:$A$177,0)),"Question non trouvée")</f>
        <v>Consigne CFA : expliquer avec tes mots ce que tu fais pour Liaison froide satellite — stockage 0/+3 °C : température chambre froide, durée de stockage, DLC interne lisible, séparation des lots/sites, rotation premier entré premier sorti. Dire où tu notes le résultat, à quel moment tu contrôles et qui tu préviens en cas d’écart.</v>
      </c>
      <c r="E4" s="318" t="s">
        <v>13442</v>
      </c>
      <c r="F4" s="319"/>
      <c r="G4" s="323" t="s">
        <v>13443</v>
      </c>
      <c r="H4" s="324" t="s">
        <v>13444</v>
      </c>
      <c r="I4" s="324" t="s">
        <v>13445</v>
      </c>
      <c r="J4" s="324" t="s">
        <v>13446</v>
      </c>
    </row>
    <row r="5" spans="1:10" ht="120" customHeight="1" x14ac:dyDescent="0.25">
      <c r="A5" s="325" t="s">
        <v>17237</v>
      </c>
      <c r="B5" s="360" t="s">
        <v>13447</v>
      </c>
      <c r="C5" s="354" t="s">
        <v>17238</v>
      </c>
      <c r="D5" s="360" t="s">
        <v>13448</v>
      </c>
      <c r="E5" s="369" t="s">
        <v>13449</v>
      </c>
      <c r="F5" s="319"/>
      <c r="G5" s="323" t="s">
        <v>13450</v>
      </c>
      <c r="H5" s="324" t="s">
        <v>13451</v>
      </c>
      <c r="I5" s="324" t="s">
        <v>13452</v>
      </c>
      <c r="J5" s="324" t="s">
        <v>13453</v>
      </c>
    </row>
    <row r="6" spans="1:10" ht="30" customHeight="1" x14ac:dyDescent="0.25">
      <c r="A6" s="325" t="s">
        <v>13454</v>
      </c>
      <c r="B6" s="365">
        <f>IF($B$5="","",IFERROR(ROUND(SUMIFS($X$188:$X$1687,$A$188:$A$1687,$B$20)/SUMIFS($G$188:$G$1687,$A$188:$A$1687,$B$20,$D$188:$D$1687,"PRO")*20,1),""))</f>
        <v>5.7</v>
      </c>
      <c r="C6" s="355" t="s">
        <v>13455</v>
      </c>
      <c r="D6" s="365">
        <f>IF($D$5="","",IFERROR(ROUND(SUMIFS($Z$188:$Z$1687,$A$188:$A$1687,$B$20)/SUMIFS($H$188:$H$1687,$A$188:$A$1687,$B$20,$D$188:$D$1687,"CFA")*20,1),""))</f>
        <v>10</v>
      </c>
      <c r="E6" s="369" t="s">
        <v>13456</v>
      </c>
      <c r="F6" s="319"/>
      <c r="G6" s="323" t="s">
        <v>13457</v>
      </c>
      <c r="H6" s="324" t="s">
        <v>13458</v>
      </c>
      <c r="I6" s="324" t="s">
        <v>13459</v>
      </c>
      <c r="J6" s="324" t="s">
        <v>13460</v>
      </c>
    </row>
    <row r="7" spans="1:10" ht="30" customHeight="1" x14ac:dyDescent="0.25">
      <c r="A7" s="325" t="s">
        <v>13461</v>
      </c>
      <c r="B7" s="350" t="str">
        <f>IF($B$6="","",IF($B$6&gt;=18,"Complet : les notions essentielles sont présentes.",IF($B$6&gt;=10,"Partiel : structure correcte, mais un ou plusieurs critères restent à préciser.","Insuffisant : réponse trop générale ou contrôle métier absent.")))</f>
        <v>Insuffisant : réponse trop générale ou contrôle métier absent.</v>
      </c>
      <c r="C7" s="355" t="s">
        <v>13462</v>
      </c>
      <c r="D7" s="350" t="str">
        <f>IF($D$6="","",IF($D$6&gt;=18,"Complet : les gestes et preuves attendus sont présents.",IF($D$6&gt;=10,"Partiel : il manque un contrôle, une preuve ou une décision.","Insuffisant : réponse trop théorique ou trop courte.")))</f>
        <v>Partiel : il manque un contrôle, une preuve ou une décision.</v>
      </c>
      <c r="E7" s="369" t="s">
        <v>13463</v>
      </c>
      <c r="F7" s="319"/>
      <c r="G7" s="323" t="s">
        <v>13464</v>
      </c>
      <c r="H7" s="324" t="s">
        <v>13465</v>
      </c>
      <c r="I7" s="324" t="s">
        <v>13466</v>
      </c>
      <c r="J7" s="324" t="s">
        <v>13467</v>
      </c>
    </row>
    <row r="8" spans="1:10" ht="30" customHeight="1" x14ac:dyDescent="0.25">
      <c r="A8" s="325" t="s">
        <v>13468</v>
      </c>
      <c r="B8" s="350" t="str">
        <f>IF($B$6="","",IFERROR(INDEX($I$188:$I$1687,MATCH(MIN($AB$188:$AB$1687),$AB$188:$AB$1687,0)),"Aucun manque prioritaire"))</f>
        <v>durée de stockage</v>
      </c>
      <c r="C8" s="355" t="s">
        <v>13469</v>
      </c>
      <c r="D8" s="350" t="str">
        <f>IF($D$6="","",IFERROR(INDEX($J$188:$J$1687,MATCH(MIN($AD$188:$AD$1687),$AD$188:$AD$1687,0)),"Aucun manque prioritaire"))</f>
        <v>preuve lot heure site</v>
      </c>
      <c r="E8" s="427" t="s">
        <v>13470</v>
      </c>
      <c r="F8" s="428"/>
      <c r="G8" s="323" t="s">
        <v>13471</v>
      </c>
      <c r="H8" s="324" t="s">
        <v>13472</v>
      </c>
      <c r="I8" s="324" t="s">
        <v>13473</v>
      </c>
      <c r="J8" s="324" t="s">
        <v>13474</v>
      </c>
    </row>
    <row r="9" spans="1:10" ht="30" customHeight="1" x14ac:dyDescent="0.25">
      <c r="A9" s="325" t="s">
        <v>13475</v>
      </c>
      <c r="B9" s="350" t="str">
        <f>IF($B$6="","",IFERROR(INDEX($K$188:$K$1687,MATCH(MIN($AB$188:$AB$1687),$AB$188:$AB$1687,0)),"Aucune relance prioritaire"))</f>
        <v>Ajoute le contrôle professionnel : durée de stockage, avec seuil, preuve et décision d’écart.</v>
      </c>
      <c r="C9" s="355" t="s">
        <v>13476</v>
      </c>
      <c r="D9" s="350" t="str">
        <f>IF($D$6="","",IFERROR(INDEX($L$188:$L$1687,MATCH(MIN($AD$188:$AD$1687),$AD$188:$AD$1687,0)),"Aucune relance prioritaire"))</f>
        <v>Ajoute la preuve : noter le lot, l’heure et le site concerné.</v>
      </c>
      <c r="E9" s="369" t="s">
        <v>13477</v>
      </c>
      <c r="F9" s="319"/>
      <c r="G9" s="323" t="s">
        <v>13478</v>
      </c>
      <c r="H9" s="324" t="s">
        <v>13479</v>
      </c>
      <c r="I9" s="324" t="s">
        <v>13480</v>
      </c>
      <c r="J9" s="324" t="s">
        <v>13481</v>
      </c>
    </row>
    <row r="10" spans="1:10" ht="120" customHeight="1" x14ac:dyDescent="0.25">
      <c r="A10" s="358" t="s">
        <v>13482</v>
      </c>
      <c r="B10" s="360" t="s">
        <v>13483</v>
      </c>
      <c r="C10" s="354" t="s">
        <v>13484</v>
      </c>
      <c r="D10" s="360" t="s">
        <v>13485</v>
      </c>
      <c r="E10" s="370"/>
      <c r="G10" s="323" t="s">
        <v>13486</v>
      </c>
      <c r="H10" s="324" t="s">
        <v>13487</v>
      </c>
      <c r="I10" s="324" t="s">
        <v>13488</v>
      </c>
      <c r="J10" s="324" t="s">
        <v>13489</v>
      </c>
    </row>
    <row r="11" spans="1:10" ht="30" customHeight="1" x14ac:dyDescent="0.25">
      <c r="A11" s="325" t="s">
        <v>13490</v>
      </c>
      <c r="B11" s="365">
        <f>IF($B$10="","",IFERROR(ROUND(SUMIFS($Y$188:$Y$1687,$A$188:$A$1687,$B$20)/SUMIFS($G$188:$G$1687,$A$188:$A$1687,$B$20,$D$188:$D$1687,"PRO")*20,1),""))</f>
        <v>15.7</v>
      </c>
      <c r="C11" s="355" t="s">
        <v>13491</v>
      </c>
      <c r="D11" s="365">
        <f>IF($D$10="","",IFERROR(ROUND(SUMIFS($AA$188:$AA$1687,$A$188:$A$1687,$B$20)/SUMIFS($H$188:$H$1687,$A$188:$A$1687,$B$20,$D$188:$D$1687,"CFA")*20,1),""))</f>
        <v>15</v>
      </c>
      <c r="E11" s="371" t="s">
        <v>1257</v>
      </c>
      <c r="F11" s="372" t="s">
        <v>13492</v>
      </c>
    </row>
    <row r="12" spans="1:10" ht="30" customHeight="1" x14ac:dyDescent="0.25">
      <c r="A12" s="325" t="s">
        <v>13493</v>
      </c>
      <c r="B12" s="350" t="str">
        <f>IF($B$11="","",IF($B$11&gt;=18,"Correction complète.",IF($B$11&gt;=12,"Correction utile mais encore incomplète.","Correction insuffisante : reprendre les points métier.")))</f>
        <v>Correction utile mais encore incomplète.</v>
      </c>
      <c r="C12" s="355" t="s">
        <v>13494</v>
      </c>
      <c r="D12" s="350" t="str">
        <f>IF($D$11="","",IF($D$11&gt;=18,"Correction complète.",IF($D$11&gt;=12,"Correction utile mais encore incomplète.","Correction insuffisante : reprendre les gestes terrain.")))</f>
        <v>Correction utile mais encore incomplète.</v>
      </c>
      <c r="E12" s="373" t="s">
        <v>13495</v>
      </c>
    </row>
    <row r="13" spans="1:10" ht="30" customHeight="1" x14ac:dyDescent="0.25">
      <c r="A13" s="325" t="s">
        <v>13496</v>
      </c>
      <c r="B13" s="350" t="str">
        <f>IF($B$11="","",IFERROR(INDEX($K$188:$K$1687,MATCH(MIN($AC$188:$AC$1687),$AC$188:$AC$1687,0)),"Aucune relance prioritaire"))</f>
        <v>Ajoute le contrôle professionnel : durée de stockage, avec seuil, preuve et décision d’écart.</v>
      </c>
      <c r="C13" s="355" t="s">
        <v>13497</v>
      </c>
      <c r="D13" s="350" t="str">
        <f>IF($D$11="","",IFERROR(INDEX($L$188:$L$1687,MATCH(MIN($AE$188:$AE$1687),$AE$188:$AE$1687,0)),"Aucune relance prioritaire"))</f>
        <v>Ajoute la décision si ce n’est pas conforme : ne pas servir, identifier le lot et prévenir le responsable.</v>
      </c>
      <c r="E13" s="370"/>
    </row>
    <row r="14" spans="1:10" ht="30" customHeight="1" x14ac:dyDescent="0.25">
      <c r="A14" s="325" t="s">
        <v>13498</v>
      </c>
      <c r="B14" s="365">
        <f>IF(OR($B$6="",$B$11=""),"",ROUND($B$11-$B$6,1))</f>
        <v>10</v>
      </c>
      <c r="C14" s="355" t="s">
        <v>13499</v>
      </c>
      <c r="D14" s="365">
        <f>IF(OR($D$6="",$D$11=""),"",ROUND($D$11-$D$6,1))</f>
        <v>5</v>
      </c>
      <c r="E14" s="370"/>
    </row>
    <row r="15" spans="1:10" ht="45" customHeight="1" x14ac:dyDescent="0.25">
      <c r="A15" s="326" t="str">
        <f>E11</f>
        <v>x</v>
      </c>
      <c r="B15" s="327" t="s">
        <v>13500</v>
      </c>
      <c r="C15" s="356"/>
      <c r="D15" s="366"/>
      <c r="E15" s="370"/>
    </row>
    <row r="16" spans="1:10" ht="69.95" customHeight="1" x14ac:dyDescent="0.25">
      <c r="A16" s="328" t="s">
        <v>13501</v>
      </c>
      <c r="B16" s="351" t="str">
        <f>B3</f>
        <v>Cuissons BT &gt; — Liaison froide satellite — stockage 0/+3 °C — Comment prouver que le lot reste maîtrisé pendant le stockage froid avant départ ?</v>
      </c>
      <c r="C16" s="355" t="s">
        <v>13502</v>
      </c>
      <c r="D16" s="351" t="str">
        <f>D3</f>
        <v>Pour Liaison froide satellite — stockage 0/+3 °C, que dois-tu vérifier pendant le stockage froid avant livraison ?</v>
      </c>
      <c r="E16" s="370"/>
    </row>
    <row r="17" spans="1:11" ht="99" customHeight="1" x14ac:dyDescent="0.25">
      <c r="A17" s="328" t="s">
        <v>97</v>
      </c>
      <c r="B17" s="352" t="str">
        <f>IF($A$15&lt;&gt;"X","",IFERROR(INDEX($H$28:$H$177,MATCH($B$20,$A$28:$A$177,0)),"Question non trouvée"))</f>
        <v>Réponse attendue PRO : pour Liaison froide satellite — stockage 0/+3 °C, le protocole PMS/HACCP doit fixer température chambre froide; durée de stockage; DLC interne lisible; séparation des lots/sites; rotation premier entré premier sorti; écart température signalé. Le responsable vérifie la limite critique, rattache la preuve au lot et au site satellite, décide de libérer, corriger ou bloquer le lot, puis archive la preuve avant service.</v>
      </c>
      <c r="C17" s="355" t="s">
        <v>13503</v>
      </c>
      <c r="D17" s="352" t="str">
        <f>IF($A$15&lt;&gt;"X","",IFERROR(INDEX($I$28:$I$177,MATCH($B$20,$A$28:$A$177,0)),"Question non trouvée"))</f>
        <v>Réponse attendue CFA : pour Liaison froide satellite — stockage 0/+3 °C, je contrôle la température de la chambre froide, je vérifie la durée de stockage, je note le lot, l’heure et le site. Si le contrôle n’est pas conforme, je ne sers pas, je garde le lot identifié et je préviens le responsable.</v>
      </c>
      <c r="E17" s="370"/>
    </row>
    <row r="18" spans="1:11" ht="69.95" customHeight="1" x14ac:dyDescent="0.25">
      <c r="A18" s="328" t="s">
        <v>13504</v>
      </c>
      <c r="B18" s="353" t="str">
        <f>IF($A$15&lt;&gt;"X","",IFERROR(INDEX($J$28:$J$177,MATCH($B$20,$A$28:$A$177,0)),"Question non trouvée"))</f>
        <v>Liaison froide satellite — stockage 0/+3 °C — Mémo PRO : TEMPÉRATURE-DURÉE-DLC-SÉPARATION-ROTATION = seuil, mesure, preuve, écart, décision.</v>
      </c>
      <c r="C18" s="357" t="s">
        <v>13505</v>
      </c>
      <c r="D18" s="367" t="str">
        <f>IF($A$15&lt;&gt;"X","",IFERROR(INDEX($K$28:$K$177,MATCH($B$20,$A$28:$A$177,0)),"Question non trouvée"))</f>
        <v>Liaison froide satellite — stockage 0/+3 °C — Mémo CFA : température 0/+3, durée, lot-heure-site, puis décision d’écart.</v>
      </c>
      <c r="E18" s="370"/>
    </row>
    <row r="19" spans="1:11" ht="42.75" customHeight="1" x14ac:dyDescent="0.25">
      <c r="A19" s="329" t="s">
        <v>13506</v>
      </c>
      <c r="B19" s="330" t="s">
        <v>13507</v>
      </c>
      <c r="C19" s="331"/>
      <c r="D19" s="368"/>
      <c r="E19" s="370"/>
    </row>
    <row r="20" spans="1:11" ht="30" customHeight="1" x14ac:dyDescent="0.25">
      <c r="A20" s="332" t="s">
        <v>13508</v>
      </c>
      <c r="B20" s="333" t="str">
        <f>IF($B$2="","","Q"&amp;TEXT($B$2,"000"))</f>
        <v>Q140</v>
      </c>
      <c r="C20" s="334" t="s">
        <v>13509</v>
      </c>
      <c r="D20" s="334" t="s">
        <v>13510</v>
      </c>
      <c r="E20" s="370"/>
    </row>
    <row r="21" spans="1:11" ht="30" customHeight="1" x14ac:dyDescent="0.25"/>
    <row r="22" spans="1:11" ht="30" customHeight="1" x14ac:dyDescent="0.25"/>
    <row r="23" spans="1:11" ht="30" customHeight="1" x14ac:dyDescent="0.25"/>
    <row r="24" spans="1:11" ht="30" customHeight="1" x14ac:dyDescent="0.25"/>
    <row r="25" spans="1:11" ht="30" customHeight="1" x14ac:dyDescent="0.25"/>
    <row r="26" spans="1:11" ht="30" customHeight="1" x14ac:dyDescent="0.25"/>
    <row r="27" spans="1:11" ht="25.5" customHeight="1" x14ac:dyDescent="0.25">
      <c r="A27" s="335" t="s">
        <v>13511</v>
      </c>
      <c r="B27" s="336" t="s">
        <v>13512</v>
      </c>
      <c r="C27" s="335" t="s">
        <v>13429</v>
      </c>
      <c r="D27" s="335" t="s">
        <v>13513</v>
      </c>
      <c r="E27" s="335" t="s">
        <v>13514</v>
      </c>
      <c r="F27" s="335" t="s">
        <v>13515</v>
      </c>
      <c r="G27" s="335" t="s">
        <v>13516</v>
      </c>
      <c r="H27" s="335" t="s">
        <v>13517</v>
      </c>
      <c r="I27" s="335" t="s">
        <v>13518</v>
      </c>
      <c r="J27" s="335" t="s">
        <v>13519</v>
      </c>
      <c r="K27" s="335" t="s">
        <v>13520</v>
      </c>
    </row>
    <row r="28" spans="1:11" s="342" customFormat="1" ht="21" customHeight="1" x14ac:dyDescent="0.25">
      <c r="A28" s="337" t="s">
        <v>13521</v>
      </c>
      <c r="B28" s="338">
        <v>20</v>
      </c>
      <c r="C28" s="339" t="s">
        <v>13522</v>
      </c>
      <c r="D28" s="340" t="s">
        <v>13523</v>
      </c>
      <c r="E28" s="340" t="s">
        <v>13524</v>
      </c>
      <c r="F28" s="340" t="s">
        <v>13525</v>
      </c>
      <c r="G28" s="340" t="s">
        <v>13526</v>
      </c>
      <c r="H28" s="340" t="s">
        <v>13527</v>
      </c>
      <c r="I28" s="340" t="s">
        <v>13528</v>
      </c>
      <c r="J28" s="340" t="s">
        <v>13529</v>
      </c>
      <c r="K28" s="341" t="s">
        <v>13530</v>
      </c>
    </row>
    <row r="29" spans="1:11" s="342" customFormat="1" ht="21" customHeight="1" x14ac:dyDescent="0.25">
      <c r="A29" s="337" t="s">
        <v>13531</v>
      </c>
      <c r="B29" s="338">
        <v>11</v>
      </c>
      <c r="C29" s="339" t="s">
        <v>13532</v>
      </c>
      <c r="D29" s="340" t="s">
        <v>13533</v>
      </c>
      <c r="E29" s="340" t="s">
        <v>13534</v>
      </c>
      <c r="F29" s="340" t="s">
        <v>13535</v>
      </c>
      <c r="G29" s="340" t="s">
        <v>13536</v>
      </c>
      <c r="H29" s="340" t="s">
        <v>13537</v>
      </c>
      <c r="I29" s="340" t="s">
        <v>13538</v>
      </c>
      <c r="J29" s="340" t="s">
        <v>13539</v>
      </c>
      <c r="K29" s="341" t="s">
        <v>13540</v>
      </c>
    </row>
    <row r="30" spans="1:11" s="342" customFormat="1" ht="21" customHeight="1" x14ac:dyDescent="0.25">
      <c r="A30" s="337" t="s">
        <v>13541</v>
      </c>
      <c r="B30" s="338">
        <v>103</v>
      </c>
      <c r="C30" s="339" t="s">
        <v>13542</v>
      </c>
      <c r="D30" s="340" t="s">
        <v>13543</v>
      </c>
      <c r="E30" s="340" t="s">
        <v>13544</v>
      </c>
      <c r="F30" s="340" t="s">
        <v>13545</v>
      </c>
      <c r="G30" s="340" t="s">
        <v>13546</v>
      </c>
      <c r="H30" s="340" t="s">
        <v>13547</v>
      </c>
      <c r="I30" s="340" t="s">
        <v>13548</v>
      </c>
      <c r="J30" s="340" t="s">
        <v>13549</v>
      </c>
      <c r="K30" s="341" t="s">
        <v>13550</v>
      </c>
    </row>
    <row r="31" spans="1:11" s="342" customFormat="1" ht="21" customHeight="1" x14ac:dyDescent="0.25">
      <c r="A31" s="337" t="s">
        <v>13551</v>
      </c>
      <c r="B31" s="338">
        <v>104</v>
      </c>
      <c r="C31" s="339" t="s">
        <v>13542</v>
      </c>
      <c r="D31" s="340" t="s">
        <v>13552</v>
      </c>
      <c r="E31" s="340" t="s">
        <v>13553</v>
      </c>
      <c r="F31" s="340" t="s">
        <v>13554</v>
      </c>
      <c r="G31" s="340" t="s">
        <v>13555</v>
      </c>
      <c r="H31" s="340" t="s">
        <v>13556</v>
      </c>
      <c r="I31" s="340" t="s">
        <v>13557</v>
      </c>
      <c r="J31" s="340" t="s">
        <v>13558</v>
      </c>
      <c r="K31" s="341" t="s">
        <v>13559</v>
      </c>
    </row>
    <row r="32" spans="1:11" s="342" customFormat="1" ht="21" customHeight="1" x14ac:dyDescent="0.25">
      <c r="A32" s="337" t="s">
        <v>13560</v>
      </c>
      <c r="B32" s="338">
        <v>105</v>
      </c>
      <c r="C32" s="339" t="s">
        <v>13542</v>
      </c>
      <c r="D32" s="340" t="s">
        <v>13561</v>
      </c>
      <c r="E32" s="340" t="s">
        <v>13562</v>
      </c>
      <c r="F32" s="340" t="s">
        <v>13563</v>
      </c>
      <c r="G32" s="340" t="s">
        <v>13564</v>
      </c>
      <c r="H32" s="340" t="s">
        <v>13565</v>
      </c>
      <c r="I32" s="340" t="s">
        <v>13566</v>
      </c>
      <c r="J32" s="340" t="s">
        <v>13567</v>
      </c>
      <c r="K32" s="341" t="s">
        <v>13568</v>
      </c>
    </row>
    <row r="33" spans="1:11" s="342" customFormat="1" ht="21" customHeight="1" x14ac:dyDescent="0.25">
      <c r="A33" s="337" t="s">
        <v>13569</v>
      </c>
      <c r="B33" s="338">
        <v>106</v>
      </c>
      <c r="C33" s="339" t="s">
        <v>13542</v>
      </c>
      <c r="D33" s="340" t="s">
        <v>13570</v>
      </c>
      <c r="E33" s="340" t="s">
        <v>13571</v>
      </c>
      <c r="F33" s="340" t="s">
        <v>13572</v>
      </c>
      <c r="G33" s="340" t="s">
        <v>13573</v>
      </c>
      <c r="H33" s="340" t="s">
        <v>13574</v>
      </c>
      <c r="I33" s="340" t="s">
        <v>13575</v>
      </c>
      <c r="J33" s="340" t="s">
        <v>13576</v>
      </c>
      <c r="K33" s="341" t="s">
        <v>13577</v>
      </c>
    </row>
    <row r="34" spans="1:11" s="342" customFormat="1" ht="21" customHeight="1" x14ac:dyDescent="0.25">
      <c r="A34" s="337" t="s">
        <v>13578</v>
      </c>
      <c r="B34" s="338">
        <v>107</v>
      </c>
      <c r="C34" s="339" t="s">
        <v>13542</v>
      </c>
      <c r="D34" s="340" t="s">
        <v>13579</v>
      </c>
      <c r="E34" s="340" t="s">
        <v>13580</v>
      </c>
      <c r="F34" s="340" t="s">
        <v>13581</v>
      </c>
      <c r="G34" s="340" t="s">
        <v>13582</v>
      </c>
      <c r="H34" s="340" t="s">
        <v>13583</v>
      </c>
      <c r="I34" s="340" t="s">
        <v>13584</v>
      </c>
      <c r="J34" s="340" t="s">
        <v>13585</v>
      </c>
      <c r="K34" s="341" t="s">
        <v>13586</v>
      </c>
    </row>
    <row r="35" spans="1:11" s="342" customFormat="1" ht="21" customHeight="1" x14ac:dyDescent="0.25">
      <c r="A35" s="337" t="s">
        <v>13587</v>
      </c>
      <c r="B35" s="338">
        <v>108</v>
      </c>
      <c r="C35" s="339" t="s">
        <v>13542</v>
      </c>
      <c r="D35" s="340" t="s">
        <v>13588</v>
      </c>
      <c r="E35" s="340" t="s">
        <v>13589</v>
      </c>
      <c r="F35" s="340" t="s">
        <v>13590</v>
      </c>
      <c r="G35" s="340" t="s">
        <v>13591</v>
      </c>
      <c r="H35" s="340" t="s">
        <v>13592</v>
      </c>
      <c r="I35" s="340" t="s">
        <v>13593</v>
      </c>
      <c r="J35" s="340" t="s">
        <v>13594</v>
      </c>
      <c r="K35" s="341" t="s">
        <v>13595</v>
      </c>
    </row>
    <row r="36" spans="1:11" s="342" customFormat="1" ht="21" customHeight="1" x14ac:dyDescent="0.25">
      <c r="A36" s="343" t="s">
        <v>13596</v>
      </c>
      <c r="B36" s="338">
        <v>9</v>
      </c>
      <c r="C36" s="339" t="s">
        <v>13597</v>
      </c>
      <c r="D36" s="340" t="s">
        <v>13598</v>
      </c>
      <c r="E36" s="340" t="s">
        <v>13599</v>
      </c>
      <c r="F36" s="340" t="s">
        <v>13600</v>
      </c>
      <c r="G36" s="340" t="s">
        <v>13601</v>
      </c>
      <c r="H36" s="340" t="s">
        <v>13602</v>
      </c>
      <c r="I36" s="340" t="s">
        <v>13603</v>
      </c>
      <c r="J36" s="340" t="s">
        <v>13604</v>
      </c>
      <c r="K36" s="341" t="s">
        <v>13605</v>
      </c>
    </row>
    <row r="37" spans="1:11" s="342" customFormat="1" ht="21" customHeight="1" x14ac:dyDescent="0.25">
      <c r="A37" s="337" t="s">
        <v>13606</v>
      </c>
      <c r="B37" s="338">
        <v>21</v>
      </c>
      <c r="C37" s="339" t="s">
        <v>13607</v>
      </c>
      <c r="D37" s="340" t="s">
        <v>13608</v>
      </c>
      <c r="E37" s="340" t="s">
        <v>13609</v>
      </c>
      <c r="F37" s="340" t="s">
        <v>13610</v>
      </c>
      <c r="G37" s="340" t="s">
        <v>13611</v>
      </c>
      <c r="H37" s="340" t="s">
        <v>13612</v>
      </c>
      <c r="I37" s="340" t="s">
        <v>13613</v>
      </c>
      <c r="J37" s="340" t="s">
        <v>13614</v>
      </c>
      <c r="K37" s="341" t="s">
        <v>13615</v>
      </c>
    </row>
    <row r="38" spans="1:11" s="342" customFormat="1" ht="21" customHeight="1" x14ac:dyDescent="0.25">
      <c r="A38" s="337" t="s">
        <v>13616</v>
      </c>
      <c r="B38" s="338">
        <v>23</v>
      </c>
      <c r="C38" s="339" t="s">
        <v>13607</v>
      </c>
      <c r="D38" s="340" t="s">
        <v>13617</v>
      </c>
      <c r="E38" s="340" t="s">
        <v>13618</v>
      </c>
      <c r="F38" s="340" t="s">
        <v>13619</v>
      </c>
      <c r="G38" s="340" t="s">
        <v>13620</v>
      </c>
      <c r="H38" s="340" t="s">
        <v>13621</v>
      </c>
      <c r="I38" s="340" t="s">
        <v>13622</v>
      </c>
      <c r="J38" s="340" t="s">
        <v>13623</v>
      </c>
      <c r="K38" s="341" t="s">
        <v>13624</v>
      </c>
    </row>
    <row r="39" spans="1:11" s="342" customFormat="1" ht="21" customHeight="1" x14ac:dyDescent="0.25">
      <c r="A39" s="337" t="s">
        <v>13625</v>
      </c>
      <c r="B39" s="338">
        <v>29</v>
      </c>
      <c r="C39" s="339" t="s">
        <v>13626</v>
      </c>
      <c r="D39" s="340" t="s">
        <v>13627</v>
      </c>
      <c r="E39" s="340" t="s">
        <v>13628</v>
      </c>
      <c r="F39" s="340" t="s">
        <v>13629</v>
      </c>
      <c r="G39" s="340" t="s">
        <v>13630</v>
      </c>
      <c r="H39" s="340" t="s">
        <v>13631</v>
      </c>
      <c r="I39" s="340" t="s">
        <v>13632</v>
      </c>
      <c r="J39" s="340" t="s">
        <v>13633</v>
      </c>
      <c r="K39" s="341" t="s">
        <v>13634</v>
      </c>
    </row>
    <row r="40" spans="1:11" s="342" customFormat="1" ht="21" customHeight="1" x14ac:dyDescent="0.25">
      <c r="A40" s="337" t="s">
        <v>13635</v>
      </c>
      <c r="B40" s="338">
        <v>149</v>
      </c>
      <c r="C40" s="339" t="s">
        <v>13626</v>
      </c>
      <c r="D40" s="340" t="s">
        <v>13636</v>
      </c>
      <c r="E40" s="340" t="s">
        <v>13637</v>
      </c>
      <c r="F40" s="340" t="s">
        <v>13638</v>
      </c>
      <c r="G40" s="340" t="s">
        <v>13639</v>
      </c>
      <c r="H40" s="340" t="s">
        <v>13640</v>
      </c>
      <c r="I40" s="340" t="s">
        <v>13641</v>
      </c>
      <c r="J40" s="340" t="s">
        <v>13642</v>
      </c>
      <c r="K40" s="341" t="s">
        <v>13643</v>
      </c>
    </row>
    <row r="41" spans="1:11" s="342" customFormat="1" ht="21" customHeight="1" x14ac:dyDescent="0.25">
      <c r="A41" s="343" t="s">
        <v>13644</v>
      </c>
      <c r="B41" s="338">
        <v>1</v>
      </c>
      <c r="C41" s="339" t="s">
        <v>13645</v>
      </c>
      <c r="D41" s="340" t="s">
        <v>13646</v>
      </c>
      <c r="E41" s="340" t="s">
        <v>13647</v>
      </c>
      <c r="F41" s="340" t="s">
        <v>13648</v>
      </c>
      <c r="G41" s="340" t="s">
        <v>13649</v>
      </c>
      <c r="H41" s="340" t="s">
        <v>13650</v>
      </c>
      <c r="I41" s="340" t="s">
        <v>13651</v>
      </c>
      <c r="J41" s="340" t="s">
        <v>13652</v>
      </c>
      <c r="K41" s="341" t="s">
        <v>13653</v>
      </c>
    </row>
    <row r="42" spans="1:11" s="342" customFormat="1" ht="21" customHeight="1" x14ac:dyDescent="0.25">
      <c r="A42" s="337" t="s">
        <v>13654</v>
      </c>
      <c r="B42" s="338">
        <v>109</v>
      </c>
      <c r="C42" s="339" t="s">
        <v>13655</v>
      </c>
      <c r="D42" s="340" t="s">
        <v>13656</v>
      </c>
      <c r="E42" s="340" t="s">
        <v>13657</v>
      </c>
      <c r="F42" s="340" t="s">
        <v>13658</v>
      </c>
      <c r="G42" s="340" t="s">
        <v>13659</v>
      </c>
      <c r="H42" s="340" t="s">
        <v>13660</v>
      </c>
      <c r="I42" s="340" t="s">
        <v>13661</v>
      </c>
      <c r="J42" s="340" t="s">
        <v>13662</v>
      </c>
      <c r="K42" s="341" t="s">
        <v>13663</v>
      </c>
    </row>
    <row r="43" spans="1:11" s="342" customFormat="1" ht="21" customHeight="1" x14ac:dyDescent="0.25">
      <c r="A43" s="337" t="s">
        <v>13664</v>
      </c>
      <c r="B43" s="338">
        <v>110</v>
      </c>
      <c r="C43" s="339" t="s">
        <v>13655</v>
      </c>
      <c r="D43" s="340" t="s">
        <v>13665</v>
      </c>
      <c r="E43" s="340" t="s">
        <v>13666</v>
      </c>
      <c r="F43" s="340" t="s">
        <v>13667</v>
      </c>
      <c r="G43" s="340" t="s">
        <v>13668</v>
      </c>
      <c r="H43" s="340" t="s">
        <v>13669</v>
      </c>
      <c r="I43" s="340" t="s">
        <v>13670</v>
      </c>
      <c r="J43" s="340" t="s">
        <v>13671</v>
      </c>
      <c r="K43" s="341" t="s">
        <v>13672</v>
      </c>
    </row>
    <row r="44" spans="1:11" s="342" customFormat="1" ht="21" customHeight="1" x14ac:dyDescent="0.25">
      <c r="A44" s="337" t="s">
        <v>13673</v>
      </c>
      <c r="B44" s="338">
        <v>111</v>
      </c>
      <c r="C44" s="339" t="s">
        <v>13655</v>
      </c>
      <c r="D44" s="340" t="s">
        <v>13674</v>
      </c>
      <c r="E44" s="340" t="s">
        <v>13675</v>
      </c>
      <c r="F44" s="340" t="s">
        <v>13676</v>
      </c>
      <c r="G44" s="340" t="s">
        <v>13677</v>
      </c>
      <c r="H44" s="340" t="s">
        <v>13678</v>
      </c>
      <c r="I44" s="340" t="s">
        <v>13679</v>
      </c>
      <c r="J44" s="340" t="s">
        <v>13680</v>
      </c>
      <c r="K44" s="341" t="s">
        <v>13681</v>
      </c>
    </row>
    <row r="45" spans="1:11" s="342" customFormat="1" ht="21" customHeight="1" x14ac:dyDescent="0.25">
      <c r="A45" s="337" t="s">
        <v>13682</v>
      </c>
      <c r="B45" s="338">
        <v>112</v>
      </c>
      <c r="C45" s="339" t="s">
        <v>13655</v>
      </c>
      <c r="D45" s="340" t="s">
        <v>13683</v>
      </c>
      <c r="E45" s="340" t="s">
        <v>13684</v>
      </c>
      <c r="F45" s="340" t="s">
        <v>13685</v>
      </c>
      <c r="G45" s="340" t="s">
        <v>13686</v>
      </c>
      <c r="H45" s="340" t="s">
        <v>13687</v>
      </c>
      <c r="I45" s="340" t="s">
        <v>13688</v>
      </c>
      <c r="J45" s="340" t="s">
        <v>13689</v>
      </c>
      <c r="K45" s="341" t="s">
        <v>13690</v>
      </c>
    </row>
    <row r="46" spans="1:11" s="342" customFormat="1" ht="21" customHeight="1" x14ac:dyDescent="0.25">
      <c r="A46" s="337" t="s">
        <v>13691</v>
      </c>
      <c r="B46" s="338">
        <v>113</v>
      </c>
      <c r="C46" s="339" t="s">
        <v>13655</v>
      </c>
      <c r="D46" s="340" t="s">
        <v>13692</v>
      </c>
      <c r="E46" s="340" t="s">
        <v>13693</v>
      </c>
      <c r="F46" s="340" t="s">
        <v>13694</v>
      </c>
      <c r="G46" s="340" t="s">
        <v>13695</v>
      </c>
      <c r="H46" s="340" t="s">
        <v>13696</v>
      </c>
      <c r="I46" s="340" t="s">
        <v>13697</v>
      </c>
      <c r="J46" s="340" t="s">
        <v>13698</v>
      </c>
      <c r="K46" s="341" t="s">
        <v>13699</v>
      </c>
    </row>
    <row r="47" spans="1:11" s="342" customFormat="1" ht="21" customHeight="1" x14ac:dyDescent="0.25">
      <c r="A47" s="337" t="s">
        <v>13700</v>
      </c>
      <c r="B47" s="338">
        <v>114</v>
      </c>
      <c r="C47" s="339" t="s">
        <v>13655</v>
      </c>
      <c r="D47" s="340" t="s">
        <v>13701</v>
      </c>
      <c r="E47" s="340" t="s">
        <v>13702</v>
      </c>
      <c r="F47" s="340" t="s">
        <v>13703</v>
      </c>
      <c r="G47" s="340" t="s">
        <v>13704</v>
      </c>
      <c r="H47" s="340" t="s">
        <v>13705</v>
      </c>
      <c r="I47" s="340" t="s">
        <v>13706</v>
      </c>
      <c r="J47" s="340" t="s">
        <v>13707</v>
      </c>
      <c r="K47" s="341" t="s">
        <v>13708</v>
      </c>
    </row>
    <row r="48" spans="1:11" s="342" customFormat="1" ht="21" customHeight="1" x14ac:dyDescent="0.25">
      <c r="A48" s="337" t="s">
        <v>13709</v>
      </c>
      <c r="B48" s="338">
        <v>30</v>
      </c>
      <c r="C48" s="339" t="s">
        <v>13710</v>
      </c>
      <c r="D48" s="340" t="s">
        <v>13711</v>
      </c>
      <c r="E48" s="340" t="s">
        <v>13712</v>
      </c>
      <c r="F48" s="340" t="s">
        <v>13713</v>
      </c>
      <c r="G48" s="340" t="s">
        <v>13714</v>
      </c>
      <c r="H48" s="340" t="s">
        <v>13715</v>
      </c>
      <c r="I48" s="340" t="s">
        <v>13716</v>
      </c>
      <c r="J48" s="340" t="s">
        <v>13717</v>
      </c>
      <c r="K48" s="341" t="s">
        <v>13718</v>
      </c>
    </row>
    <row r="49" spans="1:11" s="342" customFormat="1" ht="21" customHeight="1" x14ac:dyDescent="0.25">
      <c r="A49" s="337" t="s">
        <v>13719</v>
      </c>
      <c r="B49" s="338">
        <v>150</v>
      </c>
      <c r="C49" s="339" t="s">
        <v>13710</v>
      </c>
      <c r="D49" s="340" t="s">
        <v>13720</v>
      </c>
      <c r="E49" s="340" t="s">
        <v>13721</v>
      </c>
      <c r="F49" s="340" t="s">
        <v>13722</v>
      </c>
      <c r="G49" s="340" t="s">
        <v>13723</v>
      </c>
      <c r="H49" s="340" t="s">
        <v>13724</v>
      </c>
      <c r="I49" s="340" t="s">
        <v>13725</v>
      </c>
      <c r="J49" s="340" t="s">
        <v>13726</v>
      </c>
      <c r="K49" s="341" t="s">
        <v>13727</v>
      </c>
    </row>
    <row r="50" spans="1:11" s="342" customFormat="1" ht="21" customHeight="1" x14ac:dyDescent="0.25">
      <c r="A50" s="343" t="s">
        <v>13728</v>
      </c>
      <c r="B50" s="338">
        <v>3</v>
      </c>
      <c r="C50" s="339" t="s">
        <v>13729</v>
      </c>
      <c r="D50" s="340" t="s">
        <v>13730</v>
      </c>
      <c r="E50" s="340" t="s">
        <v>13731</v>
      </c>
      <c r="F50" s="340" t="s">
        <v>13732</v>
      </c>
      <c r="G50" s="340" t="s">
        <v>13733</v>
      </c>
      <c r="H50" s="340" t="s">
        <v>13734</v>
      </c>
      <c r="I50" s="340" t="s">
        <v>13735</v>
      </c>
      <c r="J50" s="340" t="s">
        <v>13736</v>
      </c>
      <c r="K50" s="341" t="s">
        <v>13737</v>
      </c>
    </row>
    <row r="51" spans="1:11" s="342" customFormat="1" ht="21" customHeight="1" x14ac:dyDescent="0.25">
      <c r="A51" s="337" t="s">
        <v>13738</v>
      </c>
      <c r="B51" s="338">
        <v>24</v>
      </c>
      <c r="C51" s="339" t="s">
        <v>13739</v>
      </c>
      <c r="D51" s="340" t="s">
        <v>13740</v>
      </c>
      <c r="E51" s="340" t="s">
        <v>13741</v>
      </c>
      <c r="F51" s="340" t="s">
        <v>13742</v>
      </c>
      <c r="G51" s="340" t="s">
        <v>13743</v>
      </c>
      <c r="H51" s="340" t="s">
        <v>13744</v>
      </c>
      <c r="I51" s="340" t="s">
        <v>13745</v>
      </c>
      <c r="J51" s="340" t="s">
        <v>13746</v>
      </c>
      <c r="K51" s="341" t="s">
        <v>13747</v>
      </c>
    </row>
    <row r="52" spans="1:11" s="342" customFormat="1" ht="21" customHeight="1" x14ac:dyDescent="0.25">
      <c r="A52" s="337" t="s">
        <v>13748</v>
      </c>
      <c r="B52" s="338">
        <v>25</v>
      </c>
      <c r="C52" s="339" t="s">
        <v>13739</v>
      </c>
      <c r="D52" s="340" t="s">
        <v>13749</v>
      </c>
      <c r="E52" s="340" t="s">
        <v>13750</v>
      </c>
      <c r="F52" s="340" t="s">
        <v>13751</v>
      </c>
      <c r="G52" s="340" t="s">
        <v>13752</v>
      </c>
      <c r="H52" s="340" t="s">
        <v>13753</v>
      </c>
      <c r="I52" s="340" t="s">
        <v>13754</v>
      </c>
      <c r="J52" s="340" t="s">
        <v>13755</v>
      </c>
      <c r="K52" s="341" t="s">
        <v>13756</v>
      </c>
    </row>
    <row r="53" spans="1:11" s="342" customFormat="1" ht="21" customHeight="1" x14ac:dyDescent="0.25">
      <c r="A53" s="337" t="s">
        <v>13757</v>
      </c>
      <c r="B53" s="338">
        <v>145</v>
      </c>
      <c r="C53" s="339" t="s">
        <v>13739</v>
      </c>
      <c r="D53" s="340" t="s">
        <v>13758</v>
      </c>
      <c r="E53" s="340" t="s">
        <v>13759</v>
      </c>
      <c r="F53" s="340" t="s">
        <v>13760</v>
      </c>
      <c r="G53" s="340" t="s">
        <v>13761</v>
      </c>
      <c r="H53" s="340" t="s">
        <v>13762</v>
      </c>
      <c r="I53" s="340" t="s">
        <v>13763</v>
      </c>
      <c r="J53" s="340" t="s">
        <v>13764</v>
      </c>
      <c r="K53" s="341" t="s">
        <v>13765</v>
      </c>
    </row>
    <row r="54" spans="1:11" s="342" customFormat="1" ht="21" customHeight="1" x14ac:dyDescent="0.25">
      <c r="A54" s="337" t="s">
        <v>13766</v>
      </c>
      <c r="B54" s="338">
        <v>85</v>
      </c>
      <c r="C54" s="339" t="s">
        <v>13767</v>
      </c>
      <c r="D54" s="340" t="s">
        <v>13768</v>
      </c>
      <c r="E54" s="340" t="s">
        <v>13769</v>
      </c>
      <c r="F54" s="340" t="s">
        <v>13770</v>
      </c>
      <c r="G54" s="340" t="s">
        <v>13771</v>
      </c>
      <c r="H54" s="340" t="s">
        <v>13772</v>
      </c>
      <c r="I54" s="340" t="s">
        <v>13773</v>
      </c>
      <c r="J54" s="340" t="s">
        <v>13774</v>
      </c>
      <c r="K54" s="341" t="s">
        <v>13775</v>
      </c>
    </row>
    <row r="55" spans="1:11" s="342" customFormat="1" ht="21" customHeight="1" x14ac:dyDescent="0.25">
      <c r="A55" s="337" t="s">
        <v>13776</v>
      </c>
      <c r="B55" s="338">
        <v>86</v>
      </c>
      <c r="C55" s="339" t="s">
        <v>13767</v>
      </c>
      <c r="D55" s="340" t="s">
        <v>13777</v>
      </c>
      <c r="E55" s="340" t="s">
        <v>13778</v>
      </c>
      <c r="F55" s="340" t="s">
        <v>13779</v>
      </c>
      <c r="G55" s="340" t="s">
        <v>13780</v>
      </c>
      <c r="H55" s="340" t="s">
        <v>13781</v>
      </c>
      <c r="I55" s="340" t="s">
        <v>13782</v>
      </c>
      <c r="J55" s="340" t="s">
        <v>13783</v>
      </c>
      <c r="K55" s="341" t="s">
        <v>13784</v>
      </c>
    </row>
    <row r="56" spans="1:11" s="342" customFormat="1" ht="21" customHeight="1" x14ac:dyDescent="0.25">
      <c r="A56" s="337" t="s">
        <v>13785</v>
      </c>
      <c r="B56" s="338">
        <v>87</v>
      </c>
      <c r="C56" s="339" t="s">
        <v>13767</v>
      </c>
      <c r="D56" s="340" t="s">
        <v>13786</v>
      </c>
      <c r="E56" s="340" t="s">
        <v>13787</v>
      </c>
      <c r="F56" s="340" t="s">
        <v>13788</v>
      </c>
      <c r="G56" s="340" t="s">
        <v>13789</v>
      </c>
      <c r="H56" s="340" t="s">
        <v>13790</v>
      </c>
      <c r="I56" s="340" t="s">
        <v>13791</v>
      </c>
      <c r="J56" s="340" t="s">
        <v>13792</v>
      </c>
      <c r="K56" s="341" t="s">
        <v>13793</v>
      </c>
    </row>
    <row r="57" spans="1:11" s="342" customFormat="1" ht="21" customHeight="1" x14ac:dyDescent="0.25">
      <c r="A57" s="337" t="s">
        <v>13794</v>
      </c>
      <c r="B57" s="338">
        <v>88</v>
      </c>
      <c r="C57" s="339" t="s">
        <v>13767</v>
      </c>
      <c r="D57" s="340" t="s">
        <v>13795</v>
      </c>
      <c r="E57" s="340" t="s">
        <v>13796</v>
      </c>
      <c r="F57" s="340" t="s">
        <v>13797</v>
      </c>
      <c r="G57" s="340" t="s">
        <v>13798</v>
      </c>
      <c r="H57" s="340" t="s">
        <v>13799</v>
      </c>
      <c r="I57" s="340" t="s">
        <v>13800</v>
      </c>
      <c r="J57" s="340" t="s">
        <v>13801</v>
      </c>
      <c r="K57" s="341" t="s">
        <v>13802</v>
      </c>
    </row>
    <row r="58" spans="1:11" s="342" customFormat="1" ht="21" customHeight="1" x14ac:dyDescent="0.25">
      <c r="A58" s="337" t="s">
        <v>13803</v>
      </c>
      <c r="B58" s="338">
        <v>89</v>
      </c>
      <c r="C58" s="339" t="s">
        <v>13767</v>
      </c>
      <c r="D58" s="340" t="s">
        <v>13804</v>
      </c>
      <c r="E58" s="340" t="s">
        <v>13805</v>
      </c>
      <c r="F58" s="340" t="s">
        <v>13806</v>
      </c>
      <c r="G58" s="340" t="s">
        <v>13807</v>
      </c>
      <c r="H58" s="340" t="s">
        <v>13808</v>
      </c>
      <c r="I58" s="340" t="s">
        <v>13809</v>
      </c>
      <c r="J58" s="340" t="s">
        <v>13810</v>
      </c>
      <c r="K58" s="341" t="s">
        <v>13811</v>
      </c>
    </row>
    <row r="59" spans="1:11" s="342" customFormat="1" ht="21" customHeight="1" x14ac:dyDescent="0.25">
      <c r="A59" s="337" t="s">
        <v>13812</v>
      </c>
      <c r="B59" s="338">
        <v>90</v>
      </c>
      <c r="C59" s="339" t="s">
        <v>13767</v>
      </c>
      <c r="D59" s="340" t="s">
        <v>13813</v>
      </c>
      <c r="E59" s="340" t="s">
        <v>13814</v>
      </c>
      <c r="F59" s="340" t="s">
        <v>13815</v>
      </c>
      <c r="G59" s="340" t="s">
        <v>13816</v>
      </c>
      <c r="H59" s="340" t="s">
        <v>13817</v>
      </c>
      <c r="I59" s="340" t="s">
        <v>13818</v>
      </c>
      <c r="J59" s="340" t="s">
        <v>13819</v>
      </c>
      <c r="K59" s="341" t="s">
        <v>13820</v>
      </c>
    </row>
    <row r="60" spans="1:11" s="342" customFormat="1" ht="21" customHeight="1" x14ac:dyDescent="0.25">
      <c r="A60" s="337" t="s">
        <v>13821</v>
      </c>
      <c r="B60" s="338">
        <v>91</v>
      </c>
      <c r="C60" s="339" t="s">
        <v>13767</v>
      </c>
      <c r="D60" s="340" t="s">
        <v>13822</v>
      </c>
      <c r="E60" s="340" t="s">
        <v>13823</v>
      </c>
      <c r="F60" s="340" t="s">
        <v>13824</v>
      </c>
      <c r="G60" s="340" t="s">
        <v>13825</v>
      </c>
      <c r="H60" s="340" t="s">
        <v>13826</v>
      </c>
      <c r="I60" s="340" t="s">
        <v>13827</v>
      </c>
      <c r="J60" s="340" t="s">
        <v>13828</v>
      </c>
      <c r="K60" s="341" t="s">
        <v>13829</v>
      </c>
    </row>
    <row r="61" spans="1:11" s="342" customFormat="1" ht="21" customHeight="1" x14ac:dyDescent="0.25">
      <c r="A61" s="337" t="s">
        <v>13830</v>
      </c>
      <c r="B61" s="338">
        <v>92</v>
      </c>
      <c r="C61" s="339" t="s">
        <v>13767</v>
      </c>
      <c r="D61" s="340" t="s">
        <v>13831</v>
      </c>
      <c r="E61" s="340" t="s">
        <v>13832</v>
      </c>
      <c r="F61" s="340" t="s">
        <v>13833</v>
      </c>
      <c r="G61" s="340" t="s">
        <v>13834</v>
      </c>
      <c r="H61" s="340" t="s">
        <v>13835</v>
      </c>
      <c r="I61" s="340" t="s">
        <v>13836</v>
      </c>
      <c r="J61" s="340" t="s">
        <v>13837</v>
      </c>
      <c r="K61" s="341" t="s">
        <v>13838</v>
      </c>
    </row>
    <row r="62" spans="1:11" s="342" customFormat="1" ht="21" customHeight="1" x14ac:dyDescent="0.25">
      <c r="A62" s="337" t="s">
        <v>13839</v>
      </c>
      <c r="B62" s="338">
        <v>93</v>
      </c>
      <c r="C62" s="339" t="s">
        <v>13767</v>
      </c>
      <c r="D62" s="340" t="s">
        <v>13840</v>
      </c>
      <c r="E62" s="340" t="s">
        <v>13841</v>
      </c>
      <c r="F62" s="340" t="s">
        <v>13842</v>
      </c>
      <c r="G62" s="340" t="s">
        <v>13843</v>
      </c>
      <c r="H62" s="340" t="s">
        <v>13844</v>
      </c>
      <c r="I62" s="340" t="s">
        <v>13845</v>
      </c>
      <c r="J62" s="340" t="s">
        <v>13846</v>
      </c>
      <c r="K62" s="341" t="s">
        <v>13847</v>
      </c>
    </row>
    <row r="63" spans="1:11" s="342" customFormat="1" ht="21" customHeight="1" x14ac:dyDescent="0.25">
      <c r="A63" s="337" t="s">
        <v>13848</v>
      </c>
      <c r="B63" s="338">
        <v>94</v>
      </c>
      <c r="C63" s="339" t="s">
        <v>13767</v>
      </c>
      <c r="D63" s="340" t="s">
        <v>13849</v>
      </c>
      <c r="E63" s="340" t="s">
        <v>13850</v>
      </c>
      <c r="F63" s="340" t="s">
        <v>13851</v>
      </c>
      <c r="G63" s="340" t="s">
        <v>13852</v>
      </c>
      <c r="H63" s="340" t="s">
        <v>13853</v>
      </c>
      <c r="I63" s="340" t="s">
        <v>13854</v>
      </c>
      <c r="J63" s="340" t="s">
        <v>13855</v>
      </c>
      <c r="K63" s="341" t="s">
        <v>13856</v>
      </c>
    </row>
    <row r="64" spans="1:11" s="342" customFormat="1" ht="21" customHeight="1" x14ac:dyDescent="0.25">
      <c r="A64" s="337" t="s">
        <v>13857</v>
      </c>
      <c r="B64" s="338">
        <v>95</v>
      </c>
      <c r="C64" s="339" t="s">
        <v>13767</v>
      </c>
      <c r="D64" s="340" t="s">
        <v>13858</v>
      </c>
      <c r="E64" s="340" t="s">
        <v>13859</v>
      </c>
      <c r="F64" s="340" t="s">
        <v>13860</v>
      </c>
      <c r="G64" s="340" t="s">
        <v>13861</v>
      </c>
      <c r="H64" s="340" t="s">
        <v>13862</v>
      </c>
      <c r="I64" s="340" t="s">
        <v>13863</v>
      </c>
      <c r="J64" s="340" t="s">
        <v>13864</v>
      </c>
      <c r="K64" s="341" t="s">
        <v>13865</v>
      </c>
    </row>
    <row r="65" spans="1:11" s="342" customFormat="1" ht="21" customHeight="1" x14ac:dyDescent="0.25">
      <c r="A65" s="337" t="s">
        <v>13866</v>
      </c>
      <c r="B65" s="338">
        <v>96</v>
      </c>
      <c r="C65" s="339" t="s">
        <v>13767</v>
      </c>
      <c r="D65" s="340" t="s">
        <v>13867</v>
      </c>
      <c r="E65" s="340" t="s">
        <v>13868</v>
      </c>
      <c r="F65" s="340" t="s">
        <v>13869</v>
      </c>
      <c r="G65" s="340" t="s">
        <v>13870</v>
      </c>
      <c r="H65" s="340" t="s">
        <v>13871</v>
      </c>
      <c r="I65" s="340" t="s">
        <v>13872</v>
      </c>
      <c r="J65" s="340" t="s">
        <v>13873</v>
      </c>
      <c r="K65" s="341" t="s">
        <v>13874</v>
      </c>
    </row>
    <row r="66" spans="1:11" s="342" customFormat="1" ht="21" customHeight="1" x14ac:dyDescent="0.25">
      <c r="A66" s="337" t="s">
        <v>13875</v>
      </c>
      <c r="B66" s="338">
        <v>97</v>
      </c>
      <c r="C66" s="339" t="s">
        <v>13876</v>
      </c>
      <c r="D66" s="340" t="s">
        <v>13877</v>
      </c>
      <c r="E66" s="340" t="s">
        <v>13878</v>
      </c>
      <c r="F66" s="340" t="s">
        <v>13879</v>
      </c>
      <c r="G66" s="340" t="s">
        <v>13880</v>
      </c>
      <c r="H66" s="340" t="s">
        <v>13881</v>
      </c>
      <c r="I66" s="340" t="s">
        <v>13882</v>
      </c>
      <c r="J66" s="340" t="s">
        <v>13883</v>
      </c>
      <c r="K66" s="341" t="s">
        <v>13884</v>
      </c>
    </row>
    <row r="67" spans="1:11" s="342" customFormat="1" ht="21" customHeight="1" x14ac:dyDescent="0.25">
      <c r="A67" s="337" t="s">
        <v>13885</v>
      </c>
      <c r="B67" s="338">
        <v>98</v>
      </c>
      <c r="C67" s="339" t="s">
        <v>13876</v>
      </c>
      <c r="D67" s="340" t="s">
        <v>13886</v>
      </c>
      <c r="E67" s="340" t="s">
        <v>13887</v>
      </c>
      <c r="F67" s="340" t="s">
        <v>13888</v>
      </c>
      <c r="G67" s="340" t="s">
        <v>13889</v>
      </c>
      <c r="H67" s="340" t="s">
        <v>13890</v>
      </c>
      <c r="I67" s="340" t="s">
        <v>13891</v>
      </c>
      <c r="J67" s="340" t="s">
        <v>13892</v>
      </c>
      <c r="K67" s="341" t="s">
        <v>13893</v>
      </c>
    </row>
    <row r="68" spans="1:11" s="342" customFormat="1" ht="21" customHeight="1" x14ac:dyDescent="0.25">
      <c r="A68" s="337" t="s">
        <v>13894</v>
      </c>
      <c r="B68" s="338">
        <v>99</v>
      </c>
      <c r="C68" s="339" t="s">
        <v>13876</v>
      </c>
      <c r="D68" s="340" t="s">
        <v>13895</v>
      </c>
      <c r="E68" s="340" t="s">
        <v>13896</v>
      </c>
      <c r="F68" s="340" t="s">
        <v>13897</v>
      </c>
      <c r="G68" s="340" t="s">
        <v>13898</v>
      </c>
      <c r="H68" s="340" t="s">
        <v>13899</v>
      </c>
      <c r="I68" s="340" t="s">
        <v>13900</v>
      </c>
      <c r="J68" s="340" t="s">
        <v>13901</v>
      </c>
      <c r="K68" s="341" t="s">
        <v>13902</v>
      </c>
    </row>
    <row r="69" spans="1:11" s="342" customFormat="1" ht="21" customHeight="1" x14ac:dyDescent="0.25">
      <c r="A69" s="337" t="s">
        <v>13903</v>
      </c>
      <c r="B69" s="338">
        <v>100</v>
      </c>
      <c r="C69" s="339" t="s">
        <v>13876</v>
      </c>
      <c r="D69" s="340" t="s">
        <v>13904</v>
      </c>
      <c r="E69" s="340" t="s">
        <v>13905</v>
      </c>
      <c r="F69" s="340" t="s">
        <v>13906</v>
      </c>
      <c r="G69" s="340" t="s">
        <v>13907</v>
      </c>
      <c r="H69" s="340" t="s">
        <v>13908</v>
      </c>
      <c r="I69" s="340" t="s">
        <v>13909</v>
      </c>
      <c r="J69" s="340" t="s">
        <v>13910</v>
      </c>
      <c r="K69" s="341" t="s">
        <v>13911</v>
      </c>
    </row>
    <row r="70" spans="1:11" s="342" customFormat="1" ht="21" customHeight="1" x14ac:dyDescent="0.25">
      <c r="A70" s="337" t="s">
        <v>13912</v>
      </c>
      <c r="B70" s="338">
        <v>101</v>
      </c>
      <c r="C70" s="339" t="s">
        <v>13876</v>
      </c>
      <c r="D70" s="340" t="s">
        <v>13913</v>
      </c>
      <c r="E70" s="340" t="s">
        <v>13914</v>
      </c>
      <c r="F70" s="340" t="s">
        <v>13915</v>
      </c>
      <c r="G70" s="340" t="s">
        <v>13916</v>
      </c>
      <c r="H70" s="340" t="s">
        <v>13917</v>
      </c>
      <c r="I70" s="340" t="s">
        <v>13918</v>
      </c>
      <c r="J70" s="340" t="s">
        <v>13919</v>
      </c>
      <c r="K70" s="341" t="s">
        <v>13920</v>
      </c>
    </row>
    <row r="71" spans="1:11" s="342" customFormat="1" ht="21" customHeight="1" x14ac:dyDescent="0.25">
      <c r="A71" s="337" t="s">
        <v>13921</v>
      </c>
      <c r="B71" s="338">
        <v>102</v>
      </c>
      <c r="C71" s="339" t="s">
        <v>13876</v>
      </c>
      <c r="D71" s="340" t="s">
        <v>13922</v>
      </c>
      <c r="E71" s="340" t="s">
        <v>13923</v>
      </c>
      <c r="F71" s="340" t="s">
        <v>13924</v>
      </c>
      <c r="G71" s="340" t="s">
        <v>13925</v>
      </c>
      <c r="H71" s="340" t="s">
        <v>13926</v>
      </c>
      <c r="I71" s="340" t="s">
        <v>13927</v>
      </c>
      <c r="J71" s="340" t="s">
        <v>13928</v>
      </c>
      <c r="K71" s="341" t="s">
        <v>13929</v>
      </c>
    </row>
    <row r="72" spans="1:11" s="342" customFormat="1" ht="21" customHeight="1" x14ac:dyDescent="0.25">
      <c r="A72" s="337" t="s">
        <v>13930</v>
      </c>
      <c r="B72" s="338">
        <v>133</v>
      </c>
      <c r="C72" s="339" t="s">
        <v>13931</v>
      </c>
      <c r="D72" s="340" t="s">
        <v>13932</v>
      </c>
      <c r="E72" s="340" t="s">
        <v>13933</v>
      </c>
      <c r="F72" s="340" t="s">
        <v>13934</v>
      </c>
      <c r="G72" s="340" t="s">
        <v>13935</v>
      </c>
      <c r="H72" s="340" t="s">
        <v>13936</v>
      </c>
      <c r="I72" s="340" t="s">
        <v>13937</v>
      </c>
      <c r="J72" s="340" t="s">
        <v>13938</v>
      </c>
      <c r="K72" s="341" t="s">
        <v>13939</v>
      </c>
    </row>
    <row r="73" spans="1:11" s="342" customFormat="1" ht="21" customHeight="1" x14ac:dyDescent="0.25">
      <c r="A73" s="337" t="s">
        <v>13940</v>
      </c>
      <c r="B73" s="338">
        <v>134</v>
      </c>
      <c r="C73" s="339" t="s">
        <v>13931</v>
      </c>
      <c r="D73" s="340" t="s">
        <v>13941</v>
      </c>
      <c r="E73" s="340" t="s">
        <v>13942</v>
      </c>
      <c r="F73" s="340" t="s">
        <v>13943</v>
      </c>
      <c r="G73" s="340" t="s">
        <v>13944</v>
      </c>
      <c r="H73" s="340" t="s">
        <v>13945</v>
      </c>
      <c r="I73" s="340" t="s">
        <v>13946</v>
      </c>
      <c r="J73" s="340" t="s">
        <v>13947</v>
      </c>
      <c r="K73" s="341" t="s">
        <v>13948</v>
      </c>
    </row>
    <row r="74" spans="1:11" s="342" customFormat="1" ht="21" customHeight="1" x14ac:dyDescent="0.25">
      <c r="A74" s="337" t="s">
        <v>13949</v>
      </c>
      <c r="B74" s="338">
        <v>135</v>
      </c>
      <c r="C74" s="339" t="s">
        <v>13931</v>
      </c>
      <c r="D74" s="340" t="s">
        <v>13950</v>
      </c>
      <c r="E74" s="340" t="s">
        <v>13951</v>
      </c>
      <c r="F74" s="340" t="s">
        <v>13952</v>
      </c>
      <c r="G74" s="340" t="s">
        <v>13953</v>
      </c>
      <c r="H74" s="340" t="s">
        <v>13954</v>
      </c>
      <c r="I74" s="340" t="s">
        <v>13955</v>
      </c>
      <c r="J74" s="340" t="s">
        <v>13956</v>
      </c>
      <c r="K74" s="341" t="s">
        <v>13957</v>
      </c>
    </row>
    <row r="75" spans="1:11" s="342" customFormat="1" ht="21" customHeight="1" x14ac:dyDescent="0.25">
      <c r="A75" s="337" t="s">
        <v>13958</v>
      </c>
      <c r="B75" s="338">
        <v>136</v>
      </c>
      <c r="C75" s="339" t="s">
        <v>13931</v>
      </c>
      <c r="D75" s="340" t="s">
        <v>13959</v>
      </c>
      <c r="E75" s="340" t="s">
        <v>13960</v>
      </c>
      <c r="F75" s="340" t="s">
        <v>13961</v>
      </c>
      <c r="G75" s="340" t="s">
        <v>13962</v>
      </c>
      <c r="H75" s="340" t="s">
        <v>13963</v>
      </c>
      <c r="I75" s="340" t="s">
        <v>13964</v>
      </c>
      <c r="J75" s="340" t="s">
        <v>13965</v>
      </c>
      <c r="K75" s="341" t="s">
        <v>13966</v>
      </c>
    </row>
    <row r="76" spans="1:11" s="342" customFormat="1" ht="21" customHeight="1" x14ac:dyDescent="0.25">
      <c r="A76" s="337" t="s">
        <v>13967</v>
      </c>
      <c r="B76" s="338">
        <v>137</v>
      </c>
      <c r="C76" s="339" t="s">
        <v>13931</v>
      </c>
      <c r="D76" s="340" t="s">
        <v>13968</v>
      </c>
      <c r="E76" s="340" t="s">
        <v>13969</v>
      </c>
      <c r="F76" s="340" t="s">
        <v>13970</v>
      </c>
      <c r="G76" s="340" t="s">
        <v>13971</v>
      </c>
      <c r="H76" s="340" t="s">
        <v>13972</v>
      </c>
      <c r="I76" s="340" t="s">
        <v>13973</v>
      </c>
      <c r="J76" s="340" t="s">
        <v>13974</v>
      </c>
      <c r="K76" s="341" t="s">
        <v>13975</v>
      </c>
    </row>
    <row r="77" spans="1:11" s="342" customFormat="1" ht="21" customHeight="1" x14ac:dyDescent="0.25">
      <c r="A77" s="337" t="s">
        <v>13976</v>
      </c>
      <c r="B77" s="338">
        <v>138</v>
      </c>
      <c r="C77" s="339" t="s">
        <v>13931</v>
      </c>
      <c r="D77" s="340" t="s">
        <v>13977</v>
      </c>
      <c r="E77" s="340" t="s">
        <v>13978</v>
      </c>
      <c r="F77" s="340" t="s">
        <v>13979</v>
      </c>
      <c r="G77" s="340" t="s">
        <v>13980</v>
      </c>
      <c r="H77" s="340" t="s">
        <v>13981</v>
      </c>
      <c r="I77" s="340" t="s">
        <v>13982</v>
      </c>
      <c r="J77" s="340" t="s">
        <v>13983</v>
      </c>
      <c r="K77" s="341" t="s">
        <v>13984</v>
      </c>
    </row>
    <row r="78" spans="1:11" s="342" customFormat="1" ht="21" customHeight="1" x14ac:dyDescent="0.25">
      <c r="A78" s="337" t="s">
        <v>13985</v>
      </c>
      <c r="B78" s="338">
        <v>139</v>
      </c>
      <c r="C78" s="339" t="s">
        <v>13986</v>
      </c>
      <c r="D78" s="340" t="s">
        <v>13987</v>
      </c>
      <c r="E78" s="340" t="s">
        <v>13988</v>
      </c>
      <c r="F78" s="340" t="s">
        <v>13989</v>
      </c>
      <c r="G78" s="340" t="s">
        <v>13990</v>
      </c>
      <c r="H78" s="340" t="s">
        <v>13991</v>
      </c>
      <c r="I78" s="340" t="s">
        <v>13992</v>
      </c>
      <c r="J78" s="340" t="s">
        <v>13993</v>
      </c>
      <c r="K78" s="341" t="s">
        <v>13994</v>
      </c>
    </row>
    <row r="79" spans="1:11" s="342" customFormat="1" ht="21" customHeight="1" x14ac:dyDescent="0.25">
      <c r="A79" s="337" t="s">
        <v>13995</v>
      </c>
      <c r="B79" s="338">
        <v>140</v>
      </c>
      <c r="C79" s="339" t="s">
        <v>13986</v>
      </c>
      <c r="D79" s="340" t="s">
        <v>13996</v>
      </c>
      <c r="E79" s="340" t="s">
        <v>13997</v>
      </c>
      <c r="F79" s="340" t="s">
        <v>13998</v>
      </c>
      <c r="G79" s="340" t="s">
        <v>13999</v>
      </c>
      <c r="H79" s="340" t="s">
        <v>14000</v>
      </c>
      <c r="I79" s="340" t="s">
        <v>14001</v>
      </c>
      <c r="J79" s="340" t="s">
        <v>14002</v>
      </c>
      <c r="K79" s="341" t="s">
        <v>14003</v>
      </c>
    </row>
    <row r="80" spans="1:11" s="342" customFormat="1" ht="21" customHeight="1" x14ac:dyDescent="0.25">
      <c r="A80" s="337" t="s">
        <v>14004</v>
      </c>
      <c r="B80" s="338">
        <v>141</v>
      </c>
      <c r="C80" s="339" t="s">
        <v>13986</v>
      </c>
      <c r="D80" s="340" t="s">
        <v>14005</v>
      </c>
      <c r="E80" s="340" t="s">
        <v>14006</v>
      </c>
      <c r="F80" s="340" t="s">
        <v>14007</v>
      </c>
      <c r="G80" s="340" t="s">
        <v>14008</v>
      </c>
      <c r="H80" s="340" t="s">
        <v>14009</v>
      </c>
      <c r="I80" s="340" t="s">
        <v>14010</v>
      </c>
      <c r="J80" s="340" t="s">
        <v>14011</v>
      </c>
      <c r="K80" s="341" t="s">
        <v>14012</v>
      </c>
    </row>
    <row r="81" spans="1:11" s="342" customFormat="1" ht="21" customHeight="1" x14ac:dyDescent="0.25">
      <c r="A81" s="337" t="s">
        <v>14013</v>
      </c>
      <c r="B81" s="338">
        <v>142</v>
      </c>
      <c r="C81" s="339" t="s">
        <v>13986</v>
      </c>
      <c r="D81" s="340" t="s">
        <v>14014</v>
      </c>
      <c r="E81" s="340" t="s">
        <v>14015</v>
      </c>
      <c r="F81" s="340" t="s">
        <v>14016</v>
      </c>
      <c r="G81" s="340" t="s">
        <v>14017</v>
      </c>
      <c r="H81" s="340" t="s">
        <v>14018</v>
      </c>
      <c r="I81" s="340" t="s">
        <v>14019</v>
      </c>
      <c r="J81" s="340" t="s">
        <v>14020</v>
      </c>
      <c r="K81" s="341" t="s">
        <v>14021</v>
      </c>
    </row>
    <row r="82" spans="1:11" s="342" customFormat="1" ht="21" customHeight="1" x14ac:dyDescent="0.25">
      <c r="A82" s="337" t="s">
        <v>14022</v>
      </c>
      <c r="B82" s="338">
        <v>143</v>
      </c>
      <c r="C82" s="339" t="s">
        <v>13986</v>
      </c>
      <c r="D82" s="340" t="s">
        <v>14023</v>
      </c>
      <c r="E82" s="340" t="s">
        <v>14024</v>
      </c>
      <c r="F82" s="340" t="s">
        <v>14025</v>
      </c>
      <c r="G82" s="340" t="s">
        <v>14026</v>
      </c>
      <c r="H82" s="340" t="s">
        <v>14027</v>
      </c>
      <c r="I82" s="340" t="s">
        <v>14028</v>
      </c>
      <c r="J82" s="340" t="s">
        <v>14029</v>
      </c>
      <c r="K82" s="341" t="s">
        <v>14030</v>
      </c>
    </row>
    <row r="83" spans="1:11" s="342" customFormat="1" ht="21" customHeight="1" x14ac:dyDescent="0.25">
      <c r="A83" s="337" t="s">
        <v>14031</v>
      </c>
      <c r="B83" s="338">
        <v>144</v>
      </c>
      <c r="C83" s="339" t="s">
        <v>13986</v>
      </c>
      <c r="D83" s="340" t="s">
        <v>14032</v>
      </c>
      <c r="E83" s="340" t="s">
        <v>14033</v>
      </c>
      <c r="F83" s="340" t="s">
        <v>14034</v>
      </c>
      <c r="G83" s="340" t="s">
        <v>14035</v>
      </c>
      <c r="H83" s="340" t="s">
        <v>14036</v>
      </c>
      <c r="I83" s="340" t="s">
        <v>14037</v>
      </c>
      <c r="J83" s="340" t="s">
        <v>14038</v>
      </c>
      <c r="K83" s="341" t="s">
        <v>14039</v>
      </c>
    </row>
    <row r="84" spans="1:11" s="342" customFormat="1" ht="21" customHeight="1" x14ac:dyDescent="0.25">
      <c r="A84" s="337" t="s">
        <v>14040</v>
      </c>
      <c r="B84" s="338">
        <v>17</v>
      </c>
      <c r="C84" s="339" t="s">
        <v>14041</v>
      </c>
      <c r="D84" s="340" t="s">
        <v>14042</v>
      </c>
      <c r="E84" s="340" t="s">
        <v>14043</v>
      </c>
      <c r="F84" s="340" t="s">
        <v>14044</v>
      </c>
      <c r="G84" s="340" t="s">
        <v>14045</v>
      </c>
      <c r="H84" s="340" t="s">
        <v>14046</v>
      </c>
      <c r="I84" s="340" t="s">
        <v>14047</v>
      </c>
      <c r="J84" s="340" t="s">
        <v>14048</v>
      </c>
      <c r="K84" s="341" t="s">
        <v>14049</v>
      </c>
    </row>
    <row r="85" spans="1:11" s="342" customFormat="1" ht="21" customHeight="1" x14ac:dyDescent="0.25">
      <c r="A85" s="337" t="s">
        <v>14050</v>
      </c>
      <c r="B85" s="338">
        <v>15</v>
      </c>
      <c r="C85" s="339" t="s">
        <v>14051</v>
      </c>
      <c r="D85" s="340" t="s">
        <v>14052</v>
      </c>
      <c r="E85" s="340" t="s">
        <v>14053</v>
      </c>
      <c r="F85" s="340" t="s">
        <v>14054</v>
      </c>
      <c r="G85" s="340" t="s">
        <v>14055</v>
      </c>
      <c r="H85" s="340" t="s">
        <v>14056</v>
      </c>
      <c r="I85" s="340" t="s">
        <v>14057</v>
      </c>
      <c r="J85" s="340" t="s">
        <v>14058</v>
      </c>
      <c r="K85" s="341" t="s">
        <v>14059</v>
      </c>
    </row>
    <row r="86" spans="1:11" s="342" customFormat="1" ht="21" customHeight="1" x14ac:dyDescent="0.25">
      <c r="A86" s="337" t="s">
        <v>14060</v>
      </c>
      <c r="B86" s="338">
        <v>22</v>
      </c>
      <c r="C86" s="339" t="s">
        <v>14061</v>
      </c>
      <c r="D86" s="340" t="s">
        <v>14062</v>
      </c>
      <c r="E86" s="340" t="s">
        <v>14063</v>
      </c>
      <c r="F86" s="340" t="s">
        <v>14064</v>
      </c>
      <c r="G86" s="340" t="s">
        <v>14065</v>
      </c>
      <c r="H86" s="340" t="s">
        <v>14066</v>
      </c>
      <c r="I86" s="340" t="s">
        <v>14067</v>
      </c>
      <c r="J86" s="340" t="s">
        <v>14068</v>
      </c>
      <c r="K86" s="341" t="s">
        <v>14069</v>
      </c>
    </row>
    <row r="87" spans="1:11" s="342" customFormat="1" ht="21" customHeight="1" x14ac:dyDescent="0.25">
      <c r="A87" s="343" t="s">
        <v>14070</v>
      </c>
      <c r="B87" s="338">
        <v>2</v>
      </c>
      <c r="C87" s="339" t="s">
        <v>14071</v>
      </c>
      <c r="D87" s="340" t="s">
        <v>14072</v>
      </c>
      <c r="E87" s="340" t="s">
        <v>14073</v>
      </c>
      <c r="F87" s="340" t="s">
        <v>14074</v>
      </c>
      <c r="G87" s="340" t="s">
        <v>14075</v>
      </c>
      <c r="H87" s="340" t="s">
        <v>14076</v>
      </c>
      <c r="I87" s="340" t="s">
        <v>14077</v>
      </c>
      <c r="J87" s="340" t="s">
        <v>14078</v>
      </c>
      <c r="K87" s="341" t="s">
        <v>14079</v>
      </c>
    </row>
    <row r="88" spans="1:11" s="342" customFormat="1" ht="21" customHeight="1" x14ac:dyDescent="0.25">
      <c r="A88" s="343" t="s">
        <v>14080</v>
      </c>
      <c r="B88" s="338">
        <v>6</v>
      </c>
      <c r="C88" s="339" t="s">
        <v>14081</v>
      </c>
      <c r="D88" s="340" t="s">
        <v>14082</v>
      </c>
      <c r="E88" s="340" t="s">
        <v>14083</v>
      </c>
      <c r="F88" s="340" t="s">
        <v>14084</v>
      </c>
      <c r="G88" s="340" t="s">
        <v>14085</v>
      </c>
      <c r="H88" s="340" t="s">
        <v>14086</v>
      </c>
      <c r="I88" s="340" t="s">
        <v>14087</v>
      </c>
      <c r="J88" s="340" t="s">
        <v>14088</v>
      </c>
      <c r="K88" s="341" t="s">
        <v>14089</v>
      </c>
    </row>
    <row r="89" spans="1:11" s="342" customFormat="1" ht="21" customHeight="1" x14ac:dyDescent="0.25">
      <c r="A89" s="337" t="s">
        <v>14090</v>
      </c>
      <c r="B89" s="338">
        <v>19</v>
      </c>
      <c r="C89" s="339" t="s">
        <v>14091</v>
      </c>
      <c r="D89" s="340" t="s">
        <v>14092</v>
      </c>
      <c r="E89" s="340" t="s">
        <v>14093</v>
      </c>
      <c r="F89" s="340" t="s">
        <v>14094</v>
      </c>
      <c r="G89" s="340" t="s">
        <v>14095</v>
      </c>
      <c r="H89" s="340" t="s">
        <v>14096</v>
      </c>
      <c r="I89" s="340" t="s">
        <v>14097</v>
      </c>
      <c r="J89" s="340" t="s">
        <v>14098</v>
      </c>
      <c r="K89" s="341" t="s">
        <v>14099</v>
      </c>
    </row>
    <row r="90" spans="1:11" s="342" customFormat="1" ht="21" customHeight="1" x14ac:dyDescent="0.25">
      <c r="A90" s="337" t="s">
        <v>14100</v>
      </c>
      <c r="B90" s="338">
        <v>79</v>
      </c>
      <c r="C90" s="339" t="s">
        <v>14101</v>
      </c>
      <c r="D90" s="340" t="s">
        <v>14102</v>
      </c>
      <c r="E90" s="340" t="s">
        <v>14103</v>
      </c>
      <c r="F90" s="340" t="s">
        <v>14104</v>
      </c>
      <c r="G90" s="340" t="s">
        <v>14105</v>
      </c>
      <c r="H90" s="340" t="s">
        <v>14106</v>
      </c>
      <c r="I90" s="340" t="s">
        <v>14107</v>
      </c>
      <c r="J90" s="340" t="s">
        <v>14108</v>
      </c>
      <c r="K90" s="341" t="s">
        <v>14109</v>
      </c>
    </row>
    <row r="91" spans="1:11" s="342" customFormat="1" ht="21" customHeight="1" x14ac:dyDescent="0.25">
      <c r="A91" s="337" t="s">
        <v>14110</v>
      </c>
      <c r="B91" s="338">
        <v>80</v>
      </c>
      <c r="C91" s="339" t="s">
        <v>14101</v>
      </c>
      <c r="D91" s="340" t="s">
        <v>14111</v>
      </c>
      <c r="E91" s="340" t="s">
        <v>14112</v>
      </c>
      <c r="F91" s="340" t="s">
        <v>14113</v>
      </c>
      <c r="G91" s="340" t="s">
        <v>14114</v>
      </c>
      <c r="H91" s="340" t="s">
        <v>14115</v>
      </c>
      <c r="I91" s="340" t="s">
        <v>14116</v>
      </c>
      <c r="J91" s="340" t="s">
        <v>14117</v>
      </c>
      <c r="K91" s="341" t="s">
        <v>14118</v>
      </c>
    </row>
    <row r="92" spans="1:11" s="342" customFormat="1" ht="21" customHeight="1" x14ac:dyDescent="0.25">
      <c r="A92" s="337" t="s">
        <v>14119</v>
      </c>
      <c r="B92" s="338">
        <v>81</v>
      </c>
      <c r="C92" s="339" t="s">
        <v>14101</v>
      </c>
      <c r="D92" s="340" t="s">
        <v>14120</v>
      </c>
      <c r="E92" s="340" t="s">
        <v>14121</v>
      </c>
      <c r="F92" s="340" t="s">
        <v>14122</v>
      </c>
      <c r="G92" s="340" t="s">
        <v>14123</v>
      </c>
      <c r="H92" s="340" t="s">
        <v>14124</v>
      </c>
      <c r="I92" s="340" t="s">
        <v>14125</v>
      </c>
      <c r="J92" s="340" t="s">
        <v>14126</v>
      </c>
      <c r="K92" s="341" t="s">
        <v>14127</v>
      </c>
    </row>
    <row r="93" spans="1:11" s="342" customFormat="1" ht="21" customHeight="1" x14ac:dyDescent="0.25">
      <c r="A93" s="337" t="s">
        <v>14128</v>
      </c>
      <c r="B93" s="338">
        <v>82</v>
      </c>
      <c r="C93" s="339" t="s">
        <v>14101</v>
      </c>
      <c r="D93" s="340" t="s">
        <v>14129</v>
      </c>
      <c r="E93" s="340" t="s">
        <v>14130</v>
      </c>
      <c r="F93" s="340" t="s">
        <v>14131</v>
      </c>
      <c r="G93" s="340" t="s">
        <v>14132</v>
      </c>
      <c r="H93" s="340" t="s">
        <v>14133</v>
      </c>
      <c r="I93" s="340" t="s">
        <v>14134</v>
      </c>
      <c r="J93" s="340" t="s">
        <v>14135</v>
      </c>
      <c r="K93" s="341" t="s">
        <v>14136</v>
      </c>
    </row>
    <row r="94" spans="1:11" s="342" customFormat="1" ht="21" customHeight="1" x14ac:dyDescent="0.25">
      <c r="A94" s="337" t="s">
        <v>14137</v>
      </c>
      <c r="B94" s="338">
        <v>83</v>
      </c>
      <c r="C94" s="339" t="s">
        <v>14101</v>
      </c>
      <c r="D94" s="340" t="s">
        <v>14138</v>
      </c>
      <c r="E94" s="340" t="s">
        <v>14139</v>
      </c>
      <c r="F94" s="340" t="s">
        <v>14140</v>
      </c>
      <c r="G94" s="340" t="s">
        <v>14141</v>
      </c>
      <c r="H94" s="340" t="s">
        <v>14142</v>
      </c>
      <c r="I94" s="340" t="s">
        <v>14143</v>
      </c>
      <c r="J94" s="340" t="s">
        <v>14144</v>
      </c>
      <c r="K94" s="341" t="s">
        <v>14145</v>
      </c>
    </row>
    <row r="95" spans="1:11" s="342" customFormat="1" ht="21" customHeight="1" x14ac:dyDescent="0.25">
      <c r="A95" s="337" t="s">
        <v>14146</v>
      </c>
      <c r="B95" s="338">
        <v>84</v>
      </c>
      <c r="C95" s="339" t="s">
        <v>14101</v>
      </c>
      <c r="D95" s="340" t="s">
        <v>14147</v>
      </c>
      <c r="E95" s="340" t="s">
        <v>14148</v>
      </c>
      <c r="F95" s="340" t="s">
        <v>14149</v>
      </c>
      <c r="G95" s="340" t="s">
        <v>14150</v>
      </c>
      <c r="H95" s="340" t="s">
        <v>14151</v>
      </c>
      <c r="I95" s="340" t="s">
        <v>14152</v>
      </c>
      <c r="J95" s="340" t="s">
        <v>14153</v>
      </c>
      <c r="K95" s="341" t="s">
        <v>14154</v>
      </c>
    </row>
    <row r="96" spans="1:11" s="342" customFormat="1" ht="21" customHeight="1" x14ac:dyDescent="0.25">
      <c r="A96" s="343" t="s">
        <v>14155</v>
      </c>
      <c r="B96" s="338">
        <v>5</v>
      </c>
      <c r="C96" s="339" t="s">
        <v>161</v>
      </c>
      <c r="D96" s="340" t="s">
        <v>14156</v>
      </c>
      <c r="E96" s="340" t="s">
        <v>14157</v>
      </c>
      <c r="F96" s="340" t="s">
        <v>14158</v>
      </c>
      <c r="G96" s="340" t="s">
        <v>14159</v>
      </c>
      <c r="H96" s="340" t="s">
        <v>14160</v>
      </c>
      <c r="I96" s="340" t="s">
        <v>14161</v>
      </c>
      <c r="J96" s="340" t="s">
        <v>14162</v>
      </c>
      <c r="K96" s="341" t="s">
        <v>14163</v>
      </c>
    </row>
    <row r="97" spans="1:11" s="342" customFormat="1" ht="21" customHeight="1" x14ac:dyDescent="0.25">
      <c r="A97" s="343" t="s">
        <v>14164</v>
      </c>
      <c r="B97" s="338">
        <v>4</v>
      </c>
      <c r="C97" s="339" t="s">
        <v>14165</v>
      </c>
      <c r="D97" s="340" t="s">
        <v>14166</v>
      </c>
      <c r="E97" s="340" t="s">
        <v>14167</v>
      </c>
      <c r="F97" s="340" t="s">
        <v>14168</v>
      </c>
      <c r="G97" s="340" t="s">
        <v>14169</v>
      </c>
      <c r="H97" s="340" t="s">
        <v>14170</v>
      </c>
      <c r="I97" s="340" t="s">
        <v>14171</v>
      </c>
      <c r="J97" s="340" t="s">
        <v>14172</v>
      </c>
      <c r="K97" s="341" t="s">
        <v>14173</v>
      </c>
    </row>
    <row r="98" spans="1:11" s="342" customFormat="1" ht="21" customHeight="1" x14ac:dyDescent="0.25">
      <c r="A98" s="337" t="s">
        <v>14174</v>
      </c>
      <c r="B98" s="338">
        <v>121</v>
      </c>
      <c r="C98" s="339" t="s">
        <v>14175</v>
      </c>
      <c r="D98" s="340" t="s">
        <v>14176</v>
      </c>
      <c r="E98" s="340" t="s">
        <v>14177</v>
      </c>
      <c r="F98" s="340" t="s">
        <v>14178</v>
      </c>
      <c r="G98" s="340" t="s">
        <v>14179</v>
      </c>
      <c r="H98" s="340" t="s">
        <v>14180</v>
      </c>
      <c r="I98" s="340" t="s">
        <v>14181</v>
      </c>
      <c r="J98" s="340" t="s">
        <v>14182</v>
      </c>
      <c r="K98" s="341" t="s">
        <v>14183</v>
      </c>
    </row>
    <row r="99" spans="1:11" s="342" customFormat="1" ht="21" customHeight="1" x14ac:dyDescent="0.25">
      <c r="A99" s="337" t="s">
        <v>14184</v>
      </c>
      <c r="B99" s="338">
        <v>122</v>
      </c>
      <c r="C99" s="339" t="s">
        <v>14175</v>
      </c>
      <c r="D99" s="340" t="s">
        <v>14185</v>
      </c>
      <c r="E99" s="340" t="s">
        <v>14186</v>
      </c>
      <c r="F99" s="340" t="s">
        <v>14187</v>
      </c>
      <c r="G99" s="340" t="s">
        <v>14188</v>
      </c>
      <c r="H99" s="340" t="s">
        <v>14189</v>
      </c>
      <c r="I99" s="340" t="s">
        <v>14190</v>
      </c>
      <c r="J99" s="340" t="s">
        <v>14191</v>
      </c>
      <c r="K99" s="341" t="s">
        <v>14192</v>
      </c>
    </row>
    <row r="100" spans="1:11" s="342" customFormat="1" ht="21" customHeight="1" x14ac:dyDescent="0.25">
      <c r="A100" s="337" t="s">
        <v>14193</v>
      </c>
      <c r="B100" s="338">
        <v>123</v>
      </c>
      <c r="C100" s="339" t="s">
        <v>14175</v>
      </c>
      <c r="D100" s="340" t="s">
        <v>14194</v>
      </c>
      <c r="E100" s="340" t="s">
        <v>14195</v>
      </c>
      <c r="F100" s="340" t="s">
        <v>14196</v>
      </c>
      <c r="G100" s="340" t="s">
        <v>14197</v>
      </c>
      <c r="H100" s="340" t="s">
        <v>14198</v>
      </c>
      <c r="I100" s="340" t="s">
        <v>14199</v>
      </c>
      <c r="J100" s="340" t="s">
        <v>14200</v>
      </c>
      <c r="K100" s="341" t="s">
        <v>14201</v>
      </c>
    </row>
    <row r="101" spans="1:11" s="342" customFormat="1" ht="21" customHeight="1" x14ac:dyDescent="0.25">
      <c r="A101" s="337" t="s">
        <v>14202</v>
      </c>
      <c r="B101" s="338">
        <v>124</v>
      </c>
      <c r="C101" s="339" t="s">
        <v>14175</v>
      </c>
      <c r="D101" s="340" t="s">
        <v>14203</v>
      </c>
      <c r="E101" s="340" t="s">
        <v>14204</v>
      </c>
      <c r="F101" s="340" t="s">
        <v>14205</v>
      </c>
      <c r="G101" s="340" t="s">
        <v>14206</v>
      </c>
      <c r="H101" s="340" t="s">
        <v>14207</v>
      </c>
      <c r="I101" s="340" t="s">
        <v>14208</v>
      </c>
      <c r="J101" s="340" t="s">
        <v>14209</v>
      </c>
      <c r="K101" s="341" t="s">
        <v>14210</v>
      </c>
    </row>
    <row r="102" spans="1:11" s="342" customFormat="1" ht="21" customHeight="1" x14ac:dyDescent="0.25">
      <c r="A102" s="337" t="s">
        <v>14211</v>
      </c>
      <c r="B102" s="338">
        <v>125</v>
      </c>
      <c r="C102" s="339" t="s">
        <v>14175</v>
      </c>
      <c r="D102" s="340" t="s">
        <v>14212</v>
      </c>
      <c r="E102" s="340" t="s">
        <v>14213</v>
      </c>
      <c r="F102" s="340" t="s">
        <v>14214</v>
      </c>
      <c r="G102" s="340" t="s">
        <v>14215</v>
      </c>
      <c r="H102" s="340" t="s">
        <v>14216</v>
      </c>
      <c r="I102" s="340" t="s">
        <v>14217</v>
      </c>
      <c r="J102" s="340" t="s">
        <v>14218</v>
      </c>
      <c r="K102" s="341" t="s">
        <v>14219</v>
      </c>
    </row>
    <row r="103" spans="1:11" s="342" customFormat="1" ht="21" customHeight="1" x14ac:dyDescent="0.25">
      <c r="A103" s="337" t="s">
        <v>14220</v>
      </c>
      <c r="B103" s="338">
        <v>126</v>
      </c>
      <c r="C103" s="339" t="s">
        <v>14175</v>
      </c>
      <c r="D103" s="340" t="s">
        <v>14221</v>
      </c>
      <c r="E103" s="340" t="s">
        <v>14222</v>
      </c>
      <c r="F103" s="340" t="s">
        <v>14223</v>
      </c>
      <c r="G103" s="340" t="s">
        <v>14224</v>
      </c>
      <c r="H103" s="340" t="s">
        <v>14225</v>
      </c>
      <c r="I103" s="340" t="s">
        <v>14226</v>
      </c>
      <c r="J103" s="340" t="s">
        <v>14227</v>
      </c>
      <c r="K103" s="341" t="s">
        <v>14228</v>
      </c>
    </row>
    <row r="104" spans="1:11" s="342" customFormat="1" ht="21" customHeight="1" x14ac:dyDescent="0.25">
      <c r="A104" s="337" t="s">
        <v>14229</v>
      </c>
      <c r="B104" s="338">
        <v>67</v>
      </c>
      <c r="C104" s="339" t="s">
        <v>14230</v>
      </c>
      <c r="D104" s="340" t="s">
        <v>14231</v>
      </c>
      <c r="E104" s="340" t="s">
        <v>14232</v>
      </c>
      <c r="F104" s="340" t="s">
        <v>14233</v>
      </c>
      <c r="G104" s="340" t="s">
        <v>14234</v>
      </c>
      <c r="H104" s="340" t="s">
        <v>14235</v>
      </c>
      <c r="I104" s="340" t="s">
        <v>14236</v>
      </c>
      <c r="J104" s="340" t="s">
        <v>14237</v>
      </c>
      <c r="K104" s="341" t="s">
        <v>14238</v>
      </c>
    </row>
    <row r="105" spans="1:11" s="342" customFormat="1" ht="21" customHeight="1" x14ac:dyDescent="0.25">
      <c r="A105" s="337" t="s">
        <v>14239</v>
      </c>
      <c r="B105" s="338">
        <v>68</v>
      </c>
      <c r="C105" s="339" t="s">
        <v>14230</v>
      </c>
      <c r="D105" s="340" t="s">
        <v>14240</v>
      </c>
      <c r="E105" s="340" t="s">
        <v>14241</v>
      </c>
      <c r="F105" s="340" t="s">
        <v>14242</v>
      </c>
      <c r="G105" s="340" t="s">
        <v>14243</v>
      </c>
      <c r="H105" s="340" t="s">
        <v>14244</v>
      </c>
      <c r="I105" s="340" t="s">
        <v>14245</v>
      </c>
      <c r="J105" s="340" t="s">
        <v>14246</v>
      </c>
      <c r="K105" s="341" t="s">
        <v>14247</v>
      </c>
    </row>
    <row r="106" spans="1:11" s="342" customFormat="1" ht="21" customHeight="1" x14ac:dyDescent="0.25">
      <c r="A106" s="337" t="s">
        <v>14248</v>
      </c>
      <c r="B106" s="338">
        <v>69</v>
      </c>
      <c r="C106" s="339" t="s">
        <v>14230</v>
      </c>
      <c r="D106" s="340" t="s">
        <v>14249</v>
      </c>
      <c r="E106" s="340" t="s">
        <v>14250</v>
      </c>
      <c r="F106" s="340" t="s">
        <v>14251</v>
      </c>
      <c r="G106" s="340" t="s">
        <v>14252</v>
      </c>
      <c r="H106" s="340" t="s">
        <v>14253</v>
      </c>
      <c r="I106" s="340" t="s">
        <v>14254</v>
      </c>
      <c r="J106" s="340" t="s">
        <v>14255</v>
      </c>
      <c r="K106" s="341" t="s">
        <v>14256</v>
      </c>
    </row>
    <row r="107" spans="1:11" s="342" customFormat="1" ht="21" customHeight="1" x14ac:dyDescent="0.25">
      <c r="A107" s="337" t="s">
        <v>14257</v>
      </c>
      <c r="B107" s="338">
        <v>70</v>
      </c>
      <c r="C107" s="339" t="s">
        <v>14230</v>
      </c>
      <c r="D107" s="340" t="s">
        <v>14258</v>
      </c>
      <c r="E107" s="340" t="s">
        <v>14259</v>
      </c>
      <c r="F107" s="340" t="s">
        <v>14260</v>
      </c>
      <c r="G107" s="340" t="s">
        <v>14261</v>
      </c>
      <c r="H107" s="340" t="s">
        <v>14262</v>
      </c>
      <c r="I107" s="340" t="s">
        <v>14263</v>
      </c>
      <c r="J107" s="340" t="s">
        <v>14264</v>
      </c>
      <c r="K107" s="341" t="s">
        <v>14265</v>
      </c>
    </row>
    <row r="108" spans="1:11" s="342" customFormat="1" ht="21" customHeight="1" x14ac:dyDescent="0.25">
      <c r="A108" s="337" t="s">
        <v>14266</v>
      </c>
      <c r="B108" s="338">
        <v>71</v>
      </c>
      <c r="C108" s="339" t="s">
        <v>14230</v>
      </c>
      <c r="D108" s="340" t="s">
        <v>14267</v>
      </c>
      <c r="E108" s="340" t="s">
        <v>14268</v>
      </c>
      <c r="F108" s="340" t="s">
        <v>14269</v>
      </c>
      <c r="G108" s="340" t="s">
        <v>14270</v>
      </c>
      <c r="H108" s="340" t="s">
        <v>14271</v>
      </c>
      <c r="I108" s="340" t="s">
        <v>14272</v>
      </c>
      <c r="J108" s="340" t="s">
        <v>14273</v>
      </c>
      <c r="K108" s="341" t="s">
        <v>14274</v>
      </c>
    </row>
    <row r="109" spans="1:11" s="342" customFormat="1" ht="21" customHeight="1" x14ac:dyDescent="0.25">
      <c r="A109" s="337" t="s">
        <v>14275</v>
      </c>
      <c r="B109" s="338">
        <v>72</v>
      </c>
      <c r="C109" s="339" t="s">
        <v>14230</v>
      </c>
      <c r="D109" s="340" t="s">
        <v>14276</v>
      </c>
      <c r="E109" s="340" t="s">
        <v>14277</v>
      </c>
      <c r="F109" s="340" t="s">
        <v>14278</v>
      </c>
      <c r="G109" s="340" t="s">
        <v>14279</v>
      </c>
      <c r="H109" s="340" t="s">
        <v>14280</v>
      </c>
      <c r="I109" s="340" t="s">
        <v>14281</v>
      </c>
      <c r="J109" s="340" t="s">
        <v>14282</v>
      </c>
      <c r="K109" s="341" t="s">
        <v>14283</v>
      </c>
    </row>
    <row r="110" spans="1:11" s="342" customFormat="1" ht="21" customHeight="1" x14ac:dyDescent="0.25">
      <c r="A110" s="337" t="s">
        <v>14284</v>
      </c>
      <c r="B110" s="338">
        <v>73</v>
      </c>
      <c r="C110" s="339" t="s">
        <v>14230</v>
      </c>
      <c r="D110" s="340" t="s">
        <v>14285</v>
      </c>
      <c r="E110" s="340" t="s">
        <v>14286</v>
      </c>
      <c r="F110" s="340" t="s">
        <v>14287</v>
      </c>
      <c r="G110" s="340" t="s">
        <v>14288</v>
      </c>
      <c r="H110" s="340" t="s">
        <v>14289</v>
      </c>
      <c r="I110" s="340" t="s">
        <v>14290</v>
      </c>
      <c r="J110" s="340" t="s">
        <v>14291</v>
      </c>
      <c r="K110" s="341" t="s">
        <v>14292</v>
      </c>
    </row>
    <row r="111" spans="1:11" s="342" customFormat="1" ht="21" customHeight="1" x14ac:dyDescent="0.25">
      <c r="A111" s="337" t="s">
        <v>14293</v>
      </c>
      <c r="B111" s="338">
        <v>74</v>
      </c>
      <c r="C111" s="339" t="s">
        <v>14230</v>
      </c>
      <c r="D111" s="340" t="s">
        <v>14294</v>
      </c>
      <c r="E111" s="340" t="s">
        <v>14295</v>
      </c>
      <c r="F111" s="340" t="s">
        <v>14296</v>
      </c>
      <c r="G111" s="340" t="s">
        <v>14297</v>
      </c>
      <c r="H111" s="340" t="s">
        <v>14298</v>
      </c>
      <c r="I111" s="340" t="s">
        <v>14299</v>
      </c>
      <c r="J111" s="340" t="s">
        <v>14300</v>
      </c>
      <c r="K111" s="341" t="s">
        <v>14301</v>
      </c>
    </row>
    <row r="112" spans="1:11" s="342" customFormat="1" ht="21" customHeight="1" x14ac:dyDescent="0.25">
      <c r="A112" s="337" t="s">
        <v>14302</v>
      </c>
      <c r="B112" s="338">
        <v>75</v>
      </c>
      <c r="C112" s="339" t="s">
        <v>14230</v>
      </c>
      <c r="D112" s="340" t="s">
        <v>14303</v>
      </c>
      <c r="E112" s="340" t="s">
        <v>14304</v>
      </c>
      <c r="F112" s="340" t="s">
        <v>14305</v>
      </c>
      <c r="G112" s="340" t="s">
        <v>14306</v>
      </c>
      <c r="H112" s="340" t="s">
        <v>14307</v>
      </c>
      <c r="I112" s="340" t="s">
        <v>14308</v>
      </c>
      <c r="J112" s="340" t="s">
        <v>14309</v>
      </c>
      <c r="K112" s="341" t="s">
        <v>14310</v>
      </c>
    </row>
    <row r="113" spans="1:11" s="342" customFormat="1" ht="21" customHeight="1" x14ac:dyDescent="0.25">
      <c r="A113" s="337" t="s">
        <v>14311</v>
      </c>
      <c r="B113" s="338">
        <v>76</v>
      </c>
      <c r="C113" s="339" t="s">
        <v>14230</v>
      </c>
      <c r="D113" s="340" t="s">
        <v>14312</v>
      </c>
      <c r="E113" s="340" t="s">
        <v>14313</v>
      </c>
      <c r="F113" s="340" t="s">
        <v>14314</v>
      </c>
      <c r="G113" s="340" t="s">
        <v>14315</v>
      </c>
      <c r="H113" s="340" t="s">
        <v>14316</v>
      </c>
      <c r="I113" s="340" t="s">
        <v>14317</v>
      </c>
      <c r="J113" s="340" t="s">
        <v>14318</v>
      </c>
      <c r="K113" s="341" t="s">
        <v>14319</v>
      </c>
    </row>
    <row r="114" spans="1:11" s="342" customFormat="1" ht="21" customHeight="1" x14ac:dyDescent="0.25">
      <c r="A114" s="337" t="s">
        <v>14320</v>
      </c>
      <c r="B114" s="338">
        <v>77</v>
      </c>
      <c r="C114" s="339" t="s">
        <v>14230</v>
      </c>
      <c r="D114" s="340" t="s">
        <v>14321</v>
      </c>
      <c r="E114" s="340" t="s">
        <v>14322</v>
      </c>
      <c r="F114" s="340" t="s">
        <v>14323</v>
      </c>
      <c r="G114" s="340" t="s">
        <v>14324</v>
      </c>
      <c r="H114" s="340" t="s">
        <v>14325</v>
      </c>
      <c r="I114" s="340" t="s">
        <v>14326</v>
      </c>
      <c r="J114" s="340" t="s">
        <v>14327</v>
      </c>
      <c r="K114" s="341" t="s">
        <v>14328</v>
      </c>
    </row>
    <row r="115" spans="1:11" s="342" customFormat="1" ht="21" customHeight="1" x14ac:dyDescent="0.25">
      <c r="A115" s="337" t="s">
        <v>14329</v>
      </c>
      <c r="B115" s="338">
        <v>78</v>
      </c>
      <c r="C115" s="339" t="s">
        <v>14230</v>
      </c>
      <c r="D115" s="340" t="s">
        <v>14330</v>
      </c>
      <c r="E115" s="340" t="s">
        <v>14331</v>
      </c>
      <c r="F115" s="340" t="s">
        <v>14332</v>
      </c>
      <c r="G115" s="340" t="s">
        <v>14333</v>
      </c>
      <c r="H115" s="340" t="s">
        <v>14334</v>
      </c>
      <c r="I115" s="340" t="s">
        <v>14335</v>
      </c>
      <c r="J115" s="340" t="s">
        <v>14336</v>
      </c>
      <c r="K115" s="341" t="s">
        <v>14337</v>
      </c>
    </row>
    <row r="116" spans="1:11" s="342" customFormat="1" ht="21" customHeight="1" x14ac:dyDescent="0.25">
      <c r="A116" s="343" t="s">
        <v>14338</v>
      </c>
      <c r="B116" s="338">
        <v>7</v>
      </c>
      <c r="C116" s="339" t="s">
        <v>14339</v>
      </c>
      <c r="D116" s="340" t="s">
        <v>14340</v>
      </c>
      <c r="E116" s="340" t="s">
        <v>14341</v>
      </c>
      <c r="F116" s="340" t="s">
        <v>14342</v>
      </c>
      <c r="G116" s="340" t="s">
        <v>14343</v>
      </c>
      <c r="H116" s="340" t="s">
        <v>14344</v>
      </c>
      <c r="I116" s="340" t="s">
        <v>14345</v>
      </c>
      <c r="J116" s="340" t="s">
        <v>14346</v>
      </c>
      <c r="K116" s="341" t="s">
        <v>14347</v>
      </c>
    </row>
    <row r="117" spans="1:11" s="342" customFormat="1" ht="21" customHeight="1" x14ac:dyDescent="0.25">
      <c r="A117" s="337" t="s">
        <v>14348</v>
      </c>
      <c r="B117" s="338">
        <v>28</v>
      </c>
      <c r="C117" s="339" t="s">
        <v>14349</v>
      </c>
      <c r="D117" s="340" t="s">
        <v>14350</v>
      </c>
      <c r="E117" s="340" t="s">
        <v>14351</v>
      </c>
      <c r="F117" s="340" t="s">
        <v>14352</v>
      </c>
      <c r="G117" s="340" t="s">
        <v>14353</v>
      </c>
      <c r="H117" s="340" t="s">
        <v>14354</v>
      </c>
      <c r="I117" s="340" t="s">
        <v>14355</v>
      </c>
      <c r="J117" s="340" t="s">
        <v>14356</v>
      </c>
      <c r="K117" s="341" t="s">
        <v>14357</v>
      </c>
    </row>
    <row r="118" spans="1:11" s="342" customFormat="1" ht="21" customHeight="1" x14ac:dyDescent="0.25">
      <c r="A118" s="337" t="s">
        <v>14358</v>
      </c>
      <c r="B118" s="338">
        <v>148</v>
      </c>
      <c r="C118" s="339" t="s">
        <v>14349</v>
      </c>
      <c r="D118" s="340" t="s">
        <v>14359</v>
      </c>
      <c r="E118" s="340" t="s">
        <v>14360</v>
      </c>
      <c r="F118" s="340" t="s">
        <v>14361</v>
      </c>
      <c r="G118" s="340" t="s">
        <v>14362</v>
      </c>
      <c r="H118" s="340" t="s">
        <v>14363</v>
      </c>
      <c r="I118" s="340" t="s">
        <v>14364</v>
      </c>
      <c r="J118" s="340" t="s">
        <v>14365</v>
      </c>
      <c r="K118" s="341" t="s">
        <v>14366</v>
      </c>
    </row>
    <row r="119" spans="1:11" s="342" customFormat="1" ht="21" customHeight="1" x14ac:dyDescent="0.25">
      <c r="A119" s="337" t="s">
        <v>14367</v>
      </c>
      <c r="B119" s="338">
        <v>12</v>
      </c>
      <c r="C119" s="339" t="s">
        <v>26</v>
      </c>
      <c r="D119" s="340" t="s">
        <v>14368</v>
      </c>
      <c r="E119" s="340" t="s">
        <v>14369</v>
      </c>
      <c r="F119" s="340" t="s">
        <v>14370</v>
      </c>
      <c r="G119" s="340" t="s">
        <v>14371</v>
      </c>
      <c r="H119" s="340" t="s">
        <v>14372</v>
      </c>
      <c r="I119" s="340" t="s">
        <v>14373</v>
      </c>
      <c r="J119" s="340" t="s">
        <v>14374</v>
      </c>
      <c r="K119" s="341" t="s">
        <v>14375</v>
      </c>
    </row>
    <row r="120" spans="1:11" s="342" customFormat="1" ht="21" customHeight="1" x14ac:dyDescent="0.25">
      <c r="A120" s="337" t="s">
        <v>14376</v>
      </c>
      <c r="B120" s="338">
        <v>14</v>
      </c>
      <c r="C120" s="339" t="s">
        <v>129</v>
      </c>
      <c r="D120" s="340" t="s">
        <v>14377</v>
      </c>
      <c r="E120" s="340" t="s">
        <v>14378</v>
      </c>
      <c r="F120" s="340" t="s">
        <v>14379</v>
      </c>
      <c r="G120" s="340" t="s">
        <v>14380</v>
      </c>
      <c r="H120" s="340" t="s">
        <v>14381</v>
      </c>
      <c r="I120" s="340" t="s">
        <v>14382</v>
      </c>
      <c r="J120" s="340" t="s">
        <v>14383</v>
      </c>
      <c r="K120" s="341" t="s">
        <v>14384</v>
      </c>
    </row>
    <row r="121" spans="1:11" s="342" customFormat="1" ht="21" customHeight="1" x14ac:dyDescent="0.25">
      <c r="A121" s="337" t="s">
        <v>14385</v>
      </c>
      <c r="B121" s="338">
        <v>26</v>
      </c>
      <c r="C121" s="339" t="s">
        <v>14386</v>
      </c>
      <c r="D121" s="340" t="s">
        <v>14387</v>
      </c>
      <c r="E121" s="340" t="s">
        <v>14388</v>
      </c>
      <c r="F121" s="340" t="s">
        <v>14389</v>
      </c>
      <c r="G121" s="340" t="s">
        <v>14390</v>
      </c>
      <c r="H121" s="340" t="s">
        <v>14391</v>
      </c>
      <c r="I121" s="340" t="s">
        <v>14392</v>
      </c>
      <c r="J121" s="340" t="s">
        <v>14393</v>
      </c>
      <c r="K121" s="341" t="s">
        <v>14394</v>
      </c>
    </row>
    <row r="122" spans="1:11" s="342" customFormat="1" ht="21" customHeight="1" x14ac:dyDescent="0.25">
      <c r="A122" s="337" t="s">
        <v>14395</v>
      </c>
      <c r="B122" s="338">
        <v>27</v>
      </c>
      <c r="C122" s="339" t="s">
        <v>14386</v>
      </c>
      <c r="D122" s="340" t="s">
        <v>14396</v>
      </c>
      <c r="E122" s="340" t="s">
        <v>14397</v>
      </c>
      <c r="F122" s="340" t="s">
        <v>14398</v>
      </c>
      <c r="G122" s="340" t="s">
        <v>14399</v>
      </c>
      <c r="H122" s="340" t="s">
        <v>14400</v>
      </c>
      <c r="I122" s="340" t="s">
        <v>14401</v>
      </c>
      <c r="J122" s="340" t="s">
        <v>14402</v>
      </c>
      <c r="K122" s="341" t="s">
        <v>14403</v>
      </c>
    </row>
    <row r="123" spans="1:11" s="342" customFormat="1" ht="21" customHeight="1" x14ac:dyDescent="0.25">
      <c r="A123" s="337" t="s">
        <v>14404</v>
      </c>
      <c r="B123" s="338">
        <v>146</v>
      </c>
      <c r="C123" s="339" t="s">
        <v>14386</v>
      </c>
      <c r="D123" s="340" t="s">
        <v>14405</v>
      </c>
      <c r="E123" s="340" t="s">
        <v>14406</v>
      </c>
      <c r="F123" s="340" t="s">
        <v>14407</v>
      </c>
      <c r="G123" s="340" t="s">
        <v>14408</v>
      </c>
      <c r="H123" s="340" t="s">
        <v>14409</v>
      </c>
      <c r="I123" s="340" t="s">
        <v>14410</v>
      </c>
      <c r="J123" s="340" t="s">
        <v>14411</v>
      </c>
      <c r="K123" s="341" t="s">
        <v>14412</v>
      </c>
    </row>
    <row r="124" spans="1:11" s="342" customFormat="1" ht="21" customHeight="1" x14ac:dyDescent="0.25">
      <c r="A124" s="337" t="s">
        <v>14413</v>
      </c>
      <c r="B124" s="338">
        <v>147</v>
      </c>
      <c r="C124" s="339" t="s">
        <v>14386</v>
      </c>
      <c r="D124" s="340" t="s">
        <v>14414</v>
      </c>
      <c r="E124" s="340" t="s">
        <v>14415</v>
      </c>
      <c r="F124" s="340" t="s">
        <v>14416</v>
      </c>
      <c r="G124" s="340" t="s">
        <v>14417</v>
      </c>
      <c r="H124" s="340" t="s">
        <v>14418</v>
      </c>
      <c r="I124" s="340" t="s">
        <v>14419</v>
      </c>
      <c r="J124" s="340" t="s">
        <v>14420</v>
      </c>
      <c r="K124" s="341" t="s">
        <v>14421</v>
      </c>
    </row>
    <row r="125" spans="1:11" s="342" customFormat="1" ht="21" customHeight="1" x14ac:dyDescent="0.25">
      <c r="A125" s="343" t="s">
        <v>14422</v>
      </c>
      <c r="B125" s="338">
        <v>8</v>
      </c>
      <c r="C125" s="339" t="s">
        <v>14423</v>
      </c>
      <c r="D125" s="340" t="s">
        <v>14424</v>
      </c>
      <c r="E125" s="340" t="s">
        <v>14425</v>
      </c>
      <c r="F125" s="340" t="s">
        <v>14426</v>
      </c>
      <c r="G125" s="340" t="s">
        <v>14427</v>
      </c>
      <c r="H125" s="340" t="s">
        <v>14428</v>
      </c>
      <c r="I125" s="340" t="s">
        <v>14429</v>
      </c>
      <c r="J125" s="340" t="s">
        <v>14430</v>
      </c>
      <c r="K125" s="341" t="s">
        <v>14431</v>
      </c>
    </row>
    <row r="126" spans="1:11" s="342" customFormat="1" ht="21" customHeight="1" x14ac:dyDescent="0.25">
      <c r="A126" s="337" t="s">
        <v>14432</v>
      </c>
      <c r="B126" s="338">
        <v>127</v>
      </c>
      <c r="C126" s="339" t="s">
        <v>14433</v>
      </c>
      <c r="D126" s="340" t="s">
        <v>14434</v>
      </c>
      <c r="E126" s="340" t="s">
        <v>14435</v>
      </c>
      <c r="F126" s="340" t="s">
        <v>14436</v>
      </c>
      <c r="G126" s="340" t="s">
        <v>14437</v>
      </c>
      <c r="H126" s="340" t="s">
        <v>14438</v>
      </c>
      <c r="I126" s="340" t="s">
        <v>14439</v>
      </c>
      <c r="J126" s="340" t="s">
        <v>14440</v>
      </c>
      <c r="K126" s="341" t="s">
        <v>14441</v>
      </c>
    </row>
    <row r="127" spans="1:11" s="342" customFormat="1" ht="21" customHeight="1" x14ac:dyDescent="0.25">
      <c r="A127" s="337" t="s">
        <v>14442</v>
      </c>
      <c r="B127" s="338">
        <v>128</v>
      </c>
      <c r="C127" s="339" t="s">
        <v>14433</v>
      </c>
      <c r="D127" s="340" t="s">
        <v>14443</v>
      </c>
      <c r="E127" s="340" t="s">
        <v>14444</v>
      </c>
      <c r="F127" s="340" t="s">
        <v>14445</v>
      </c>
      <c r="G127" s="340" t="s">
        <v>14446</v>
      </c>
      <c r="H127" s="340" t="s">
        <v>14447</v>
      </c>
      <c r="I127" s="340" t="s">
        <v>14448</v>
      </c>
      <c r="J127" s="340" t="s">
        <v>14449</v>
      </c>
      <c r="K127" s="341" t="s">
        <v>14450</v>
      </c>
    </row>
    <row r="128" spans="1:11" s="342" customFormat="1" ht="21" customHeight="1" x14ac:dyDescent="0.25">
      <c r="A128" s="337" t="s">
        <v>14451</v>
      </c>
      <c r="B128" s="338">
        <v>129</v>
      </c>
      <c r="C128" s="339" t="s">
        <v>14433</v>
      </c>
      <c r="D128" s="340" t="s">
        <v>14452</v>
      </c>
      <c r="E128" s="340" t="s">
        <v>14453</v>
      </c>
      <c r="F128" s="340" t="s">
        <v>14454</v>
      </c>
      <c r="G128" s="340" t="s">
        <v>14455</v>
      </c>
      <c r="H128" s="340" t="s">
        <v>14456</v>
      </c>
      <c r="I128" s="340" t="s">
        <v>14457</v>
      </c>
      <c r="J128" s="340" t="s">
        <v>14458</v>
      </c>
      <c r="K128" s="341" t="s">
        <v>14459</v>
      </c>
    </row>
    <row r="129" spans="1:11" s="342" customFormat="1" ht="21" customHeight="1" x14ac:dyDescent="0.25">
      <c r="A129" s="337" t="s">
        <v>14460</v>
      </c>
      <c r="B129" s="338">
        <v>130</v>
      </c>
      <c r="C129" s="339" t="s">
        <v>14433</v>
      </c>
      <c r="D129" s="340" t="s">
        <v>14461</v>
      </c>
      <c r="E129" s="340" t="s">
        <v>14462</v>
      </c>
      <c r="F129" s="340" t="s">
        <v>14463</v>
      </c>
      <c r="G129" s="340" t="s">
        <v>14464</v>
      </c>
      <c r="H129" s="340" t="s">
        <v>14465</v>
      </c>
      <c r="I129" s="340" t="s">
        <v>14466</v>
      </c>
      <c r="J129" s="340" t="s">
        <v>14467</v>
      </c>
      <c r="K129" s="341" t="s">
        <v>14468</v>
      </c>
    </row>
    <row r="130" spans="1:11" s="342" customFormat="1" ht="21" customHeight="1" x14ac:dyDescent="0.25">
      <c r="A130" s="337" t="s">
        <v>14469</v>
      </c>
      <c r="B130" s="338">
        <v>131</v>
      </c>
      <c r="C130" s="339" t="s">
        <v>14433</v>
      </c>
      <c r="D130" s="340" t="s">
        <v>14470</v>
      </c>
      <c r="E130" s="340" t="s">
        <v>14471</v>
      </c>
      <c r="F130" s="340" t="s">
        <v>14472</v>
      </c>
      <c r="G130" s="340" t="s">
        <v>14473</v>
      </c>
      <c r="H130" s="340" t="s">
        <v>14474</v>
      </c>
      <c r="I130" s="340" t="s">
        <v>14475</v>
      </c>
      <c r="J130" s="340" t="s">
        <v>14476</v>
      </c>
      <c r="K130" s="341" t="s">
        <v>14477</v>
      </c>
    </row>
    <row r="131" spans="1:11" s="342" customFormat="1" ht="21" customHeight="1" x14ac:dyDescent="0.25">
      <c r="A131" s="337" t="s">
        <v>14478</v>
      </c>
      <c r="B131" s="338">
        <v>132</v>
      </c>
      <c r="C131" s="339" t="s">
        <v>14433</v>
      </c>
      <c r="D131" s="340" t="s">
        <v>14479</v>
      </c>
      <c r="E131" s="340" t="s">
        <v>14480</v>
      </c>
      <c r="F131" s="340" t="s">
        <v>14481</v>
      </c>
      <c r="G131" s="340" t="s">
        <v>14482</v>
      </c>
      <c r="H131" s="340" t="s">
        <v>14483</v>
      </c>
      <c r="I131" s="340" t="s">
        <v>14484</v>
      </c>
      <c r="J131" s="340" t="s">
        <v>14485</v>
      </c>
      <c r="K131" s="341" t="s">
        <v>14486</v>
      </c>
    </row>
    <row r="132" spans="1:11" s="342" customFormat="1" ht="21" customHeight="1" x14ac:dyDescent="0.25">
      <c r="A132" s="337" t="s">
        <v>14487</v>
      </c>
      <c r="B132" s="338">
        <v>13</v>
      </c>
      <c r="C132" s="339" t="s">
        <v>22</v>
      </c>
      <c r="D132" s="340" t="s">
        <v>14488</v>
      </c>
      <c r="E132" s="340" t="s">
        <v>14489</v>
      </c>
      <c r="F132" s="340" t="s">
        <v>14490</v>
      </c>
      <c r="G132" s="340" t="s">
        <v>14491</v>
      </c>
      <c r="H132" s="340" t="s">
        <v>14492</v>
      </c>
      <c r="I132" s="340" t="s">
        <v>14493</v>
      </c>
      <c r="J132" s="340" t="s">
        <v>14494</v>
      </c>
      <c r="K132" s="341" t="s">
        <v>14495</v>
      </c>
    </row>
    <row r="133" spans="1:11" s="342" customFormat="1" ht="21" customHeight="1" x14ac:dyDescent="0.25">
      <c r="A133" s="337" t="s">
        <v>14496</v>
      </c>
      <c r="B133" s="338">
        <v>115</v>
      </c>
      <c r="C133" s="339" t="s">
        <v>14497</v>
      </c>
      <c r="D133" s="340" t="s">
        <v>14498</v>
      </c>
      <c r="E133" s="340" t="s">
        <v>14499</v>
      </c>
      <c r="F133" s="340" t="s">
        <v>14500</v>
      </c>
      <c r="G133" s="340" t="s">
        <v>14501</v>
      </c>
      <c r="H133" s="340" t="s">
        <v>14502</v>
      </c>
      <c r="I133" s="340" t="s">
        <v>14503</v>
      </c>
      <c r="J133" s="340" t="s">
        <v>14504</v>
      </c>
      <c r="K133" s="341" t="s">
        <v>14505</v>
      </c>
    </row>
    <row r="134" spans="1:11" s="342" customFormat="1" ht="21" customHeight="1" x14ac:dyDescent="0.25">
      <c r="A134" s="337" t="s">
        <v>14506</v>
      </c>
      <c r="B134" s="338">
        <v>116</v>
      </c>
      <c r="C134" s="339" t="s">
        <v>14497</v>
      </c>
      <c r="D134" s="340" t="s">
        <v>14507</v>
      </c>
      <c r="E134" s="340" t="s">
        <v>14508</v>
      </c>
      <c r="F134" s="340" t="s">
        <v>14509</v>
      </c>
      <c r="G134" s="340" t="s">
        <v>14510</v>
      </c>
      <c r="H134" s="340" t="s">
        <v>14511</v>
      </c>
      <c r="I134" s="340" t="s">
        <v>14512</v>
      </c>
      <c r="J134" s="340" t="s">
        <v>14513</v>
      </c>
      <c r="K134" s="341" t="s">
        <v>14514</v>
      </c>
    </row>
    <row r="135" spans="1:11" s="342" customFormat="1" ht="21" customHeight="1" x14ac:dyDescent="0.25">
      <c r="A135" s="337" t="s">
        <v>14515</v>
      </c>
      <c r="B135" s="338">
        <v>117</v>
      </c>
      <c r="C135" s="339" t="s">
        <v>14497</v>
      </c>
      <c r="D135" s="340" t="s">
        <v>14516</v>
      </c>
      <c r="E135" s="340" t="s">
        <v>14517</v>
      </c>
      <c r="F135" s="340" t="s">
        <v>14518</v>
      </c>
      <c r="G135" s="340" t="s">
        <v>14519</v>
      </c>
      <c r="H135" s="340" t="s">
        <v>14520</v>
      </c>
      <c r="I135" s="340" t="s">
        <v>14521</v>
      </c>
      <c r="J135" s="340" t="s">
        <v>14522</v>
      </c>
      <c r="K135" s="341" t="s">
        <v>14523</v>
      </c>
    </row>
    <row r="136" spans="1:11" s="342" customFormat="1" ht="21" customHeight="1" x14ac:dyDescent="0.25">
      <c r="A136" s="337" t="s">
        <v>14524</v>
      </c>
      <c r="B136" s="338">
        <v>118</v>
      </c>
      <c r="C136" s="339" t="s">
        <v>14497</v>
      </c>
      <c r="D136" s="340" t="s">
        <v>14525</v>
      </c>
      <c r="E136" s="340" t="s">
        <v>14526</v>
      </c>
      <c r="F136" s="340" t="s">
        <v>14527</v>
      </c>
      <c r="G136" s="340" t="s">
        <v>14528</v>
      </c>
      <c r="H136" s="340" t="s">
        <v>14529</v>
      </c>
      <c r="I136" s="340" t="s">
        <v>14530</v>
      </c>
      <c r="J136" s="340" t="s">
        <v>14531</v>
      </c>
      <c r="K136" s="341" t="s">
        <v>14532</v>
      </c>
    </row>
    <row r="137" spans="1:11" s="342" customFormat="1" ht="21" customHeight="1" x14ac:dyDescent="0.25">
      <c r="A137" s="337" t="s">
        <v>14533</v>
      </c>
      <c r="B137" s="338">
        <v>119</v>
      </c>
      <c r="C137" s="339" t="s">
        <v>14497</v>
      </c>
      <c r="D137" s="340" t="s">
        <v>14534</v>
      </c>
      <c r="E137" s="340" t="s">
        <v>14535</v>
      </c>
      <c r="F137" s="340" t="s">
        <v>14536</v>
      </c>
      <c r="G137" s="340" t="s">
        <v>14537</v>
      </c>
      <c r="H137" s="340" t="s">
        <v>14538</v>
      </c>
      <c r="I137" s="340" t="s">
        <v>14539</v>
      </c>
      <c r="J137" s="340" t="s">
        <v>14540</v>
      </c>
      <c r="K137" s="341" t="s">
        <v>14541</v>
      </c>
    </row>
    <row r="138" spans="1:11" s="342" customFormat="1" ht="21" customHeight="1" x14ac:dyDescent="0.25">
      <c r="A138" s="337" t="s">
        <v>14542</v>
      </c>
      <c r="B138" s="338">
        <v>120</v>
      </c>
      <c r="C138" s="339" t="s">
        <v>14497</v>
      </c>
      <c r="D138" s="340" t="s">
        <v>14543</v>
      </c>
      <c r="E138" s="340" t="s">
        <v>14544</v>
      </c>
      <c r="F138" s="340" t="s">
        <v>14545</v>
      </c>
      <c r="G138" s="340" t="s">
        <v>14546</v>
      </c>
      <c r="H138" s="340" t="s">
        <v>14547</v>
      </c>
      <c r="I138" s="340" t="s">
        <v>14548</v>
      </c>
      <c r="J138" s="340" t="s">
        <v>14549</v>
      </c>
      <c r="K138" s="341" t="s">
        <v>14550</v>
      </c>
    </row>
    <row r="139" spans="1:11" s="342" customFormat="1" ht="21" customHeight="1" x14ac:dyDescent="0.25">
      <c r="A139" s="343" t="s">
        <v>14551</v>
      </c>
      <c r="B139" s="338">
        <v>10</v>
      </c>
      <c r="C139" s="339" t="s">
        <v>31</v>
      </c>
      <c r="D139" s="340" t="s">
        <v>14552</v>
      </c>
      <c r="E139" s="340" t="s">
        <v>14553</v>
      </c>
      <c r="F139" s="340" t="s">
        <v>14554</v>
      </c>
      <c r="G139" s="340" t="s">
        <v>14555</v>
      </c>
      <c r="H139" s="340" t="s">
        <v>14556</v>
      </c>
      <c r="I139" s="340" t="s">
        <v>14557</v>
      </c>
      <c r="J139" s="340" t="s">
        <v>14558</v>
      </c>
      <c r="K139" s="341" t="s">
        <v>14559</v>
      </c>
    </row>
    <row r="140" spans="1:11" s="342" customFormat="1" ht="21" customHeight="1" x14ac:dyDescent="0.25">
      <c r="A140" s="337" t="s">
        <v>14560</v>
      </c>
      <c r="B140" s="338">
        <v>18</v>
      </c>
      <c r="C140" s="339" t="s">
        <v>31</v>
      </c>
      <c r="D140" s="340" t="s">
        <v>14561</v>
      </c>
      <c r="E140" s="340" t="s">
        <v>14562</v>
      </c>
      <c r="F140" s="340" t="s">
        <v>14563</v>
      </c>
      <c r="G140" s="340" t="s">
        <v>14564</v>
      </c>
      <c r="H140" s="340" t="s">
        <v>14565</v>
      </c>
      <c r="I140" s="340" t="s">
        <v>14566</v>
      </c>
      <c r="J140" s="340" t="s">
        <v>14567</v>
      </c>
      <c r="K140" s="341" t="s">
        <v>14568</v>
      </c>
    </row>
    <row r="141" spans="1:11" s="342" customFormat="1" ht="21" customHeight="1" x14ac:dyDescent="0.25">
      <c r="A141" s="337" t="s">
        <v>14569</v>
      </c>
      <c r="B141" s="338">
        <v>16</v>
      </c>
      <c r="C141" s="339" t="s">
        <v>216</v>
      </c>
      <c r="D141" s="340" t="s">
        <v>14570</v>
      </c>
      <c r="E141" s="340" t="s">
        <v>14571</v>
      </c>
      <c r="F141" s="340" t="s">
        <v>14572</v>
      </c>
      <c r="G141" s="340" t="s">
        <v>14573</v>
      </c>
      <c r="H141" s="340" t="s">
        <v>14574</v>
      </c>
      <c r="I141" s="340" t="s">
        <v>14575</v>
      </c>
      <c r="J141" s="340" t="s">
        <v>14576</v>
      </c>
      <c r="K141" s="341" t="s">
        <v>14577</v>
      </c>
    </row>
    <row r="142" spans="1:11" s="342" customFormat="1" ht="21" customHeight="1" x14ac:dyDescent="0.25">
      <c r="A142" s="337" t="s">
        <v>14578</v>
      </c>
      <c r="B142" s="338">
        <v>31</v>
      </c>
      <c r="C142" s="339" t="s">
        <v>14579</v>
      </c>
      <c r="D142" s="340" t="s">
        <v>14580</v>
      </c>
      <c r="E142" s="340" t="s">
        <v>14581</v>
      </c>
      <c r="F142" s="340" t="s">
        <v>14582</v>
      </c>
      <c r="G142" s="340" t="s">
        <v>14583</v>
      </c>
      <c r="H142" s="340" t="s">
        <v>14584</v>
      </c>
      <c r="I142" s="340" t="s">
        <v>14585</v>
      </c>
      <c r="J142" s="340" t="s">
        <v>14586</v>
      </c>
      <c r="K142" s="341" t="s">
        <v>14587</v>
      </c>
    </row>
    <row r="143" spans="1:11" s="342" customFormat="1" ht="21" customHeight="1" x14ac:dyDescent="0.25">
      <c r="A143" s="337" t="s">
        <v>14588</v>
      </c>
      <c r="B143" s="338">
        <v>32</v>
      </c>
      <c r="C143" s="339" t="s">
        <v>14579</v>
      </c>
      <c r="D143" s="340" t="s">
        <v>14589</v>
      </c>
      <c r="E143" s="340" t="s">
        <v>14590</v>
      </c>
      <c r="F143" s="340" t="s">
        <v>14591</v>
      </c>
      <c r="G143" s="340" t="s">
        <v>14592</v>
      </c>
      <c r="H143" s="340" t="s">
        <v>14593</v>
      </c>
      <c r="I143" s="340" t="s">
        <v>14594</v>
      </c>
      <c r="J143" s="340" t="s">
        <v>14595</v>
      </c>
      <c r="K143" s="341" t="s">
        <v>14596</v>
      </c>
    </row>
    <row r="144" spans="1:11" s="342" customFormat="1" ht="21" customHeight="1" x14ac:dyDescent="0.25">
      <c r="A144" s="337" t="s">
        <v>14597</v>
      </c>
      <c r="B144" s="338">
        <v>33</v>
      </c>
      <c r="C144" s="339" t="s">
        <v>14579</v>
      </c>
      <c r="D144" s="340" t="s">
        <v>14598</v>
      </c>
      <c r="E144" s="340" t="s">
        <v>14599</v>
      </c>
      <c r="F144" s="340" t="s">
        <v>14600</v>
      </c>
      <c r="G144" s="340" t="s">
        <v>14601</v>
      </c>
      <c r="H144" s="340" t="s">
        <v>14602</v>
      </c>
      <c r="I144" s="340" t="s">
        <v>14603</v>
      </c>
      <c r="J144" s="340" t="s">
        <v>14604</v>
      </c>
      <c r="K144" s="341" t="s">
        <v>14605</v>
      </c>
    </row>
    <row r="145" spans="1:11" s="342" customFormat="1" ht="21" customHeight="1" x14ac:dyDescent="0.25">
      <c r="A145" s="337" t="s">
        <v>14606</v>
      </c>
      <c r="B145" s="338">
        <v>34</v>
      </c>
      <c r="C145" s="339" t="s">
        <v>14579</v>
      </c>
      <c r="D145" s="340" t="s">
        <v>14607</v>
      </c>
      <c r="E145" s="340" t="s">
        <v>14608</v>
      </c>
      <c r="F145" s="340" t="s">
        <v>14609</v>
      </c>
      <c r="G145" s="340" t="s">
        <v>14610</v>
      </c>
      <c r="H145" s="340" t="s">
        <v>14611</v>
      </c>
      <c r="I145" s="340" t="s">
        <v>14612</v>
      </c>
      <c r="J145" s="340" t="s">
        <v>14613</v>
      </c>
      <c r="K145" s="341" t="s">
        <v>14614</v>
      </c>
    </row>
    <row r="146" spans="1:11" s="342" customFormat="1" ht="21" customHeight="1" x14ac:dyDescent="0.25">
      <c r="A146" s="337" t="s">
        <v>14615</v>
      </c>
      <c r="B146" s="338">
        <v>35</v>
      </c>
      <c r="C146" s="339" t="s">
        <v>14579</v>
      </c>
      <c r="D146" s="340" t="s">
        <v>14616</v>
      </c>
      <c r="E146" s="340" t="s">
        <v>14617</v>
      </c>
      <c r="F146" s="340" t="s">
        <v>14618</v>
      </c>
      <c r="G146" s="340" t="s">
        <v>14619</v>
      </c>
      <c r="H146" s="340" t="s">
        <v>14620</v>
      </c>
      <c r="I146" s="340" t="s">
        <v>14621</v>
      </c>
      <c r="J146" s="340" t="s">
        <v>14622</v>
      </c>
      <c r="K146" s="341" t="s">
        <v>14623</v>
      </c>
    </row>
    <row r="147" spans="1:11" s="342" customFormat="1" ht="21" customHeight="1" x14ac:dyDescent="0.25">
      <c r="A147" s="337" t="s">
        <v>14624</v>
      </c>
      <c r="B147" s="338">
        <v>36</v>
      </c>
      <c r="C147" s="339" t="s">
        <v>14579</v>
      </c>
      <c r="D147" s="340" t="s">
        <v>14625</v>
      </c>
      <c r="E147" s="340" t="s">
        <v>14626</v>
      </c>
      <c r="F147" s="340" t="s">
        <v>14627</v>
      </c>
      <c r="G147" s="340" t="s">
        <v>14628</v>
      </c>
      <c r="H147" s="340" t="s">
        <v>14629</v>
      </c>
      <c r="I147" s="340" t="s">
        <v>14630</v>
      </c>
      <c r="J147" s="340" t="s">
        <v>14631</v>
      </c>
      <c r="K147" s="341" t="s">
        <v>14632</v>
      </c>
    </row>
    <row r="148" spans="1:11" s="342" customFormat="1" ht="21" customHeight="1" x14ac:dyDescent="0.25">
      <c r="A148" s="337" t="s">
        <v>14633</v>
      </c>
      <c r="B148" s="338">
        <v>37</v>
      </c>
      <c r="C148" s="339" t="s">
        <v>14579</v>
      </c>
      <c r="D148" s="340" t="s">
        <v>14634</v>
      </c>
      <c r="E148" s="340" t="s">
        <v>14635</v>
      </c>
      <c r="F148" s="340" t="s">
        <v>14636</v>
      </c>
      <c r="G148" s="340" t="s">
        <v>14637</v>
      </c>
      <c r="H148" s="340" t="s">
        <v>14638</v>
      </c>
      <c r="I148" s="340" t="s">
        <v>14639</v>
      </c>
      <c r="J148" s="340" t="s">
        <v>14640</v>
      </c>
      <c r="K148" s="341" t="s">
        <v>14641</v>
      </c>
    </row>
    <row r="149" spans="1:11" s="342" customFormat="1" ht="21" customHeight="1" x14ac:dyDescent="0.25">
      <c r="A149" s="337" t="s">
        <v>14642</v>
      </c>
      <c r="B149" s="338">
        <v>38</v>
      </c>
      <c r="C149" s="339" t="s">
        <v>14579</v>
      </c>
      <c r="D149" s="340" t="s">
        <v>14643</v>
      </c>
      <c r="E149" s="340" t="s">
        <v>14644</v>
      </c>
      <c r="F149" s="340" t="s">
        <v>14645</v>
      </c>
      <c r="G149" s="340" t="s">
        <v>14646</v>
      </c>
      <c r="H149" s="340" t="s">
        <v>14647</v>
      </c>
      <c r="I149" s="340" t="s">
        <v>14648</v>
      </c>
      <c r="J149" s="340" t="s">
        <v>14649</v>
      </c>
      <c r="K149" s="341" t="s">
        <v>14650</v>
      </c>
    </row>
    <row r="150" spans="1:11" s="342" customFormat="1" ht="21" customHeight="1" x14ac:dyDescent="0.25">
      <c r="A150" s="337" t="s">
        <v>14651</v>
      </c>
      <c r="B150" s="338">
        <v>39</v>
      </c>
      <c r="C150" s="339" t="s">
        <v>14579</v>
      </c>
      <c r="D150" s="340" t="s">
        <v>14652</v>
      </c>
      <c r="E150" s="340" t="s">
        <v>14653</v>
      </c>
      <c r="F150" s="340" t="s">
        <v>14654</v>
      </c>
      <c r="G150" s="340" t="s">
        <v>14655</v>
      </c>
      <c r="H150" s="340" t="s">
        <v>14656</v>
      </c>
      <c r="I150" s="340" t="s">
        <v>14657</v>
      </c>
      <c r="J150" s="340" t="s">
        <v>14658</v>
      </c>
      <c r="K150" s="341" t="s">
        <v>14659</v>
      </c>
    </row>
    <row r="151" spans="1:11" s="342" customFormat="1" ht="21" customHeight="1" x14ac:dyDescent="0.25">
      <c r="A151" s="337" t="s">
        <v>14660</v>
      </c>
      <c r="B151" s="338">
        <v>40</v>
      </c>
      <c r="C151" s="339" t="s">
        <v>14579</v>
      </c>
      <c r="D151" s="340" t="s">
        <v>14661</v>
      </c>
      <c r="E151" s="340" t="s">
        <v>14662</v>
      </c>
      <c r="F151" s="340" t="s">
        <v>14663</v>
      </c>
      <c r="G151" s="340" t="s">
        <v>14664</v>
      </c>
      <c r="H151" s="340" t="s">
        <v>14665</v>
      </c>
      <c r="I151" s="340" t="s">
        <v>14666</v>
      </c>
      <c r="J151" s="340" t="s">
        <v>14667</v>
      </c>
      <c r="K151" s="341" t="s">
        <v>14668</v>
      </c>
    </row>
    <row r="152" spans="1:11" s="342" customFormat="1" ht="21" customHeight="1" x14ac:dyDescent="0.25">
      <c r="A152" s="337" t="s">
        <v>14669</v>
      </c>
      <c r="B152" s="338">
        <v>41</v>
      </c>
      <c r="C152" s="339" t="s">
        <v>14579</v>
      </c>
      <c r="D152" s="340" t="s">
        <v>14670</v>
      </c>
      <c r="E152" s="340" t="s">
        <v>14671</v>
      </c>
      <c r="F152" s="340" t="s">
        <v>14672</v>
      </c>
      <c r="G152" s="340" t="s">
        <v>14673</v>
      </c>
      <c r="H152" s="340" t="s">
        <v>14674</v>
      </c>
      <c r="I152" s="340" t="s">
        <v>14675</v>
      </c>
      <c r="J152" s="340" t="s">
        <v>14676</v>
      </c>
      <c r="K152" s="341" t="s">
        <v>14677</v>
      </c>
    </row>
    <row r="153" spans="1:11" s="342" customFormat="1" ht="21" customHeight="1" x14ac:dyDescent="0.25">
      <c r="A153" s="337" t="s">
        <v>14678</v>
      </c>
      <c r="B153" s="338">
        <v>42</v>
      </c>
      <c r="C153" s="339" t="s">
        <v>14579</v>
      </c>
      <c r="D153" s="340" t="s">
        <v>14679</v>
      </c>
      <c r="E153" s="340" t="s">
        <v>14680</v>
      </c>
      <c r="F153" s="340" t="s">
        <v>14681</v>
      </c>
      <c r="G153" s="340" t="s">
        <v>14682</v>
      </c>
      <c r="H153" s="340" t="s">
        <v>14683</v>
      </c>
      <c r="I153" s="340" t="s">
        <v>14684</v>
      </c>
      <c r="J153" s="340" t="s">
        <v>14685</v>
      </c>
      <c r="K153" s="341" t="s">
        <v>14686</v>
      </c>
    </row>
    <row r="154" spans="1:11" s="342" customFormat="1" ht="21" customHeight="1" x14ac:dyDescent="0.25">
      <c r="A154" s="337" t="s">
        <v>14687</v>
      </c>
      <c r="B154" s="338">
        <v>43</v>
      </c>
      <c r="C154" s="339" t="s">
        <v>14579</v>
      </c>
      <c r="D154" s="340" t="s">
        <v>14688</v>
      </c>
      <c r="E154" s="340" t="s">
        <v>14689</v>
      </c>
      <c r="F154" s="340" t="s">
        <v>14690</v>
      </c>
      <c r="G154" s="340" t="s">
        <v>14691</v>
      </c>
      <c r="H154" s="340" t="s">
        <v>14692</v>
      </c>
      <c r="I154" s="340" t="s">
        <v>14693</v>
      </c>
      <c r="J154" s="340" t="s">
        <v>14694</v>
      </c>
      <c r="K154" s="341" t="s">
        <v>14695</v>
      </c>
    </row>
    <row r="155" spans="1:11" s="342" customFormat="1" ht="21" customHeight="1" x14ac:dyDescent="0.25">
      <c r="A155" s="337" t="s">
        <v>14696</v>
      </c>
      <c r="B155" s="338">
        <v>44</v>
      </c>
      <c r="C155" s="339" t="s">
        <v>14579</v>
      </c>
      <c r="D155" s="340" t="s">
        <v>14697</v>
      </c>
      <c r="E155" s="340" t="s">
        <v>14698</v>
      </c>
      <c r="F155" s="340" t="s">
        <v>14699</v>
      </c>
      <c r="G155" s="340" t="s">
        <v>14700</v>
      </c>
      <c r="H155" s="340" t="s">
        <v>14701</v>
      </c>
      <c r="I155" s="340" t="s">
        <v>14702</v>
      </c>
      <c r="J155" s="340" t="s">
        <v>14703</v>
      </c>
      <c r="K155" s="341" t="s">
        <v>14704</v>
      </c>
    </row>
    <row r="156" spans="1:11" s="342" customFormat="1" ht="21" customHeight="1" x14ac:dyDescent="0.25">
      <c r="A156" s="337" t="s">
        <v>14705</v>
      </c>
      <c r="B156" s="338">
        <v>45</v>
      </c>
      <c r="C156" s="339" t="s">
        <v>14579</v>
      </c>
      <c r="D156" s="340" t="s">
        <v>14706</v>
      </c>
      <c r="E156" s="340" t="s">
        <v>14707</v>
      </c>
      <c r="F156" s="340" t="s">
        <v>14708</v>
      </c>
      <c r="G156" s="340" t="s">
        <v>14709</v>
      </c>
      <c r="H156" s="340" t="s">
        <v>14710</v>
      </c>
      <c r="I156" s="340" t="s">
        <v>14711</v>
      </c>
      <c r="J156" s="340" t="s">
        <v>14712</v>
      </c>
      <c r="K156" s="341" t="s">
        <v>14713</v>
      </c>
    </row>
    <row r="157" spans="1:11" s="342" customFormat="1" ht="21" customHeight="1" x14ac:dyDescent="0.25">
      <c r="A157" s="337" t="s">
        <v>14714</v>
      </c>
      <c r="B157" s="338">
        <v>46</v>
      </c>
      <c r="C157" s="339" t="s">
        <v>14579</v>
      </c>
      <c r="D157" s="340" t="s">
        <v>14715</v>
      </c>
      <c r="E157" s="340" t="s">
        <v>14716</v>
      </c>
      <c r="F157" s="340" t="s">
        <v>14717</v>
      </c>
      <c r="G157" s="340" t="s">
        <v>14718</v>
      </c>
      <c r="H157" s="340" t="s">
        <v>14719</v>
      </c>
      <c r="I157" s="340" t="s">
        <v>14720</v>
      </c>
      <c r="J157" s="340" t="s">
        <v>14721</v>
      </c>
      <c r="K157" s="341" t="s">
        <v>14722</v>
      </c>
    </row>
    <row r="158" spans="1:11" s="342" customFormat="1" ht="21" customHeight="1" x14ac:dyDescent="0.25">
      <c r="A158" s="337" t="s">
        <v>14723</v>
      </c>
      <c r="B158" s="338">
        <v>47</v>
      </c>
      <c r="C158" s="339" t="s">
        <v>14579</v>
      </c>
      <c r="D158" s="340" t="s">
        <v>14724</v>
      </c>
      <c r="E158" s="340" t="s">
        <v>14725</v>
      </c>
      <c r="F158" s="340" t="s">
        <v>14726</v>
      </c>
      <c r="G158" s="340" t="s">
        <v>14727</v>
      </c>
      <c r="H158" s="340" t="s">
        <v>14728</v>
      </c>
      <c r="I158" s="340" t="s">
        <v>14729</v>
      </c>
      <c r="J158" s="340" t="s">
        <v>14730</v>
      </c>
      <c r="K158" s="341" t="s">
        <v>14731</v>
      </c>
    </row>
    <row r="159" spans="1:11" s="342" customFormat="1" ht="21" customHeight="1" x14ac:dyDescent="0.25">
      <c r="A159" s="337" t="s">
        <v>14732</v>
      </c>
      <c r="B159" s="338">
        <v>48</v>
      </c>
      <c r="C159" s="339" t="s">
        <v>14579</v>
      </c>
      <c r="D159" s="340" t="s">
        <v>14733</v>
      </c>
      <c r="E159" s="340" t="s">
        <v>14734</v>
      </c>
      <c r="F159" s="340" t="s">
        <v>14735</v>
      </c>
      <c r="G159" s="340" t="s">
        <v>14736</v>
      </c>
      <c r="H159" s="340" t="s">
        <v>14737</v>
      </c>
      <c r="I159" s="340" t="s">
        <v>14738</v>
      </c>
      <c r="J159" s="340" t="s">
        <v>14739</v>
      </c>
      <c r="K159" s="341" t="s">
        <v>14740</v>
      </c>
    </row>
    <row r="160" spans="1:11" s="342" customFormat="1" ht="21" customHeight="1" x14ac:dyDescent="0.25">
      <c r="A160" s="337" t="s">
        <v>14741</v>
      </c>
      <c r="B160" s="338">
        <v>49</v>
      </c>
      <c r="C160" s="339" t="s">
        <v>14579</v>
      </c>
      <c r="D160" s="340" t="s">
        <v>14742</v>
      </c>
      <c r="E160" s="340" t="s">
        <v>14743</v>
      </c>
      <c r="F160" s="340" t="s">
        <v>14744</v>
      </c>
      <c r="G160" s="340" t="s">
        <v>14745</v>
      </c>
      <c r="H160" s="340" t="s">
        <v>14746</v>
      </c>
      <c r="I160" s="340" t="s">
        <v>14747</v>
      </c>
      <c r="J160" s="340" t="s">
        <v>14748</v>
      </c>
      <c r="K160" s="341" t="s">
        <v>14749</v>
      </c>
    </row>
    <row r="161" spans="1:11" s="342" customFormat="1" ht="21" customHeight="1" x14ac:dyDescent="0.25">
      <c r="A161" s="337" t="s">
        <v>14750</v>
      </c>
      <c r="B161" s="338">
        <v>50</v>
      </c>
      <c r="C161" s="339" t="s">
        <v>14579</v>
      </c>
      <c r="D161" s="340" t="s">
        <v>14751</v>
      </c>
      <c r="E161" s="340" t="s">
        <v>14752</v>
      </c>
      <c r="F161" s="340" t="s">
        <v>14753</v>
      </c>
      <c r="G161" s="340" t="s">
        <v>14754</v>
      </c>
      <c r="H161" s="340" t="s">
        <v>14755</v>
      </c>
      <c r="I161" s="340" t="s">
        <v>14756</v>
      </c>
      <c r="J161" s="340" t="s">
        <v>14757</v>
      </c>
      <c r="K161" s="341" t="s">
        <v>14758</v>
      </c>
    </row>
    <row r="162" spans="1:11" s="342" customFormat="1" ht="21" customHeight="1" x14ac:dyDescent="0.25">
      <c r="A162" s="337" t="s">
        <v>14759</v>
      </c>
      <c r="B162" s="338">
        <v>51</v>
      </c>
      <c r="C162" s="339" t="s">
        <v>14579</v>
      </c>
      <c r="D162" s="340" t="s">
        <v>14760</v>
      </c>
      <c r="E162" s="340" t="s">
        <v>14761</v>
      </c>
      <c r="F162" s="340" t="s">
        <v>14762</v>
      </c>
      <c r="G162" s="340" t="s">
        <v>14763</v>
      </c>
      <c r="H162" s="340" t="s">
        <v>14764</v>
      </c>
      <c r="I162" s="340" t="s">
        <v>14765</v>
      </c>
      <c r="J162" s="340" t="s">
        <v>14766</v>
      </c>
      <c r="K162" s="341" t="s">
        <v>14767</v>
      </c>
    </row>
    <row r="163" spans="1:11" s="342" customFormat="1" ht="21" customHeight="1" x14ac:dyDescent="0.25">
      <c r="A163" s="337" t="s">
        <v>14768</v>
      </c>
      <c r="B163" s="338">
        <v>52</v>
      </c>
      <c r="C163" s="339" t="s">
        <v>14579</v>
      </c>
      <c r="D163" s="340" t="s">
        <v>14769</v>
      </c>
      <c r="E163" s="340" t="s">
        <v>14770</v>
      </c>
      <c r="F163" s="340" t="s">
        <v>14771</v>
      </c>
      <c r="G163" s="340" t="s">
        <v>14772</v>
      </c>
      <c r="H163" s="340" t="s">
        <v>14773</v>
      </c>
      <c r="I163" s="340" t="s">
        <v>14774</v>
      </c>
      <c r="J163" s="340" t="s">
        <v>14775</v>
      </c>
      <c r="K163" s="341" t="s">
        <v>14776</v>
      </c>
    </row>
    <row r="164" spans="1:11" s="342" customFormat="1" ht="21" customHeight="1" x14ac:dyDescent="0.25">
      <c r="A164" s="337" t="s">
        <v>14777</v>
      </c>
      <c r="B164" s="338">
        <v>53</v>
      </c>
      <c r="C164" s="339" t="s">
        <v>14579</v>
      </c>
      <c r="D164" s="340" t="s">
        <v>14778</v>
      </c>
      <c r="E164" s="340" t="s">
        <v>14779</v>
      </c>
      <c r="F164" s="340" t="s">
        <v>14780</v>
      </c>
      <c r="G164" s="340" t="s">
        <v>14781</v>
      </c>
      <c r="H164" s="340" t="s">
        <v>14782</v>
      </c>
      <c r="I164" s="340" t="s">
        <v>14783</v>
      </c>
      <c r="J164" s="340" t="s">
        <v>14784</v>
      </c>
      <c r="K164" s="341" t="s">
        <v>14785</v>
      </c>
    </row>
    <row r="165" spans="1:11" s="342" customFormat="1" ht="21" customHeight="1" x14ac:dyDescent="0.25">
      <c r="A165" s="337" t="s">
        <v>14786</v>
      </c>
      <c r="B165" s="338">
        <v>54</v>
      </c>
      <c r="C165" s="339" t="s">
        <v>14579</v>
      </c>
      <c r="D165" s="340" t="s">
        <v>14787</v>
      </c>
      <c r="E165" s="340" t="s">
        <v>14788</v>
      </c>
      <c r="F165" s="340" t="s">
        <v>14789</v>
      </c>
      <c r="G165" s="340" t="s">
        <v>14790</v>
      </c>
      <c r="H165" s="340" t="s">
        <v>14791</v>
      </c>
      <c r="I165" s="340" t="s">
        <v>14792</v>
      </c>
      <c r="J165" s="340" t="s">
        <v>14793</v>
      </c>
      <c r="K165" s="341" t="s">
        <v>14794</v>
      </c>
    </row>
    <row r="166" spans="1:11" s="342" customFormat="1" ht="21" customHeight="1" x14ac:dyDescent="0.25">
      <c r="A166" s="337" t="s">
        <v>14795</v>
      </c>
      <c r="B166" s="338">
        <v>55</v>
      </c>
      <c r="C166" s="339" t="s">
        <v>14796</v>
      </c>
      <c r="D166" s="340" t="s">
        <v>14797</v>
      </c>
      <c r="E166" s="340" t="s">
        <v>14798</v>
      </c>
      <c r="F166" s="340" t="s">
        <v>14799</v>
      </c>
      <c r="G166" s="340" t="s">
        <v>14800</v>
      </c>
      <c r="H166" s="340" t="s">
        <v>14801</v>
      </c>
      <c r="I166" s="340" t="s">
        <v>14802</v>
      </c>
      <c r="J166" s="340" t="s">
        <v>14803</v>
      </c>
      <c r="K166" s="341" t="s">
        <v>14804</v>
      </c>
    </row>
    <row r="167" spans="1:11" s="342" customFormat="1" ht="21" customHeight="1" x14ac:dyDescent="0.25">
      <c r="A167" s="337" t="s">
        <v>14805</v>
      </c>
      <c r="B167" s="338">
        <v>56</v>
      </c>
      <c r="C167" s="339" t="s">
        <v>14796</v>
      </c>
      <c r="D167" s="340" t="s">
        <v>14806</v>
      </c>
      <c r="E167" s="340" t="s">
        <v>14807</v>
      </c>
      <c r="F167" s="340" t="s">
        <v>14808</v>
      </c>
      <c r="G167" s="340" t="s">
        <v>14809</v>
      </c>
      <c r="H167" s="340" t="s">
        <v>14810</v>
      </c>
      <c r="I167" s="340" t="s">
        <v>14811</v>
      </c>
      <c r="J167" s="340" t="s">
        <v>14812</v>
      </c>
      <c r="K167" s="341" t="s">
        <v>14813</v>
      </c>
    </row>
    <row r="168" spans="1:11" s="342" customFormat="1" ht="21" customHeight="1" x14ac:dyDescent="0.25">
      <c r="A168" s="337" t="s">
        <v>14814</v>
      </c>
      <c r="B168" s="338">
        <v>57</v>
      </c>
      <c r="C168" s="339" t="s">
        <v>14796</v>
      </c>
      <c r="D168" s="340" t="s">
        <v>14815</v>
      </c>
      <c r="E168" s="340" t="s">
        <v>14816</v>
      </c>
      <c r="F168" s="340" t="s">
        <v>14817</v>
      </c>
      <c r="G168" s="340" t="s">
        <v>14818</v>
      </c>
      <c r="H168" s="340" t="s">
        <v>14819</v>
      </c>
      <c r="I168" s="340" t="s">
        <v>14820</v>
      </c>
      <c r="J168" s="340" t="s">
        <v>14821</v>
      </c>
      <c r="K168" s="341" t="s">
        <v>14822</v>
      </c>
    </row>
    <row r="169" spans="1:11" s="342" customFormat="1" ht="21" customHeight="1" x14ac:dyDescent="0.25">
      <c r="A169" s="337" t="s">
        <v>14823</v>
      </c>
      <c r="B169" s="338">
        <v>58</v>
      </c>
      <c r="C169" s="339" t="s">
        <v>14796</v>
      </c>
      <c r="D169" s="340" t="s">
        <v>14824</v>
      </c>
      <c r="E169" s="340" t="s">
        <v>14825</v>
      </c>
      <c r="F169" s="340" t="s">
        <v>14826</v>
      </c>
      <c r="G169" s="340" t="s">
        <v>14827</v>
      </c>
      <c r="H169" s="340" t="s">
        <v>14828</v>
      </c>
      <c r="I169" s="340" t="s">
        <v>14829</v>
      </c>
      <c r="J169" s="340" t="s">
        <v>14830</v>
      </c>
      <c r="K169" s="341" t="s">
        <v>14831</v>
      </c>
    </row>
    <row r="170" spans="1:11" s="342" customFormat="1" ht="21" customHeight="1" x14ac:dyDescent="0.25">
      <c r="A170" s="337" t="s">
        <v>14832</v>
      </c>
      <c r="B170" s="338">
        <v>59</v>
      </c>
      <c r="C170" s="339" t="s">
        <v>14796</v>
      </c>
      <c r="D170" s="340" t="s">
        <v>14833</v>
      </c>
      <c r="E170" s="340" t="s">
        <v>14834</v>
      </c>
      <c r="F170" s="340" t="s">
        <v>14835</v>
      </c>
      <c r="G170" s="340" t="s">
        <v>14836</v>
      </c>
      <c r="H170" s="340" t="s">
        <v>14837</v>
      </c>
      <c r="I170" s="340" t="s">
        <v>14838</v>
      </c>
      <c r="J170" s="340" t="s">
        <v>14839</v>
      </c>
      <c r="K170" s="341" t="s">
        <v>14840</v>
      </c>
    </row>
    <row r="171" spans="1:11" s="342" customFormat="1" ht="21" customHeight="1" x14ac:dyDescent="0.25">
      <c r="A171" s="337" t="s">
        <v>14841</v>
      </c>
      <c r="B171" s="338">
        <v>60</v>
      </c>
      <c r="C171" s="339" t="s">
        <v>14796</v>
      </c>
      <c r="D171" s="340" t="s">
        <v>14842</v>
      </c>
      <c r="E171" s="340" t="s">
        <v>14843</v>
      </c>
      <c r="F171" s="340" t="s">
        <v>14844</v>
      </c>
      <c r="G171" s="340" t="s">
        <v>14845</v>
      </c>
      <c r="H171" s="340" t="s">
        <v>14846</v>
      </c>
      <c r="I171" s="340" t="s">
        <v>14847</v>
      </c>
      <c r="J171" s="340" t="s">
        <v>14848</v>
      </c>
      <c r="K171" s="341" t="s">
        <v>14849</v>
      </c>
    </row>
    <row r="172" spans="1:11" s="342" customFormat="1" ht="21" customHeight="1" x14ac:dyDescent="0.25">
      <c r="A172" s="337" t="s">
        <v>14850</v>
      </c>
      <c r="B172" s="338">
        <v>61</v>
      </c>
      <c r="C172" s="339" t="s">
        <v>14796</v>
      </c>
      <c r="D172" s="340" t="s">
        <v>14851</v>
      </c>
      <c r="E172" s="340" t="s">
        <v>14852</v>
      </c>
      <c r="F172" s="340" t="s">
        <v>14853</v>
      </c>
      <c r="G172" s="340" t="s">
        <v>14854</v>
      </c>
      <c r="H172" s="340" t="s">
        <v>14855</v>
      </c>
      <c r="I172" s="340" t="s">
        <v>14856</v>
      </c>
      <c r="J172" s="340" t="s">
        <v>14857</v>
      </c>
      <c r="K172" s="341" t="s">
        <v>14858</v>
      </c>
    </row>
    <row r="173" spans="1:11" s="342" customFormat="1" ht="21" customHeight="1" x14ac:dyDescent="0.25">
      <c r="A173" s="337" t="s">
        <v>14859</v>
      </c>
      <c r="B173" s="338">
        <v>62</v>
      </c>
      <c r="C173" s="339" t="s">
        <v>14796</v>
      </c>
      <c r="D173" s="340" t="s">
        <v>14860</v>
      </c>
      <c r="E173" s="340" t="s">
        <v>14861</v>
      </c>
      <c r="F173" s="340" t="s">
        <v>14862</v>
      </c>
      <c r="G173" s="340" t="s">
        <v>14863</v>
      </c>
      <c r="H173" s="340" t="s">
        <v>14864</v>
      </c>
      <c r="I173" s="340" t="s">
        <v>14865</v>
      </c>
      <c r="J173" s="340" t="s">
        <v>14866</v>
      </c>
      <c r="K173" s="341" t="s">
        <v>14867</v>
      </c>
    </row>
    <row r="174" spans="1:11" s="342" customFormat="1" ht="21" customHeight="1" x14ac:dyDescent="0.25">
      <c r="A174" s="337" t="s">
        <v>14868</v>
      </c>
      <c r="B174" s="338">
        <v>63</v>
      </c>
      <c r="C174" s="339" t="s">
        <v>14796</v>
      </c>
      <c r="D174" s="340" t="s">
        <v>14869</v>
      </c>
      <c r="E174" s="340" t="s">
        <v>14870</v>
      </c>
      <c r="F174" s="340" t="s">
        <v>14871</v>
      </c>
      <c r="G174" s="340" t="s">
        <v>14872</v>
      </c>
      <c r="H174" s="340" t="s">
        <v>14873</v>
      </c>
      <c r="I174" s="340" t="s">
        <v>14874</v>
      </c>
      <c r="J174" s="340" t="s">
        <v>14875</v>
      </c>
      <c r="K174" s="341" t="s">
        <v>14876</v>
      </c>
    </row>
    <row r="175" spans="1:11" s="342" customFormat="1" ht="21" customHeight="1" x14ac:dyDescent="0.25">
      <c r="A175" s="337" t="s">
        <v>14877</v>
      </c>
      <c r="B175" s="338">
        <v>64</v>
      </c>
      <c r="C175" s="339" t="s">
        <v>14796</v>
      </c>
      <c r="D175" s="340" t="s">
        <v>14878</v>
      </c>
      <c r="E175" s="340" t="s">
        <v>14879</v>
      </c>
      <c r="F175" s="340" t="s">
        <v>14880</v>
      </c>
      <c r="G175" s="340" t="s">
        <v>14881</v>
      </c>
      <c r="H175" s="340" t="s">
        <v>14882</v>
      </c>
      <c r="I175" s="340" t="s">
        <v>14883</v>
      </c>
      <c r="J175" s="340" t="s">
        <v>14884</v>
      </c>
      <c r="K175" s="341" t="s">
        <v>14885</v>
      </c>
    </row>
    <row r="176" spans="1:11" s="342" customFormat="1" ht="21" customHeight="1" x14ac:dyDescent="0.25">
      <c r="A176" s="337" t="s">
        <v>14886</v>
      </c>
      <c r="B176" s="338">
        <v>65</v>
      </c>
      <c r="C176" s="339" t="s">
        <v>14796</v>
      </c>
      <c r="D176" s="340" t="s">
        <v>14887</v>
      </c>
      <c r="E176" s="340" t="s">
        <v>14888</v>
      </c>
      <c r="F176" s="340" t="s">
        <v>14889</v>
      </c>
      <c r="G176" s="340" t="s">
        <v>14890</v>
      </c>
      <c r="H176" s="340" t="s">
        <v>14891</v>
      </c>
      <c r="I176" s="340" t="s">
        <v>14892</v>
      </c>
      <c r="J176" s="340" t="s">
        <v>14893</v>
      </c>
      <c r="K176" s="341" t="s">
        <v>14894</v>
      </c>
    </row>
    <row r="177" spans="1:31" s="342" customFormat="1" ht="21" customHeight="1" x14ac:dyDescent="0.25">
      <c r="A177" s="337" t="s">
        <v>14895</v>
      </c>
      <c r="B177" s="338">
        <v>66</v>
      </c>
      <c r="C177" s="339" t="s">
        <v>14796</v>
      </c>
      <c r="D177" s="340" t="s">
        <v>14896</v>
      </c>
      <c r="E177" s="340" t="s">
        <v>14897</v>
      </c>
      <c r="F177" s="340" t="s">
        <v>14898</v>
      </c>
      <c r="G177" s="340" t="s">
        <v>14899</v>
      </c>
      <c r="H177" s="340" t="s">
        <v>14900</v>
      </c>
      <c r="I177" s="340" t="s">
        <v>14901</v>
      </c>
      <c r="J177" s="340" t="s">
        <v>14902</v>
      </c>
      <c r="K177" s="341" t="s">
        <v>14903</v>
      </c>
    </row>
    <row r="178" spans="1:31" s="344" customFormat="1" ht="21" customHeight="1" x14ac:dyDescent="0.25"/>
    <row r="179" spans="1:31" s="344" customFormat="1" ht="21" customHeight="1" x14ac:dyDescent="0.25"/>
    <row r="180" spans="1:31" s="344" customFormat="1" ht="21" customHeight="1" x14ac:dyDescent="0.25"/>
    <row r="181" spans="1:31" s="344" customFormat="1" ht="21" customHeight="1" x14ac:dyDescent="0.25"/>
    <row r="182" spans="1:31" s="344" customFormat="1" ht="21" customHeight="1" x14ac:dyDescent="0.25"/>
    <row r="183" spans="1:31" s="344" customFormat="1" ht="21" customHeight="1" x14ac:dyDescent="0.25"/>
    <row r="184" spans="1:31" s="344" customFormat="1" ht="21" customHeight="1" x14ac:dyDescent="0.25"/>
    <row r="185" spans="1:31" s="344" customFormat="1" ht="21" customHeight="1" x14ac:dyDescent="0.25"/>
    <row r="186" spans="1:31" s="344" customFormat="1" ht="21" customHeight="1" x14ac:dyDescent="0.25"/>
    <row r="187" spans="1:31" s="344" customFormat="1" ht="21" customHeight="1" x14ac:dyDescent="0.25">
      <c r="A187" s="345" t="s">
        <v>13511</v>
      </c>
      <c r="B187" s="345" t="s">
        <v>14904</v>
      </c>
      <c r="C187" s="345" t="s">
        <v>14905</v>
      </c>
      <c r="D187" s="345" t="s">
        <v>95</v>
      </c>
      <c r="E187" s="345" t="s">
        <v>46</v>
      </c>
      <c r="F187" s="345" t="s">
        <v>14906</v>
      </c>
      <c r="G187" s="345" t="s">
        <v>14907</v>
      </c>
      <c r="H187" s="345" t="s">
        <v>14908</v>
      </c>
      <c r="I187" s="345" t="s">
        <v>14909</v>
      </c>
      <c r="J187" s="345" t="s">
        <v>14910</v>
      </c>
      <c r="K187" s="345" t="s">
        <v>14911</v>
      </c>
      <c r="L187" s="345" t="s">
        <v>14912</v>
      </c>
      <c r="M187" s="345" t="s">
        <v>14913</v>
      </c>
      <c r="N187" s="345" t="s">
        <v>14914</v>
      </c>
      <c r="O187" s="345" t="s">
        <v>14915</v>
      </c>
      <c r="P187" s="345" t="s">
        <v>14916</v>
      </c>
      <c r="Q187" s="345" t="s">
        <v>14917</v>
      </c>
      <c r="R187" s="345" t="s">
        <v>14918</v>
      </c>
      <c r="S187" s="345" t="s">
        <v>14919</v>
      </c>
      <c r="T187" s="345" t="s">
        <v>14920</v>
      </c>
      <c r="U187" s="345" t="s">
        <v>14921</v>
      </c>
      <c r="V187" s="345" t="s">
        <v>14922</v>
      </c>
      <c r="W187" s="345" t="s">
        <v>14923</v>
      </c>
      <c r="X187" s="345" t="s">
        <v>14924</v>
      </c>
      <c r="Y187" s="345" t="s">
        <v>14925</v>
      </c>
      <c r="Z187" s="345" t="s">
        <v>14926</v>
      </c>
      <c r="AA187" s="345" t="s">
        <v>14927</v>
      </c>
      <c r="AB187" s="345" t="s">
        <v>14928</v>
      </c>
      <c r="AC187" s="345" t="s">
        <v>14929</v>
      </c>
      <c r="AD187" s="345" t="s">
        <v>14930</v>
      </c>
      <c r="AE187" s="345" t="s">
        <v>14931</v>
      </c>
    </row>
    <row r="188" spans="1:31" s="344" customFormat="1" ht="21" customHeight="1" x14ac:dyDescent="0.25">
      <c r="A188" s="346" t="s">
        <v>13644</v>
      </c>
      <c r="B188" s="346" t="s">
        <v>14932</v>
      </c>
      <c r="C188" s="346" t="s">
        <v>14933</v>
      </c>
      <c r="D188" s="346" t="s">
        <v>4</v>
      </c>
      <c r="E188" s="346" t="s">
        <v>103</v>
      </c>
      <c r="F188" s="346">
        <v>1</v>
      </c>
      <c r="G188" s="346">
        <v>5</v>
      </c>
      <c r="H188" s="346">
        <v>0</v>
      </c>
      <c r="I188" s="346" t="s">
        <v>14933</v>
      </c>
      <c r="J188" s="346"/>
      <c r="K188" s="346" t="s">
        <v>14934</v>
      </c>
      <c r="L188" s="346"/>
      <c r="M188" s="346" t="s">
        <v>14933</v>
      </c>
      <c r="N188" s="346" t="s">
        <v>14935</v>
      </c>
      <c r="O188" s="346" t="s">
        <v>14936</v>
      </c>
      <c r="P188" s="346" t="s">
        <v>14937</v>
      </c>
      <c r="Q188" s="346" t="s">
        <v>14938</v>
      </c>
      <c r="R188" s="347">
        <f t="shared" ref="R188:R251" si="0">IF(AND($A188=$B$20,$D188="PRO",$E188="POS"),1,0)</f>
        <v>0</v>
      </c>
      <c r="S188" s="347">
        <f t="shared" ref="S188:S251" si="1">IF(AND($A188=$B$20,$D188="CFA",$E188="POS"),1,0)</f>
        <v>0</v>
      </c>
      <c r="T188" s="347">
        <f t="shared" ref="T188:T251" si="2">IF($R188=0,0,IF(OR(AND($M188&lt;&gt;"",ISNUMBER(SEARCH($M188,$B$5))),AND($N188&lt;&gt;"",ISNUMBER(SEARCH($N188,$B$5)),OR($O188="",ISNUMBER(SEARCH($O188,$B$5))))),1,0))</f>
        <v>0</v>
      </c>
      <c r="U188" s="347">
        <f t="shared" ref="U188:U251" si="3">IF($R188=0,0,IF(OR(AND($M188&lt;&gt;"",ISNUMBER(SEARCH($M188,$B$5&amp;" "&amp;$B$10))),AND($N188&lt;&gt;"",ISNUMBER(SEARCH($N188,$B$5&amp;" "&amp;$B$10)),OR($O188="",ISNUMBER(SEARCH($O188,$B$5&amp;" "&amp;$B$10))))),1,0))</f>
        <v>0</v>
      </c>
      <c r="V188" s="347">
        <f t="shared" ref="V188:V251" si="4">IF($S188=0,0,IF(OR(AND($M188&lt;&gt;"",ISNUMBER(SEARCH($M188,$D$5))),AND($N188&lt;&gt;"",ISNUMBER(SEARCH($N188,$D$5)),OR($O188="",ISNUMBER(SEARCH($O188,$D$5))))),1,0))</f>
        <v>0</v>
      </c>
      <c r="W188" s="347">
        <f t="shared" ref="W188:W251" si="5">IF($S188=0,0,IF(OR(AND($M188&lt;&gt;"",ISNUMBER(SEARCH($M188,$D$5&amp;" "&amp;$D$10))),AND($N188&lt;&gt;"",ISNUMBER(SEARCH($N188,$D$5&amp;" "&amp;$D$10)),OR($O188="",ISNUMBER(SEARCH($O188,$D$5&amp;" "&amp;$D$10))))),1,0))</f>
        <v>0</v>
      </c>
      <c r="X188" s="347">
        <f t="shared" ref="X188:X251" si="6">IF($T188=1,$G188,0)</f>
        <v>0</v>
      </c>
      <c r="Y188" s="347">
        <f t="shared" ref="Y188:Y251" si="7">IF($U188=1,$G188,0)</f>
        <v>0</v>
      </c>
      <c r="Z188" s="347">
        <f t="shared" ref="Z188:Z251" si="8">IF($V188=1,$H188,0)</f>
        <v>0</v>
      </c>
      <c r="AA188" s="347">
        <f t="shared" ref="AA188:AA251" si="9">IF($W188=1,$H188,0)</f>
        <v>0</v>
      </c>
      <c r="AB188" s="347" t="str">
        <f t="shared" ref="AB188:AB251" si="10">IF(AND($R188=1,$T188=0),$F188+ROW()/100000,"")</f>
        <v/>
      </c>
      <c r="AC188" s="347" t="str">
        <f t="shared" ref="AC188:AC251" si="11">IF(AND($R188=1,$U188=0),$F188+ROW()/100000,"")</f>
        <v/>
      </c>
      <c r="AD188" s="347" t="str">
        <f t="shared" ref="AD188:AD251" si="12">IF(AND($S188=1,$V188=0),$F188+ROW()/100000,"")</f>
        <v/>
      </c>
      <c r="AE188" s="347" t="str">
        <f t="shared" ref="AE188:AE251" si="13">IF(AND($S188=1,$W188=0),$F188+ROW()/100000,"")</f>
        <v/>
      </c>
    </row>
    <row r="189" spans="1:31" s="344" customFormat="1" ht="21" customHeight="1" x14ac:dyDescent="0.25">
      <c r="A189" s="346" t="s">
        <v>13644</v>
      </c>
      <c r="B189" s="346" t="s">
        <v>14939</v>
      </c>
      <c r="C189" s="346" t="s">
        <v>14940</v>
      </c>
      <c r="D189" s="346" t="s">
        <v>4</v>
      </c>
      <c r="E189" s="346" t="s">
        <v>103</v>
      </c>
      <c r="F189" s="346">
        <v>2</v>
      </c>
      <c r="G189" s="346">
        <v>3</v>
      </c>
      <c r="H189" s="346">
        <v>0</v>
      </c>
      <c r="I189" s="346" t="s">
        <v>14940</v>
      </c>
      <c r="J189" s="346"/>
      <c r="K189" s="346" t="s">
        <v>14941</v>
      </c>
      <c r="L189" s="346"/>
      <c r="M189" s="346" t="s">
        <v>14940</v>
      </c>
      <c r="N189" s="346" t="s">
        <v>126</v>
      </c>
      <c r="O189" s="346" t="s">
        <v>14942</v>
      </c>
      <c r="P189" s="346" t="s">
        <v>14943</v>
      </c>
      <c r="Q189" s="346" t="s">
        <v>14944</v>
      </c>
      <c r="R189" s="347">
        <f t="shared" si="0"/>
        <v>0</v>
      </c>
      <c r="S189" s="347">
        <f t="shared" si="1"/>
        <v>0</v>
      </c>
      <c r="T189" s="347">
        <f t="shared" si="2"/>
        <v>0</v>
      </c>
      <c r="U189" s="347">
        <f t="shared" si="3"/>
        <v>0</v>
      </c>
      <c r="V189" s="347">
        <f t="shared" si="4"/>
        <v>0</v>
      </c>
      <c r="W189" s="347">
        <f t="shared" si="5"/>
        <v>0</v>
      </c>
      <c r="X189" s="347">
        <f t="shared" si="6"/>
        <v>0</v>
      </c>
      <c r="Y189" s="347">
        <f t="shared" si="7"/>
        <v>0</v>
      </c>
      <c r="Z189" s="347">
        <f t="shared" si="8"/>
        <v>0</v>
      </c>
      <c r="AA189" s="347">
        <f t="shared" si="9"/>
        <v>0</v>
      </c>
      <c r="AB189" s="347" t="str">
        <f t="shared" si="10"/>
        <v/>
      </c>
      <c r="AC189" s="347" t="str">
        <f t="shared" si="11"/>
        <v/>
      </c>
      <c r="AD189" s="347" t="str">
        <f t="shared" si="12"/>
        <v/>
      </c>
      <c r="AE189" s="347" t="str">
        <f t="shared" si="13"/>
        <v/>
      </c>
    </row>
    <row r="190" spans="1:31" s="344" customFormat="1" ht="21" customHeight="1" x14ac:dyDescent="0.25">
      <c r="A190" s="346" t="s">
        <v>13644</v>
      </c>
      <c r="B190" s="346" t="s">
        <v>14945</v>
      </c>
      <c r="C190" s="346" t="s">
        <v>14946</v>
      </c>
      <c r="D190" s="346" t="s">
        <v>4</v>
      </c>
      <c r="E190" s="346" t="s">
        <v>103</v>
      </c>
      <c r="F190" s="346">
        <v>3</v>
      </c>
      <c r="G190" s="346">
        <v>2</v>
      </c>
      <c r="H190" s="346">
        <v>0</v>
      </c>
      <c r="I190" s="346" t="s">
        <v>14946</v>
      </c>
      <c r="J190" s="346"/>
      <c r="K190" s="346" t="s">
        <v>14947</v>
      </c>
      <c r="L190" s="346"/>
      <c r="M190" s="346" t="s">
        <v>14946</v>
      </c>
      <c r="N190" s="346" t="s">
        <v>14948</v>
      </c>
      <c r="O190" s="346" t="s">
        <v>14949</v>
      </c>
      <c r="P190" s="346" t="s">
        <v>14950</v>
      </c>
      <c r="Q190" s="346" t="s">
        <v>14951</v>
      </c>
      <c r="R190" s="347">
        <f t="shared" si="0"/>
        <v>0</v>
      </c>
      <c r="S190" s="347">
        <f t="shared" si="1"/>
        <v>0</v>
      </c>
      <c r="T190" s="347">
        <f t="shared" si="2"/>
        <v>0</v>
      </c>
      <c r="U190" s="347">
        <f t="shared" si="3"/>
        <v>0</v>
      </c>
      <c r="V190" s="347">
        <f t="shared" si="4"/>
        <v>0</v>
      </c>
      <c r="W190" s="347">
        <f t="shared" si="5"/>
        <v>0</v>
      </c>
      <c r="X190" s="347">
        <f t="shared" si="6"/>
        <v>0</v>
      </c>
      <c r="Y190" s="347">
        <f t="shared" si="7"/>
        <v>0</v>
      </c>
      <c r="Z190" s="347">
        <f t="shared" si="8"/>
        <v>0</v>
      </c>
      <c r="AA190" s="347">
        <f t="shared" si="9"/>
        <v>0</v>
      </c>
      <c r="AB190" s="347" t="str">
        <f t="shared" si="10"/>
        <v/>
      </c>
      <c r="AC190" s="347" t="str">
        <f t="shared" si="11"/>
        <v/>
      </c>
      <c r="AD190" s="347" t="str">
        <f t="shared" si="12"/>
        <v/>
      </c>
      <c r="AE190" s="347" t="str">
        <f t="shared" si="13"/>
        <v/>
      </c>
    </row>
    <row r="191" spans="1:31" s="344" customFormat="1" ht="21" customHeight="1" x14ac:dyDescent="0.25">
      <c r="A191" s="346" t="s">
        <v>13644</v>
      </c>
      <c r="B191" s="346" t="s">
        <v>14952</v>
      </c>
      <c r="C191" s="346" t="s">
        <v>14953</v>
      </c>
      <c r="D191" s="346" t="s">
        <v>4</v>
      </c>
      <c r="E191" s="346" t="s">
        <v>14954</v>
      </c>
      <c r="F191" s="346">
        <v>4</v>
      </c>
      <c r="G191" s="346">
        <v>0</v>
      </c>
      <c r="H191" s="346">
        <v>0</v>
      </c>
      <c r="I191" s="346"/>
      <c r="J191" s="346"/>
      <c r="K191" s="346"/>
      <c r="L191" s="346"/>
      <c r="M191" s="346"/>
      <c r="N191" s="346"/>
      <c r="O191" s="346"/>
      <c r="P191" s="346"/>
      <c r="Q191" s="346"/>
      <c r="R191" s="347">
        <f t="shared" si="0"/>
        <v>0</v>
      </c>
      <c r="S191" s="347">
        <f t="shared" si="1"/>
        <v>0</v>
      </c>
      <c r="T191" s="347">
        <f t="shared" si="2"/>
        <v>0</v>
      </c>
      <c r="U191" s="347">
        <f t="shared" si="3"/>
        <v>0</v>
      </c>
      <c r="V191" s="347">
        <f t="shared" si="4"/>
        <v>0</v>
      </c>
      <c r="W191" s="347">
        <f t="shared" si="5"/>
        <v>0</v>
      </c>
      <c r="X191" s="347">
        <f t="shared" si="6"/>
        <v>0</v>
      </c>
      <c r="Y191" s="347">
        <f t="shared" si="7"/>
        <v>0</v>
      </c>
      <c r="Z191" s="347">
        <f t="shared" si="8"/>
        <v>0</v>
      </c>
      <c r="AA191" s="347">
        <f t="shared" si="9"/>
        <v>0</v>
      </c>
      <c r="AB191" s="347" t="str">
        <f t="shared" si="10"/>
        <v/>
      </c>
      <c r="AC191" s="347" t="str">
        <f t="shared" si="11"/>
        <v/>
      </c>
      <c r="AD191" s="347" t="str">
        <f t="shared" si="12"/>
        <v/>
      </c>
      <c r="AE191" s="347" t="str">
        <f t="shared" si="13"/>
        <v/>
      </c>
    </row>
    <row r="192" spans="1:31" s="344" customFormat="1" ht="21" customHeight="1" x14ac:dyDescent="0.25">
      <c r="A192" s="346" t="s">
        <v>13644</v>
      </c>
      <c r="B192" s="346" t="s">
        <v>14955</v>
      </c>
      <c r="C192" s="346" t="s">
        <v>14953</v>
      </c>
      <c r="D192" s="346" t="s">
        <v>4</v>
      </c>
      <c r="E192" s="346" t="s">
        <v>14954</v>
      </c>
      <c r="F192" s="346">
        <v>5</v>
      </c>
      <c r="G192" s="346">
        <v>0</v>
      </c>
      <c r="H192" s="346">
        <v>0</v>
      </c>
      <c r="I192" s="346"/>
      <c r="J192" s="346"/>
      <c r="K192" s="346"/>
      <c r="L192" s="346"/>
      <c r="M192" s="346"/>
      <c r="N192" s="346"/>
      <c r="O192" s="346"/>
      <c r="P192" s="346"/>
      <c r="Q192" s="346"/>
      <c r="R192" s="347">
        <f t="shared" si="0"/>
        <v>0</v>
      </c>
      <c r="S192" s="347">
        <f t="shared" si="1"/>
        <v>0</v>
      </c>
      <c r="T192" s="347">
        <f t="shared" si="2"/>
        <v>0</v>
      </c>
      <c r="U192" s="347">
        <f t="shared" si="3"/>
        <v>0</v>
      </c>
      <c r="V192" s="347">
        <f t="shared" si="4"/>
        <v>0</v>
      </c>
      <c r="W192" s="347">
        <f t="shared" si="5"/>
        <v>0</v>
      </c>
      <c r="X192" s="347">
        <f t="shared" si="6"/>
        <v>0</v>
      </c>
      <c r="Y192" s="347">
        <f t="shared" si="7"/>
        <v>0</v>
      </c>
      <c r="Z192" s="347">
        <f t="shared" si="8"/>
        <v>0</v>
      </c>
      <c r="AA192" s="347">
        <f t="shared" si="9"/>
        <v>0</v>
      </c>
      <c r="AB192" s="347" t="str">
        <f t="shared" si="10"/>
        <v/>
      </c>
      <c r="AC192" s="347" t="str">
        <f t="shared" si="11"/>
        <v/>
      </c>
      <c r="AD192" s="347" t="str">
        <f t="shared" si="12"/>
        <v/>
      </c>
      <c r="AE192" s="347" t="str">
        <f t="shared" si="13"/>
        <v/>
      </c>
    </row>
    <row r="193" spans="1:31" s="344" customFormat="1" ht="21" customHeight="1" x14ac:dyDescent="0.25">
      <c r="A193" s="346" t="s">
        <v>13644</v>
      </c>
      <c r="B193" s="346" t="s">
        <v>14956</v>
      </c>
      <c r="C193" s="346" t="s">
        <v>14940</v>
      </c>
      <c r="D193" s="346" t="s">
        <v>1</v>
      </c>
      <c r="E193" s="346" t="s">
        <v>103</v>
      </c>
      <c r="F193" s="346">
        <v>1</v>
      </c>
      <c r="G193" s="346">
        <v>0</v>
      </c>
      <c r="H193" s="346">
        <v>4</v>
      </c>
      <c r="I193" s="346"/>
      <c r="J193" s="346" t="s">
        <v>14940</v>
      </c>
      <c r="K193" s="346"/>
      <c r="L193" s="346" t="s">
        <v>14957</v>
      </c>
      <c r="M193" s="346" t="s">
        <v>14940</v>
      </c>
      <c r="N193" s="346" t="s">
        <v>126</v>
      </c>
      <c r="O193" s="346" t="s">
        <v>14942</v>
      </c>
      <c r="P193" s="346" t="s">
        <v>14943</v>
      </c>
      <c r="Q193" s="346" t="s">
        <v>14944</v>
      </c>
      <c r="R193" s="347">
        <f t="shared" si="0"/>
        <v>0</v>
      </c>
      <c r="S193" s="347">
        <f t="shared" si="1"/>
        <v>0</v>
      </c>
      <c r="T193" s="347">
        <f t="shared" si="2"/>
        <v>0</v>
      </c>
      <c r="U193" s="347">
        <f t="shared" si="3"/>
        <v>0</v>
      </c>
      <c r="V193" s="347">
        <f t="shared" si="4"/>
        <v>0</v>
      </c>
      <c r="W193" s="347">
        <f t="shared" si="5"/>
        <v>0</v>
      </c>
      <c r="X193" s="347">
        <f t="shared" si="6"/>
        <v>0</v>
      </c>
      <c r="Y193" s="347">
        <f t="shared" si="7"/>
        <v>0</v>
      </c>
      <c r="Z193" s="347">
        <f t="shared" si="8"/>
        <v>0</v>
      </c>
      <c r="AA193" s="347">
        <f t="shared" si="9"/>
        <v>0</v>
      </c>
      <c r="AB193" s="347" t="str">
        <f t="shared" si="10"/>
        <v/>
      </c>
      <c r="AC193" s="347" t="str">
        <f t="shared" si="11"/>
        <v/>
      </c>
      <c r="AD193" s="347" t="str">
        <f t="shared" si="12"/>
        <v/>
      </c>
      <c r="AE193" s="347" t="str">
        <f t="shared" si="13"/>
        <v/>
      </c>
    </row>
    <row r="194" spans="1:31" s="344" customFormat="1" ht="21" customHeight="1" x14ac:dyDescent="0.25">
      <c r="A194" s="346" t="s">
        <v>13644</v>
      </c>
      <c r="B194" s="346" t="s">
        <v>14958</v>
      </c>
      <c r="C194" s="346" t="s">
        <v>14946</v>
      </c>
      <c r="D194" s="346" t="s">
        <v>1</v>
      </c>
      <c r="E194" s="346" t="s">
        <v>103</v>
      </c>
      <c r="F194" s="346">
        <v>2</v>
      </c>
      <c r="G194" s="346">
        <v>0</v>
      </c>
      <c r="H194" s="346">
        <v>3</v>
      </c>
      <c r="I194" s="346"/>
      <c r="J194" s="346" t="s">
        <v>14946</v>
      </c>
      <c r="K194" s="346"/>
      <c r="L194" s="346" t="s">
        <v>14959</v>
      </c>
      <c r="M194" s="346" t="s">
        <v>14946</v>
      </c>
      <c r="N194" s="346" t="s">
        <v>14948</v>
      </c>
      <c r="O194" s="346" t="s">
        <v>14949</v>
      </c>
      <c r="P194" s="346" t="s">
        <v>14950</v>
      </c>
      <c r="Q194" s="346" t="s">
        <v>14951</v>
      </c>
      <c r="R194" s="347">
        <f t="shared" si="0"/>
        <v>0</v>
      </c>
      <c r="S194" s="347">
        <f t="shared" si="1"/>
        <v>0</v>
      </c>
      <c r="T194" s="347">
        <f t="shared" si="2"/>
        <v>0</v>
      </c>
      <c r="U194" s="347">
        <f t="shared" si="3"/>
        <v>0</v>
      </c>
      <c r="V194" s="347">
        <f t="shared" si="4"/>
        <v>0</v>
      </c>
      <c r="W194" s="347">
        <f t="shared" si="5"/>
        <v>0</v>
      </c>
      <c r="X194" s="347">
        <f t="shared" si="6"/>
        <v>0</v>
      </c>
      <c r="Y194" s="347">
        <f t="shared" si="7"/>
        <v>0</v>
      </c>
      <c r="Z194" s="347">
        <f t="shared" si="8"/>
        <v>0</v>
      </c>
      <c r="AA194" s="347">
        <f t="shared" si="9"/>
        <v>0</v>
      </c>
      <c r="AB194" s="347" t="str">
        <f t="shared" si="10"/>
        <v/>
      </c>
      <c r="AC194" s="347" t="str">
        <f t="shared" si="11"/>
        <v/>
      </c>
      <c r="AD194" s="347" t="str">
        <f t="shared" si="12"/>
        <v/>
      </c>
      <c r="AE194" s="347" t="str">
        <f t="shared" si="13"/>
        <v/>
      </c>
    </row>
    <row r="195" spans="1:31" s="344" customFormat="1" ht="21" customHeight="1" x14ac:dyDescent="0.25">
      <c r="A195" s="346" t="s">
        <v>13644</v>
      </c>
      <c r="B195" s="346" t="s">
        <v>14960</v>
      </c>
      <c r="C195" s="346" t="s">
        <v>14961</v>
      </c>
      <c r="D195" s="346" t="s">
        <v>1</v>
      </c>
      <c r="E195" s="346" t="s">
        <v>103</v>
      </c>
      <c r="F195" s="346">
        <v>3</v>
      </c>
      <c r="G195" s="346">
        <v>0</v>
      </c>
      <c r="H195" s="346">
        <v>2</v>
      </c>
      <c r="I195" s="346"/>
      <c r="J195" s="346" t="s">
        <v>14961</v>
      </c>
      <c r="K195" s="346"/>
      <c r="L195" s="346" t="s">
        <v>14962</v>
      </c>
      <c r="M195" s="346" t="s">
        <v>14961</v>
      </c>
      <c r="N195" s="346" t="s">
        <v>132</v>
      </c>
      <c r="O195" s="346" t="s">
        <v>14963</v>
      </c>
      <c r="P195" s="346" t="s">
        <v>14964</v>
      </c>
      <c r="Q195" s="346" t="s">
        <v>14965</v>
      </c>
      <c r="R195" s="347">
        <f t="shared" si="0"/>
        <v>0</v>
      </c>
      <c r="S195" s="347">
        <f t="shared" si="1"/>
        <v>0</v>
      </c>
      <c r="T195" s="347">
        <f t="shared" si="2"/>
        <v>0</v>
      </c>
      <c r="U195" s="347">
        <f t="shared" si="3"/>
        <v>0</v>
      </c>
      <c r="V195" s="347">
        <f t="shared" si="4"/>
        <v>0</v>
      </c>
      <c r="W195" s="347">
        <f t="shared" si="5"/>
        <v>0</v>
      </c>
      <c r="X195" s="347">
        <f t="shared" si="6"/>
        <v>0</v>
      </c>
      <c r="Y195" s="347">
        <f t="shared" si="7"/>
        <v>0</v>
      </c>
      <c r="Z195" s="347">
        <f t="shared" si="8"/>
        <v>0</v>
      </c>
      <c r="AA195" s="347">
        <f t="shared" si="9"/>
        <v>0</v>
      </c>
      <c r="AB195" s="347" t="str">
        <f t="shared" si="10"/>
        <v/>
      </c>
      <c r="AC195" s="347" t="str">
        <f t="shared" si="11"/>
        <v/>
      </c>
      <c r="AD195" s="347" t="str">
        <f t="shared" si="12"/>
        <v/>
      </c>
      <c r="AE195" s="347" t="str">
        <f t="shared" si="13"/>
        <v/>
      </c>
    </row>
    <row r="196" spans="1:31" s="344" customFormat="1" ht="21" customHeight="1" x14ac:dyDescent="0.25">
      <c r="A196" s="346" t="s">
        <v>13644</v>
      </c>
      <c r="B196" s="346" t="s">
        <v>14966</v>
      </c>
      <c r="C196" s="346" t="s">
        <v>14967</v>
      </c>
      <c r="D196" s="346" t="s">
        <v>1</v>
      </c>
      <c r="E196" s="346" t="s">
        <v>14954</v>
      </c>
      <c r="F196" s="346">
        <v>4</v>
      </c>
      <c r="G196" s="346">
        <v>0</v>
      </c>
      <c r="H196" s="346">
        <v>0</v>
      </c>
      <c r="I196" s="346"/>
      <c r="J196" s="346"/>
      <c r="K196" s="346"/>
      <c r="L196" s="346"/>
      <c r="M196" s="346"/>
      <c r="N196" s="346"/>
      <c r="O196" s="346"/>
      <c r="P196" s="346"/>
      <c r="Q196" s="346"/>
      <c r="R196" s="347">
        <f t="shared" si="0"/>
        <v>0</v>
      </c>
      <c r="S196" s="347">
        <f t="shared" si="1"/>
        <v>0</v>
      </c>
      <c r="T196" s="347">
        <f t="shared" si="2"/>
        <v>0</v>
      </c>
      <c r="U196" s="347">
        <f t="shared" si="3"/>
        <v>0</v>
      </c>
      <c r="V196" s="347">
        <f t="shared" si="4"/>
        <v>0</v>
      </c>
      <c r="W196" s="347">
        <f t="shared" si="5"/>
        <v>0</v>
      </c>
      <c r="X196" s="347">
        <f t="shared" si="6"/>
        <v>0</v>
      </c>
      <c r="Y196" s="347">
        <f t="shared" si="7"/>
        <v>0</v>
      </c>
      <c r="Z196" s="347">
        <f t="shared" si="8"/>
        <v>0</v>
      </c>
      <c r="AA196" s="347">
        <f t="shared" si="9"/>
        <v>0</v>
      </c>
      <c r="AB196" s="347" t="str">
        <f t="shared" si="10"/>
        <v/>
      </c>
      <c r="AC196" s="347" t="str">
        <f t="shared" si="11"/>
        <v/>
      </c>
      <c r="AD196" s="347" t="str">
        <f t="shared" si="12"/>
        <v/>
      </c>
      <c r="AE196" s="347" t="str">
        <f t="shared" si="13"/>
        <v/>
      </c>
    </row>
    <row r="197" spans="1:31" s="344" customFormat="1" ht="21" customHeight="1" x14ac:dyDescent="0.25">
      <c r="A197" s="346" t="s">
        <v>13644</v>
      </c>
      <c r="B197" s="346" t="s">
        <v>14968</v>
      </c>
      <c r="C197" s="346" t="s">
        <v>14967</v>
      </c>
      <c r="D197" s="346" t="s">
        <v>1</v>
      </c>
      <c r="E197" s="346" t="s">
        <v>14954</v>
      </c>
      <c r="F197" s="346">
        <v>5</v>
      </c>
      <c r="G197" s="346">
        <v>0</v>
      </c>
      <c r="H197" s="346">
        <v>0</v>
      </c>
      <c r="I197" s="346"/>
      <c r="J197" s="346"/>
      <c r="K197" s="346"/>
      <c r="L197" s="346"/>
      <c r="M197" s="346"/>
      <c r="N197" s="346"/>
      <c r="O197" s="346"/>
      <c r="P197" s="346"/>
      <c r="Q197" s="346"/>
      <c r="R197" s="347">
        <f t="shared" si="0"/>
        <v>0</v>
      </c>
      <c r="S197" s="347">
        <f t="shared" si="1"/>
        <v>0</v>
      </c>
      <c r="T197" s="347">
        <f t="shared" si="2"/>
        <v>0</v>
      </c>
      <c r="U197" s="347">
        <f t="shared" si="3"/>
        <v>0</v>
      </c>
      <c r="V197" s="347">
        <f t="shared" si="4"/>
        <v>0</v>
      </c>
      <c r="W197" s="347">
        <f t="shared" si="5"/>
        <v>0</v>
      </c>
      <c r="X197" s="347">
        <f t="shared" si="6"/>
        <v>0</v>
      </c>
      <c r="Y197" s="347">
        <f t="shared" si="7"/>
        <v>0</v>
      </c>
      <c r="Z197" s="347">
        <f t="shared" si="8"/>
        <v>0</v>
      </c>
      <c r="AA197" s="347">
        <f t="shared" si="9"/>
        <v>0</v>
      </c>
      <c r="AB197" s="347" t="str">
        <f t="shared" si="10"/>
        <v/>
      </c>
      <c r="AC197" s="347" t="str">
        <f t="shared" si="11"/>
        <v/>
      </c>
      <c r="AD197" s="347" t="str">
        <f t="shared" si="12"/>
        <v/>
      </c>
      <c r="AE197" s="347" t="str">
        <f t="shared" si="13"/>
        <v/>
      </c>
    </row>
    <row r="198" spans="1:31" s="344" customFormat="1" ht="21" customHeight="1" x14ac:dyDescent="0.25">
      <c r="A198" s="346" t="s">
        <v>14070</v>
      </c>
      <c r="B198" s="346" t="s">
        <v>14969</v>
      </c>
      <c r="C198" s="346" t="s">
        <v>14933</v>
      </c>
      <c r="D198" s="346" t="s">
        <v>4</v>
      </c>
      <c r="E198" s="346" t="s">
        <v>103</v>
      </c>
      <c r="F198" s="346">
        <v>1</v>
      </c>
      <c r="G198" s="346">
        <v>4</v>
      </c>
      <c r="H198" s="346">
        <v>0</v>
      </c>
      <c r="I198" s="346" t="s">
        <v>14933</v>
      </c>
      <c r="J198" s="346"/>
      <c r="K198" s="346" t="s">
        <v>14934</v>
      </c>
      <c r="L198" s="346"/>
      <c r="M198" s="346" t="s">
        <v>14933</v>
      </c>
      <c r="N198" s="346" t="s">
        <v>14935</v>
      </c>
      <c r="O198" s="346" t="s">
        <v>14936</v>
      </c>
      <c r="P198" s="346" t="s">
        <v>14937</v>
      </c>
      <c r="Q198" s="346" t="s">
        <v>14938</v>
      </c>
      <c r="R198" s="347">
        <f t="shared" si="0"/>
        <v>0</v>
      </c>
      <c r="S198" s="347">
        <f t="shared" si="1"/>
        <v>0</v>
      </c>
      <c r="T198" s="347">
        <f t="shared" si="2"/>
        <v>0</v>
      </c>
      <c r="U198" s="347">
        <f t="shared" si="3"/>
        <v>0</v>
      </c>
      <c r="V198" s="347">
        <f t="shared" si="4"/>
        <v>0</v>
      </c>
      <c r="W198" s="347">
        <f t="shared" si="5"/>
        <v>0</v>
      </c>
      <c r="X198" s="347">
        <f t="shared" si="6"/>
        <v>0</v>
      </c>
      <c r="Y198" s="347">
        <f t="shared" si="7"/>
        <v>0</v>
      </c>
      <c r="Z198" s="347">
        <f t="shared" si="8"/>
        <v>0</v>
      </c>
      <c r="AA198" s="347">
        <f t="shared" si="9"/>
        <v>0</v>
      </c>
      <c r="AB198" s="347" t="str">
        <f t="shared" si="10"/>
        <v/>
      </c>
      <c r="AC198" s="347" t="str">
        <f t="shared" si="11"/>
        <v/>
      </c>
      <c r="AD198" s="347" t="str">
        <f t="shared" si="12"/>
        <v/>
      </c>
      <c r="AE198" s="347" t="str">
        <f t="shared" si="13"/>
        <v/>
      </c>
    </row>
    <row r="199" spans="1:31" s="344" customFormat="1" ht="21" customHeight="1" x14ac:dyDescent="0.25">
      <c r="A199" s="346" t="s">
        <v>14070</v>
      </c>
      <c r="B199" s="346" t="s">
        <v>14970</v>
      </c>
      <c r="C199" s="346" t="s">
        <v>14940</v>
      </c>
      <c r="D199" s="346" t="s">
        <v>4</v>
      </c>
      <c r="E199" s="346" t="s">
        <v>103</v>
      </c>
      <c r="F199" s="346">
        <v>2</v>
      </c>
      <c r="G199" s="346">
        <v>4</v>
      </c>
      <c r="H199" s="346">
        <v>0</v>
      </c>
      <c r="I199" s="346" t="s">
        <v>14940</v>
      </c>
      <c r="J199" s="346"/>
      <c r="K199" s="346" t="s">
        <v>14941</v>
      </c>
      <c r="L199" s="346"/>
      <c r="M199" s="346" t="s">
        <v>14940</v>
      </c>
      <c r="N199" s="346" t="s">
        <v>126</v>
      </c>
      <c r="O199" s="346" t="s">
        <v>14942</v>
      </c>
      <c r="P199" s="346" t="s">
        <v>14943</v>
      </c>
      <c r="Q199" s="346" t="s">
        <v>14944</v>
      </c>
      <c r="R199" s="347">
        <f t="shared" si="0"/>
        <v>0</v>
      </c>
      <c r="S199" s="347">
        <f t="shared" si="1"/>
        <v>0</v>
      </c>
      <c r="T199" s="347">
        <f t="shared" si="2"/>
        <v>0</v>
      </c>
      <c r="U199" s="347">
        <f t="shared" si="3"/>
        <v>0</v>
      </c>
      <c r="V199" s="347">
        <f t="shared" si="4"/>
        <v>0</v>
      </c>
      <c r="W199" s="347">
        <f t="shared" si="5"/>
        <v>0</v>
      </c>
      <c r="X199" s="347">
        <f t="shared" si="6"/>
        <v>0</v>
      </c>
      <c r="Y199" s="347">
        <f t="shared" si="7"/>
        <v>0</v>
      </c>
      <c r="Z199" s="347">
        <f t="shared" si="8"/>
        <v>0</v>
      </c>
      <c r="AA199" s="347">
        <f t="shared" si="9"/>
        <v>0</v>
      </c>
      <c r="AB199" s="347" t="str">
        <f t="shared" si="10"/>
        <v/>
      </c>
      <c r="AC199" s="347" t="str">
        <f t="shared" si="11"/>
        <v/>
      </c>
      <c r="AD199" s="347" t="str">
        <f t="shared" si="12"/>
        <v/>
      </c>
      <c r="AE199" s="347" t="str">
        <f t="shared" si="13"/>
        <v/>
      </c>
    </row>
    <row r="200" spans="1:31" s="344" customFormat="1" ht="21" customHeight="1" x14ac:dyDescent="0.25">
      <c r="A200" s="346" t="s">
        <v>14070</v>
      </c>
      <c r="B200" s="346" t="s">
        <v>14971</v>
      </c>
      <c r="C200" s="346" t="s">
        <v>14946</v>
      </c>
      <c r="D200" s="346" t="s">
        <v>4</v>
      </c>
      <c r="E200" s="346" t="s">
        <v>103</v>
      </c>
      <c r="F200" s="346">
        <v>3</v>
      </c>
      <c r="G200" s="346">
        <v>2</v>
      </c>
      <c r="H200" s="346">
        <v>0</v>
      </c>
      <c r="I200" s="346" t="s">
        <v>14946</v>
      </c>
      <c r="J200" s="346"/>
      <c r="K200" s="346" t="s">
        <v>14947</v>
      </c>
      <c r="L200" s="346"/>
      <c r="M200" s="346" t="s">
        <v>14946</v>
      </c>
      <c r="N200" s="346" t="s">
        <v>14948</v>
      </c>
      <c r="O200" s="346" t="s">
        <v>14949</v>
      </c>
      <c r="P200" s="346" t="s">
        <v>14950</v>
      </c>
      <c r="Q200" s="346" t="s">
        <v>14951</v>
      </c>
      <c r="R200" s="347">
        <f t="shared" si="0"/>
        <v>0</v>
      </c>
      <c r="S200" s="347">
        <f t="shared" si="1"/>
        <v>0</v>
      </c>
      <c r="T200" s="347">
        <f t="shared" si="2"/>
        <v>0</v>
      </c>
      <c r="U200" s="347">
        <f t="shared" si="3"/>
        <v>0</v>
      </c>
      <c r="V200" s="347">
        <f t="shared" si="4"/>
        <v>0</v>
      </c>
      <c r="W200" s="347">
        <f t="shared" si="5"/>
        <v>0</v>
      </c>
      <c r="X200" s="347">
        <f t="shared" si="6"/>
        <v>0</v>
      </c>
      <c r="Y200" s="347">
        <f t="shared" si="7"/>
        <v>0</v>
      </c>
      <c r="Z200" s="347">
        <f t="shared" si="8"/>
        <v>0</v>
      </c>
      <c r="AA200" s="347">
        <f t="shared" si="9"/>
        <v>0</v>
      </c>
      <c r="AB200" s="347" t="str">
        <f t="shared" si="10"/>
        <v/>
      </c>
      <c r="AC200" s="347" t="str">
        <f t="shared" si="11"/>
        <v/>
      </c>
      <c r="AD200" s="347" t="str">
        <f t="shared" si="12"/>
        <v/>
      </c>
      <c r="AE200" s="347" t="str">
        <f t="shared" si="13"/>
        <v/>
      </c>
    </row>
    <row r="201" spans="1:31" s="344" customFormat="1" ht="21" customHeight="1" x14ac:dyDescent="0.25">
      <c r="A201" s="346" t="s">
        <v>14070</v>
      </c>
      <c r="B201" s="346" t="s">
        <v>14972</v>
      </c>
      <c r="C201" s="346" t="s">
        <v>14973</v>
      </c>
      <c r="D201" s="346" t="s">
        <v>4</v>
      </c>
      <c r="E201" s="346" t="s">
        <v>14954</v>
      </c>
      <c r="F201" s="346">
        <v>4</v>
      </c>
      <c r="G201" s="346">
        <v>0</v>
      </c>
      <c r="H201" s="346">
        <v>0</v>
      </c>
      <c r="I201" s="346"/>
      <c r="J201" s="346"/>
      <c r="K201" s="346"/>
      <c r="L201" s="346"/>
      <c r="M201" s="346"/>
      <c r="N201" s="346"/>
      <c r="O201" s="346"/>
      <c r="P201" s="346"/>
      <c r="Q201" s="346"/>
      <c r="R201" s="347">
        <f t="shared" si="0"/>
        <v>0</v>
      </c>
      <c r="S201" s="347">
        <f t="shared" si="1"/>
        <v>0</v>
      </c>
      <c r="T201" s="347">
        <f t="shared" si="2"/>
        <v>0</v>
      </c>
      <c r="U201" s="347">
        <f t="shared" si="3"/>
        <v>0</v>
      </c>
      <c r="V201" s="347">
        <f t="shared" si="4"/>
        <v>0</v>
      </c>
      <c r="W201" s="347">
        <f t="shared" si="5"/>
        <v>0</v>
      </c>
      <c r="X201" s="347">
        <f t="shared" si="6"/>
        <v>0</v>
      </c>
      <c r="Y201" s="347">
        <f t="shared" si="7"/>
        <v>0</v>
      </c>
      <c r="Z201" s="347">
        <f t="shared" si="8"/>
        <v>0</v>
      </c>
      <c r="AA201" s="347">
        <f t="shared" si="9"/>
        <v>0</v>
      </c>
      <c r="AB201" s="347" t="str">
        <f t="shared" si="10"/>
        <v/>
      </c>
      <c r="AC201" s="347" t="str">
        <f t="shared" si="11"/>
        <v/>
      </c>
      <c r="AD201" s="347" t="str">
        <f t="shared" si="12"/>
        <v/>
      </c>
      <c r="AE201" s="347" t="str">
        <f t="shared" si="13"/>
        <v/>
      </c>
    </row>
    <row r="202" spans="1:31" s="344" customFormat="1" ht="21" customHeight="1" x14ac:dyDescent="0.25">
      <c r="A202" s="346" t="s">
        <v>14070</v>
      </c>
      <c r="B202" s="346" t="s">
        <v>14974</v>
      </c>
      <c r="C202" s="346" t="s">
        <v>14973</v>
      </c>
      <c r="D202" s="346" t="s">
        <v>4</v>
      </c>
      <c r="E202" s="346" t="s">
        <v>14954</v>
      </c>
      <c r="F202" s="346">
        <v>5</v>
      </c>
      <c r="G202" s="346">
        <v>0</v>
      </c>
      <c r="H202" s="346">
        <v>0</v>
      </c>
      <c r="I202" s="346"/>
      <c r="J202" s="346"/>
      <c r="K202" s="346"/>
      <c r="L202" s="346"/>
      <c r="M202" s="346"/>
      <c r="N202" s="346"/>
      <c r="O202" s="346"/>
      <c r="P202" s="346"/>
      <c r="Q202" s="346"/>
      <c r="R202" s="347">
        <f t="shared" si="0"/>
        <v>0</v>
      </c>
      <c r="S202" s="347">
        <f t="shared" si="1"/>
        <v>0</v>
      </c>
      <c r="T202" s="347">
        <f t="shared" si="2"/>
        <v>0</v>
      </c>
      <c r="U202" s="347">
        <f t="shared" si="3"/>
        <v>0</v>
      </c>
      <c r="V202" s="347">
        <f t="shared" si="4"/>
        <v>0</v>
      </c>
      <c r="W202" s="347">
        <f t="shared" si="5"/>
        <v>0</v>
      </c>
      <c r="X202" s="347">
        <f t="shared" si="6"/>
        <v>0</v>
      </c>
      <c r="Y202" s="347">
        <f t="shared" si="7"/>
        <v>0</v>
      </c>
      <c r="Z202" s="347">
        <f t="shared" si="8"/>
        <v>0</v>
      </c>
      <c r="AA202" s="347">
        <f t="shared" si="9"/>
        <v>0</v>
      </c>
      <c r="AB202" s="347" t="str">
        <f t="shared" si="10"/>
        <v/>
      </c>
      <c r="AC202" s="347" t="str">
        <f t="shared" si="11"/>
        <v/>
      </c>
      <c r="AD202" s="347" t="str">
        <f t="shared" si="12"/>
        <v/>
      </c>
      <c r="AE202" s="347" t="str">
        <f t="shared" si="13"/>
        <v/>
      </c>
    </row>
    <row r="203" spans="1:31" s="344" customFormat="1" ht="21" customHeight="1" x14ac:dyDescent="0.25">
      <c r="A203" s="346" t="s">
        <v>14070</v>
      </c>
      <c r="B203" s="346" t="s">
        <v>14975</v>
      </c>
      <c r="C203" s="346" t="s">
        <v>14940</v>
      </c>
      <c r="D203" s="346" t="s">
        <v>1</v>
      </c>
      <c r="E203" s="346" t="s">
        <v>103</v>
      </c>
      <c r="F203" s="346">
        <v>1</v>
      </c>
      <c r="G203" s="346">
        <v>0</v>
      </c>
      <c r="H203" s="346">
        <v>3</v>
      </c>
      <c r="I203" s="346"/>
      <c r="J203" s="346" t="s">
        <v>14940</v>
      </c>
      <c r="K203" s="346"/>
      <c r="L203" s="346" t="s">
        <v>14957</v>
      </c>
      <c r="M203" s="346" t="s">
        <v>14940</v>
      </c>
      <c r="N203" s="346" t="s">
        <v>126</v>
      </c>
      <c r="O203" s="346" t="s">
        <v>14942</v>
      </c>
      <c r="P203" s="346" t="s">
        <v>14943</v>
      </c>
      <c r="Q203" s="346" t="s">
        <v>14944</v>
      </c>
      <c r="R203" s="347">
        <f t="shared" si="0"/>
        <v>0</v>
      </c>
      <c r="S203" s="347">
        <f t="shared" si="1"/>
        <v>0</v>
      </c>
      <c r="T203" s="347">
        <f t="shared" si="2"/>
        <v>0</v>
      </c>
      <c r="U203" s="347">
        <f t="shared" si="3"/>
        <v>0</v>
      </c>
      <c r="V203" s="347">
        <f t="shared" si="4"/>
        <v>0</v>
      </c>
      <c r="W203" s="347">
        <f t="shared" si="5"/>
        <v>0</v>
      </c>
      <c r="X203" s="347">
        <f t="shared" si="6"/>
        <v>0</v>
      </c>
      <c r="Y203" s="347">
        <f t="shared" si="7"/>
        <v>0</v>
      </c>
      <c r="Z203" s="347">
        <f t="shared" si="8"/>
        <v>0</v>
      </c>
      <c r="AA203" s="347">
        <f t="shared" si="9"/>
        <v>0</v>
      </c>
      <c r="AB203" s="347" t="str">
        <f t="shared" si="10"/>
        <v/>
      </c>
      <c r="AC203" s="347" t="str">
        <f t="shared" si="11"/>
        <v/>
      </c>
      <c r="AD203" s="347" t="str">
        <f t="shared" si="12"/>
        <v/>
      </c>
      <c r="AE203" s="347" t="str">
        <f t="shared" si="13"/>
        <v/>
      </c>
    </row>
    <row r="204" spans="1:31" s="344" customFormat="1" ht="21" customHeight="1" x14ac:dyDescent="0.25">
      <c r="A204" s="346" t="s">
        <v>14070</v>
      </c>
      <c r="B204" s="346" t="s">
        <v>14976</v>
      </c>
      <c r="C204" s="346" t="s">
        <v>14946</v>
      </c>
      <c r="D204" s="346" t="s">
        <v>1</v>
      </c>
      <c r="E204" s="346" t="s">
        <v>103</v>
      </c>
      <c r="F204" s="346">
        <v>2</v>
      </c>
      <c r="G204" s="346">
        <v>0</v>
      </c>
      <c r="H204" s="346">
        <v>3</v>
      </c>
      <c r="I204" s="346"/>
      <c r="J204" s="346" t="s">
        <v>14946</v>
      </c>
      <c r="K204" s="346"/>
      <c r="L204" s="346" t="s">
        <v>14959</v>
      </c>
      <c r="M204" s="346" t="s">
        <v>14946</v>
      </c>
      <c r="N204" s="346" t="s">
        <v>14948</v>
      </c>
      <c r="O204" s="346" t="s">
        <v>14949</v>
      </c>
      <c r="P204" s="346" t="s">
        <v>14950</v>
      </c>
      <c r="Q204" s="346" t="s">
        <v>14951</v>
      </c>
      <c r="R204" s="347">
        <f t="shared" si="0"/>
        <v>0</v>
      </c>
      <c r="S204" s="347">
        <f t="shared" si="1"/>
        <v>0</v>
      </c>
      <c r="T204" s="347">
        <f t="shared" si="2"/>
        <v>0</v>
      </c>
      <c r="U204" s="347">
        <f t="shared" si="3"/>
        <v>0</v>
      </c>
      <c r="V204" s="347">
        <f t="shared" si="4"/>
        <v>0</v>
      </c>
      <c r="W204" s="347">
        <f t="shared" si="5"/>
        <v>0</v>
      </c>
      <c r="X204" s="347">
        <f t="shared" si="6"/>
        <v>0</v>
      </c>
      <c r="Y204" s="347">
        <f t="shared" si="7"/>
        <v>0</v>
      </c>
      <c r="Z204" s="347">
        <f t="shared" si="8"/>
        <v>0</v>
      </c>
      <c r="AA204" s="347">
        <f t="shared" si="9"/>
        <v>0</v>
      </c>
      <c r="AB204" s="347" t="str">
        <f t="shared" si="10"/>
        <v/>
      </c>
      <c r="AC204" s="347" t="str">
        <f t="shared" si="11"/>
        <v/>
      </c>
      <c r="AD204" s="347" t="str">
        <f t="shared" si="12"/>
        <v/>
      </c>
      <c r="AE204" s="347" t="str">
        <f t="shared" si="13"/>
        <v/>
      </c>
    </row>
    <row r="205" spans="1:31" s="344" customFormat="1" ht="21" customHeight="1" x14ac:dyDescent="0.25">
      <c r="A205" s="346" t="s">
        <v>14070</v>
      </c>
      <c r="B205" s="346" t="s">
        <v>14977</v>
      </c>
      <c r="C205" s="346" t="s">
        <v>14961</v>
      </c>
      <c r="D205" s="346" t="s">
        <v>1</v>
      </c>
      <c r="E205" s="346" t="s">
        <v>103</v>
      </c>
      <c r="F205" s="346">
        <v>3</v>
      </c>
      <c r="G205" s="346">
        <v>0</v>
      </c>
      <c r="H205" s="346">
        <v>2</v>
      </c>
      <c r="I205" s="346"/>
      <c r="J205" s="346" t="s">
        <v>14961</v>
      </c>
      <c r="K205" s="346"/>
      <c r="L205" s="346" t="s">
        <v>14962</v>
      </c>
      <c r="M205" s="346" t="s">
        <v>14961</v>
      </c>
      <c r="N205" s="346" t="s">
        <v>132</v>
      </c>
      <c r="O205" s="346" t="s">
        <v>14963</v>
      </c>
      <c r="P205" s="346" t="s">
        <v>14964</v>
      </c>
      <c r="Q205" s="346" t="s">
        <v>14965</v>
      </c>
      <c r="R205" s="347">
        <f t="shared" si="0"/>
        <v>0</v>
      </c>
      <c r="S205" s="347">
        <f t="shared" si="1"/>
        <v>0</v>
      </c>
      <c r="T205" s="347">
        <f t="shared" si="2"/>
        <v>0</v>
      </c>
      <c r="U205" s="347">
        <f t="shared" si="3"/>
        <v>0</v>
      </c>
      <c r="V205" s="347">
        <f t="shared" si="4"/>
        <v>0</v>
      </c>
      <c r="W205" s="347">
        <f t="shared" si="5"/>
        <v>0</v>
      </c>
      <c r="X205" s="347">
        <f t="shared" si="6"/>
        <v>0</v>
      </c>
      <c r="Y205" s="347">
        <f t="shared" si="7"/>
        <v>0</v>
      </c>
      <c r="Z205" s="347">
        <f t="shared" si="8"/>
        <v>0</v>
      </c>
      <c r="AA205" s="347">
        <f t="shared" si="9"/>
        <v>0</v>
      </c>
      <c r="AB205" s="347" t="str">
        <f t="shared" si="10"/>
        <v/>
      </c>
      <c r="AC205" s="347" t="str">
        <f t="shared" si="11"/>
        <v/>
      </c>
      <c r="AD205" s="347" t="str">
        <f t="shared" si="12"/>
        <v/>
      </c>
      <c r="AE205" s="347" t="str">
        <f t="shared" si="13"/>
        <v/>
      </c>
    </row>
    <row r="206" spans="1:31" s="344" customFormat="1" ht="21" customHeight="1" x14ac:dyDescent="0.25">
      <c r="A206" s="346" t="s">
        <v>14070</v>
      </c>
      <c r="B206" s="346" t="s">
        <v>14978</v>
      </c>
      <c r="C206" s="346" t="s">
        <v>14979</v>
      </c>
      <c r="D206" s="346" t="s">
        <v>1</v>
      </c>
      <c r="E206" s="346" t="s">
        <v>14954</v>
      </c>
      <c r="F206" s="346">
        <v>4</v>
      </c>
      <c r="G206" s="346">
        <v>0</v>
      </c>
      <c r="H206" s="346">
        <v>0</v>
      </c>
      <c r="I206" s="346"/>
      <c r="J206" s="346"/>
      <c r="K206" s="346"/>
      <c r="L206" s="346"/>
      <c r="M206" s="346"/>
      <c r="N206" s="346"/>
      <c r="O206" s="346"/>
      <c r="P206" s="346"/>
      <c r="Q206" s="346"/>
      <c r="R206" s="347">
        <f t="shared" si="0"/>
        <v>0</v>
      </c>
      <c r="S206" s="347">
        <f t="shared" si="1"/>
        <v>0</v>
      </c>
      <c r="T206" s="347">
        <f t="shared" si="2"/>
        <v>0</v>
      </c>
      <c r="U206" s="347">
        <f t="shared" si="3"/>
        <v>0</v>
      </c>
      <c r="V206" s="347">
        <f t="shared" si="4"/>
        <v>0</v>
      </c>
      <c r="W206" s="347">
        <f t="shared" si="5"/>
        <v>0</v>
      </c>
      <c r="X206" s="347">
        <f t="shared" si="6"/>
        <v>0</v>
      </c>
      <c r="Y206" s="347">
        <f t="shared" si="7"/>
        <v>0</v>
      </c>
      <c r="Z206" s="347">
        <f t="shared" si="8"/>
        <v>0</v>
      </c>
      <c r="AA206" s="347">
        <f t="shared" si="9"/>
        <v>0</v>
      </c>
      <c r="AB206" s="347" t="str">
        <f t="shared" si="10"/>
        <v/>
      </c>
      <c r="AC206" s="347" t="str">
        <f t="shared" si="11"/>
        <v/>
      </c>
      <c r="AD206" s="347" t="str">
        <f t="shared" si="12"/>
        <v/>
      </c>
      <c r="AE206" s="347" t="str">
        <f t="shared" si="13"/>
        <v/>
      </c>
    </row>
    <row r="207" spans="1:31" s="344" customFormat="1" ht="21" customHeight="1" x14ac:dyDescent="0.25">
      <c r="A207" s="346" t="s">
        <v>14070</v>
      </c>
      <c r="B207" s="346" t="s">
        <v>14980</v>
      </c>
      <c r="C207" s="346" t="s">
        <v>14979</v>
      </c>
      <c r="D207" s="346" t="s">
        <v>1</v>
      </c>
      <c r="E207" s="346" t="s">
        <v>14954</v>
      </c>
      <c r="F207" s="346">
        <v>5</v>
      </c>
      <c r="G207" s="346">
        <v>0</v>
      </c>
      <c r="H207" s="346">
        <v>0</v>
      </c>
      <c r="I207" s="346"/>
      <c r="J207" s="346"/>
      <c r="K207" s="346"/>
      <c r="L207" s="346"/>
      <c r="M207" s="346"/>
      <c r="N207" s="346"/>
      <c r="O207" s="346"/>
      <c r="P207" s="346"/>
      <c r="Q207" s="346"/>
      <c r="R207" s="347">
        <f t="shared" si="0"/>
        <v>0</v>
      </c>
      <c r="S207" s="347">
        <f t="shared" si="1"/>
        <v>0</v>
      </c>
      <c r="T207" s="347">
        <f t="shared" si="2"/>
        <v>0</v>
      </c>
      <c r="U207" s="347">
        <f t="shared" si="3"/>
        <v>0</v>
      </c>
      <c r="V207" s="347">
        <f t="shared" si="4"/>
        <v>0</v>
      </c>
      <c r="W207" s="347">
        <f t="shared" si="5"/>
        <v>0</v>
      </c>
      <c r="X207" s="347">
        <f t="shared" si="6"/>
        <v>0</v>
      </c>
      <c r="Y207" s="347">
        <f t="shared" si="7"/>
        <v>0</v>
      </c>
      <c r="Z207" s="347">
        <f t="shared" si="8"/>
        <v>0</v>
      </c>
      <c r="AA207" s="347">
        <f t="shared" si="9"/>
        <v>0</v>
      </c>
      <c r="AB207" s="347" t="str">
        <f t="shared" si="10"/>
        <v/>
      </c>
      <c r="AC207" s="347" t="str">
        <f t="shared" si="11"/>
        <v/>
      </c>
      <c r="AD207" s="347" t="str">
        <f t="shared" si="12"/>
        <v/>
      </c>
      <c r="AE207" s="347" t="str">
        <f t="shared" si="13"/>
        <v/>
      </c>
    </row>
    <row r="208" spans="1:31" s="344" customFormat="1" ht="21" customHeight="1" x14ac:dyDescent="0.25">
      <c r="A208" s="346" t="s">
        <v>13728</v>
      </c>
      <c r="B208" s="346" t="s">
        <v>14981</v>
      </c>
      <c r="C208" s="346" t="s">
        <v>14933</v>
      </c>
      <c r="D208" s="346" t="s">
        <v>4</v>
      </c>
      <c r="E208" s="346" t="s">
        <v>103</v>
      </c>
      <c r="F208" s="346">
        <v>1</v>
      </c>
      <c r="G208" s="346">
        <v>4</v>
      </c>
      <c r="H208" s="346">
        <v>0</v>
      </c>
      <c r="I208" s="346" t="s">
        <v>14933</v>
      </c>
      <c r="J208" s="346"/>
      <c r="K208" s="346" t="s">
        <v>14934</v>
      </c>
      <c r="L208" s="346"/>
      <c r="M208" s="346" t="s">
        <v>14933</v>
      </c>
      <c r="N208" s="346" t="s">
        <v>14935</v>
      </c>
      <c r="O208" s="346" t="s">
        <v>14936</v>
      </c>
      <c r="P208" s="346" t="s">
        <v>14937</v>
      </c>
      <c r="Q208" s="346" t="s">
        <v>14938</v>
      </c>
      <c r="R208" s="347">
        <f t="shared" si="0"/>
        <v>0</v>
      </c>
      <c r="S208" s="347">
        <f t="shared" si="1"/>
        <v>0</v>
      </c>
      <c r="T208" s="347">
        <f t="shared" si="2"/>
        <v>0</v>
      </c>
      <c r="U208" s="347">
        <f t="shared" si="3"/>
        <v>0</v>
      </c>
      <c r="V208" s="347">
        <f t="shared" si="4"/>
        <v>0</v>
      </c>
      <c r="W208" s="347">
        <f t="shared" si="5"/>
        <v>0</v>
      </c>
      <c r="X208" s="347">
        <f t="shared" si="6"/>
        <v>0</v>
      </c>
      <c r="Y208" s="347">
        <f t="shared" si="7"/>
        <v>0</v>
      </c>
      <c r="Z208" s="347">
        <f t="shared" si="8"/>
        <v>0</v>
      </c>
      <c r="AA208" s="347">
        <f t="shared" si="9"/>
        <v>0</v>
      </c>
      <c r="AB208" s="347" t="str">
        <f t="shared" si="10"/>
        <v/>
      </c>
      <c r="AC208" s="347" t="str">
        <f t="shared" si="11"/>
        <v/>
      </c>
      <c r="AD208" s="347" t="str">
        <f t="shared" si="12"/>
        <v/>
      </c>
      <c r="AE208" s="347" t="str">
        <f t="shared" si="13"/>
        <v/>
      </c>
    </row>
    <row r="209" spans="1:31" s="344" customFormat="1" ht="21" customHeight="1" x14ac:dyDescent="0.25">
      <c r="A209" s="346" t="s">
        <v>13728</v>
      </c>
      <c r="B209" s="346" t="s">
        <v>14982</v>
      </c>
      <c r="C209" s="346" t="s">
        <v>14940</v>
      </c>
      <c r="D209" s="346" t="s">
        <v>4</v>
      </c>
      <c r="E209" s="346" t="s">
        <v>103</v>
      </c>
      <c r="F209" s="346">
        <v>2</v>
      </c>
      <c r="G209" s="346">
        <v>3</v>
      </c>
      <c r="H209" s="346">
        <v>0</v>
      </c>
      <c r="I209" s="346" t="s">
        <v>14940</v>
      </c>
      <c r="J209" s="346"/>
      <c r="K209" s="346" t="s">
        <v>14941</v>
      </c>
      <c r="L209" s="346"/>
      <c r="M209" s="346" t="s">
        <v>14940</v>
      </c>
      <c r="N209" s="346" t="s">
        <v>126</v>
      </c>
      <c r="O209" s="346" t="s">
        <v>14942</v>
      </c>
      <c r="P209" s="346" t="s">
        <v>14943</v>
      </c>
      <c r="Q209" s="346" t="s">
        <v>14944</v>
      </c>
      <c r="R209" s="347">
        <f t="shared" si="0"/>
        <v>0</v>
      </c>
      <c r="S209" s="347">
        <f t="shared" si="1"/>
        <v>0</v>
      </c>
      <c r="T209" s="347">
        <f t="shared" si="2"/>
        <v>0</v>
      </c>
      <c r="U209" s="347">
        <f t="shared" si="3"/>
        <v>0</v>
      </c>
      <c r="V209" s="347">
        <f t="shared" si="4"/>
        <v>0</v>
      </c>
      <c r="W209" s="347">
        <f t="shared" si="5"/>
        <v>0</v>
      </c>
      <c r="X209" s="347">
        <f t="shared" si="6"/>
        <v>0</v>
      </c>
      <c r="Y209" s="347">
        <f t="shared" si="7"/>
        <v>0</v>
      </c>
      <c r="Z209" s="347">
        <f t="shared" si="8"/>
        <v>0</v>
      </c>
      <c r="AA209" s="347">
        <f t="shared" si="9"/>
        <v>0</v>
      </c>
      <c r="AB209" s="347" t="str">
        <f t="shared" si="10"/>
        <v/>
      </c>
      <c r="AC209" s="347" t="str">
        <f t="shared" si="11"/>
        <v/>
      </c>
      <c r="AD209" s="347" t="str">
        <f t="shared" si="12"/>
        <v/>
      </c>
      <c r="AE209" s="347" t="str">
        <f t="shared" si="13"/>
        <v/>
      </c>
    </row>
    <row r="210" spans="1:31" s="344" customFormat="1" ht="21" customHeight="1" x14ac:dyDescent="0.25">
      <c r="A210" s="346" t="s">
        <v>13728</v>
      </c>
      <c r="B210" s="346" t="s">
        <v>14983</v>
      </c>
      <c r="C210" s="346" t="s">
        <v>14946</v>
      </c>
      <c r="D210" s="346" t="s">
        <v>4</v>
      </c>
      <c r="E210" s="346" t="s">
        <v>103</v>
      </c>
      <c r="F210" s="346">
        <v>3</v>
      </c>
      <c r="G210" s="346">
        <v>3</v>
      </c>
      <c r="H210" s="346">
        <v>0</v>
      </c>
      <c r="I210" s="346" t="s">
        <v>14946</v>
      </c>
      <c r="J210" s="346"/>
      <c r="K210" s="346" t="s">
        <v>14947</v>
      </c>
      <c r="L210" s="346"/>
      <c r="M210" s="346" t="s">
        <v>14946</v>
      </c>
      <c r="N210" s="346" t="s">
        <v>14948</v>
      </c>
      <c r="O210" s="346" t="s">
        <v>14949</v>
      </c>
      <c r="P210" s="346" t="s">
        <v>14950</v>
      </c>
      <c r="Q210" s="346" t="s">
        <v>14951</v>
      </c>
      <c r="R210" s="347">
        <f t="shared" si="0"/>
        <v>0</v>
      </c>
      <c r="S210" s="347">
        <f t="shared" si="1"/>
        <v>0</v>
      </c>
      <c r="T210" s="347">
        <f t="shared" si="2"/>
        <v>0</v>
      </c>
      <c r="U210" s="347">
        <f t="shared" si="3"/>
        <v>0</v>
      </c>
      <c r="V210" s="347">
        <f t="shared" si="4"/>
        <v>0</v>
      </c>
      <c r="W210" s="347">
        <f t="shared" si="5"/>
        <v>0</v>
      </c>
      <c r="X210" s="347">
        <f t="shared" si="6"/>
        <v>0</v>
      </c>
      <c r="Y210" s="347">
        <f t="shared" si="7"/>
        <v>0</v>
      </c>
      <c r="Z210" s="347">
        <f t="shared" si="8"/>
        <v>0</v>
      </c>
      <c r="AA210" s="347">
        <f t="shared" si="9"/>
        <v>0</v>
      </c>
      <c r="AB210" s="347" t="str">
        <f t="shared" si="10"/>
        <v/>
      </c>
      <c r="AC210" s="347" t="str">
        <f t="shared" si="11"/>
        <v/>
      </c>
      <c r="AD210" s="347" t="str">
        <f t="shared" si="12"/>
        <v/>
      </c>
      <c r="AE210" s="347" t="str">
        <f t="shared" si="13"/>
        <v/>
      </c>
    </row>
    <row r="211" spans="1:31" s="344" customFormat="1" ht="21" customHeight="1" x14ac:dyDescent="0.25">
      <c r="A211" s="346" t="s">
        <v>13728</v>
      </c>
      <c r="B211" s="346" t="s">
        <v>14984</v>
      </c>
      <c r="C211" s="346" t="s">
        <v>14961</v>
      </c>
      <c r="D211" s="346" t="s">
        <v>4</v>
      </c>
      <c r="E211" s="346" t="s">
        <v>103</v>
      </c>
      <c r="F211" s="346">
        <v>4</v>
      </c>
      <c r="G211" s="346">
        <v>2</v>
      </c>
      <c r="H211" s="346">
        <v>0</v>
      </c>
      <c r="I211" s="346" t="s">
        <v>14961</v>
      </c>
      <c r="J211" s="346"/>
      <c r="K211" s="346" t="s">
        <v>14985</v>
      </c>
      <c r="L211" s="346"/>
      <c r="M211" s="346" t="s">
        <v>14961</v>
      </c>
      <c r="N211" s="346" t="s">
        <v>132</v>
      </c>
      <c r="O211" s="346" t="s">
        <v>14963</v>
      </c>
      <c r="P211" s="346" t="s">
        <v>14964</v>
      </c>
      <c r="Q211" s="346" t="s">
        <v>14965</v>
      </c>
      <c r="R211" s="347">
        <f t="shared" si="0"/>
        <v>0</v>
      </c>
      <c r="S211" s="347">
        <f t="shared" si="1"/>
        <v>0</v>
      </c>
      <c r="T211" s="347">
        <f t="shared" si="2"/>
        <v>0</v>
      </c>
      <c r="U211" s="347">
        <f t="shared" si="3"/>
        <v>0</v>
      </c>
      <c r="V211" s="347">
        <f t="shared" si="4"/>
        <v>0</v>
      </c>
      <c r="W211" s="347">
        <f t="shared" si="5"/>
        <v>0</v>
      </c>
      <c r="X211" s="347">
        <f t="shared" si="6"/>
        <v>0</v>
      </c>
      <c r="Y211" s="347">
        <f t="shared" si="7"/>
        <v>0</v>
      </c>
      <c r="Z211" s="347">
        <f t="shared" si="8"/>
        <v>0</v>
      </c>
      <c r="AA211" s="347">
        <f t="shared" si="9"/>
        <v>0</v>
      </c>
      <c r="AB211" s="347" t="str">
        <f t="shared" si="10"/>
        <v/>
      </c>
      <c r="AC211" s="347" t="str">
        <f t="shared" si="11"/>
        <v/>
      </c>
      <c r="AD211" s="347" t="str">
        <f t="shared" si="12"/>
        <v/>
      </c>
      <c r="AE211" s="347" t="str">
        <f t="shared" si="13"/>
        <v/>
      </c>
    </row>
    <row r="212" spans="1:31" s="344" customFormat="1" ht="21" customHeight="1" x14ac:dyDescent="0.25">
      <c r="A212" s="346" t="s">
        <v>13728</v>
      </c>
      <c r="B212" s="346" t="s">
        <v>14986</v>
      </c>
      <c r="C212" s="346" t="s">
        <v>14987</v>
      </c>
      <c r="D212" s="346" t="s">
        <v>4</v>
      </c>
      <c r="E212" s="346" t="s">
        <v>103</v>
      </c>
      <c r="F212" s="346">
        <v>5</v>
      </c>
      <c r="G212" s="346">
        <v>2</v>
      </c>
      <c r="H212" s="346">
        <v>0</v>
      </c>
      <c r="I212" s="346" t="s">
        <v>14987</v>
      </c>
      <c r="J212" s="346"/>
      <c r="K212" s="346" t="s">
        <v>14988</v>
      </c>
      <c r="L212" s="346"/>
      <c r="M212" s="346" t="s">
        <v>14987</v>
      </c>
      <c r="N212" s="346" t="s">
        <v>14989</v>
      </c>
      <c r="O212" s="346" t="s">
        <v>14990</v>
      </c>
      <c r="P212" s="346" t="s">
        <v>179</v>
      </c>
      <c r="Q212" s="346" t="s">
        <v>14991</v>
      </c>
      <c r="R212" s="347">
        <f t="shared" si="0"/>
        <v>0</v>
      </c>
      <c r="S212" s="347">
        <f t="shared" si="1"/>
        <v>0</v>
      </c>
      <c r="T212" s="347">
        <f t="shared" si="2"/>
        <v>0</v>
      </c>
      <c r="U212" s="347">
        <f t="shared" si="3"/>
        <v>0</v>
      </c>
      <c r="V212" s="347">
        <f t="shared" si="4"/>
        <v>0</v>
      </c>
      <c r="W212" s="347">
        <f t="shared" si="5"/>
        <v>0</v>
      </c>
      <c r="X212" s="347">
        <f t="shared" si="6"/>
        <v>0</v>
      </c>
      <c r="Y212" s="347">
        <f t="shared" si="7"/>
        <v>0</v>
      </c>
      <c r="Z212" s="347">
        <f t="shared" si="8"/>
        <v>0</v>
      </c>
      <c r="AA212" s="347">
        <f t="shared" si="9"/>
        <v>0</v>
      </c>
      <c r="AB212" s="347" t="str">
        <f t="shared" si="10"/>
        <v/>
      </c>
      <c r="AC212" s="347" t="str">
        <f t="shared" si="11"/>
        <v/>
      </c>
      <c r="AD212" s="347" t="str">
        <f t="shared" si="12"/>
        <v/>
      </c>
      <c r="AE212" s="347" t="str">
        <f t="shared" si="13"/>
        <v/>
      </c>
    </row>
    <row r="213" spans="1:31" s="344" customFormat="1" ht="21" customHeight="1" x14ac:dyDescent="0.25">
      <c r="A213" s="346" t="s">
        <v>13728</v>
      </c>
      <c r="B213" s="346" t="s">
        <v>14992</v>
      </c>
      <c r="C213" s="346" t="s">
        <v>14940</v>
      </c>
      <c r="D213" s="346" t="s">
        <v>1</v>
      </c>
      <c r="E213" s="346" t="s">
        <v>103</v>
      </c>
      <c r="F213" s="346">
        <v>1</v>
      </c>
      <c r="G213" s="346">
        <v>0</v>
      </c>
      <c r="H213" s="346">
        <v>3</v>
      </c>
      <c r="I213" s="346"/>
      <c r="J213" s="346" t="s">
        <v>14940</v>
      </c>
      <c r="K213" s="346"/>
      <c r="L213" s="346" t="s">
        <v>14957</v>
      </c>
      <c r="M213" s="346" t="s">
        <v>14940</v>
      </c>
      <c r="N213" s="346" t="s">
        <v>126</v>
      </c>
      <c r="O213" s="346" t="s">
        <v>14942</v>
      </c>
      <c r="P213" s="346" t="s">
        <v>14943</v>
      </c>
      <c r="Q213" s="346" t="s">
        <v>14944</v>
      </c>
      <c r="R213" s="347">
        <f t="shared" si="0"/>
        <v>0</v>
      </c>
      <c r="S213" s="347">
        <f t="shared" si="1"/>
        <v>0</v>
      </c>
      <c r="T213" s="347">
        <f t="shared" si="2"/>
        <v>0</v>
      </c>
      <c r="U213" s="347">
        <f t="shared" si="3"/>
        <v>0</v>
      </c>
      <c r="V213" s="347">
        <f t="shared" si="4"/>
        <v>0</v>
      </c>
      <c r="W213" s="347">
        <f t="shared" si="5"/>
        <v>0</v>
      </c>
      <c r="X213" s="347">
        <f t="shared" si="6"/>
        <v>0</v>
      </c>
      <c r="Y213" s="347">
        <f t="shared" si="7"/>
        <v>0</v>
      </c>
      <c r="Z213" s="347">
        <f t="shared" si="8"/>
        <v>0</v>
      </c>
      <c r="AA213" s="347">
        <f t="shared" si="9"/>
        <v>0</v>
      </c>
      <c r="AB213" s="347" t="str">
        <f t="shared" si="10"/>
        <v/>
      </c>
      <c r="AC213" s="347" t="str">
        <f t="shared" si="11"/>
        <v/>
      </c>
      <c r="AD213" s="347" t="str">
        <f t="shared" si="12"/>
        <v/>
      </c>
      <c r="AE213" s="347" t="str">
        <f t="shared" si="13"/>
        <v/>
      </c>
    </row>
    <row r="214" spans="1:31" s="344" customFormat="1" ht="21" customHeight="1" x14ac:dyDescent="0.25">
      <c r="A214" s="346" t="s">
        <v>13728</v>
      </c>
      <c r="B214" s="346" t="s">
        <v>14993</v>
      </c>
      <c r="C214" s="346" t="s">
        <v>14946</v>
      </c>
      <c r="D214" s="346" t="s">
        <v>1</v>
      </c>
      <c r="E214" s="346" t="s">
        <v>103</v>
      </c>
      <c r="F214" s="346">
        <v>2</v>
      </c>
      <c r="G214" s="346">
        <v>0</v>
      </c>
      <c r="H214" s="346">
        <v>3</v>
      </c>
      <c r="I214" s="346"/>
      <c r="J214" s="346" t="s">
        <v>14946</v>
      </c>
      <c r="K214" s="346"/>
      <c r="L214" s="346" t="s">
        <v>14959</v>
      </c>
      <c r="M214" s="346" t="s">
        <v>14946</v>
      </c>
      <c r="N214" s="346" t="s">
        <v>14948</v>
      </c>
      <c r="O214" s="346" t="s">
        <v>14949</v>
      </c>
      <c r="P214" s="346" t="s">
        <v>14950</v>
      </c>
      <c r="Q214" s="346" t="s">
        <v>14951</v>
      </c>
      <c r="R214" s="347">
        <f t="shared" si="0"/>
        <v>0</v>
      </c>
      <c r="S214" s="347">
        <f t="shared" si="1"/>
        <v>0</v>
      </c>
      <c r="T214" s="347">
        <f t="shared" si="2"/>
        <v>0</v>
      </c>
      <c r="U214" s="347">
        <f t="shared" si="3"/>
        <v>0</v>
      </c>
      <c r="V214" s="347">
        <f t="shared" si="4"/>
        <v>0</v>
      </c>
      <c r="W214" s="347">
        <f t="shared" si="5"/>
        <v>0</v>
      </c>
      <c r="X214" s="347">
        <f t="shared" si="6"/>
        <v>0</v>
      </c>
      <c r="Y214" s="347">
        <f t="shared" si="7"/>
        <v>0</v>
      </c>
      <c r="Z214" s="347">
        <f t="shared" si="8"/>
        <v>0</v>
      </c>
      <c r="AA214" s="347">
        <f t="shared" si="9"/>
        <v>0</v>
      </c>
      <c r="AB214" s="347" t="str">
        <f t="shared" si="10"/>
        <v/>
      </c>
      <c r="AC214" s="347" t="str">
        <f t="shared" si="11"/>
        <v/>
      </c>
      <c r="AD214" s="347" t="str">
        <f t="shared" si="12"/>
        <v/>
      </c>
      <c r="AE214" s="347" t="str">
        <f t="shared" si="13"/>
        <v/>
      </c>
    </row>
    <row r="215" spans="1:31" s="344" customFormat="1" ht="21" customHeight="1" x14ac:dyDescent="0.25">
      <c r="A215" s="346" t="s">
        <v>13728</v>
      </c>
      <c r="B215" s="346" t="s">
        <v>14994</v>
      </c>
      <c r="C215" s="346" t="s">
        <v>14961</v>
      </c>
      <c r="D215" s="346" t="s">
        <v>1</v>
      </c>
      <c r="E215" s="346" t="s">
        <v>103</v>
      </c>
      <c r="F215" s="346">
        <v>3</v>
      </c>
      <c r="G215" s="346">
        <v>0</v>
      </c>
      <c r="H215" s="346">
        <v>2</v>
      </c>
      <c r="I215" s="346"/>
      <c r="J215" s="346" t="s">
        <v>14961</v>
      </c>
      <c r="K215" s="346"/>
      <c r="L215" s="346" t="s">
        <v>14962</v>
      </c>
      <c r="M215" s="346" t="s">
        <v>14961</v>
      </c>
      <c r="N215" s="346" t="s">
        <v>132</v>
      </c>
      <c r="O215" s="346" t="s">
        <v>14963</v>
      </c>
      <c r="P215" s="346" t="s">
        <v>14964</v>
      </c>
      <c r="Q215" s="346" t="s">
        <v>14965</v>
      </c>
      <c r="R215" s="347">
        <f t="shared" si="0"/>
        <v>0</v>
      </c>
      <c r="S215" s="347">
        <f t="shared" si="1"/>
        <v>0</v>
      </c>
      <c r="T215" s="347">
        <f t="shared" si="2"/>
        <v>0</v>
      </c>
      <c r="U215" s="347">
        <f t="shared" si="3"/>
        <v>0</v>
      </c>
      <c r="V215" s="347">
        <f t="shared" si="4"/>
        <v>0</v>
      </c>
      <c r="W215" s="347">
        <f t="shared" si="5"/>
        <v>0</v>
      </c>
      <c r="X215" s="347">
        <f t="shared" si="6"/>
        <v>0</v>
      </c>
      <c r="Y215" s="347">
        <f t="shared" si="7"/>
        <v>0</v>
      </c>
      <c r="Z215" s="347">
        <f t="shared" si="8"/>
        <v>0</v>
      </c>
      <c r="AA215" s="347">
        <f t="shared" si="9"/>
        <v>0</v>
      </c>
      <c r="AB215" s="347" t="str">
        <f t="shared" si="10"/>
        <v/>
      </c>
      <c r="AC215" s="347" t="str">
        <f t="shared" si="11"/>
        <v/>
      </c>
      <c r="AD215" s="347" t="str">
        <f t="shared" si="12"/>
        <v/>
      </c>
      <c r="AE215" s="347" t="str">
        <f t="shared" si="13"/>
        <v/>
      </c>
    </row>
    <row r="216" spans="1:31" s="344" customFormat="1" ht="21" customHeight="1" x14ac:dyDescent="0.25">
      <c r="A216" s="346" t="s">
        <v>13728</v>
      </c>
      <c r="B216" s="346" t="s">
        <v>14995</v>
      </c>
      <c r="C216" s="346" t="s">
        <v>14987</v>
      </c>
      <c r="D216" s="346" t="s">
        <v>1</v>
      </c>
      <c r="E216" s="346" t="s">
        <v>103</v>
      </c>
      <c r="F216" s="346">
        <v>4</v>
      </c>
      <c r="G216" s="346">
        <v>0</v>
      </c>
      <c r="H216" s="346">
        <v>2</v>
      </c>
      <c r="I216" s="346"/>
      <c r="J216" s="346" t="s">
        <v>14987</v>
      </c>
      <c r="K216" s="346"/>
      <c r="L216" s="346" t="s">
        <v>14996</v>
      </c>
      <c r="M216" s="346" t="s">
        <v>14987</v>
      </c>
      <c r="N216" s="346" t="s">
        <v>14989</v>
      </c>
      <c r="O216" s="346" t="s">
        <v>14990</v>
      </c>
      <c r="P216" s="346" t="s">
        <v>179</v>
      </c>
      <c r="Q216" s="346" t="s">
        <v>14991</v>
      </c>
      <c r="R216" s="347">
        <f t="shared" si="0"/>
        <v>0</v>
      </c>
      <c r="S216" s="347">
        <f t="shared" si="1"/>
        <v>0</v>
      </c>
      <c r="T216" s="347">
        <f t="shared" si="2"/>
        <v>0</v>
      </c>
      <c r="U216" s="347">
        <f t="shared" si="3"/>
        <v>0</v>
      </c>
      <c r="V216" s="347">
        <f t="shared" si="4"/>
        <v>0</v>
      </c>
      <c r="W216" s="347">
        <f t="shared" si="5"/>
        <v>0</v>
      </c>
      <c r="X216" s="347">
        <f t="shared" si="6"/>
        <v>0</v>
      </c>
      <c r="Y216" s="347">
        <f t="shared" si="7"/>
        <v>0</v>
      </c>
      <c r="Z216" s="347">
        <f t="shared" si="8"/>
        <v>0</v>
      </c>
      <c r="AA216" s="347">
        <f t="shared" si="9"/>
        <v>0</v>
      </c>
      <c r="AB216" s="347" t="str">
        <f t="shared" si="10"/>
        <v/>
      </c>
      <c r="AC216" s="347" t="str">
        <f t="shared" si="11"/>
        <v/>
      </c>
      <c r="AD216" s="347" t="str">
        <f t="shared" si="12"/>
        <v/>
      </c>
      <c r="AE216" s="347" t="str">
        <f t="shared" si="13"/>
        <v/>
      </c>
    </row>
    <row r="217" spans="1:31" s="344" customFormat="1" ht="21" customHeight="1" x14ac:dyDescent="0.25">
      <c r="A217" s="346" t="s">
        <v>13728</v>
      </c>
      <c r="B217" s="346" t="s">
        <v>14997</v>
      </c>
      <c r="C217" s="346" t="s">
        <v>14998</v>
      </c>
      <c r="D217" s="346" t="s">
        <v>1</v>
      </c>
      <c r="E217" s="346" t="s">
        <v>103</v>
      </c>
      <c r="F217" s="346">
        <v>5</v>
      </c>
      <c r="G217" s="346">
        <v>0</v>
      </c>
      <c r="H217" s="346">
        <v>1</v>
      </c>
      <c r="I217" s="346"/>
      <c r="J217" s="346"/>
      <c r="K217" s="346"/>
      <c r="L217" s="346"/>
      <c r="M217" s="346"/>
      <c r="N217" s="346"/>
      <c r="O217" s="346"/>
      <c r="P217" s="346"/>
      <c r="Q217" s="346"/>
      <c r="R217" s="347">
        <f t="shared" si="0"/>
        <v>0</v>
      </c>
      <c r="S217" s="347">
        <f t="shared" si="1"/>
        <v>0</v>
      </c>
      <c r="T217" s="347">
        <f t="shared" si="2"/>
        <v>0</v>
      </c>
      <c r="U217" s="347">
        <f t="shared" si="3"/>
        <v>0</v>
      </c>
      <c r="V217" s="347">
        <f t="shared" si="4"/>
        <v>0</v>
      </c>
      <c r="W217" s="347">
        <f t="shared" si="5"/>
        <v>0</v>
      </c>
      <c r="X217" s="347">
        <f t="shared" si="6"/>
        <v>0</v>
      </c>
      <c r="Y217" s="347">
        <f t="shared" si="7"/>
        <v>0</v>
      </c>
      <c r="Z217" s="347">
        <f t="shared" si="8"/>
        <v>0</v>
      </c>
      <c r="AA217" s="347">
        <f t="shared" si="9"/>
        <v>0</v>
      </c>
      <c r="AB217" s="347" t="str">
        <f t="shared" si="10"/>
        <v/>
      </c>
      <c r="AC217" s="347" t="str">
        <f t="shared" si="11"/>
        <v/>
      </c>
      <c r="AD217" s="347" t="str">
        <f t="shared" si="12"/>
        <v/>
      </c>
      <c r="AE217" s="347" t="str">
        <f t="shared" si="13"/>
        <v/>
      </c>
    </row>
    <row r="218" spans="1:31" s="344" customFormat="1" ht="21" customHeight="1" x14ac:dyDescent="0.25">
      <c r="A218" s="346" t="s">
        <v>14164</v>
      </c>
      <c r="B218" s="346" t="s">
        <v>14999</v>
      </c>
      <c r="C218" s="346" t="s">
        <v>15000</v>
      </c>
      <c r="D218" s="346" t="s">
        <v>4</v>
      </c>
      <c r="E218" s="346" t="s">
        <v>103</v>
      </c>
      <c r="F218" s="346">
        <v>1</v>
      </c>
      <c r="G218" s="346">
        <v>4</v>
      </c>
      <c r="H218" s="346">
        <v>0</v>
      </c>
      <c r="I218" s="346" t="s">
        <v>15000</v>
      </c>
      <c r="J218" s="346"/>
      <c r="K218" s="346" t="s">
        <v>15001</v>
      </c>
      <c r="L218" s="346"/>
      <c r="M218" s="346" t="s">
        <v>15000</v>
      </c>
      <c r="N218" s="346" t="s">
        <v>15002</v>
      </c>
      <c r="O218" s="346" t="s">
        <v>15003</v>
      </c>
      <c r="P218" s="346" t="s">
        <v>15004</v>
      </c>
      <c r="Q218" s="346" t="s">
        <v>15005</v>
      </c>
      <c r="R218" s="347">
        <f t="shared" si="0"/>
        <v>0</v>
      </c>
      <c r="S218" s="347">
        <f t="shared" si="1"/>
        <v>0</v>
      </c>
      <c r="T218" s="347">
        <f t="shared" si="2"/>
        <v>0</v>
      </c>
      <c r="U218" s="347">
        <f t="shared" si="3"/>
        <v>0</v>
      </c>
      <c r="V218" s="347">
        <f t="shared" si="4"/>
        <v>0</v>
      </c>
      <c r="W218" s="347">
        <f t="shared" si="5"/>
        <v>0</v>
      </c>
      <c r="X218" s="347">
        <f t="shared" si="6"/>
        <v>0</v>
      </c>
      <c r="Y218" s="347">
        <f t="shared" si="7"/>
        <v>0</v>
      </c>
      <c r="Z218" s="347">
        <f t="shared" si="8"/>
        <v>0</v>
      </c>
      <c r="AA218" s="347">
        <f t="shared" si="9"/>
        <v>0</v>
      </c>
      <c r="AB218" s="347" t="str">
        <f t="shared" si="10"/>
        <v/>
      </c>
      <c r="AC218" s="347" t="str">
        <f t="shared" si="11"/>
        <v/>
      </c>
      <c r="AD218" s="347" t="str">
        <f t="shared" si="12"/>
        <v/>
      </c>
      <c r="AE218" s="347" t="str">
        <f t="shared" si="13"/>
        <v/>
      </c>
    </row>
    <row r="219" spans="1:31" s="344" customFormat="1" ht="21" customHeight="1" x14ac:dyDescent="0.25">
      <c r="A219" s="346" t="s">
        <v>14164</v>
      </c>
      <c r="B219" s="346" t="s">
        <v>15006</v>
      </c>
      <c r="C219" s="346" t="s">
        <v>15007</v>
      </c>
      <c r="D219" s="346" t="s">
        <v>4</v>
      </c>
      <c r="E219" s="346" t="s">
        <v>103</v>
      </c>
      <c r="F219" s="346">
        <v>2</v>
      </c>
      <c r="G219" s="346">
        <v>3</v>
      </c>
      <c r="H219" s="346">
        <v>0</v>
      </c>
      <c r="I219" s="346" t="s">
        <v>15007</v>
      </c>
      <c r="J219" s="346"/>
      <c r="K219" s="346" t="s">
        <v>15008</v>
      </c>
      <c r="L219" s="346"/>
      <c r="M219" s="346" t="s">
        <v>15007</v>
      </c>
      <c r="N219" s="346" t="s">
        <v>15003</v>
      </c>
      <c r="O219" s="346"/>
      <c r="P219" s="346"/>
      <c r="Q219" s="346"/>
      <c r="R219" s="347">
        <f t="shared" si="0"/>
        <v>0</v>
      </c>
      <c r="S219" s="347">
        <f t="shared" si="1"/>
        <v>0</v>
      </c>
      <c r="T219" s="347">
        <f t="shared" si="2"/>
        <v>0</v>
      </c>
      <c r="U219" s="347">
        <f t="shared" si="3"/>
        <v>0</v>
      </c>
      <c r="V219" s="347">
        <f t="shared" si="4"/>
        <v>0</v>
      </c>
      <c r="W219" s="347">
        <f t="shared" si="5"/>
        <v>0</v>
      </c>
      <c r="X219" s="347">
        <f t="shared" si="6"/>
        <v>0</v>
      </c>
      <c r="Y219" s="347">
        <f t="shared" si="7"/>
        <v>0</v>
      </c>
      <c r="Z219" s="347">
        <f t="shared" si="8"/>
        <v>0</v>
      </c>
      <c r="AA219" s="347">
        <f t="shared" si="9"/>
        <v>0</v>
      </c>
      <c r="AB219" s="347" t="str">
        <f t="shared" si="10"/>
        <v/>
      </c>
      <c r="AC219" s="347" t="str">
        <f t="shared" si="11"/>
        <v/>
      </c>
      <c r="AD219" s="347" t="str">
        <f t="shared" si="12"/>
        <v/>
      </c>
      <c r="AE219" s="347" t="str">
        <f t="shared" si="13"/>
        <v/>
      </c>
    </row>
    <row r="220" spans="1:31" s="344" customFormat="1" ht="21" customHeight="1" x14ac:dyDescent="0.25">
      <c r="A220" s="346" t="s">
        <v>14164</v>
      </c>
      <c r="B220" s="346" t="s">
        <v>15009</v>
      </c>
      <c r="C220" s="346" t="s">
        <v>14933</v>
      </c>
      <c r="D220" s="346" t="s">
        <v>4</v>
      </c>
      <c r="E220" s="346" t="s">
        <v>103</v>
      </c>
      <c r="F220" s="346">
        <v>3</v>
      </c>
      <c r="G220" s="346">
        <v>3</v>
      </c>
      <c r="H220" s="346">
        <v>0</v>
      </c>
      <c r="I220" s="346" t="s">
        <v>14933</v>
      </c>
      <c r="J220" s="346"/>
      <c r="K220" s="346" t="s">
        <v>14934</v>
      </c>
      <c r="L220" s="346"/>
      <c r="M220" s="346" t="s">
        <v>14933</v>
      </c>
      <c r="N220" s="346" t="s">
        <v>14935</v>
      </c>
      <c r="O220" s="346" t="s">
        <v>14936</v>
      </c>
      <c r="P220" s="346" t="s">
        <v>14937</v>
      </c>
      <c r="Q220" s="346" t="s">
        <v>14938</v>
      </c>
      <c r="R220" s="347">
        <f t="shared" si="0"/>
        <v>0</v>
      </c>
      <c r="S220" s="347">
        <f t="shared" si="1"/>
        <v>0</v>
      </c>
      <c r="T220" s="347">
        <f t="shared" si="2"/>
        <v>0</v>
      </c>
      <c r="U220" s="347">
        <f t="shared" si="3"/>
        <v>0</v>
      </c>
      <c r="V220" s="347">
        <f t="shared" si="4"/>
        <v>0</v>
      </c>
      <c r="W220" s="347">
        <f t="shared" si="5"/>
        <v>0</v>
      </c>
      <c r="X220" s="347">
        <f t="shared" si="6"/>
        <v>0</v>
      </c>
      <c r="Y220" s="347">
        <f t="shared" si="7"/>
        <v>0</v>
      </c>
      <c r="Z220" s="347">
        <f t="shared" si="8"/>
        <v>0</v>
      </c>
      <c r="AA220" s="347">
        <f t="shared" si="9"/>
        <v>0</v>
      </c>
      <c r="AB220" s="347" t="str">
        <f t="shared" si="10"/>
        <v/>
      </c>
      <c r="AC220" s="347" t="str">
        <f t="shared" si="11"/>
        <v/>
      </c>
      <c r="AD220" s="347" t="str">
        <f t="shared" si="12"/>
        <v/>
      </c>
      <c r="AE220" s="347" t="str">
        <f t="shared" si="13"/>
        <v/>
      </c>
    </row>
    <row r="221" spans="1:31" s="344" customFormat="1" ht="21" customHeight="1" x14ac:dyDescent="0.25">
      <c r="A221" s="346" t="s">
        <v>14164</v>
      </c>
      <c r="B221" s="346" t="s">
        <v>15010</v>
      </c>
      <c r="C221" s="346" t="s">
        <v>14940</v>
      </c>
      <c r="D221" s="346" t="s">
        <v>4</v>
      </c>
      <c r="E221" s="346" t="s">
        <v>103</v>
      </c>
      <c r="F221" s="346">
        <v>4</v>
      </c>
      <c r="G221" s="346">
        <v>2</v>
      </c>
      <c r="H221" s="346">
        <v>0</v>
      </c>
      <c r="I221" s="346" t="s">
        <v>14940</v>
      </c>
      <c r="J221" s="346"/>
      <c r="K221" s="346" t="s">
        <v>14941</v>
      </c>
      <c r="L221" s="346"/>
      <c r="M221" s="346" t="s">
        <v>14940</v>
      </c>
      <c r="N221" s="346" t="s">
        <v>126</v>
      </c>
      <c r="O221" s="346" t="s">
        <v>14942</v>
      </c>
      <c r="P221" s="346" t="s">
        <v>14943</v>
      </c>
      <c r="Q221" s="346" t="s">
        <v>14944</v>
      </c>
      <c r="R221" s="347">
        <f t="shared" si="0"/>
        <v>0</v>
      </c>
      <c r="S221" s="347">
        <f t="shared" si="1"/>
        <v>0</v>
      </c>
      <c r="T221" s="347">
        <f t="shared" si="2"/>
        <v>0</v>
      </c>
      <c r="U221" s="347">
        <f t="shared" si="3"/>
        <v>0</v>
      </c>
      <c r="V221" s="347">
        <f t="shared" si="4"/>
        <v>0</v>
      </c>
      <c r="W221" s="347">
        <f t="shared" si="5"/>
        <v>0</v>
      </c>
      <c r="X221" s="347">
        <f t="shared" si="6"/>
        <v>0</v>
      </c>
      <c r="Y221" s="347">
        <f t="shared" si="7"/>
        <v>0</v>
      </c>
      <c r="Z221" s="347">
        <f t="shared" si="8"/>
        <v>0</v>
      </c>
      <c r="AA221" s="347">
        <f t="shared" si="9"/>
        <v>0</v>
      </c>
      <c r="AB221" s="347" t="str">
        <f t="shared" si="10"/>
        <v/>
      </c>
      <c r="AC221" s="347" t="str">
        <f t="shared" si="11"/>
        <v/>
      </c>
      <c r="AD221" s="347" t="str">
        <f t="shared" si="12"/>
        <v/>
      </c>
      <c r="AE221" s="347" t="str">
        <f t="shared" si="13"/>
        <v/>
      </c>
    </row>
    <row r="222" spans="1:31" s="344" customFormat="1" ht="21" customHeight="1" x14ac:dyDescent="0.25">
      <c r="A222" s="346" t="s">
        <v>14164</v>
      </c>
      <c r="B222" s="346" t="s">
        <v>15011</v>
      </c>
      <c r="C222" s="346" t="s">
        <v>15012</v>
      </c>
      <c r="D222" s="346" t="s">
        <v>4</v>
      </c>
      <c r="E222" s="346" t="s">
        <v>14954</v>
      </c>
      <c r="F222" s="346">
        <v>5</v>
      </c>
      <c r="G222" s="346">
        <v>0</v>
      </c>
      <c r="H222" s="346">
        <v>0</v>
      </c>
      <c r="I222" s="346"/>
      <c r="J222" s="346"/>
      <c r="K222" s="346"/>
      <c r="L222" s="346"/>
      <c r="M222" s="346"/>
      <c r="N222" s="346"/>
      <c r="O222" s="346"/>
      <c r="P222" s="346"/>
      <c r="Q222" s="346"/>
      <c r="R222" s="347">
        <f t="shared" si="0"/>
        <v>0</v>
      </c>
      <c r="S222" s="347">
        <f t="shared" si="1"/>
        <v>0</v>
      </c>
      <c r="T222" s="347">
        <f t="shared" si="2"/>
        <v>0</v>
      </c>
      <c r="U222" s="347">
        <f t="shared" si="3"/>
        <v>0</v>
      </c>
      <c r="V222" s="347">
        <f t="shared" si="4"/>
        <v>0</v>
      </c>
      <c r="W222" s="347">
        <f t="shared" si="5"/>
        <v>0</v>
      </c>
      <c r="X222" s="347">
        <f t="shared" si="6"/>
        <v>0</v>
      </c>
      <c r="Y222" s="347">
        <f t="shared" si="7"/>
        <v>0</v>
      </c>
      <c r="Z222" s="347">
        <f t="shared" si="8"/>
        <v>0</v>
      </c>
      <c r="AA222" s="347">
        <f t="shared" si="9"/>
        <v>0</v>
      </c>
      <c r="AB222" s="347" t="str">
        <f t="shared" si="10"/>
        <v/>
      </c>
      <c r="AC222" s="347" t="str">
        <f t="shared" si="11"/>
        <v/>
      </c>
      <c r="AD222" s="347" t="str">
        <f t="shared" si="12"/>
        <v/>
      </c>
      <c r="AE222" s="347" t="str">
        <f t="shared" si="13"/>
        <v/>
      </c>
    </row>
    <row r="223" spans="1:31" s="344" customFormat="1" ht="21" customHeight="1" x14ac:dyDescent="0.25">
      <c r="A223" s="346" t="s">
        <v>14164</v>
      </c>
      <c r="B223" s="346" t="s">
        <v>15013</v>
      </c>
      <c r="C223" s="346" t="s">
        <v>15000</v>
      </c>
      <c r="D223" s="346" t="s">
        <v>1</v>
      </c>
      <c r="E223" s="346" t="s">
        <v>103</v>
      </c>
      <c r="F223" s="346">
        <v>1</v>
      </c>
      <c r="G223" s="346">
        <v>0</v>
      </c>
      <c r="H223" s="346">
        <v>3</v>
      </c>
      <c r="I223" s="346"/>
      <c r="J223" s="346" t="s">
        <v>15000</v>
      </c>
      <c r="K223" s="346"/>
      <c r="L223" s="346" t="s">
        <v>15014</v>
      </c>
      <c r="M223" s="346" t="s">
        <v>15000</v>
      </c>
      <c r="N223" s="346" t="s">
        <v>15002</v>
      </c>
      <c r="O223" s="346" t="s">
        <v>15003</v>
      </c>
      <c r="P223" s="346" t="s">
        <v>15004</v>
      </c>
      <c r="Q223" s="346" t="s">
        <v>15005</v>
      </c>
      <c r="R223" s="347">
        <f t="shared" si="0"/>
        <v>0</v>
      </c>
      <c r="S223" s="347">
        <f t="shared" si="1"/>
        <v>0</v>
      </c>
      <c r="T223" s="347">
        <f t="shared" si="2"/>
        <v>0</v>
      </c>
      <c r="U223" s="347">
        <f t="shared" si="3"/>
        <v>0</v>
      </c>
      <c r="V223" s="347">
        <f t="shared" si="4"/>
        <v>0</v>
      </c>
      <c r="W223" s="347">
        <f t="shared" si="5"/>
        <v>0</v>
      </c>
      <c r="X223" s="347">
        <f t="shared" si="6"/>
        <v>0</v>
      </c>
      <c r="Y223" s="347">
        <f t="shared" si="7"/>
        <v>0</v>
      </c>
      <c r="Z223" s="347">
        <f t="shared" si="8"/>
        <v>0</v>
      </c>
      <c r="AA223" s="347">
        <f t="shared" si="9"/>
        <v>0</v>
      </c>
      <c r="AB223" s="347" t="str">
        <f t="shared" si="10"/>
        <v/>
      </c>
      <c r="AC223" s="347" t="str">
        <f t="shared" si="11"/>
        <v/>
      </c>
      <c r="AD223" s="347" t="str">
        <f t="shared" si="12"/>
        <v/>
      </c>
      <c r="AE223" s="347" t="str">
        <f t="shared" si="13"/>
        <v/>
      </c>
    </row>
    <row r="224" spans="1:31" s="344" customFormat="1" ht="21" customHeight="1" x14ac:dyDescent="0.25">
      <c r="A224" s="346" t="s">
        <v>14164</v>
      </c>
      <c r="B224" s="346" t="s">
        <v>15015</v>
      </c>
      <c r="C224" s="346" t="s">
        <v>15007</v>
      </c>
      <c r="D224" s="346" t="s">
        <v>1</v>
      </c>
      <c r="E224" s="346" t="s">
        <v>103</v>
      </c>
      <c r="F224" s="346">
        <v>2</v>
      </c>
      <c r="G224" s="346">
        <v>0</v>
      </c>
      <c r="H224" s="346">
        <v>3</v>
      </c>
      <c r="I224" s="346"/>
      <c r="J224" s="346" t="s">
        <v>15007</v>
      </c>
      <c r="K224" s="346"/>
      <c r="L224" s="346" t="s">
        <v>15016</v>
      </c>
      <c r="M224" s="346" t="s">
        <v>15007</v>
      </c>
      <c r="N224" s="346" t="s">
        <v>15003</v>
      </c>
      <c r="O224" s="346"/>
      <c r="P224" s="346"/>
      <c r="Q224" s="346"/>
      <c r="R224" s="347">
        <f t="shared" si="0"/>
        <v>0</v>
      </c>
      <c r="S224" s="347">
        <f t="shared" si="1"/>
        <v>0</v>
      </c>
      <c r="T224" s="347">
        <f t="shared" si="2"/>
        <v>0</v>
      </c>
      <c r="U224" s="347">
        <f t="shared" si="3"/>
        <v>0</v>
      </c>
      <c r="V224" s="347">
        <f t="shared" si="4"/>
        <v>0</v>
      </c>
      <c r="W224" s="347">
        <f t="shared" si="5"/>
        <v>0</v>
      </c>
      <c r="X224" s="347">
        <f t="shared" si="6"/>
        <v>0</v>
      </c>
      <c r="Y224" s="347">
        <f t="shared" si="7"/>
        <v>0</v>
      </c>
      <c r="Z224" s="347">
        <f t="shared" si="8"/>
        <v>0</v>
      </c>
      <c r="AA224" s="347">
        <f t="shared" si="9"/>
        <v>0</v>
      </c>
      <c r="AB224" s="347" t="str">
        <f t="shared" si="10"/>
        <v/>
      </c>
      <c r="AC224" s="347" t="str">
        <f t="shared" si="11"/>
        <v/>
      </c>
      <c r="AD224" s="347" t="str">
        <f t="shared" si="12"/>
        <v/>
      </c>
      <c r="AE224" s="347" t="str">
        <f t="shared" si="13"/>
        <v/>
      </c>
    </row>
    <row r="225" spans="1:31" s="344" customFormat="1" ht="21" customHeight="1" x14ac:dyDescent="0.25">
      <c r="A225" s="346" t="s">
        <v>14164</v>
      </c>
      <c r="B225" s="346" t="s">
        <v>15017</v>
      </c>
      <c r="C225" s="346" t="s">
        <v>14940</v>
      </c>
      <c r="D225" s="346" t="s">
        <v>1</v>
      </c>
      <c r="E225" s="346" t="s">
        <v>103</v>
      </c>
      <c r="F225" s="346">
        <v>3</v>
      </c>
      <c r="G225" s="346">
        <v>0</v>
      </c>
      <c r="H225" s="346">
        <v>2</v>
      </c>
      <c r="I225" s="346"/>
      <c r="J225" s="346" t="s">
        <v>14940</v>
      </c>
      <c r="K225" s="346"/>
      <c r="L225" s="346" t="s">
        <v>14957</v>
      </c>
      <c r="M225" s="346" t="s">
        <v>14940</v>
      </c>
      <c r="N225" s="346" t="s">
        <v>126</v>
      </c>
      <c r="O225" s="346" t="s">
        <v>14942</v>
      </c>
      <c r="P225" s="346" t="s">
        <v>14943</v>
      </c>
      <c r="Q225" s="346" t="s">
        <v>14944</v>
      </c>
      <c r="R225" s="347">
        <f t="shared" si="0"/>
        <v>0</v>
      </c>
      <c r="S225" s="347">
        <f t="shared" si="1"/>
        <v>0</v>
      </c>
      <c r="T225" s="347">
        <f t="shared" si="2"/>
        <v>0</v>
      </c>
      <c r="U225" s="347">
        <f t="shared" si="3"/>
        <v>0</v>
      </c>
      <c r="V225" s="347">
        <f t="shared" si="4"/>
        <v>0</v>
      </c>
      <c r="W225" s="347">
        <f t="shared" si="5"/>
        <v>0</v>
      </c>
      <c r="X225" s="347">
        <f t="shared" si="6"/>
        <v>0</v>
      </c>
      <c r="Y225" s="347">
        <f t="shared" si="7"/>
        <v>0</v>
      </c>
      <c r="Z225" s="347">
        <f t="shared" si="8"/>
        <v>0</v>
      </c>
      <c r="AA225" s="347">
        <f t="shared" si="9"/>
        <v>0</v>
      </c>
      <c r="AB225" s="347" t="str">
        <f t="shared" si="10"/>
        <v/>
      </c>
      <c r="AC225" s="347" t="str">
        <f t="shared" si="11"/>
        <v/>
      </c>
      <c r="AD225" s="347" t="str">
        <f t="shared" si="12"/>
        <v/>
      </c>
      <c r="AE225" s="347" t="str">
        <f t="shared" si="13"/>
        <v/>
      </c>
    </row>
    <row r="226" spans="1:31" s="344" customFormat="1" ht="21" customHeight="1" x14ac:dyDescent="0.25">
      <c r="A226" s="346" t="s">
        <v>14164</v>
      </c>
      <c r="B226" s="346" t="s">
        <v>15018</v>
      </c>
      <c r="C226" s="346" t="s">
        <v>14946</v>
      </c>
      <c r="D226" s="346" t="s">
        <v>1</v>
      </c>
      <c r="E226" s="346" t="s">
        <v>103</v>
      </c>
      <c r="F226" s="346">
        <v>4</v>
      </c>
      <c r="G226" s="346">
        <v>0</v>
      </c>
      <c r="H226" s="346">
        <v>2</v>
      </c>
      <c r="I226" s="346"/>
      <c r="J226" s="346" t="s">
        <v>14946</v>
      </c>
      <c r="K226" s="346"/>
      <c r="L226" s="346" t="s">
        <v>14959</v>
      </c>
      <c r="M226" s="346" t="s">
        <v>14946</v>
      </c>
      <c r="N226" s="346" t="s">
        <v>14948</v>
      </c>
      <c r="O226" s="346" t="s">
        <v>14949</v>
      </c>
      <c r="P226" s="346" t="s">
        <v>14950</v>
      </c>
      <c r="Q226" s="346" t="s">
        <v>14951</v>
      </c>
      <c r="R226" s="347">
        <f t="shared" si="0"/>
        <v>0</v>
      </c>
      <c r="S226" s="347">
        <f t="shared" si="1"/>
        <v>0</v>
      </c>
      <c r="T226" s="347">
        <f t="shared" si="2"/>
        <v>0</v>
      </c>
      <c r="U226" s="347">
        <f t="shared" si="3"/>
        <v>0</v>
      </c>
      <c r="V226" s="347">
        <f t="shared" si="4"/>
        <v>0</v>
      </c>
      <c r="W226" s="347">
        <f t="shared" si="5"/>
        <v>0</v>
      </c>
      <c r="X226" s="347">
        <f t="shared" si="6"/>
        <v>0</v>
      </c>
      <c r="Y226" s="347">
        <f t="shared" si="7"/>
        <v>0</v>
      </c>
      <c r="Z226" s="347">
        <f t="shared" si="8"/>
        <v>0</v>
      </c>
      <c r="AA226" s="347">
        <f t="shared" si="9"/>
        <v>0</v>
      </c>
      <c r="AB226" s="347" t="str">
        <f t="shared" si="10"/>
        <v/>
      </c>
      <c r="AC226" s="347" t="str">
        <f t="shared" si="11"/>
        <v/>
      </c>
      <c r="AD226" s="347" t="str">
        <f t="shared" si="12"/>
        <v/>
      </c>
      <c r="AE226" s="347" t="str">
        <f t="shared" si="13"/>
        <v/>
      </c>
    </row>
    <row r="227" spans="1:31" s="344" customFormat="1" ht="21" customHeight="1" x14ac:dyDescent="0.25">
      <c r="A227" s="346" t="s">
        <v>14164</v>
      </c>
      <c r="B227" s="346" t="s">
        <v>15019</v>
      </c>
      <c r="C227" s="346" t="s">
        <v>15020</v>
      </c>
      <c r="D227" s="346" t="s">
        <v>1</v>
      </c>
      <c r="E227" s="346" t="s">
        <v>14954</v>
      </c>
      <c r="F227" s="346">
        <v>5</v>
      </c>
      <c r="G227" s="346">
        <v>0</v>
      </c>
      <c r="H227" s="346">
        <v>0</v>
      </c>
      <c r="I227" s="346"/>
      <c r="J227" s="346"/>
      <c r="K227" s="346"/>
      <c r="L227" s="346"/>
      <c r="M227" s="346"/>
      <c r="N227" s="346"/>
      <c r="O227" s="346"/>
      <c r="P227" s="346"/>
      <c r="Q227" s="346"/>
      <c r="R227" s="347">
        <f t="shared" si="0"/>
        <v>0</v>
      </c>
      <c r="S227" s="347">
        <f t="shared" si="1"/>
        <v>0</v>
      </c>
      <c r="T227" s="347">
        <f t="shared" si="2"/>
        <v>0</v>
      </c>
      <c r="U227" s="347">
        <f t="shared" si="3"/>
        <v>0</v>
      </c>
      <c r="V227" s="347">
        <f t="shared" si="4"/>
        <v>0</v>
      </c>
      <c r="W227" s="347">
        <f t="shared" si="5"/>
        <v>0</v>
      </c>
      <c r="X227" s="347">
        <f t="shared" si="6"/>
        <v>0</v>
      </c>
      <c r="Y227" s="347">
        <f t="shared" si="7"/>
        <v>0</v>
      </c>
      <c r="Z227" s="347">
        <f t="shared" si="8"/>
        <v>0</v>
      </c>
      <c r="AA227" s="347">
        <f t="shared" si="9"/>
        <v>0</v>
      </c>
      <c r="AB227" s="347" t="str">
        <f t="shared" si="10"/>
        <v/>
      </c>
      <c r="AC227" s="347" t="str">
        <f t="shared" si="11"/>
        <v/>
      </c>
      <c r="AD227" s="347" t="str">
        <f t="shared" si="12"/>
        <v/>
      </c>
      <c r="AE227" s="347" t="str">
        <f t="shared" si="13"/>
        <v/>
      </c>
    </row>
    <row r="228" spans="1:31" s="344" customFormat="1" ht="21" customHeight="1" x14ac:dyDescent="0.25">
      <c r="A228" s="346" t="s">
        <v>14155</v>
      </c>
      <c r="B228" s="346" t="s">
        <v>15021</v>
      </c>
      <c r="C228" s="346" t="s">
        <v>14933</v>
      </c>
      <c r="D228" s="346" t="s">
        <v>4</v>
      </c>
      <c r="E228" s="346" t="s">
        <v>103</v>
      </c>
      <c r="F228" s="346">
        <v>1</v>
      </c>
      <c r="G228" s="346">
        <v>4</v>
      </c>
      <c r="H228" s="346">
        <v>0</v>
      </c>
      <c r="I228" s="346" t="s">
        <v>14933</v>
      </c>
      <c r="J228" s="346"/>
      <c r="K228" s="346" t="s">
        <v>14934</v>
      </c>
      <c r="L228" s="346"/>
      <c r="M228" s="346" t="s">
        <v>14933</v>
      </c>
      <c r="N228" s="346" t="s">
        <v>14935</v>
      </c>
      <c r="O228" s="346" t="s">
        <v>14936</v>
      </c>
      <c r="P228" s="346" t="s">
        <v>14937</v>
      </c>
      <c r="Q228" s="346" t="s">
        <v>14938</v>
      </c>
      <c r="R228" s="347">
        <f t="shared" si="0"/>
        <v>0</v>
      </c>
      <c r="S228" s="347">
        <f t="shared" si="1"/>
        <v>0</v>
      </c>
      <c r="T228" s="347">
        <f t="shared" si="2"/>
        <v>0</v>
      </c>
      <c r="U228" s="347">
        <f t="shared" si="3"/>
        <v>0</v>
      </c>
      <c r="V228" s="347">
        <f t="shared" si="4"/>
        <v>0</v>
      </c>
      <c r="W228" s="347">
        <f t="shared" si="5"/>
        <v>0</v>
      </c>
      <c r="X228" s="347">
        <f t="shared" si="6"/>
        <v>0</v>
      </c>
      <c r="Y228" s="347">
        <f t="shared" si="7"/>
        <v>0</v>
      </c>
      <c r="Z228" s="347">
        <f t="shared" si="8"/>
        <v>0</v>
      </c>
      <c r="AA228" s="347">
        <f t="shared" si="9"/>
        <v>0</v>
      </c>
      <c r="AB228" s="347" t="str">
        <f t="shared" si="10"/>
        <v/>
      </c>
      <c r="AC228" s="347" t="str">
        <f t="shared" si="11"/>
        <v/>
      </c>
      <c r="AD228" s="347" t="str">
        <f t="shared" si="12"/>
        <v/>
      </c>
      <c r="AE228" s="347" t="str">
        <f t="shared" si="13"/>
        <v/>
      </c>
    </row>
    <row r="229" spans="1:31" s="344" customFormat="1" ht="21" customHeight="1" x14ac:dyDescent="0.25">
      <c r="A229" s="346" t="s">
        <v>14155</v>
      </c>
      <c r="B229" s="346" t="s">
        <v>15022</v>
      </c>
      <c r="C229" s="346" t="s">
        <v>14940</v>
      </c>
      <c r="D229" s="346" t="s">
        <v>4</v>
      </c>
      <c r="E229" s="346" t="s">
        <v>103</v>
      </c>
      <c r="F229" s="346">
        <v>2</v>
      </c>
      <c r="G229" s="346">
        <v>3</v>
      </c>
      <c r="H229" s="346">
        <v>0</v>
      </c>
      <c r="I229" s="346" t="s">
        <v>14940</v>
      </c>
      <c r="J229" s="346"/>
      <c r="K229" s="346" t="s">
        <v>14941</v>
      </c>
      <c r="L229" s="346"/>
      <c r="M229" s="346" t="s">
        <v>14940</v>
      </c>
      <c r="N229" s="346" t="s">
        <v>126</v>
      </c>
      <c r="O229" s="346" t="s">
        <v>14942</v>
      </c>
      <c r="P229" s="346" t="s">
        <v>14943</v>
      </c>
      <c r="Q229" s="346" t="s">
        <v>14944</v>
      </c>
      <c r="R229" s="347">
        <f t="shared" si="0"/>
        <v>0</v>
      </c>
      <c r="S229" s="347">
        <f t="shared" si="1"/>
        <v>0</v>
      </c>
      <c r="T229" s="347">
        <f t="shared" si="2"/>
        <v>0</v>
      </c>
      <c r="U229" s="347">
        <f t="shared" si="3"/>
        <v>0</v>
      </c>
      <c r="V229" s="347">
        <f t="shared" si="4"/>
        <v>0</v>
      </c>
      <c r="W229" s="347">
        <f t="shared" si="5"/>
        <v>0</v>
      </c>
      <c r="X229" s="347">
        <f t="shared" si="6"/>
        <v>0</v>
      </c>
      <c r="Y229" s="347">
        <f t="shared" si="7"/>
        <v>0</v>
      </c>
      <c r="Z229" s="347">
        <f t="shared" si="8"/>
        <v>0</v>
      </c>
      <c r="AA229" s="347">
        <f t="shared" si="9"/>
        <v>0</v>
      </c>
      <c r="AB229" s="347" t="str">
        <f t="shared" si="10"/>
        <v/>
      </c>
      <c r="AC229" s="347" t="str">
        <f t="shared" si="11"/>
        <v/>
      </c>
      <c r="AD229" s="347" t="str">
        <f t="shared" si="12"/>
        <v/>
      </c>
      <c r="AE229" s="347" t="str">
        <f t="shared" si="13"/>
        <v/>
      </c>
    </row>
    <row r="230" spans="1:31" s="344" customFormat="1" ht="21" customHeight="1" x14ac:dyDescent="0.25">
      <c r="A230" s="346" t="s">
        <v>14155</v>
      </c>
      <c r="B230" s="346" t="s">
        <v>15023</v>
      </c>
      <c r="C230" s="346" t="s">
        <v>14946</v>
      </c>
      <c r="D230" s="346" t="s">
        <v>4</v>
      </c>
      <c r="E230" s="346" t="s">
        <v>103</v>
      </c>
      <c r="F230" s="346">
        <v>3</v>
      </c>
      <c r="G230" s="346">
        <v>3</v>
      </c>
      <c r="H230" s="346">
        <v>0</v>
      </c>
      <c r="I230" s="346" t="s">
        <v>14946</v>
      </c>
      <c r="J230" s="346"/>
      <c r="K230" s="346" t="s">
        <v>14947</v>
      </c>
      <c r="L230" s="346"/>
      <c r="M230" s="346" t="s">
        <v>14946</v>
      </c>
      <c r="N230" s="346" t="s">
        <v>14948</v>
      </c>
      <c r="O230" s="346" t="s">
        <v>14949</v>
      </c>
      <c r="P230" s="346" t="s">
        <v>14950</v>
      </c>
      <c r="Q230" s="346" t="s">
        <v>14951</v>
      </c>
      <c r="R230" s="347">
        <f t="shared" si="0"/>
        <v>0</v>
      </c>
      <c r="S230" s="347">
        <f t="shared" si="1"/>
        <v>0</v>
      </c>
      <c r="T230" s="347">
        <f t="shared" si="2"/>
        <v>0</v>
      </c>
      <c r="U230" s="347">
        <f t="shared" si="3"/>
        <v>0</v>
      </c>
      <c r="V230" s="347">
        <f t="shared" si="4"/>
        <v>0</v>
      </c>
      <c r="W230" s="347">
        <f t="shared" si="5"/>
        <v>0</v>
      </c>
      <c r="X230" s="347">
        <f t="shared" si="6"/>
        <v>0</v>
      </c>
      <c r="Y230" s="347">
        <f t="shared" si="7"/>
        <v>0</v>
      </c>
      <c r="Z230" s="347">
        <f t="shared" si="8"/>
        <v>0</v>
      </c>
      <c r="AA230" s="347">
        <f t="shared" si="9"/>
        <v>0</v>
      </c>
      <c r="AB230" s="347" t="str">
        <f t="shared" si="10"/>
        <v/>
      </c>
      <c r="AC230" s="347" t="str">
        <f t="shared" si="11"/>
        <v/>
      </c>
      <c r="AD230" s="347" t="str">
        <f t="shared" si="12"/>
        <v/>
      </c>
      <c r="AE230" s="347" t="str">
        <f t="shared" si="13"/>
        <v/>
      </c>
    </row>
    <row r="231" spans="1:31" s="344" customFormat="1" ht="21" customHeight="1" x14ac:dyDescent="0.25">
      <c r="A231" s="346" t="s">
        <v>14155</v>
      </c>
      <c r="B231" s="346" t="s">
        <v>15024</v>
      </c>
      <c r="C231" s="346" t="s">
        <v>14961</v>
      </c>
      <c r="D231" s="346" t="s">
        <v>4</v>
      </c>
      <c r="E231" s="346" t="s">
        <v>103</v>
      </c>
      <c r="F231" s="346">
        <v>4</v>
      </c>
      <c r="G231" s="346">
        <v>2</v>
      </c>
      <c r="H231" s="346">
        <v>0</v>
      </c>
      <c r="I231" s="346" t="s">
        <v>14961</v>
      </c>
      <c r="J231" s="346"/>
      <c r="K231" s="346" t="s">
        <v>14985</v>
      </c>
      <c r="L231" s="346"/>
      <c r="M231" s="346" t="s">
        <v>14961</v>
      </c>
      <c r="N231" s="346" t="s">
        <v>132</v>
      </c>
      <c r="O231" s="346" t="s">
        <v>14963</v>
      </c>
      <c r="P231" s="346" t="s">
        <v>14964</v>
      </c>
      <c r="Q231" s="346" t="s">
        <v>14965</v>
      </c>
      <c r="R231" s="347">
        <f t="shared" si="0"/>
        <v>0</v>
      </c>
      <c r="S231" s="347">
        <f t="shared" si="1"/>
        <v>0</v>
      </c>
      <c r="T231" s="347">
        <f t="shared" si="2"/>
        <v>0</v>
      </c>
      <c r="U231" s="347">
        <f t="shared" si="3"/>
        <v>0</v>
      </c>
      <c r="V231" s="347">
        <f t="shared" si="4"/>
        <v>0</v>
      </c>
      <c r="W231" s="347">
        <f t="shared" si="5"/>
        <v>0</v>
      </c>
      <c r="X231" s="347">
        <f t="shared" si="6"/>
        <v>0</v>
      </c>
      <c r="Y231" s="347">
        <f t="shared" si="7"/>
        <v>0</v>
      </c>
      <c r="Z231" s="347">
        <f t="shared" si="8"/>
        <v>0</v>
      </c>
      <c r="AA231" s="347">
        <f t="shared" si="9"/>
        <v>0</v>
      </c>
      <c r="AB231" s="347" t="str">
        <f t="shared" si="10"/>
        <v/>
      </c>
      <c r="AC231" s="347" t="str">
        <f t="shared" si="11"/>
        <v/>
      </c>
      <c r="AD231" s="347" t="str">
        <f t="shared" si="12"/>
        <v/>
      </c>
      <c r="AE231" s="347" t="str">
        <f t="shared" si="13"/>
        <v/>
      </c>
    </row>
    <row r="232" spans="1:31" s="344" customFormat="1" ht="21" customHeight="1" x14ac:dyDescent="0.25">
      <c r="A232" s="346" t="s">
        <v>14155</v>
      </c>
      <c r="B232" s="346" t="s">
        <v>15025</v>
      </c>
      <c r="C232" s="346" t="s">
        <v>15026</v>
      </c>
      <c r="D232" s="346" t="s">
        <v>4</v>
      </c>
      <c r="E232" s="346" t="s">
        <v>14954</v>
      </c>
      <c r="F232" s="346">
        <v>5</v>
      </c>
      <c r="G232" s="346">
        <v>0</v>
      </c>
      <c r="H232" s="346">
        <v>0</v>
      </c>
      <c r="I232" s="346"/>
      <c r="J232" s="346"/>
      <c r="K232" s="346"/>
      <c r="L232" s="346"/>
      <c r="M232" s="346"/>
      <c r="N232" s="346"/>
      <c r="O232" s="346"/>
      <c r="P232" s="346"/>
      <c r="Q232" s="346"/>
      <c r="R232" s="347">
        <f t="shared" si="0"/>
        <v>0</v>
      </c>
      <c r="S232" s="347">
        <f t="shared" si="1"/>
        <v>0</v>
      </c>
      <c r="T232" s="347">
        <f t="shared" si="2"/>
        <v>0</v>
      </c>
      <c r="U232" s="347">
        <f t="shared" si="3"/>
        <v>0</v>
      </c>
      <c r="V232" s="347">
        <f t="shared" si="4"/>
        <v>0</v>
      </c>
      <c r="W232" s="347">
        <f t="shared" si="5"/>
        <v>0</v>
      </c>
      <c r="X232" s="347">
        <f t="shared" si="6"/>
        <v>0</v>
      </c>
      <c r="Y232" s="347">
        <f t="shared" si="7"/>
        <v>0</v>
      </c>
      <c r="Z232" s="347">
        <f t="shared" si="8"/>
        <v>0</v>
      </c>
      <c r="AA232" s="347">
        <f t="shared" si="9"/>
        <v>0</v>
      </c>
      <c r="AB232" s="347" t="str">
        <f t="shared" si="10"/>
        <v/>
      </c>
      <c r="AC232" s="347" t="str">
        <f t="shared" si="11"/>
        <v/>
      </c>
      <c r="AD232" s="347" t="str">
        <f t="shared" si="12"/>
        <v/>
      </c>
      <c r="AE232" s="347" t="str">
        <f t="shared" si="13"/>
        <v/>
      </c>
    </row>
    <row r="233" spans="1:31" s="344" customFormat="1" ht="21" customHeight="1" x14ac:dyDescent="0.25">
      <c r="A233" s="346" t="s">
        <v>14155</v>
      </c>
      <c r="B233" s="346" t="s">
        <v>15027</v>
      </c>
      <c r="C233" s="346" t="s">
        <v>14940</v>
      </c>
      <c r="D233" s="346" t="s">
        <v>1</v>
      </c>
      <c r="E233" s="346" t="s">
        <v>103</v>
      </c>
      <c r="F233" s="346">
        <v>1</v>
      </c>
      <c r="G233" s="346">
        <v>0</v>
      </c>
      <c r="H233" s="346">
        <v>3</v>
      </c>
      <c r="I233" s="346"/>
      <c r="J233" s="346" t="s">
        <v>14940</v>
      </c>
      <c r="K233" s="346"/>
      <c r="L233" s="346" t="s">
        <v>14957</v>
      </c>
      <c r="M233" s="346" t="s">
        <v>14940</v>
      </c>
      <c r="N233" s="346" t="s">
        <v>126</v>
      </c>
      <c r="O233" s="346" t="s">
        <v>14942</v>
      </c>
      <c r="P233" s="346" t="s">
        <v>14943</v>
      </c>
      <c r="Q233" s="346" t="s">
        <v>14944</v>
      </c>
      <c r="R233" s="347">
        <f t="shared" si="0"/>
        <v>0</v>
      </c>
      <c r="S233" s="347">
        <f t="shared" si="1"/>
        <v>0</v>
      </c>
      <c r="T233" s="347">
        <f t="shared" si="2"/>
        <v>0</v>
      </c>
      <c r="U233" s="347">
        <f t="shared" si="3"/>
        <v>0</v>
      </c>
      <c r="V233" s="347">
        <f t="shared" si="4"/>
        <v>0</v>
      </c>
      <c r="W233" s="347">
        <f t="shared" si="5"/>
        <v>0</v>
      </c>
      <c r="X233" s="347">
        <f t="shared" si="6"/>
        <v>0</v>
      </c>
      <c r="Y233" s="347">
        <f t="shared" si="7"/>
        <v>0</v>
      </c>
      <c r="Z233" s="347">
        <f t="shared" si="8"/>
        <v>0</v>
      </c>
      <c r="AA233" s="347">
        <f t="shared" si="9"/>
        <v>0</v>
      </c>
      <c r="AB233" s="347" t="str">
        <f t="shared" si="10"/>
        <v/>
      </c>
      <c r="AC233" s="347" t="str">
        <f t="shared" si="11"/>
        <v/>
      </c>
      <c r="AD233" s="347" t="str">
        <f t="shared" si="12"/>
        <v/>
      </c>
      <c r="AE233" s="347" t="str">
        <f t="shared" si="13"/>
        <v/>
      </c>
    </row>
    <row r="234" spans="1:31" s="344" customFormat="1" ht="21" customHeight="1" x14ac:dyDescent="0.25">
      <c r="A234" s="346" t="s">
        <v>14155</v>
      </c>
      <c r="B234" s="346" t="s">
        <v>15028</v>
      </c>
      <c r="C234" s="346" t="s">
        <v>14946</v>
      </c>
      <c r="D234" s="346" t="s">
        <v>1</v>
      </c>
      <c r="E234" s="346" t="s">
        <v>103</v>
      </c>
      <c r="F234" s="346">
        <v>2</v>
      </c>
      <c r="G234" s="346">
        <v>0</v>
      </c>
      <c r="H234" s="346">
        <v>3</v>
      </c>
      <c r="I234" s="346"/>
      <c r="J234" s="346" t="s">
        <v>14946</v>
      </c>
      <c r="K234" s="346"/>
      <c r="L234" s="346" t="s">
        <v>14959</v>
      </c>
      <c r="M234" s="346" t="s">
        <v>14946</v>
      </c>
      <c r="N234" s="346" t="s">
        <v>14948</v>
      </c>
      <c r="O234" s="346" t="s">
        <v>14949</v>
      </c>
      <c r="P234" s="346" t="s">
        <v>14950</v>
      </c>
      <c r="Q234" s="346" t="s">
        <v>14951</v>
      </c>
      <c r="R234" s="347">
        <f t="shared" si="0"/>
        <v>0</v>
      </c>
      <c r="S234" s="347">
        <f t="shared" si="1"/>
        <v>0</v>
      </c>
      <c r="T234" s="347">
        <f t="shared" si="2"/>
        <v>0</v>
      </c>
      <c r="U234" s="347">
        <f t="shared" si="3"/>
        <v>0</v>
      </c>
      <c r="V234" s="347">
        <f t="shared" si="4"/>
        <v>0</v>
      </c>
      <c r="W234" s="347">
        <f t="shared" si="5"/>
        <v>0</v>
      </c>
      <c r="X234" s="347">
        <f t="shared" si="6"/>
        <v>0</v>
      </c>
      <c r="Y234" s="347">
        <f t="shared" si="7"/>
        <v>0</v>
      </c>
      <c r="Z234" s="347">
        <f t="shared" si="8"/>
        <v>0</v>
      </c>
      <c r="AA234" s="347">
        <f t="shared" si="9"/>
        <v>0</v>
      </c>
      <c r="AB234" s="347" t="str">
        <f t="shared" si="10"/>
        <v/>
      </c>
      <c r="AC234" s="347" t="str">
        <f t="shared" si="11"/>
        <v/>
      </c>
      <c r="AD234" s="347" t="str">
        <f t="shared" si="12"/>
        <v/>
      </c>
      <c r="AE234" s="347" t="str">
        <f t="shared" si="13"/>
        <v/>
      </c>
    </row>
    <row r="235" spans="1:31" s="344" customFormat="1" ht="21" customHeight="1" x14ac:dyDescent="0.25">
      <c r="A235" s="346" t="s">
        <v>14155</v>
      </c>
      <c r="B235" s="346" t="s">
        <v>15029</v>
      </c>
      <c r="C235" s="346" t="s">
        <v>14961</v>
      </c>
      <c r="D235" s="346" t="s">
        <v>1</v>
      </c>
      <c r="E235" s="346" t="s">
        <v>103</v>
      </c>
      <c r="F235" s="346">
        <v>3</v>
      </c>
      <c r="G235" s="346">
        <v>0</v>
      </c>
      <c r="H235" s="346">
        <v>2</v>
      </c>
      <c r="I235" s="346"/>
      <c r="J235" s="346" t="s">
        <v>14961</v>
      </c>
      <c r="K235" s="346"/>
      <c r="L235" s="346" t="s">
        <v>14962</v>
      </c>
      <c r="M235" s="346" t="s">
        <v>14961</v>
      </c>
      <c r="N235" s="346" t="s">
        <v>132</v>
      </c>
      <c r="O235" s="346" t="s">
        <v>14963</v>
      </c>
      <c r="P235" s="346" t="s">
        <v>14964</v>
      </c>
      <c r="Q235" s="346" t="s">
        <v>14965</v>
      </c>
      <c r="R235" s="347">
        <f t="shared" si="0"/>
        <v>0</v>
      </c>
      <c r="S235" s="347">
        <f t="shared" si="1"/>
        <v>0</v>
      </c>
      <c r="T235" s="347">
        <f t="shared" si="2"/>
        <v>0</v>
      </c>
      <c r="U235" s="347">
        <f t="shared" si="3"/>
        <v>0</v>
      </c>
      <c r="V235" s="347">
        <f t="shared" si="4"/>
        <v>0</v>
      </c>
      <c r="W235" s="347">
        <f t="shared" si="5"/>
        <v>0</v>
      </c>
      <c r="X235" s="347">
        <f t="shared" si="6"/>
        <v>0</v>
      </c>
      <c r="Y235" s="347">
        <f t="shared" si="7"/>
        <v>0</v>
      </c>
      <c r="Z235" s="347">
        <f t="shared" si="8"/>
        <v>0</v>
      </c>
      <c r="AA235" s="347">
        <f t="shared" si="9"/>
        <v>0</v>
      </c>
      <c r="AB235" s="347" t="str">
        <f t="shared" si="10"/>
        <v/>
      </c>
      <c r="AC235" s="347" t="str">
        <f t="shared" si="11"/>
        <v/>
      </c>
      <c r="AD235" s="347" t="str">
        <f t="shared" si="12"/>
        <v/>
      </c>
      <c r="AE235" s="347" t="str">
        <f t="shared" si="13"/>
        <v/>
      </c>
    </row>
    <row r="236" spans="1:31" s="344" customFormat="1" ht="21" customHeight="1" x14ac:dyDescent="0.25">
      <c r="A236" s="346" t="s">
        <v>14155</v>
      </c>
      <c r="B236" s="346" t="s">
        <v>15030</v>
      </c>
      <c r="C236" s="346" t="s">
        <v>14987</v>
      </c>
      <c r="D236" s="346" t="s">
        <v>1</v>
      </c>
      <c r="E236" s="346" t="s">
        <v>103</v>
      </c>
      <c r="F236" s="346">
        <v>4</v>
      </c>
      <c r="G236" s="346">
        <v>0</v>
      </c>
      <c r="H236" s="346">
        <v>2</v>
      </c>
      <c r="I236" s="346"/>
      <c r="J236" s="346" t="s">
        <v>14987</v>
      </c>
      <c r="K236" s="346"/>
      <c r="L236" s="346" t="s">
        <v>14996</v>
      </c>
      <c r="M236" s="346" t="s">
        <v>14987</v>
      </c>
      <c r="N236" s="346" t="s">
        <v>14989</v>
      </c>
      <c r="O236" s="346" t="s">
        <v>14990</v>
      </c>
      <c r="P236" s="346" t="s">
        <v>179</v>
      </c>
      <c r="Q236" s="346" t="s">
        <v>14991</v>
      </c>
      <c r="R236" s="347">
        <f t="shared" si="0"/>
        <v>0</v>
      </c>
      <c r="S236" s="347">
        <f t="shared" si="1"/>
        <v>0</v>
      </c>
      <c r="T236" s="347">
        <f t="shared" si="2"/>
        <v>0</v>
      </c>
      <c r="U236" s="347">
        <f t="shared" si="3"/>
        <v>0</v>
      </c>
      <c r="V236" s="347">
        <f t="shared" si="4"/>
        <v>0</v>
      </c>
      <c r="W236" s="347">
        <f t="shared" si="5"/>
        <v>0</v>
      </c>
      <c r="X236" s="347">
        <f t="shared" si="6"/>
        <v>0</v>
      </c>
      <c r="Y236" s="347">
        <f t="shared" si="7"/>
        <v>0</v>
      </c>
      <c r="Z236" s="347">
        <f t="shared" si="8"/>
        <v>0</v>
      </c>
      <c r="AA236" s="347">
        <f t="shared" si="9"/>
        <v>0</v>
      </c>
      <c r="AB236" s="347" t="str">
        <f t="shared" si="10"/>
        <v/>
      </c>
      <c r="AC236" s="347" t="str">
        <f t="shared" si="11"/>
        <v/>
      </c>
      <c r="AD236" s="347" t="str">
        <f t="shared" si="12"/>
        <v/>
      </c>
      <c r="AE236" s="347" t="str">
        <f t="shared" si="13"/>
        <v/>
      </c>
    </row>
    <row r="237" spans="1:31" s="344" customFormat="1" ht="21" customHeight="1" x14ac:dyDescent="0.25">
      <c r="A237" s="346" t="s">
        <v>14155</v>
      </c>
      <c r="B237" s="346" t="s">
        <v>15031</v>
      </c>
      <c r="C237" s="346" t="s">
        <v>15032</v>
      </c>
      <c r="D237" s="346" t="s">
        <v>1</v>
      </c>
      <c r="E237" s="346" t="s">
        <v>14954</v>
      </c>
      <c r="F237" s="346">
        <v>5</v>
      </c>
      <c r="G237" s="346">
        <v>0</v>
      </c>
      <c r="H237" s="346">
        <v>0</v>
      </c>
      <c r="I237" s="346"/>
      <c r="J237" s="346"/>
      <c r="K237" s="346"/>
      <c r="L237" s="346"/>
      <c r="M237" s="346"/>
      <c r="N237" s="346"/>
      <c r="O237" s="346"/>
      <c r="P237" s="346"/>
      <c r="Q237" s="346"/>
      <c r="R237" s="347">
        <f t="shared" si="0"/>
        <v>0</v>
      </c>
      <c r="S237" s="347">
        <f t="shared" si="1"/>
        <v>0</v>
      </c>
      <c r="T237" s="347">
        <f t="shared" si="2"/>
        <v>0</v>
      </c>
      <c r="U237" s="347">
        <f t="shared" si="3"/>
        <v>0</v>
      </c>
      <c r="V237" s="347">
        <f t="shared" si="4"/>
        <v>0</v>
      </c>
      <c r="W237" s="347">
        <f t="shared" si="5"/>
        <v>0</v>
      </c>
      <c r="X237" s="347">
        <f t="shared" si="6"/>
        <v>0</v>
      </c>
      <c r="Y237" s="347">
        <f t="shared" si="7"/>
        <v>0</v>
      </c>
      <c r="Z237" s="347">
        <f t="shared" si="8"/>
        <v>0</v>
      </c>
      <c r="AA237" s="347">
        <f t="shared" si="9"/>
        <v>0</v>
      </c>
      <c r="AB237" s="347" t="str">
        <f t="shared" si="10"/>
        <v/>
      </c>
      <c r="AC237" s="347" t="str">
        <f t="shared" si="11"/>
        <v/>
      </c>
      <c r="AD237" s="347" t="str">
        <f t="shared" si="12"/>
        <v/>
      </c>
      <c r="AE237" s="347" t="str">
        <f t="shared" si="13"/>
        <v/>
      </c>
    </row>
    <row r="238" spans="1:31" s="344" customFormat="1" ht="21" customHeight="1" x14ac:dyDescent="0.25">
      <c r="A238" s="346" t="s">
        <v>14080</v>
      </c>
      <c r="B238" s="346" t="s">
        <v>15033</v>
      </c>
      <c r="C238" s="346" t="s">
        <v>14933</v>
      </c>
      <c r="D238" s="346" t="s">
        <v>4</v>
      </c>
      <c r="E238" s="346" t="s">
        <v>103</v>
      </c>
      <c r="F238" s="346">
        <v>1</v>
      </c>
      <c r="G238" s="346">
        <v>3</v>
      </c>
      <c r="H238" s="346">
        <v>0</v>
      </c>
      <c r="I238" s="346" t="s">
        <v>14933</v>
      </c>
      <c r="J238" s="346"/>
      <c r="K238" s="346" t="s">
        <v>14934</v>
      </c>
      <c r="L238" s="346"/>
      <c r="M238" s="346" t="s">
        <v>14933</v>
      </c>
      <c r="N238" s="346" t="s">
        <v>14935</v>
      </c>
      <c r="O238" s="346" t="s">
        <v>14936</v>
      </c>
      <c r="P238" s="346" t="s">
        <v>14937</v>
      </c>
      <c r="Q238" s="346" t="s">
        <v>14938</v>
      </c>
      <c r="R238" s="347">
        <f t="shared" si="0"/>
        <v>0</v>
      </c>
      <c r="S238" s="347">
        <f t="shared" si="1"/>
        <v>0</v>
      </c>
      <c r="T238" s="347">
        <f t="shared" si="2"/>
        <v>0</v>
      </c>
      <c r="U238" s="347">
        <f t="shared" si="3"/>
        <v>0</v>
      </c>
      <c r="V238" s="347">
        <f t="shared" si="4"/>
        <v>0</v>
      </c>
      <c r="W238" s="347">
        <f t="shared" si="5"/>
        <v>0</v>
      </c>
      <c r="X238" s="347">
        <f t="shared" si="6"/>
        <v>0</v>
      </c>
      <c r="Y238" s="347">
        <f t="shared" si="7"/>
        <v>0</v>
      </c>
      <c r="Z238" s="347">
        <f t="shared" si="8"/>
        <v>0</v>
      </c>
      <c r="AA238" s="347">
        <f t="shared" si="9"/>
        <v>0</v>
      </c>
      <c r="AB238" s="347" t="str">
        <f t="shared" si="10"/>
        <v/>
      </c>
      <c r="AC238" s="347" t="str">
        <f t="shared" si="11"/>
        <v/>
      </c>
      <c r="AD238" s="347" t="str">
        <f t="shared" si="12"/>
        <v/>
      </c>
      <c r="AE238" s="347" t="str">
        <f t="shared" si="13"/>
        <v/>
      </c>
    </row>
    <row r="239" spans="1:31" s="344" customFormat="1" ht="21" customHeight="1" x14ac:dyDescent="0.25">
      <c r="A239" s="346" t="s">
        <v>14080</v>
      </c>
      <c r="B239" s="346" t="s">
        <v>15034</v>
      </c>
      <c r="C239" s="346" t="s">
        <v>14940</v>
      </c>
      <c r="D239" s="346" t="s">
        <v>4</v>
      </c>
      <c r="E239" s="346" t="s">
        <v>103</v>
      </c>
      <c r="F239" s="346">
        <v>2</v>
      </c>
      <c r="G239" s="346">
        <v>3</v>
      </c>
      <c r="H239" s="346">
        <v>0</v>
      </c>
      <c r="I239" s="346" t="s">
        <v>14940</v>
      </c>
      <c r="J239" s="346"/>
      <c r="K239" s="346" t="s">
        <v>14941</v>
      </c>
      <c r="L239" s="346"/>
      <c r="M239" s="346" t="s">
        <v>14940</v>
      </c>
      <c r="N239" s="346" t="s">
        <v>126</v>
      </c>
      <c r="O239" s="346" t="s">
        <v>14942</v>
      </c>
      <c r="P239" s="346" t="s">
        <v>14943</v>
      </c>
      <c r="Q239" s="346" t="s">
        <v>14944</v>
      </c>
      <c r="R239" s="347">
        <f t="shared" si="0"/>
        <v>0</v>
      </c>
      <c r="S239" s="347">
        <f t="shared" si="1"/>
        <v>0</v>
      </c>
      <c r="T239" s="347">
        <f t="shared" si="2"/>
        <v>0</v>
      </c>
      <c r="U239" s="347">
        <f t="shared" si="3"/>
        <v>0</v>
      </c>
      <c r="V239" s="347">
        <f t="shared" si="4"/>
        <v>0</v>
      </c>
      <c r="W239" s="347">
        <f t="shared" si="5"/>
        <v>0</v>
      </c>
      <c r="X239" s="347">
        <f t="shared" si="6"/>
        <v>0</v>
      </c>
      <c r="Y239" s="347">
        <f t="shared" si="7"/>
        <v>0</v>
      </c>
      <c r="Z239" s="347">
        <f t="shared" si="8"/>
        <v>0</v>
      </c>
      <c r="AA239" s="347">
        <f t="shared" si="9"/>
        <v>0</v>
      </c>
      <c r="AB239" s="347" t="str">
        <f t="shared" si="10"/>
        <v/>
      </c>
      <c r="AC239" s="347" t="str">
        <f t="shared" si="11"/>
        <v/>
      </c>
      <c r="AD239" s="347" t="str">
        <f t="shared" si="12"/>
        <v/>
      </c>
      <c r="AE239" s="347" t="str">
        <f t="shared" si="13"/>
        <v/>
      </c>
    </row>
    <row r="240" spans="1:31" s="344" customFormat="1" ht="21" customHeight="1" x14ac:dyDescent="0.25">
      <c r="A240" s="346" t="s">
        <v>14080</v>
      </c>
      <c r="B240" s="346" t="s">
        <v>15035</v>
      </c>
      <c r="C240" s="346" t="s">
        <v>14946</v>
      </c>
      <c r="D240" s="346" t="s">
        <v>4</v>
      </c>
      <c r="E240" s="346" t="s">
        <v>103</v>
      </c>
      <c r="F240" s="346">
        <v>3</v>
      </c>
      <c r="G240" s="346">
        <v>2</v>
      </c>
      <c r="H240" s="346">
        <v>0</v>
      </c>
      <c r="I240" s="346" t="s">
        <v>14946</v>
      </c>
      <c r="J240" s="346"/>
      <c r="K240" s="346" t="s">
        <v>14947</v>
      </c>
      <c r="L240" s="346"/>
      <c r="M240" s="346" t="s">
        <v>14946</v>
      </c>
      <c r="N240" s="346" t="s">
        <v>14948</v>
      </c>
      <c r="O240" s="346" t="s">
        <v>14949</v>
      </c>
      <c r="P240" s="346" t="s">
        <v>14950</v>
      </c>
      <c r="Q240" s="346" t="s">
        <v>14951</v>
      </c>
      <c r="R240" s="347">
        <f t="shared" si="0"/>
        <v>0</v>
      </c>
      <c r="S240" s="347">
        <f t="shared" si="1"/>
        <v>0</v>
      </c>
      <c r="T240" s="347">
        <f t="shared" si="2"/>
        <v>0</v>
      </c>
      <c r="U240" s="347">
        <f t="shared" si="3"/>
        <v>0</v>
      </c>
      <c r="V240" s="347">
        <f t="shared" si="4"/>
        <v>0</v>
      </c>
      <c r="W240" s="347">
        <f t="shared" si="5"/>
        <v>0</v>
      </c>
      <c r="X240" s="347">
        <f t="shared" si="6"/>
        <v>0</v>
      </c>
      <c r="Y240" s="347">
        <f t="shared" si="7"/>
        <v>0</v>
      </c>
      <c r="Z240" s="347">
        <f t="shared" si="8"/>
        <v>0</v>
      </c>
      <c r="AA240" s="347">
        <f t="shared" si="9"/>
        <v>0</v>
      </c>
      <c r="AB240" s="347" t="str">
        <f t="shared" si="10"/>
        <v/>
      </c>
      <c r="AC240" s="347" t="str">
        <f t="shared" si="11"/>
        <v/>
      </c>
      <c r="AD240" s="347" t="str">
        <f t="shared" si="12"/>
        <v/>
      </c>
      <c r="AE240" s="347" t="str">
        <f t="shared" si="13"/>
        <v/>
      </c>
    </row>
    <row r="241" spans="1:31" s="344" customFormat="1" ht="21" customHeight="1" x14ac:dyDescent="0.25">
      <c r="A241" s="346" t="s">
        <v>14080</v>
      </c>
      <c r="B241" s="346" t="s">
        <v>15036</v>
      </c>
      <c r="C241" s="346" t="s">
        <v>14961</v>
      </c>
      <c r="D241" s="346" t="s">
        <v>4</v>
      </c>
      <c r="E241" s="346" t="s">
        <v>103</v>
      </c>
      <c r="F241" s="346">
        <v>4</v>
      </c>
      <c r="G241" s="346">
        <v>2</v>
      </c>
      <c r="H241" s="346">
        <v>0</v>
      </c>
      <c r="I241" s="346" t="s">
        <v>14961</v>
      </c>
      <c r="J241" s="346"/>
      <c r="K241" s="346" t="s">
        <v>14985</v>
      </c>
      <c r="L241" s="346"/>
      <c r="M241" s="346" t="s">
        <v>14961</v>
      </c>
      <c r="N241" s="346" t="s">
        <v>132</v>
      </c>
      <c r="O241" s="346" t="s">
        <v>14963</v>
      </c>
      <c r="P241" s="346" t="s">
        <v>14964</v>
      </c>
      <c r="Q241" s="346" t="s">
        <v>14965</v>
      </c>
      <c r="R241" s="347">
        <f t="shared" si="0"/>
        <v>0</v>
      </c>
      <c r="S241" s="347">
        <f t="shared" si="1"/>
        <v>0</v>
      </c>
      <c r="T241" s="347">
        <f t="shared" si="2"/>
        <v>0</v>
      </c>
      <c r="U241" s="347">
        <f t="shared" si="3"/>
        <v>0</v>
      </c>
      <c r="V241" s="347">
        <f t="shared" si="4"/>
        <v>0</v>
      </c>
      <c r="W241" s="347">
        <f t="shared" si="5"/>
        <v>0</v>
      </c>
      <c r="X241" s="347">
        <f t="shared" si="6"/>
        <v>0</v>
      </c>
      <c r="Y241" s="347">
        <f t="shared" si="7"/>
        <v>0</v>
      </c>
      <c r="Z241" s="347">
        <f t="shared" si="8"/>
        <v>0</v>
      </c>
      <c r="AA241" s="347">
        <f t="shared" si="9"/>
        <v>0</v>
      </c>
      <c r="AB241" s="347" t="str">
        <f t="shared" si="10"/>
        <v/>
      </c>
      <c r="AC241" s="347" t="str">
        <f t="shared" si="11"/>
        <v/>
      </c>
      <c r="AD241" s="347" t="str">
        <f t="shared" si="12"/>
        <v/>
      </c>
      <c r="AE241" s="347" t="str">
        <f t="shared" si="13"/>
        <v/>
      </c>
    </row>
    <row r="242" spans="1:31" s="344" customFormat="1" ht="21" customHeight="1" x14ac:dyDescent="0.25">
      <c r="A242" s="346" t="s">
        <v>14080</v>
      </c>
      <c r="B242" s="346" t="s">
        <v>15037</v>
      </c>
      <c r="C242" s="346" t="s">
        <v>15038</v>
      </c>
      <c r="D242" s="346" t="s">
        <v>4</v>
      </c>
      <c r="E242" s="346" t="s">
        <v>14954</v>
      </c>
      <c r="F242" s="346">
        <v>5</v>
      </c>
      <c r="G242" s="346">
        <v>0</v>
      </c>
      <c r="H242" s="346">
        <v>0</v>
      </c>
      <c r="I242" s="346"/>
      <c r="J242" s="346"/>
      <c r="K242" s="346"/>
      <c r="L242" s="346"/>
      <c r="M242" s="346"/>
      <c r="N242" s="346"/>
      <c r="O242" s="346"/>
      <c r="P242" s="346"/>
      <c r="Q242" s="346"/>
      <c r="R242" s="347">
        <f t="shared" si="0"/>
        <v>0</v>
      </c>
      <c r="S242" s="347">
        <f t="shared" si="1"/>
        <v>0</v>
      </c>
      <c r="T242" s="347">
        <f t="shared" si="2"/>
        <v>0</v>
      </c>
      <c r="U242" s="347">
        <f t="shared" si="3"/>
        <v>0</v>
      </c>
      <c r="V242" s="347">
        <f t="shared" si="4"/>
        <v>0</v>
      </c>
      <c r="W242" s="347">
        <f t="shared" si="5"/>
        <v>0</v>
      </c>
      <c r="X242" s="347">
        <f t="shared" si="6"/>
        <v>0</v>
      </c>
      <c r="Y242" s="347">
        <f t="shared" si="7"/>
        <v>0</v>
      </c>
      <c r="Z242" s="347">
        <f t="shared" si="8"/>
        <v>0</v>
      </c>
      <c r="AA242" s="347">
        <f t="shared" si="9"/>
        <v>0</v>
      </c>
      <c r="AB242" s="347" t="str">
        <f t="shared" si="10"/>
        <v/>
      </c>
      <c r="AC242" s="347" t="str">
        <f t="shared" si="11"/>
        <v/>
      </c>
      <c r="AD242" s="347" t="str">
        <f t="shared" si="12"/>
        <v/>
      </c>
      <c r="AE242" s="347" t="str">
        <f t="shared" si="13"/>
        <v/>
      </c>
    </row>
    <row r="243" spans="1:31" s="344" customFormat="1" ht="21" customHeight="1" x14ac:dyDescent="0.25">
      <c r="A243" s="346" t="s">
        <v>14080</v>
      </c>
      <c r="B243" s="346" t="s">
        <v>15039</v>
      </c>
      <c r="C243" s="346" t="s">
        <v>14940</v>
      </c>
      <c r="D243" s="346" t="s">
        <v>1</v>
      </c>
      <c r="E243" s="346" t="s">
        <v>103</v>
      </c>
      <c r="F243" s="346">
        <v>1</v>
      </c>
      <c r="G243" s="346">
        <v>0</v>
      </c>
      <c r="H243" s="346">
        <v>3</v>
      </c>
      <c r="I243" s="346"/>
      <c r="J243" s="346" t="s">
        <v>14940</v>
      </c>
      <c r="K243" s="346"/>
      <c r="L243" s="346" t="s">
        <v>14957</v>
      </c>
      <c r="M243" s="346" t="s">
        <v>14940</v>
      </c>
      <c r="N243" s="346" t="s">
        <v>126</v>
      </c>
      <c r="O243" s="346" t="s">
        <v>14942</v>
      </c>
      <c r="P243" s="346" t="s">
        <v>14943</v>
      </c>
      <c r="Q243" s="346" t="s">
        <v>14944</v>
      </c>
      <c r="R243" s="347">
        <f t="shared" si="0"/>
        <v>0</v>
      </c>
      <c r="S243" s="347">
        <f t="shared" si="1"/>
        <v>0</v>
      </c>
      <c r="T243" s="347">
        <f t="shared" si="2"/>
        <v>0</v>
      </c>
      <c r="U243" s="347">
        <f t="shared" si="3"/>
        <v>0</v>
      </c>
      <c r="V243" s="347">
        <f t="shared" si="4"/>
        <v>0</v>
      </c>
      <c r="W243" s="347">
        <f t="shared" si="5"/>
        <v>0</v>
      </c>
      <c r="X243" s="347">
        <f t="shared" si="6"/>
        <v>0</v>
      </c>
      <c r="Y243" s="347">
        <f t="shared" si="7"/>
        <v>0</v>
      </c>
      <c r="Z243" s="347">
        <f t="shared" si="8"/>
        <v>0</v>
      </c>
      <c r="AA243" s="347">
        <f t="shared" si="9"/>
        <v>0</v>
      </c>
      <c r="AB243" s="347" t="str">
        <f t="shared" si="10"/>
        <v/>
      </c>
      <c r="AC243" s="347" t="str">
        <f t="shared" si="11"/>
        <v/>
      </c>
      <c r="AD243" s="347" t="str">
        <f t="shared" si="12"/>
        <v/>
      </c>
      <c r="AE243" s="347" t="str">
        <f t="shared" si="13"/>
        <v/>
      </c>
    </row>
    <row r="244" spans="1:31" s="344" customFormat="1" ht="21" customHeight="1" x14ac:dyDescent="0.25">
      <c r="A244" s="346" t="s">
        <v>14080</v>
      </c>
      <c r="B244" s="346" t="s">
        <v>15040</v>
      </c>
      <c r="C244" s="346" t="s">
        <v>14946</v>
      </c>
      <c r="D244" s="346" t="s">
        <v>1</v>
      </c>
      <c r="E244" s="346" t="s">
        <v>103</v>
      </c>
      <c r="F244" s="346">
        <v>2</v>
      </c>
      <c r="G244" s="346">
        <v>0</v>
      </c>
      <c r="H244" s="346">
        <v>2</v>
      </c>
      <c r="I244" s="346"/>
      <c r="J244" s="346" t="s">
        <v>14946</v>
      </c>
      <c r="K244" s="346"/>
      <c r="L244" s="346" t="s">
        <v>14959</v>
      </c>
      <c r="M244" s="346" t="s">
        <v>14946</v>
      </c>
      <c r="N244" s="346" t="s">
        <v>14948</v>
      </c>
      <c r="O244" s="346" t="s">
        <v>14949</v>
      </c>
      <c r="P244" s="346" t="s">
        <v>14950</v>
      </c>
      <c r="Q244" s="346" t="s">
        <v>14951</v>
      </c>
      <c r="R244" s="347">
        <f t="shared" si="0"/>
        <v>0</v>
      </c>
      <c r="S244" s="347">
        <f t="shared" si="1"/>
        <v>0</v>
      </c>
      <c r="T244" s="347">
        <f t="shared" si="2"/>
        <v>0</v>
      </c>
      <c r="U244" s="347">
        <f t="shared" si="3"/>
        <v>0</v>
      </c>
      <c r="V244" s="347">
        <f t="shared" si="4"/>
        <v>0</v>
      </c>
      <c r="W244" s="347">
        <f t="shared" si="5"/>
        <v>0</v>
      </c>
      <c r="X244" s="347">
        <f t="shared" si="6"/>
        <v>0</v>
      </c>
      <c r="Y244" s="347">
        <f t="shared" si="7"/>
        <v>0</v>
      </c>
      <c r="Z244" s="347">
        <f t="shared" si="8"/>
        <v>0</v>
      </c>
      <c r="AA244" s="347">
        <f t="shared" si="9"/>
        <v>0</v>
      </c>
      <c r="AB244" s="347" t="str">
        <f t="shared" si="10"/>
        <v/>
      </c>
      <c r="AC244" s="347" t="str">
        <f t="shared" si="11"/>
        <v/>
      </c>
      <c r="AD244" s="347" t="str">
        <f t="shared" si="12"/>
        <v/>
      </c>
      <c r="AE244" s="347" t="str">
        <f t="shared" si="13"/>
        <v/>
      </c>
    </row>
    <row r="245" spans="1:31" s="344" customFormat="1" ht="21" customHeight="1" x14ac:dyDescent="0.25">
      <c r="A245" s="346" t="s">
        <v>14080</v>
      </c>
      <c r="B245" s="346" t="s">
        <v>15041</v>
      </c>
      <c r="C245" s="346" t="s">
        <v>14961</v>
      </c>
      <c r="D245" s="346" t="s">
        <v>1</v>
      </c>
      <c r="E245" s="346" t="s">
        <v>103</v>
      </c>
      <c r="F245" s="346">
        <v>3</v>
      </c>
      <c r="G245" s="346">
        <v>0</v>
      </c>
      <c r="H245" s="346">
        <v>2</v>
      </c>
      <c r="I245" s="346"/>
      <c r="J245" s="346" t="s">
        <v>14961</v>
      </c>
      <c r="K245" s="346"/>
      <c r="L245" s="346" t="s">
        <v>14962</v>
      </c>
      <c r="M245" s="346" t="s">
        <v>14961</v>
      </c>
      <c r="N245" s="346" t="s">
        <v>132</v>
      </c>
      <c r="O245" s="346" t="s">
        <v>14963</v>
      </c>
      <c r="P245" s="346" t="s">
        <v>14964</v>
      </c>
      <c r="Q245" s="346" t="s">
        <v>14965</v>
      </c>
      <c r="R245" s="347">
        <f t="shared" si="0"/>
        <v>0</v>
      </c>
      <c r="S245" s="347">
        <f t="shared" si="1"/>
        <v>0</v>
      </c>
      <c r="T245" s="347">
        <f t="shared" si="2"/>
        <v>0</v>
      </c>
      <c r="U245" s="347">
        <f t="shared" si="3"/>
        <v>0</v>
      </c>
      <c r="V245" s="347">
        <f t="shared" si="4"/>
        <v>0</v>
      </c>
      <c r="W245" s="347">
        <f t="shared" si="5"/>
        <v>0</v>
      </c>
      <c r="X245" s="347">
        <f t="shared" si="6"/>
        <v>0</v>
      </c>
      <c r="Y245" s="347">
        <f t="shared" si="7"/>
        <v>0</v>
      </c>
      <c r="Z245" s="347">
        <f t="shared" si="8"/>
        <v>0</v>
      </c>
      <c r="AA245" s="347">
        <f t="shared" si="9"/>
        <v>0</v>
      </c>
      <c r="AB245" s="347" t="str">
        <f t="shared" si="10"/>
        <v/>
      </c>
      <c r="AC245" s="347" t="str">
        <f t="shared" si="11"/>
        <v/>
      </c>
      <c r="AD245" s="347" t="str">
        <f t="shared" si="12"/>
        <v/>
      </c>
      <c r="AE245" s="347" t="str">
        <f t="shared" si="13"/>
        <v/>
      </c>
    </row>
    <row r="246" spans="1:31" s="344" customFormat="1" ht="21" customHeight="1" x14ac:dyDescent="0.25">
      <c r="A246" s="346" t="s">
        <v>14080</v>
      </c>
      <c r="B246" s="346" t="s">
        <v>15042</v>
      </c>
      <c r="C246" s="346" t="s">
        <v>14987</v>
      </c>
      <c r="D246" s="346" t="s">
        <v>1</v>
      </c>
      <c r="E246" s="346" t="s">
        <v>103</v>
      </c>
      <c r="F246" s="346">
        <v>4</v>
      </c>
      <c r="G246" s="346">
        <v>0</v>
      </c>
      <c r="H246" s="346">
        <v>2</v>
      </c>
      <c r="I246" s="346"/>
      <c r="J246" s="346" t="s">
        <v>14987</v>
      </c>
      <c r="K246" s="346"/>
      <c r="L246" s="346" t="s">
        <v>14996</v>
      </c>
      <c r="M246" s="346" t="s">
        <v>14987</v>
      </c>
      <c r="N246" s="346" t="s">
        <v>14989</v>
      </c>
      <c r="O246" s="346" t="s">
        <v>14990</v>
      </c>
      <c r="P246" s="346" t="s">
        <v>179</v>
      </c>
      <c r="Q246" s="346" t="s">
        <v>14991</v>
      </c>
      <c r="R246" s="347">
        <f t="shared" si="0"/>
        <v>0</v>
      </c>
      <c r="S246" s="347">
        <f t="shared" si="1"/>
        <v>0</v>
      </c>
      <c r="T246" s="347">
        <f t="shared" si="2"/>
        <v>0</v>
      </c>
      <c r="U246" s="347">
        <f t="shared" si="3"/>
        <v>0</v>
      </c>
      <c r="V246" s="347">
        <f t="shared" si="4"/>
        <v>0</v>
      </c>
      <c r="W246" s="347">
        <f t="shared" si="5"/>
        <v>0</v>
      </c>
      <c r="X246" s="347">
        <f t="shared" si="6"/>
        <v>0</v>
      </c>
      <c r="Y246" s="347">
        <f t="shared" si="7"/>
        <v>0</v>
      </c>
      <c r="Z246" s="347">
        <f t="shared" si="8"/>
        <v>0</v>
      </c>
      <c r="AA246" s="347">
        <f t="shared" si="9"/>
        <v>0</v>
      </c>
      <c r="AB246" s="347" t="str">
        <f t="shared" si="10"/>
        <v/>
      </c>
      <c r="AC246" s="347" t="str">
        <f t="shared" si="11"/>
        <v/>
      </c>
      <c r="AD246" s="347" t="str">
        <f t="shared" si="12"/>
        <v/>
      </c>
      <c r="AE246" s="347" t="str">
        <f t="shared" si="13"/>
        <v/>
      </c>
    </row>
    <row r="247" spans="1:31" s="344" customFormat="1" ht="21" customHeight="1" x14ac:dyDescent="0.25">
      <c r="A247" s="346" t="s">
        <v>14080</v>
      </c>
      <c r="B247" s="346" t="s">
        <v>15043</v>
      </c>
      <c r="C247" s="346" t="s">
        <v>15044</v>
      </c>
      <c r="D247" s="346" t="s">
        <v>1</v>
      </c>
      <c r="E247" s="346" t="s">
        <v>14954</v>
      </c>
      <c r="F247" s="346">
        <v>5</v>
      </c>
      <c r="G247" s="346">
        <v>0</v>
      </c>
      <c r="H247" s="346">
        <v>0</v>
      </c>
      <c r="I247" s="346"/>
      <c r="J247" s="346"/>
      <c r="K247" s="346"/>
      <c r="L247" s="346"/>
      <c r="M247" s="346"/>
      <c r="N247" s="346"/>
      <c r="O247" s="346"/>
      <c r="P247" s="346"/>
      <c r="Q247" s="346"/>
      <c r="R247" s="347">
        <f t="shared" si="0"/>
        <v>0</v>
      </c>
      <c r="S247" s="347">
        <f t="shared" si="1"/>
        <v>0</v>
      </c>
      <c r="T247" s="347">
        <f t="shared" si="2"/>
        <v>0</v>
      </c>
      <c r="U247" s="347">
        <f t="shared" si="3"/>
        <v>0</v>
      </c>
      <c r="V247" s="347">
        <f t="shared" si="4"/>
        <v>0</v>
      </c>
      <c r="W247" s="347">
        <f t="shared" si="5"/>
        <v>0</v>
      </c>
      <c r="X247" s="347">
        <f t="shared" si="6"/>
        <v>0</v>
      </c>
      <c r="Y247" s="347">
        <f t="shared" si="7"/>
        <v>0</v>
      </c>
      <c r="Z247" s="347">
        <f t="shared" si="8"/>
        <v>0</v>
      </c>
      <c r="AA247" s="347">
        <f t="shared" si="9"/>
        <v>0</v>
      </c>
      <c r="AB247" s="347" t="str">
        <f t="shared" si="10"/>
        <v/>
      </c>
      <c r="AC247" s="347" t="str">
        <f t="shared" si="11"/>
        <v/>
      </c>
      <c r="AD247" s="347" t="str">
        <f t="shared" si="12"/>
        <v/>
      </c>
      <c r="AE247" s="347" t="str">
        <f t="shared" si="13"/>
        <v/>
      </c>
    </row>
    <row r="248" spans="1:31" s="344" customFormat="1" ht="21" customHeight="1" x14ac:dyDescent="0.25">
      <c r="A248" s="346" t="s">
        <v>14338</v>
      </c>
      <c r="B248" s="346" t="s">
        <v>15045</v>
      </c>
      <c r="C248" s="346" t="s">
        <v>14933</v>
      </c>
      <c r="D248" s="346" t="s">
        <v>4</v>
      </c>
      <c r="E248" s="346" t="s">
        <v>103</v>
      </c>
      <c r="F248" s="346">
        <v>1</v>
      </c>
      <c r="G248" s="346">
        <v>4</v>
      </c>
      <c r="H248" s="346">
        <v>0</v>
      </c>
      <c r="I248" s="346" t="s">
        <v>14933</v>
      </c>
      <c r="J248" s="346"/>
      <c r="K248" s="346" t="s">
        <v>14934</v>
      </c>
      <c r="L248" s="346"/>
      <c r="M248" s="346" t="s">
        <v>14933</v>
      </c>
      <c r="N248" s="346" t="s">
        <v>14935</v>
      </c>
      <c r="O248" s="346" t="s">
        <v>14936</v>
      </c>
      <c r="P248" s="346" t="s">
        <v>14937</v>
      </c>
      <c r="Q248" s="346" t="s">
        <v>14938</v>
      </c>
      <c r="R248" s="347">
        <f t="shared" si="0"/>
        <v>0</v>
      </c>
      <c r="S248" s="347">
        <f t="shared" si="1"/>
        <v>0</v>
      </c>
      <c r="T248" s="347">
        <f t="shared" si="2"/>
        <v>0</v>
      </c>
      <c r="U248" s="347">
        <f t="shared" si="3"/>
        <v>0</v>
      </c>
      <c r="V248" s="347">
        <f t="shared" si="4"/>
        <v>0</v>
      </c>
      <c r="W248" s="347">
        <f t="shared" si="5"/>
        <v>0</v>
      </c>
      <c r="X248" s="347">
        <f t="shared" si="6"/>
        <v>0</v>
      </c>
      <c r="Y248" s="347">
        <f t="shared" si="7"/>
        <v>0</v>
      </c>
      <c r="Z248" s="347">
        <f t="shared" si="8"/>
        <v>0</v>
      </c>
      <c r="AA248" s="347">
        <f t="shared" si="9"/>
        <v>0</v>
      </c>
      <c r="AB248" s="347" t="str">
        <f t="shared" si="10"/>
        <v/>
      </c>
      <c r="AC248" s="347" t="str">
        <f t="shared" si="11"/>
        <v/>
      </c>
      <c r="AD248" s="347" t="str">
        <f t="shared" si="12"/>
        <v/>
      </c>
      <c r="AE248" s="347" t="str">
        <f t="shared" si="13"/>
        <v/>
      </c>
    </row>
    <row r="249" spans="1:31" s="344" customFormat="1" ht="21" customHeight="1" x14ac:dyDescent="0.25">
      <c r="A249" s="346" t="s">
        <v>14338</v>
      </c>
      <c r="B249" s="346" t="s">
        <v>15046</v>
      </c>
      <c r="C249" s="346" t="s">
        <v>14940</v>
      </c>
      <c r="D249" s="346" t="s">
        <v>4</v>
      </c>
      <c r="E249" s="346" t="s">
        <v>103</v>
      </c>
      <c r="F249" s="346">
        <v>2</v>
      </c>
      <c r="G249" s="346">
        <v>3</v>
      </c>
      <c r="H249" s="346">
        <v>0</v>
      </c>
      <c r="I249" s="346" t="s">
        <v>14940</v>
      </c>
      <c r="J249" s="346"/>
      <c r="K249" s="346" t="s">
        <v>14941</v>
      </c>
      <c r="L249" s="346"/>
      <c r="M249" s="346" t="s">
        <v>14940</v>
      </c>
      <c r="N249" s="346" t="s">
        <v>126</v>
      </c>
      <c r="O249" s="346" t="s">
        <v>14942</v>
      </c>
      <c r="P249" s="346" t="s">
        <v>14943</v>
      </c>
      <c r="Q249" s="346" t="s">
        <v>14944</v>
      </c>
      <c r="R249" s="347">
        <f t="shared" si="0"/>
        <v>0</v>
      </c>
      <c r="S249" s="347">
        <f t="shared" si="1"/>
        <v>0</v>
      </c>
      <c r="T249" s="347">
        <f t="shared" si="2"/>
        <v>0</v>
      </c>
      <c r="U249" s="347">
        <f t="shared" si="3"/>
        <v>0</v>
      </c>
      <c r="V249" s="347">
        <f t="shared" si="4"/>
        <v>0</v>
      </c>
      <c r="W249" s="347">
        <f t="shared" si="5"/>
        <v>0</v>
      </c>
      <c r="X249" s="347">
        <f t="shared" si="6"/>
        <v>0</v>
      </c>
      <c r="Y249" s="347">
        <f t="shared" si="7"/>
        <v>0</v>
      </c>
      <c r="Z249" s="347">
        <f t="shared" si="8"/>
        <v>0</v>
      </c>
      <c r="AA249" s="347">
        <f t="shared" si="9"/>
        <v>0</v>
      </c>
      <c r="AB249" s="347" t="str">
        <f t="shared" si="10"/>
        <v/>
      </c>
      <c r="AC249" s="347" t="str">
        <f t="shared" si="11"/>
        <v/>
      </c>
      <c r="AD249" s="347" t="str">
        <f t="shared" si="12"/>
        <v/>
      </c>
      <c r="AE249" s="347" t="str">
        <f t="shared" si="13"/>
        <v/>
      </c>
    </row>
    <row r="250" spans="1:31" s="344" customFormat="1" ht="21" customHeight="1" x14ac:dyDescent="0.25">
      <c r="A250" s="346" t="s">
        <v>14338</v>
      </c>
      <c r="B250" s="346" t="s">
        <v>15047</v>
      </c>
      <c r="C250" s="346" t="s">
        <v>14946</v>
      </c>
      <c r="D250" s="346" t="s">
        <v>4</v>
      </c>
      <c r="E250" s="346" t="s">
        <v>103</v>
      </c>
      <c r="F250" s="346">
        <v>3</v>
      </c>
      <c r="G250" s="346">
        <v>3</v>
      </c>
      <c r="H250" s="346">
        <v>0</v>
      </c>
      <c r="I250" s="346" t="s">
        <v>14946</v>
      </c>
      <c r="J250" s="346"/>
      <c r="K250" s="346" t="s">
        <v>14947</v>
      </c>
      <c r="L250" s="346"/>
      <c r="M250" s="346" t="s">
        <v>14946</v>
      </c>
      <c r="N250" s="346" t="s">
        <v>14948</v>
      </c>
      <c r="O250" s="346" t="s">
        <v>14949</v>
      </c>
      <c r="P250" s="346" t="s">
        <v>14950</v>
      </c>
      <c r="Q250" s="346" t="s">
        <v>14951</v>
      </c>
      <c r="R250" s="347">
        <f t="shared" si="0"/>
        <v>0</v>
      </c>
      <c r="S250" s="347">
        <f t="shared" si="1"/>
        <v>0</v>
      </c>
      <c r="T250" s="347">
        <f t="shared" si="2"/>
        <v>0</v>
      </c>
      <c r="U250" s="347">
        <f t="shared" si="3"/>
        <v>0</v>
      </c>
      <c r="V250" s="347">
        <f t="shared" si="4"/>
        <v>0</v>
      </c>
      <c r="W250" s="347">
        <f t="shared" si="5"/>
        <v>0</v>
      </c>
      <c r="X250" s="347">
        <f t="shared" si="6"/>
        <v>0</v>
      </c>
      <c r="Y250" s="347">
        <f t="shared" si="7"/>
        <v>0</v>
      </c>
      <c r="Z250" s="347">
        <f t="shared" si="8"/>
        <v>0</v>
      </c>
      <c r="AA250" s="347">
        <f t="shared" si="9"/>
        <v>0</v>
      </c>
      <c r="AB250" s="347" t="str">
        <f t="shared" si="10"/>
        <v/>
      </c>
      <c r="AC250" s="347" t="str">
        <f t="shared" si="11"/>
        <v/>
      </c>
      <c r="AD250" s="347" t="str">
        <f t="shared" si="12"/>
        <v/>
      </c>
      <c r="AE250" s="347" t="str">
        <f t="shared" si="13"/>
        <v/>
      </c>
    </row>
    <row r="251" spans="1:31" s="344" customFormat="1" ht="21" customHeight="1" x14ac:dyDescent="0.25">
      <c r="A251" s="346" t="s">
        <v>14338</v>
      </c>
      <c r="B251" s="346" t="s">
        <v>15048</v>
      </c>
      <c r="C251" s="346" t="s">
        <v>14961</v>
      </c>
      <c r="D251" s="346" t="s">
        <v>4</v>
      </c>
      <c r="E251" s="346" t="s">
        <v>103</v>
      </c>
      <c r="F251" s="346">
        <v>4</v>
      </c>
      <c r="G251" s="346">
        <v>2</v>
      </c>
      <c r="H251" s="346">
        <v>0</v>
      </c>
      <c r="I251" s="346" t="s">
        <v>14961</v>
      </c>
      <c r="J251" s="346"/>
      <c r="K251" s="346" t="s">
        <v>14985</v>
      </c>
      <c r="L251" s="346"/>
      <c r="M251" s="346" t="s">
        <v>14961</v>
      </c>
      <c r="N251" s="346" t="s">
        <v>132</v>
      </c>
      <c r="O251" s="346" t="s">
        <v>14963</v>
      </c>
      <c r="P251" s="346" t="s">
        <v>14964</v>
      </c>
      <c r="Q251" s="346" t="s">
        <v>14965</v>
      </c>
      <c r="R251" s="347">
        <f t="shared" si="0"/>
        <v>0</v>
      </c>
      <c r="S251" s="347">
        <f t="shared" si="1"/>
        <v>0</v>
      </c>
      <c r="T251" s="347">
        <f t="shared" si="2"/>
        <v>0</v>
      </c>
      <c r="U251" s="347">
        <f t="shared" si="3"/>
        <v>0</v>
      </c>
      <c r="V251" s="347">
        <f t="shared" si="4"/>
        <v>0</v>
      </c>
      <c r="W251" s="347">
        <f t="shared" si="5"/>
        <v>0</v>
      </c>
      <c r="X251" s="347">
        <f t="shared" si="6"/>
        <v>0</v>
      </c>
      <c r="Y251" s="347">
        <f t="shared" si="7"/>
        <v>0</v>
      </c>
      <c r="Z251" s="347">
        <f t="shared" si="8"/>
        <v>0</v>
      </c>
      <c r="AA251" s="347">
        <f t="shared" si="9"/>
        <v>0</v>
      </c>
      <c r="AB251" s="347" t="str">
        <f t="shared" si="10"/>
        <v/>
      </c>
      <c r="AC251" s="347" t="str">
        <f t="shared" si="11"/>
        <v/>
      </c>
      <c r="AD251" s="347" t="str">
        <f t="shared" si="12"/>
        <v/>
      </c>
      <c r="AE251" s="347" t="str">
        <f t="shared" si="13"/>
        <v/>
      </c>
    </row>
    <row r="252" spans="1:31" s="344" customFormat="1" ht="21" customHeight="1" x14ac:dyDescent="0.25">
      <c r="A252" s="346" t="s">
        <v>14338</v>
      </c>
      <c r="B252" s="346" t="s">
        <v>15049</v>
      </c>
      <c r="C252" s="346" t="s">
        <v>15050</v>
      </c>
      <c r="D252" s="346" t="s">
        <v>4</v>
      </c>
      <c r="E252" s="346" t="s">
        <v>14954</v>
      </c>
      <c r="F252" s="346">
        <v>5</v>
      </c>
      <c r="G252" s="346">
        <v>0</v>
      </c>
      <c r="H252" s="346">
        <v>0</v>
      </c>
      <c r="I252" s="346"/>
      <c r="J252" s="346"/>
      <c r="K252" s="346"/>
      <c r="L252" s="346"/>
      <c r="M252" s="346"/>
      <c r="N252" s="346"/>
      <c r="O252" s="346"/>
      <c r="P252" s="346"/>
      <c r="Q252" s="346"/>
      <c r="R252" s="347">
        <f t="shared" ref="R252:R315" si="14">IF(AND($A252=$B$20,$D252="PRO",$E252="POS"),1,0)</f>
        <v>0</v>
      </c>
      <c r="S252" s="347">
        <f t="shared" ref="S252:S315" si="15">IF(AND($A252=$B$20,$D252="CFA",$E252="POS"),1,0)</f>
        <v>0</v>
      </c>
      <c r="T252" s="347">
        <f t="shared" ref="T252:T315" si="16">IF($R252=0,0,IF(OR(AND($M252&lt;&gt;"",ISNUMBER(SEARCH($M252,$B$5))),AND($N252&lt;&gt;"",ISNUMBER(SEARCH($N252,$B$5)),OR($O252="",ISNUMBER(SEARCH($O252,$B$5))))),1,0))</f>
        <v>0</v>
      </c>
      <c r="U252" s="347">
        <f t="shared" ref="U252:U315" si="17">IF($R252=0,0,IF(OR(AND($M252&lt;&gt;"",ISNUMBER(SEARCH($M252,$B$5&amp;" "&amp;$B$10))),AND($N252&lt;&gt;"",ISNUMBER(SEARCH($N252,$B$5&amp;" "&amp;$B$10)),OR($O252="",ISNUMBER(SEARCH($O252,$B$5&amp;" "&amp;$B$10))))),1,0))</f>
        <v>0</v>
      </c>
      <c r="V252" s="347">
        <f t="shared" ref="V252:V315" si="18">IF($S252=0,0,IF(OR(AND($M252&lt;&gt;"",ISNUMBER(SEARCH($M252,$D$5))),AND($N252&lt;&gt;"",ISNUMBER(SEARCH($N252,$D$5)),OR($O252="",ISNUMBER(SEARCH($O252,$D$5))))),1,0))</f>
        <v>0</v>
      </c>
      <c r="W252" s="347">
        <f t="shared" ref="W252:W315" si="19">IF($S252=0,0,IF(OR(AND($M252&lt;&gt;"",ISNUMBER(SEARCH($M252,$D$5&amp;" "&amp;$D$10))),AND($N252&lt;&gt;"",ISNUMBER(SEARCH($N252,$D$5&amp;" "&amp;$D$10)),OR($O252="",ISNUMBER(SEARCH($O252,$D$5&amp;" "&amp;$D$10))))),1,0))</f>
        <v>0</v>
      </c>
      <c r="X252" s="347">
        <f t="shared" ref="X252:X315" si="20">IF($T252=1,$G252,0)</f>
        <v>0</v>
      </c>
      <c r="Y252" s="347">
        <f t="shared" ref="Y252:Y315" si="21">IF($U252=1,$G252,0)</f>
        <v>0</v>
      </c>
      <c r="Z252" s="347">
        <f t="shared" ref="Z252:Z315" si="22">IF($V252=1,$H252,0)</f>
        <v>0</v>
      </c>
      <c r="AA252" s="347">
        <f t="shared" ref="AA252:AA315" si="23">IF($W252=1,$H252,0)</f>
        <v>0</v>
      </c>
      <c r="AB252" s="347" t="str">
        <f t="shared" ref="AB252:AB315" si="24">IF(AND($R252=1,$T252=0),$F252+ROW()/100000,"")</f>
        <v/>
      </c>
      <c r="AC252" s="347" t="str">
        <f t="shared" ref="AC252:AC315" si="25">IF(AND($R252=1,$U252=0),$F252+ROW()/100000,"")</f>
        <v/>
      </c>
      <c r="AD252" s="347" t="str">
        <f t="shared" ref="AD252:AD315" si="26">IF(AND($S252=1,$V252=0),$F252+ROW()/100000,"")</f>
        <v/>
      </c>
      <c r="AE252" s="347" t="str">
        <f t="shared" ref="AE252:AE315" si="27">IF(AND($S252=1,$W252=0),$F252+ROW()/100000,"")</f>
        <v/>
      </c>
    </row>
    <row r="253" spans="1:31" s="344" customFormat="1" ht="21" customHeight="1" x14ac:dyDescent="0.25">
      <c r="A253" s="346" t="s">
        <v>14338</v>
      </c>
      <c r="B253" s="346" t="s">
        <v>15051</v>
      </c>
      <c r="C253" s="346" t="s">
        <v>14940</v>
      </c>
      <c r="D253" s="346" t="s">
        <v>1</v>
      </c>
      <c r="E253" s="346" t="s">
        <v>103</v>
      </c>
      <c r="F253" s="346">
        <v>1</v>
      </c>
      <c r="G253" s="346">
        <v>0</v>
      </c>
      <c r="H253" s="346">
        <v>3</v>
      </c>
      <c r="I253" s="346"/>
      <c r="J253" s="346" t="s">
        <v>14940</v>
      </c>
      <c r="K253" s="346"/>
      <c r="L253" s="346" t="s">
        <v>14957</v>
      </c>
      <c r="M253" s="346" t="s">
        <v>14940</v>
      </c>
      <c r="N253" s="346" t="s">
        <v>126</v>
      </c>
      <c r="O253" s="346" t="s">
        <v>14942</v>
      </c>
      <c r="P253" s="346" t="s">
        <v>14943</v>
      </c>
      <c r="Q253" s="346" t="s">
        <v>14944</v>
      </c>
      <c r="R253" s="347">
        <f t="shared" si="14"/>
        <v>0</v>
      </c>
      <c r="S253" s="347">
        <f t="shared" si="15"/>
        <v>0</v>
      </c>
      <c r="T253" s="347">
        <f t="shared" si="16"/>
        <v>0</v>
      </c>
      <c r="U253" s="347">
        <f t="shared" si="17"/>
        <v>0</v>
      </c>
      <c r="V253" s="347">
        <f t="shared" si="18"/>
        <v>0</v>
      </c>
      <c r="W253" s="347">
        <f t="shared" si="19"/>
        <v>0</v>
      </c>
      <c r="X253" s="347">
        <f t="shared" si="20"/>
        <v>0</v>
      </c>
      <c r="Y253" s="347">
        <f t="shared" si="21"/>
        <v>0</v>
      </c>
      <c r="Z253" s="347">
        <f t="shared" si="22"/>
        <v>0</v>
      </c>
      <c r="AA253" s="347">
        <f t="shared" si="23"/>
        <v>0</v>
      </c>
      <c r="AB253" s="347" t="str">
        <f t="shared" si="24"/>
        <v/>
      </c>
      <c r="AC253" s="347" t="str">
        <f t="shared" si="25"/>
        <v/>
      </c>
      <c r="AD253" s="347" t="str">
        <f t="shared" si="26"/>
        <v/>
      </c>
      <c r="AE253" s="347" t="str">
        <f t="shared" si="27"/>
        <v/>
      </c>
    </row>
    <row r="254" spans="1:31" s="344" customFormat="1" ht="21" customHeight="1" x14ac:dyDescent="0.25">
      <c r="A254" s="346" t="s">
        <v>14338</v>
      </c>
      <c r="B254" s="346" t="s">
        <v>15052</v>
      </c>
      <c r="C254" s="346" t="s">
        <v>14946</v>
      </c>
      <c r="D254" s="346" t="s">
        <v>1</v>
      </c>
      <c r="E254" s="346" t="s">
        <v>103</v>
      </c>
      <c r="F254" s="346">
        <v>2</v>
      </c>
      <c r="G254" s="346">
        <v>0</v>
      </c>
      <c r="H254" s="346">
        <v>3</v>
      </c>
      <c r="I254" s="346"/>
      <c r="J254" s="346" t="s">
        <v>14946</v>
      </c>
      <c r="K254" s="346"/>
      <c r="L254" s="346" t="s">
        <v>14959</v>
      </c>
      <c r="M254" s="346" t="s">
        <v>14946</v>
      </c>
      <c r="N254" s="346" t="s">
        <v>14948</v>
      </c>
      <c r="O254" s="346" t="s">
        <v>14949</v>
      </c>
      <c r="P254" s="346" t="s">
        <v>14950</v>
      </c>
      <c r="Q254" s="346" t="s">
        <v>14951</v>
      </c>
      <c r="R254" s="347">
        <f t="shared" si="14"/>
        <v>0</v>
      </c>
      <c r="S254" s="347">
        <f t="shared" si="15"/>
        <v>0</v>
      </c>
      <c r="T254" s="347">
        <f t="shared" si="16"/>
        <v>0</v>
      </c>
      <c r="U254" s="347">
        <f t="shared" si="17"/>
        <v>0</v>
      </c>
      <c r="V254" s="347">
        <f t="shared" si="18"/>
        <v>0</v>
      </c>
      <c r="W254" s="347">
        <f t="shared" si="19"/>
        <v>0</v>
      </c>
      <c r="X254" s="347">
        <f t="shared" si="20"/>
        <v>0</v>
      </c>
      <c r="Y254" s="347">
        <f t="shared" si="21"/>
        <v>0</v>
      </c>
      <c r="Z254" s="347">
        <f t="shared" si="22"/>
        <v>0</v>
      </c>
      <c r="AA254" s="347">
        <f t="shared" si="23"/>
        <v>0</v>
      </c>
      <c r="AB254" s="347" t="str">
        <f t="shared" si="24"/>
        <v/>
      </c>
      <c r="AC254" s="347" t="str">
        <f t="shared" si="25"/>
        <v/>
      </c>
      <c r="AD254" s="347" t="str">
        <f t="shared" si="26"/>
        <v/>
      </c>
      <c r="AE254" s="347" t="str">
        <f t="shared" si="27"/>
        <v/>
      </c>
    </row>
    <row r="255" spans="1:31" s="344" customFormat="1" ht="21" customHeight="1" x14ac:dyDescent="0.25">
      <c r="A255" s="346" t="s">
        <v>14338</v>
      </c>
      <c r="B255" s="346" t="s">
        <v>15053</v>
      </c>
      <c r="C255" s="346" t="s">
        <v>14961</v>
      </c>
      <c r="D255" s="346" t="s">
        <v>1</v>
      </c>
      <c r="E255" s="346" t="s">
        <v>103</v>
      </c>
      <c r="F255" s="346">
        <v>3</v>
      </c>
      <c r="G255" s="346">
        <v>0</v>
      </c>
      <c r="H255" s="346">
        <v>2</v>
      </c>
      <c r="I255" s="346"/>
      <c r="J255" s="346" t="s">
        <v>14961</v>
      </c>
      <c r="K255" s="346"/>
      <c r="L255" s="346" t="s">
        <v>14962</v>
      </c>
      <c r="M255" s="346" t="s">
        <v>14961</v>
      </c>
      <c r="N255" s="346" t="s">
        <v>132</v>
      </c>
      <c r="O255" s="346" t="s">
        <v>14963</v>
      </c>
      <c r="P255" s="346" t="s">
        <v>14964</v>
      </c>
      <c r="Q255" s="346" t="s">
        <v>14965</v>
      </c>
      <c r="R255" s="347">
        <f t="shared" si="14"/>
        <v>0</v>
      </c>
      <c r="S255" s="347">
        <f t="shared" si="15"/>
        <v>0</v>
      </c>
      <c r="T255" s="347">
        <f t="shared" si="16"/>
        <v>0</v>
      </c>
      <c r="U255" s="347">
        <f t="shared" si="17"/>
        <v>0</v>
      </c>
      <c r="V255" s="347">
        <f t="shared" si="18"/>
        <v>0</v>
      </c>
      <c r="W255" s="347">
        <f t="shared" si="19"/>
        <v>0</v>
      </c>
      <c r="X255" s="347">
        <f t="shared" si="20"/>
        <v>0</v>
      </c>
      <c r="Y255" s="347">
        <f t="shared" si="21"/>
        <v>0</v>
      </c>
      <c r="Z255" s="347">
        <f t="shared" si="22"/>
        <v>0</v>
      </c>
      <c r="AA255" s="347">
        <f t="shared" si="23"/>
        <v>0</v>
      </c>
      <c r="AB255" s="347" t="str">
        <f t="shared" si="24"/>
        <v/>
      </c>
      <c r="AC255" s="347" t="str">
        <f t="shared" si="25"/>
        <v/>
      </c>
      <c r="AD255" s="347" t="str">
        <f t="shared" si="26"/>
        <v/>
      </c>
      <c r="AE255" s="347" t="str">
        <f t="shared" si="27"/>
        <v/>
      </c>
    </row>
    <row r="256" spans="1:31" s="344" customFormat="1" ht="21" customHeight="1" x14ac:dyDescent="0.25">
      <c r="A256" s="346" t="s">
        <v>14338</v>
      </c>
      <c r="B256" s="346" t="s">
        <v>15054</v>
      </c>
      <c r="C256" s="346" t="s">
        <v>14987</v>
      </c>
      <c r="D256" s="346" t="s">
        <v>1</v>
      </c>
      <c r="E256" s="346" t="s">
        <v>103</v>
      </c>
      <c r="F256" s="346">
        <v>4</v>
      </c>
      <c r="G256" s="346">
        <v>0</v>
      </c>
      <c r="H256" s="346">
        <v>2</v>
      </c>
      <c r="I256" s="346"/>
      <c r="J256" s="346" t="s">
        <v>14987</v>
      </c>
      <c r="K256" s="346"/>
      <c r="L256" s="346" t="s">
        <v>14996</v>
      </c>
      <c r="M256" s="346" t="s">
        <v>14987</v>
      </c>
      <c r="N256" s="346" t="s">
        <v>14989</v>
      </c>
      <c r="O256" s="346" t="s">
        <v>14990</v>
      </c>
      <c r="P256" s="346" t="s">
        <v>179</v>
      </c>
      <c r="Q256" s="346" t="s">
        <v>14991</v>
      </c>
      <c r="R256" s="347">
        <f t="shared" si="14"/>
        <v>0</v>
      </c>
      <c r="S256" s="347">
        <f t="shared" si="15"/>
        <v>0</v>
      </c>
      <c r="T256" s="347">
        <f t="shared" si="16"/>
        <v>0</v>
      </c>
      <c r="U256" s="347">
        <f t="shared" si="17"/>
        <v>0</v>
      </c>
      <c r="V256" s="347">
        <f t="shared" si="18"/>
        <v>0</v>
      </c>
      <c r="W256" s="347">
        <f t="shared" si="19"/>
        <v>0</v>
      </c>
      <c r="X256" s="347">
        <f t="shared" si="20"/>
        <v>0</v>
      </c>
      <c r="Y256" s="347">
        <f t="shared" si="21"/>
        <v>0</v>
      </c>
      <c r="Z256" s="347">
        <f t="shared" si="22"/>
        <v>0</v>
      </c>
      <c r="AA256" s="347">
        <f t="shared" si="23"/>
        <v>0</v>
      </c>
      <c r="AB256" s="347" t="str">
        <f t="shared" si="24"/>
        <v/>
      </c>
      <c r="AC256" s="347" t="str">
        <f t="shared" si="25"/>
        <v/>
      </c>
      <c r="AD256" s="347" t="str">
        <f t="shared" si="26"/>
        <v/>
      </c>
      <c r="AE256" s="347" t="str">
        <f t="shared" si="27"/>
        <v/>
      </c>
    </row>
    <row r="257" spans="1:31" s="344" customFormat="1" ht="21" customHeight="1" x14ac:dyDescent="0.25">
      <c r="A257" s="346" t="s">
        <v>14338</v>
      </c>
      <c r="B257" s="346" t="s">
        <v>15055</v>
      </c>
      <c r="C257" s="346" t="s">
        <v>15056</v>
      </c>
      <c r="D257" s="346" t="s">
        <v>1</v>
      </c>
      <c r="E257" s="346" t="s">
        <v>14954</v>
      </c>
      <c r="F257" s="346">
        <v>5</v>
      </c>
      <c r="G257" s="346">
        <v>0</v>
      </c>
      <c r="H257" s="346">
        <v>0</v>
      </c>
      <c r="I257" s="346"/>
      <c r="J257" s="346"/>
      <c r="K257" s="346"/>
      <c r="L257" s="346"/>
      <c r="M257" s="346"/>
      <c r="N257" s="346"/>
      <c r="O257" s="346"/>
      <c r="P257" s="346"/>
      <c r="Q257" s="346"/>
      <c r="R257" s="347">
        <f t="shared" si="14"/>
        <v>0</v>
      </c>
      <c r="S257" s="347">
        <f t="shared" si="15"/>
        <v>0</v>
      </c>
      <c r="T257" s="347">
        <f t="shared" si="16"/>
        <v>0</v>
      </c>
      <c r="U257" s="347">
        <f t="shared" si="17"/>
        <v>0</v>
      </c>
      <c r="V257" s="347">
        <f t="shared" si="18"/>
        <v>0</v>
      </c>
      <c r="W257" s="347">
        <f t="shared" si="19"/>
        <v>0</v>
      </c>
      <c r="X257" s="347">
        <f t="shared" si="20"/>
        <v>0</v>
      </c>
      <c r="Y257" s="347">
        <f t="shared" si="21"/>
        <v>0</v>
      </c>
      <c r="Z257" s="347">
        <f t="shared" si="22"/>
        <v>0</v>
      </c>
      <c r="AA257" s="347">
        <f t="shared" si="23"/>
        <v>0</v>
      </c>
      <c r="AB257" s="347" t="str">
        <f t="shared" si="24"/>
        <v/>
      </c>
      <c r="AC257" s="347" t="str">
        <f t="shared" si="25"/>
        <v/>
      </c>
      <c r="AD257" s="347" t="str">
        <f t="shared" si="26"/>
        <v/>
      </c>
      <c r="AE257" s="347" t="str">
        <f t="shared" si="27"/>
        <v/>
      </c>
    </row>
    <row r="258" spans="1:31" s="344" customFormat="1" ht="21" customHeight="1" x14ac:dyDescent="0.25">
      <c r="A258" s="346" t="s">
        <v>14422</v>
      </c>
      <c r="B258" s="346" t="s">
        <v>15057</v>
      </c>
      <c r="C258" s="346" t="s">
        <v>15058</v>
      </c>
      <c r="D258" s="346" t="s">
        <v>4</v>
      </c>
      <c r="E258" s="346" t="s">
        <v>103</v>
      </c>
      <c r="F258" s="346">
        <v>1</v>
      </c>
      <c r="G258" s="346">
        <v>4</v>
      </c>
      <c r="H258" s="346">
        <v>0</v>
      </c>
      <c r="I258" s="346" t="s">
        <v>15058</v>
      </c>
      <c r="J258" s="346"/>
      <c r="K258" s="346" t="s">
        <v>15059</v>
      </c>
      <c r="L258" s="346"/>
      <c r="M258" s="346" t="s">
        <v>15058</v>
      </c>
      <c r="N258" s="346" t="s">
        <v>15060</v>
      </c>
      <c r="O258" s="346"/>
      <c r="P258" s="346"/>
      <c r="Q258" s="346"/>
      <c r="R258" s="347">
        <f t="shared" si="14"/>
        <v>0</v>
      </c>
      <c r="S258" s="347">
        <f t="shared" si="15"/>
        <v>0</v>
      </c>
      <c r="T258" s="347">
        <f t="shared" si="16"/>
        <v>0</v>
      </c>
      <c r="U258" s="347">
        <f t="shared" si="17"/>
        <v>0</v>
      </c>
      <c r="V258" s="347">
        <f t="shared" si="18"/>
        <v>0</v>
      </c>
      <c r="W258" s="347">
        <f t="shared" si="19"/>
        <v>0</v>
      </c>
      <c r="X258" s="347">
        <f t="shared" si="20"/>
        <v>0</v>
      </c>
      <c r="Y258" s="347">
        <f t="shared" si="21"/>
        <v>0</v>
      </c>
      <c r="Z258" s="347">
        <f t="shared" si="22"/>
        <v>0</v>
      </c>
      <c r="AA258" s="347">
        <f t="shared" si="23"/>
        <v>0</v>
      </c>
      <c r="AB258" s="347" t="str">
        <f t="shared" si="24"/>
        <v/>
      </c>
      <c r="AC258" s="347" t="str">
        <f t="shared" si="25"/>
        <v/>
      </c>
      <c r="AD258" s="347" t="str">
        <f t="shared" si="26"/>
        <v/>
      </c>
      <c r="AE258" s="347" t="str">
        <f t="shared" si="27"/>
        <v/>
      </c>
    </row>
    <row r="259" spans="1:31" s="344" customFormat="1" ht="21" customHeight="1" x14ac:dyDescent="0.25">
      <c r="A259" s="346" t="s">
        <v>14422</v>
      </c>
      <c r="B259" s="346" t="s">
        <v>15061</v>
      </c>
      <c r="C259" s="346" t="s">
        <v>15062</v>
      </c>
      <c r="D259" s="346" t="s">
        <v>4</v>
      </c>
      <c r="E259" s="346" t="s">
        <v>103</v>
      </c>
      <c r="F259" s="346">
        <v>2</v>
      </c>
      <c r="G259" s="346">
        <v>3</v>
      </c>
      <c r="H259" s="346">
        <v>0</v>
      </c>
      <c r="I259" s="346" t="s">
        <v>15062</v>
      </c>
      <c r="J259" s="346"/>
      <c r="K259" s="346" t="s">
        <v>15063</v>
      </c>
      <c r="L259" s="346"/>
      <c r="M259" s="346" t="s">
        <v>15062</v>
      </c>
      <c r="N259" s="346" t="s">
        <v>15060</v>
      </c>
      <c r="O259" s="346"/>
      <c r="P259" s="346"/>
      <c r="Q259" s="346"/>
      <c r="R259" s="347">
        <f t="shared" si="14"/>
        <v>0</v>
      </c>
      <c r="S259" s="347">
        <f t="shared" si="15"/>
        <v>0</v>
      </c>
      <c r="T259" s="347">
        <f t="shared" si="16"/>
        <v>0</v>
      </c>
      <c r="U259" s="347">
        <f t="shared" si="17"/>
        <v>0</v>
      </c>
      <c r="V259" s="347">
        <f t="shared" si="18"/>
        <v>0</v>
      </c>
      <c r="W259" s="347">
        <f t="shared" si="19"/>
        <v>0</v>
      </c>
      <c r="X259" s="347">
        <f t="shared" si="20"/>
        <v>0</v>
      </c>
      <c r="Y259" s="347">
        <f t="shared" si="21"/>
        <v>0</v>
      </c>
      <c r="Z259" s="347">
        <f t="shared" si="22"/>
        <v>0</v>
      </c>
      <c r="AA259" s="347">
        <f t="shared" si="23"/>
        <v>0</v>
      </c>
      <c r="AB259" s="347" t="str">
        <f t="shared" si="24"/>
        <v/>
      </c>
      <c r="AC259" s="347" t="str">
        <f t="shared" si="25"/>
        <v/>
      </c>
      <c r="AD259" s="347" t="str">
        <f t="shared" si="26"/>
        <v/>
      </c>
      <c r="AE259" s="347" t="str">
        <f t="shared" si="27"/>
        <v/>
      </c>
    </row>
    <row r="260" spans="1:31" s="344" customFormat="1" ht="21" customHeight="1" x14ac:dyDescent="0.25">
      <c r="A260" s="346" t="s">
        <v>14422</v>
      </c>
      <c r="B260" s="346" t="s">
        <v>15064</v>
      </c>
      <c r="C260" s="346" t="s">
        <v>14933</v>
      </c>
      <c r="D260" s="346" t="s">
        <v>4</v>
      </c>
      <c r="E260" s="346" t="s">
        <v>103</v>
      </c>
      <c r="F260" s="346">
        <v>3</v>
      </c>
      <c r="G260" s="346">
        <v>3</v>
      </c>
      <c r="H260" s="346">
        <v>0</v>
      </c>
      <c r="I260" s="346" t="s">
        <v>14933</v>
      </c>
      <c r="J260" s="346"/>
      <c r="K260" s="346" t="s">
        <v>14934</v>
      </c>
      <c r="L260" s="346"/>
      <c r="M260" s="346" t="s">
        <v>14933</v>
      </c>
      <c r="N260" s="346" t="s">
        <v>14935</v>
      </c>
      <c r="O260" s="346" t="s">
        <v>14936</v>
      </c>
      <c r="P260" s="346" t="s">
        <v>14937</v>
      </c>
      <c r="Q260" s="346" t="s">
        <v>14938</v>
      </c>
      <c r="R260" s="347">
        <f t="shared" si="14"/>
        <v>0</v>
      </c>
      <c r="S260" s="347">
        <f t="shared" si="15"/>
        <v>0</v>
      </c>
      <c r="T260" s="347">
        <f t="shared" si="16"/>
        <v>0</v>
      </c>
      <c r="U260" s="347">
        <f t="shared" si="17"/>
        <v>0</v>
      </c>
      <c r="V260" s="347">
        <f t="shared" si="18"/>
        <v>0</v>
      </c>
      <c r="W260" s="347">
        <f t="shared" si="19"/>
        <v>0</v>
      </c>
      <c r="X260" s="347">
        <f t="shared" si="20"/>
        <v>0</v>
      </c>
      <c r="Y260" s="347">
        <f t="shared" si="21"/>
        <v>0</v>
      </c>
      <c r="Z260" s="347">
        <f t="shared" si="22"/>
        <v>0</v>
      </c>
      <c r="AA260" s="347">
        <f t="shared" si="23"/>
        <v>0</v>
      </c>
      <c r="AB260" s="347" t="str">
        <f t="shared" si="24"/>
        <v/>
      </c>
      <c r="AC260" s="347" t="str">
        <f t="shared" si="25"/>
        <v/>
      </c>
      <c r="AD260" s="347" t="str">
        <f t="shared" si="26"/>
        <v/>
      </c>
      <c r="AE260" s="347" t="str">
        <f t="shared" si="27"/>
        <v/>
      </c>
    </row>
    <row r="261" spans="1:31" s="344" customFormat="1" ht="21" customHeight="1" x14ac:dyDescent="0.25">
      <c r="A261" s="346" t="s">
        <v>14422</v>
      </c>
      <c r="B261" s="346" t="s">
        <v>15065</v>
      </c>
      <c r="C261" s="346" t="s">
        <v>14940</v>
      </c>
      <c r="D261" s="346" t="s">
        <v>4</v>
      </c>
      <c r="E261" s="346" t="s">
        <v>103</v>
      </c>
      <c r="F261" s="346">
        <v>4</v>
      </c>
      <c r="G261" s="346">
        <v>2</v>
      </c>
      <c r="H261" s="346">
        <v>0</v>
      </c>
      <c r="I261" s="346" t="s">
        <v>14940</v>
      </c>
      <c r="J261" s="346"/>
      <c r="K261" s="346" t="s">
        <v>14941</v>
      </c>
      <c r="L261" s="346"/>
      <c r="M261" s="346" t="s">
        <v>14940</v>
      </c>
      <c r="N261" s="346" t="s">
        <v>126</v>
      </c>
      <c r="O261" s="346" t="s">
        <v>14942</v>
      </c>
      <c r="P261" s="346" t="s">
        <v>14943</v>
      </c>
      <c r="Q261" s="346" t="s">
        <v>14944</v>
      </c>
      <c r="R261" s="347">
        <f t="shared" si="14"/>
        <v>0</v>
      </c>
      <c r="S261" s="347">
        <f t="shared" si="15"/>
        <v>0</v>
      </c>
      <c r="T261" s="347">
        <f t="shared" si="16"/>
        <v>0</v>
      </c>
      <c r="U261" s="347">
        <f t="shared" si="17"/>
        <v>0</v>
      </c>
      <c r="V261" s="347">
        <f t="shared" si="18"/>
        <v>0</v>
      </c>
      <c r="W261" s="347">
        <f t="shared" si="19"/>
        <v>0</v>
      </c>
      <c r="X261" s="347">
        <f t="shared" si="20"/>
        <v>0</v>
      </c>
      <c r="Y261" s="347">
        <f t="shared" si="21"/>
        <v>0</v>
      </c>
      <c r="Z261" s="347">
        <f t="shared" si="22"/>
        <v>0</v>
      </c>
      <c r="AA261" s="347">
        <f t="shared" si="23"/>
        <v>0</v>
      </c>
      <c r="AB261" s="347" t="str">
        <f t="shared" si="24"/>
        <v/>
      </c>
      <c r="AC261" s="347" t="str">
        <f t="shared" si="25"/>
        <v/>
      </c>
      <c r="AD261" s="347" t="str">
        <f t="shared" si="26"/>
        <v/>
      </c>
      <c r="AE261" s="347" t="str">
        <f t="shared" si="27"/>
        <v/>
      </c>
    </row>
    <row r="262" spans="1:31" s="344" customFormat="1" ht="21" customHeight="1" x14ac:dyDescent="0.25">
      <c r="A262" s="346" t="s">
        <v>14422</v>
      </c>
      <c r="B262" s="346" t="s">
        <v>15066</v>
      </c>
      <c r="C262" s="346" t="s">
        <v>15067</v>
      </c>
      <c r="D262" s="346" t="s">
        <v>4</v>
      </c>
      <c r="E262" s="346" t="s">
        <v>14954</v>
      </c>
      <c r="F262" s="346">
        <v>5</v>
      </c>
      <c r="G262" s="346">
        <v>0</v>
      </c>
      <c r="H262" s="346">
        <v>0</v>
      </c>
      <c r="I262" s="346"/>
      <c r="J262" s="346"/>
      <c r="K262" s="346"/>
      <c r="L262" s="346"/>
      <c r="M262" s="346"/>
      <c r="N262" s="346"/>
      <c r="O262" s="346"/>
      <c r="P262" s="346"/>
      <c r="Q262" s="346"/>
      <c r="R262" s="347">
        <f t="shared" si="14"/>
        <v>0</v>
      </c>
      <c r="S262" s="347">
        <f t="shared" si="15"/>
        <v>0</v>
      </c>
      <c r="T262" s="347">
        <f t="shared" si="16"/>
        <v>0</v>
      </c>
      <c r="U262" s="347">
        <f t="shared" si="17"/>
        <v>0</v>
      </c>
      <c r="V262" s="347">
        <f t="shared" si="18"/>
        <v>0</v>
      </c>
      <c r="W262" s="347">
        <f t="shared" si="19"/>
        <v>0</v>
      </c>
      <c r="X262" s="347">
        <f t="shared" si="20"/>
        <v>0</v>
      </c>
      <c r="Y262" s="347">
        <f t="shared" si="21"/>
        <v>0</v>
      </c>
      <c r="Z262" s="347">
        <f t="shared" si="22"/>
        <v>0</v>
      </c>
      <c r="AA262" s="347">
        <f t="shared" si="23"/>
        <v>0</v>
      </c>
      <c r="AB262" s="347" t="str">
        <f t="shared" si="24"/>
        <v/>
      </c>
      <c r="AC262" s="347" t="str">
        <f t="shared" si="25"/>
        <v/>
      </c>
      <c r="AD262" s="347" t="str">
        <f t="shared" si="26"/>
        <v/>
      </c>
      <c r="AE262" s="347" t="str">
        <f t="shared" si="27"/>
        <v/>
      </c>
    </row>
    <row r="263" spans="1:31" s="344" customFormat="1" ht="21" customHeight="1" x14ac:dyDescent="0.25">
      <c r="A263" s="346" t="s">
        <v>14422</v>
      </c>
      <c r="B263" s="346" t="s">
        <v>15068</v>
      </c>
      <c r="C263" s="346" t="s">
        <v>15058</v>
      </c>
      <c r="D263" s="346" t="s">
        <v>1</v>
      </c>
      <c r="E263" s="346" t="s">
        <v>103</v>
      </c>
      <c r="F263" s="346">
        <v>1</v>
      </c>
      <c r="G263" s="346">
        <v>0</v>
      </c>
      <c r="H263" s="346">
        <v>3</v>
      </c>
      <c r="I263" s="346"/>
      <c r="J263" s="346" t="s">
        <v>15058</v>
      </c>
      <c r="K263" s="346"/>
      <c r="L263" s="346" t="s">
        <v>15069</v>
      </c>
      <c r="M263" s="346" t="s">
        <v>15058</v>
      </c>
      <c r="N263" s="346" t="s">
        <v>15060</v>
      </c>
      <c r="O263" s="346"/>
      <c r="P263" s="346"/>
      <c r="Q263" s="346"/>
      <c r="R263" s="347">
        <f t="shared" si="14"/>
        <v>0</v>
      </c>
      <c r="S263" s="347">
        <f t="shared" si="15"/>
        <v>0</v>
      </c>
      <c r="T263" s="347">
        <f t="shared" si="16"/>
        <v>0</v>
      </c>
      <c r="U263" s="347">
        <f t="shared" si="17"/>
        <v>0</v>
      </c>
      <c r="V263" s="347">
        <f t="shared" si="18"/>
        <v>0</v>
      </c>
      <c r="W263" s="347">
        <f t="shared" si="19"/>
        <v>0</v>
      </c>
      <c r="X263" s="347">
        <f t="shared" si="20"/>
        <v>0</v>
      </c>
      <c r="Y263" s="347">
        <f t="shared" si="21"/>
        <v>0</v>
      </c>
      <c r="Z263" s="347">
        <f t="shared" si="22"/>
        <v>0</v>
      </c>
      <c r="AA263" s="347">
        <f t="shared" si="23"/>
        <v>0</v>
      </c>
      <c r="AB263" s="347" t="str">
        <f t="shared" si="24"/>
        <v/>
      </c>
      <c r="AC263" s="347" t="str">
        <f t="shared" si="25"/>
        <v/>
      </c>
      <c r="AD263" s="347" t="str">
        <f t="shared" si="26"/>
        <v/>
      </c>
      <c r="AE263" s="347" t="str">
        <f t="shared" si="27"/>
        <v/>
      </c>
    </row>
    <row r="264" spans="1:31" s="344" customFormat="1" ht="21" customHeight="1" x14ac:dyDescent="0.25">
      <c r="A264" s="346" t="s">
        <v>14422</v>
      </c>
      <c r="B264" s="346" t="s">
        <v>15070</v>
      </c>
      <c r="C264" s="346" t="s">
        <v>15062</v>
      </c>
      <c r="D264" s="346" t="s">
        <v>1</v>
      </c>
      <c r="E264" s="346" t="s">
        <v>103</v>
      </c>
      <c r="F264" s="346">
        <v>2</v>
      </c>
      <c r="G264" s="346">
        <v>0</v>
      </c>
      <c r="H264" s="346">
        <v>3</v>
      </c>
      <c r="I264" s="346"/>
      <c r="J264" s="346" t="s">
        <v>15062</v>
      </c>
      <c r="K264" s="346"/>
      <c r="L264" s="346" t="s">
        <v>15071</v>
      </c>
      <c r="M264" s="346" t="s">
        <v>15062</v>
      </c>
      <c r="N264" s="346" t="s">
        <v>15060</v>
      </c>
      <c r="O264" s="346"/>
      <c r="P264" s="346"/>
      <c r="Q264" s="346"/>
      <c r="R264" s="347">
        <f t="shared" si="14"/>
        <v>0</v>
      </c>
      <c r="S264" s="347">
        <f t="shared" si="15"/>
        <v>0</v>
      </c>
      <c r="T264" s="347">
        <f t="shared" si="16"/>
        <v>0</v>
      </c>
      <c r="U264" s="347">
        <f t="shared" si="17"/>
        <v>0</v>
      </c>
      <c r="V264" s="347">
        <f t="shared" si="18"/>
        <v>0</v>
      </c>
      <c r="W264" s="347">
        <f t="shared" si="19"/>
        <v>0</v>
      </c>
      <c r="X264" s="347">
        <f t="shared" si="20"/>
        <v>0</v>
      </c>
      <c r="Y264" s="347">
        <f t="shared" si="21"/>
        <v>0</v>
      </c>
      <c r="Z264" s="347">
        <f t="shared" si="22"/>
        <v>0</v>
      </c>
      <c r="AA264" s="347">
        <f t="shared" si="23"/>
        <v>0</v>
      </c>
      <c r="AB264" s="347" t="str">
        <f t="shared" si="24"/>
        <v/>
      </c>
      <c r="AC264" s="347" t="str">
        <f t="shared" si="25"/>
        <v/>
      </c>
      <c r="AD264" s="347" t="str">
        <f t="shared" si="26"/>
        <v/>
      </c>
      <c r="AE264" s="347" t="str">
        <f t="shared" si="27"/>
        <v/>
      </c>
    </row>
    <row r="265" spans="1:31" s="344" customFormat="1" ht="21" customHeight="1" x14ac:dyDescent="0.25">
      <c r="A265" s="346" t="s">
        <v>14422</v>
      </c>
      <c r="B265" s="346" t="s">
        <v>15072</v>
      </c>
      <c r="C265" s="346" t="s">
        <v>14940</v>
      </c>
      <c r="D265" s="346" t="s">
        <v>1</v>
      </c>
      <c r="E265" s="346" t="s">
        <v>103</v>
      </c>
      <c r="F265" s="346">
        <v>3</v>
      </c>
      <c r="G265" s="346">
        <v>0</v>
      </c>
      <c r="H265" s="346">
        <v>2</v>
      </c>
      <c r="I265" s="346"/>
      <c r="J265" s="346" t="s">
        <v>14940</v>
      </c>
      <c r="K265" s="346"/>
      <c r="L265" s="346" t="s">
        <v>14957</v>
      </c>
      <c r="M265" s="346" t="s">
        <v>14940</v>
      </c>
      <c r="N265" s="346" t="s">
        <v>126</v>
      </c>
      <c r="O265" s="346" t="s">
        <v>14942</v>
      </c>
      <c r="P265" s="346" t="s">
        <v>14943</v>
      </c>
      <c r="Q265" s="346" t="s">
        <v>14944</v>
      </c>
      <c r="R265" s="347">
        <f t="shared" si="14"/>
        <v>0</v>
      </c>
      <c r="S265" s="347">
        <f t="shared" si="15"/>
        <v>0</v>
      </c>
      <c r="T265" s="347">
        <f t="shared" si="16"/>
        <v>0</v>
      </c>
      <c r="U265" s="347">
        <f t="shared" si="17"/>
        <v>0</v>
      </c>
      <c r="V265" s="347">
        <f t="shared" si="18"/>
        <v>0</v>
      </c>
      <c r="W265" s="347">
        <f t="shared" si="19"/>
        <v>0</v>
      </c>
      <c r="X265" s="347">
        <f t="shared" si="20"/>
        <v>0</v>
      </c>
      <c r="Y265" s="347">
        <f t="shared" si="21"/>
        <v>0</v>
      </c>
      <c r="Z265" s="347">
        <f t="shared" si="22"/>
        <v>0</v>
      </c>
      <c r="AA265" s="347">
        <f t="shared" si="23"/>
        <v>0</v>
      </c>
      <c r="AB265" s="347" t="str">
        <f t="shared" si="24"/>
        <v/>
      </c>
      <c r="AC265" s="347" t="str">
        <f t="shared" si="25"/>
        <v/>
      </c>
      <c r="AD265" s="347" t="str">
        <f t="shared" si="26"/>
        <v/>
      </c>
      <c r="AE265" s="347" t="str">
        <f t="shared" si="27"/>
        <v/>
      </c>
    </row>
    <row r="266" spans="1:31" s="344" customFormat="1" ht="21" customHeight="1" x14ac:dyDescent="0.25">
      <c r="A266" s="346" t="s">
        <v>14422</v>
      </c>
      <c r="B266" s="346" t="s">
        <v>15073</v>
      </c>
      <c r="C266" s="346" t="s">
        <v>14946</v>
      </c>
      <c r="D266" s="346" t="s">
        <v>1</v>
      </c>
      <c r="E266" s="346" t="s">
        <v>103</v>
      </c>
      <c r="F266" s="346">
        <v>4</v>
      </c>
      <c r="G266" s="346">
        <v>0</v>
      </c>
      <c r="H266" s="346">
        <v>2</v>
      </c>
      <c r="I266" s="346"/>
      <c r="J266" s="346" t="s">
        <v>14946</v>
      </c>
      <c r="K266" s="346"/>
      <c r="L266" s="346" t="s">
        <v>14959</v>
      </c>
      <c r="M266" s="346" t="s">
        <v>14946</v>
      </c>
      <c r="N266" s="346" t="s">
        <v>14948</v>
      </c>
      <c r="O266" s="346" t="s">
        <v>14949</v>
      </c>
      <c r="P266" s="346" t="s">
        <v>14950</v>
      </c>
      <c r="Q266" s="346" t="s">
        <v>14951</v>
      </c>
      <c r="R266" s="347">
        <f t="shared" si="14"/>
        <v>0</v>
      </c>
      <c r="S266" s="347">
        <f t="shared" si="15"/>
        <v>0</v>
      </c>
      <c r="T266" s="347">
        <f t="shared" si="16"/>
        <v>0</v>
      </c>
      <c r="U266" s="347">
        <f t="shared" si="17"/>
        <v>0</v>
      </c>
      <c r="V266" s="347">
        <f t="shared" si="18"/>
        <v>0</v>
      </c>
      <c r="W266" s="347">
        <f t="shared" si="19"/>
        <v>0</v>
      </c>
      <c r="X266" s="347">
        <f t="shared" si="20"/>
        <v>0</v>
      </c>
      <c r="Y266" s="347">
        <f t="shared" si="21"/>
        <v>0</v>
      </c>
      <c r="Z266" s="347">
        <f t="shared" si="22"/>
        <v>0</v>
      </c>
      <c r="AA266" s="347">
        <f t="shared" si="23"/>
        <v>0</v>
      </c>
      <c r="AB266" s="347" t="str">
        <f t="shared" si="24"/>
        <v/>
      </c>
      <c r="AC266" s="347" t="str">
        <f t="shared" si="25"/>
        <v/>
      </c>
      <c r="AD266" s="347" t="str">
        <f t="shared" si="26"/>
        <v/>
      </c>
      <c r="AE266" s="347" t="str">
        <f t="shared" si="27"/>
        <v/>
      </c>
    </row>
    <row r="267" spans="1:31" s="344" customFormat="1" ht="21" customHeight="1" x14ac:dyDescent="0.25">
      <c r="A267" s="346" t="s">
        <v>14422</v>
      </c>
      <c r="B267" s="346" t="s">
        <v>15074</v>
      </c>
      <c r="C267" s="346" t="s">
        <v>15075</v>
      </c>
      <c r="D267" s="346" t="s">
        <v>1</v>
      </c>
      <c r="E267" s="346" t="s">
        <v>14954</v>
      </c>
      <c r="F267" s="346">
        <v>5</v>
      </c>
      <c r="G267" s="346">
        <v>0</v>
      </c>
      <c r="H267" s="346">
        <v>0</v>
      </c>
      <c r="I267" s="346"/>
      <c r="J267" s="346"/>
      <c r="K267" s="346"/>
      <c r="L267" s="346"/>
      <c r="M267" s="346"/>
      <c r="N267" s="346"/>
      <c r="O267" s="346"/>
      <c r="P267" s="346"/>
      <c r="Q267" s="346"/>
      <c r="R267" s="347">
        <f t="shared" si="14"/>
        <v>0</v>
      </c>
      <c r="S267" s="347">
        <f t="shared" si="15"/>
        <v>0</v>
      </c>
      <c r="T267" s="347">
        <f t="shared" si="16"/>
        <v>0</v>
      </c>
      <c r="U267" s="347">
        <f t="shared" si="17"/>
        <v>0</v>
      </c>
      <c r="V267" s="347">
        <f t="shared" si="18"/>
        <v>0</v>
      </c>
      <c r="W267" s="347">
        <f t="shared" si="19"/>
        <v>0</v>
      </c>
      <c r="X267" s="347">
        <f t="shared" si="20"/>
        <v>0</v>
      </c>
      <c r="Y267" s="347">
        <f t="shared" si="21"/>
        <v>0</v>
      </c>
      <c r="Z267" s="347">
        <f t="shared" si="22"/>
        <v>0</v>
      </c>
      <c r="AA267" s="347">
        <f t="shared" si="23"/>
        <v>0</v>
      </c>
      <c r="AB267" s="347" t="str">
        <f t="shared" si="24"/>
        <v/>
      </c>
      <c r="AC267" s="347" t="str">
        <f t="shared" si="25"/>
        <v/>
      </c>
      <c r="AD267" s="347" t="str">
        <f t="shared" si="26"/>
        <v/>
      </c>
      <c r="AE267" s="347" t="str">
        <f t="shared" si="27"/>
        <v/>
      </c>
    </row>
    <row r="268" spans="1:31" s="344" customFormat="1" ht="21" customHeight="1" x14ac:dyDescent="0.25">
      <c r="A268" s="346" t="s">
        <v>13596</v>
      </c>
      <c r="B268" s="346" t="s">
        <v>15076</v>
      </c>
      <c r="C268" s="346" t="s">
        <v>15077</v>
      </c>
      <c r="D268" s="346" t="s">
        <v>4</v>
      </c>
      <c r="E268" s="346" t="s">
        <v>103</v>
      </c>
      <c r="F268" s="346">
        <v>1</v>
      </c>
      <c r="G268" s="346">
        <v>3</v>
      </c>
      <c r="H268" s="346">
        <v>0</v>
      </c>
      <c r="I268" s="346" t="s">
        <v>15077</v>
      </c>
      <c r="J268" s="346"/>
      <c r="K268" s="346" t="s">
        <v>15078</v>
      </c>
      <c r="L268" s="346"/>
      <c r="M268" s="346" t="s">
        <v>15077</v>
      </c>
      <c r="N268" s="346" t="s">
        <v>14946</v>
      </c>
      <c r="O268" s="346"/>
      <c r="P268" s="346"/>
      <c r="Q268" s="346"/>
      <c r="R268" s="347">
        <f t="shared" si="14"/>
        <v>0</v>
      </c>
      <c r="S268" s="347">
        <f t="shared" si="15"/>
        <v>0</v>
      </c>
      <c r="T268" s="347">
        <f t="shared" si="16"/>
        <v>0</v>
      </c>
      <c r="U268" s="347">
        <f t="shared" si="17"/>
        <v>0</v>
      </c>
      <c r="V268" s="347">
        <f t="shared" si="18"/>
        <v>0</v>
      </c>
      <c r="W268" s="347">
        <f t="shared" si="19"/>
        <v>0</v>
      </c>
      <c r="X268" s="347">
        <f t="shared" si="20"/>
        <v>0</v>
      </c>
      <c r="Y268" s="347">
        <f t="shared" si="21"/>
        <v>0</v>
      </c>
      <c r="Z268" s="347">
        <f t="shared" si="22"/>
        <v>0</v>
      </c>
      <c r="AA268" s="347">
        <f t="shared" si="23"/>
        <v>0</v>
      </c>
      <c r="AB268" s="347" t="str">
        <f t="shared" si="24"/>
        <v/>
      </c>
      <c r="AC268" s="347" t="str">
        <f t="shared" si="25"/>
        <v/>
      </c>
      <c r="AD268" s="347" t="str">
        <f t="shared" si="26"/>
        <v/>
      </c>
      <c r="AE268" s="347" t="str">
        <f t="shared" si="27"/>
        <v/>
      </c>
    </row>
    <row r="269" spans="1:31" s="344" customFormat="1" ht="21" customHeight="1" x14ac:dyDescent="0.25">
      <c r="A269" s="346" t="s">
        <v>13596</v>
      </c>
      <c r="B269" s="346" t="s">
        <v>15079</v>
      </c>
      <c r="C269" s="346" t="s">
        <v>15080</v>
      </c>
      <c r="D269" s="346" t="s">
        <v>4</v>
      </c>
      <c r="E269" s="346" t="s">
        <v>103</v>
      </c>
      <c r="F269" s="346">
        <v>2</v>
      </c>
      <c r="G269" s="346">
        <v>3</v>
      </c>
      <c r="H269" s="346">
        <v>0</v>
      </c>
      <c r="I269" s="346" t="s">
        <v>15080</v>
      </c>
      <c r="J269" s="346"/>
      <c r="K269" s="346" t="s">
        <v>15081</v>
      </c>
      <c r="L269" s="346"/>
      <c r="M269" s="346" t="s">
        <v>15080</v>
      </c>
      <c r="N269" s="346" t="s">
        <v>14946</v>
      </c>
      <c r="O269" s="346"/>
      <c r="P269" s="346"/>
      <c r="Q269" s="346"/>
      <c r="R269" s="347">
        <f t="shared" si="14"/>
        <v>0</v>
      </c>
      <c r="S269" s="347">
        <f t="shared" si="15"/>
        <v>0</v>
      </c>
      <c r="T269" s="347">
        <f t="shared" si="16"/>
        <v>0</v>
      </c>
      <c r="U269" s="347">
        <f t="shared" si="17"/>
        <v>0</v>
      </c>
      <c r="V269" s="347">
        <f t="shared" si="18"/>
        <v>0</v>
      </c>
      <c r="W269" s="347">
        <f t="shared" si="19"/>
        <v>0</v>
      </c>
      <c r="X269" s="347">
        <f t="shared" si="20"/>
        <v>0</v>
      </c>
      <c r="Y269" s="347">
        <f t="shared" si="21"/>
        <v>0</v>
      </c>
      <c r="Z269" s="347">
        <f t="shared" si="22"/>
        <v>0</v>
      </c>
      <c r="AA269" s="347">
        <f t="shared" si="23"/>
        <v>0</v>
      </c>
      <c r="AB269" s="347" t="str">
        <f t="shared" si="24"/>
        <v/>
      </c>
      <c r="AC269" s="347" t="str">
        <f t="shared" si="25"/>
        <v/>
      </c>
      <c r="AD269" s="347" t="str">
        <f t="shared" si="26"/>
        <v/>
      </c>
      <c r="AE269" s="347" t="str">
        <f t="shared" si="27"/>
        <v/>
      </c>
    </row>
    <row r="270" spans="1:31" s="344" customFormat="1" ht="21" customHeight="1" x14ac:dyDescent="0.25">
      <c r="A270" s="346" t="s">
        <v>13596</v>
      </c>
      <c r="B270" s="346" t="s">
        <v>15082</v>
      </c>
      <c r="C270" s="346" t="s">
        <v>14933</v>
      </c>
      <c r="D270" s="346" t="s">
        <v>4</v>
      </c>
      <c r="E270" s="346" t="s">
        <v>103</v>
      </c>
      <c r="F270" s="346">
        <v>3</v>
      </c>
      <c r="G270" s="346">
        <v>2</v>
      </c>
      <c r="H270" s="346">
        <v>0</v>
      </c>
      <c r="I270" s="346" t="s">
        <v>14933</v>
      </c>
      <c r="J270" s="346"/>
      <c r="K270" s="346" t="s">
        <v>14934</v>
      </c>
      <c r="L270" s="346"/>
      <c r="M270" s="346" t="s">
        <v>14933</v>
      </c>
      <c r="N270" s="346" t="s">
        <v>14935</v>
      </c>
      <c r="O270" s="346" t="s">
        <v>14936</v>
      </c>
      <c r="P270" s="346" t="s">
        <v>14937</v>
      </c>
      <c r="Q270" s="346" t="s">
        <v>14938</v>
      </c>
      <c r="R270" s="347">
        <f t="shared" si="14"/>
        <v>0</v>
      </c>
      <c r="S270" s="347">
        <f t="shared" si="15"/>
        <v>0</v>
      </c>
      <c r="T270" s="347">
        <f t="shared" si="16"/>
        <v>0</v>
      </c>
      <c r="U270" s="347">
        <f t="shared" si="17"/>
        <v>0</v>
      </c>
      <c r="V270" s="347">
        <f t="shared" si="18"/>
        <v>0</v>
      </c>
      <c r="W270" s="347">
        <f t="shared" si="19"/>
        <v>0</v>
      </c>
      <c r="X270" s="347">
        <f t="shared" si="20"/>
        <v>0</v>
      </c>
      <c r="Y270" s="347">
        <f t="shared" si="21"/>
        <v>0</v>
      </c>
      <c r="Z270" s="347">
        <f t="shared" si="22"/>
        <v>0</v>
      </c>
      <c r="AA270" s="347">
        <f t="shared" si="23"/>
        <v>0</v>
      </c>
      <c r="AB270" s="347" t="str">
        <f t="shared" si="24"/>
        <v/>
      </c>
      <c r="AC270" s="347" t="str">
        <f t="shared" si="25"/>
        <v/>
      </c>
      <c r="AD270" s="347" t="str">
        <f t="shared" si="26"/>
        <v/>
      </c>
      <c r="AE270" s="347" t="str">
        <f t="shared" si="27"/>
        <v/>
      </c>
    </row>
    <row r="271" spans="1:31" s="344" customFormat="1" ht="21" customHeight="1" x14ac:dyDescent="0.25">
      <c r="A271" s="346" t="s">
        <v>13596</v>
      </c>
      <c r="B271" s="346" t="s">
        <v>15083</v>
      </c>
      <c r="C271" s="346" t="s">
        <v>14940</v>
      </c>
      <c r="D271" s="346" t="s">
        <v>4</v>
      </c>
      <c r="E271" s="346" t="s">
        <v>103</v>
      </c>
      <c r="F271" s="346">
        <v>4</v>
      </c>
      <c r="G271" s="346">
        <v>2</v>
      </c>
      <c r="H271" s="346">
        <v>0</v>
      </c>
      <c r="I271" s="346" t="s">
        <v>14940</v>
      </c>
      <c r="J271" s="346"/>
      <c r="K271" s="346" t="s">
        <v>14941</v>
      </c>
      <c r="L271" s="346"/>
      <c r="M271" s="346" t="s">
        <v>14940</v>
      </c>
      <c r="N271" s="346" t="s">
        <v>126</v>
      </c>
      <c r="O271" s="346" t="s">
        <v>14942</v>
      </c>
      <c r="P271" s="346" t="s">
        <v>14943</v>
      </c>
      <c r="Q271" s="346" t="s">
        <v>14944</v>
      </c>
      <c r="R271" s="347">
        <f t="shared" si="14"/>
        <v>0</v>
      </c>
      <c r="S271" s="347">
        <f t="shared" si="15"/>
        <v>0</v>
      </c>
      <c r="T271" s="347">
        <f t="shared" si="16"/>
        <v>0</v>
      </c>
      <c r="U271" s="347">
        <f t="shared" si="17"/>
        <v>0</v>
      </c>
      <c r="V271" s="347">
        <f t="shared" si="18"/>
        <v>0</v>
      </c>
      <c r="W271" s="347">
        <f t="shared" si="19"/>
        <v>0</v>
      </c>
      <c r="X271" s="347">
        <f t="shared" si="20"/>
        <v>0</v>
      </c>
      <c r="Y271" s="347">
        <f t="shared" si="21"/>
        <v>0</v>
      </c>
      <c r="Z271" s="347">
        <f t="shared" si="22"/>
        <v>0</v>
      </c>
      <c r="AA271" s="347">
        <f t="shared" si="23"/>
        <v>0</v>
      </c>
      <c r="AB271" s="347" t="str">
        <f t="shared" si="24"/>
        <v/>
      </c>
      <c r="AC271" s="347" t="str">
        <f t="shared" si="25"/>
        <v/>
      </c>
      <c r="AD271" s="347" t="str">
        <f t="shared" si="26"/>
        <v/>
      </c>
      <c r="AE271" s="347" t="str">
        <f t="shared" si="27"/>
        <v/>
      </c>
    </row>
    <row r="272" spans="1:31" s="344" customFormat="1" ht="21" customHeight="1" x14ac:dyDescent="0.25">
      <c r="A272" s="346" t="s">
        <v>13596</v>
      </c>
      <c r="B272" s="346" t="s">
        <v>15084</v>
      </c>
      <c r="C272" s="346" t="s">
        <v>15085</v>
      </c>
      <c r="D272" s="346" t="s">
        <v>4</v>
      </c>
      <c r="E272" s="346" t="s">
        <v>14954</v>
      </c>
      <c r="F272" s="346">
        <v>5</v>
      </c>
      <c r="G272" s="346">
        <v>0</v>
      </c>
      <c r="H272" s="346">
        <v>0</v>
      </c>
      <c r="I272" s="346"/>
      <c r="J272" s="346"/>
      <c r="K272" s="346"/>
      <c r="L272" s="346"/>
      <c r="M272" s="346"/>
      <c r="N272" s="346"/>
      <c r="O272" s="346"/>
      <c r="P272" s="346"/>
      <c r="Q272" s="346"/>
      <c r="R272" s="347">
        <f t="shared" si="14"/>
        <v>0</v>
      </c>
      <c r="S272" s="347">
        <f t="shared" si="15"/>
        <v>0</v>
      </c>
      <c r="T272" s="347">
        <f t="shared" si="16"/>
        <v>0</v>
      </c>
      <c r="U272" s="347">
        <f t="shared" si="17"/>
        <v>0</v>
      </c>
      <c r="V272" s="347">
        <f t="shared" si="18"/>
        <v>0</v>
      </c>
      <c r="W272" s="347">
        <f t="shared" si="19"/>
        <v>0</v>
      </c>
      <c r="X272" s="347">
        <f t="shared" si="20"/>
        <v>0</v>
      </c>
      <c r="Y272" s="347">
        <f t="shared" si="21"/>
        <v>0</v>
      </c>
      <c r="Z272" s="347">
        <f t="shared" si="22"/>
        <v>0</v>
      </c>
      <c r="AA272" s="347">
        <f t="shared" si="23"/>
        <v>0</v>
      </c>
      <c r="AB272" s="347" t="str">
        <f t="shared" si="24"/>
        <v/>
      </c>
      <c r="AC272" s="347" t="str">
        <f t="shared" si="25"/>
        <v/>
      </c>
      <c r="AD272" s="347" t="str">
        <f t="shared" si="26"/>
        <v/>
      </c>
      <c r="AE272" s="347" t="str">
        <f t="shared" si="27"/>
        <v/>
      </c>
    </row>
    <row r="273" spans="1:31" s="344" customFormat="1" ht="21" customHeight="1" x14ac:dyDescent="0.25">
      <c r="A273" s="346" t="s">
        <v>13596</v>
      </c>
      <c r="B273" s="346" t="s">
        <v>15086</v>
      </c>
      <c r="C273" s="346" t="s">
        <v>15077</v>
      </c>
      <c r="D273" s="346" t="s">
        <v>1</v>
      </c>
      <c r="E273" s="346" t="s">
        <v>103</v>
      </c>
      <c r="F273" s="346">
        <v>1</v>
      </c>
      <c r="G273" s="346">
        <v>0</v>
      </c>
      <c r="H273" s="346">
        <v>3</v>
      </c>
      <c r="I273" s="346"/>
      <c r="J273" s="346" t="s">
        <v>15077</v>
      </c>
      <c r="K273" s="346"/>
      <c r="L273" s="346" t="s">
        <v>15087</v>
      </c>
      <c r="M273" s="346" t="s">
        <v>15077</v>
      </c>
      <c r="N273" s="346" t="s">
        <v>14946</v>
      </c>
      <c r="O273" s="346"/>
      <c r="P273" s="346"/>
      <c r="Q273" s="346"/>
      <c r="R273" s="347">
        <f t="shared" si="14"/>
        <v>0</v>
      </c>
      <c r="S273" s="347">
        <f t="shared" si="15"/>
        <v>0</v>
      </c>
      <c r="T273" s="347">
        <f t="shared" si="16"/>
        <v>0</v>
      </c>
      <c r="U273" s="347">
        <f t="shared" si="17"/>
        <v>0</v>
      </c>
      <c r="V273" s="347">
        <f t="shared" si="18"/>
        <v>0</v>
      </c>
      <c r="W273" s="347">
        <f t="shared" si="19"/>
        <v>0</v>
      </c>
      <c r="X273" s="347">
        <f t="shared" si="20"/>
        <v>0</v>
      </c>
      <c r="Y273" s="347">
        <f t="shared" si="21"/>
        <v>0</v>
      </c>
      <c r="Z273" s="347">
        <f t="shared" si="22"/>
        <v>0</v>
      </c>
      <c r="AA273" s="347">
        <f t="shared" si="23"/>
        <v>0</v>
      </c>
      <c r="AB273" s="347" t="str">
        <f t="shared" si="24"/>
        <v/>
      </c>
      <c r="AC273" s="347" t="str">
        <f t="shared" si="25"/>
        <v/>
      </c>
      <c r="AD273" s="347" t="str">
        <f t="shared" si="26"/>
        <v/>
      </c>
      <c r="AE273" s="347" t="str">
        <f t="shared" si="27"/>
        <v/>
      </c>
    </row>
    <row r="274" spans="1:31" s="344" customFormat="1" ht="21" customHeight="1" x14ac:dyDescent="0.25">
      <c r="A274" s="346" t="s">
        <v>13596</v>
      </c>
      <c r="B274" s="346" t="s">
        <v>15088</v>
      </c>
      <c r="C274" s="346" t="s">
        <v>15080</v>
      </c>
      <c r="D274" s="346" t="s">
        <v>1</v>
      </c>
      <c r="E274" s="346" t="s">
        <v>103</v>
      </c>
      <c r="F274" s="346">
        <v>2</v>
      </c>
      <c r="G274" s="346">
        <v>0</v>
      </c>
      <c r="H274" s="346">
        <v>2</v>
      </c>
      <c r="I274" s="346"/>
      <c r="J274" s="346" t="s">
        <v>15080</v>
      </c>
      <c r="K274" s="346"/>
      <c r="L274" s="346" t="s">
        <v>15089</v>
      </c>
      <c r="M274" s="346" t="s">
        <v>15080</v>
      </c>
      <c r="N274" s="346" t="s">
        <v>14946</v>
      </c>
      <c r="O274" s="346"/>
      <c r="P274" s="346"/>
      <c r="Q274" s="346"/>
      <c r="R274" s="347">
        <f t="shared" si="14"/>
        <v>0</v>
      </c>
      <c r="S274" s="347">
        <f t="shared" si="15"/>
        <v>0</v>
      </c>
      <c r="T274" s="347">
        <f t="shared" si="16"/>
        <v>0</v>
      </c>
      <c r="U274" s="347">
        <f t="shared" si="17"/>
        <v>0</v>
      </c>
      <c r="V274" s="347">
        <f t="shared" si="18"/>
        <v>0</v>
      </c>
      <c r="W274" s="347">
        <f t="shared" si="19"/>
        <v>0</v>
      </c>
      <c r="X274" s="347">
        <f t="shared" si="20"/>
        <v>0</v>
      </c>
      <c r="Y274" s="347">
        <f t="shared" si="21"/>
        <v>0</v>
      </c>
      <c r="Z274" s="347">
        <f t="shared" si="22"/>
        <v>0</v>
      </c>
      <c r="AA274" s="347">
        <f t="shared" si="23"/>
        <v>0</v>
      </c>
      <c r="AB274" s="347" t="str">
        <f t="shared" si="24"/>
        <v/>
      </c>
      <c r="AC274" s="347" t="str">
        <f t="shared" si="25"/>
        <v/>
      </c>
      <c r="AD274" s="347" t="str">
        <f t="shared" si="26"/>
        <v/>
      </c>
      <c r="AE274" s="347" t="str">
        <f t="shared" si="27"/>
        <v/>
      </c>
    </row>
    <row r="275" spans="1:31" s="344" customFormat="1" ht="21" customHeight="1" x14ac:dyDescent="0.25">
      <c r="A275" s="346" t="s">
        <v>13596</v>
      </c>
      <c r="B275" s="346" t="s">
        <v>15090</v>
      </c>
      <c r="C275" s="346" t="s">
        <v>14940</v>
      </c>
      <c r="D275" s="346" t="s">
        <v>1</v>
      </c>
      <c r="E275" s="346" t="s">
        <v>103</v>
      </c>
      <c r="F275" s="346">
        <v>3</v>
      </c>
      <c r="G275" s="346">
        <v>0</v>
      </c>
      <c r="H275" s="346">
        <v>2</v>
      </c>
      <c r="I275" s="346"/>
      <c r="J275" s="346" t="s">
        <v>14940</v>
      </c>
      <c r="K275" s="346"/>
      <c r="L275" s="346" t="s">
        <v>14957</v>
      </c>
      <c r="M275" s="346" t="s">
        <v>14940</v>
      </c>
      <c r="N275" s="346" t="s">
        <v>126</v>
      </c>
      <c r="O275" s="346" t="s">
        <v>14942</v>
      </c>
      <c r="P275" s="346" t="s">
        <v>14943</v>
      </c>
      <c r="Q275" s="346" t="s">
        <v>14944</v>
      </c>
      <c r="R275" s="347">
        <f t="shared" si="14"/>
        <v>0</v>
      </c>
      <c r="S275" s="347">
        <f t="shared" si="15"/>
        <v>0</v>
      </c>
      <c r="T275" s="347">
        <f t="shared" si="16"/>
        <v>0</v>
      </c>
      <c r="U275" s="347">
        <f t="shared" si="17"/>
        <v>0</v>
      </c>
      <c r="V275" s="347">
        <f t="shared" si="18"/>
        <v>0</v>
      </c>
      <c r="W275" s="347">
        <f t="shared" si="19"/>
        <v>0</v>
      </c>
      <c r="X275" s="347">
        <f t="shared" si="20"/>
        <v>0</v>
      </c>
      <c r="Y275" s="347">
        <f t="shared" si="21"/>
        <v>0</v>
      </c>
      <c r="Z275" s="347">
        <f t="shared" si="22"/>
        <v>0</v>
      </c>
      <c r="AA275" s="347">
        <f t="shared" si="23"/>
        <v>0</v>
      </c>
      <c r="AB275" s="347" t="str">
        <f t="shared" si="24"/>
        <v/>
      </c>
      <c r="AC275" s="347" t="str">
        <f t="shared" si="25"/>
        <v/>
      </c>
      <c r="AD275" s="347" t="str">
        <f t="shared" si="26"/>
        <v/>
      </c>
      <c r="AE275" s="347" t="str">
        <f t="shared" si="27"/>
        <v/>
      </c>
    </row>
    <row r="276" spans="1:31" s="344" customFormat="1" ht="21" customHeight="1" x14ac:dyDescent="0.25">
      <c r="A276" s="346" t="s">
        <v>13596</v>
      </c>
      <c r="B276" s="346" t="s">
        <v>15091</v>
      </c>
      <c r="C276" s="346" t="s">
        <v>14946</v>
      </c>
      <c r="D276" s="346" t="s">
        <v>1</v>
      </c>
      <c r="E276" s="346" t="s">
        <v>103</v>
      </c>
      <c r="F276" s="346">
        <v>4</v>
      </c>
      <c r="G276" s="346">
        <v>0</v>
      </c>
      <c r="H276" s="346">
        <v>2</v>
      </c>
      <c r="I276" s="346"/>
      <c r="J276" s="346" t="s">
        <v>14946</v>
      </c>
      <c r="K276" s="346"/>
      <c r="L276" s="346" t="s">
        <v>14959</v>
      </c>
      <c r="M276" s="346" t="s">
        <v>14946</v>
      </c>
      <c r="N276" s="346" t="s">
        <v>14948</v>
      </c>
      <c r="O276" s="346" t="s">
        <v>14949</v>
      </c>
      <c r="P276" s="346" t="s">
        <v>14950</v>
      </c>
      <c r="Q276" s="346" t="s">
        <v>14951</v>
      </c>
      <c r="R276" s="347">
        <f t="shared" si="14"/>
        <v>0</v>
      </c>
      <c r="S276" s="347">
        <f t="shared" si="15"/>
        <v>0</v>
      </c>
      <c r="T276" s="347">
        <f t="shared" si="16"/>
        <v>0</v>
      </c>
      <c r="U276" s="347">
        <f t="shared" si="17"/>
        <v>0</v>
      </c>
      <c r="V276" s="347">
        <f t="shared" si="18"/>
        <v>0</v>
      </c>
      <c r="W276" s="347">
        <f t="shared" si="19"/>
        <v>0</v>
      </c>
      <c r="X276" s="347">
        <f t="shared" si="20"/>
        <v>0</v>
      </c>
      <c r="Y276" s="347">
        <f t="shared" si="21"/>
        <v>0</v>
      </c>
      <c r="Z276" s="347">
        <f t="shared" si="22"/>
        <v>0</v>
      </c>
      <c r="AA276" s="347">
        <f t="shared" si="23"/>
        <v>0</v>
      </c>
      <c r="AB276" s="347" t="str">
        <f t="shared" si="24"/>
        <v/>
      </c>
      <c r="AC276" s="347" t="str">
        <f t="shared" si="25"/>
        <v/>
      </c>
      <c r="AD276" s="347" t="str">
        <f t="shared" si="26"/>
        <v/>
      </c>
      <c r="AE276" s="347" t="str">
        <f t="shared" si="27"/>
        <v/>
      </c>
    </row>
    <row r="277" spans="1:31" s="344" customFormat="1" ht="21" customHeight="1" x14ac:dyDescent="0.25">
      <c r="A277" s="346" t="s">
        <v>13596</v>
      </c>
      <c r="B277" s="346" t="s">
        <v>15092</v>
      </c>
      <c r="C277" s="346" t="s">
        <v>15093</v>
      </c>
      <c r="D277" s="346" t="s">
        <v>1</v>
      </c>
      <c r="E277" s="346" t="s">
        <v>14954</v>
      </c>
      <c r="F277" s="346">
        <v>5</v>
      </c>
      <c r="G277" s="346">
        <v>0</v>
      </c>
      <c r="H277" s="346">
        <v>0</v>
      </c>
      <c r="I277" s="346"/>
      <c r="J277" s="346"/>
      <c r="K277" s="346"/>
      <c r="L277" s="346"/>
      <c r="M277" s="346"/>
      <c r="N277" s="346"/>
      <c r="O277" s="346"/>
      <c r="P277" s="346"/>
      <c r="Q277" s="346"/>
      <c r="R277" s="347">
        <f t="shared" si="14"/>
        <v>0</v>
      </c>
      <c r="S277" s="347">
        <f t="shared" si="15"/>
        <v>0</v>
      </c>
      <c r="T277" s="347">
        <f t="shared" si="16"/>
        <v>0</v>
      </c>
      <c r="U277" s="347">
        <f t="shared" si="17"/>
        <v>0</v>
      </c>
      <c r="V277" s="347">
        <f t="shared" si="18"/>
        <v>0</v>
      </c>
      <c r="W277" s="347">
        <f t="shared" si="19"/>
        <v>0</v>
      </c>
      <c r="X277" s="347">
        <f t="shared" si="20"/>
        <v>0</v>
      </c>
      <c r="Y277" s="347">
        <f t="shared" si="21"/>
        <v>0</v>
      </c>
      <c r="Z277" s="347">
        <f t="shared" si="22"/>
        <v>0</v>
      </c>
      <c r="AA277" s="347">
        <f t="shared" si="23"/>
        <v>0</v>
      </c>
      <c r="AB277" s="347" t="str">
        <f t="shared" si="24"/>
        <v/>
      </c>
      <c r="AC277" s="347" t="str">
        <f t="shared" si="25"/>
        <v/>
      </c>
      <c r="AD277" s="347" t="str">
        <f t="shared" si="26"/>
        <v/>
      </c>
      <c r="AE277" s="347" t="str">
        <f t="shared" si="27"/>
        <v/>
      </c>
    </row>
    <row r="278" spans="1:31" s="344" customFormat="1" ht="21" customHeight="1" x14ac:dyDescent="0.25">
      <c r="A278" s="346" t="s">
        <v>14551</v>
      </c>
      <c r="B278" s="346" t="s">
        <v>15094</v>
      </c>
      <c r="C278" s="346" t="s">
        <v>15095</v>
      </c>
      <c r="D278" s="346" t="s">
        <v>4</v>
      </c>
      <c r="E278" s="346" t="s">
        <v>103</v>
      </c>
      <c r="F278" s="346">
        <v>1</v>
      </c>
      <c r="G278" s="346">
        <v>4</v>
      </c>
      <c r="H278" s="346">
        <v>0</v>
      </c>
      <c r="I278" s="346" t="s">
        <v>15095</v>
      </c>
      <c r="J278" s="346"/>
      <c r="K278" s="346" t="s">
        <v>15096</v>
      </c>
      <c r="L278" s="346"/>
      <c r="M278" s="346" t="s">
        <v>15095</v>
      </c>
      <c r="N278" s="346" t="s">
        <v>15097</v>
      </c>
      <c r="O278" s="346" t="s">
        <v>15098</v>
      </c>
      <c r="P278" s="346" t="s">
        <v>173</v>
      </c>
      <c r="Q278" s="346" t="s">
        <v>15099</v>
      </c>
      <c r="R278" s="347">
        <f t="shared" si="14"/>
        <v>0</v>
      </c>
      <c r="S278" s="347">
        <f t="shared" si="15"/>
        <v>0</v>
      </c>
      <c r="T278" s="347">
        <f t="shared" si="16"/>
        <v>0</v>
      </c>
      <c r="U278" s="347">
        <f t="shared" si="17"/>
        <v>0</v>
      </c>
      <c r="V278" s="347">
        <f t="shared" si="18"/>
        <v>0</v>
      </c>
      <c r="W278" s="347">
        <f t="shared" si="19"/>
        <v>0</v>
      </c>
      <c r="X278" s="347">
        <f t="shared" si="20"/>
        <v>0</v>
      </c>
      <c r="Y278" s="347">
        <f t="shared" si="21"/>
        <v>0</v>
      </c>
      <c r="Z278" s="347">
        <f t="shared" si="22"/>
        <v>0</v>
      </c>
      <c r="AA278" s="347">
        <f t="shared" si="23"/>
        <v>0</v>
      </c>
      <c r="AB278" s="347" t="str">
        <f t="shared" si="24"/>
        <v/>
      </c>
      <c r="AC278" s="347" t="str">
        <f t="shared" si="25"/>
        <v/>
      </c>
      <c r="AD278" s="347" t="str">
        <f t="shared" si="26"/>
        <v/>
      </c>
      <c r="AE278" s="347" t="str">
        <f t="shared" si="27"/>
        <v/>
      </c>
    </row>
    <row r="279" spans="1:31" s="344" customFormat="1" ht="21" customHeight="1" x14ac:dyDescent="0.25">
      <c r="A279" s="346" t="s">
        <v>14551</v>
      </c>
      <c r="B279" s="346" t="s">
        <v>15100</v>
      </c>
      <c r="C279" s="346" t="s">
        <v>132</v>
      </c>
      <c r="D279" s="346" t="s">
        <v>4</v>
      </c>
      <c r="E279" s="346" t="s">
        <v>103</v>
      </c>
      <c r="F279" s="346">
        <v>2</v>
      </c>
      <c r="G279" s="346">
        <v>3</v>
      </c>
      <c r="H279" s="346">
        <v>0</v>
      </c>
      <c r="I279" s="346" t="s">
        <v>132</v>
      </c>
      <c r="J279" s="346"/>
      <c r="K279" s="346" t="s">
        <v>15101</v>
      </c>
      <c r="L279" s="346"/>
      <c r="M279" s="346" t="s">
        <v>132</v>
      </c>
      <c r="N279" s="346" t="s">
        <v>14963</v>
      </c>
      <c r="O279" s="346" t="s">
        <v>14964</v>
      </c>
      <c r="P279" s="346" t="s">
        <v>14965</v>
      </c>
      <c r="Q279" s="346" t="s">
        <v>15102</v>
      </c>
      <c r="R279" s="347">
        <f t="shared" si="14"/>
        <v>0</v>
      </c>
      <c r="S279" s="347">
        <f t="shared" si="15"/>
        <v>0</v>
      </c>
      <c r="T279" s="347">
        <f t="shared" si="16"/>
        <v>0</v>
      </c>
      <c r="U279" s="347">
        <f t="shared" si="17"/>
        <v>0</v>
      </c>
      <c r="V279" s="347">
        <f t="shared" si="18"/>
        <v>0</v>
      </c>
      <c r="W279" s="347">
        <f t="shared" si="19"/>
        <v>0</v>
      </c>
      <c r="X279" s="347">
        <f t="shared" si="20"/>
        <v>0</v>
      </c>
      <c r="Y279" s="347">
        <f t="shared" si="21"/>
        <v>0</v>
      </c>
      <c r="Z279" s="347">
        <f t="shared" si="22"/>
        <v>0</v>
      </c>
      <c r="AA279" s="347">
        <f t="shared" si="23"/>
        <v>0</v>
      </c>
      <c r="AB279" s="347" t="str">
        <f t="shared" si="24"/>
        <v/>
      </c>
      <c r="AC279" s="347" t="str">
        <f t="shared" si="25"/>
        <v/>
      </c>
      <c r="AD279" s="347" t="str">
        <f t="shared" si="26"/>
        <v/>
      </c>
      <c r="AE279" s="347" t="str">
        <f t="shared" si="27"/>
        <v/>
      </c>
    </row>
    <row r="280" spans="1:31" s="344" customFormat="1" ht="21" customHeight="1" x14ac:dyDescent="0.25">
      <c r="A280" s="346" t="s">
        <v>14551</v>
      </c>
      <c r="B280" s="346" t="s">
        <v>15103</v>
      </c>
      <c r="C280" s="346" t="s">
        <v>14933</v>
      </c>
      <c r="D280" s="346" t="s">
        <v>4</v>
      </c>
      <c r="E280" s="346" t="s">
        <v>103</v>
      </c>
      <c r="F280" s="346">
        <v>3</v>
      </c>
      <c r="G280" s="346">
        <v>3</v>
      </c>
      <c r="H280" s="346">
        <v>0</v>
      </c>
      <c r="I280" s="346" t="s">
        <v>14933</v>
      </c>
      <c r="J280" s="346"/>
      <c r="K280" s="346" t="s">
        <v>14934</v>
      </c>
      <c r="L280" s="346"/>
      <c r="M280" s="346" t="s">
        <v>14933</v>
      </c>
      <c r="N280" s="346" t="s">
        <v>14935</v>
      </c>
      <c r="O280" s="346" t="s">
        <v>14936</v>
      </c>
      <c r="P280" s="346" t="s">
        <v>14937</v>
      </c>
      <c r="Q280" s="346" t="s">
        <v>14938</v>
      </c>
      <c r="R280" s="347">
        <f t="shared" si="14"/>
        <v>0</v>
      </c>
      <c r="S280" s="347">
        <f t="shared" si="15"/>
        <v>0</v>
      </c>
      <c r="T280" s="347">
        <f t="shared" si="16"/>
        <v>0</v>
      </c>
      <c r="U280" s="347">
        <f t="shared" si="17"/>
        <v>0</v>
      </c>
      <c r="V280" s="347">
        <f t="shared" si="18"/>
        <v>0</v>
      </c>
      <c r="W280" s="347">
        <f t="shared" si="19"/>
        <v>0</v>
      </c>
      <c r="X280" s="347">
        <f t="shared" si="20"/>
        <v>0</v>
      </c>
      <c r="Y280" s="347">
        <f t="shared" si="21"/>
        <v>0</v>
      </c>
      <c r="Z280" s="347">
        <f t="shared" si="22"/>
        <v>0</v>
      </c>
      <c r="AA280" s="347">
        <f t="shared" si="23"/>
        <v>0</v>
      </c>
      <c r="AB280" s="347" t="str">
        <f t="shared" si="24"/>
        <v/>
      </c>
      <c r="AC280" s="347" t="str">
        <f t="shared" si="25"/>
        <v/>
      </c>
      <c r="AD280" s="347" t="str">
        <f t="shared" si="26"/>
        <v/>
      </c>
      <c r="AE280" s="347" t="str">
        <f t="shared" si="27"/>
        <v/>
      </c>
    </row>
    <row r="281" spans="1:31" s="344" customFormat="1" ht="21" customHeight="1" x14ac:dyDescent="0.25">
      <c r="A281" s="346" t="s">
        <v>14551</v>
      </c>
      <c r="B281" s="346" t="s">
        <v>15104</v>
      </c>
      <c r="C281" s="346" t="s">
        <v>14940</v>
      </c>
      <c r="D281" s="346" t="s">
        <v>4</v>
      </c>
      <c r="E281" s="346" t="s">
        <v>103</v>
      </c>
      <c r="F281" s="346">
        <v>4</v>
      </c>
      <c r="G281" s="346">
        <v>2</v>
      </c>
      <c r="H281" s="346">
        <v>0</v>
      </c>
      <c r="I281" s="346" t="s">
        <v>14940</v>
      </c>
      <c r="J281" s="346"/>
      <c r="K281" s="346" t="s">
        <v>14941</v>
      </c>
      <c r="L281" s="346"/>
      <c r="M281" s="346" t="s">
        <v>14940</v>
      </c>
      <c r="N281" s="346" t="s">
        <v>126</v>
      </c>
      <c r="O281" s="346" t="s">
        <v>14942</v>
      </c>
      <c r="P281" s="346" t="s">
        <v>14943</v>
      </c>
      <c r="Q281" s="346" t="s">
        <v>14944</v>
      </c>
      <c r="R281" s="347">
        <f t="shared" si="14"/>
        <v>0</v>
      </c>
      <c r="S281" s="347">
        <f t="shared" si="15"/>
        <v>0</v>
      </c>
      <c r="T281" s="347">
        <f t="shared" si="16"/>
        <v>0</v>
      </c>
      <c r="U281" s="347">
        <f t="shared" si="17"/>
        <v>0</v>
      </c>
      <c r="V281" s="347">
        <f t="shared" si="18"/>
        <v>0</v>
      </c>
      <c r="W281" s="347">
        <f t="shared" si="19"/>
        <v>0</v>
      </c>
      <c r="X281" s="347">
        <f t="shared" si="20"/>
        <v>0</v>
      </c>
      <c r="Y281" s="347">
        <f t="shared" si="21"/>
        <v>0</v>
      </c>
      <c r="Z281" s="347">
        <f t="shared" si="22"/>
        <v>0</v>
      </c>
      <c r="AA281" s="347">
        <f t="shared" si="23"/>
        <v>0</v>
      </c>
      <c r="AB281" s="347" t="str">
        <f t="shared" si="24"/>
        <v/>
      </c>
      <c r="AC281" s="347" t="str">
        <f t="shared" si="25"/>
        <v/>
      </c>
      <c r="AD281" s="347" t="str">
        <f t="shared" si="26"/>
        <v/>
      </c>
      <c r="AE281" s="347" t="str">
        <f t="shared" si="27"/>
        <v/>
      </c>
    </row>
    <row r="282" spans="1:31" s="344" customFormat="1" ht="21" customHeight="1" x14ac:dyDescent="0.25">
      <c r="A282" s="346" t="s">
        <v>14551</v>
      </c>
      <c r="B282" s="346" t="s">
        <v>15105</v>
      </c>
      <c r="C282" s="346" t="s">
        <v>15106</v>
      </c>
      <c r="D282" s="346" t="s">
        <v>4</v>
      </c>
      <c r="E282" s="346" t="s">
        <v>14954</v>
      </c>
      <c r="F282" s="346">
        <v>5</v>
      </c>
      <c r="G282" s="346">
        <v>0</v>
      </c>
      <c r="H282" s="346">
        <v>0</v>
      </c>
      <c r="I282" s="346"/>
      <c r="J282" s="346"/>
      <c r="K282" s="346"/>
      <c r="L282" s="346"/>
      <c r="M282" s="346"/>
      <c r="N282" s="346"/>
      <c r="O282" s="346"/>
      <c r="P282" s="346"/>
      <c r="Q282" s="346"/>
      <c r="R282" s="347">
        <f t="shared" si="14"/>
        <v>0</v>
      </c>
      <c r="S282" s="347">
        <f t="shared" si="15"/>
        <v>0</v>
      </c>
      <c r="T282" s="347">
        <f t="shared" si="16"/>
        <v>0</v>
      </c>
      <c r="U282" s="347">
        <f t="shared" si="17"/>
        <v>0</v>
      </c>
      <c r="V282" s="347">
        <f t="shared" si="18"/>
        <v>0</v>
      </c>
      <c r="W282" s="347">
        <f t="shared" si="19"/>
        <v>0</v>
      </c>
      <c r="X282" s="347">
        <f t="shared" si="20"/>
        <v>0</v>
      </c>
      <c r="Y282" s="347">
        <f t="shared" si="21"/>
        <v>0</v>
      </c>
      <c r="Z282" s="347">
        <f t="shared" si="22"/>
        <v>0</v>
      </c>
      <c r="AA282" s="347">
        <f t="shared" si="23"/>
        <v>0</v>
      </c>
      <c r="AB282" s="347" t="str">
        <f t="shared" si="24"/>
        <v/>
      </c>
      <c r="AC282" s="347" t="str">
        <f t="shared" si="25"/>
        <v/>
      </c>
      <c r="AD282" s="347" t="str">
        <f t="shared" si="26"/>
        <v/>
      </c>
      <c r="AE282" s="347" t="str">
        <f t="shared" si="27"/>
        <v/>
      </c>
    </row>
    <row r="283" spans="1:31" s="344" customFormat="1" ht="21" customHeight="1" x14ac:dyDescent="0.25">
      <c r="A283" s="346" t="s">
        <v>14551</v>
      </c>
      <c r="B283" s="346" t="s">
        <v>15107</v>
      </c>
      <c r="C283" s="346" t="s">
        <v>15095</v>
      </c>
      <c r="D283" s="346" t="s">
        <v>1</v>
      </c>
      <c r="E283" s="346" t="s">
        <v>103</v>
      </c>
      <c r="F283" s="346">
        <v>1</v>
      </c>
      <c r="G283" s="346">
        <v>0</v>
      </c>
      <c r="H283" s="346">
        <v>3</v>
      </c>
      <c r="I283" s="346"/>
      <c r="J283" s="346" t="s">
        <v>15095</v>
      </c>
      <c r="K283" s="346"/>
      <c r="L283" s="346" t="s">
        <v>15108</v>
      </c>
      <c r="M283" s="346" t="s">
        <v>15095</v>
      </c>
      <c r="N283" s="346" t="s">
        <v>15097</v>
      </c>
      <c r="O283" s="346" t="s">
        <v>15098</v>
      </c>
      <c r="P283" s="346" t="s">
        <v>173</v>
      </c>
      <c r="Q283" s="346" t="s">
        <v>15099</v>
      </c>
      <c r="R283" s="347">
        <f t="shared" si="14"/>
        <v>0</v>
      </c>
      <c r="S283" s="347">
        <f t="shared" si="15"/>
        <v>0</v>
      </c>
      <c r="T283" s="347">
        <f t="shared" si="16"/>
        <v>0</v>
      </c>
      <c r="U283" s="347">
        <f t="shared" si="17"/>
        <v>0</v>
      </c>
      <c r="V283" s="347">
        <f t="shared" si="18"/>
        <v>0</v>
      </c>
      <c r="W283" s="347">
        <f t="shared" si="19"/>
        <v>0</v>
      </c>
      <c r="X283" s="347">
        <f t="shared" si="20"/>
        <v>0</v>
      </c>
      <c r="Y283" s="347">
        <f t="shared" si="21"/>
        <v>0</v>
      </c>
      <c r="Z283" s="347">
        <f t="shared" si="22"/>
        <v>0</v>
      </c>
      <c r="AA283" s="347">
        <f t="shared" si="23"/>
        <v>0</v>
      </c>
      <c r="AB283" s="347" t="str">
        <f t="shared" si="24"/>
        <v/>
      </c>
      <c r="AC283" s="347" t="str">
        <f t="shared" si="25"/>
        <v/>
      </c>
      <c r="AD283" s="347" t="str">
        <f t="shared" si="26"/>
        <v/>
      </c>
      <c r="AE283" s="347" t="str">
        <f t="shared" si="27"/>
        <v/>
      </c>
    </row>
    <row r="284" spans="1:31" s="344" customFormat="1" ht="21" customHeight="1" x14ac:dyDescent="0.25">
      <c r="A284" s="346" t="s">
        <v>14551</v>
      </c>
      <c r="B284" s="346" t="s">
        <v>15109</v>
      </c>
      <c r="C284" s="346" t="s">
        <v>132</v>
      </c>
      <c r="D284" s="346" t="s">
        <v>1</v>
      </c>
      <c r="E284" s="346" t="s">
        <v>103</v>
      </c>
      <c r="F284" s="346">
        <v>2</v>
      </c>
      <c r="G284" s="346">
        <v>0</v>
      </c>
      <c r="H284" s="346">
        <v>3</v>
      </c>
      <c r="I284" s="346"/>
      <c r="J284" s="346" t="s">
        <v>132</v>
      </c>
      <c r="K284" s="346"/>
      <c r="L284" s="346" t="s">
        <v>15110</v>
      </c>
      <c r="M284" s="346" t="s">
        <v>132</v>
      </c>
      <c r="N284" s="346" t="s">
        <v>14963</v>
      </c>
      <c r="O284" s="346" t="s">
        <v>14964</v>
      </c>
      <c r="P284" s="346" t="s">
        <v>14965</v>
      </c>
      <c r="Q284" s="346" t="s">
        <v>15102</v>
      </c>
      <c r="R284" s="347">
        <f t="shared" si="14"/>
        <v>0</v>
      </c>
      <c r="S284" s="347">
        <f t="shared" si="15"/>
        <v>0</v>
      </c>
      <c r="T284" s="347">
        <f t="shared" si="16"/>
        <v>0</v>
      </c>
      <c r="U284" s="347">
        <f t="shared" si="17"/>
        <v>0</v>
      </c>
      <c r="V284" s="347">
        <f t="shared" si="18"/>
        <v>0</v>
      </c>
      <c r="W284" s="347">
        <f t="shared" si="19"/>
        <v>0</v>
      </c>
      <c r="X284" s="347">
        <f t="shared" si="20"/>
        <v>0</v>
      </c>
      <c r="Y284" s="347">
        <f t="shared" si="21"/>
        <v>0</v>
      </c>
      <c r="Z284" s="347">
        <f t="shared" si="22"/>
        <v>0</v>
      </c>
      <c r="AA284" s="347">
        <f t="shared" si="23"/>
        <v>0</v>
      </c>
      <c r="AB284" s="347" t="str">
        <f t="shared" si="24"/>
        <v/>
      </c>
      <c r="AC284" s="347" t="str">
        <f t="shared" si="25"/>
        <v/>
      </c>
      <c r="AD284" s="347" t="str">
        <f t="shared" si="26"/>
        <v/>
      </c>
      <c r="AE284" s="347" t="str">
        <f t="shared" si="27"/>
        <v/>
      </c>
    </row>
    <row r="285" spans="1:31" s="344" customFormat="1" ht="21" customHeight="1" x14ac:dyDescent="0.25">
      <c r="A285" s="346" t="s">
        <v>14551</v>
      </c>
      <c r="B285" s="346" t="s">
        <v>15111</v>
      </c>
      <c r="C285" s="346" t="s">
        <v>14940</v>
      </c>
      <c r="D285" s="346" t="s">
        <v>1</v>
      </c>
      <c r="E285" s="346" t="s">
        <v>103</v>
      </c>
      <c r="F285" s="346">
        <v>3</v>
      </c>
      <c r="G285" s="346">
        <v>0</v>
      </c>
      <c r="H285" s="346">
        <v>2</v>
      </c>
      <c r="I285" s="346"/>
      <c r="J285" s="346" t="s">
        <v>14940</v>
      </c>
      <c r="K285" s="346"/>
      <c r="L285" s="346" t="s">
        <v>14957</v>
      </c>
      <c r="M285" s="346" t="s">
        <v>14940</v>
      </c>
      <c r="N285" s="346" t="s">
        <v>126</v>
      </c>
      <c r="O285" s="346" t="s">
        <v>14942</v>
      </c>
      <c r="P285" s="346" t="s">
        <v>14943</v>
      </c>
      <c r="Q285" s="346" t="s">
        <v>14944</v>
      </c>
      <c r="R285" s="347">
        <f t="shared" si="14"/>
        <v>0</v>
      </c>
      <c r="S285" s="347">
        <f t="shared" si="15"/>
        <v>0</v>
      </c>
      <c r="T285" s="347">
        <f t="shared" si="16"/>
        <v>0</v>
      </c>
      <c r="U285" s="347">
        <f t="shared" si="17"/>
        <v>0</v>
      </c>
      <c r="V285" s="347">
        <f t="shared" si="18"/>
        <v>0</v>
      </c>
      <c r="W285" s="347">
        <f t="shared" si="19"/>
        <v>0</v>
      </c>
      <c r="X285" s="347">
        <f t="shared" si="20"/>
        <v>0</v>
      </c>
      <c r="Y285" s="347">
        <f t="shared" si="21"/>
        <v>0</v>
      </c>
      <c r="Z285" s="347">
        <f t="shared" si="22"/>
        <v>0</v>
      </c>
      <c r="AA285" s="347">
        <f t="shared" si="23"/>
        <v>0</v>
      </c>
      <c r="AB285" s="347" t="str">
        <f t="shared" si="24"/>
        <v/>
      </c>
      <c r="AC285" s="347" t="str">
        <f t="shared" si="25"/>
        <v/>
      </c>
      <c r="AD285" s="347" t="str">
        <f t="shared" si="26"/>
        <v/>
      </c>
      <c r="AE285" s="347" t="str">
        <f t="shared" si="27"/>
        <v/>
      </c>
    </row>
    <row r="286" spans="1:31" s="344" customFormat="1" ht="21" customHeight="1" x14ac:dyDescent="0.25">
      <c r="A286" s="346" t="s">
        <v>14551</v>
      </c>
      <c r="B286" s="346" t="s">
        <v>15112</v>
      </c>
      <c r="C286" s="346" t="s">
        <v>14946</v>
      </c>
      <c r="D286" s="346" t="s">
        <v>1</v>
      </c>
      <c r="E286" s="346" t="s">
        <v>103</v>
      </c>
      <c r="F286" s="346">
        <v>4</v>
      </c>
      <c r="G286" s="346">
        <v>0</v>
      </c>
      <c r="H286" s="346">
        <v>2</v>
      </c>
      <c r="I286" s="346"/>
      <c r="J286" s="346" t="s">
        <v>14946</v>
      </c>
      <c r="K286" s="346"/>
      <c r="L286" s="346" t="s">
        <v>14959</v>
      </c>
      <c r="M286" s="346" t="s">
        <v>14946</v>
      </c>
      <c r="N286" s="346" t="s">
        <v>14948</v>
      </c>
      <c r="O286" s="346" t="s">
        <v>14949</v>
      </c>
      <c r="P286" s="346" t="s">
        <v>14950</v>
      </c>
      <c r="Q286" s="346" t="s">
        <v>14951</v>
      </c>
      <c r="R286" s="347">
        <f t="shared" si="14"/>
        <v>0</v>
      </c>
      <c r="S286" s="347">
        <f t="shared" si="15"/>
        <v>0</v>
      </c>
      <c r="T286" s="347">
        <f t="shared" si="16"/>
        <v>0</v>
      </c>
      <c r="U286" s="347">
        <f t="shared" si="17"/>
        <v>0</v>
      </c>
      <c r="V286" s="347">
        <f t="shared" si="18"/>
        <v>0</v>
      </c>
      <c r="W286" s="347">
        <f t="shared" si="19"/>
        <v>0</v>
      </c>
      <c r="X286" s="347">
        <f t="shared" si="20"/>
        <v>0</v>
      </c>
      <c r="Y286" s="347">
        <f t="shared" si="21"/>
        <v>0</v>
      </c>
      <c r="Z286" s="347">
        <f t="shared" si="22"/>
        <v>0</v>
      </c>
      <c r="AA286" s="347">
        <f t="shared" si="23"/>
        <v>0</v>
      </c>
      <c r="AB286" s="347" t="str">
        <f t="shared" si="24"/>
        <v/>
      </c>
      <c r="AC286" s="347" t="str">
        <f t="shared" si="25"/>
        <v/>
      </c>
      <c r="AD286" s="347" t="str">
        <f t="shared" si="26"/>
        <v/>
      </c>
      <c r="AE286" s="347" t="str">
        <f t="shared" si="27"/>
        <v/>
      </c>
    </row>
    <row r="287" spans="1:31" s="344" customFormat="1" ht="21" customHeight="1" x14ac:dyDescent="0.25">
      <c r="A287" s="346" t="s">
        <v>14551</v>
      </c>
      <c r="B287" s="346" t="s">
        <v>15113</v>
      </c>
      <c r="C287" s="346" t="s">
        <v>15114</v>
      </c>
      <c r="D287" s="346" t="s">
        <v>1</v>
      </c>
      <c r="E287" s="346" t="s">
        <v>14954</v>
      </c>
      <c r="F287" s="346">
        <v>5</v>
      </c>
      <c r="G287" s="346">
        <v>0</v>
      </c>
      <c r="H287" s="346">
        <v>0</v>
      </c>
      <c r="I287" s="346"/>
      <c r="J287" s="346"/>
      <c r="K287" s="346"/>
      <c r="L287" s="346"/>
      <c r="M287" s="346"/>
      <c r="N287" s="346"/>
      <c r="O287" s="346"/>
      <c r="P287" s="346"/>
      <c r="Q287" s="346"/>
      <c r="R287" s="347">
        <f t="shared" si="14"/>
        <v>0</v>
      </c>
      <c r="S287" s="347">
        <f t="shared" si="15"/>
        <v>0</v>
      </c>
      <c r="T287" s="347">
        <f t="shared" si="16"/>
        <v>0</v>
      </c>
      <c r="U287" s="347">
        <f t="shared" si="17"/>
        <v>0</v>
      </c>
      <c r="V287" s="347">
        <f t="shared" si="18"/>
        <v>0</v>
      </c>
      <c r="W287" s="347">
        <f t="shared" si="19"/>
        <v>0</v>
      </c>
      <c r="X287" s="347">
        <f t="shared" si="20"/>
        <v>0</v>
      </c>
      <c r="Y287" s="347">
        <f t="shared" si="21"/>
        <v>0</v>
      </c>
      <c r="Z287" s="347">
        <f t="shared" si="22"/>
        <v>0</v>
      </c>
      <c r="AA287" s="347">
        <f t="shared" si="23"/>
        <v>0</v>
      </c>
      <c r="AB287" s="347" t="str">
        <f t="shared" si="24"/>
        <v/>
      </c>
      <c r="AC287" s="347" t="str">
        <f t="shared" si="25"/>
        <v/>
      </c>
      <c r="AD287" s="347" t="str">
        <f t="shared" si="26"/>
        <v/>
      </c>
      <c r="AE287" s="347" t="str">
        <f t="shared" si="27"/>
        <v/>
      </c>
    </row>
    <row r="288" spans="1:31" s="344" customFormat="1" ht="21" customHeight="1" x14ac:dyDescent="0.25">
      <c r="A288" s="346" t="s">
        <v>13531</v>
      </c>
      <c r="B288" s="346" t="s">
        <v>15115</v>
      </c>
      <c r="C288" s="346" t="s">
        <v>15116</v>
      </c>
      <c r="D288" s="346" t="s">
        <v>4</v>
      </c>
      <c r="E288" s="346" t="s">
        <v>103</v>
      </c>
      <c r="F288" s="346">
        <v>1</v>
      </c>
      <c r="G288" s="346">
        <v>4</v>
      </c>
      <c r="H288" s="346">
        <v>0</v>
      </c>
      <c r="I288" s="346" t="s">
        <v>15116</v>
      </c>
      <c r="J288" s="346"/>
      <c r="K288" s="346" t="s">
        <v>15117</v>
      </c>
      <c r="L288" s="346"/>
      <c r="M288" s="346" t="s">
        <v>15116</v>
      </c>
      <c r="N288" s="346" t="s">
        <v>15118</v>
      </c>
      <c r="O288" s="346"/>
      <c r="P288" s="346"/>
      <c r="Q288" s="346"/>
      <c r="R288" s="347">
        <f t="shared" si="14"/>
        <v>0</v>
      </c>
      <c r="S288" s="347">
        <f t="shared" si="15"/>
        <v>0</v>
      </c>
      <c r="T288" s="347">
        <f t="shared" si="16"/>
        <v>0</v>
      </c>
      <c r="U288" s="347">
        <f t="shared" si="17"/>
        <v>0</v>
      </c>
      <c r="V288" s="347">
        <f t="shared" si="18"/>
        <v>0</v>
      </c>
      <c r="W288" s="347">
        <f t="shared" si="19"/>
        <v>0</v>
      </c>
      <c r="X288" s="347">
        <f t="shared" si="20"/>
        <v>0</v>
      </c>
      <c r="Y288" s="347">
        <f t="shared" si="21"/>
        <v>0</v>
      </c>
      <c r="Z288" s="347">
        <f t="shared" si="22"/>
        <v>0</v>
      </c>
      <c r="AA288" s="347">
        <f t="shared" si="23"/>
        <v>0</v>
      </c>
      <c r="AB288" s="347" t="str">
        <f t="shared" si="24"/>
        <v/>
      </c>
      <c r="AC288" s="347" t="str">
        <f t="shared" si="25"/>
        <v/>
      </c>
      <c r="AD288" s="347" t="str">
        <f t="shared" si="26"/>
        <v/>
      </c>
      <c r="AE288" s="347" t="str">
        <f t="shared" si="27"/>
        <v/>
      </c>
    </row>
    <row r="289" spans="1:31" s="344" customFormat="1" ht="21" customHeight="1" x14ac:dyDescent="0.25">
      <c r="A289" s="346" t="s">
        <v>13531</v>
      </c>
      <c r="B289" s="346" t="s">
        <v>15119</v>
      </c>
      <c r="C289" s="346" t="s">
        <v>15120</v>
      </c>
      <c r="D289" s="346" t="s">
        <v>4</v>
      </c>
      <c r="E289" s="346" t="s">
        <v>103</v>
      </c>
      <c r="F289" s="346">
        <v>2</v>
      </c>
      <c r="G289" s="346">
        <v>3</v>
      </c>
      <c r="H289" s="346">
        <v>0</v>
      </c>
      <c r="I289" s="346" t="s">
        <v>15120</v>
      </c>
      <c r="J289" s="346"/>
      <c r="K289" s="346" t="s">
        <v>15121</v>
      </c>
      <c r="L289" s="346"/>
      <c r="M289" s="346" t="s">
        <v>15120</v>
      </c>
      <c r="N289" s="346" t="s">
        <v>15118</v>
      </c>
      <c r="O289" s="346"/>
      <c r="P289" s="346"/>
      <c r="Q289" s="346"/>
      <c r="R289" s="347">
        <f t="shared" si="14"/>
        <v>0</v>
      </c>
      <c r="S289" s="347">
        <f t="shared" si="15"/>
        <v>0</v>
      </c>
      <c r="T289" s="347">
        <f t="shared" si="16"/>
        <v>0</v>
      </c>
      <c r="U289" s="347">
        <f t="shared" si="17"/>
        <v>0</v>
      </c>
      <c r="V289" s="347">
        <f t="shared" si="18"/>
        <v>0</v>
      </c>
      <c r="W289" s="347">
        <f t="shared" si="19"/>
        <v>0</v>
      </c>
      <c r="X289" s="347">
        <f t="shared" si="20"/>
        <v>0</v>
      </c>
      <c r="Y289" s="347">
        <f t="shared" si="21"/>
        <v>0</v>
      </c>
      <c r="Z289" s="347">
        <f t="shared" si="22"/>
        <v>0</v>
      </c>
      <c r="AA289" s="347">
        <f t="shared" si="23"/>
        <v>0</v>
      </c>
      <c r="AB289" s="347" t="str">
        <f t="shared" si="24"/>
        <v/>
      </c>
      <c r="AC289" s="347" t="str">
        <f t="shared" si="25"/>
        <v/>
      </c>
      <c r="AD289" s="347" t="str">
        <f t="shared" si="26"/>
        <v/>
      </c>
      <c r="AE289" s="347" t="str">
        <f t="shared" si="27"/>
        <v/>
      </c>
    </row>
    <row r="290" spans="1:31" s="344" customFormat="1" ht="21" customHeight="1" x14ac:dyDescent="0.25">
      <c r="A290" s="346" t="s">
        <v>13531</v>
      </c>
      <c r="B290" s="346" t="s">
        <v>15122</v>
      </c>
      <c r="C290" s="346" t="s">
        <v>14933</v>
      </c>
      <c r="D290" s="346" t="s">
        <v>4</v>
      </c>
      <c r="E290" s="346" t="s">
        <v>103</v>
      </c>
      <c r="F290" s="346">
        <v>3</v>
      </c>
      <c r="G290" s="346">
        <v>3</v>
      </c>
      <c r="H290" s="346">
        <v>0</v>
      </c>
      <c r="I290" s="346" t="s">
        <v>14933</v>
      </c>
      <c r="J290" s="346"/>
      <c r="K290" s="346" t="s">
        <v>14934</v>
      </c>
      <c r="L290" s="346"/>
      <c r="M290" s="346" t="s">
        <v>14933</v>
      </c>
      <c r="N290" s="346" t="s">
        <v>14935</v>
      </c>
      <c r="O290" s="346" t="s">
        <v>14936</v>
      </c>
      <c r="P290" s="346" t="s">
        <v>14937</v>
      </c>
      <c r="Q290" s="346" t="s">
        <v>14938</v>
      </c>
      <c r="R290" s="347">
        <f t="shared" si="14"/>
        <v>0</v>
      </c>
      <c r="S290" s="347">
        <f t="shared" si="15"/>
        <v>0</v>
      </c>
      <c r="T290" s="347">
        <f t="shared" si="16"/>
        <v>0</v>
      </c>
      <c r="U290" s="347">
        <f t="shared" si="17"/>
        <v>0</v>
      </c>
      <c r="V290" s="347">
        <f t="shared" si="18"/>
        <v>0</v>
      </c>
      <c r="W290" s="347">
        <f t="shared" si="19"/>
        <v>0</v>
      </c>
      <c r="X290" s="347">
        <f t="shared" si="20"/>
        <v>0</v>
      </c>
      <c r="Y290" s="347">
        <f t="shared" si="21"/>
        <v>0</v>
      </c>
      <c r="Z290" s="347">
        <f t="shared" si="22"/>
        <v>0</v>
      </c>
      <c r="AA290" s="347">
        <f t="shared" si="23"/>
        <v>0</v>
      </c>
      <c r="AB290" s="347" t="str">
        <f t="shared" si="24"/>
        <v/>
      </c>
      <c r="AC290" s="347" t="str">
        <f t="shared" si="25"/>
        <v/>
      </c>
      <c r="AD290" s="347" t="str">
        <f t="shared" si="26"/>
        <v/>
      </c>
      <c r="AE290" s="347" t="str">
        <f t="shared" si="27"/>
        <v/>
      </c>
    </row>
    <row r="291" spans="1:31" s="344" customFormat="1" ht="21" customHeight="1" x14ac:dyDescent="0.25">
      <c r="A291" s="346" t="s">
        <v>13531</v>
      </c>
      <c r="B291" s="346" t="s">
        <v>15123</v>
      </c>
      <c r="C291" s="346" t="s">
        <v>14940</v>
      </c>
      <c r="D291" s="346" t="s">
        <v>4</v>
      </c>
      <c r="E291" s="346" t="s">
        <v>103</v>
      </c>
      <c r="F291" s="346">
        <v>4</v>
      </c>
      <c r="G291" s="346">
        <v>2</v>
      </c>
      <c r="H291" s="346">
        <v>0</v>
      </c>
      <c r="I291" s="346" t="s">
        <v>14940</v>
      </c>
      <c r="J291" s="346"/>
      <c r="K291" s="346" t="s">
        <v>14941</v>
      </c>
      <c r="L291" s="346"/>
      <c r="M291" s="346" t="s">
        <v>14940</v>
      </c>
      <c r="N291" s="346" t="s">
        <v>126</v>
      </c>
      <c r="O291" s="346" t="s">
        <v>14942</v>
      </c>
      <c r="P291" s="346" t="s">
        <v>14943</v>
      </c>
      <c r="Q291" s="346" t="s">
        <v>14944</v>
      </c>
      <c r="R291" s="347">
        <f t="shared" si="14"/>
        <v>0</v>
      </c>
      <c r="S291" s="347">
        <f t="shared" si="15"/>
        <v>0</v>
      </c>
      <c r="T291" s="347">
        <f t="shared" si="16"/>
        <v>0</v>
      </c>
      <c r="U291" s="347">
        <f t="shared" si="17"/>
        <v>0</v>
      </c>
      <c r="V291" s="347">
        <f t="shared" si="18"/>
        <v>0</v>
      </c>
      <c r="W291" s="347">
        <f t="shared" si="19"/>
        <v>0</v>
      </c>
      <c r="X291" s="347">
        <f t="shared" si="20"/>
        <v>0</v>
      </c>
      <c r="Y291" s="347">
        <f t="shared" si="21"/>
        <v>0</v>
      </c>
      <c r="Z291" s="347">
        <f t="shared" si="22"/>
        <v>0</v>
      </c>
      <c r="AA291" s="347">
        <f t="shared" si="23"/>
        <v>0</v>
      </c>
      <c r="AB291" s="347" t="str">
        <f t="shared" si="24"/>
        <v/>
      </c>
      <c r="AC291" s="347" t="str">
        <f t="shared" si="25"/>
        <v/>
      </c>
      <c r="AD291" s="347" t="str">
        <f t="shared" si="26"/>
        <v/>
      </c>
      <c r="AE291" s="347" t="str">
        <f t="shared" si="27"/>
        <v/>
      </c>
    </row>
    <row r="292" spans="1:31" s="344" customFormat="1" ht="21" customHeight="1" x14ac:dyDescent="0.25">
      <c r="A292" s="346" t="s">
        <v>13531</v>
      </c>
      <c r="B292" s="346" t="s">
        <v>15124</v>
      </c>
      <c r="C292" s="346" t="s">
        <v>14946</v>
      </c>
      <c r="D292" s="346" t="s">
        <v>4</v>
      </c>
      <c r="E292" s="346" t="s">
        <v>103</v>
      </c>
      <c r="F292" s="346">
        <v>5</v>
      </c>
      <c r="G292" s="346">
        <v>2</v>
      </c>
      <c r="H292" s="346">
        <v>0</v>
      </c>
      <c r="I292" s="346" t="s">
        <v>14946</v>
      </c>
      <c r="J292" s="346"/>
      <c r="K292" s="346" t="s">
        <v>14947</v>
      </c>
      <c r="L292" s="346"/>
      <c r="M292" s="346" t="s">
        <v>14946</v>
      </c>
      <c r="N292" s="346" t="s">
        <v>14948</v>
      </c>
      <c r="O292" s="346" t="s">
        <v>14949</v>
      </c>
      <c r="P292" s="346" t="s">
        <v>14950</v>
      </c>
      <c r="Q292" s="346" t="s">
        <v>14951</v>
      </c>
      <c r="R292" s="347">
        <f t="shared" si="14"/>
        <v>0</v>
      </c>
      <c r="S292" s="347">
        <f t="shared" si="15"/>
        <v>0</v>
      </c>
      <c r="T292" s="347">
        <f t="shared" si="16"/>
        <v>0</v>
      </c>
      <c r="U292" s="347">
        <f t="shared" si="17"/>
        <v>0</v>
      </c>
      <c r="V292" s="347">
        <f t="shared" si="18"/>
        <v>0</v>
      </c>
      <c r="W292" s="347">
        <f t="shared" si="19"/>
        <v>0</v>
      </c>
      <c r="X292" s="347">
        <f t="shared" si="20"/>
        <v>0</v>
      </c>
      <c r="Y292" s="347">
        <f t="shared" si="21"/>
        <v>0</v>
      </c>
      <c r="Z292" s="347">
        <f t="shared" si="22"/>
        <v>0</v>
      </c>
      <c r="AA292" s="347">
        <f t="shared" si="23"/>
        <v>0</v>
      </c>
      <c r="AB292" s="347" t="str">
        <f t="shared" si="24"/>
        <v/>
      </c>
      <c r="AC292" s="347" t="str">
        <f t="shared" si="25"/>
        <v/>
      </c>
      <c r="AD292" s="347" t="str">
        <f t="shared" si="26"/>
        <v/>
      </c>
      <c r="AE292" s="347" t="str">
        <f t="shared" si="27"/>
        <v/>
      </c>
    </row>
    <row r="293" spans="1:31" s="344" customFormat="1" ht="21" customHeight="1" x14ac:dyDescent="0.25">
      <c r="A293" s="346" t="s">
        <v>13531</v>
      </c>
      <c r="B293" s="346" t="s">
        <v>15125</v>
      </c>
      <c r="C293" s="346" t="s">
        <v>15116</v>
      </c>
      <c r="D293" s="346" t="s">
        <v>1</v>
      </c>
      <c r="E293" s="346" t="s">
        <v>103</v>
      </c>
      <c r="F293" s="346">
        <v>1</v>
      </c>
      <c r="G293" s="346">
        <v>0</v>
      </c>
      <c r="H293" s="346">
        <v>3</v>
      </c>
      <c r="I293" s="346"/>
      <c r="J293" s="346" t="s">
        <v>15116</v>
      </c>
      <c r="K293" s="346"/>
      <c r="L293" s="346" t="s">
        <v>15126</v>
      </c>
      <c r="M293" s="346" t="s">
        <v>15116</v>
      </c>
      <c r="N293" s="346" t="s">
        <v>15118</v>
      </c>
      <c r="O293" s="346"/>
      <c r="P293" s="346"/>
      <c r="Q293" s="346"/>
      <c r="R293" s="347">
        <f t="shared" si="14"/>
        <v>0</v>
      </c>
      <c r="S293" s="347">
        <f t="shared" si="15"/>
        <v>0</v>
      </c>
      <c r="T293" s="347">
        <f t="shared" si="16"/>
        <v>0</v>
      </c>
      <c r="U293" s="347">
        <f t="shared" si="17"/>
        <v>0</v>
      </c>
      <c r="V293" s="347">
        <f t="shared" si="18"/>
        <v>0</v>
      </c>
      <c r="W293" s="347">
        <f t="shared" si="19"/>
        <v>0</v>
      </c>
      <c r="X293" s="347">
        <f t="shared" si="20"/>
        <v>0</v>
      </c>
      <c r="Y293" s="347">
        <f t="shared" si="21"/>
        <v>0</v>
      </c>
      <c r="Z293" s="347">
        <f t="shared" si="22"/>
        <v>0</v>
      </c>
      <c r="AA293" s="347">
        <f t="shared" si="23"/>
        <v>0</v>
      </c>
      <c r="AB293" s="347" t="str">
        <f t="shared" si="24"/>
        <v/>
      </c>
      <c r="AC293" s="347" t="str">
        <f t="shared" si="25"/>
        <v/>
      </c>
      <c r="AD293" s="347" t="str">
        <f t="shared" si="26"/>
        <v/>
      </c>
      <c r="AE293" s="347" t="str">
        <f t="shared" si="27"/>
        <v/>
      </c>
    </row>
    <row r="294" spans="1:31" s="344" customFormat="1" ht="21" customHeight="1" x14ac:dyDescent="0.25">
      <c r="A294" s="346" t="s">
        <v>13531</v>
      </c>
      <c r="B294" s="346" t="s">
        <v>15127</v>
      </c>
      <c r="C294" s="346" t="s">
        <v>15120</v>
      </c>
      <c r="D294" s="346" t="s">
        <v>1</v>
      </c>
      <c r="E294" s="346" t="s">
        <v>103</v>
      </c>
      <c r="F294" s="346">
        <v>2</v>
      </c>
      <c r="G294" s="346">
        <v>0</v>
      </c>
      <c r="H294" s="346">
        <v>3</v>
      </c>
      <c r="I294" s="346"/>
      <c r="J294" s="346" t="s">
        <v>15120</v>
      </c>
      <c r="K294" s="346"/>
      <c r="L294" s="346" t="s">
        <v>15128</v>
      </c>
      <c r="M294" s="346" t="s">
        <v>15120</v>
      </c>
      <c r="N294" s="346" t="s">
        <v>15118</v>
      </c>
      <c r="O294" s="346"/>
      <c r="P294" s="346"/>
      <c r="Q294" s="346"/>
      <c r="R294" s="347">
        <f t="shared" si="14"/>
        <v>0</v>
      </c>
      <c r="S294" s="347">
        <f t="shared" si="15"/>
        <v>0</v>
      </c>
      <c r="T294" s="347">
        <f t="shared" si="16"/>
        <v>0</v>
      </c>
      <c r="U294" s="347">
        <f t="shared" si="17"/>
        <v>0</v>
      </c>
      <c r="V294" s="347">
        <f t="shared" si="18"/>
        <v>0</v>
      </c>
      <c r="W294" s="347">
        <f t="shared" si="19"/>
        <v>0</v>
      </c>
      <c r="X294" s="347">
        <f t="shared" si="20"/>
        <v>0</v>
      </c>
      <c r="Y294" s="347">
        <f t="shared" si="21"/>
        <v>0</v>
      </c>
      <c r="Z294" s="347">
        <f t="shared" si="22"/>
        <v>0</v>
      </c>
      <c r="AA294" s="347">
        <f t="shared" si="23"/>
        <v>0</v>
      </c>
      <c r="AB294" s="347" t="str">
        <f t="shared" si="24"/>
        <v/>
      </c>
      <c r="AC294" s="347" t="str">
        <f t="shared" si="25"/>
        <v/>
      </c>
      <c r="AD294" s="347" t="str">
        <f t="shared" si="26"/>
        <v/>
      </c>
      <c r="AE294" s="347" t="str">
        <f t="shared" si="27"/>
        <v/>
      </c>
    </row>
    <row r="295" spans="1:31" s="344" customFormat="1" ht="21" customHeight="1" x14ac:dyDescent="0.25">
      <c r="A295" s="346" t="s">
        <v>13531</v>
      </c>
      <c r="B295" s="346" t="s">
        <v>15129</v>
      </c>
      <c r="C295" s="346" t="s">
        <v>14940</v>
      </c>
      <c r="D295" s="346" t="s">
        <v>1</v>
      </c>
      <c r="E295" s="346" t="s">
        <v>103</v>
      </c>
      <c r="F295" s="346">
        <v>3</v>
      </c>
      <c r="G295" s="346">
        <v>0</v>
      </c>
      <c r="H295" s="346">
        <v>2</v>
      </c>
      <c r="I295" s="346"/>
      <c r="J295" s="346" t="s">
        <v>14940</v>
      </c>
      <c r="K295" s="346"/>
      <c r="L295" s="346" t="s">
        <v>14957</v>
      </c>
      <c r="M295" s="346" t="s">
        <v>14940</v>
      </c>
      <c r="N295" s="346" t="s">
        <v>126</v>
      </c>
      <c r="O295" s="346" t="s">
        <v>14942</v>
      </c>
      <c r="P295" s="346" t="s">
        <v>14943</v>
      </c>
      <c r="Q295" s="346" t="s">
        <v>14944</v>
      </c>
      <c r="R295" s="347">
        <f t="shared" si="14"/>
        <v>0</v>
      </c>
      <c r="S295" s="347">
        <f t="shared" si="15"/>
        <v>0</v>
      </c>
      <c r="T295" s="347">
        <f t="shared" si="16"/>
        <v>0</v>
      </c>
      <c r="U295" s="347">
        <f t="shared" si="17"/>
        <v>0</v>
      </c>
      <c r="V295" s="347">
        <f t="shared" si="18"/>
        <v>0</v>
      </c>
      <c r="W295" s="347">
        <f t="shared" si="19"/>
        <v>0</v>
      </c>
      <c r="X295" s="347">
        <f t="shared" si="20"/>
        <v>0</v>
      </c>
      <c r="Y295" s="347">
        <f t="shared" si="21"/>
        <v>0</v>
      </c>
      <c r="Z295" s="347">
        <f t="shared" si="22"/>
        <v>0</v>
      </c>
      <c r="AA295" s="347">
        <f t="shared" si="23"/>
        <v>0</v>
      </c>
      <c r="AB295" s="347" t="str">
        <f t="shared" si="24"/>
        <v/>
      </c>
      <c r="AC295" s="347" t="str">
        <f t="shared" si="25"/>
        <v/>
      </c>
      <c r="AD295" s="347" t="str">
        <f t="shared" si="26"/>
        <v/>
      </c>
      <c r="AE295" s="347" t="str">
        <f t="shared" si="27"/>
        <v/>
      </c>
    </row>
    <row r="296" spans="1:31" s="344" customFormat="1" ht="21" customHeight="1" x14ac:dyDescent="0.25">
      <c r="A296" s="346" t="s">
        <v>13531</v>
      </c>
      <c r="B296" s="346" t="s">
        <v>15130</v>
      </c>
      <c r="C296" s="346" t="s">
        <v>14946</v>
      </c>
      <c r="D296" s="346" t="s">
        <v>1</v>
      </c>
      <c r="E296" s="346" t="s">
        <v>103</v>
      </c>
      <c r="F296" s="346">
        <v>4</v>
      </c>
      <c r="G296" s="346">
        <v>0</v>
      </c>
      <c r="H296" s="346">
        <v>2</v>
      </c>
      <c r="I296" s="346"/>
      <c r="J296" s="346" t="s">
        <v>14946</v>
      </c>
      <c r="K296" s="346"/>
      <c r="L296" s="346" t="s">
        <v>14959</v>
      </c>
      <c r="M296" s="346" t="s">
        <v>14946</v>
      </c>
      <c r="N296" s="346" t="s">
        <v>14948</v>
      </c>
      <c r="O296" s="346" t="s">
        <v>14949</v>
      </c>
      <c r="P296" s="346" t="s">
        <v>14950</v>
      </c>
      <c r="Q296" s="346" t="s">
        <v>14951</v>
      </c>
      <c r="R296" s="347">
        <f t="shared" si="14"/>
        <v>0</v>
      </c>
      <c r="S296" s="347">
        <f t="shared" si="15"/>
        <v>0</v>
      </c>
      <c r="T296" s="347">
        <f t="shared" si="16"/>
        <v>0</v>
      </c>
      <c r="U296" s="347">
        <f t="shared" si="17"/>
        <v>0</v>
      </c>
      <c r="V296" s="347">
        <f t="shared" si="18"/>
        <v>0</v>
      </c>
      <c r="W296" s="347">
        <f t="shared" si="19"/>
        <v>0</v>
      </c>
      <c r="X296" s="347">
        <f t="shared" si="20"/>
        <v>0</v>
      </c>
      <c r="Y296" s="347">
        <f t="shared" si="21"/>
        <v>0</v>
      </c>
      <c r="Z296" s="347">
        <f t="shared" si="22"/>
        <v>0</v>
      </c>
      <c r="AA296" s="347">
        <f t="shared" si="23"/>
        <v>0</v>
      </c>
      <c r="AB296" s="347" t="str">
        <f t="shared" si="24"/>
        <v/>
      </c>
      <c r="AC296" s="347" t="str">
        <f t="shared" si="25"/>
        <v/>
      </c>
      <c r="AD296" s="347" t="str">
        <f t="shared" si="26"/>
        <v/>
      </c>
      <c r="AE296" s="347" t="str">
        <f t="shared" si="27"/>
        <v/>
      </c>
    </row>
    <row r="297" spans="1:31" s="344" customFormat="1" ht="21" customHeight="1" x14ac:dyDescent="0.25">
      <c r="A297" s="346" t="s">
        <v>13531</v>
      </c>
      <c r="B297" s="346" t="s">
        <v>15131</v>
      </c>
      <c r="C297" s="346" t="s">
        <v>15132</v>
      </c>
      <c r="D297" s="346" t="s">
        <v>1</v>
      </c>
      <c r="E297" s="346" t="s">
        <v>14954</v>
      </c>
      <c r="F297" s="346">
        <v>5</v>
      </c>
      <c r="G297" s="346">
        <v>0</v>
      </c>
      <c r="H297" s="346">
        <v>0</v>
      </c>
      <c r="I297" s="346"/>
      <c r="J297" s="346"/>
      <c r="K297" s="346"/>
      <c r="L297" s="346"/>
      <c r="M297" s="346"/>
      <c r="N297" s="346"/>
      <c r="O297" s="346"/>
      <c r="P297" s="346"/>
      <c r="Q297" s="346"/>
      <c r="R297" s="347">
        <f t="shared" si="14"/>
        <v>0</v>
      </c>
      <c r="S297" s="347">
        <f t="shared" si="15"/>
        <v>0</v>
      </c>
      <c r="T297" s="347">
        <f t="shared" si="16"/>
        <v>0</v>
      </c>
      <c r="U297" s="347">
        <f t="shared" si="17"/>
        <v>0</v>
      </c>
      <c r="V297" s="347">
        <f t="shared" si="18"/>
        <v>0</v>
      </c>
      <c r="W297" s="347">
        <f t="shared" si="19"/>
        <v>0</v>
      </c>
      <c r="X297" s="347">
        <f t="shared" si="20"/>
        <v>0</v>
      </c>
      <c r="Y297" s="347">
        <f t="shared" si="21"/>
        <v>0</v>
      </c>
      <c r="Z297" s="347">
        <f t="shared" si="22"/>
        <v>0</v>
      </c>
      <c r="AA297" s="347">
        <f t="shared" si="23"/>
        <v>0</v>
      </c>
      <c r="AB297" s="347" t="str">
        <f t="shared" si="24"/>
        <v/>
      </c>
      <c r="AC297" s="347" t="str">
        <f t="shared" si="25"/>
        <v/>
      </c>
      <c r="AD297" s="347" t="str">
        <f t="shared" si="26"/>
        <v/>
      </c>
      <c r="AE297" s="347" t="str">
        <f t="shared" si="27"/>
        <v/>
      </c>
    </row>
    <row r="298" spans="1:31" s="344" customFormat="1" ht="21" customHeight="1" x14ac:dyDescent="0.25">
      <c r="A298" s="346" t="s">
        <v>14367</v>
      </c>
      <c r="B298" s="346" t="s">
        <v>15133</v>
      </c>
      <c r="C298" s="346" t="s">
        <v>15134</v>
      </c>
      <c r="D298" s="346" t="s">
        <v>4</v>
      </c>
      <c r="E298" s="346" t="s">
        <v>103</v>
      </c>
      <c r="F298" s="346">
        <v>1</v>
      </c>
      <c r="G298" s="346">
        <v>3</v>
      </c>
      <c r="H298" s="346">
        <v>0</v>
      </c>
      <c r="I298" s="346" t="s">
        <v>15134</v>
      </c>
      <c r="J298" s="346"/>
      <c r="K298" s="346" t="s">
        <v>15135</v>
      </c>
      <c r="L298" s="346"/>
      <c r="M298" s="346" t="s">
        <v>15134</v>
      </c>
      <c r="N298" s="346" t="s">
        <v>1480</v>
      </c>
      <c r="O298" s="346" t="s">
        <v>15136</v>
      </c>
      <c r="P298" s="346" t="s">
        <v>156</v>
      </c>
      <c r="Q298" s="346" t="s">
        <v>152</v>
      </c>
      <c r="R298" s="347">
        <f t="shared" si="14"/>
        <v>0</v>
      </c>
      <c r="S298" s="347">
        <f t="shared" si="15"/>
        <v>0</v>
      </c>
      <c r="T298" s="347">
        <f t="shared" si="16"/>
        <v>0</v>
      </c>
      <c r="U298" s="347">
        <f t="shared" si="17"/>
        <v>0</v>
      </c>
      <c r="V298" s="347">
        <f t="shared" si="18"/>
        <v>0</v>
      </c>
      <c r="W298" s="347">
        <f t="shared" si="19"/>
        <v>0</v>
      </c>
      <c r="X298" s="347">
        <f t="shared" si="20"/>
        <v>0</v>
      </c>
      <c r="Y298" s="347">
        <f t="shared" si="21"/>
        <v>0</v>
      </c>
      <c r="Z298" s="347">
        <f t="shared" si="22"/>
        <v>0</v>
      </c>
      <c r="AA298" s="347">
        <f t="shared" si="23"/>
        <v>0</v>
      </c>
      <c r="AB298" s="347" t="str">
        <f t="shared" si="24"/>
        <v/>
      </c>
      <c r="AC298" s="347" t="str">
        <f t="shared" si="25"/>
        <v/>
      </c>
      <c r="AD298" s="347" t="str">
        <f t="shared" si="26"/>
        <v/>
      </c>
      <c r="AE298" s="347" t="str">
        <f t="shared" si="27"/>
        <v/>
      </c>
    </row>
    <row r="299" spans="1:31" s="344" customFormat="1" ht="21" customHeight="1" x14ac:dyDescent="0.25">
      <c r="A299" s="346" t="s">
        <v>14367</v>
      </c>
      <c r="B299" s="346" t="s">
        <v>15137</v>
      </c>
      <c r="C299" s="346" t="s">
        <v>15138</v>
      </c>
      <c r="D299" s="346" t="s">
        <v>4</v>
      </c>
      <c r="E299" s="346" t="s">
        <v>103</v>
      </c>
      <c r="F299" s="346">
        <v>2</v>
      </c>
      <c r="G299" s="346">
        <v>3</v>
      </c>
      <c r="H299" s="346">
        <v>0</v>
      </c>
      <c r="I299" s="346" t="s">
        <v>15138</v>
      </c>
      <c r="J299" s="346"/>
      <c r="K299" s="346" t="s">
        <v>15139</v>
      </c>
      <c r="L299" s="346"/>
      <c r="M299" s="346" t="s">
        <v>15138</v>
      </c>
      <c r="N299" s="346" t="s">
        <v>15140</v>
      </c>
      <c r="O299" s="346" t="s">
        <v>15141</v>
      </c>
      <c r="P299" s="346" t="s">
        <v>141</v>
      </c>
      <c r="Q299" s="346" t="s">
        <v>15142</v>
      </c>
      <c r="R299" s="347">
        <f t="shared" si="14"/>
        <v>0</v>
      </c>
      <c r="S299" s="347">
        <f t="shared" si="15"/>
        <v>0</v>
      </c>
      <c r="T299" s="347">
        <f t="shared" si="16"/>
        <v>0</v>
      </c>
      <c r="U299" s="347">
        <f t="shared" si="17"/>
        <v>0</v>
      </c>
      <c r="V299" s="347">
        <f t="shared" si="18"/>
        <v>0</v>
      </c>
      <c r="W299" s="347">
        <f t="shared" si="19"/>
        <v>0</v>
      </c>
      <c r="X299" s="347">
        <f t="shared" si="20"/>
        <v>0</v>
      </c>
      <c r="Y299" s="347">
        <f t="shared" si="21"/>
        <v>0</v>
      </c>
      <c r="Z299" s="347">
        <f t="shared" si="22"/>
        <v>0</v>
      </c>
      <c r="AA299" s="347">
        <f t="shared" si="23"/>
        <v>0</v>
      </c>
      <c r="AB299" s="347" t="str">
        <f t="shared" si="24"/>
        <v/>
      </c>
      <c r="AC299" s="347" t="str">
        <f t="shared" si="25"/>
        <v/>
      </c>
      <c r="AD299" s="347" t="str">
        <f t="shared" si="26"/>
        <v/>
      </c>
      <c r="AE299" s="347" t="str">
        <f t="shared" si="27"/>
        <v/>
      </c>
    </row>
    <row r="300" spans="1:31" s="344" customFormat="1" ht="21" customHeight="1" x14ac:dyDescent="0.25">
      <c r="A300" s="346" t="s">
        <v>14367</v>
      </c>
      <c r="B300" s="346" t="s">
        <v>15143</v>
      </c>
      <c r="C300" s="346" t="s">
        <v>14933</v>
      </c>
      <c r="D300" s="346" t="s">
        <v>4</v>
      </c>
      <c r="E300" s="346" t="s">
        <v>103</v>
      </c>
      <c r="F300" s="346">
        <v>3</v>
      </c>
      <c r="G300" s="346">
        <v>3</v>
      </c>
      <c r="H300" s="346">
        <v>0</v>
      </c>
      <c r="I300" s="346" t="s">
        <v>14933</v>
      </c>
      <c r="J300" s="346"/>
      <c r="K300" s="346" t="s">
        <v>14934</v>
      </c>
      <c r="L300" s="346"/>
      <c r="M300" s="346" t="s">
        <v>14933</v>
      </c>
      <c r="N300" s="346" t="s">
        <v>14935</v>
      </c>
      <c r="O300" s="346" t="s">
        <v>14936</v>
      </c>
      <c r="P300" s="346" t="s">
        <v>14937</v>
      </c>
      <c r="Q300" s="346" t="s">
        <v>14938</v>
      </c>
      <c r="R300" s="347">
        <f t="shared" si="14"/>
        <v>0</v>
      </c>
      <c r="S300" s="347">
        <f t="shared" si="15"/>
        <v>0</v>
      </c>
      <c r="T300" s="347">
        <f t="shared" si="16"/>
        <v>0</v>
      </c>
      <c r="U300" s="347">
        <f t="shared" si="17"/>
        <v>0</v>
      </c>
      <c r="V300" s="347">
        <f t="shared" si="18"/>
        <v>0</v>
      </c>
      <c r="W300" s="347">
        <f t="shared" si="19"/>
        <v>0</v>
      </c>
      <c r="X300" s="347">
        <f t="shared" si="20"/>
        <v>0</v>
      </c>
      <c r="Y300" s="347">
        <f t="shared" si="21"/>
        <v>0</v>
      </c>
      <c r="Z300" s="347">
        <f t="shared" si="22"/>
        <v>0</v>
      </c>
      <c r="AA300" s="347">
        <f t="shared" si="23"/>
        <v>0</v>
      </c>
      <c r="AB300" s="347" t="str">
        <f t="shared" si="24"/>
        <v/>
      </c>
      <c r="AC300" s="347" t="str">
        <f t="shared" si="25"/>
        <v/>
      </c>
      <c r="AD300" s="347" t="str">
        <f t="shared" si="26"/>
        <v/>
      </c>
      <c r="AE300" s="347" t="str">
        <f t="shared" si="27"/>
        <v/>
      </c>
    </row>
    <row r="301" spans="1:31" s="344" customFormat="1" ht="21" customHeight="1" x14ac:dyDescent="0.25">
      <c r="A301" s="346" t="s">
        <v>14367</v>
      </c>
      <c r="B301" s="346" t="s">
        <v>15144</v>
      </c>
      <c r="C301" s="346" t="s">
        <v>14940</v>
      </c>
      <c r="D301" s="346" t="s">
        <v>4</v>
      </c>
      <c r="E301" s="346" t="s">
        <v>103</v>
      </c>
      <c r="F301" s="346">
        <v>4</v>
      </c>
      <c r="G301" s="346">
        <v>2</v>
      </c>
      <c r="H301" s="346">
        <v>0</v>
      </c>
      <c r="I301" s="346" t="s">
        <v>14940</v>
      </c>
      <c r="J301" s="346"/>
      <c r="K301" s="346" t="s">
        <v>14941</v>
      </c>
      <c r="L301" s="346"/>
      <c r="M301" s="346" t="s">
        <v>14940</v>
      </c>
      <c r="N301" s="346" t="s">
        <v>126</v>
      </c>
      <c r="O301" s="346" t="s">
        <v>14942</v>
      </c>
      <c r="P301" s="346" t="s">
        <v>14943</v>
      </c>
      <c r="Q301" s="346" t="s">
        <v>14944</v>
      </c>
      <c r="R301" s="347">
        <f t="shared" si="14"/>
        <v>0</v>
      </c>
      <c r="S301" s="347">
        <f t="shared" si="15"/>
        <v>0</v>
      </c>
      <c r="T301" s="347">
        <f t="shared" si="16"/>
        <v>0</v>
      </c>
      <c r="U301" s="347">
        <f t="shared" si="17"/>
        <v>0</v>
      </c>
      <c r="V301" s="347">
        <f t="shared" si="18"/>
        <v>0</v>
      </c>
      <c r="W301" s="347">
        <f t="shared" si="19"/>
        <v>0</v>
      </c>
      <c r="X301" s="347">
        <f t="shared" si="20"/>
        <v>0</v>
      </c>
      <c r="Y301" s="347">
        <f t="shared" si="21"/>
        <v>0</v>
      </c>
      <c r="Z301" s="347">
        <f t="shared" si="22"/>
        <v>0</v>
      </c>
      <c r="AA301" s="347">
        <f t="shared" si="23"/>
        <v>0</v>
      </c>
      <c r="AB301" s="347" t="str">
        <f t="shared" si="24"/>
        <v/>
      </c>
      <c r="AC301" s="347" t="str">
        <f t="shared" si="25"/>
        <v/>
      </c>
      <c r="AD301" s="347" t="str">
        <f t="shared" si="26"/>
        <v/>
      </c>
      <c r="AE301" s="347" t="str">
        <f t="shared" si="27"/>
        <v/>
      </c>
    </row>
    <row r="302" spans="1:31" s="344" customFormat="1" ht="21" customHeight="1" x14ac:dyDescent="0.25">
      <c r="A302" s="346" t="s">
        <v>14367</v>
      </c>
      <c r="B302" s="346" t="s">
        <v>15145</v>
      </c>
      <c r="C302" s="346" t="s">
        <v>14946</v>
      </c>
      <c r="D302" s="346" t="s">
        <v>4</v>
      </c>
      <c r="E302" s="346" t="s">
        <v>103</v>
      </c>
      <c r="F302" s="346">
        <v>5</v>
      </c>
      <c r="G302" s="346">
        <v>2</v>
      </c>
      <c r="H302" s="346">
        <v>0</v>
      </c>
      <c r="I302" s="346" t="s">
        <v>14946</v>
      </c>
      <c r="J302" s="346"/>
      <c r="K302" s="346" t="s">
        <v>14947</v>
      </c>
      <c r="L302" s="346"/>
      <c r="M302" s="346" t="s">
        <v>14946</v>
      </c>
      <c r="N302" s="346" t="s">
        <v>14948</v>
      </c>
      <c r="O302" s="346" t="s">
        <v>14949</v>
      </c>
      <c r="P302" s="346" t="s">
        <v>14950</v>
      </c>
      <c r="Q302" s="346" t="s">
        <v>14951</v>
      </c>
      <c r="R302" s="347">
        <f t="shared" si="14"/>
        <v>0</v>
      </c>
      <c r="S302" s="347">
        <f t="shared" si="15"/>
        <v>0</v>
      </c>
      <c r="T302" s="347">
        <f t="shared" si="16"/>
        <v>0</v>
      </c>
      <c r="U302" s="347">
        <f t="shared" si="17"/>
        <v>0</v>
      </c>
      <c r="V302" s="347">
        <f t="shared" si="18"/>
        <v>0</v>
      </c>
      <c r="W302" s="347">
        <f t="shared" si="19"/>
        <v>0</v>
      </c>
      <c r="X302" s="347">
        <f t="shared" si="20"/>
        <v>0</v>
      </c>
      <c r="Y302" s="347">
        <f t="shared" si="21"/>
        <v>0</v>
      </c>
      <c r="Z302" s="347">
        <f t="shared" si="22"/>
        <v>0</v>
      </c>
      <c r="AA302" s="347">
        <f t="shared" si="23"/>
        <v>0</v>
      </c>
      <c r="AB302" s="347" t="str">
        <f t="shared" si="24"/>
        <v/>
      </c>
      <c r="AC302" s="347" t="str">
        <f t="shared" si="25"/>
        <v/>
      </c>
      <c r="AD302" s="347" t="str">
        <f t="shared" si="26"/>
        <v/>
      </c>
      <c r="AE302" s="347" t="str">
        <f t="shared" si="27"/>
        <v/>
      </c>
    </row>
    <row r="303" spans="1:31" s="344" customFormat="1" ht="21" customHeight="1" x14ac:dyDescent="0.25">
      <c r="A303" s="346" t="s">
        <v>14367</v>
      </c>
      <c r="B303" s="346" t="s">
        <v>15146</v>
      </c>
      <c r="C303" s="346" t="s">
        <v>15134</v>
      </c>
      <c r="D303" s="346" t="s">
        <v>1</v>
      </c>
      <c r="E303" s="346" t="s">
        <v>103</v>
      </c>
      <c r="F303" s="346">
        <v>1</v>
      </c>
      <c r="G303" s="346">
        <v>0</v>
      </c>
      <c r="H303" s="346">
        <v>3</v>
      </c>
      <c r="I303" s="346"/>
      <c r="J303" s="346" t="s">
        <v>15134</v>
      </c>
      <c r="K303" s="346"/>
      <c r="L303" s="346" t="s">
        <v>15147</v>
      </c>
      <c r="M303" s="346" t="s">
        <v>15134</v>
      </c>
      <c r="N303" s="346" t="s">
        <v>1480</v>
      </c>
      <c r="O303" s="346" t="s">
        <v>15136</v>
      </c>
      <c r="P303" s="346" t="s">
        <v>156</v>
      </c>
      <c r="Q303" s="346" t="s">
        <v>152</v>
      </c>
      <c r="R303" s="347">
        <f t="shared" si="14"/>
        <v>0</v>
      </c>
      <c r="S303" s="347">
        <f t="shared" si="15"/>
        <v>0</v>
      </c>
      <c r="T303" s="347">
        <f t="shared" si="16"/>
        <v>0</v>
      </c>
      <c r="U303" s="347">
        <f t="shared" si="17"/>
        <v>0</v>
      </c>
      <c r="V303" s="347">
        <f t="shared" si="18"/>
        <v>0</v>
      </c>
      <c r="W303" s="347">
        <f t="shared" si="19"/>
        <v>0</v>
      </c>
      <c r="X303" s="347">
        <f t="shared" si="20"/>
        <v>0</v>
      </c>
      <c r="Y303" s="347">
        <f t="shared" si="21"/>
        <v>0</v>
      </c>
      <c r="Z303" s="347">
        <f t="shared" si="22"/>
        <v>0</v>
      </c>
      <c r="AA303" s="347">
        <f t="shared" si="23"/>
        <v>0</v>
      </c>
      <c r="AB303" s="347" t="str">
        <f t="shared" si="24"/>
        <v/>
      </c>
      <c r="AC303" s="347" t="str">
        <f t="shared" si="25"/>
        <v/>
      </c>
      <c r="AD303" s="347" t="str">
        <f t="shared" si="26"/>
        <v/>
      </c>
      <c r="AE303" s="347" t="str">
        <f t="shared" si="27"/>
        <v/>
      </c>
    </row>
    <row r="304" spans="1:31" s="344" customFormat="1" ht="21" customHeight="1" x14ac:dyDescent="0.25">
      <c r="A304" s="346" t="s">
        <v>14367</v>
      </c>
      <c r="B304" s="346" t="s">
        <v>15148</v>
      </c>
      <c r="C304" s="346" t="s">
        <v>15138</v>
      </c>
      <c r="D304" s="346" t="s">
        <v>1</v>
      </c>
      <c r="E304" s="346" t="s">
        <v>103</v>
      </c>
      <c r="F304" s="346">
        <v>2</v>
      </c>
      <c r="G304" s="346">
        <v>0</v>
      </c>
      <c r="H304" s="346">
        <v>3</v>
      </c>
      <c r="I304" s="346"/>
      <c r="J304" s="346" t="s">
        <v>15138</v>
      </c>
      <c r="K304" s="346"/>
      <c r="L304" s="346" t="s">
        <v>15149</v>
      </c>
      <c r="M304" s="346" t="s">
        <v>15138</v>
      </c>
      <c r="N304" s="346" t="s">
        <v>15140</v>
      </c>
      <c r="O304" s="346" t="s">
        <v>15141</v>
      </c>
      <c r="P304" s="346" t="s">
        <v>141</v>
      </c>
      <c r="Q304" s="346" t="s">
        <v>15142</v>
      </c>
      <c r="R304" s="347">
        <f t="shared" si="14"/>
        <v>0</v>
      </c>
      <c r="S304" s="347">
        <f t="shared" si="15"/>
        <v>0</v>
      </c>
      <c r="T304" s="347">
        <f t="shared" si="16"/>
        <v>0</v>
      </c>
      <c r="U304" s="347">
        <f t="shared" si="17"/>
        <v>0</v>
      </c>
      <c r="V304" s="347">
        <f t="shared" si="18"/>
        <v>0</v>
      </c>
      <c r="W304" s="347">
        <f t="shared" si="19"/>
        <v>0</v>
      </c>
      <c r="X304" s="347">
        <f t="shared" si="20"/>
        <v>0</v>
      </c>
      <c r="Y304" s="347">
        <f t="shared" si="21"/>
        <v>0</v>
      </c>
      <c r="Z304" s="347">
        <f t="shared" si="22"/>
        <v>0</v>
      </c>
      <c r="AA304" s="347">
        <f t="shared" si="23"/>
        <v>0</v>
      </c>
      <c r="AB304" s="347" t="str">
        <f t="shared" si="24"/>
        <v/>
      </c>
      <c r="AC304" s="347" t="str">
        <f t="shared" si="25"/>
        <v/>
      </c>
      <c r="AD304" s="347" t="str">
        <f t="shared" si="26"/>
        <v/>
      </c>
      <c r="AE304" s="347" t="str">
        <f t="shared" si="27"/>
        <v/>
      </c>
    </row>
    <row r="305" spans="1:31" s="344" customFormat="1" ht="21" customHeight="1" x14ac:dyDescent="0.25">
      <c r="A305" s="346" t="s">
        <v>14367</v>
      </c>
      <c r="B305" s="346" t="s">
        <v>15150</v>
      </c>
      <c r="C305" s="346" t="s">
        <v>14940</v>
      </c>
      <c r="D305" s="346" t="s">
        <v>1</v>
      </c>
      <c r="E305" s="346" t="s">
        <v>103</v>
      </c>
      <c r="F305" s="346">
        <v>3</v>
      </c>
      <c r="G305" s="346">
        <v>0</v>
      </c>
      <c r="H305" s="346">
        <v>2</v>
      </c>
      <c r="I305" s="346"/>
      <c r="J305" s="346" t="s">
        <v>14940</v>
      </c>
      <c r="K305" s="346"/>
      <c r="L305" s="346" t="s">
        <v>14957</v>
      </c>
      <c r="M305" s="346" t="s">
        <v>14940</v>
      </c>
      <c r="N305" s="346" t="s">
        <v>126</v>
      </c>
      <c r="O305" s="346" t="s">
        <v>14942</v>
      </c>
      <c r="P305" s="346" t="s">
        <v>14943</v>
      </c>
      <c r="Q305" s="346" t="s">
        <v>14944</v>
      </c>
      <c r="R305" s="347">
        <f t="shared" si="14"/>
        <v>0</v>
      </c>
      <c r="S305" s="347">
        <f t="shared" si="15"/>
        <v>0</v>
      </c>
      <c r="T305" s="347">
        <f t="shared" si="16"/>
        <v>0</v>
      </c>
      <c r="U305" s="347">
        <f t="shared" si="17"/>
        <v>0</v>
      </c>
      <c r="V305" s="347">
        <f t="shared" si="18"/>
        <v>0</v>
      </c>
      <c r="W305" s="347">
        <f t="shared" si="19"/>
        <v>0</v>
      </c>
      <c r="X305" s="347">
        <f t="shared" si="20"/>
        <v>0</v>
      </c>
      <c r="Y305" s="347">
        <f t="shared" si="21"/>
        <v>0</v>
      </c>
      <c r="Z305" s="347">
        <f t="shared" si="22"/>
        <v>0</v>
      </c>
      <c r="AA305" s="347">
        <f t="shared" si="23"/>
        <v>0</v>
      </c>
      <c r="AB305" s="347" t="str">
        <f t="shared" si="24"/>
        <v/>
      </c>
      <c r="AC305" s="347" t="str">
        <f t="shared" si="25"/>
        <v/>
      </c>
      <c r="AD305" s="347" t="str">
        <f t="shared" si="26"/>
        <v/>
      </c>
      <c r="AE305" s="347" t="str">
        <f t="shared" si="27"/>
        <v/>
      </c>
    </row>
    <row r="306" spans="1:31" s="344" customFormat="1" ht="21" customHeight="1" x14ac:dyDescent="0.25">
      <c r="A306" s="346" t="s">
        <v>14367</v>
      </c>
      <c r="B306" s="346" t="s">
        <v>15151</v>
      </c>
      <c r="C306" s="346" t="s">
        <v>14946</v>
      </c>
      <c r="D306" s="346" t="s">
        <v>1</v>
      </c>
      <c r="E306" s="346" t="s">
        <v>103</v>
      </c>
      <c r="F306" s="346">
        <v>4</v>
      </c>
      <c r="G306" s="346">
        <v>0</v>
      </c>
      <c r="H306" s="346">
        <v>2</v>
      </c>
      <c r="I306" s="346"/>
      <c r="J306" s="346" t="s">
        <v>14946</v>
      </c>
      <c r="K306" s="346"/>
      <c r="L306" s="346" t="s">
        <v>14959</v>
      </c>
      <c r="M306" s="346" t="s">
        <v>14946</v>
      </c>
      <c r="N306" s="346" t="s">
        <v>14948</v>
      </c>
      <c r="O306" s="346" t="s">
        <v>14949</v>
      </c>
      <c r="P306" s="346" t="s">
        <v>14950</v>
      </c>
      <c r="Q306" s="346" t="s">
        <v>14951</v>
      </c>
      <c r="R306" s="347">
        <f t="shared" si="14"/>
        <v>0</v>
      </c>
      <c r="S306" s="347">
        <f t="shared" si="15"/>
        <v>0</v>
      </c>
      <c r="T306" s="347">
        <f t="shared" si="16"/>
        <v>0</v>
      </c>
      <c r="U306" s="347">
        <f t="shared" si="17"/>
        <v>0</v>
      </c>
      <c r="V306" s="347">
        <f t="shared" si="18"/>
        <v>0</v>
      </c>
      <c r="W306" s="347">
        <f t="shared" si="19"/>
        <v>0</v>
      </c>
      <c r="X306" s="347">
        <f t="shared" si="20"/>
        <v>0</v>
      </c>
      <c r="Y306" s="347">
        <f t="shared" si="21"/>
        <v>0</v>
      </c>
      <c r="Z306" s="347">
        <f t="shared" si="22"/>
        <v>0</v>
      </c>
      <c r="AA306" s="347">
        <f t="shared" si="23"/>
        <v>0</v>
      </c>
      <c r="AB306" s="347" t="str">
        <f t="shared" si="24"/>
        <v/>
      </c>
      <c r="AC306" s="347" t="str">
        <f t="shared" si="25"/>
        <v/>
      </c>
      <c r="AD306" s="347" t="str">
        <f t="shared" si="26"/>
        <v/>
      </c>
      <c r="AE306" s="347" t="str">
        <f t="shared" si="27"/>
        <v/>
      </c>
    </row>
    <row r="307" spans="1:31" s="344" customFormat="1" ht="21" customHeight="1" x14ac:dyDescent="0.25">
      <c r="A307" s="346" t="s">
        <v>14367</v>
      </c>
      <c r="B307" s="346" t="s">
        <v>15152</v>
      </c>
      <c r="C307" s="346" t="s">
        <v>14961</v>
      </c>
      <c r="D307" s="346" t="s">
        <v>1</v>
      </c>
      <c r="E307" s="346" t="s">
        <v>103</v>
      </c>
      <c r="F307" s="346">
        <v>5</v>
      </c>
      <c r="G307" s="346">
        <v>0</v>
      </c>
      <c r="H307" s="346">
        <v>1</v>
      </c>
      <c r="I307" s="346"/>
      <c r="J307" s="346" t="s">
        <v>14961</v>
      </c>
      <c r="K307" s="346"/>
      <c r="L307" s="346" t="s">
        <v>14962</v>
      </c>
      <c r="M307" s="346" t="s">
        <v>14961</v>
      </c>
      <c r="N307" s="346" t="s">
        <v>132</v>
      </c>
      <c r="O307" s="346" t="s">
        <v>14963</v>
      </c>
      <c r="P307" s="346" t="s">
        <v>14964</v>
      </c>
      <c r="Q307" s="346" t="s">
        <v>14965</v>
      </c>
      <c r="R307" s="347">
        <f t="shared" si="14"/>
        <v>0</v>
      </c>
      <c r="S307" s="347">
        <f t="shared" si="15"/>
        <v>0</v>
      </c>
      <c r="T307" s="347">
        <f t="shared" si="16"/>
        <v>0</v>
      </c>
      <c r="U307" s="347">
        <f t="shared" si="17"/>
        <v>0</v>
      </c>
      <c r="V307" s="347">
        <f t="shared" si="18"/>
        <v>0</v>
      </c>
      <c r="W307" s="347">
        <f t="shared" si="19"/>
        <v>0</v>
      </c>
      <c r="X307" s="347">
        <f t="shared" si="20"/>
        <v>0</v>
      </c>
      <c r="Y307" s="347">
        <f t="shared" si="21"/>
        <v>0</v>
      </c>
      <c r="Z307" s="347">
        <f t="shared" si="22"/>
        <v>0</v>
      </c>
      <c r="AA307" s="347">
        <f t="shared" si="23"/>
        <v>0</v>
      </c>
      <c r="AB307" s="347" t="str">
        <f t="shared" si="24"/>
        <v/>
      </c>
      <c r="AC307" s="347" t="str">
        <f t="shared" si="25"/>
        <v/>
      </c>
      <c r="AD307" s="347" t="str">
        <f t="shared" si="26"/>
        <v/>
      </c>
      <c r="AE307" s="347" t="str">
        <f t="shared" si="27"/>
        <v/>
      </c>
    </row>
    <row r="308" spans="1:31" s="344" customFormat="1" ht="21" customHeight="1" x14ac:dyDescent="0.25">
      <c r="A308" s="346" t="s">
        <v>14487</v>
      </c>
      <c r="B308" s="346" t="s">
        <v>15153</v>
      </c>
      <c r="C308" s="346" t="s">
        <v>14933</v>
      </c>
      <c r="D308" s="346" t="s">
        <v>4</v>
      </c>
      <c r="E308" s="346" t="s">
        <v>103</v>
      </c>
      <c r="F308" s="346">
        <v>1</v>
      </c>
      <c r="G308" s="346">
        <v>4</v>
      </c>
      <c r="H308" s="346">
        <v>0</v>
      </c>
      <c r="I308" s="346" t="s">
        <v>14933</v>
      </c>
      <c r="J308" s="346"/>
      <c r="K308" s="346" t="s">
        <v>14934</v>
      </c>
      <c r="L308" s="346"/>
      <c r="M308" s="346" t="s">
        <v>14933</v>
      </c>
      <c r="N308" s="346" t="s">
        <v>14935</v>
      </c>
      <c r="O308" s="346" t="s">
        <v>14936</v>
      </c>
      <c r="P308" s="346" t="s">
        <v>14937</v>
      </c>
      <c r="Q308" s="346" t="s">
        <v>14938</v>
      </c>
      <c r="R308" s="347">
        <f t="shared" si="14"/>
        <v>0</v>
      </c>
      <c r="S308" s="347">
        <f t="shared" si="15"/>
        <v>0</v>
      </c>
      <c r="T308" s="347">
        <f t="shared" si="16"/>
        <v>0</v>
      </c>
      <c r="U308" s="347">
        <f t="shared" si="17"/>
        <v>0</v>
      </c>
      <c r="V308" s="347">
        <f t="shared" si="18"/>
        <v>0</v>
      </c>
      <c r="W308" s="347">
        <f t="shared" si="19"/>
        <v>0</v>
      </c>
      <c r="X308" s="347">
        <f t="shared" si="20"/>
        <v>0</v>
      </c>
      <c r="Y308" s="347">
        <f t="shared" si="21"/>
        <v>0</v>
      </c>
      <c r="Z308" s="347">
        <f t="shared" si="22"/>
        <v>0</v>
      </c>
      <c r="AA308" s="347">
        <f t="shared" si="23"/>
        <v>0</v>
      </c>
      <c r="AB308" s="347" t="str">
        <f t="shared" si="24"/>
        <v/>
      </c>
      <c r="AC308" s="347" t="str">
        <f t="shared" si="25"/>
        <v/>
      </c>
      <c r="AD308" s="347" t="str">
        <f t="shared" si="26"/>
        <v/>
      </c>
      <c r="AE308" s="347" t="str">
        <f t="shared" si="27"/>
        <v/>
      </c>
    </row>
    <row r="309" spans="1:31" s="344" customFormat="1" ht="21" customHeight="1" x14ac:dyDescent="0.25">
      <c r="A309" s="346" t="s">
        <v>14487</v>
      </c>
      <c r="B309" s="346" t="s">
        <v>15154</v>
      </c>
      <c r="C309" s="346" t="s">
        <v>14940</v>
      </c>
      <c r="D309" s="346" t="s">
        <v>4</v>
      </c>
      <c r="E309" s="346" t="s">
        <v>103</v>
      </c>
      <c r="F309" s="346">
        <v>2</v>
      </c>
      <c r="G309" s="346">
        <v>3</v>
      </c>
      <c r="H309" s="346">
        <v>0</v>
      </c>
      <c r="I309" s="346" t="s">
        <v>14940</v>
      </c>
      <c r="J309" s="346"/>
      <c r="K309" s="346" t="s">
        <v>14941</v>
      </c>
      <c r="L309" s="346"/>
      <c r="M309" s="346" t="s">
        <v>14940</v>
      </c>
      <c r="N309" s="346" t="s">
        <v>126</v>
      </c>
      <c r="O309" s="346" t="s">
        <v>14942</v>
      </c>
      <c r="P309" s="346" t="s">
        <v>14943</v>
      </c>
      <c r="Q309" s="346" t="s">
        <v>14944</v>
      </c>
      <c r="R309" s="347">
        <f t="shared" si="14"/>
        <v>0</v>
      </c>
      <c r="S309" s="347">
        <f t="shared" si="15"/>
        <v>0</v>
      </c>
      <c r="T309" s="347">
        <f t="shared" si="16"/>
        <v>0</v>
      </c>
      <c r="U309" s="347">
        <f t="shared" si="17"/>
        <v>0</v>
      </c>
      <c r="V309" s="347">
        <f t="shared" si="18"/>
        <v>0</v>
      </c>
      <c r="W309" s="347">
        <f t="shared" si="19"/>
        <v>0</v>
      </c>
      <c r="X309" s="347">
        <f t="shared" si="20"/>
        <v>0</v>
      </c>
      <c r="Y309" s="347">
        <f t="shared" si="21"/>
        <v>0</v>
      </c>
      <c r="Z309" s="347">
        <f t="shared" si="22"/>
        <v>0</v>
      </c>
      <c r="AA309" s="347">
        <f t="shared" si="23"/>
        <v>0</v>
      </c>
      <c r="AB309" s="347" t="str">
        <f t="shared" si="24"/>
        <v/>
      </c>
      <c r="AC309" s="347" t="str">
        <f t="shared" si="25"/>
        <v/>
      </c>
      <c r="AD309" s="347" t="str">
        <f t="shared" si="26"/>
        <v/>
      </c>
      <c r="AE309" s="347" t="str">
        <f t="shared" si="27"/>
        <v/>
      </c>
    </row>
    <row r="310" spans="1:31" s="344" customFormat="1" ht="21" customHeight="1" x14ac:dyDescent="0.25">
      <c r="A310" s="346" t="s">
        <v>14487</v>
      </c>
      <c r="B310" s="346" t="s">
        <v>15155</v>
      </c>
      <c r="C310" s="346" t="s">
        <v>14946</v>
      </c>
      <c r="D310" s="346" t="s">
        <v>4</v>
      </c>
      <c r="E310" s="346" t="s">
        <v>103</v>
      </c>
      <c r="F310" s="346">
        <v>3</v>
      </c>
      <c r="G310" s="346">
        <v>3</v>
      </c>
      <c r="H310" s="346">
        <v>0</v>
      </c>
      <c r="I310" s="346" t="s">
        <v>14946</v>
      </c>
      <c r="J310" s="346"/>
      <c r="K310" s="346" t="s">
        <v>14947</v>
      </c>
      <c r="L310" s="346"/>
      <c r="M310" s="346" t="s">
        <v>14946</v>
      </c>
      <c r="N310" s="346" t="s">
        <v>14948</v>
      </c>
      <c r="O310" s="346" t="s">
        <v>14949</v>
      </c>
      <c r="P310" s="346" t="s">
        <v>14950</v>
      </c>
      <c r="Q310" s="346" t="s">
        <v>14951</v>
      </c>
      <c r="R310" s="347">
        <f t="shared" si="14"/>
        <v>0</v>
      </c>
      <c r="S310" s="347">
        <f t="shared" si="15"/>
        <v>0</v>
      </c>
      <c r="T310" s="347">
        <f t="shared" si="16"/>
        <v>0</v>
      </c>
      <c r="U310" s="347">
        <f t="shared" si="17"/>
        <v>0</v>
      </c>
      <c r="V310" s="347">
        <f t="shared" si="18"/>
        <v>0</v>
      </c>
      <c r="W310" s="347">
        <f t="shared" si="19"/>
        <v>0</v>
      </c>
      <c r="X310" s="347">
        <f t="shared" si="20"/>
        <v>0</v>
      </c>
      <c r="Y310" s="347">
        <f t="shared" si="21"/>
        <v>0</v>
      </c>
      <c r="Z310" s="347">
        <f t="shared" si="22"/>
        <v>0</v>
      </c>
      <c r="AA310" s="347">
        <f t="shared" si="23"/>
        <v>0</v>
      </c>
      <c r="AB310" s="347" t="str">
        <f t="shared" si="24"/>
        <v/>
      </c>
      <c r="AC310" s="347" t="str">
        <f t="shared" si="25"/>
        <v/>
      </c>
      <c r="AD310" s="347" t="str">
        <f t="shared" si="26"/>
        <v/>
      </c>
      <c r="AE310" s="347" t="str">
        <f t="shared" si="27"/>
        <v/>
      </c>
    </row>
    <row r="311" spans="1:31" s="344" customFormat="1" ht="21" customHeight="1" x14ac:dyDescent="0.25">
      <c r="A311" s="346" t="s">
        <v>14487</v>
      </c>
      <c r="B311" s="346" t="s">
        <v>15156</v>
      </c>
      <c r="C311" s="346" t="s">
        <v>14961</v>
      </c>
      <c r="D311" s="346" t="s">
        <v>4</v>
      </c>
      <c r="E311" s="346" t="s">
        <v>103</v>
      </c>
      <c r="F311" s="346">
        <v>4</v>
      </c>
      <c r="G311" s="346">
        <v>2</v>
      </c>
      <c r="H311" s="346">
        <v>0</v>
      </c>
      <c r="I311" s="346" t="s">
        <v>14961</v>
      </c>
      <c r="J311" s="346"/>
      <c r="K311" s="346" t="s">
        <v>14985</v>
      </c>
      <c r="L311" s="346"/>
      <c r="M311" s="346" t="s">
        <v>14961</v>
      </c>
      <c r="N311" s="346" t="s">
        <v>132</v>
      </c>
      <c r="O311" s="346" t="s">
        <v>14963</v>
      </c>
      <c r="P311" s="346" t="s">
        <v>14964</v>
      </c>
      <c r="Q311" s="346" t="s">
        <v>14965</v>
      </c>
      <c r="R311" s="347">
        <f t="shared" si="14"/>
        <v>0</v>
      </c>
      <c r="S311" s="347">
        <f t="shared" si="15"/>
        <v>0</v>
      </c>
      <c r="T311" s="347">
        <f t="shared" si="16"/>
        <v>0</v>
      </c>
      <c r="U311" s="347">
        <f t="shared" si="17"/>
        <v>0</v>
      </c>
      <c r="V311" s="347">
        <f t="shared" si="18"/>
        <v>0</v>
      </c>
      <c r="W311" s="347">
        <f t="shared" si="19"/>
        <v>0</v>
      </c>
      <c r="X311" s="347">
        <f t="shared" si="20"/>
        <v>0</v>
      </c>
      <c r="Y311" s="347">
        <f t="shared" si="21"/>
        <v>0</v>
      </c>
      <c r="Z311" s="347">
        <f t="shared" si="22"/>
        <v>0</v>
      </c>
      <c r="AA311" s="347">
        <f t="shared" si="23"/>
        <v>0</v>
      </c>
      <c r="AB311" s="347" t="str">
        <f t="shared" si="24"/>
        <v/>
      </c>
      <c r="AC311" s="347" t="str">
        <f t="shared" si="25"/>
        <v/>
      </c>
      <c r="AD311" s="347" t="str">
        <f t="shared" si="26"/>
        <v/>
      </c>
      <c r="AE311" s="347" t="str">
        <f t="shared" si="27"/>
        <v/>
      </c>
    </row>
    <row r="312" spans="1:31" s="344" customFormat="1" ht="21" customHeight="1" x14ac:dyDescent="0.25">
      <c r="A312" s="346" t="s">
        <v>14487</v>
      </c>
      <c r="B312" s="346" t="s">
        <v>15157</v>
      </c>
      <c r="C312" s="346" t="s">
        <v>15158</v>
      </c>
      <c r="D312" s="346" t="s">
        <v>4</v>
      </c>
      <c r="E312" s="346" t="s">
        <v>14954</v>
      </c>
      <c r="F312" s="346">
        <v>5</v>
      </c>
      <c r="G312" s="346">
        <v>0</v>
      </c>
      <c r="H312" s="346">
        <v>0</v>
      </c>
      <c r="I312" s="346"/>
      <c r="J312" s="346"/>
      <c r="K312" s="346"/>
      <c r="L312" s="346"/>
      <c r="M312" s="346"/>
      <c r="N312" s="346"/>
      <c r="O312" s="346"/>
      <c r="P312" s="346"/>
      <c r="Q312" s="346"/>
      <c r="R312" s="347">
        <f t="shared" si="14"/>
        <v>0</v>
      </c>
      <c r="S312" s="347">
        <f t="shared" si="15"/>
        <v>0</v>
      </c>
      <c r="T312" s="347">
        <f t="shared" si="16"/>
        <v>0</v>
      </c>
      <c r="U312" s="347">
        <f t="shared" si="17"/>
        <v>0</v>
      </c>
      <c r="V312" s="347">
        <f t="shared" si="18"/>
        <v>0</v>
      </c>
      <c r="W312" s="347">
        <f t="shared" si="19"/>
        <v>0</v>
      </c>
      <c r="X312" s="347">
        <f t="shared" si="20"/>
        <v>0</v>
      </c>
      <c r="Y312" s="347">
        <f t="shared" si="21"/>
        <v>0</v>
      </c>
      <c r="Z312" s="347">
        <f t="shared" si="22"/>
        <v>0</v>
      </c>
      <c r="AA312" s="347">
        <f t="shared" si="23"/>
        <v>0</v>
      </c>
      <c r="AB312" s="347" t="str">
        <f t="shared" si="24"/>
        <v/>
      </c>
      <c r="AC312" s="347" t="str">
        <f t="shared" si="25"/>
        <v/>
      </c>
      <c r="AD312" s="347" t="str">
        <f t="shared" si="26"/>
        <v/>
      </c>
      <c r="AE312" s="347" t="str">
        <f t="shared" si="27"/>
        <v/>
      </c>
    </row>
    <row r="313" spans="1:31" s="344" customFormat="1" ht="21" customHeight="1" x14ac:dyDescent="0.25">
      <c r="A313" s="346" t="s">
        <v>14487</v>
      </c>
      <c r="B313" s="346" t="s">
        <v>15159</v>
      </c>
      <c r="C313" s="346" t="s">
        <v>14940</v>
      </c>
      <c r="D313" s="346" t="s">
        <v>1</v>
      </c>
      <c r="E313" s="346" t="s">
        <v>103</v>
      </c>
      <c r="F313" s="346">
        <v>1</v>
      </c>
      <c r="G313" s="346">
        <v>0</v>
      </c>
      <c r="H313" s="346">
        <v>3</v>
      </c>
      <c r="I313" s="346"/>
      <c r="J313" s="346" t="s">
        <v>14940</v>
      </c>
      <c r="K313" s="346"/>
      <c r="L313" s="346" t="s">
        <v>14957</v>
      </c>
      <c r="M313" s="346" t="s">
        <v>14940</v>
      </c>
      <c r="N313" s="346" t="s">
        <v>126</v>
      </c>
      <c r="O313" s="346" t="s">
        <v>14942</v>
      </c>
      <c r="P313" s="346" t="s">
        <v>14943</v>
      </c>
      <c r="Q313" s="346" t="s">
        <v>14944</v>
      </c>
      <c r="R313" s="347">
        <f t="shared" si="14"/>
        <v>0</v>
      </c>
      <c r="S313" s="347">
        <f t="shared" si="15"/>
        <v>0</v>
      </c>
      <c r="T313" s="347">
        <f t="shared" si="16"/>
        <v>0</v>
      </c>
      <c r="U313" s="347">
        <f t="shared" si="17"/>
        <v>0</v>
      </c>
      <c r="V313" s="347">
        <f t="shared" si="18"/>
        <v>0</v>
      </c>
      <c r="W313" s="347">
        <f t="shared" si="19"/>
        <v>0</v>
      </c>
      <c r="X313" s="347">
        <f t="shared" si="20"/>
        <v>0</v>
      </c>
      <c r="Y313" s="347">
        <f t="shared" si="21"/>
        <v>0</v>
      </c>
      <c r="Z313" s="347">
        <f t="shared" si="22"/>
        <v>0</v>
      </c>
      <c r="AA313" s="347">
        <f t="shared" si="23"/>
        <v>0</v>
      </c>
      <c r="AB313" s="347" t="str">
        <f t="shared" si="24"/>
        <v/>
      </c>
      <c r="AC313" s="347" t="str">
        <f t="shared" si="25"/>
        <v/>
      </c>
      <c r="AD313" s="347" t="str">
        <f t="shared" si="26"/>
        <v/>
      </c>
      <c r="AE313" s="347" t="str">
        <f t="shared" si="27"/>
        <v/>
      </c>
    </row>
    <row r="314" spans="1:31" s="344" customFormat="1" ht="21" customHeight="1" x14ac:dyDescent="0.25">
      <c r="A314" s="346" t="s">
        <v>14487</v>
      </c>
      <c r="B314" s="346" t="s">
        <v>15160</v>
      </c>
      <c r="C314" s="346" t="s">
        <v>14946</v>
      </c>
      <c r="D314" s="346" t="s">
        <v>1</v>
      </c>
      <c r="E314" s="346" t="s">
        <v>103</v>
      </c>
      <c r="F314" s="346">
        <v>2</v>
      </c>
      <c r="G314" s="346">
        <v>0</v>
      </c>
      <c r="H314" s="346">
        <v>3</v>
      </c>
      <c r="I314" s="346"/>
      <c r="J314" s="346" t="s">
        <v>14946</v>
      </c>
      <c r="K314" s="346"/>
      <c r="L314" s="346" t="s">
        <v>14959</v>
      </c>
      <c r="M314" s="346" t="s">
        <v>14946</v>
      </c>
      <c r="N314" s="346" t="s">
        <v>14948</v>
      </c>
      <c r="O314" s="346" t="s">
        <v>14949</v>
      </c>
      <c r="P314" s="346" t="s">
        <v>14950</v>
      </c>
      <c r="Q314" s="346" t="s">
        <v>14951</v>
      </c>
      <c r="R314" s="347">
        <f t="shared" si="14"/>
        <v>0</v>
      </c>
      <c r="S314" s="347">
        <f t="shared" si="15"/>
        <v>0</v>
      </c>
      <c r="T314" s="347">
        <f t="shared" si="16"/>
        <v>0</v>
      </c>
      <c r="U314" s="347">
        <f t="shared" si="17"/>
        <v>0</v>
      </c>
      <c r="V314" s="347">
        <f t="shared" si="18"/>
        <v>0</v>
      </c>
      <c r="W314" s="347">
        <f t="shared" si="19"/>
        <v>0</v>
      </c>
      <c r="X314" s="347">
        <f t="shared" si="20"/>
        <v>0</v>
      </c>
      <c r="Y314" s="347">
        <f t="shared" si="21"/>
        <v>0</v>
      </c>
      <c r="Z314" s="347">
        <f t="shared" si="22"/>
        <v>0</v>
      </c>
      <c r="AA314" s="347">
        <f t="shared" si="23"/>
        <v>0</v>
      </c>
      <c r="AB314" s="347" t="str">
        <f t="shared" si="24"/>
        <v/>
      </c>
      <c r="AC314" s="347" t="str">
        <f t="shared" si="25"/>
        <v/>
      </c>
      <c r="AD314" s="347" t="str">
        <f t="shared" si="26"/>
        <v/>
      </c>
      <c r="AE314" s="347" t="str">
        <f t="shared" si="27"/>
        <v/>
      </c>
    </row>
    <row r="315" spans="1:31" s="344" customFormat="1" ht="21" customHeight="1" x14ac:dyDescent="0.25">
      <c r="A315" s="346" t="s">
        <v>14487</v>
      </c>
      <c r="B315" s="346" t="s">
        <v>15161</v>
      </c>
      <c r="C315" s="346" t="s">
        <v>14961</v>
      </c>
      <c r="D315" s="346" t="s">
        <v>1</v>
      </c>
      <c r="E315" s="346" t="s">
        <v>103</v>
      </c>
      <c r="F315" s="346">
        <v>3</v>
      </c>
      <c r="G315" s="346">
        <v>0</v>
      </c>
      <c r="H315" s="346">
        <v>2</v>
      </c>
      <c r="I315" s="346"/>
      <c r="J315" s="346" t="s">
        <v>14961</v>
      </c>
      <c r="K315" s="346"/>
      <c r="L315" s="346" t="s">
        <v>14962</v>
      </c>
      <c r="M315" s="346" t="s">
        <v>14961</v>
      </c>
      <c r="N315" s="346" t="s">
        <v>132</v>
      </c>
      <c r="O315" s="346" t="s">
        <v>14963</v>
      </c>
      <c r="P315" s="346" t="s">
        <v>14964</v>
      </c>
      <c r="Q315" s="346" t="s">
        <v>14965</v>
      </c>
      <c r="R315" s="347">
        <f t="shared" si="14"/>
        <v>0</v>
      </c>
      <c r="S315" s="347">
        <f t="shared" si="15"/>
        <v>0</v>
      </c>
      <c r="T315" s="347">
        <f t="shared" si="16"/>
        <v>0</v>
      </c>
      <c r="U315" s="347">
        <f t="shared" si="17"/>
        <v>0</v>
      </c>
      <c r="V315" s="347">
        <f t="shared" si="18"/>
        <v>0</v>
      </c>
      <c r="W315" s="347">
        <f t="shared" si="19"/>
        <v>0</v>
      </c>
      <c r="X315" s="347">
        <f t="shared" si="20"/>
        <v>0</v>
      </c>
      <c r="Y315" s="347">
        <f t="shared" si="21"/>
        <v>0</v>
      </c>
      <c r="Z315" s="347">
        <f t="shared" si="22"/>
        <v>0</v>
      </c>
      <c r="AA315" s="347">
        <f t="shared" si="23"/>
        <v>0</v>
      </c>
      <c r="AB315" s="347" t="str">
        <f t="shared" si="24"/>
        <v/>
      </c>
      <c r="AC315" s="347" t="str">
        <f t="shared" si="25"/>
        <v/>
      </c>
      <c r="AD315" s="347" t="str">
        <f t="shared" si="26"/>
        <v/>
      </c>
      <c r="AE315" s="347" t="str">
        <f t="shared" si="27"/>
        <v/>
      </c>
    </row>
    <row r="316" spans="1:31" s="344" customFormat="1" ht="21" customHeight="1" x14ac:dyDescent="0.25">
      <c r="A316" s="346" t="s">
        <v>14487</v>
      </c>
      <c r="B316" s="346" t="s">
        <v>15162</v>
      </c>
      <c r="C316" s="346" t="s">
        <v>14987</v>
      </c>
      <c r="D316" s="346" t="s">
        <v>1</v>
      </c>
      <c r="E316" s="346" t="s">
        <v>103</v>
      </c>
      <c r="F316" s="346">
        <v>4</v>
      </c>
      <c r="G316" s="346">
        <v>0</v>
      </c>
      <c r="H316" s="346">
        <v>2</v>
      </c>
      <c r="I316" s="346"/>
      <c r="J316" s="346" t="s">
        <v>14987</v>
      </c>
      <c r="K316" s="346"/>
      <c r="L316" s="346" t="s">
        <v>14996</v>
      </c>
      <c r="M316" s="346" t="s">
        <v>14987</v>
      </c>
      <c r="N316" s="346" t="s">
        <v>14989</v>
      </c>
      <c r="O316" s="346" t="s">
        <v>14990</v>
      </c>
      <c r="P316" s="346" t="s">
        <v>179</v>
      </c>
      <c r="Q316" s="346" t="s">
        <v>14991</v>
      </c>
      <c r="R316" s="347">
        <f t="shared" ref="R316:R379" si="28">IF(AND($A316=$B$20,$D316="PRO",$E316="POS"),1,0)</f>
        <v>0</v>
      </c>
      <c r="S316" s="347">
        <f t="shared" ref="S316:S379" si="29">IF(AND($A316=$B$20,$D316="CFA",$E316="POS"),1,0)</f>
        <v>0</v>
      </c>
      <c r="T316" s="347">
        <f t="shared" ref="T316:T379" si="30">IF($R316=0,0,IF(OR(AND($M316&lt;&gt;"",ISNUMBER(SEARCH($M316,$B$5))),AND($N316&lt;&gt;"",ISNUMBER(SEARCH($N316,$B$5)),OR($O316="",ISNUMBER(SEARCH($O316,$B$5))))),1,0))</f>
        <v>0</v>
      </c>
      <c r="U316" s="347">
        <f t="shared" ref="U316:U379" si="31">IF($R316=0,0,IF(OR(AND($M316&lt;&gt;"",ISNUMBER(SEARCH($M316,$B$5&amp;" "&amp;$B$10))),AND($N316&lt;&gt;"",ISNUMBER(SEARCH($N316,$B$5&amp;" "&amp;$B$10)),OR($O316="",ISNUMBER(SEARCH($O316,$B$5&amp;" "&amp;$B$10))))),1,0))</f>
        <v>0</v>
      </c>
      <c r="V316" s="347">
        <f t="shared" ref="V316:V379" si="32">IF($S316=0,0,IF(OR(AND($M316&lt;&gt;"",ISNUMBER(SEARCH($M316,$D$5))),AND($N316&lt;&gt;"",ISNUMBER(SEARCH($N316,$D$5)),OR($O316="",ISNUMBER(SEARCH($O316,$D$5))))),1,0))</f>
        <v>0</v>
      </c>
      <c r="W316" s="347">
        <f t="shared" ref="W316:W379" si="33">IF($S316=0,0,IF(OR(AND($M316&lt;&gt;"",ISNUMBER(SEARCH($M316,$D$5&amp;" "&amp;$D$10))),AND($N316&lt;&gt;"",ISNUMBER(SEARCH($N316,$D$5&amp;" "&amp;$D$10)),OR($O316="",ISNUMBER(SEARCH($O316,$D$5&amp;" "&amp;$D$10))))),1,0))</f>
        <v>0</v>
      </c>
      <c r="X316" s="347">
        <f t="shared" ref="X316:X379" si="34">IF($T316=1,$G316,0)</f>
        <v>0</v>
      </c>
      <c r="Y316" s="347">
        <f t="shared" ref="Y316:Y379" si="35">IF($U316=1,$G316,0)</f>
        <v>0</v>
      </c>
      <c r="Z316" s="347">
        <f t="shared" ref="Z316:Z379" si="36">IF($V316=1,$H316,0)</f>
        <v>0</v>
      </c>
      <c r="AA316" s="347">
        <f t="shared" ref="AA316:AA379" si="37">IF($W316=1,$H316,0)</f>
        <v>0</v>
      </c>
      <c r="AB316" s="347" t="str">
        <f t="shared" ref="AB316:AB379" si="38">IF(AND($R316=1,$T316=0),$F316+ROW()/100000,"")</f>
        <v/>
      </c>
      <c r="AC316" s="347" t="str">
        <f t="shared" ref="AC316:AC379" si="39">IF(AND($R316=1,$U316=0),$F316+ROW()/100000,"")</f>
        <v/>
      </c>
      <c r="AD316" s="347" t="str">
        <f t="shared" ref="AD316:AD379" si="40">IF(AND($S316=1,$V316=0),$F316+ROW()/100000,"")</f>
        <v/>
      </c>
      <c r="AE316" s="347" t="str">
        <f t="shared" ref="AE316:AE379" si="41">IF(AND($S316=1,$W316=0),$F316+ROW()/100000,"")</f>
        <v/>
      </c>
    </row>
    <row r="317" spans="1:31" s="344" customFormat="1" ht="21" customHeight="1" x14ac:dyDescent="0.25">
      <c r="A317" s="346" t="s">
        <v>14487</v>
      </c>
      <c r="B317" s="346" t="s">
        <v>15163</v>
      </c>
      <c r="C317" s="346" t="s">
        <v>15164</v>
      </c>
      <c r="D317" s="346" t="s">
        <v>1</v>
      </c>
      <c r="E317" s="346" t="s">
        <v>14954</v>
      </c>
      <c r="F317" s="346">
        <v>5</v>
      </c>
      <c r="G317" s="346">
        <v>0</v>
      </c>
      <c r="H317" s="346">
        <v>0</v>
      </c>
      <c r="I317" s="346"/>
      <c r="J317" s="346"/>
      <c r="K317" s="346"/>
      <c r="L317" s="346"/>
      <c r="M317" s="346"/>
      <c r="N317" s="346"/>
      <c r="O317" s="346"/>
      <c r="P317" s="346"/>
      <c r="Q317" s="346"/>
      <c r="R317" s="347">
        <f t="shared" si="28"/>
        <v>0</v>
      </c>
      <c r="S317" s="347">
        <f t="shared" si="29"/>
        <v>0</v>
      </c>
      <c r="T317" s="347">
        <f t="shared" si="30"/>
        <v>0</v>
      </c>
      <c r="U317" s="347">
        <f t="shared" si="31"/>
        <v>0</v>
      </c>
      <c r="V317" s="347">
        <f t="shared" si="32"/>
        <v>0</v>
      </c>
      <c r="W317" s="347">
        <f t="shared" si="33"/>
        <v>0</v>
      </c>
      <c r="X317" s="347">
        <f t="shared" si="34"/>
        <v>0</v>
      </c>
      <c r="Y317" s="347">
        <f t="shared" si="35"/>
        <v>0</v>
      </c>
      <c r="Z317" s="347">
        <f t="shared" si="36"/>
        <v>0</v>
      </c>
      <c r="AA317" s="347">
        <f t="shared" si="37"/>
        <v>0</v>
      </c>
      <c r="AB317" s="347" t="str">
        <f t="shared" si="38"/>
        <v/>
      </c>
      <c r="AC317" s="347" t="str">
        <f t="shared" si="39"/>
        <v/>
      </c>
      <c r="AD317" s="347" t="str">
        <f t="shared" si="40"/>
        <v/>
      </c>
      <c r="AE317" s="347" t="str">
        <f t="shared" si="41"/>
        <v/>
      </c>
    </row>
    <row r="318" spans="1:31" s="344" customFormat="1" ht="21" customHeight="1" x14ac:dyDescent="0.25">
      <c r="A318" s="346" t="s">
        <v>14376</v>
      </c>
      <c r="B318" s="346" t="s">
        <v>15165</v>
      </c>
      <c r="C318" s="346" t="s">
        <v>15166</v>
      </c>
      <c r="D318" s="346" t="s">
        <v>4</v>
      </c>
      <c r="E318" s="346" t="s">
        <v>103</v>
      </c>
      <c r="F318" s="346">
        <v>1</v>
      </c>
      <c r="G318" s="346">
        <v>3</v>
      </c>
      <c r="H318" s="346">
        <v>0</v>
      </c>
      <c r="I318" s="346" t="s">
        <v>15166</v>
      </c>
      <c r="J318" s="346"/>
      <c r="K318" s="346" t="s">
        <v>15167</v>
      </c>
      <c r="L318" s="346"/>
      <c r="M318" s="346" t="s">
        <v>15166</v>
      </c>
      <c r="N318" s="346" t="s">
        <v>15168</v>
      </c>
      <c r="O318" s="346" t="s">
        <v>15169</v>
      </c>
      <c r="P318" s="346" t="s">
        <v>15170</v>
      </c>
      <c r="Q318" s="346" t="s">
        <v>14950</v>
      </c>
      <c r="R318" s="347">
        <f t="shared" si="28"/>
        <v>0</v>
      </c>
      <c r="S318" s="347">
        <f t="shared" si="29"/>
        <v>0</v>
      </c>
      <c r="T318" s="347">
        <f t="shared" si="30"/>
        <v>0</v>
      </c>
      <c r="U318" s="347">
        <f t="shared" si="31"/>
        <v>0</v>
      </c>
      <c r="V318" s="347">
        <f t="shared" si="32"/>
        <v>0</v>
      </c>
      <c r="W318" s="347">
        <f t="shared" si="33"/>
        <v>0</v>
      </c>
      <c r="X318" s="347">
        <f t="shared" si="34"/>
        <v>0</v>
      </c>
      <c r="Y318" s="347">
        <f t="shared" si="35"/>
        <v>0</v>
      </c>
      <c r="Z318" s="347">
        <f t="shared" si="36"/>
        <v>0</v>
      </c>
      <c r="AA318" s="347">
        <f t="shared" si="37"/>
        <v>0</v>
      </c>
      <c r="AB318" s="347" t="str">
        <f t="shared" si="38"/>
        <v/>
      </c>
      <c r="AC318" s="347" t="str">
        <f t="shared" si="39"/>
        <v/>
      </c>
      <c r="AD318" s="347" t="str">
        <f t="shared" si="40"/>
        <v/>
      </c>
      <c r="AE318" s="347" t="str">
        <f t="shared" si="41"/>
        <v/>
      </c>
    </row>
    <row r="319" spans="1:31" s="344" customFormat="1" ht="21" customHeight="1" x14ac:dyDescent="0.25">
      <c r="A319" s="346" t="s">
        <v>14376</v>
      </c>
      <c r="B319" s="346" t="s">
        <v>15171</v>
      </c>
      <c r="C319" s="346" t="s">
        <v>15172</v>
      </c>
      <c r="D319" s="346" t="s">
        <v>4</v>
      </c>
      <c r="E319" s="346" t="s">
        <v>103</v>
      </c>
      <c r="F319" s="346">
        <v>2</v>
      </c>
      <c r="G319" s="346">
        <v>3</v>
      </c>
      <c r="H319" s="346">
        <v>0</v>
      </c>
      <c r="I319" s="346" t="s">
        <v>15172</v>
      </c>
      <c r="J319" s="346"/>
      <c r="K319" s="346" t="s">
        <v>15173</v>
      </c>
      <c r="L319" s="346"/>
      <c r="M319" s="346" t="s">
        <v>15172</v>
      </c>
      <c r="N319" s="346" t="s">
        <v>15174</v>
      </c>
      <c r="O319" s="346" t="s">
        <v>15175</v>
      </c>
      <c r="P319" s="346" t="s">
        <v>15176</v>
      </c>
      <c r="Q319" s="346" t="s">
        <v>15177</v>
      </c>
      <c r="R319" s="347">
        <f t="shared" si="28"/>
        <v>0</v>
      </c>
      <c r="S319" s="347">
        <f t="shared" si="29"/>
        <v>0</v>
      </c>
      <c r="T319" s="347">
        <f t="shared" si="30"/>
        <v>0</v>
      </c>
      <c r="U319" s="347">
        <f t="shared" si="31"/>
        <v>0</v>
      </c>
      <c r="V319" s="347">
        <f t="shared" si="32"/>
        <v>0</v>
      </c>
      <c r="W319" s="347">
        <f t="shared" si="33"/>
        <v>0</v>
      </c>
      <c r="X319" s="347">
        <f t="shared" si="34"/>
        <v>0</v>
      </c>
      <c r="Y319" s="347">
        <f t="shared" si="35"/>
        <v>0</v>
      </c>
      <c r="Z319" s="347">
        <f t="shared" si="36"/>
        <v>0</v>
      </c>
      <c r="AA319" s="347">
        <f t="shared" si="37"/>
        <v>0</v>
      </c>
      <c r="AB319" s="347" t="str">
        <f t="shared" si="38"/>
        <v/>
      </c>
      <c r="AC319" s="347" t="str">
        <f t="shared" si="39"/>
        <v/>
      </c>
      <c r="AD319" s="347" t="str">
        <f t="shared" si="40"/>
        <v/>
      </c>
      <c r="AE319" s="347" t="str">
        <f t="shared" si="41"/>
        <v/>
      </c>
    </row>
    <row r="320" spans="1:31" s="344" customFormat="1" ht="21" customHeight="1" x14ac:dyDescent="0.25">
      <c r="A320" s="346" t="s">
        <v>14376</v>
      </c>
      <c r="B320" s="346" t="s">
        <v>15178</v>
      </c>
      <c r="C320" s="346" t="s">
        <v>14933</v>
      </c>
      <c r="D320" s="346" t="s">
        <v>4</v>
      </c>
      <c r="E320" s="346" t="s">
        <v>103</v>
      </c>
      <c r="F320" s="346">
        <v>3</v>
      </c>
      <c r="G320" s="346">
        <v>3</v>
      </c>
      <c r="H320" s="346">
        <v>0</v>
      </c>
      <c r="I320" s="346" t="s">
        <v>14933</v>
      </c>
      <c r="J320" s="346"/>
      <c r="K320" s="346" t="s">
        <v>14934</v>
      </c>
      <c r="L320" s="346"/>
      <c r="M320" s="346" t="s">
        <v>14933</v>
      </c>
      <c r="N320" s="346" t="s">
        <v>14935</v>
      </c>
      <c r="O320" s="346" t="s">
        <v>14936</v>
      </c>
      <c r="P320" s="346" t="s">
        <v>14937</v>
      </c>
      <c r="Q320" s="346" t="s">
        <v>14938</v>
      </c>
      <c r="R320" s="347">
        <f t="shared" si="28"/>
        <v>0</v>
      </c>
      <c r="S320" s="347">
        <f t="shared" si="29"/>
        <v>0</v>
      </c>
      <c r="T320" s="347">
        <f t="shared" si="30"/>
        <v>0</v>
      </c>
      <c r="U320" s="347">
        <f t="shared" si="31"/>
        <v>0</v>
      </c>
      <c r="V320" s="347">
        <f t="shared" si="32"/>
        <v>0</v>
      </c>
      <c r="W320" s="347">
        <f t="shared" si="33"/>
        <v>0</v>
      </c>
      <c r="X320" s="347">
        <f t="shared" si="34"/>
        <v>0</v>
      </c>
      <c r="Y320" s="347">
        <f t="shared" si="35"/>
        <v>0</v>
      </c>
      <c r="Z320" s="347">
        <f t="shared" si="36"/>
        <v>0</v>
      </c>
      <c r="AA320" s="347">
        <f t="shared" si="37"/>
        <v>0</v>
      </c>
      <c r="AB320" s="347" t="str">
        <f t="shared" si="38"/>
        <v/>
      </c>
      <c r="AC320" s="347" t="str">
        <f t="shared" si="39"/>
        <v/>
      </c>
      <c r="AD320" s="347" t="str">
        <f t="shared" si="40"/>
        <v/>
      </c>
      <c r="AE320" s="347" t="str">
        <f t="shared" si="41"/>
        <v/>
      </c>
    </row>
    <row r="321" spans="1:31" s="344" customFormat="1" ht="21" customHeight="1" x14ac:dyDescent="0.25">
      <c r="A321" s="346" t="s">
        <v>14376</v>
      </c>
      <c r="B321" s="346" t="s">
        <v>15179</v>
      </c>
      <c r="C321" s="346" t="s">
        <v>14940</v>
      </c>
      <c r="D321" s="346" t="s">
        <v>4</v>
      </c>
      <c r="E321" s="346" t="s">
        <v>103</v>
      </c>
      <c r="F321" s="346">
        <v>4</v>
      </c>
      <c r="G321" s="346">
        <v>2</v>
      </c>
      <c r="H321" s="346">
        <v>0</v>
      </c>
      <c r="I321" s="346" t="s">
        <v>14940</v>
      </c>
      <c r="J321" s="346"/>
      <c r="K321" s="346" t="s">
        <v>14941</v>
      </c>
      <c r="L321" s="346"/>
      <c r="M321" s="346" t="s">
        <v>14940</v>
      </c>
      <c r="N321" s="346" t="s">
        <v>126</v>
      </c>
      <c r="O321" s="346" t="s">
        <v>14942</v>
      </c>
      <c r="P321" s="346" t="s">
        <v>14943</v>
      </c>
      <c r="Q321" s="346" t="s">
        <v>14944</v>
      </c>
      <c r="R321" s="347">
        <f t="shared" si="28"/>
        <v>0</v>
      </c>
      <c r="S321" s="347">
        <f t="shared" si="29"/>
        <v>0</v>
      </c>
      <c r="T321" s="347">
        <f t="shared" si="30"/>
        <v>0</v>
      </c>
      <c r="U321" s="347">
        <f t="shared" si="31"/>
        <v>0</v>
      </c>
      <c r="V321" s="347">
        <f t="shared" si="32"/>
        <v>0</v>
      </c>
      <c r="W321" s="347">
        <f t="shared" si="33"/>
        <v>0</v>
      </c>
      <c r="X321" s="347">
        <f t="shared" si="34"/>
        <v>0</v>
      </c>
      <c r="Y321" s="347">
        <f t="shared" si="35"/>
        <v>0</v>
      </c>
      <c r="Z321" s="347">
        <f t="shared" si="36"/>
        <v>0</v>
      </c>
      <c r="AA321" s="347">
        <f t="shared" si="37"/>
        <v>0</v>
      </c>
      <c r="AB321" s="347" t="str">
        <f t="shared" si="38"/>
        <v/>
      </c>
      <c r="AC321" s="347" t="str">
        <f t="shared" si="39"/>
        <v/>
      </c>
      <c r="AD321" s="347" t="str">
        <f t="shared" si="40"/>
        <v/>
      </c>
      <c r="AE321" s="347" t="str">
        <f t="shared" si="41"/>
        <v/>
      </c>
    </row>
    <row r="322" spans="1:31" s="344" customFormat="1" ht="21" customHeight="1" x14ac:dyDescent="0.25">
      <c r="A322" s="346" t="s">
        <v>14376</v>
      </c>
      <c r="B322" s="346" t="s">
        <v>15180</v>
      </c>
      <c r="C322" s="346" t="s">
        <v>14946</v>
      </c>
      <c r="D322" s="346" t="s">
        <v>4</v>
      </c>
      <c r="E322" s="346" t="s">
        <v>103</v>
      </c>
      <c r="F322" s="346">
        <v>5</v>
      </c>
      <c r="G322" s="346">
        <v>2</v>
      </c>
      <c r="H322" s="346">
        <v>0</v>
      </c>
      <c r="I322" s="346" t="s">
        <v>14946</v>
      </c>
      <c r="J322" s="346"/>
      <c r="K322" s="346" t="s">
        <v>14947</v>
      </c>
      <c r="L322" s="346"/>
      <c r="M322" s="346" t="s">
        <v>14946</v>
      </c>
      <c r="N322" s="346" t="s">
        <v>14948</v>
      </c>
      <c r="O322" s="346" t="s">
        <v>14949</v>
      </c>
      <c r="P322" s="346" t="s">
        <v>14950</v>
      </c>
      <c r="Q322" s="346" t="s">
        <v>14951</v>
      </c>
      <c r="R322" s="347">
        <f t="shared" si="28"/>
        <v>0</v>
      </c>
      <c r="S322" s="347">
        <f t="shared" si="29"/>
        <v>0</v>
      </c>
      <c r="T322" s="347">
        <f t="shared" si="30"/>
        <v>0</v>
      </c>
      <c r="U322" s="347">
        <f t="shared" si="31"/>
        <v>0</v>
      </c>
      <c r="V322" s="347">
        <f t="shared" si="32"/>
        <v>0</v>
      </c>
      <c r="W322" s="347">
        <f t="shared" si="33"/>
        <v>0</v>
      </c>
      <c r="X322" s="347">
        <f t="shared" si="34"/>
        <v>0</v>
      </c>
      <c r="Y322" s="347">
        <f t="shared" si="35"/>
        <v>0</v>
      </c>
      <c r="Z322" s="347">
        <f t="shared" si="36"/>
        <v>0</v>
      </c>
      <c r="AA322" s="347">
        <f t="shared" si="37"/>
        <v>0</v>
      </c>
      <c r="AB322" s="347" t="str">
        <f t="shared" si="38"/>
        <v/>
      </c>
      <c r="AC322" s="347" t="str">
        <f t="shared" si="39"/>
        <v/>
      </c>
      <c r="AD322" s="347" t="str">
        <f t="shared" si="40"/>
        <v/>
      </c>
      <c r="AE322" s="347" t="str">
        <f t="shared" si="41"/>
        <v/>
      </c>
    </row>
    <row r="323" spans="1:31" s="344" customFormat="1" ht="21" customHeight="1" x14ac:dyDescent="0.25">
      <c r="A323" s="346" t="s">
        <v>14376</v>
      </c>
      <c r="B323" s="346" t="s">
        <v>15181</v>
      </c>
      <c r="C323" s="346" t="s">
        <v>15166</v>
      </c>
      <c r="D323" s="346" t="s">
        <v>1</v>
      </c>
      <c r="E323" s="346" t="s">
        <v>103</v>
      </c>
      <c r="F323" s="346">
        <v>1</v>
      </c>
      <c r="G323" s="346">
        <v>0</v>
      </c>
      <c r="H323" s="346">
        <v>3</v>
      </c>
      <c r="I323" s="346"/>
      <c r="J323" s="346" t="s">
        <v>15166</v>
      </c>
      <c r="K323" s="346"/>
      <c r="L323" s="346" t="s">
        <v>15182</v>
      </c>
      <c r="M323" s="346" t="s">
        <v>15166</v>
      </c>
      <c r="N323" s="346" t="s">
        <v>15168</v>
      </c>
      <c r="O323" s="346" t="s">
        <v>15169</v>
      </c>
      <c r="P323" s="346" t="s">
        <v>15170</v>
      </c>
      <c r="Q323" s="346" t="s">
        <v>14950</v>
      </c>
      <c r="R323" s="347">
        <f t="shared" si="28"/>
        <v>0</v>
      </c>
      <c r="S323" s="347">
        <f t="shared" si="29"/>
        <v>0</v>
      </c>
      <c r="T323" s="347">
        <f t="shared" si="30"/>
        <v>0</v>
      </c>
      <c r="U323" s="347">
        <f t="shared" si="31"/>
        <v>0</v>
      </c>
      <c r="V323" s="347">
        <f t="shared" si="32"/>
        <v>0</v>
      </c>
      <c r="W323" s="347">
        <f t="shared" si="33"/>
        <v>0</v>
      </c>
      <c r="X323" s="347">
        <f t="shared" si="34"/>
        <v>0</v>
      </c>
      <c r="Y323" s="347">
        <f t="shared" si="35"/>
        <v>0</v>
      </c>
      <c r="Z323" s="347">
        <f t="shared" si="36"/>
        <v>0</v>
      </c>
      <c r="AA323" s="347">
        <f t="shared" si="37"/>
        <v>0</v>
      </c>
      <c r="AB323" s="347" t="str">
        <f t="shared" si="38"/>
        <v/>
      </c>
      <c r="AC323" s="347" t="str">
        <f t="shared" si="39"/>
        <v/>
      </c>
      <c r="AD323" s="347" t="str">
        <f t="shared" si="40"/>
        <v/>
      </c>
      <c r="AE323" s="347" t="str">
        <f t="shared" si="41"/>
        <v/>
      </c>
    </row>
    <row r="324" spans="1:31" s="344" customFormat="1" ht="21" customHeight="1" x14ac:dyDescent="0.25">
      <c r="A324" s="346" t="s">
        <v>14376</v>
      </c>
      <c r="B324" s="346" t="s">
        <v>15183</v>
      </c>
      <c r="C324" s="346" t="s">
        <v>15172</v>
      </c>
      <c r="D324" s="346" t="s">
        <v>1</v>
      </c>
      <c r="E324" s="346" t="s">
        <v>103</v>
      </c>
      <c r="F324" s="346">
        <v>2</v>
      </c>
      <c r="G324" s="346">
        <v>0</v>
      </c>
      <c r="H324" s="346">
        <v>3</v>
      </c>
      <c r="I324" s="346"/>
      <c r="J324" s="346" t="s">
        <v>15172</v>
      </c>
      <c r="K324" s="346"/>
      <c r="L324" s="346" t="s">
        <v>15184</v>
      </c>
      <c r="M324" s="346" t="s">
        <v>15172</v>
      </c>
      <c r="N324" s="346" t="s">
        <v>15174</v>
      </c>
      <c r="O324" s="346" t="s">
        <v>15175</v>
      </c>
      <c r="P324" s="346" t="s">
        <v>15176</v>
      </c>
      <c r="Q324" s="346" t="s">
        <v>15177</v>
      </c>
      <c r="R324" s="347">
        <f t="shared" si="28"/>
        <v>0</v>
      </c>
      <c r="S324" s="347">
        <f t="shared" si="29"/>
        <v>0</v>
      </c>
      <c r="T324" s="347">
        <f t="shared" si="30"/>
        <v>0</v>
      </c>
      <c r="U324" s="347">
        <f t="shared" si="31"/>
        <v>0</v>
      </c>
      <c r="V324" s="347">
        <f t="shared" si="32"/>
        <v>0</v>
      </c>
      <c r="W324" s="347">
        <f t="shared" si="33"/>
        <v>0</v>
      </c>
      <c r="X324" s="347">
        <f t="shared" si="34"/>
        <v>0</v>
      </c>
      <c r="Y324" s="347">
        <f t="shared" si="35"/>
        <v>0</v>
      </c>
      <c r="Z324" s="347">
        <f t="shared" si="36"/>
        <v>0</v>
      </c>
      <c r="AA324" s="347">
        <f t="shared" si="37"/>
        <v>0</v>
      </c>
      <c r="AB324" s="347" t="str">
        <f t="shared" si="38"/>
        <v/>
      </c>
      <c r="AC324" s="347" t="str">
        <f t="shared" si="39"/>
        <v/>
      </c>
      <c r="AD324" s="347" t="str">
        <f t="shared" si="40"/>
        <v/>
      </c>
      <c r="AE324" s="347" t="str">
        <f t="shared" si="41"/>
        <v/>
      </c>
    </row>
    <row r="325" spans="1:31" s="344" customFormat="1" ht="21" customHeight="1" x14ac:dyDescent="0.25">
      <c r="A325" s="346" t="s">
        <v>14376</v>
      </c>
      <c r="B325" s="346" t="s">
        <v>15185</v>
      </c>
      <c r="C325" s="346" t="s">
        <v>14940</v>
      </c>
      <c r="D325" s="346" t="s">
        <v>1</v>
      </c>
      <c r="E325" s="346" t="s">
        <v>103</v>
      </c>
      <c r="F325" s="346">
        <v>3</v>
      </c>
      <c r="G325" s="346">
        <v>0</v>
      </c>
      <c r="H325" s="346">
        <v>2</v>
      </c>
      <c r="I325" s="346"/>
      <c r="J325" s="346" t="s">
        <v>14940</v>
      </c>
      <c r="K325" s="346"/>
      <c r="L325" s="346" t="s">
        <v>14957</v>
      </c>
      <c r="M325" s="346" t="s">
        <v>14940</v>
      </c>
      <c r="N325" s="346" t="s">
        <v>126</v>
      </c>
      <c r="O325" s="346" t="s">
        <v>14942</v>
      </c>
      <c r="P325" s="346" t="s">
        <v>14943</v>
      </c>
      <c r="Q325" s="346" t="s">
        <v>14944</v>
      </c>
      <c r="R325" s="347">
        <f t="shared" si="28"/>
        <v>0</v>
      </c>
      <c r="S325" s="347">
        <f t="shared" si="29"/>
        <v>0</v>
      </c>
      <c r="T325" s="347">
        <f t="shared" si="30"/>
        <v>0</v>
      </c>
      <c r="U325" s="347">
        <f t="shared" si="31"/>
        <v>0</v>
      </c>
      <c r="V325" s="347">
        <f t="shared" si="32"/>
        <v>0</v>
      </c>
      <c r="W325" s="347">
        <f t="shared" si="33"/>
        <v>0</v>
      </c>
      <c r="X325" s="347">
        <f t="shared" si="34"/>
        <v>0</v>
      </c>
      <c r="Y325" s="347">
        <f t="shared" si="35"/>
        <v>0</v>
      </c>
      <c r="Z325" s="347">
        <f t="shared" si="36"/>
        <v>0</v>
      </c>
      <c r="AA325" s="347">
        <f t="shared" si="37"/>
        <v>0</v>
      </c>
      <c r="AB325" s="347" t="str">
        <f t="shared" si="38"/>
        <v/>
      </c>
      <c r="AC325" s="347" t="str">
        <f t="shared" si="39"/>
        <v/>
      </c>
      <c r="AD325" s="347" t="str">
        <f t="shared" si="40"/>
        <v/>
      </c>
      <c r="AE325" s="347" t="str">
        <f t="shared" si="41"/>
        <v/>
      </c>
    </row>
    <row r="326" spans="1:31" s="344" customFormat="1" ht="21" customHeight="1" x14ac:dyDescent="0.25">
      <c r="A326" s="346" t="s">
        <v>14376</v>
      </c>
      <c r="B326" s="346" t="s">
        <v>15186</v>
      </c>
      <c r="C326" s="346" t="s">
        <v>14946</v>
      </c>
      <c r="D326" s="346" t="s">
        <v>1</v>
      </c>
      <c r="E326" s="346" t="s">
        <v>103</v>
      </c>
      <c r="F326" s="346">
        <v>4</v>
      </c>
      <c r="G326" s="346">
        <v>0</v>
      </c>
      <c r="H326" s="346">
        <v>2</v>
      </c>
      <c r="I326" s="346"/>
      <c r="J326" s="346" t="s">
        <v>14946</v>
      </c>
      <c r="K326" s="346"/>
      <c r="L326" s="346" t="s">
        <v>14959</v>
      </c>
      <c r="M326" s="346" t="s">
        <v>14946</v>
      </c>
      <c r="N326" s="346" t="s">
        <v>14948</v>
      </c>
      <c r="O326" s="346" t="s">
        <v>14949</v>
      </c>
      <c r="P326" s="346" t="s">
        <v>14950</v>
      </c>
      <c r="Q326" s="346" t="s">
        <v>14951</v>
      </c>
      <c r="R326" s="347">
        <f t="shared" si="28"/>
        <v>0</v>
      </c>
      <c r="S326" s="347">
        <f t="shared" si="29"/>
        <v>0</v>
      </c>
      <c r="T326" s="347">
        <f t="shared" si="30"/>
        <v>0</v>
      </c>
      <c r="U326" s="347">
        <f t="shared" si="31"/>
        <v>0</v>
      </c>
      <c r="V326" s="347">
        <f t="shared" si="32"/>
        <v>0</v>
      </c>
      <c r="W326" s="347">
        <f t="shared" si="33"/>
        <v>0</v>
      </c>
      <c r="X326" s="347">
        <f t="shared" si="34"/>
        <v>0</v>
      </c>
      <c r="Y326" s="347">
        <f t="shared" si="35"/>
        <v>0</v>
      </c>
      <c r="Z326" s="347">
        <f t="shared" si="36"/>
        <v>0</v>
      </c>
      <c r="AA326" s="347">
        <f t="shared" si="37"/>
        <v>0</v>
      </c>
      <c r="AB326" s="347" t="str">
        <f t="shared" si="38"/>
        <v/>
      </c>
      <c r="AC326" s="347" t="str">
        <f t="shared" si="39"/>
        <v/>
      </c>
      <c r="AD326" s="347" t="str">
        <f t="shared" si="40"/>
        <v/>
      </c>
      <c r="AE326" s="347" t="str">
        <f t="shared" si="41"/>
        <v/>
      </c>
    </row>
    <row r="327" spans="1:31" s="344" customFormat="1" ht="21" customHeight="1" x14ac:dyDescent="0.25">
      <c r="A327" s="346" t="s">
        <v>14376</v>
      </c>
      <c r="B327" s="346" t="s">
        <v>15187</v>
      </c>
      <c r="C327" s="346" t="s">
        <v>15188</v>
      </c>
      <c r="D327" s="346" t="s">
        <v>1</v>
      </c>
      <c r="E327" s="346" t="s">
        <v>14954</v>
      </c>
      <c r="F327" s="346">
        <v>5</v>
      </c>
      <c r="G327" s="346">
        <v>0</v>
      </c>
      <c r="H327" s="346">
        <v>0</v>
      </c>
      <c r="I327" s="346"/>
      <c r="J327" s="346"/>
      <c r="K327" s="346"/>
      <c r="L327" s="346"/>
      <c r="M327" s="346"/>
      <c r="N327" s="346"/>
      <c r="O327" s="346"/>
      <c r="P327" s="346"/>
      <c r="Q327" s="346"/>
      <c r="R327" s="347">
        <f t="shared" si="28"/>
        <v>0</v>
      </c>
      <c r="S327" s="347">
        <f t="shared" si="29"/>
        <v>0</v>
      </c>
      <c r="T327" s="347">
        <f t="shared" si="30"/>
        <v>0</v>
      </c>
      <c r="U327" s="347">
        <f t="shared" si="31"/>
        <v>0</v>
      </c>
      <c r="V327" s="347">
        <f t="shared" si="32"/>
        <v>0</v>
      </c>
      <c r="W327" s="347">
        <f t="shared" si="33"/>
        <v>0</v>
      </c>
      <c r="X327" s="347">
        <f t="shared" si="34"/>
        <v>0</v>
      </c>
      <c r="Y327" s="347">
        <f t="shared" si="35"/>
        <v>0</v>
      </c>
      <c r="Z327" s="347">
        <f t="shared" si="36"/>
        <v>0</v>
      </c>
      <c r="AA327" s="347">
        <f t="shared" si="37"/>
        <v>0</v>
      </c>
      <c r="AB327" s="347" t="str">
        <f t="shared" si="38"/>
        <v/>
      </c>
      <c r="AC327" s="347" t="str">
        <f t="shared" si="39"/>
        <v/>
      </c>
      <c r="AD327" s="347" t="str">
        <f t="shared" si="40"/>
        <v/>
      </c>
      <c r="AE327" s="347" t="str">
        <f t="shared" si="41"/>
        <v/>
      </c>
    </row>
    <row r="328" spans="1:31" s="344" customFormat="1" ht="21" customHeight="1" x14ac:dyDescent="0.25">
      <c r="A328" s="346" t="s">
        <v>14050</v>
      </c>
      <c r="B328" s="346" t="s">
        <v>15189</v>
      </c>
      <c r="C328" s="346" t="s">
        <v>15190</v>
      </c>
      <c r="D328" s="346" t="s">
        <v>4</v>
      </c>
      <c r="E328" s="346" t="s">
        <v>103</v>
      </c>
      <c r="F328" s="346">
        <v>1</v>
      </c>
      <c r="G328" s="346">
        <v>3</v>
      </c>
      <c r="H328" s="346">
        <v>0</v>
      </c>
      <c r="I328" s="346" t="s">
        <v>15190</v>
      </c>
      <c r="J328" s="346"/>
      <c r="K328" s="346" t="s">
        <v>15191</v>
      </c>
      <c r="L328" s="346"/>
      <c r="M328" s="346" t="s">
        <v>15190</v>
      </c>
      <c r="N328" s="346" t="s">
        <v>146</v>
      </c>
      <c r="O328" s="346" t="s">
        <v>15192</v>
      </c>
      <c r="P328" s="346" t="s">
        <v>15193</v>
      </c>
      <c r="Q328" s="346" t="s">
        <v>15194</v>
      </c>
      <c r="R328" s="347">
        <f t="shared" si="28"/>
        <v>0</v>
      </c>
      <c r="S328" s="347">
        <f t="shared" si="29"/>
        <v>0</v>
      </c>
      <c r="T328" s="347">
        <f t="shared" si="30"/>
        <v>0</v>
      </c>
      <c r="U328" s="347">
        <f t="shared" si="31"/>
        <v>0</v>
      </c>
      <c r="V328" s="347">
        <f t="shared" si="32"/>
        <v>0</v>
      </c>
      <c r="W328" s="347">
        <f t="shared" si="33"/>
        <v>0</v>
      </c>
      <c r="X328" s="347">
        <f t="shared" si="34"/>
        <v>0</v>
      </c>
      <c r="Y328" s="347">
        <f t="shared" si="35"/>
        <v>0</v>
      </c>
      <c r="Z328" s="347">
        <f t="shared" si="36"/>
        <v>0</v>
      </c>
      <c r="AA328" s="347">
        <f t="shared" si="37"/>
        <v>0</v>
      </c>
      <c r="AB328" s="347" t="str">
        <f t="shared" si="38"/>
        <v/>
      </c>
      <c r="AC328" s="347" t="str">
        <f t="shared" si="39"/>
        <v/>
      </c>
      <c r="AD328" s="347" t="str">
        <f t="shared" si="40"/>
        <v/>
      </c>
      <c r="AE328" s="347" t="str">
        <f t="shared" si="41"/>
        <v/>
      </c>
    </row>
    <row r="329" spans="1:31" s="344" customFormat="1" ht="21" customHeight="1" x14ac:dyDescent="0.25">
      <c r="A329" s="346" t="s">
        <v>14050</v>
      </c>
      <c r="B329" s="346" t="s">
        <v>15195</v>
      </c>
      <c r="C329" s="346" t="s">
        <v>15196</v>
      </c>
      <c r="D329" s="346" t="s">
        <v>4</v>
      </c>
      <c r="E329" s="346" t="s">
        <v>103</v>
      </c>
      <c r="F329" s="346">
        <v>2</v>
      </c>
      <c r="G329" s="346">
        <v>3</v>
      </c>
      <c r="H329" s="346">
        <v>0</v>
      </c>
      <c r="I329" s="346" t="s">
        <v>15196</v>
      </c>
      <c r="J329" s="346"/>
      <c r="K329" s="346" t="s">
        <v>15197</v>
      </c>
      <c r="L329" s="346"/>
      <c r="M329" s="346" t="s">
        <v>15196</v>
      </c>
      <c r="N329" s="346" t="s">
        <v>146</v>
      </c>
      <c r="O329" s="346"/>
      <c r="P329" s="346"/>
      <c r="Q329" s="346"/>
      <c r="R329" s="347">
        <f t="shared" si="28"/>
        <v>0</v>
      </c>
      <c r="S329" s="347">
        <f t="shared" si="29"/>
        <v>0</v>
      </c>
      <c r="T329" s="347">
        <f t="shared" si="30"/>
        <v>0</v>
      </c>
      <c r="U329" s="347">
        <f t="shared" si="31"/>
        <v>0</v>
      </c>
      <c r="V329" s="347">
        <f t="shared" si="32"/>
        <v>0</v>
      </c>
      <c r="W329" s="347">
        <f t="shared" si="33"/>
        <v>0</v>
      </c>
      <c r="X329" s="347">
        <f t="shared" si="34"/>
        <v>0</v>
      </c>
      <c r="Y329" s="347">
        <f t="shared" si="35"/>
        <v>0</v>
      </c>
      <c r="Z329" s="347">
        <f t="shared" si="36"/>
        <v>0</v>
      </c>
      <c r="AA329" s="347">
        <f t="shared" si="37"/>
        <v>0</v>
      </c>
      <c r="AB329" s="347" t="str">
        <f t="shared" si="38"/>
        <v/>
      </c>
      <c r="AC329" s="347" t="str">
        <f t="shared" si="39"/>
        <v/>
      </c>
      <c r="AD329" s="347" t="str">
        <f t="shared" si="40"/>
        <v/>
      </c>
      <c r="AE329" s="347" t="str">
        <f t="shared" si="41"/>
        <v/>
      </c>
    </row>
    <row r="330" spans="1:31" s="344" customFormat="1" ht="21" customHeight="1" x14ac:dyDescent="0.25">
      <c r="A330" s="346" t="s">
        <v>14050</v>
      </c>
      <c r="B330" s="346" t="s">
        <v>15198</v>
      </c>
      <c r="C330" s="346" t="s">
        <v>14933</v>
      </c>
      <c r="D330" s="346" t="s">
        <v>4</v>
      </c>
      <c r="E330" s="346" t="s">
        <v>103</v>
      </c>
      <c r="F330" s="346">
        <v>3</v>
      </c>
      <c r="G330" s="346">
        <v>2</v>
      </c>
      <c r="H330" s="346">
        <v>0</v>
      </c>
      <c r="I330" s="346" t="s">
        <v>14933</v>
      </c>
      <c r="J330" s="346"/>
      <c r="K330" s="346" t="s">
        <v>14934</v>
      </c>
      <c r="L330" s="346"/>
      <c r="M330" s="346" t="s">
        <v>14933</v>
      </c>
      <c r="N330" s="346" t="s">
        <v>14935</v>
      </c>
      <c r="O330" s="346" t="s">
        <v>14936</v>
      </c>
      <c r="P330" s="346" t="s">
        <v>14937</v>
      </c>
      <c r="Q330" s="346" t="s">
        <v>14938</v>
      </c>
      <c r="R330" s="347">
        <f t="shared" si="28"/>
        <v>0</v>
      </c>
      <c r="S330" s="347">
        <f t="shared" si="29"/>
        <v>0</v>
      </c>
      <c r="T330" s="347">
        <f t="shared" si="30"/>
        <v>0</v>
      </c>
      <c r="U330" s="347">
        <f t="shared" si="31"/>
        <v>0</v>
      </c>
      <c r="V330" s="347">
        <f t="shared" si="32"/>
        <v>0</v>
      </c>
      <c r="W330" s="347">
        <f t="shared" si="33"/>
        <v>0</v>
      </c>
      <c r="X330" s="347">
        <f t="shared" si="34"/>
        <v>0</v>
      </c>
      <c r="Y330" s="347">
        <f t="shared" si="35"/>
        <v>0</v>
      </c>
      <c r="Z330" s="347">
        <f t="shared" si="36"/>
        <v>0</v>
      </c>
      <c r="AA330" s="347">
        <f t="shared" si="37"/>
        <v>0</v>
      </c>
      <c r="AB330" s="347" t="str">
        <f t="shared" si="38"/>
        <v/>
      </c>
      <c r="AC330" s="347" t="str">
        <f t="shared" si="39"/>
        <v/>
      </c>
      <c r="AD330" s="347" t="str">
        <f t="shared" si="40"/>
        <v/>
      </c>
      <c r="AE330" s="347" t="str">
        <f t="shared" si="41"/>
        <v/>
      </c>
    </row>
    <row r="331" spans="1:31" s="344" customFormat="1" ht="21" customHeight="1" x14ac:dyDescent="0.25">
      <c r="A331" s="346" t="s">
        <v>14050</v>
      </c>
      <c r="B331" s="346" t="s">
        <v>15199</v>
      </c>
      <c r="C331" s="346" t="s">
        <v>14940</v>
      </c>
      <c r="D331" s="346" t="s">
        <v>4</v>
      </c>
      <c r="E331" s="346" t="s">
        <v>103</v>
      </c>
      <c r="F331" s="346">
        <v>4</v>
      </c>
      <c r="G331" s="346">
        <v>2</v>
      </c>
      <c r="H331" s="346">
        <v>0</v>
      </c>
      <c r="I331" s="346" t="s">
        <v>14940</v>
      </c>
      <c r="J331" s="346"/>
      <c r="K331" s="346" t="s">
        <v>14941</v>
      </c>
      <c r="L331" s="346"/>
      <c r="M331" s="346" t="s">
        <v>14940</v>
      </c>
      <c r="N331" s="346" t="s">
        <v>126</v>
      </c>
      <c r="O331" s="346" t="s">
        <v>14942</v>
      </c>
      <c r="P331" s="346" t="s">
        <v>14943</v>
      </c>
      <c r="Q331" s="346" t="s">
        <v>14944</v>
      </c>
      <c r="R331" s="347">
        <f t="shared" si="28"/>
        <v>0</v>
      </c>
      <c r="S331" s="347">
        <f t="shared" si="29"/>
        <v>0</v>
      </c>
      <c r="T331" s="347">
        <f t="shared" si="30"/>
        <v>0</v>
      </c>
      <c r="U331" s="347">
        <f t="shared" si="31"/>
        <v>0</v>
      </c>
      <c r="V331" s="347">
        <f t="shared" si="32"/>
        <v>0</v>
      </c>
      <c r="W331" s="347">
        <f t="shared" si="33"/>
        <v>0</v>
      </c>
      <c r="X331" s="347">
        <f t="shared" si="34"/>
        <v>0</v>
      </c>
      <c r="Y331" s="347">
        <f t="shared" si="35"/>
        <v>0</v>
      </c>
      <c r="Z331" s="347">
        <f t="shared" si="36"/>
        <v>0</v>
      </c>
      <c r="AA331" s="347">
        <f t="shared" si="37"/>
        <v>0</v>
      </c>
      <c r="AB331" s="347" t="str">
        <f t="shared" si="38"/>
        <v/>
      </c>
      <c r="AC331" s="347" t="str">
        <f t="shared" si="39"/>
        <v/>
      </c>
      <c r="AD331" s="347" t="str">
        <f t="shared" si="40"/>
        <v/>
      </c>
      <c r="AE331" s="347" t="str">
        <f t="shared" si="41"/>
        <v/>
      </c>
    </row>
    <row r="332" spans="1:31" s="344" customFormat="1" ht="21" customHeight="1" x14ac:dyDescent="0.25">
      <c r="A332" s="346" t="s">
        <v>14050</v>
      </c>
      <c r="B332" s="346" t="s">
        <v>15200</v>
      </c>
      <c r="C332" s="346" t="s">
        <v>15201</v>
      </c>
      <c r="D332" s="346" t="s">
        <v>4</v>
      </c>
      <c r="E332" s="346" t="s">
        <v>14954</v>
      </c>
      <c r="F332" s="346">
        <v>5</v>
      </c>
      <c r="G332" s="346">
        <v>0</v>
      </c>
      <c r="H332" s="346">
        <v>0</v>
      </c>
      <c r="I332" s="346"/>
      <c r="J332" s="346"/>
      <c r="K332" s="346"/>
      <c r="L332" s="346"/>
      <c r="M332" s="346"/>
      <c r="N332" s="346"/>
      <c r="O332" s="346"/>
      <c r="P332" s="346"/>
      <c r="Q332" s="346"/>
      <c r="R332" s="347">
        <f t="shared" si="28"/>
        <v>0</v>
      </c>
      <c r="S332" s="347">
        <f t="shared" si="29"/>
        <v>0</v>
      </c>
      <c r="T332" s="347">
        <f t="shared" si="30"/>
        <v>0</v>
      </c>
      <c r="U332" s="347">
        <f t="shared" si="31"/>
        <v>0</v>
      </c>
      <c r="V332" s="347">
        <f t="shared" si="32"/>
        <v>0</v>
      </c>
      <c r="W332" s="347">
        <f t="shared" si="33"/>
        <v>0</v>
      </c>
      <c r="X332" s="347">
        <f t="shared" si="34"/>
        <v>0</v>
      </c>
      <c r="Y332" s="347">
        <f t="shared" si="35"/>
        <v>0</v>
      </c>
      <c r="Z332" s="347">
        <f t="shared" si="36"/>
        <v>0</v>
      </c>
      <c r="AA332" s="347">
        <f t="shared" si="37"/>
        <v>0</v>
      </c>
      <c r="AB332" s="347" t="str">
        <f t="shared" si="38"/>
        <v/>
      </c>
      <c r="AC332" s="347" t="str">
        <f t="shared" si="39"/>
        <v/>
      </c>
      <c r="AD332" s="347" t="str">
        <f t="shared" si="40"/>
        <v/>
      </c>
      <c r="AE332" s="347" t="str">
        <f t="shared" si="41"/>
        <v/>
      </c>
    </row>
    <row r="333" spans="1:31" s="344" customFormat="1" ht="21" customHeight="1" x14ac:dyDescent="0.25">
      <c r="A333" s="346" t="s">
        <v>14050</v>
      </c>
      <c r="B333" s="346" t="s">
        <v>15202</v>
      </c>
      <c r="C333" s="346" t="s">
        <v>15190</v>
      </c>
      <c r="D333" s="346" t="s">
        <v>1</v>
      </c>
      <c r="E333" s="346" t="s">
        <v>103</v>
      </c>
      <c r="F333" s="346">
        <v>1</v>
      </c>
      <c r="G333" s="346">
        <v>0</v>
      </c>
      <c r="H333" s="346">
        <v>3</v>
      </c>
      <c r="I333" s="346"/>
      <c r="J333" s="346" t="s">
        <v>15190</v>
      </c>
      <c r="K333" s="346"/>
      <c r="L333" s="346" t="s">
        <v>15203</v>
      </c>
      <c r="M333" s="346" t="s">
        <v>15190</v>
      </c>
      <c r="N333" s="346" t="s">
        <v>146</v>
      </c>
      <c r="O333" s="346" t="s">
        <v>15192</v>
      </c>
      <c r="P333" s="346" t="s">
        <v>15193</v>
      </c>
      <c r="Q333" s="346" t="s">
        <v>15194</v>
      </c>
      <c r="R333" s="347">
        <f t="shared" si="28"/>
        <v>0</v>
      </c>
      <c r="S333" s="347">
        <f t="shared" si="29"/>
        <v>0</v>
      </c>
      <c r="T333" s="347">
        <f t="shared" si="30"/>
        <v>0</v>
      </c>
      <c r="U333" s="347">
        <f t="shared" si="31"/>
        <v>0</v>
      </c>
      <c r="V333" s="347">
        <f t="shared" si="32"/>
        <v>0</v>
      </c>
      <c r="W333" s="347">
        <f t="shared" si="33"/>
        <v>0</v>
      </c>
      <c r="X333" s="347">
        <f t="shared" si="34"/>
        <v>0</v>
      </c>
      <c r="Y333" s="347">
        <f t="shared" si="35"/>
        <v>0</v>
      </c>
      <c r="Z333" s="347">
        <f t="shared" si="36"/>
        <v>0</v>
      </c>
      <c r="AA333" s="347">
        <f t="shared" si="37"/>
        <v>0</v>
      </c>
      <c r="AB333" s="347" t="str">
        <f t="shared" si="38"/>
        <v/>
      </c>
      <c r="AC333" s="347" t="str">
        <f t="shared" si="39"/>
        <v/>
      </c>
      <c r="AD333" s="347" t="str">
        <f t="shared" si="40"/>
        <v/>
      </c>
      <c r="AE333" s="347" t="str">
        <f t="shared" si="41"/>
        <v/>
      </c>
    </row>
    <row r="334" spans="1:31" s="344" customFormat="1" ht="21" customHeight="1" x14ac:dyDescent="0.25">
      <c r="A334" s="346" t="s">
        <v>14050</v>
      </c>
      <c r="B334" s="346" t="s">
        <v>15204</v>
      </c>
      <c r="C334" s="346" t="s">
        <v>15196</v>
      </c>
      <c r="D334" s="346" t="s">
        <v>1</v>
      </c>
      <c r="E334" s="346" t="s">
        <v>103</v>
      </c>
      <c r="F334" s="346">
        <v>2</v>
      </c>
      <c r="G334" s="346">
        <v>0</v>
      </c>
      <c r="H334" s="346">
        <v>2</v>
      </c>
      <c r="I334" s="346"/>
      <c r="J334" s="346" t="s">
        <v>15196</v>
      </c>
      <c r="K334" s="346"/>
      <c r="L334" s="346" t="s">
        <v>15205</v>
      </c>
      <c r="M334" s="346" t="s">
        <v>15196</v>
      </c>
      <c r="N334" s="346" t="s">
        <v>146</v>
      </c>
      <c r="O334" s="346"/>
      <c r="P334" s="346"/>
      <c r="Q334" s="346"/>
      <c r="R334" s="347">
        <f t="shared" si="28"/>
        <v>0</v>
      </c>
      <c r="S334" s="347">
        <f t="shared" si="29"/>
        <v>0</v>
      </c>
      <c r="T334" s="347">
        <f t="shared" si="30"/>
        <v>0</v>
      </c>
      <c r="U334" s="347">
        <f t="shared" si="31"/>
        <v>0</v>
      </c>
      <c r="V334" s="347">
        <f t="shared" si="32"/>
        <v>0</v>
      </c>
      <c r="W334" s="347">
        <f t="shared" si="33"/>
        <v>0</v>
      </c>
      <c r="X334" s="347">
        <f t="shared" si="34"/>
        <v>0</v>
      </c>
      <c r="Y334" s="347">
        <f t="shared" si="35"/>
        <v>0</v>
      </c>
      <c r="Z334" s="347">
        <f t="shared" si="36"/>
        <v>0</v>
      </c>
      <c r="AA334" s="347">
        <f t="shared" si="37"/>
        <v>0</v>
      </c>
      <c r="AB334" s="347" t="str">
        <f t="shared" si="38"/>
        <v/>
      </c>
      <c r="AC334" s="347" t="str">
        <f t="shared" si="39"/>
        <v/>
      </c>
      <c r="AD334" s="347" t="str">
        <f t="shared" si="40"/>
        <v/>
      </c>
      <c r="AE334" s="347" t="str">
        <f t="shared" si="41"/>
        <v/>
      </c>
    </row>
    <row r="335" spans="1:31" s="344" customFormat="1" ht="21" customHeight="1" x14ac:dyDescent="0.25">
      <c r="A335" s="346" t="s">
        <v>14050</v>
      </c>
      <c r="B335" s="346" t="s">
        <v>15206</v>
      </c>
      <c r="C335" s="346" t="s">
        <v>14940</v>
      </c>
      <c r="D335" s="346" t="s">
        <v>1</v>
      </c>
      <c r="E335" s="346" t="s">
        <v>103</v>
      </c>
      <c r="F335" s="346">
        <v>3</v>
      </c>
      <c r="G335" s="346">
        <v>0</v>
      </c>
      <c r="H335" s="346">
        <v>2</v>
      </c>
      <c r="I335" s="346"/>
      <c r="J335" s="346" t="s">
        <v>14940</v>
      </c>
      <c r="K335" s="346"/>
      <c r="L335" s="346" t="s">
        <v>14957</v>
      </c>
      <c r="M335" s="346" t="s">
        <v>14940</v>
      </c>
      <c r="N335" s="346" t="s">
        <v>126</v>
      </c>
      <c r="O335" s="346" t="s">
        <v>14942</v>
      </c>
      <c r="P335" s="346" t="s">
        <v>14943</v>
      </c>
      <c r="Q335" s="346" t="s">
        <v>14944</v>
      </c>
      <c r="R335" s="347">
        <f t="shared" si="28"/>
        <v>0</v>
      </c>
      <c r="S335" s="347">
        <f t="shared" si="29"/>
        <v>0</v>
      </c>
      <c r="T335" s="347">
        <f t="shared" si="30"/>
        <v>0</v>
      </c>
      <c r="U335" s="347">
        <f t="shared" si="31"/>
        <v>0</v>
      </c>
      <c r="V335" s="347">
        <f t="shared" si="32"/>
        <v>0</v>
      </c>
      <c r="W335" s="347">
        <f t="shared" si="33"/>
        <v>0</v>
      </c>
      <c r="X335" s="347">
        <f t="shared" si="34"/>
        <v>0</v>
      </c>
      <c r="Y335" s="347">
        <f t="shared" si="35"/>
        <v>0</v>
      </c>
      <c r="Z335" s="347">
        <f t="shared" si="36"/>
        <v>0</v>
      </c>
      <c r="AA335" s="347">
        <f t="shared" si="37"/>
        <v>0</v>
      </c>
      <c r="AB335" s="347" t="str">
        <f t="shared" si="38"/>
        <v/>
      </c>
      <c r="AC335" s="347" t="str">
        <f t="shared" si="39"/>
        <v/>
      </c>
      <c r="AD335" s="347" t="str">
        <f t="shared" si="40"/>
        <v/>
      </c>
      <c r="AE335" s="347" t="str">
        <f t="shared" si="41"/>
        <v/>
      </c>
    </row>
    <row r="336" spans="1:31" s="344" customFormat="1" ht="21" customHeight="1" x14ac:dyDescent="0.25">
      <c r="A336" s="346" t="s">
        <v>14050</v>
      </c>
      <c r="B336" s="346" t="s">
        <v>15207</v>
      </c>
      <c r="C336" s="346" t="s">
        <v>14946</v>
      </c>
      <c r="D336" s="346" t="s">
        <v>1</v>
      </c>
      <c r="E336" s="346" t="s">
        <v>103</v>
      </c>
      <c r="F336" s="346">
        <v>4</v>
      </c>
      <c r="G336" s="346">
        <v>0</v>
      </c>
      <c r="H336" s="346">
        <v>2</v>
      </c>
      <c r="I336" s="346"/>
      <c r="J336" s="346" t="s">
        <v>14946</v>
      </c>
      <c r="K336" s="346"/>
      <c r="L336" s="346" t="s">
        <v>14959</v>
      </c>
      <c r="M336" s="346" t="s">
        <v>14946</v>
      </c>
      <c r="N336" s="346" t="s">
        <v>14948</v>
      </c>
      <c r="O336" s="346" t="s">
        <v>14949</v>
      </c>
      <c r="P336" s="346" t="s">
        <v>14950</v>
      </c>
      <c r="Q336" s="346" t="s">
        <v>14951</v>
      </c>
      <c r="R336" s="347">
        <f t="shared" si="28"/>
        <v>0</v>
      </c>
      <c r="S336" s="347">
        <f t="shared" si="29"/>
        <v>0</v>
      </c>
      <c r="T336" s="347">
        <f t="shared" si="30"/>
        <v>0</v>
      </c>
      <c r="U336" s="347">
        <f t="shared" si="31"/>
        <v>0</v>
      </c>
      <c r="V336" s="347">
        <f t="shared" si="32"/>
        <v>0</v>
      </c>
      <c r="W336" s="347">
        <f t="shared" si="33"/>
        <v>0</v>
      </c>
      <c r="X336" s="347">
        <f t="shared" si="34"/>
        <v>0</v>
      </c>
      <c r="Y336" s="347">
        <f t="shared" si="35"/>
        <v>0</v>
      </c>
      <c r="Z336" s="347">
        <f t="shared" si="36"/>
        <v>0</v>
      </c>
      <c r="AA336" s="347">
        <f t="shared" si="37"/>
        <v>0</v>
      </c>
      <c r="AB336" s="347" t="str">
        <f t="shared" si="38"/>
        <v/>
      </c>
      <c r="AC336" s="347" t="str">
        <f t="shared" si="39"/>
        <v/>
      </c>
      <c r="AD336" s="347" t="str">
        <f t="shared" si="40"/>
        <v/>
      </c>
      <c r="AE336" s="347" t="str">
        <f t="shared" si="41"/>
        <v/>
      </c>
    </row>
    <row r="337" spans="1:31" s="344" customFormat="1" ht="21" customHeight="1" x14ac:dyDescent="0.25">
      <c r="A337" s="346" t="s">
        <v>14050</v>
      </c>
      <c r="B337" s="346" t="s">
        <v>15208</v>
      </c>
      <c r="C337" s="346" t="s">
        <v>15209</v>
      </c>
      <c r="D337" s="346" t="s">
        <v>1</v>
      </c>
      <c r="E337" s="346" t="s">
        <v>14954</v>
      </c>
      <c r="F337" s="346">
        <v>5</v>
      </c>
      <c r="G337" s="346">
        <v>0</v>
      </c>
      <c r="H337" s="346">
        <v>0</v>
      </c>
      <c r="I337" s="346"/>
      <c r="J337" s="346"/>
      <c r="K337" s="346"/>
      <c r="L337" s="346"/>
      <c r="M337" s="346"/>
      <c r="N337" s="346"/>
      <c r="O337" s="346"/>
      <c r="P337" s="346"/>
      <c r="Q337" s="346"/>
      <c r="R337" s="347">
        <f t="shared" si="28"/>
        <v>0</v>
      </c>
      <c r="S337" s="347">
        <f t="shared" si="29"/>
        <v>0</v>
      </c>
      <c r="T337" s="347">
        <f t="shared" si="30"/>
        <v>0</v>
      </c>
      <c r="U337" s="347">
        <f t="shared" si="31"/>
        <v>0</v>
      </c>
      <c r="V337" s="347">
        <f t="shared" si="32"/>
        <v>0</v>
      </c>
      <c r="W337" s="347">
        <f t="shared" si="33"/>
        <v>0</v>
      </c>
      <c r="X337" s="347">
        <f t="shared" si="34"/>
        <v>0</v>
      </c>
      <c r="Y337" s="347">
        <f t="shared" si="35"/>
        <v>0</v>
      </c>
      <c r="Z337" s="347">
        <f t="shared" si="36"/>
        <v>0</v>
      </c>
      <c r="AA337" s="347">
        <f t="shared" si="37"/>
        <v>0</v>
      </c>
      <c r="AB337" s="347" t="str">
        <f t="shared" si="38"/>
        <v/>
      </c>
      <c r="AC337" s="347" t="str">
        <f t="shared" si="39"/>
        <v/>
      </c>
      <c r="AD337" s="347" t="str">
        <f t="shared" si="40"/>
        <v/>
      </c>
      <c r="AE337" s="347" t="str">
        <f t="shared" si="41"/>
        <v/>
      </c>
    </row>
    <row r="338" spans="1:31" s="344" customFormat="1" ht="21" customHeight="1" x14ac:dyDescent="0.25">
      <c r="A338" s="346" t="s">
        <v>14569</v>
      </c>
      <c r="B338" s="346" t="s">
        <v>15210</v>
      </c>
      <c r="C338" s="346" t="s">
        <v>14933</v>
      </c>
      <c r="D338" s="346" t="s">
        <v>4</v>
      </c>
      <c r="E338" s="346" t="s">
        <v>103</v>
      </c>
      <c r="F338" s="346">
        <v>1</v>
      </c>
      <c r="G338" s="346">
        <v>4</v>
      </c>
      <c r="H338" s="346">
        <v>0</v>
      </c>
      <c r="I338" s="346" t="s">
        <v>14933</v>
      </c>
      <c r="J338" s="346"/>
      <c r="K338" s="346" t="s">
        <v>14934</v>
      </c>
      <c r="L338" s="346"/>
      <c r="M338" s="346" t="s">
        <v>14933</v>
      </c>
      <c r="N338" s="346" t="s">
        <v>14935</v>
      </c>
      <c r="O338" s="346" t="s">
        <v>14936</v>
      </c>
      <c r="P338" s="346" t="s">
        <v>14937</v>
      </c>
      <c r="Q338" s="346" t="s">
        <v>14938</v>
      </c>
      <c r="R338" s="347">
        <f t="shared" si="28"/>
        <v>0</v>
      </c>
      <c r="S338" s="347">
        <f t="shared" si="29"/>
        <v>0</v>
      </c>
      <c r="T338" s="347">
        <f t="shared" si="30"/>
        <v>0</v>
      </c>
      <c r="U338" s="347">
        <f t="shared" si="31"/>
        <v>0</v>
      </c>
      <c r="V338" s="347">
        <f t="shared" si="32"/>
        <v>0</v>
      </c>
      <c r="W338" s="347">
        <f t="shared" si="33"/>
        <v>0</v>
      </c>
      <c r="X338" s="347">
        <f t="shared" si="34"/>
        <v>0</v>
      </c>
      <c r="Y338" s="347">
        <f t="shared" si="35"/>
        <v>0</v>
      </c>
      <c r="Z338" s="347">
        <f t="shared" si="36"/>
        <v>0</v>
      </c>
      <c r="AA338" s="347">
        <f t="shared" si="37"/>
        <v>0</v>
      </c>
      <c r="AB338" s="347" t="str">
        <f t="shared" si="38"/>
        <v/>
      </c>
      <c r="AC338" s="347" t="str">
        <f t="shared" si="39"/>
        <v/>
      </c>
      <c r="AD338" s="347" t="str">
        <f t="shared" si="40"/>
        <v/>
      </c>
      <c r="AE338" s="347" t="str">
        <f t="shared" si="41"/>
        <v/>
      </c>
    </row>
    <row r="339" spans="1:31" s="344" customFormat="1" ht="21" customHeight="1" x14ac:dyDescent="0.25">
      <c r="A339" s="346" t="s">
        <v>14569</v>
      </c>
      <c r="B339" s="346" t="s">
        <v>15211</v>
      </c>
      <c r="C339" s="346" t="s">
        <v>14940</v>
      </c>
      <c r="D339" s="346" t="s">
        <v>4</v>
      </c>
      <c r="E339" s="346" t="s">
        <v>103</v>
      </c>
      <c r="F339" s="346">
        <v>2</v>
      </c>
      <c r="G339" s="346">
        <v>3</v>
      </c>
      <c r="H339" s="346">
        <v>0</v>
      </c>
      <c r="I339" s="346" t="s">
        <v>14940</v>
      </c>
      <c r="J339" s="346"/>
      <c r="K339" s="346" t="s">
        <v>14941</v>
      </c>
      <c r="L339" s="346"/>
      <c r="M339" s="346" t="s">
        <v>14940</v>
      </c>
      <c r="N339" s="346" t="s">
        <v>126</v>
      </c>
      <c r="O339" s="346" t="s">
        <v>14942</v>
      </c>
      <c r="P339" s="346" t="s">
        <v>14943</v>
      </c>
      <c r="Q339" s="346" t="s">
        <v>14944</v>
      </c>
      <c r="R339" s="347">
        <f t="shared" si="28"/>
        <v>0</v>
      </c>
      <c r="S339" s="347">
        <f t="shared" si="29"/>
        <v>0</v>
      </c>
      <c r="T339" s="347">
        <f t="shared" si="30"/>
        <v>0</v>
      </c>
      <c r="U339" s="347">
        <f t="shared" si="31"/>
        <v>0</v>
      </c>
      <c r="V339" s="347">
        <f t="shared" si="32"/>
        <v>0</v>
      </c>
      <c r="W339" s="347">
        <f t="shared" si="33"/>
        <v>0</v>
      </c>
      <c r="X339" s="347">
        <f t="shared" si="34"/>
        <v>0</v>
      </c>
      <c r="Y339" s="347">
        <f t="shared" si="35"/>
        <v>0</v>
      </c>
      <c r="Z339" s="347">
        <f t="shared" si="36"/>
        <v>0</v>
      </c>
      <c r="AA339" s="347">
        <f t="shared" si="37"/>
        <v>0</v>
      </c>
      <c r="AB339" s="347" t="str">
        <f t="shared" si="38"/>
        <v/>
      </c>
      <c r="AC339" s="347" t="str">
        <f t="shared" si="39"/>
        <v/>
      </c>
      <c r="AD339" s="347" t="str">
        <f t="shared" si="40"/>
        <v/>
      </c>
      <c r="AE339" s="347" t="str">
        <f t="shared" si="41"/>
        <v/>
      </c>
    </row>
    <row r="340" spans="1:31" s="344" customFormat="1" ht="21" customHeight="1" x14ac:dyDescent="0.25">
      <c r="A340" s="346" t="s">
        <v>14569</v>
      </c>
      <c r="B340" s="346" t="s">
        <v>15212</v>
      </c>
      <c r="C340" s="346" t="s">
        <v>14946</v>
      </c>
      <c r="D340" s="346" t="s">
        <v>4</v>
      </c>
      <c r="E340" s="346" t="s">
        <v>103</v>
      </c>
      <c r="F340" s="346">
        <v>3</v>
      </c>
      <c r="G340" s="346">
        <v>3</v>
      </c>
      <c r="H340" s="346">
        <v>0</v>
      </c>
      <c r="I340" s="346" t="s">
        <v>14946</v>
      </c>
      <c r="J340" s="346"/>
      <c r="K340" s="346" t="s">
        <v>14947</v>
      </c>
      <c r="L340" s="346"/>
      <c r="M340" s="346" t="s">
        <v>14946</v>
      </c>
      <c r="N340" s="346" t="s">
        <v>14948</v>
      </c>
      <c r="O340" s="346" t="s">
        <v>14949</v>
      </c>
      <c r="P340" s="346" t="s">
        <v>14950</v>
      </c>
      <c r="Q340" s="346" t="s">
        <v>14951</v>
      </c>
      <c r="R340" s="347">
        <f t="shared" si="28"/>
        <v>0</v>
      </c>
      <c r="S340" s="347">
        <f t="shared" si="29"/>
        <v>0</v>
      </c>
      <c r="T340" s="347">
        <f t="shared" si="30"/>
        <v>0</v>
      </c>
      <c r="U340" s="347">
        <f t="shared" si="31"/>
        <v>0</v>
      </c>
      <c r="V340" s="347">
        <f t="shared" si="32"/>
        <v>0</v>
      </c>
      <c r="W340" s="347">
        <f t="shared" si="33"/>
        <v>0</v>
      </c>
      <c r="X340" s="347">
        <f t="shared" si="34"/>
        <v>0</v>
      </c>
      <c r="Y340" s="347">
        <f t="shared" si="35"/>
        <v>0</v>
      </c>
      <c r="Z340" s="347">
        <f t="shared" si="36"/>
        <v>0</v>
      </c>
      <c r="AA340" s="347">
        <f t="shared" si="37"/>
        <v>0</v>
      </c>
      <c r="AB340" s="347" t="str">
        <f t="shared" si="38"/>
        <v/>
      </c>
      <c r="AC340" s="347" t="str">
        <f t="shared" si="39"/>
        <v/>
      </c>
      <c r="AD340" s="347" t="str">
        <f t="shared" si="40"/>
        <v/>
      </c>
      <c r="AE340" s="347" t="str">
        <f t="shared" si="41"/>
        <v/>
      </c>
    </row>
    <row r="341" spans="1:31" s="344" customFormat="1" ht="21" customHeight="1" x14ac:dyDescent="0.25">
      <c r="A341" s="346" t="s">
        <v>14569</v>
      </c>
      <c r="B341" s="346" t="s">
        <v>15213</v>
      </c>
      <c r="C341" s="346" t="s">
        <v>14961</v>
      </c>
      <c r="D341" s="346" t="s">
        <v>4</v>
      </c>
      <c r="E341" s="346" t="s">
        <v>103</v>
      </c>
      <c r="F341" s="346">
        <v>4</v>
      </c>
      <c r="G341" s="346">
        <v>2</v>
      </c>
      <c r="H341" s="346">
        <v>0</v>
      </c>
      <c r="I341" s="346" t="s">
        <v>14961</v>
      </c>
      <c r="J341" s="346"/>
      <c r="K341" s="346" t="s">
        <v>14985</v>
      </c>
      <c r="L341" s="346"/>
      <c r="M341" s="346" t="s">
        <v>14961</v>
      </c>
      <c r="N341" s="346" t="s">
        <v>132</v>
      </c>
      <c r="O341" s="346" t="s">
        <v>14963</v>
      </c>
      <c r="P341" s="346" t="s">
        <v>14964</v>
      </c>
      <c r="Q341" s="346" t="s">
        <v>14965</v>
      </c>
      <c r="R341" s="347">
        <f t="shared" si="28"/>
        <v>0</v>
      </c>
      <c r="S341" s="347">
        <f t="shared" si="29"/>
        <v>0</v>
      </c>
      <c r="T341" s="347">
        <f t="shared" si="30"/>
        <v>0</v>
      </c>
      <c r="U341" s="347">
        <f t="shared" si="31"/>
        <v>0</v>
      </c>
      <c r="V341" s="347">
        <f t="shared" si="32"/>
        <v>0</v>
      </c>
      <c r="W341" s="347">
        <f t="shared" si="33"/>
        <v>0</v>
      </c>
      <c r="X341" s="347">
        <f t="shared" si="34"/>
        <v>0</v>
      </c>
      <c r="Y341" s="347">
        <f t="shared" si="35"/>
        <v>0</v>
      </c>
      <c r="Z341" s="347">
        <f t="shared" si="36"/>
        <v>0</v>
      </c>
      <c r="AA341" s="347">
        <f t="shared" si="37"/>
        <v>0</v>
      </c>
      <c r="AB341" s="347" t="str">
        <f t="shared" si="38"/>
        <v/>
      </c>
      <c r="AC341" s="347" t="str">
        <f t="shared" si="39"/>
        <v/>
      </c>
      <c r="AD341" s="347" t="str">
        <f t="shared" si="40"/>
        <v/>
      </c>
      <c r="AE341" s="347" t="str">
        <f t="shared" si="41"/>
        <v/>
      </c>
    </row>
    <row r="342" spans="1:31" s="344" customFormat="1" ht="21" customHeight="1" x14ac:dyDescent="0.25">
      <c r="A342" s="346" t="s">
        <v>14569</v>
      </c>
      <c r="B342" s="346" t="s">
        <v>15214</v>
      </c>
      <c r="C342" s="346" t="s">
        <v>15215</v>
      </c>
      <c r="D342" s="346" t="s">
        <v>4</v>
      </c>
      <c r="E342" s="346" t="s">
        <v>14954</v>
      </c>
      <c r="F342" s="346">
        <v>5</v>
      </c>
      <c r="G342" s="346">
        <v>0</v>
      </c>
      <c r="H342" s="346">
        <v>0</v>
      </c>
      <c r="I342" s="346"/>
      <c r="J342" s="346"/>
      <c r="K342" s="346"/>
      <c r="L342" s="346"/>
      <c r="M342" s="346"/>
      <c r="N342" s="346"/>
      <c r="O342" s="346"/>
      <c r="P342" s="346"/>
      <c r="Q342" s="346"/>
      <c r="R342" s="347">
        <f t="shared" si="28"/>
        <v>0</v>
      </c>
      <c r="S342" s="347">
        <f t="shared" si="29"/>
        <v>0</v>
      </c>
      <c r="T342" s="347">
        <f t="shared" si="30"/>
        <v>0</v>
      </c>
      <c r="U342" s="347">
        <f t="shared" si="31"/>
        <v>0</v>
      </c>
      <c r="V342" s="347">
        <f t="shared" si="32"/>
        <v>0</v>
      </c>
      <c r="W342" s="347">
        <f t="shared" si="33"/>
        <v>0</v>
      </c>
      <c r="X342" s="347">
        <f t="shared" si="34"/>
        <v>0</v>
      </c>
      <c r="Y342" s="347">
        <f t="shared" si="35"/>
        <v>0</v>
      </c>
      <c r="Z342" s="347">
        <f t="shared" si="36"/>
        <v>0</v>
      </c>
      <c r="AA342" s="347">
        <f t="shared" si="37"/>
        <v>0</v>
      </c>
      <c r="AB342" s="347" t="str">
        <f t="shared" si="38"/>
        <v/>
      </c>
      <c r="AC342" s="347" t="str">
        <f t="shared" si="39"/>
        <v/>
      </c>
      <c r="AD342" s="347" t="str">
        <f t="shared" si="40"/>
        <v/>
      </c>
      <c r="AE342" s="347" t="str">
        <f t="shared" si="41"/>
        <v/>
      </c>
    </row>
    <row r="343" spans="1:31" s="344" customFormat="1" ht="21" customHeight="1" x14ac:dyDescent="0.25">
      <c r="A343" s="346" t="s">
        <v>14569</v>
      </c>
      <c r="B343" s="346" t="s">
        <v>15216</v>
      </c>
      <c r="C343" s="346" t="s">
        <v>14940</v>
      </c>
      <c r="D343" s="346" t="s">
        <v>1</v>
      </c>
      <c r="E343" s="346" t="s">
        <v>103</v>
      </c>
      <c r="F343" s="346">
        <v>1</v>
      </c>
      <c r="G343" s="346">
        <v>0</v>
      </c>
      <c r="H343" s="346">
        <v>3</v>
      </c>
      <c r="I343" s="346"/>
      <c r="J343" s="346" t="s">
        <v>14940</v>
      </c>
      <c r="K343" s="346"/>
      <c r="L343" s="346" t="s">
        <v>14957</v>
      </c>
      <c r="M343" s="346" t="s">
        <v>14940</v>
      </c>
      <c r="N343" s="346" t="s">
        <v>126</v>
      </c>
      <c r="O343" s="346" t="s">
        <v>14942</v>
      </c>
      <c r="P343" s="346" t="s">
        <v>14943</v>
      </c>
      <c r="Q343" s="346" t="s">
        <v>14944</v>
      </c>
      <c r="R343" s="347">
        <f t="shared" si="28"/>
        <v>0</v>
      </c>
      <c r="S343" s="347">
        <f t="shared" si="29"/>
        <v>0</v>
      </c>
      <c r="T343" s="347">
        <f t="shared" si="30"/>
        <v>0</v>
      </c>
      <c r="U343" s="347">
        <f t="shared" si="31"/>
        <v>0</v>
      </c>
      <c r="V343" s="347">
        <f t="shared" si="32"/>
        <v>0</v>
      </c>
      <c r="W343" s="347">
        <f t="shared" si="33"/>
        <v>0</v>
      </c>
      <c r="X343" s="347">
        <f t="shared" si="34"/>
        <v>0</v>
      </c>
      <c r="Y343" s="347">
        <f t="shared" si="35"/>
        <v>0</v>
      </c>
      <c r="Z343" s="347">
        <f t="shared" si="36"/>
        <v>0</v>
      </c>
      <c r="AA343" s="347">
        <f t="shared" si="37"/>
        <v>0</v>
      </c>
      <c r="AB343" s="347" t="str">
        <f t="shared" si="38"/>
        <v/>
      </c>
      <c r="AC343" s="347" t="str">
        <f t="shared" si="39"/>
        <v/>
      </c>
      <c r="AD343" s="347" t="str">
        <f t="shared" si="40"/>
        <v/>
      </c>
      <c r="AE343" s="347" t="str">
        <f t="shared" si="41"/>
        <v/>
      </c>
    </row>
    <row r="344" spans="1:31" s="344" customFormat="1" ht="21" customHeight="1" x14ac:dyDescent="0.25">
      <c r="A344" s="346" t="s">
        <v>14569</v>
      </c>
      <c r="B344" s="346" t="s">
        <v>15217</v>
      </c>
      <c r="C344" s="346" t="s">
        <v>14946</v>
      </c>
      <c r="D344" s="346" t="s">
        <v>1</v>
      </c>
      <c r="E344" s="346" t="s">
        <v>103</v>
      </c>
      <c r="F344" s="346">
        <v>2</v>
      </c>
      <c r="G344" s="346">
        <v>0</v>
      </c>
      <c r="H344" s="346">
        <v>3</v>
      </c>
      <c r="I344" s="346"/>
      <c r="J344" s="346" t="s">
        <v>14946</v>
      </c>
      <c r="K344" s="346"/>
      <c r="L344" s="346" t="s">
        <v>14959</v>
      </c>
      <c r="M344" s="346" t="s">
        <v>14946</v>
      </c>
      <c r="N344" s="346" t="s">
        <v>14948</v>
      </c>
      <c r="O344" s="346" t="s">
        <v>14949</v>
      </c>
      <c r="P344" s="346" t="s">
        <v>14950</v>
      </c>
      <c r="Q344" s="346" t="s">
        <v>14951</v>
      </c>
      <c r="R344" s="347">
        <f t="shared" si="28"/>
        <v>0</v>
      </c>
      <c r="S344" s="347">
        <f t="shared" si="29"/>
        <v>0</v>
      </c>
      <c r="T344" s="347">
        <f t="shared" si="30"/>
        <v>0</v>
      </c>
      <c r="U344" s="347">
        <f t="shared" si="31"/>
        <v>0</v>
      </c>
      <c r="V344" s="347">
        <f t="shared" si="32"/>
        <v>0</v>
      </c>
      <c r="W344" s="347">
        <f t="shared" si="33"/>
        <v>0</v>
      </c>
      <c r="X344" s="347">
        <f t="shared" si="34"/>
        <v>0</v>
      </c>
      <c r="Y344" s="347">
        <f t="shared" si="35"/>
        <v>0</v>
      </c>
      <c r="Z344" s="347">
        <f t="shared" si="36"/>
        <v>0</v>
      </c>
      <c r="AA344" s="347">
        <f t="shared" si="37"/>
        <v>0</v>
      </c>
      <c r="AB344" s="347" t="str">
        <f t="shared" si="38"/>
        <v/>
      </c>
      <c r="AC344" s="347" t="str">
        <f t="shared" si="39"/>
        <v/>
      </c>
      <c r="AD344" s="347" t="str">
        <f t="shared" si="40"/>
        <v/>
      </c>
      <c r="AE344" s="347" t="str">
        <f t="shared" si="41"/>
        <v/>
      </c>
    </row>
    <row r="345" spans="1:31" s="344" customFormat="1" ht="21" customHeight="1" x14ac:dyDescent="0.25">
      <c r="A345" s="346" t="s">
        <v>14569</v>
      </c>
      <c r="B345" s="346" t="s">
        <v>15218</v>
      </c>
      <c r="C345" s="346" t="s">
        <v>14961</v>
      </c>
      <c r="D345" s="346" t="s">
        <v>1</v>
      </c>
      <c r="E345" s="346" t="s">
        <v>103</v>
      </c>
      <c r="F345" s="346">
        <v>3</v>
      </c>
      <c r="G345" s="346">
        <v>0</v>
      </c>
      <c r="H345" s="346">
        <v>2</v>
      </c>
      <c r="I345" s="346"/>
      <c r="J345" s="346" t="s">
        <v>14961</v>
      </c>
      <c r="K345" s="346"/>
      <c r="L345" s="346" t="s">
        <v>14962</v>
      </c>
      <c r="M345" s="346" t="s">
        <v>14961</v>
      </c>
      <c r="N345" s="346" t="s">
        <v>132</v>
      </c>
      <c r="O345" s="346" t="s">
        <v>14963</v>
      </c>
      <c r="P345" s="346" t="s">
        <v>14964</v>
      </c>
      <c r="Q345" s="346" t="s">
        <v>14965</v>
      </c>
      <c r="R345" s="347">
        <f t="shared" si="28"/>
        <v>0</v>
      </c>
      <c r="S345" s="347">
        <f t="shared" si="29"/>
        <v>0</v>
      </c>
      <c r="T345" s="347">
        <f t="shared" si="30"/>
        <v>0</v>
      </c>
      <c r="U345" s="347">
        <f t="shared" si="31"/>
        <v>0</v>
      </c>
      <c r="V345" s="347">
        <f t="shared" si="32"/>
        <v>0</v>
      </c>
      <c r="W345" s="347">
        <f t="shared" si="33"/>
        <v>0</v>
      </c>
      <c r="X345" s="347">
        <f t="shared" si="34"/>
        <v>0</v>
      </c>
      <c r="Y345" s="347">
        <f t="shared" si="35"/>
        <v>0</v>
      </c>
      <c r="Z345" s="347">
        <f t="shared" si="36"/>
        <v>0</v>
      </c>
      <c r="AA345" s="347">
        <f t="shared" si="37"/>
        <v>0</v>
      </c>
      <c r="AB345" s="347" t="str">
        <f t="shared" si="38"/>
        <v/>
      </c>
      <c r="AC345" s="347" t="str">
        <f t="shared" si="39"/>
        <v/>
      </c>
      <c r="AD345" s="347" t="str">
        <f t="shared" si="40"/>
        <v/>
      </c>
      <c r="AE345" s="347" t="str">
        <f t="shared" si="41"/>
        <v/>
      </c>
    </row>
    <row r="346" spans="1:31" s="344" customFormat="1" ht="21" customHeight="1" x14ac:dyDescent="0.25">
      <c r="A346" s="346" t="s">
        <v>14569</v>
      </c>
      <c r="B346" s="346" t="s">
        <v>15219</v>
      </c>
      <c r="C346" s="346" t="s">
        <v>14987</v>
      </c>
      <c r="D346" s="346" t="s">
        <v>1</v>
      </c>
      <c r="E346" s="346" t="s">
        <v>103</v>
      </c>
      <c r="F346" s="346">
        <v>4</v>
      </c>
      <c r="G346" s="346">
        <v>0</v>
      </c>
      <c r="H346" s="346">
        <v>2</v>
      </c>
      <c r="I346" s="346"/>
      <c r="J346" s="346" t="s">
        <v>14987</v>
      </c>
      <c r="K346" s="346"/>
      <c r="L346" s="346" t="s">
        <v>14996</v>
      </c>
      <c r="M346" s="346" t="s">
        <v>14987</v>
      </c>
      <c r="N346" s="346" t="s">
        <v>14989</v>
      </c>
      <c r="O346" s="346" t="s">
        <v>14990</v>
      </c>
      <c r="P346" s="346" t="s">
        <v>179</v>
      </c>
      <c r="Q346" s="346" t="s">
        <v>14991</v>
      </c>
      <c r="R346" s="347">
        <f t="shared" si="28"/>
        <v>0</v>
      </c>
      <c r="S346" s="347">
        <f t="shared" si="29"/>
        <v>0</v>
      </c>
      <c r="T346" s="347">
        <f t="shared" si="30"/>
        <v>0</v>
      </c>
      <c r="U346" s="347">
        <f t="shared" si="31"/>
        <v>0</v>
      </c>
      <c r="V346" s="347">
        <f t="shared" si="32"/>
        <v>0</v>
      </c>
      <c r="W346" s="347">
        <f t="shared" si="33"/>
        <v>0</v>
      </c>
      <c r="X346" s="347">
        <f t="shared" si="34"/>
        <v>0</v>
      </c>
      <c r="Y346" s="347">
        <f t="shared" si="35"/>
        <v>0</v>
      </c>
      <c r="Z346" s="347">
        <f t="shared" si="36"/>
        <v>0</v>
      </c>
      <c r="AA346" s="347">
        <f t="shared" si="37"/>
        <v>0</v>
      </c>
      <c r="AB346" s="347" t="str">
        <f t="shared" si="38"/>
        <v/>
      </c>
      <c r="AC346" s="347" t="str">
        <f t="shared" si="39"/>
        <v/>
      </c>
      <c r="AD346" s="347" t="str">
        <f t="shared" si="40"/>
        <v/>
      </c>
      <c r="AE346" s="347" t="str">
        <f t="shared" si="41"/>
        <v/>
      </c>
    </row>
    <row r="347" spans="1:31" s="344" customFormat="1" ht="21" customHeight="1" x14ac:dyDescent="0.25">
      <c r="A347" s="346" t="s">
        <v>14569</v>
      </c>
      <c r="B347" s="346" t="s">
        <v>15220</v>
      </c>
      <c r="C347" s="346" t="s">
        <v>15221</v>
      </c>
      <c r="D347" s="346" t="s">
        <v>1</v>
      </c>
      <c r="E347" s="346" t="s">
        <v>14954</v>
      </c>
      <c r="F347" s="346">
        <v>5</v>
      </c>
      <c r="G347" s="346">
        <v>0</v>
      </c>
      <c r="H347" s="346">
        <v>0</v>
      </c>
      <c r="I347" s="346"/>
      <c r="J347" s="346"/>
      <c r="K347" s="346"/>
      <c r="L347" s="346"/>
      <c r="M347" s="346"/>
      <c r="N347" s="346"/>
      <c r="O347" s="346"/>
      <c r="P347" s="346"/>
      <c r="Q347" s="346"/>
      <c r="R347" s="347">
        <f t="shared" si="28"/>
        <v>0</v>
      </c>
      <c r="S347" s="347">
        <f t="shared" si="29"/>
        <v>0</v>
      </c>
      <c r="T347" s="347">
        <f t="shared" si="30"/>
        <v>0</v>
      </c>
      <c r="U347" s="347">
        <f t="shared" si="31"/>
        <v>0</v>
      </c>
      <c r="V347" s="347">
        <f t="shared" si="32"/>
        <v>0</v>
      </c>
      <c r="W347" s="347">
        <f t="shared" si="33"/>
        <v>0</v>
      </c>
      <c r="X347" s="347">
        <f t="shared" si="34"/>
        <v>0</v>
      </c>
      <c r="Y347" s="347">
        <f t="shared" si="35"/>
        <v>0</v>
      </c>
      <c r="Z347" s="347">
        <f t="shared" si="36"/>
        <v>0</v>
      </c>
      <c r="AA347" s="347">
        <f t="shared" si="37"/>
        <v>0</v>
      </c>
      <c r="AB347" s="347" t="str">
        <f t="shared" si="38"/>
        <v/>
      </c>
      <c r="AC347" s="347" t="str">
        <f t="shared" si="39"/>
        <v/>
      </c>
      <c r="AD347" s="347" t="str">
        <f t="shared" si="40"/>
        <v/>
      </c>
      <c r="AE347" s="347" t="str">
        <f t="shared" si="41"/>
        <v/>
      </c>
    </row>
    <row r="348" spans="1:31" s="344" customFormat="1" ht="21" customHeight="1" x14ac:dyDescent="0.25">
      <c r="A348" s="346" t="s">
        <v>14040</v>
      </c>
      <c r="B348" s="346" t="s">
        <v>15222</v>
      </c>
      <c r="C348" s="346" t="s">
        <v>14933</v>
      </c>
      <c r="D348" s="346" t="s">
        <v>4</v>
      </c>
      <c r="E348" s="346" t="s">
        <v>103</v>
      </c>
      <c r="F348" s="346">
        <v>1</v>
      </c>
      <c r="G348" s="346">
        <v>4</v>
      </c>
      <c r="H348" s="346">
        <v>0</v>
      </c>
      <c r="I348" s="346" t="s">
        <v>14933</v>
      </c>
      <c r="J348" s="346"/>
      <c r="K348" s="346" t="s">
        <v>14934</v>
      </c>
      <c r="L348" s="346"/>
      <c r="M348" s="346" t="s">
        <v>14933</v>
      </c>
      <c r="N348" s="346" t="s">
        <v>14935</v>
      </c>
      <c r="O348" s="346" t="s">
        <v>14936</v>
      </c>
      <c r="P348" s="346" t="s">
        <v>14937</v>
      </c>
      <c r="Q348" s="346" t="s">
        <v>14938</v>
      </c>
      <c r="R348" s="347">
        <f t="shared" si="28"/>
        <v>0</v>
      </c>
      <c r="S348" s="347">
        <f t="shared" si="29"/>
        <v>0</v>
      </c>
      <c r="T348" s="347">
        <f t="shared" si="30"/>
        <v>0</v>
      </c>
      <c r="U348" s="347">
        <f t="shared" si="31"/>
        <v>0</v>
      </c>
      <c r="V348" s="347">
        <f t="shared" si="32"/>
        <v>0</v>
      </c>
      <c r="W348" s="347">
        <f t="shared" si="33"/>
        <v>0</v>
      </c>
      <c r="X348" s="347">
        <f t="shared" si="34"/>
        <v>0</v>
      </c>
      <c r="Y348" s="347">
        <f t="shared" si="35"/>
        <v>0</v>
      </c>
      <c r="Z348" s="347">
        <f t="shared" si="36"/>
        <v>0</v>
      </c>
      <c r="AA348" s="347">
        <f t="shared" si="37"/>
        <v>0</v>
      </c>
      <c r="AB348" s="347" t="str">
        <f t="shared" si="38"/>
        <v/>
      </c>
      <c r="AC348" s="347" t="str">
        <f t="shared" si="39"/>
        <v/>
      </c>
      <c r="AD348" s="347" t="str">
        <f t="shared" si="40"/>
        <v/>
      </c>
      <c r="AE348" s="347" t="str">
        <f t="shared" si="41"/>
        <v/>
      </c>
    </row>
    <row r="349" spans="1:31" s="344" customFormat="1" ht="21" customHeight="1" x14ac:dyDescent="0.25">
      <c r="A349" s="346" t="s">
        <v>14040</v>
      </c>
      <c r="B349" s="346" t="s">
        <v>15223</v>
      </c>
      <c r="C349" s="346" t="s">
        <v>14940</v>
      </c>
      <c r="D349" s="346" t="s">
        <v>4</v>
      </c>
      <c r="E349" s="346" t="s">
        <v>103</v>
      </c>
      <c r="F349" s="346">
        <v>2</v>
      </c>
      <c r="G349" s="346">
        <v>3</v>
      </c>
      <c r="H349" s="346">
        <v>0</v>
      </c>
      <c r="I349" s="346" t="s">
        <v>14940</v>
      </c>
      <c r="J349" s="346"/>
      <c r="K349" s="346" t="s">
        <v>14941</v>
      </c>
      <c r="L349" s="346"/>
      <c r="M349" s="346" t="s">
        <v>14940</v>
      </c>
      <c r="N349" s="346" t="s">
        <v>126</v>
      </c>
      <c r="O349" s="346" t="s">
        <v>14942</v>
      </c>
      <c r="P349" s="346" t="s">
        <v>14943</v>
      </c>
      <c r="Q349" s="346" t="s">
        <v>14944</v>
      </c>
      <c r="R349" s="347">
        <f t="shared" si="28"/>
        <v>0</v>
      </c>
      <c r="S349" s="347">
        <f t="shared" si="29"/>
        <v>0</v>
      </c>
      <c r="T349" s="347">
        <f t="shared" si="30"/>
        <v>0</v>
      </c>
      <c r="U349" s="347">
        <f t="shared" si="31"/>
        <v>0</v>
      </c>
      <c r="V349" s="347">
        <f t="shared" si="32"/>
        <v>0</v>
      </c>
      <c r="W349" s="347">
        <f t="shared" si="33"/>
        <v>0</v>
      </c>
      <c r="X349" s="347">
        <f t="shared" si="34"/>
        <v>0</v>
      </c>
      <c r="Y349" s="347">
        <f t="shared" si="35"/>
        <v>0</v>
      </c>
      <c r="Z349" s="347">
        <f t="shared" si="36"/>
        <v>0</v>
      </c>
      <c r="AA349" s="347">
        <f t="shared" si="37"/>
        <v>0</v>
      </c>
      <c r="AB349" s="347" t="str">
        <f t="shared" si="38"/>
        <v/>
      </c>
      <c r="AC349" s="347" t="str">
        <f t="shared" si="39"/>
        <v/>
      </c>
      <c r="AD349" s="347" t="str">
        <f t="shared" si="40"/>
        <v/>
      </c>
      <c r="AE349" s="347" t="str">
        <f t="shared" si="41"/>
        <v/>
      </c>
    </row>
    <row r="350" spans="1:31" s="344" customFormat="1" ht="21" customHeight="1" x14ac:dyDescent="0.25">
      <c r="A350" s="346" t="s">
        <v>14040</v>
      </c>
      <c r="B350" s="346" t="s">
        <v>15224</v>
      </c>
      <c r="C350" s="346" t="s">
        <v>14946</v>
      </c>
      <c r="D350" s="346" t="s">
        <v>4</v>
      </c>
      <c r="E350" s="346" t="s">
        <v>103</v>
      </c>
      <c r="F350" s="346">
        <v>3</v>
      </c>
      <c r="G350" s="346">
        <v>3</v>
      </c>
      <c r="H350" s="346">
        <v>0</v>
      </c>
      <c r="I350" s="346" t="s">
        <v>14946</v>
      </c>
      <c r="J350" s="346"/>
      <c r="K350" s="346" t="s">
        <v>14947</v>
      </c>
      <c r="L350" s="346"/>
      <c r="M350" s="346" t="s">
        <v>14946</v>
      </c>
      <c r="N350" s="346" t="s">
        <v>14948</v>
      </c>
      <c r="O350" s="346" t="s">
        <v>14949</v>
      </c>
      <c r="P350" s="346" t="s">
        <v>14950</v>
      </c>
      <c r="Q350" s="346" t="s">
        <v>14951</v>
      </c>
      <c r="R350" s="347">
        <f t="shared" si="28"/>
        <v>0</v>
      </c>
      <c r="S350" s="347">
        <f t="shared" si="29"/>
        <v>0</v>
      </c>
      <c r="T350" s="347">
        <f t="shared" si="30"/>
        <v>0</v>
      </c>
      <c r="U350" s="347">
        <f t="shared" si="31"/>
        <v>0</v>
      </c>
      <c r="V350" s="347">
        <f t="shared" si="32"/>
        <v>0</v>
      </c>
      <c r="W350" s="347">
        <f t="shared" si="33"/>
        <v>0</v>
      </c>
      <c r="X350" s="347">
        <f t="shared" si="34"/>
        <v>0</v>
      </c>
      <c r="Y350" s="347">
        <f t="shared" si="35"/>
        <v>0</v>
      </c>
      <c r="Z350" s="347">
        <f t="shared" si="36"/>
        <v>0</v>
      </c>
      <c r="AA350" s="347">
        <f t="shared" si="37"/>
        <v>0</v>
      </c>
      <c r="AB350" s="347" t="str">
        <f t="shared" si="38"/>
        <v/>
      </c>
      <c r="AC350" s="347" t="str">
        <f t="shared" si="39"/>
        <v/>
      </c>
      <c r="AD350" s="347" t="str">
        <f t="shared" si="40"/>
        <v/>
      </c>
      <c r="AE350" s="347" t="str">
        <f t="shared" si="41"/>
        <v/>
      </c>
    </row>
    <row r="351" spans="1:31" s="344" customFormat="1" ht="21" customHeight="1" x14ac:dyDescent="0.25">
      <c r="A351" s="346" t="s">
        <v>14040</v>
      </c>
      <c r="B351" s="346" t="s">
        <v>15225</v>
      </c>
      <c r="C351" s="346" t="s">
        <v>14961</v>
      </c>
      <c r="D351" s="346" t="s">
        <v>4</v>
      </c>
      <c r="E351" s="346" t="s">
        <v>103</v>
      </c>
      <c r="F351" s="346">
        <v>4</v>
      </c>
      <c r="G351" s="346">
        <v>2</v>
      </c>
      <c r="H351" s="346">
        <v>0</v>
      </c>
      <c r="I351" s="346" t="s">
        <v>14961</v>
      </c>
      <c r="J351" s="346"/>
      <c r="K351" s="346" t="s">
        <v>14985</v>
      </c>
      <c r="L351" s="346"/>
      <c r="M351" s="346" t="s">
        <v>14961</v>
      </c>
      <c r="N351" s="346" t="s">
        <v>132</v>
      </c>
      <c r="O351" s="346" t="s">
        <v>14963</v>
      </c>
      <c r="P351" s="346" t="s">
        <v>14964</v>
      </c>
      <c r="Q351" s="346" t="s">
        <v>14965</v>
      </c>
      <c r="R351" s="347">
        <f t="shared" si="28"/>
        <v>0</v>
      </c>
      <c r="S351" s="347">
        <f t="shared" si="29"/>
        <v>0</v>
      </c>
      <c r="T351" s="347">
        <f t="shared" si="30"/>
        <v>0</v>
      </c>
      <c r="U351" s="347">
        <f t="shared" si="31"/>
        <v>0</v>
      </c>
      <c r="V351" s="347">
        <f t="shared" si="32"/>
        <v>0</v>
      </c>
      <c r="W351" s="347">
        <f t="shared" si="33"/>
        <v>0</v>
      </c>
      <c r="X351" s="347">
        <f t="shared" si="34"/>
        <v>0</v>
      </c>
      <c r="Y351" s="347">
        <f t="shared" si="35"/>
        <v>0</v>
      </c>
      <c r="Z351" s="347">
        <f t="shared" si="36"/>
        <v>0</v>
      </c>
      <c r="AA351" s="347">
        <f t="shared" si="37"/>
        <v>0</v>
      </c>
      <c r="AB351" s="347" t="str">
        <f t="shared" si="38"/>
        <v/>
      </c>
      <c r="AC351" s="347" t="str">
        <f t="shared" si="39"/>
        <v/>
      </c>
      <c r="AD351" s="347" t="str">
        <f t="shared" si="40"/>
        <v/>
      </c>
      <c r="AE351" s="347" t="str">
        <f t="shared" si="41"/>
        <v/>
      </c>
    </row>
    <row r="352" spans="1:31" s="344" customFormat="1" ht="21" customHeight="1" x14ac:dyDescent="0.25">
      <c r="A352" s="346" t="s">
        <v>14040</v>
      </c>
      <c r="B352" s="346" t="s">
        <v>15226</v>
      </c>
      <c r="C352" s="346" t="s">
        <v>15227</v>
      </c>
      <c r="D352" s="346" t="s">
        <v>4</v>
      </c>
      <c r="E352" s="346" t="s">
        <v>14954</v>
      </c>
      <c r="F352" s="346">
        <v>5</v>
      </c>
      <c r="G352" s="346">
        <v>0</v>
      </c>
      <c r="H352" s="346">
        <v>0</v>
      </c>
      <c r="I352" s="346"/>
      <c r="J352" s="346"/>
      <c r="K352" s="346"/>
      <c r="L352" s="346"/>
      <c r="M352" s="346"/>
      <c r="N352" s="346"/>
      <c r="O352" s="346"/>
      <c r="P352" s="346"/>
      <c r="Q352" s="346"/>
      <c r="R352" s="347">
        <f t="shared" si="28"/>
        <v>0</v>
      </c>
      <c r="S352" s="347">
        <f t="shared" si="29"/>
        <v>0</v>
      </c>
      <c r="T352" s="347">
        <f t="shared" si="30"/>
        <v>0</v>
      </c>
      <c r="U352" s="347">
        <f t="shared" si="31"/>
        <v>0</v>
      </c>
      <c r="V352" s="347">
        <f t="shared" si="32"/>
        <v>0</v>
      </c>
      <c r="W352" s="347">
        <f t="shared" si="33"/>
        <v>0</v>
      </c>
      <c r="X352" s="347">
        <f t="shared" si="34"/>
        <v>0</v>
      </c>
      <c r="Y352" s="347">
        <f t="shared" si="35"/>
        <v>0</v>
      </c>
      <c r="Z352" s="347">
        <f t="shared" si="36"/>
        <v>0</v>
      </c>
      <c r="AA352" s="347">
        <f t="shared" si="37"/>
        <v>0</v>
      </c>
      <c r="AB352" s="347" t="str">
        <f t="shared" si="38"/>
        <v/>
      </c>
      <c r="AC352" s="347" t="str">
        <f t="shared" si="39"/>
        <v/>
      </c>
      <c r="AD352" s="347" t="str">
        <f t="shared" si="40"/>
        <v/>
      </c>
      <c r="AE352" s="347" t="str">
        <f t="shared" si="41"/>
        <v/>
      </c>
    </row>
    <row r="353" spans="1:31" s="344" customFormat="1" ht="21" customHeight="1" x14ac:dyDescent="0.25">
      <c r="A353" s="346" t="s">
        <v>14040</v>
      </c>
      <c r="B353" s="346" t="s">
        <v>15228</v>
      </c>
      <c r="C353" s="346" t="s">
        <v>14940</v>
      </c>
      <c r="D353" s="346" t="s">
        <v>1</v>
      </c>
      <c r="E353" s="346" t="s">
        <v>103</v>
      </c>
      <c r="F353" s="346">
        <v>1</v>
      </c>
      <c r="G353" s="346">
        <v>0</v>
      </c>
      <c r="H353" s="346">
        <v>3</v>
      </c>
      <c r="I353" s="346"/>
      <c r="J353" s="346" t="s">
        <v>14940</v>
      </c>
      <c r="K353" s="346"/>
      <c r="L353" s="346" t="s">
        <v>14957</v>
      </c>
      <c r="M353" s="346" t="s">
        <v>14940</v>
      </c>
      <c r="N353" s="346" t="s">
        <v>126</v>
      </c>
      <c r="O353" s="346" t="s">
        <v>14942</v>
      </c>
      <c r="P353" s="346" t="s">
        <v>14943</v>
      </c>
      <c r="Q353" s="346" t="s">
        <v>14944</v>
      </c>
      <c r="R353" s="347">
        <f t="shared" si="28"/>
        <v>0</v>
      </c>
      <c r="S353" s="347">
        <f t="shared" si="29"/>
        <v>0</v>
      </c>
      <c r="T353" s="347">
        <f t="shared" si="30"/>
        <v>0</v>
      </c>
      <c r="U353" s="347">
        <f t="shared" si="31"/>
        <v>0</v>
      </c>
      <c r="V353" s="347">
        <f t="shared" si="32"/>
        <v>0</v>
      </c>
      <c r="W353" s="347">
        <f t="shared" si="33"/>
        <v>0</v>
      </c>
      <c r="X353" s="347">
        <f t="shared" si="34"/>
        <v>0</v>
      </c>
      <c r="Y353" s="347">
        <f t="shared" si="35"/>
        <v>0</v>
      </c>
      <c r="Z353" s="347">
        <f t="shared" si="36"/>
        <v>0</v>
      </c>
      <c r="AA353" s="347">
        <f t="shared" si="37"/>
        <v>0</v>
      </c>
      <c r="AB353" s="347" t="str">
        <f t="shared" si="38"/>
        <v/>
      </c>
      <c r="AC353" s="347" t="str">
        <f t="shared" si="39"/>
        <v/>
      </c>
      <c r="AD353" s="347" t="str">
        <f t="shared" si="40"/>
        <v/>
      </c>
      <c r="AE353" s="347" t="str">
        <f t="shared" si="41"/>
        <v/>
      </c>
    </row>
    <row r="354" spans="1:31" s="344" customFormat="1" ht="21" customHeight="1" x14ac:dyDescent="0.25">
      <c r="A354" s="346" t="s">
        <v>14040</v>
      </c>
      <c r="B354" s="346" t="s">
        <v>15229</v>
      </c>
      <c r="C354" s="346" t="s">
        <v>14946</v>
      </c>
      <c r="D354" s="346" t="s">
        <v>1</v>
      </c>
      <c r="E354" s="346" t="s">
        <v>103</v>
      </c>
      <c r="F354" s="346">
        <v>2</v>
      </c>
      <c r="G354" s="346">
        <v>0</v>
      </c>
      <c r="H354" s="346">
        <v>3</v>
      </c>
      <c r="I354" s="346"/>
      <c r="J354" s="346" t="s">
        <v>14946</v>
      </c>
      <c r="K354" s="346"/>
      <c r="L354" s="346" t="s">
        <v>14959</v>
      </c>
      <c r="M354" s="346" t="s">
        <v>14946</v>
      </c>
      <c r="N354" s="346" t="s">
        <v>14948</v>
      </c>
      <c r="O354" s="346" t="s">
        <v>14949</v>
      </c>
      <c r="P354" s="346" t="s">
        <v>14950</v>
      </c>
      <c r="Q354" s="346" t="s">
        <v>14951</v>
      </c>
      <c r="R354" s="347">
        <f t="shared" si="28"/>
        <v>0</v>
      </c>
      <c r="S354" s="347">
        <f t="shared" si="29"/>
        <v>0</v>
      </c>
      <c r="T354" s="347">
        <f t="shared" si="30"/>
        <v>0</v>
      </c>
      <c r="U354" s="347">
        <f t="shared" si="31"/>
        <v>0</v>
      </c>
      <c r="V354" s="347">
        <f t="shared" si="32"/>
        <v>0</v>
      </c>
      <c r="W354" s="347">
        <f t="shared" si="33"/>
        <v>0</v>
      </c>
      <c r="X354" s="347">
        <f t="shared" si="34"/>
        <v>0</v>
      </c>
      <c r="Y354" s="347">
        <f t="shared" si="35"/>
        <v>0</v>
      </c>
      <c r="Z354" s="347">
        <f t="shared" si="36"/>
        <v>0</v>
      </c>
      <c r="AA354" s="347">
        <f t="shared" si="37"/>
        <v>0</v>
      </c>
      <c r="AB354" s="347" t="str">
        <f t="shared" si="38"/>
        <v/>
      </c>
      <c r="AC354" s="347" t="str">
        <f t="shared" si="39"/>
        <v/>
      </c>
      <c r="AD354" s="347" t="str">
        <f t="shared" si="40"/>
        <v/>
      </c>
      <c r="AE354" s="347" t="str">
        <f t="shared" si="41"/>
        <v/>
      </c>
    </row>
    <row r="355" spans="1:31" s="344" customFormat="1" ht="21" customHeight="1" x14ac:dyDescent="0.25">
      <c r="A355" s="346" t="s">
        <v>14040</v>
      </c>
      <c r="B355" s="346" t="s">
        <v>15230</v>
      </c>
      <c r="C355" s="346" t="s">
        <v>14961</v>
      </c>
      <c r="D355" s="346" t="s">
        <v>1</v>
      </c>
      <c r="E355" s="346" t="s">
        <v>103</v>
      </c>
      <c r="F355" s="346">
        <v>3</v>
      </c>
      <c r="G355" s="346">
        <v>0</v>
      </c>
      <c r="H355" s="346">
        <v>2</v>
      </c>
      <c r="I355" s="346"/>
      <c r="J355" s="346" t="s">
        <v>14961</v>
      </c>
      <c r="K355" s="346"/>
      <c r="L355" s="346" t="s">
        <v>14962</v>
      </c>
      <c r="M355" s="346" t="s">
        <v>14961</v>
      </c>
      <c r="N355" s="346" t="s">
        <v>132</v>
      </c>
      <c r="O355" s="346" t="s">
        <v>14963</v>
      </c>
      <c r="P355" s="346" t="s">
        <v>14964</v>
      </c>
      <c r="Q355" s="346" t="s">
        <v>14965</v>
      </c>
      <c r="R355" s="347">
        <f t="shared" si="28"/>
        <v>0</v>
      </c>
      <c r="S355" s="347">
        <f t="shared" si="29"/>
        <v>0</v>
      </c>
      <c r="T355" s="347">
        <f t="shared" si="30"/>
        <v>0</v>
      </c>
      <c r="U355" s="347">
        <f t="shared" si="31"/>
        <v>0</v>
      </c>
      <c r="V355" s="347">
        <f t="shared" si="32"/>
        <v>0</v>
      </c>
      <c r="W355" s="347">
        <f t="shared" si="33"/>
        <v>0</v>
      </c>
      <c r="X355" s="347">
        <f t="shared" si="34"/>
        <v>0</v>
      </c>
      <c r="Y355" s="347">
        <f t="shared" si="35"/>
        <v>0</v>
      </c>
      <c r="Z355" s="347">
        <f t="shared" si="36"/>
        <v>0</v>
      </c>
      <c r="AA355" s="347">
        <f t="shared" si="37"/>
        <v>0</v>
      </c>
      <c r="AB355" s="347" t="str">
        <f t="shared" si="38"/>
        <v/>
      </c>
      <c r="AC355" s="347" t="str">
        <f t="shared" si="39"/>
        <v/>
      </c>
      <c r="AD355" s="347" t="str">
        <f t="shared" si="40"/>
        <v/>
      </c>
      <c r="AE355" s="347" t="str">
        <f t="shared" si="41"/>
        <v/>
      </c>
    </row>
    <row r="356" spans="1:31" s="344" customFormat="1" ht="21" customHeight="1" x14ac:dyDescent="0.25">
      <c r="A356" s="346" t="s">
        <v>14040</v>
      </c>
      <c r="B356" s="346" t="s">
        <v>15231</v>
      </c>
      <c r="C356" s="346" t="s">
        <v>14987</v>
      </c>
      <c r="D356" s="346" t="s">
        <v>1</v>
      </c>
      <c r="E356" s="346" t="s">
        <v>103</v>
      </c>
      <c r="F356" s="346">
        <v>4</v>
      </c>
      <c r="G356" s="346">
        <v>0</v>
      </c>
      <c r="H356" s="346">
        <v>2</v>
      </c>
      <c r="I356" s="346"/>
      <c r="J356" s="346" t="s">
        <v>14987</v>
      </c>
      <c r="K356" s="346"/>
      <c r="L356" s="346" t="s">
        <v>14996</v>
      </c>
      <c r="M356" s="346" t="s">
        <v>14987</v>
      </c>
      <c r="N356" s="346" t="s">
        <v>14989</v>
      </c>
      <c r="O356" s="346" t="s">
        <v>14990</v>
      </c>
      <c r="P356" s="346" t="s">
        <v>179</v>
      </c>
      <c r="Q356" s="346" t="s">
        <v>14991</v>
      </c>
      <c r="R356" s="347">
        <f t="shared" si="28"/>
        <v>0</v>
      </c>
      <c r="S356" s="347">
        <f t="shared" si="29"/>
        <v>0</v>
      </c>
      <c r="T356" s="347">
        <f t="shared" si="30"/>
        <v>0</v>
      </c>
      <c r="U356" s="347">
        <f t="shared" si="31"/>
        <v>0</v>
      </c>
      <c r="V356" s="347">
        <f t="shared" si="32"/>
        <v>0</v>
      </c>
      <c r="W356" s="347">
        <f t="shared" si="33"/>
        <v>0</v>
      </c>
      <c r="X356" s="347">
        <f t="shared" si="34"/>
        <v>0</v>
      </c>
      <c r="Y356" s="347">
        <f t="shared" si="35"/>
        <v>0</v>
      </c>
      <c r="Z356" s="347">
        <f t="shared" si="36"/>
        <v>0</v>
      </c>
      <c r="AA356" s="347">
        <f t="shared" si="37"/>
        <v>0</v>
      </c>
      <c r="AB356" s="347" t="str">
        <f t="shared" si="38"/>
        <v/>
      </c>
      <c r="AC356" s="347" t="str">
        <f t="shared" si="39"/>
        <v/>
      </c>
      <c r="AD356" s="347" t="str">
        <f t="shared" si="40"/>
        <v/>
      </c>
      <c r="AE356" s="347" t="str">
        <f t="shared" si="41"/>
        <v/>
      </c>
    </row>
    <row r="357" spans="1:31" s="344" customFormat="1" ht="21" customHeight="1" x14ac:dyDescent="0.25">
      <c r="A357" s="346" t="s">
        <v>14040</v>
      </c>
      <c r="B357" s="346" t="s">
        <v>15232</v>
      </c>
      <c r="C357" s="346" t="s">
        <v>15233</v>
      </c>
      <c r="D357" s="346" t="s">
        <v>1</v>
      </c>
      <c r="E357" s="346" t="s">
        <v>14954</v>
      </c>
      <c r="F357" s="346">
        <v>5</v>
      </c>
      <c r="G357" s="346">
        <v>0</v>
      </c>
      <c r="H357" s="346">
        <v>0</v>
      </c>
      <c r="I357" s="346"/>
      <c r="J357" s="346"/>
      <c r="K357" s="346"/>
      <c r="L357" s="346"/>
      <c r="M357" s="346"/>
      <c r="N357" s="346"/>
      <c r="O357" s="346"/>
      <c r="P357" s="346"/>
      <c r="Q357" s="346"/>
      <c r="R357" s="347">
        <f t="shared" si="28"/>
        <v>0</v>
      </c>
      <c r="S357" s="347">
        <f t="shared" si="29"/>
        <v>0</v>
      </c>
      <c r="T357" s="347">
        <f t="shared" si="30"/>
        <v>0</v>
      </c>
      <c r="U357" s="347">
        <f t="shared" si="31"/>
        <v>0</v>
      </c>
      <c r="V357" s="347">
        <f t="shared" si="32"/>
        <v>0</v>
      </c>
      <c r="W357" s="347">
        <f t="shared" si="33"/>
        <v>0</v>
      </c>
      <c r="X357" s="347">
        <f t="shared" si="34"/>
        <v>0</v>
      </c>
      <c r="Y357" s="347">
        <f t="shared" si="35"/>
        <v>0</v>
      </c>
      <c r="Z357" s="347">
        <f t="shared" si="36"/>
        <v>0</v>
      </c>
      <c r="AA357" s="347">
        <f t="shared" si="37"/>
        <v>0</v>
      </c>
      <c r="AB357" s="347" t="str">
        <f t="shared" si="38"/>
        <v/>
      </c>
      <c r="AC357" s="347" t="str">
        <f t="shared" si="39"/>
        <v/>
      </c>
      <c r="AD357" s="347" t="str">
        <f t="shared" si="40"/>
        <v/>
      </c>
      <c r="AE357" s="347" t="str">
        <f t="shared" si="41"/>
        <v/>
      </c>
    </row>
    <row r="358" spans="1:31" s="344" customFormat="1" ht="21" customHeight="1" x14ac:dyDescent="0.25">
      <c r="A358" s="346" t="s">
        <v>14560</v>
      </c>
      <c r="B358" s="346" t="s">
        <v>15234</v>
      </c>
      <c r="C358" s="346" t="s">
        <v>15095</v>
      </c>
      <c r="D358" s="346" t="s">
        <v>4</v>
      </c>
      <c r="E358" s="346" t="s">
        <v>103</v>
      </c>
      <c r="F358" s="346">
        <v>1</v>
      </c>
      <c r="G358" s="346">
        <v>3</v>
      </c>
      <c r="H358" s="346">
        <v>0</v>
      </c>
      <c r="I358" s="346" t="s">
        <v>15095</v>
      </c>
      <c r="J358" s="346"/>
      <c r="K358" s="346" t="s">
        <v>15096</v>
      </c>
      <c r="L358" s="346"/>
      <c r="M358" s="346" t="s">
        <v>15095</v>
      </c>
      <c r="N358" s="346" t="s">
        <v>15097</v>
      </c>
      <c r="O358" s="346" t="s">
        <v>15098</v>
      </c>
      <c r="P358" s="346" t="s">
        <v>173</v>
      </c>
      <c r="Q358" s="346" t="s">
        <v>15099</v>
      </c>
      <c r="R358" s="347">
        <f t="shared" si="28"/>
        <v>0</v>
      </c>
      <c r="S358" s="347">
        <f t="shared" si="29"/>
        <v>0</v>
      </c>
      <c r="T358" s="347">
        <f t="shared" si="30"/>
        <v>0</v>
      </c>
      <c r="U358" s="347">
        <f t="shared" si="31"/>
        <v>0</v>
      </c>
      <c r="V358" s="347">
        <f t="shared" si="32"/>
        <v>0</v>
      </c>
      <c r="W358" s="347">
        <f t="shared" si="33"/>
        <v>0</v>
      </c>
      <c r="X358" s="347">
        <f t="shared" si="34"/>
        <v>0</v>
      </c>
      <c r="Y358" s="347">
        <f t="shared" si="35"/>
        <v>0</v>
      </c>
      <c r="Z358" s="347">
        <f t="shared" si="36"/>
        <v>0</v>
      </c>
      <c r="AA358" s="347">
        <f t="shared" si="37"/>
        <v>0</v>
      </c>
      <c r="AB358" s="347" t="str">
        <f t="shared" si="38"/>
        <v/>
      </c>
      <c r="AC358" s="347" t="str">
        <f t="shared" si="39"/>
        <v/>
      </c>
      <c r="AD358" s="347" t="str">
        <f t="shared" si="40"/>
        <v/>
      </c>
      <c r="AE358" s="347" t="str">
        <f t="shared" si="41"/>
        <v/>
      </c>
    </row>
    <row r="359" spans="1:31" s="344" customFormat="1" ht="21" customHeight="1" x14ac:dyDescent="0.25">
      <c r="A359" s="346" t="s">
        <v>14560</v>
      </c>
      <c r="B359" s="346" t="s">
        <v>15235</v>
      </c>
      <c r="C359" s="346" t="s">
        <v>132</v>
      </c>
      <c r="D359" s="346" t="s">
        <v>4</v>
      </c>
      <c r="E359" s="346" t="s">
        <v>103</v>
      </c>
      <c r="F359" s="346">
        <v>2</v>
      </c>
      <c r="G359" s="346">
        <v>3</v>
      </c>
      <c r="H359" s="346">
        <v>0</v>
      </c>
      <c r="I359" s="346" t="s">
        <v>132</v>
      </c>
      <c r="J359" s="346"/>
      <c r="K359" s="346" t="s">
        <v>15101</v>
      </c>
      <c r="L359" s="346"/>
      <c r="M359" s="346" t="s">
        <v>132</v>
      </c>
      <c r="N359" s="346" t="s">
        <v>14963</v>
      </c>
      <c r="O359" s="346" t="s">
        <v>14964</v>
      </c>
      <c r="P359" s="346" t="s">
        <v>14965</v>
      </c>
      <c r="Q359" s="346" t="s">
        <v>15102</v>
      </c>
      <c r="R359" s="347">
        <f t="shared" si="28"/>
        <v>0</v>
      </c>
      <c r="S359" s="347">
        <f t="shared" si="29"/>
        <v>0</v>
      </c>
      <c r="T359" s="347">
        <f t="shared" si="30"/>
        <v>0</v>
      </c>
      <c r="U359" s="347">
        <f t="shared" si="31"/>
        <v>0</v>
      </c>
      <c r="V359" s="347">
        <f t="shared" si="32"/>
        <v>0</v>
      </c>
      <c r="W359" s="347">
        <f t="shared" si="33"/>
        <v>0</v>
      </c>
      <c r="X359" s="347">
        <f t="shared" si="34"/>
        <v>0</v>
      </c>
      <c r="Y359" s="347">
        <f t="shared" si="35"/>
        <v>0</v>
      </c>
      <c r="Z359" s="347">
        <f t="shared" si="36"/>
        <v>0</v>
      </c>
      <c r="AA359" s="347">
        <f t="shared" si="37"/>
        <v>0</v>
      </c>
      <c r="AB359" s="347" t="str">
        <f t="shared" si="38"/>
        <v/>
      </c>
      <c r="AC359" s="347" t="str">
        <f t="shared" si="39"/>
        <v/>
      </c>
      <c r="AD359" s="347" t="str">
        <f t="shared" si="40"/>
        <v/>
      </c>
      <c r="AE359" s="347" t="str">
        <f t="shared" si="41"/>
        <v/>
      </c>
    </row>
    <row r="360" spans="1:31" s="344" customFormat="1" ht="21" customHeight="1" x14ac:dyDescent="0.25">
      <c r="A360" s="346" t="s">
        <v>14560</v>
      </c>
      <c r="B360" s="346" t="s">
        <v>15236</v>
      </c>
      <c r="C360" s="346" t="s">
        <v>14933</v>
      </c>
      <c r="D360" s="346" t="s">
        <v>4</v>
      </c>
      <c r="E360" s="346" t="s">
        <v>103</v>
      </c>
      <c r="F360" s="346">
        <v>3</v>
      </c>
      <c r="G360" s="346">
        <v>2</v>
      </c>
      <c r="H360" s="346">
        <v>0</v>
      </c>
      <c r="I360" s="346" t="s">
        <v>14933</v>
      </c>
      <c r="J360" s="346"/>
      <c r="K360" s="346" t="s">
        <v>14934</v>
      </c>
      <c r="L360" s="346"/>
      <c r="M360" s="346" t="s">
        <v>14933</v>
      </c>
      <c r="N360" s="346" t="s">
        <v>14935</v>
      </c>
      <c r="O360" s="346" t="s">
        <v>14936</v>
      </c>
      <c r="P360" s="346" t="s">
        <v>14937</v>
      </c>
      <c r="Q360" s="346" t="s">
        <v>14938</v>
      </c>
      <c r="R360" s="347">
        <f t="shared" si="28"/>
        <v>0</v>
      </c>
      <c r="S360" s="347">
        <f t="shared" si="29"/>
        <v>0</v>
      </c>
      <c r="T360" s="347">
        <f t="shared" si="30"/>
        <v>0</v>
      </c>
      <c r="U360" s="347">
        <f t="shared" si="31"/>
        <v>0</v>
      </c>
      <c r="V360" s="347">
        <f t="shared" si="32"/>
        <v>0</v>
      </c>
      <c r="W360" s="347">
        <f t="shared" si="33"/>
        <v>0</v>
      </c>
      <c r="X360" s="347">
        <f t="shared" si="34"/>
        <v>0</v>
      </c>
      <c r="Y360" s="347">
        <f t="shared" si="35"/>
        <v>0</v>
      </c>
      <c r="Z360" s="347">
        <f t="shared" si="36"/>
        <v>0</v>
      </c>
      <c r="AA360" s="347">
        <f t="shared" si="37"/>
        <v>0</v>
      </c>
      <c r="AB360" s="347" t="str">
        <f t="shared" si="38"/>
        <v/>
      </c>
      <c r="AC360" s="347" t="str">
        <f t="shared" si="39"/>
        <v/>
      </c>
      <c r="AD360" s="347" t="str">
        <f t="shared" si="40"/>
        <v/>
      </c>
      <c r="AE360" s="347" t="str">
        <f t="shared" si="41"/>
        <v/>
      </c>
    </row>
    <row r="361" spans="1:31" s="344" customFormat="1" ht="21" customHeight="1" x14ac:dyDescent="0.25">
      <c r="A361" s="346" t="s">
        <v>14560</v>
      </c>
      <c r="B361" s="346" t="s">
        <v>15237</v>
      </c>
      <c r="C361" s="346" t="s">
        <v>14940</v>
      </c>
      <c r="D361" s="346" t="s">
        <v>4</v>
      </c>
      <c r="E361" s="346" t="s">
        <v>103</v>
      </c>
      <c r="F361" s="346">
        <v>4</v>
      </c>
      <c r="G361" s="346">
        <v>2</v>
      </c>
      <c r="H361" s="346">
        <v>0</v>
      </c>
      <c r="I361" s="346" t="s">
        <v>14940</v>
      </c>
      <c r="J361" s="346"/>
      <c r="K361" s="346" t="s">
        <v>14941</v>
      </c>
      <c r="L361" s="346"/>
      <c r="M361" s="346" t="s">
        <v>14940</v>
      </c>
      <c r="N361" s="346" t="s">
        <v>126</v>
      </c>
      <c r="O361" s="346" t="s">
        <v>14942</v>
      </c>
      <c r="P361" s="346" t="s">
        <v>14943</v>
      </c>
      <c r="Q361" s="346" t="s">
        <v>14944</v>
      </c>
      <c r="R361" s="347">
        <f t="shared" si="28"/>
        <v>0</v>
      </c>
      <c r="S361" s="347">
        <f t="shared" si="29"/>
        <v>0</v>
      </c>
      <c r="T361" s="347">
        <f t="shared" si="30"/>
        <v>0</v>
      </c>
      <c r="U361" s="347">
        <f t="shared" si="31"/>
        <v>0</v>
      </c>
      <c r="V361" s="347">
        <f t="shared" si="32"/>
        <v>0</v>
      </c>
      <c r="W361" s="347">
        <f t="shared" si="33"/>
        <v>0</v>
      </c>
      <c r="X361" s="347">
        <f t="shared" si="34"/>
        <v>0</v>
      </c>
      <c r="Y361" s="347">
        <f t="shared" si="35"/>
        <v>0</v>
      </c>
      <c r="Z361" s="347">
        <f t="shared" si="36"/>
        <v>0</v>
      </c>
      <c r="AA361" s="347">
        <f t="shared" si="37"/>
        <v>0</v>
      </c>
      <c r="AB361" s="347" t="str">
        <f t="shared" si="38"/>
        <v/>
      </c>
      <c r="AC361" s="347" t="str">
        <f t="shared" si="39"/>
        <v/>
      </c>
      <c r="AD361" s="347" t="str">
        <f t="shared" si="40"/>
        <v/>
      </c>
      <c r="AE361" s="347" t="str">
        <f t="shared" si="41"/>
        <v/>
      </c>
    </row>
    <row r="362" spans="1:31" s="344" customFormat="1" ht="21" customHeight="1" x14ac:dyDescent="0.25">
      <c r="A362" s="346" t="s">
        <v>14560</v>
      </c>
      <c r="B362" s="346" t="s">
        <v>15238</v>
      </c>
      <c r="C362" s="346" t="s">
        <v>15239</v>
      </c>
      <c r="D362" s="346" t="s">
        <v>4</v>
      </c>
      <c r="E362" s="346" t="s">
        <v>14954</v>
      </c>
      <c r="F362" s="346">
        <v>5</v>
      </c>
      <c r="G362" s="346">
        <v>0</v>
      </c>
      <c r="H362" s="346">
        <v>0</v>
      </c>
      <c r="I362" s="346"/>
      <c r="J362" s="346"/>
      <c r="K362" s="346"/>
      <c r="L362" s="346"/>
      <c r="M362" s="346"/>
      <c r="N362" s="346"/>
      <c r="O362" s="346"/>
      <c r="P362" s="346"/>
      <c r="Q362" s="346"/>
      <c r="R362" s="347">
        <f t="shared" si="28"/>
        <v>0</v>
      </c>
      <c r="S362" s="347">
        <f t="shared" si="29"/>
        <v>0</v>
      </c>
      <c r="T362" s="347">
        <f t="shared" si="30"/>
        <v>0</v>
      </c>
      <c r="U362" s="347">
        <f t="shared" si="31"/>
        <v>0</v>
      </c>
      <c r="V362" s="347">
        <f t="shared" si="32"/>
        <v>0</v>
      </c>
      <c r="W362" s="347">
        <f t="shared" si="33"/>
        <v>0</v>
      </c>
      <c r="X362" s="347">
        <f t="shared" si="34"/>
        <v>0</v>
      </c>
      <c r="Y362" s="347">
        <f t="shared" si="35"/>
        <v>0</v>
      </c>
      <c r="Z362" s="347">
        <f t="shared" si="36"/>
        <v>0</v>
      </c>
      <c r="AA362" s="347">
        <f t="shared" si="37"/>
        <v>0</v>
      </c>
      <c r="AB362" s="347" t="str">
        <f t="shared" si="38"/>
        <v/>
      </c>
      <c r="AC362" s="347" t="str">
        <f t="shared" si="39"/>
        <v/>
      </c>
      <c r="AD362" s="347" t="str">
        <f t="shared" si="40"/>
        <v/>
      </c>
      <c r="AE362" s="347" t="str">
        <f t="shared" si="41"/>
        <v/>
      </c>
    </row>
    <row r="363" spans="1:31" s="344" customFormat="1" ht="21" customHeight="1" x14ac:dyDescent="0.25">
      <c r="A363" s="346" t="s">
        <v>14560</v>
      </c>
      <c r="B363" s="346" t="s">
        <v>15240</v>
      </c>
      <c r="C363" s="346" t="s">
        <v>15095</v>
      </c>
      <c r="D363" s="346" t="s">
        <v>1</v>
      </c>
      <c r="E363" s="346" t="s">
        <v>103</v>
      </c>
      <c r="F363" s="346">
        <v>1</v>
      </c>
      <c r="G363" s="346">
        <v>0</v>
      </c>
      <c r="H363" s="346">
        <v>3</v>
      </c>
      <c r="I363" s="346"/>
      <c r="J363" s="346" t="s">
        <v>15095</v>
      </c>
      <c r="K363" s="346"/>
      <c r="L363" s="346" t="s">
        <v>15108</v>
      </c>
      <c r="M363" s="346" t="s">
        <v>15095</v>
      </c>
      <c r="N363" s="346" t="s">
        <v>15097</v>
      </c>
      <c r="O363" s="346" t="s">
        <v>15098</v>
      </c>
      <c r="P363" s="346" t="s">
        <v>173</v>
      </c>
      <c r="Q363" s="346" t="s">
        <v>15099</v>
      </c>
      <c r="R363" s="347">
        <f t="shared" si="28"/>
        <v>0</v>
      </c>
      <c r="S363" s="347">
        <f t="shared" si="29"/>
        <v>0</v>
      </c>
      <c r="T363" s="347">
        <f t="shared" si="30"/>
        <v>0</v>
      </c>
      <c r="U363" s="347">
        <f t="shared" si="31"/>
        <v>0</v>
      </c>
      <c r="V363" s="347">
        <f t="shared" si="32"/>
        <v>0</v>
      </c>
      <c r="W363" s="347">
        <f t="shared" si="33"/>
        <v>0</v>
      </c>
      <c r="X363" s="347">
        <f t="shared" si="34"/>
        <v>0</v>
      </c>
      <c r="Y363" s="347">
        <f t="shared" si="35"/>
        <v>0</v>
      </c>
      <c r="Z363" s="347">
        <f t="shared" si="36"/>
        <v>0</v>
      </c>
      <c r="AA363" s="347">
        <f t="shared" si="37"/>
        <v>0</v>
      </c>
      <c r="AB363" s="347" t="str">
        <f t="shared" si="38"/>
        <v/>
      </c>
      <c r="AC363" s="347" t="str">
        <f t="shared" si="39"/>
        <v/>
      </c>
      <c r="AD363" s="347" t="str">
        <f t="shared" si="40"/>
        <v/>
      </c>
      <c r="AE363" s="347" t="str">
        <f t="shared" si="41"/>
        <v/>
      </c>
    </row>
    <row r="364" spans="1:31" s="344" customFormat="1" ht="21" customHeight="1" x14ac:dyDescent="0.25">
      <c r="A364" s="346" t="s">
        <v>14560</v>
      </c>
      <c r="B364" s="346" t="s">
        <v>15241</v>
      </c>
      <c r="C364" s="346" t="s">
        <v>132</v>
      </c>
      <c r="D364" s="346" t="s">
        <v>1</v>
      </c>
      <c r="E364" s="346" t="s">
        <v>103</v>
      </c>
      <c r="F364" s="346">
        <v>2</v>
      </c>
      <c r="G364" s="346">
        <v>0</v>
      </c>
      <c r="H364" s="346">
        <v>2</v>
      </c>
      <c r="I364" s="346"/>
      <c r="J364" s="346" t="s">
        <v>132</v>
      </c>
      <c r="K364" s="346"/>
      <c r="L364" s="346" t="s">
        <v>15110</v>
      </c>
      <c r="M364" s="346" t="s">
        <v>132</v>
      </c>
      <c r="N364" s="346" t="s">
        <v>14963</v>
      </c>
      <c r="O364" s="346" t="s">
        <v>14964</v>
      </c>
      <c r="P364" s="346" t="s">
        <v>14965</v>
      </c>
      <c r="Q364" s="346" t="s">
        <v>15102</v>
      </c>
      <c r="R364" s="347">
        <f t="shared" si="28"/>
        <v>0</v>
      </c>
      <c r="S364" s="347">
        <f t="shared" si="29"/>
        <v>0</v>
      </c>
      <c r="T364" s="347">
        <f t="shared" si="30"/>
        <v>0</v>
      </c>
      <c r="U364" s="347">
        <f t="shared" si="31"/>
        <v>0</v>
      </c>
      <c r="V364" s="347">
        <f t="shared" si="32"/>
        <v>0</v>
      </c>
      <c r="W364" s="347">
        <f t="shared" si="33"/>
        <v>0</v>
      </c>
      <c r="X364" s="347">
        <f t="shared" si="34"/>
        <v>0</v>
      </c>
      <c r="Y364" s="347">
        <f t="shared" si="35"/>
        <v>0</v>
      </c>
      <c r="Z364" s="347">
        <f t="shared" si="36"/>
        <v>0</v>
      </c>
      <c r="AA364" s="347">
        <f t="shared" si="37"/>
        <v>0</v>
      </c>
      <c r="AB364" s="347" t="str">
        <f t="shared" si="38"/>
        <v/>
      </c>
      <c r="AC364" s="347" t="str">
        <f t="shared" si="39"/>
        <v/>
      </c>
      <c r="AD364" s="347" t="str">
        <f t="shared" si="40"/>
        <v/>
      </c>
      <c r="AE364" s="347" t="str">
        <f t="shared" si="41"/>
        <v/>
      </c>
    </row>
    <row r="365" spans="1:31" s="344" customFormat="1" ht="21" customHeight="1" x14ac:dyDescent="0.25">
      <c r="A365" s="346" t="s">
        <v>14560</v>
      </c>
      <c r="B365" s="346" t="s">
        <v>15242</v>
      </c>
      <c r="C365" s="346" t="s">
        <v>14940</v>
      </c>
      <c r="D365" s="346" t="s">
        <v>1</v>
      </c>
      <c r="E365" s="346" t="s">
        <v>103</v>
      </c>
      <c r="F365" s="346">
        <v>3</v>
      </c>
      <c r="G365" s="346">
        <v>0</v>
      </c>
      <c r="H365" s="346">
        <v>2</v>
      </c>
      <c r="I365" s="346"/>
      <c r="J365" s="346" t="s">
        <v>14940</v>
      </c>
      <c r="K365" s="346"/>
      <c r="L365" s="346" t="s">
        <v>14957</v>
      </c>
      <c r="M365" s="346" t="s">
        <v>14940</v>
      </c>
      <c r="N365" s="346" t="s">
        <v>126</v>
      </c>
      <c r="O365" s="346" t="s">
        <v>14942</v>
      </c>
      <c r="P365" s="346" t="s">
        <v>14943</v>
      </c>
      <c r="Q365" s="346" t="s">
        <v>14944</v>
      </c>
      <c r="R365" s="347">
        <f t="shared" si="28"/>
        <v>0</v>
      </c>
      <c r="S365" s="347">
        <f t="shared" si="29"/>
        <v>0</v>
      </c>
      <c r="T365" s="347">
        <f t="shared" si="30"/>
        <v>0</v>
      </c>
      <c r="U365" s="347">
        <f t="shared" si="31"/>
        <v>0</v>
      </c>
      <c r="V365" s="347">
        <f t="shared" si="32"/>
        <v>0</v>
      </c>
      <c r="W365" s="347">
        <f t="shared" si="33"/>
        <v>0</v>
      </c>
      <c r="X365" s="347">
        <f t="shared" si="34"/>
        <v>0</v>
      </c>
      <c r="Y365" s="347">
        <f t="shared" si="35"/>
        <v>0</v>
      </c>
      <c r="Z365" s="347">
        <f t="shared" si="36"/>
        <v>0</v>
      </c>
      <c r="AA365" s="347">
        <f t="shared" si="37"/>
        <v>0</v>
      </c>
      <c r="AB365" s="347" t="str">
        <f t="shared" si="38"/>
        <v/>
      </c>
      <c r="AC365" s="347" t="str">
        <f t="shared" si="39"/>
        <v/>
      </c>
      <c r="AD365" s="347" t="str">
        <f t="shared" si="40"/>
        <v/>
      </c>
      <c r="AE365" s="347" t="str">
        <f t="shared" si="41"/>
        <v/>
      </c>
    </row>
    <row r="366" spans="1:31" s="344" customFormat="1" ht="21" customHeight="1" x14ac:dyDescent="0.25">
      <c r="A366" s="346" t="s">
        <v>14560</v>
      </c>
      <c r="B366" s="346" t="s">
        <v>15243</v>
      </c>
      <c r="C366" s="346" t="s">
        <v>14946</v>
      </c>
      <c r="D366" s="346" t="s">
        <v>1</v>
      </c>
      <c r="E366" s="346" t="s">
        <v>103</v>
      </c>
      <c r="F366" s="346">
        <v>4</v>
      </c>
      <c r="G366" s="346">
        <v>0</v>
      </c>
      <c r="H366" s="346">
        <v>2</v>
      </c>
      <c r="I366" s="346"/>
      <c r="J366" s="346" t="s">
        <v>14946</v>
      </c>
      <c r="K366" s="346"/>
      <c r="L366" s="346" t="s">
        <v>14959</v>
      </c>
      <c r="M366" s="346" t="s">
        <v>14946</v>
      </c>
      <c r="N366" s="346" t="s">
        <v>14948</v>
      </c>
      <c r="O366" s="346" t="s">
        <v>14949</v>
      </c>
      <c r="P366" s="346" t="s">
        <v>14950</v>
      </c>
      <c r="Q366" s="346" t="s">
        <v>14951</v>
      </c>
      <c r="R366" s="347">
        <f t="shared" si="28"/>
        <v>0</v>
      </c>
      <c r="S366" s="347">
        <f t="shared" si="29"/>
        <v>0</v>
      </c>
      <c r="T366" s="347">
        <f t="shared" si="30"/>
        <v>0</v>
      </c>
      <c r="U366" s="347">
        <f t="shared" si="31"/>
        <v>0</v>
      </c>
      <c r="V366" s="347">
        <f t="shared" si="32"/>
        <v>0</v>
      </c>
      <c r="W366" s="347">
        <f t="shared" si="33"/>
        <v>0</v>
      </c>
      <c r="X366" s="347">
        <f t="shared" si="34"/>
        <v>0</v>
      </c>
      <c r="Y366" s="347">
        <f t="shared" si="35"/>
        <v>0</v>
      </c>
      <c r="Z366" s="347">
        <f t="shared" si="36"/>
        <v>0</v>
      </c>
      <c r="AA366" s="347">
        <f t="shared" si="37"/>
        <v>0</v>
      </c>
      <c r="AB366" s="347" t="str">
        <f t="shared" si="38"/>
        <v/>
      </c>
      <c r="AC366" s="347" t="str">
        <f t="shared" si="39"/>
        <v/>
      </c>
      <c r="AD366" s="347" t="str">
        <f t="shared" si="40"/>
        <v/>
      </c>
      <c r="AE366" s="347" t="str">
        <f t="shared" si="41"/>
        <v/>
      </c>
    </row>
    <row r="367" spans="1:31" s="344" customFormat="1" ht="21" customHeight="1" x14ac:dyDescent="0.25">
      <c r="A367" s="346" t="s">
        <v>14560</v>
      </c>
      <c r="B367" s="346" t="s">
        <v>15244</v>
      </c>
      <c r="C367" s="346" t="s">
        <v>15245</v>
      </c>
      <c r="D367" s="346" t="s">
        <v>1</v>
      </c>
      <c r="E367" s="346" t="s">
        <v>14954</v>
      </c>
      <c r="F367" s="346">
        <v>5</v>
      </c>
      <c r="G367" s="346">
        <v>0</v>
      </c>
      <c r="H367" s="346">
        <v>0</v>
      </c>
      <c r="I367" s="346"/>
      <c r="J367" s="346"/>
      <c r="K367" s="346"/>
      <c r="L367" s="346"/>
      <c r="M367" s="346"/>
      <c r="N367" s="346"/>
      <c r="O367" s="346"/>
      <c r="P367" s="346"/>
      <c r="Q367" s="346"/>
      <c r="R367" s="347">
        <f t="shared" si="28"/>
        <v>0</v>
      </c>
      <c r="S367" s="347">
        <f t="shared" si="29"/>
        <v>0</v>
      </c>
      <c r="T367" s="347">
        <f t="shared" si="30"/>
        <v>0</v>
      </c>
      <c r="U367" s="347">
        <f t="shared" si="31"/>
        <v>0</v>
      </c>
      <c r="V367" s="347">
        <f t="shared" si="32"/>
        <v>0</v>
      </c>
      <c r="W367" s="347">
        <f t="shared" si="33"/>
        <v>0</v>
      </c>
      <c r="X367" s="347">
        <f t="shared" si="34"/>
        <v>0</v>
      </c>
      <c r="Y367" s="347">
        <f t="shared" si="35"/>
        <v>0</v>
      </c>
      <c r="Z367" s="347">
        <f t="shared" si="36"/>
        <v>0</v>
      </c>
      <c r="AA367" s="347">
        <f t="shared" si="37"/>
        <v>0</v>
      </c>
      <c r="AB367" s="347" t="str">
        <f t="shared" si="38"/>
        <v/>
      </c>
      <c r="AC367" s="347" t="str">
        <f t="shared" si="39"/>
        <v/>
      </c>
      <c r="AD367" s="347" t="str">
        <f t="shared" si="40"/>
        <v/>
      </c>
      <c r="AE367" s="347" t="str">
        <f t="shared" si="41"/>
        <v/>
      </c>
    </row>
    <row r="368" spans="1:31" s="344" customFormat="1" ht="21" customHeight="1" x14ac:dyDescent="0.25">
      <c r="A368" s="346" t="s">
        <v>14090</v>
      </c>
      <c r="B368" s="346" t="s">
        <v>15246</v>
      </c>
      <c r="C368" s="346" t="s">
        <v>15247</v>
      </c>
      <c r="D368" s="346" t="s">
        <v>4</v>
      </c>
      <c r="E368" s="346" t="s">
        <v>103</v>
      </c>
      <c r="F368" s="346">
        <v>1</v>
      </c>
      <c r="G368" s="346">
        <v>4</v>
      </c>
      <c r="H368" s="346">
        <v>0</v>
      </c>
      <c r="I368" s="346" t="s">
        <v>15247</v>
      </c>
      <c r="J368" s="346"/>
      <c r="K368" s="346" t="s">
        <v>15248</v>
      </c>
      <c r="L368" s="346"/>
      <c r="M368" s="346" t="s">
        <v>15247</v>
      </c>
      <c r="N368" s="346" t="s">
        <v>14990</v>
      </c>
      <c r="O368" s="346"/>
      <c r="P368" s="346"/>
      <c r="Q368" s="346"/>
      <c r="R368" s="347">
        <f t="shared" si="28"/>
        <v>0</v>
      </c>
      <c r="S368" s="347">
        <f t="shared" si="29"/>
        <v>0</v>
      </c>
      <c r="T368" s="347">
        <f t="shared" si="30"/>
        <v>0</v>
      </c>
      <c r="U368" s="347">
        <f t="shared" si="31"/>
        <v>0</v>
      </c>
      <c r="V368" s="347">
        <f t="shared" si="32"/>
        <v>0</v>
      </c>
      <c r="W368" s="347">
        <f t="shared" si="33"/>
        <v>0</v>
      </c>
      <c r="X368" s="347">
        <f t="shared" si="34"/>
        <v>0</v>
      </c>
      <c r="Y368" s="347">
        <f t="shared" si="35"/>
        <v>0</v>
      </c>
      <c r="Z368" s="347">
        <f t="shared" si="36"/>
        <v>0</v>
      </c>
      <c r="AA368" s="347">
        <f t="shared" si="37"/>
        <v>0</v>
      </c>
      <c r="AB368" s="347" t="str">
        <f t="shared" si="38"/>
        <v/>
      </c>
      <c r="AC368" s="347" t="str">
        <f t="shared" si="39"/>
        <v/>
      </c>
      <c r="AD368" s="347" t="str">
        <f t="shared" si="40"/>
        <v/>
      </c>
      <c r="AE368" s="347" t="str">
        <f t="shared" si="41"/>
        <v/>
      </c>
    </row>
    <row r="369" spans="1:31" s="344" customFormat="1" ht="21" customHeight="1" x14ac:dyDescent="0.25">
      <c r="A369" s="346" t="s">
        <v>14090</v>
      </c>
      <c r="B369" s="346" t="s">
        <v>15249</v>
      </c>
      <c r="C369" s="346" t="s">
        <v>15250</v>
      </c>
      <c r="D369" s="346" t="s">
        <v>4</v>
      </c>
      <c r="E369" s="346" t="s">
        <v>103</v>
      </c>
      <c r="F369" s="346">
        <v>2</v>
      </c>
      <c r="G369" s="346">
        <v>3</v>
      </c>
      <c r="H369" s="346">
        <v>0</v>
      </c>
      <c r="I369" s="346" t="s">
        <v>15250</v>
      </c>
      <c r="J369" s="346"/>
      <c r="K369" s="346" t="s">
        <v>15251</v>
      </c>
      <c r="L369" s="346"/>
      <c r="M369" s="346" t="s">
        <v>15250</v>
      </c>
      <c r="N369" s="346" t="s">
        <v>14990</v>
      </c>
      <c r="O369" s="346"/>
      <c r="P369" s="346"/>
      <c r="Q369" s="346"/>
      <c r="R369" s="347">
        <f t="shared" si="28"/>
        <v>0</v>
      </c>
      <c r="S369" s="347">
        <f t="shared" si="29"/>
        <v>0</v>
      </c>
      <c r="T369" s="347">
        <f t="shared" si="30"/>
        <v>0</v>
      </c>
      <c r="U369" s="347">
        <f t="shared" si="31"/>
        <v>0</v>
      </c>
      <c r="V369" s="347">
        <f t="shared" si="32"/>
        <v>0</v>
      </c>
      <c r="W369" s="347">
        <f t="shared" si="33"/>
        <v>0</v>
      </c>
      <c r="X369" s="347">
        <f t="shared" si="34"/>
        <v>0</v>
      </c>
      <c r="Y369" s="347">
        <f t="shared" si="35"/>
        <v>0</v>
      </c>
      <c r="Z369" s="347">
        <f t="shared" si="36"/>
        <v>0</v>
      </c>
      <c r="AA369" s="347">
        <f t="shared" si="37"/>
        <v>0</v>
      </c>
      <c r="AB369" s="347" t="str">
        <f t="shared" si="38"/>
        <v/>
      </c>
      <c r="AC369" s="347" t="str">
        <f t="shared" si="39"/>
        <v/>
      </c>
      <c r="AD369" s="347" t="str">
        <f t="shared" si="40"/>
        <v/>
      </c>
      <c r="AE369" s="347" t="str">
        <f t="shared" si="41"/>
        <v/>
      </c>
    </row>
    <row r="370" spans="1:31" s="344" customFormat="1" ht="21" customHeight="1" x14ac:dyDescent="0.25">
      <c r="A370" s="346" t="s">
        <v>14090</v>
      </c>
      <c r="B370" s="346" t="s">
        <v>15252</v>
      </c>
      <c r="C370" s="346" t="s">
        <v>14933</v>
      </c>
      <c r="D370" s="346" t="s">
        <v>4</v>
      </c>
      <c r="E370" s="346" t="s">
        <v>103</v>
      </c>
      <c r="F370" s="346">
        <v>3</v>
      </c>
      <c r="G370" s="346">
        <v>3</v>
      </c>
      <c r="H370" s="346">
        <v>0</v>
      </c>
      <c r="I370" s="346" t="s">
        <v>14933</v>
      </c>
      <c r="J370" s="346"/>
      <c r="K370" s="346" t="s">
        <v>14934</v>
      </c>
      <c r="L370" s="346"/>
      <c r="M370" s="346" t="s">
        <v>14933</v>
      </c>
      <c r="N370" s="346" t="s">
        <v>14935</v>
      </c>
      <c r="O370" s="346" t="s">
        <v>14936</v>
      </c>
      <c r="P370" s="346" t="s">
        <v>14937</v>
      </c>
      <c r="Q370" s="346" t="s">
        <v>14938</v>
      </c>
      <c r="R370" s="347">
        <f t="shared" si="28"/>
        <v>0</v>
      </c>
      <c r="S370" s="347">
        <f t="shared" si="29"/>
        <v>0</v>
      </c>
      <c r="T370" s="347">
        <f t="shared" si="30"/>
        <v>0</v>
      </c>
      <c r="U370" s="347">
        <f t="shared" si="31"/>
        <v>0</v>
      </c>
      <c r="V370" s="347">
        <f t="shared" si="32"/>
        <v>0</v>
      </c>
      <c r="W370" s="347">
        <f t="shared" si="33"/>
        <v>0</v>
      </c>
      <c r="X370" s="347">
        <f t="shared" si="34"/>
        <v>0</v>
      </c>
      <c r="Y370" s="347">
        <f t="shared" si="35"/>
        <v>0</v>
      </c>
      <c r="Z370" s="347">
        <f t="shared" si="36"/>
        <v>0</v>
      </c>
      <c r="AA370" s="347">
        <f t="shared" si="37"/>
        <v>0</v>
      </c>
      <c r="AB370" s="347" t="str">
        <f t="shared" si="38"/>
        <v/>
      </c>
      <c r="AC370" s="347" t="str">
        <f t="shared" si="39"/>
        <v/>
      </c>
      <c r="AD370" s="347" t="str">
        <f t="shared" si="40"/>
        <v/>
      </c>
      <c r="AE370" s="347" t="str">
        <f t="shared" si="41"/>
        <v/>
      </c>
    </row>
    <row r="371" spans="1:31" s="344" customFormat="1" ht="21" customHeight="1" x14ac:dyDescent="0.25">
      <c r="A371" s="346" t="s">
        <v>14090</v>
      </c>
      <c r="B371" s="346" t="s">
        <v>15253</v>
      </c>
      <c r="C371" s="346" t="s">
        <v>14940</v>
      </c>
      <c r="D371" s="346" t="s">
        <v>4</v>
      </c>
      <c r="E371" s="346" t="s">
        <v>103</v>
      </c>
      <c r="F371" s="346">
        <v>4</v>
      </c>
      <c r="G371" s="346">
        <v>2</v>
      </c>
      <c r="H371" s="346">
        <v>0</v>
      </c>
      <c r="I371" s="346" t="s">
        <v>14940</v>
      </c>
      <c r="J371" s="346"/>
      <c r="K371" s="346" t="s">
        <v>14941</v>
      </c>
      <c r="L371" s="346"/>
      <c r="M371" s="346" t="s">
        <v>14940</v>
      </c>
      <c r="N371" s="346" t="s">
        <v>126</v>
      </c>
      <c r="O371" s="346" t="s">
        <v>14942</v>
      </c>
      <c r="P371" s="346" t="s">
        <v>14943</v>
      </c>
      <c r="Q371" s="346" t="s">
        <v>14944</v>
      </c>
      <c r="R371" s="347">
        <f t="shared" si="28"/>
        <v>0</v>
      </c>
      <c r="S371" s="347">
        <f t="shared" si="29"/>
        <v>0</v>
      </c>
      <c r="T371" s="347">
        <f t="shared" si="30"/>
        <v>0</v>
      </c>
      <c r="U371" s="347">
        <f t="shared" si="31"/>
        <v>0</v>
      </c>
      <c r="V371" s="347">
        <f t="shared" si="32"/>
        <v>0</v>
      </c>
      <c r="W371" s="347">
        <f t="shared" si="33"/>
        <v>0</v>
      </c>
      <c r="X371" s="347">
        <f t="shared" si="34"/>
        <v>0</v>
      </c>
      <c r="Y371" s="347">
        <f t="shared" si="35"/>
        <v>0</v>
      </c>
      <c r="Z371" s="347">
        <f t="shared" si="36"/>
        <v>0</v>
      </c>
      <c r="AA371" s="347">
        <f t="shared" si="37"/>
        <v>0</v>
      </c>
      <c r="AB371" s="347" t="str">
        <f t="shared" si="38"/>
        <v/>
      </c>
      <c r="AC371" s="347" t="str">
        <f t="shared" si="39"/>
        <v/>
      </c>
      <c r="AD371" s="347" t="str">
        <f t="shared" si="40"/>
        <v/>
      </c>
      <c r="AE371" s="347" t="str">
        <f t="shared" si="41"/>
        <v/>
      </c>
    </row>
    <row r="372" spans="1:31" s="344" customFormat="1" ht="21" customHeight="1" x14ac:dyDescent="0.25">
      <c r="A372" s="346" t="s">
        <v>14090</v>
      </c>
      <c r="B372" s="346" t="s">
        <v>15254</v>
      </c>
      <c r="C372" s="346" t="s">
        <v>14946</v>
      </c>
      <c r="D372" s="346" t="s">
        <v>4</v>
      </c>
      <c r="E372" s="346" t="s">
        <v>103</v>
      </c>
      <c r="F372" s="346">
        <v>5</v>
      </c>
      <c r="G372" s="346">
        <v>2</v>
      </c>
      <c r="H372" s="346">
        <v>0</v>
      </c>
      <c r="I372" s="346" t="s">
        <v>14946</v>
      </c>
      <c r="J372" s="346"/>
      <c r="K372" s="346" t="s">
        <v>14947</v>
      </c>
      <c r="L372" s="346"/>
      <c r="M372" s="346" t="s">
        <v>14946</v>
      </c>
      <c r="N372" s="346" t="s">
        <v>14948</v>
      </c>
      <c r="O372" s="346" t="s">
        <v>14949</v>
      </c>
      <c r="P372" s="346" t="s">
        <v>14950</v>
      </c>
      <c r="Q372" s="346" t="s">
        <v>14951</v>
      </c>
      <c r="R372" s="347">
        <f t="shared" si="28"/>
        <v>0</v>
      </c>
      <c r="S372" s="347">
        <f t="shared" si="29"/>
        <v>0</v>
      </c>
      <c r="T372" s="347">
        <f t="shared" si="30"/>
        <v>0</v>
      </c>
      <c r="U372" s="347">
        <f t="shared" si="31"/>
        <v>0</v>
      </c>
      <c r="V372" s="347">
        <f t="shared" si="32"/>
        <v>0</v>
      </c>
      <c r="W372" s="347">
        <f t="shared" si="33"/>
        <v>0</v>
      </c>
      <c r="X372" s="347">
        <f t="shared" si="34"/>
        <v>0</v>
      </c>
      <c r="Y372" s="347">
        <f t="shared" si="35"/>
        <v>0</v>
      </c>
      <c r="Z372" s="347">
        <f t="shared" si="36"/>
        <v>0</v>
      </c>
      <c r="AA372" s="347">
        <f t="shared" si="37"/>
        <v>0</v>
      </c>
      <c r="AB372" s="347" t="str">
        <f t="shared" si="38"/>
        <v/>
      </c>
      <c r="AC372" s="347" t="str">
        <f t="shared" si="39"/>
        <v/>
      </c>
      <c r="AD372" s="347" t="str">
        <f t="shared" si="40"/>
        <v/>
      </c>
      <c r="AE372" s="347" t="str">
        <f t="shared" si="41"/>
        <v/>
      </c>
    </row>
    <row r="373" spans="1:31" s="344" customFormat="1" ht="21" customHeight="1" x14ac:dyDescent="0.25">
      <c r="A373" s="346" t="s">
        <v>14090</v>
      </c>
      <c r="B373" s="346" t="s">
        <v>15255</v>
      </c>
      <c r="C373" s="346" t="s">
        <v>15247</v>
      </c>
      <c r="D373" s="346" t="s">
        <v>1</v>
      </c>
      <c r="E373" s="346" t="s">
        <v>103</v>
      </c>
      <c r="F373" s="346">
        <v>1</v>
      </c>
      <c r="G373" s="346">
        <v>0</v>
      </c>
      <c r="H373" s="346">
        <v>3</v>
      </c>
      <c r="I373" s="346"/>
      <c r="J373" s="346" t="s">
        <v>15247</v>
      </c>
      <c r="K373" s="346"/>
      <c r="L373" s="346" t="s">
        <v>15256</v>
      </c>
      <c r="M373" s="346" t="s">
        <v>15247</v>
      </c>
      <c r="N373" s="346" t="s">
        <v>14990</v>
      </c>
      <c r="O373" s="346"/>
      <c r="P373" s="346"/>
      <c r="Q373" s="346"/>
      <c r="R373" s="347">
        <f t="shared" si="28"/>
        <v>0</v>
      </c>
      <c r="S373" s="347">
        <f t="shared" si="29"/>
        <v>0</v>
      </c>
      <c r="T373" s="347">
        <f t="shared" si="30"/>
        <v>0</v>
      </c>
      <c r="U373" s="347">
        <f t="shared" si="31"/>
        <v>0</v>
      </c>
      <c r="V373" s="347">
        <f t="shared" si="32"/>
        <v>0</v>
      </c>
      <c r="W373" s="347">
        <f t="shared" si="33"/>
        <v>0</v>
      </c>
      <c r="X373" s="347">
        <f t="shared" si="34"/>
        <v>0</v>
      </c>
      <c r="Y373" s="347">
        <f t="shared" si="35"/>
        <v>0</v>
      </c>
      <c r="Z373" s="347">
        <f t="shared" si="36"/>
        <v>0</v>
      </c>
      <c r="AA373" s="347">
        <f t="shared" si="37"/>
        <v>0</v>
      </c>
      <c r="AB373" s="347" t="str">
        <f t="shared" si="38"/>
        <v/>
      </c>
      <c r="AC373" s="347" t="str">
        <f t="shared" si="39"/>
        <v/>
      </c>
      <c r="AD373" s="347" t="str">
        <f t="shared" si="40"/>
        <v/>
      </c>
      <c r="AE373" s="347" t="str">
        <f t="shared" si="41"/>
        <v/>
      </c>
    </row>
    <row r="374" spans="1:31" s="344" customFormat="1" ht="21" customHeight="1" x14ac:dyDescent="0.25">
      <c r="A374" s="346" t="s">
        <v>14090</v>
      </c>
      <c r="B374" s="346" t="s">
        <v>15257</v>
      </c>
      <c r="C374" s="346" t="s">
        <v>15250</v>
      </c>
      <c r="D374" s="346" t="s">
        <v>1</v>
      </c>
      <c r="E374" s="346" t="s">
        <v>103</v>
      </c>
      <c r="F374" s="346">
        <v>2</v>
      </c>
      <c r="G374" s="346">
        <v>0</v>
      </c>
      <c r="H374" s="346">
        <v>3</v>
      </c>
      <c r="I374" s="346"/>
      <c r="J374" s="346" t="s">
        <v>15250</v>
      </c>
      <c r="K374" s="346"/>
      <c r="L374" s="346" t="s">
        <v>15258</v>
      </c>
      <c r="M374" s="346" t="s">
        <v>15250</v>
      </c>
      <c r="N374" s="346" t="s">
        <v>14990</v>
      </c>
      <c r="O374" s="346"/>
      <c r="P374" s="346"/>
      <c r="Q374" s="346"/>
      <c r="R374" s="347">
        <f t="shared" si="28"/>
        <v>0</v>
      </c>
      <c r="S374" s="347">
        <f t="shared" si="29"/>
        <v>0</v>
      </c>
      <c r="T374" s="347">
        <f t="shared" si="30"/>
        <v>0</v>
      </c>
      <c r="U374" s="347">
        <f t="shared" si="31"/>
        <v>0</v>
      </c>
      <c r="V374" s="347">
        <f t="shared" si="32"/>
        <v>0</v>
      </c>
      <c r="W374" s="347">
        <f t="shared" si="33"/>
        <v>0</v>
      </c>
      <c r="X374" s="347">
        <f t="shared" si="34"/>
        <v>0</v>
      </c>
      <c r="Y374" s="347">
        <f t="shared" si="35"/>
        <v>0</v>
      </c>
      <c r="Z374" s="347">
        <f t="shared" si="36"/>
        <v>0</v>
      </c>
      <c r="AA374" s="347">
        <f t="shared" si="37"/>
        <v>0</v>
      </c>
      <c r="AB374" s="347" t="str">
        <f t="shared" si="38"/>
        <v/>
      </c>
      <c r="AC374" s="347" t="str">
        <f t="shared" si="39"/>
        <v/>
      </c>
      <c r="AD374" s="347" t="str">
        <f t="shared" si="40"/>
        <v/>
      </c>
      <c r="AE374" s="347" t="str">
        <f t="shared" si="41"/>
        <v/>
      </c>
    </row>
    <row r="375" spans="1:31" s="344" customFormat="1" ht="21" customHeight="1" x14ac:dyDescent="0.25">
      <c r="A375" s="346" t="s">
        <v>14090</v>
      </c>
      <c r="B375" s="346" t="s">
        <v>15259</v>
      </c>
      <c r="C375" s="346" t="s">
        <v>14940</v>
      </c>
      <c r="D375" s="346" t="s">
        <v>1</v>
      </c>
      <c r="E375" s="346" t="s">
        <v>103</v>
      </c>
      <c r="F375" s="346">
        <v>3</v>
      </c>
      <c r="G375" s="346">
        <v>0</v>
      </c>
      <c r="H375" s="346">
        <v>2</v>
      </c>
      <c r="I375" s="346"/>
      <c r="J375" s="346" t="s">
        <v>14940</v>
      </c>
      <c r="K375" s="346"/>
      <c r="L375" s="346" t="s">
        <v>14957</v>
      </c>
      <c r="M375" s="346" t="s">
        <v>14940</v>
      </c>
      <c r="N375" s="346" t="s">
        <v>126</v>
      </c>
      <c r="O375" s="346" t="s">
        <v>14942</v>
      </c>
      <c r="P375" s="346" t="s">
        <v>14943</v>
      </c>
      <c r="Q375" s="346" t="s">
        <v>14944</v>
      </c>
      <c r="R375" s="347">
        <f t="shared" si="28"/>
        <v>0</v>
      </c>
      <c r="S375" s="347">
        <f t="shared" si="29"/>
        <v>0</v>
      </c>
      <c r="T375" s="347">
        <f t="shared" si="30"/>
        <v>0</v>
      </c>
      <c r="U375" s="347">
        <f t="shared" si="31"/>
        <v>0</v>
      </c>
      <c r="V375" s="347">
        <f t="shared" si="32"/>
        <v>0</v>
      </c>
      <c r="W375" s="347">
        <f t="shared" si="33"/>
        <v>0</v>
      </c>
      <c r="X375" s="347">
        <f t="shared" si="34"/>
        <v>0</v>
      </c>
      <c r="Y375" s="347">
        <f t="shared" si="35"/>
        <v>0</v>
      </c>
      <c r="Z375" s="347">
        <f t="shared" si="36"/>
        <v>0</v>
      </c>
      <c r="AA375" s="347">
        <f t="shared" si="37"/>
        <v>0</v>
      </c>
      <c r="AB375" s="347" t="str">
        <f t="shared" si="38"/>
        <v/>
      </c>
      <c r="AC375" s="347" t="str">
        <f t="shared" si="39"/>
        <v/>
      </c>
      <c r="AD375" s="347" t="str">
        <f t="shared" si="40"/>
        <v/>
      </c>
      <c r="AE375" s="347" t="str">
        <f t="shared" si="41"/>
        <v/>
      </c>
    </row>
    <row r="376" spans="1:31" s="344" customFormat="1" ht="21" customHeight="1" x14ac:dyDescent="0.25">
      <c r="A376" s="346" t="s">
        <v>14090</v>
      </c>
      <c r="B376" s="346" t="s">
        <v>15260</v>
      </c>
      <c r="C376" s="346" t="s">
        <v>14946</v>
      </c>
      <c r="D376" s="346" t="s">
        <v>1</v>
      </c>
      <c r="E376" s="346" t="s">
        <v>103</v>
      </c>
      <c r="F376" s="346">
        <v>4</v>
      </c>
      <c r="G376" s="346">
        <v>0</v>
      </c>
      <c r="H376" s="346">
        <v>2</v>
      </c>
      <c r="I376" s="346"/>
      <c r="J376" s="346" t="s">
        <v>14946</v>
      </c>
      <c r="K376" s="346"/>
      <c r="L376" s="346" t="s">
        <v>14959</v>
      </c>
      <c r="M376" s="346" t="s">
        <v>14946</v>
      </c>
      <c r="N376" s="346" t="s">
        <v>14948</v>
      </c>
      <c r="O376" s="346" t="s">
        <v>14949</v>
      </c>
      <c r="P376" s="346" t="s">
        <v>14950</v>
      </c>
      <c r="Q376" s="346" t="s">
        <v>14951</v>
      </c>
      <c r="R376" s="347">
        <f t="shared" si="28"/>
        <v>0</v>
      </c>
      <c r="S376" s="347">
        <f t="shared" si="29"/>
        <v>0</v>
      </c>
      <c r="T376" s="347">
        <f t="shared" si="30"/>
        <v>0</v>
      </c>
      <c r="U376" s="347">
        <f t="shared" si="31"/>
        <v>0</v>
      </c>
      <c r="V376" s="347">
        <f t="shared" si="32"/>
        <v>0</v>
      </c>
      <c r="W376" s="347">
        <f t="shared" si="33"/>
        <v>0</v>
      </c>
      <c r="X376" s="347">
        <f t="shared" si="34"/>
        <v>0</v>
      </c>
      <c r="Y376" s="347">
        <f t="shared" si="35"/>
        <v>0</v>
      </c>
      <c r="Z376" s="347">
        <f t="shared" si="36"/>
        <v>0</v>
      </c>
      <c r="AA376" s="347">
        <f t="shared" si="37"/>
        <v>0</v>
      </c>
      <c r="AB376" s="347" t="str">
        <f t="shared" si="38"/>
        <v/>
      </c>
      <c r="AC376" s="347" t="str">
        <f t="shared" si="39"/>
        <v/>
      </c>
      <c r="AD376" s="347" t="str">
        <f t="shared" si="40"/>
        <v/>
      </c>
      <c r="AE376" s="347" t="str">
        <f t="shared" si="41"/>
        <v/>
      </c>
    </row>
    <row r="377" spans="1:31" s="344" customFormat="1" ht="21" customHeight="1" x14ac:dyDescent="0.25">
      <c r="A377" s="346" t="s">
        <v>14090</v>
      </c>
      <c r="B377" s="346" t="s">
        <v>15261</v>
      </c>
      <c r="C377" s="346" t="s">
        <v>15262</v>
      </c>
      <c r="D377" s="346" t="s">
        <v>1</v>
      </c>
      <c r="E377" s="346" t="s">
        <v>14954</v>
      </c>
      <c r="F377" s="346">
        <v>5</v>
      </c>
      <c r="G377" s="346">
        <v>0</v>
      </c>
      <c r="H377" s="346">
        <v>0</v>
      </c>
      <c r="I377" s="346"/>
      <c r="J377" s="346"/>
      <c r="K377" s="346"/>
      <c r="L377" s="346"/>
      <c r="M377" s="346"/>
      <c r="N377" s="346"/>
      <c r="O377" s="346"/>
      <c r="P377" s="346"/>
      <c r="Q377" s="346"/>
      <c r="R377" s="347">
        <f t="shared" si="28"/>
        <v>0</v>
      </c>
      <c r="S377" s="347">
        <f t="shared" si="29"/>
        <v>0</v>
      </c>
      <c r="T377" s="347">
        <f t="shared" si="30"/>
        <v>0</v>
      </c>
      <c r="U377" s="347">
        <f t="shared" si="31"/>
        <v>0</v>
      </c>
      <c r="V377" s="347">
        <f t="shared" si="32"/>
        <v>0</v>
      </c>
      <c r="W377" s="347">
        <f t="shared" si="33"/>
        <v>0</v>
      </c>
      <c r="X377" s="347">
        <f t="shared" si="34"/>
        <v>0</v>
      </c>
      <c r="Y377" s="347">
        <f t="shared" si="35"/>
        <v>0</v>
      </c>
      <c r="Z377" s="347">
        <f t="shared" si="36"/>
        <v>0</v>
      </c>
      <c r="AA377" s="347">
        <f t="shared" si="37"/>
        <v>0</v>
      </c>
      <c r="AB377" s="347" t="str">
        <f t="shared" si="38"/>
        <v/>
      </c>
      <c r="AC377" s="347" t="str">
        <f t="shared" si="39"/>
        <v/>
      </c>
      <c r="AD377" s="347" t="str">
        <f t="shared" si="40"/>
        <v/>
      </c>
      <c r="AE377" s="347" t="str">
        <f t="shared" si="41"/>
        <v/>
      </c>
    </row>
    <row r="378" spans="1:31" s="344" customFormat="1" ht="21" customHeight="1" x14ac:dyDescent="0.25">
      <c r="A378" s="346" t="s">
        <v>13521</v>
      </c>
      <c r="B378" s="346" t="s">
        <v>15263</v>
      </c>
      <c r="C378" s="346" t="s">
        <v>15264</v>
      </c>
      <c r="D378" s="346" t="s">
        <v>4</v>
      </c>
      <c r="E378" s="346" t="s">
        <v>103</v>
      </c>
      <c r="F378" s="346">
        <v>1</v>
      </c>
      <c r="G378" s="346">
        <v>3</v>
      </c>
      <c r="H378" s="346">
        <v>0</v>
      </c>
      <c r="I378" s="346" t="s">
        <v>15264</v>
      </c>
      <c r="J378" s="346"/>
      <c r="K378" s="346" t="s">
        <v>15265</v>
      </c>
      <c r="L378" s="346"/>
      <c r="M378" s="346" t="s">
        <v>15264</v>
      </c>
      <c r="N378" s="346" t="s">
        <v>179</v>
      </c>
      <c r="O378" s="346"/>
      <c r="P378" s="346"/>
      <c r="Q378" s="346"/>
      <c r="R378" s="347">
        <f t="shared" si="28"/>
        <v>0</v>
      </c>
      <c r="S378" s="347">
        <f t="shared" si="29"/>
        <v>0</v>
      </c>
      <c r="T378" s="347">
        <f t="shared" si="30"/>
        <v>0</v>
      </c>
      <c r="U378" s="347">
        <f t="shared" si="31"/>
        <v>0</v>
      </c>
      <c r="V378" s="347">
        <f t="shared" si="32"/>
        <v>0</v>
      </c>
      <c r="W378" s="347">
        <f t="shared" si="33"/>
        <v>0</v>
      </c>
      <c r="X378" s="347">
        <f t="shared" si="34"/>
        <v>0</v>
      </c>
      <c r="Y378" s="347">
        <f t="shared" si="35"/>
        <v>0</v>
      </c>
      <c r="Z378" s="347">
        <f t="shared" si="36"/>
        <v>0</v>
      </c>
      <c r="AA378" s="347">
        <f t="shared" si="37"/>
        <v>0</v>
      </c>
      <c r="AB378" s="347" t="str">
        <f t="shared" si="38"/>
        <v/>
      </c>
      <c r="AC378" s="347" t="str">
        <f t="shared" si="39"/>
        <v/>
      </c>
      <c r="AD378" s="347" t="str">
        <f t="shared" si="40"/>
        <v/>
      </c>
      <c r="AE378" s="347" t="str">
        <f t="shared" si="41"/>
        <v/>
      </c>
    </row>
    <row r="379" spans="1:31" s="344" customFormat="1" ht="21" customHeight="1" x14ac:dyDescent="0.25">
      <c r="A379" s="346" t="s">
        <v>13521</v>
      </c>
      <c r="B379" s="346" t="s">
        <v>15266</v>
      </c>
      <c r="C379" s="346" t="s">
        <v>15267</v>
      </c>
      <c r="D379" s="346" t="s">
        <v>4</v>
      </c>
      <c r="E379" s="346" t="s">
        <v>103</v>
      </c>
      <c r="F379" s="346">
        <v>2</v>
      </c>
      <c r="G379" s="346">
        <v>3</v>
      </c>
      <c r="H379" s="346">
        <v>0</v>
      </c>
      <c r="I379" s="346" t="s">
        <v>15267</v>
      </c>
      <c r="J379" s="346"/>
      <c r="K379" s="346" t="s">
        <v>15268</v>
      </c>
      <c r="L379" s="346"/>
      <c r="M379" s="346" t="s">
        <v>15267</v>
      </c>
      <c r="N379" s="346" t="s">
        <v>179</v>
      </c>
      <c r="O379" s="346"/>
      <c r="P379" s="346"/>
      <c r="Q379" s="346"/>
      <c r="R379" s="347">
        <f t="shared" si="28"/>
        <v>0</v>
      </c>
      <c r="S379" s="347">
        <f t="shared" si="29"/>
        <v>0</v>
      </c>
      <c r="T379" s="347">
        <f t="shared" si="30"/>
        <v>0</v>
      </c>
      <c r="U379" s="347">
        <f t="shared" si="31"/>
        <v>0</v>
      </c>
      <c r="V379" s="347">
        <f t="shared" si="32"/>
        <v>0</v>
      </c>
      <c r="W379" s="347">
        <f t="shared" si="33"/>
        <v>0</v>
      </c>
      <c r="X379" s="347">
        <f t="shared" si="34"/>
        <v>0</v>
      </c>
      <c r="Y379" s="347">
        <f t="shared" si="35"/>
        <v>0</v>
      </c>
      <c r="Z379" s="347">
        <f t="shared" si="36"/>
        <v>0</v>
      </c>
      <c r="AA379" s="347">
        <f t="shared" si="37"/>
        <v>0</v>
      </c>
      <c r="AB379" s="347" t="str">
        <f t="shared" si="38"/>
        <v/>
      </c>
      <c r="AC379" s="347" t="str">
        <f t="shared" si="39"/>
        <v/>
      </c>
      <c r="AD379" s="347" t="str">
        <f t="shared" si="40"/>
        <v/>
      </c>
      <c r="AE379" s="347" t="str">
        <f t="shared" si="41"/>
        <v/>
      </c>
    </row>
    <row r="380" spans="1:31" s="344" customFormat="1" ht="21" customHeight="1" x14ac:dyDescent="0.25">
      <c r="A380" s="346" t="s">
        <v>13521</v>
      </c>
      <c r="B380" s="346" t="s">
        <v>15269</v>
      </c>
      <c r="C380" s="346" t="s">
        <v>14933</v>
      </c>
      <c r="D380" s="346" t="s">
        <v>4</v>
      </c>
      <c r="E380" s="346" t="s">
        <v>103</v>
      </c>
      <c r="F380" s="346">
        <v>3</v>
      </c>
      <c r="G380" s="346">
        <v>3</v>
      </c>
      <c r="H380" s="346">
        <v>0</v>
      </c>
      <c r="I380" s="346" t="s">
        <v>14933</v>
      </c>
      <c r="J380" s="346"/>
      <c r="K380" s="346" t="s">
        <v>14934</v>
      </c>
      <c r="L380" s="346"/>
      <c r="M380" s="346" t="s">
        <v>14933</v>
      </c>
      <c r="N380" s="346" t="s">
        <v>14935</v>
      </c>
      <c r="O380" s="346" t="s">
        <v>14936</v>
      </c>
      <c r="P380" s="346" t="s">
        <v>14937</v>
      </c>
      <c r="Q380" s="346" t="s">
        <v>14938</v>
      </c>
      <c r="R380" s="347">
        <f t="shared" ref="R380:R443" si="42">IF(AND($A380=$B$20,$D380="PRO",$E380="POS"),1,0)</f>
        <v>0</v>
      </c>
      <c r="S380" s="347">
        <f t="shared" ref="S380:S443" si="43">IF(AND($A380=$B$20,$D380="CFA",$E380="POS"),1,0)</f>
        <v>0</v>
      </c>
      <c r="T380" s="347">
        <f t="shared" ref="T380:T443" si="44">IF($R380=0,0,IF(OR(AND($M380&lt;&gt;"",ISNUMBER(SEARCH($M380,$B$5))),AND($N380&lt;&gt;"",ISNUMBER(SEARCH($N380,$B$5)),OR($O380="",ISNUMBER(SEARCH($O380,$B$5))))),1,0))</f>
        <v>0</v>
      </c>
      <c r="U380" s="347">
        <f t="shared" ref="U380:U443" si="45">IF($R380=0,0,IF(OR(AND($M380&lt;&gt;"",ISNUMBER(SEARCH($M380,$B$5&amp;" "&amp;$B$10))),AND($N380&lt;&gt;"",ISNUMBER(SEARCH($N380,$B$5&amp;" "&amp;$B$10)),OR($O380="",ISNUMBER(SEARCH($O380,$B$5&amp;" "&amp;$B$10))))),1,0))</f>
        <v>0</v>
      </c>
      <c r="V380" s="347">
        <f t="shared" ref="V380:V443" si="46">IF($S380=0,0,IF(OR(AND($M380&lt;&gt;"",ISNUMBER(SEARCH($M380,$D$5))),AND($N380&lt;&gt;"",ISNUMBER(SEARCH($N380,$D$5)),OR($O380="",ISNUMBER(SEARCH($O380,$D$5))))),1,0))</f>
        <v>0</v>
      </c>
      <c r="W380" s="347">
        <f t="shared" ref="W380:W443" si="47">IF($S380=0,0,IF(OR(AND($M380&lt;&gt;"",ISNUMBER(SEARCH($M380,$D$5&amp;" "&amp;$D$10))),AND($N380&lt;&gt;"",ISNUMBER(SEARCH($N380,$D$5&amp;" "&amp;$D$10)),OR($O380="",ISNUMBER(SEARCH($O380,$D$5&amp;" "&amp;$D$10))))),1,0))</f>
        <v>0</v>
      </c>
      <c r="X380" s="347">
        <f t="shared" ref="X380:X443" si="48">IF($T380=1,$G380,0)</f>
        <v>0</v>
      </c>
      <c r="Y380" s="347">
        <f t="shared" ref="Y380:Y443" si="49">IF($U380=1,$G380,0)</f>
        <v>0</v>
      </c>
      <c r="Z380" s="347">
        <f t="shared" ref="Z380:Z443" si="50">IF($V380=1,$H380,0)</f>
        <v>0</v>
      </c>
      <c r="AA380" s="347">
        <f t="shared" ref="AA380:AA443" si="51">IF($W380=1,$H380,0)</f>
        <v>0</v>
      </c>
      <c r="AB380" s="347" t="str">
        <f t="shared" ref="AB380:AB443" si="52">IF(AND($R380=1,$T380=0),$F380+ROW()/100000,"")</f>
        <v/>
      </c>
      <c r="AC380" s="347" t="str">
        <f t="shared" ref="AC380:AC443" si="53">IF(AND($R380=1,$U380=0),$F380+ROW()/100000,"")</f>
        <v/>
      </c>
      <c r="AD380" s="347" t="str">
        <f t="shared" ref="AD380:AD443" si="54">IF(AND($S380=1,$V380=0),$F380+ROW()/100000,"")</f>
        <v/>
      </c>
      <c r="AE380" s="347" t="str">
        <f t="shared" ref="AE380:AE443" si="55">IF(AND($S380=1,$W380=0),$F380+ROW()/100000,"")</f>
        <v/>
      </c>
    </row>
    <row r="381" spans="1:31" s="344" customFormat="1" ht="21" customHeight="1" x14ac:dyDescent="0.25">
      <c r="A381" s="346" t="s">
        <v>13521</v>
      </c>
      <c r="B381" s="346" t="s">
        <v>15270</v>
      </c>
      <c r="C381" s="346" t="s">
        <v>14940</v>
      </c>
      <c r="D381" s="346" t="s">
        <v>4</v>
      </c>
      <c r="E381" s="346" t="s">
        <v>103</v>
      </c>
      <c r="F381" s="346">
        <v>4</v>
      </c>
      <c r="G381" s="346">
        <v>2</v>
      </c>
      <c r="H381" s="346">
        <v>0</v>
      </c>
      <c r="I381" s="346" t="s">
        <v>14940</v>
      </c>
      <c r="J381" s="346"/>
      <c r="K381" s="346" t="s">
        <v>14941</v>
      </c>
      <c r="L381" s="346"/>
      <c r="M381" s="346" t="s">
        <v>14940</v>
      </c>
      <c r="N381" s="346" t="s">
        <v>126</v>
      </c>
      <c r="O381" s="346" t="s">
        <v>14942</v>
      </c>
      <c r="P381" s="346" t="s">
        <v>14943</v>
      </c>
      <c r="Q381" s="346" t="s">
        <v>14944</v>
      </c>
      <c r="R381" s="347">
        <f t="shared" si="42"/>
        <v>0</v>
      </c>
      <c r="S381" s="347">
        <f t="shared" si="43"/>
        <v>0</v>
      </c>
      <c r="T381" s="347">
        <f t="shared" si="44"/>
        <v>0</v>
      </c>
      <c r="U381" s="347">
        <f t="shared" si="45"/>
        <v>0</v>
      </c>
      <c r="V381" s="347">
        <f t="shared" si="46"/>
        <v>0</v>
      </c>
      <c r="W381" s="347">
        <f t="shared" si="47"/>
        <v>0</v>
      </c>
      <c r="X381" s="347">
        <f t="shared" si="48"/>
        <v>0</v>
      </c>
      <c r="Y381" s="347">
        <f t="shared" si="49"/>
        <v>0</v>
      </c>
      <c r="Z381" s="347">
        <f t="shared" si="50"/>
        <v>0</v>
      </c>
      <c r="AA381" s="347">
        <f t="shared" si="51"/>
        <v>0</v>
      </c>
      <c r="AB381" s="347" t="str">
        <f t="shared" si="52"/>
        <v/>
      </c>
      <c r="AC381" s="347" t="str">
        <f t="shared" si="53"/>
        <v/>
      </c>
      <c r="AD381" s="347" t="str">
        <f t="shared" si="54"/>
        <v/>
      </c>
      <c r="AE381" s="347" t="str">
        <f t="shared" si="55"/>
        <v/>
      </c>
    </row>
    <row r="382" spans="1:31" s="344" customFormat="1" ht="21" customHeight="1" x14ac:dyDescent="0.25">
      <c r="A382" s="346" t="s">
        <v>13521</v>
      </c>
      <c r="B382" s="346" t="s">
        <v>15271</v>
      </c>
      <c r="C382" s="346" t="s">
        <v>14946</v>
      </c>
      <c r="D382" s="346" t="s">
        <v>4</v>
      </c>
      <c r="E382" s="346" t="s">
        <v>103</v>
      </c>
      <c r="F382" s="346">
        <v>5</v>
      </c>
      <c r="G382" s="346">
        <v>2</v>
      </c>
      <c r="H382" s="346">
        <v>0</v>
      </c>
      <c r="I382" s="346" t="s">
        <v>14946</v>
      </c>
      <c r="J382" s="346"/>
      <c r="K382" s="346" t="s">
        <v>14947</v>
      </c>
      <c r="L382" s="346"/>
      <c r="M382" s="346" t="s">
        <v>14946</v>
      </c>
      <c r="N382" s="346" t="s">
        <v>14948</v>
      </c>
      <c r="O382" s="346" t="s">
        <v>14949</v>
      </c>
      <c r="P382" s="346" t="s">
        <v>14950</v>
      </c>
      <c r="Q382" s="346" t="s">
        <v>14951</v>
      </c>
      <c r="R382" s="347">
        <f t="shared" si="42"/>
        <v>0</v>
      </c>
      <c r="S382" s="347">
        <f t="shared" si="43"/>
        <v>0</v>
      </c>
      <c r="T382" s="347">
        <f t="shared" si="44"/>
        <v>0</v>
      </c>
      <c r="U382" s="347">
        <f t="shared" si="45"/>
        <v>0</v>
      </c>
      <c r="V382" s="347">
        <f t="shared" si="46"/>
        <v>0</v>
      </c>
      <c r="W382" s="347">
        <f t="shared" si="47"/>
        <v>0</v>
      </c>
      <c r="X382" s="347">
        <f t="shared" si="48"/>
        <v>0</v>
      </c>
      <c r="Y382" s="347">
        <f t="shared" si="49"/>
        <v>0</v>
      </c>
      <c r="Z382" s="347">
        <f t="shared" si="50"/>
        <v>0</v>
      </c>
      <c r="AA382" s="347">
        <f t="shared" si="51"/>
        <v>0</v>
      </c>
      <c r="AB382" s="347" t="str">
        <f t="shared" si="52"/>
        <v/>
      </c>
      <c r="AC382" s="347" t="str">
        <f t="shared" si="53"/>
        <v/>
      </c>
      <c r="AD382" s="347" t="str">
        <f t="shared" si="54"/>
        <v/>
      </c>
      <c r="AE382" s="347" t="str">
        <f t="shared" si="55"/>
        <v/>
      </c>
    </row>
    <row r="383" spans="1:31" s="344" customFormat="1" ht="21" customHeight="1" x14ac:dyDescent="0.25">
      <c r="A383" s="346" t="s">
        <v>13521</v>
      </c>
      <c r="B383" s="346" t="s">
        <v>15272</v>
      </c>
      <c r="C383" s="346" t="s">
        <v>15264</v>
      </c>
      <c r="D383" s="346" t="s">
        <v>1</v>
      </c>
      <c r="E383" s="346" t="s">
        <v>103</v>
      </c>
      <c r="F383" s="346">
        <v>1</v>
      </c>
      <c r="G383" s="346">
        <v>0</v>
      </c>
      <c r="H383" s="346">
        <v>3</v>
      </c>
      <c r="I383" s="346"/>
      <c r="J383" s="346" t="s">
        <v>15264</v>
      </c>
      <c r="K383" s="346"/>
      <c r="L383" s="346" t="s">
        <v>15273</v>
      </c>
      <c r="M383" s="346" t="s">
        <v>15264</v>
      </c>
      <c r="N383" s="346" t="s">
        <v>179</v>
      </c>
      <c r="O383" s="346"/>
      <c r="P383" s="346"/>
      <c r="Q383" s="346"/>
      <c r="R383" s="347">
        <f t="shared" si="42"/>
        <v>0</v>
      </c>
      <c r="S383" s="347">
        <f t="shared" si="43"/>
        <v>0</v>
      </c>
      <c r="T383" s="347">
        <f t="shared" si="44"/>
        <v>0</v>
      </c>
      <c r="U383" s="347">
        <f t="shared" si="45"/>
        <v>0</v>
      </c>
      <c r="V383" s="347">
        <f t="shared" si="46"/>
        <v>0</v>
      </c>
      <c r="W383" s="347">
        <f t="shared" si="47"/>
        <v>0</v>
      </c>
      <c r="X383" s="347">
        <f t="shared" si="48"/>
        <v>0</v>
      </c>
      <c r="Y383" s="347">
        <f t="shared" si="49"/>
        <v>0</v>
      </c>
      <c r="Z383" s="347">
        <f t="shared" si="50"/>
        <v>0</v>
      </c>
      <c r="AA383" s="347">
        <f t="shared" si="51"/>
        <v>0</v>
      </c>
      <c r="AB383" s="347" t="str">
        <f t="shared" si="52"/>
        <v/>
      </c>
      <c r="AC383" s="347" t="str">
        <f t="shared" si="53"/>
        <v/>
      </c>
      <c r="AD383" s="347" t="str">
        <f t="shared" si="54"/>
        <v/>
      </c>
      <c r="AE383" s="347" t="str">
        <f t="shared" si="55"/>
        <v/>
      </c>
    </row>
    <row r="384" spans="1:31" s="344" customFormat="1" ht="21" customHeight="1" x14ac:dyDescent="0.25">
      <c r="A384" s="346" t="s">
        <v>13521</v>
      </c>
      <c r="B384" s="346" t="s">
        <v>15274</v>
      </c>
      <c r="C384" s="346" t="s">
        <v>15267</v>
      </c>
      <c r="D384" s="346" t="s">
        <v>1</v>
      </c>
      <c r="E384" s="346" t="s">
        <v>103</v>
      </c>
      <c r="F384" s="346">
        <v>2</v>
      </c>
      <c r="G384" s="346">
        <v>0</v>
      </c>
      <c r="H384" s="346">
        <v>3</v>
      </c>
      <c r="I384" s="346"/>
      <c r="J384" s="346" t="s">
        <v>15267</v>
      </c>
      <c r="K384" s="346"/>
      <c r="L384" s="346" t="s">
        <v>15275</v>
      </c>
      <c r="M384" s="346" t="s">
        <v>15267</v>
      </c>
      <c r="N384" s="346" t="s">
        <v>179</v>
      </c>
      <c r="O384" s="346"/>
      <c r="P384" s="346"/>
      <c r="Q384" s="346"/>
      <c r="R384" s="347">
        <f t="shared" si="42"/>
        <v>0</v>
      </c>
      <c r="S384" s="347">
        <f t="shared" si="43"/>
        <v>0</v>
      </c>
      <c r="T384" s="347">
        <f t="shared" si="44"/>
        <v>0</v>
      </c>
      <c r="U384" s="347">
        <f t="shared" si="45"/>
        <v>0</v>
      </c>
      <c r="V384" s="347">
        <f t="shared" si="46"/>
        <v>0</v>
      </c>
      <c r="W384" s="347">
        <f t="shared" si="47"/>
        <v>0</v>
      </c>
      <c r="X384" s="347">
        <f t="shared" si="48"/>
        <v>0</v>
      </c>
      <c r="Y384" s="347">
        <f t="shared" si="49"/>
        <v>0</v>
      </c>
      <c r="Z384" s="347">
        <f t="shared" si="50"/>
        <v>0</v>
      </c>
      <c r="AA384" s="347">
        <f t="shared" si="51"/>
        <v>0</v>
      </c>
      <c r="AB384" s="347" t="str">
        <f t="shared" si="52"/>
        <v/>
      </c>
      <c r="AC384" s="347" t="str">
        <f t="shared" si="53"/>
        <v/>
      </c>
      <c r="AD384" s="347" t="str">
        <f t="shared" si="54"/>
        <v/>
      </c>
      <c r="AE384" s="347" t="str">
        <f t="shared" si="55"/>
        <v/>
      </c>
    </row>
    <row r="385" spans="1:31" s="344" customFormat="1" ht="21" customHeight="1" x14ac:dyDescent="0.25">
      <c r="A385" s="346" t="s">
        <v>13521</v>
      </c>
      <c r="B385" s="346" t="s">
        <v>15276</v>
      </c>
      <c r="C385" s="346" t="s">
        <v>14940</v>
      </c>
      <c r="D385" s="346" t="s">
        <v>1</v>
      </c>
      <c r="E385" s="346" t="s">
        <v>103</v>
      </c>
      <c r="F385" s="346">
        <v>3</v>
      </c>
      <c r="G385" s="346">
        <v>0</v>
      </c>
      <c r="H385" s="346">
        <v>2</v>
      </c>
      <c r="I385" s="346"/>
      <c r="J385" s="346" t="s">
        <v>14940</v>
      </c>
      <c r="K385" s="346"/>
      <c r="L385" s="346" t="s">
        <v>14957</v>
      </c>
      <c r="M385" s="346" t="s">
        <v>14940</v>
      </c>
      <c r="N385" s="346" t="s">
        <v>126</v>
      </c>
      <c r="O385" s="346" t="s">
        <v>14942</v>
      </c>
      <c r="P385" s="346" t="s">
        <v>14943</v>
      </c>
      <c r="Q385" s="346" t="s">
        <v>14944</v>
      </c>
      <c r="R385" s="347">
        <f t="shared" si="42"/>
        <v>0</v>
      </c>
      <c r="S385" s="347">
        <f t="shared" si="43"/>
        <v>0</v>
      </c>
      <c r="T385" s="347">
        <f t="shared" si="44"/>
        <v>0</v>
      </c>
      <c r="U385" s="347">
        <f t="shared" si="45"/>
        <v>0</v>
      </c>
      <c r="V385" s="347">
        <f t="shared" si="46"/>
        <v>0</v>
      </c>
      <c r="W385" s="347">
        <f t="shared" si="47"/>
        <v>0</v>
      </c>
      <c r="X385" s="347">
        <f t="shared" si="48"/>
        <v>0</v>
      </c>
      <c r="Y385" s="347">
        <f t="shared" si="49"/>
        <v>0</v>
      </c>
      <c r="Z385" s="347">
        <f t="shared" si="50"/>
        <v>0</v>
      </c>
      <c r="AA385" s="347">
        <f t="shared" si="51"/>
        <v>0</v>
      </c>
      <c r="AB385" s="347" t="str">
        <f t="shared" si="52"/>
        <v/>
      </c>
      <c r="AC385" s="347" t="str">
        <f t="shared" si="53"/>
        <v/>
      </c>
      <c r="AD385" s="347" t="str">
        <f t="shared" si="54"/>
        <v/>
      </c>
      <c r="AE385" s="347" t="str">
        <f t="shared" si="55"/>
        <v/>
      </c>
    </row>
    <row r="386" spans="1:31" s="344" customFormat="1" ht="21" customHeight="1" x14ac:dyDescent="0.25">
      <c r="A386" s="346" t="s">
        <v>13521</v>
      </c>
      <c r="B386" s="346" t="s">
        <v>15277</v>
      </c>
      <c r="C386" s="346" t="s">
        <v>14946</v>
      </c>
      <c r="D386" s="346" t="s">
        <v>1</v>
      </c>
      <c r="E386" s="346" t="s">
        <v>103</v>
      </c>
      <c r="F386" s="346">
        <v>4</v>
      </c>
      <c r="G386" s="346">
        <v>0</v>
      </c>
      <c r="H386" s="346">
        <v>2</v>
      </c>
      <c r="I386" s="346"/>
      <c r="J386" s="346" t="s">
        <v>14946</v>
      </c>
      <c r="K386" s="346"/>
      <c r="L386" s="346" t="s">
        <v>14959</v>
      </c>
      <c r="M386" s="346" t="s">
        <v>14946</v>
      </c>
      <c r="N386" s="346" t="s">
        <v>14948</v>
      </c>
      <c r="O386" s="346" t="s">
        <v>14949</v>
      </c>
      <c r="P386" s="346" t="s">
        <v>14950</v>
      </c>
      <c r="Q386" s="346" t="s">
        <v>14951</v>
      </c>
      <c r="R386" s="347">
        <f t="shared" si="42"/>
        <v>0</v>
      </c>
      <c r="S386" s="347">
        <f t="shared" si="43"/>
        <v>0</v>
      </c>
      <c r="T386" s="347">
        <f t="shared" si="44"/>
        <v>0</v>
      </c>
      <c r="U386" s="347">
        <f t="shared" si="45"/>
        <v>0</v>
      </c>
      <c r="V386" s="347">
        <f t="shared" si="46"/>
        <v>0</v>
      </c>
      <c r="W386" s="347">
        <f t="shared" si="47"/>
        <v>0</v>
      </c>
      <c r="X386" s="347">
        <f t="shared" si="48"/>
        <v>0</v>
      </c>
      <c r="Y386" s="347">
        <f t="shared" si="49"/>
        <v>0</v>
      </c>
      <c r="Z386" s="347">
        <f t="shared" si="50"/>
        <v>0</v>
      </c>
      <c r="AA386" s="347">
        <f t="shared" si="51"/>
        <v>0</v>
      </c>
      <c r="AB386" s="347" t="str">
        <f t="shared" si="52"/>
        <v/>
      </c>
      <c r="AC386" s="347" t="str">
        <f t="shared" si="53"/>
        <v/>
      </c>
      <c r="AD386" s="347" t="str">
        <f t="shared" si="54"/>
        <v/>
      </c>
      <c r="AE386" s="347" t="str">
        <f t="shared" si="55"/>
        <v/>
      </c>
    </row>
    <row r="387" spans="1:31" s="344" customFormat="1" ht="21" customHeight="1" x14ac:dyDescent="0.25">
      <c r="A387" s="346" t="s">
        <v>13521</v>
      </c>
      <c r="B387" s="346" t="s">
        <v>15278</v>
      </c>
      <c r="C387" s="346" t="s">
        <v>15279</v>
      </c>
      <c r="D387" s="346" t="s">
        <v>1</v>
      </c>
      <c r="E387" s="346" t="s">
        <v>14954</v>
      </c>
      <c r="F387" s="346">
        <v>5</v>
      </c>
      <c r="G387" s="346">
        <v>0</v>
      </c>
      <c r="H387" s="346">
        <v>0</v>
      </c>
      <c r="I387" s="346"/>
      <c r="J387" s="346"/>
      <c r="K387" s="346"/>
      <c r="L387" s="346"/>
      <c r="M387" s="346"/>
      <c r="N387" s="346"/>
      <c r="O387" s="346"/>
      <c r="P387" s="346"/>
      <c r="Q387" s="346"/>
      <c r="R387" s="347">
        <f t="shared" si="42"/>
        <v>0</v>
      </c>
      <c r="S387" s="347">
        <f t="shared" si="43"/>
        <v>0</v>
      </c>
      <c r="T387" s="347">
        <f t="shared" si="44"/>
        <v>0</v>
      </c>
      <c r="U387" s="347">
        <f t="shared" si="45"/>
        <v>0</v>
      </c>
      <c r="V387" s="347">
        <f t="shared" si="46"/>
        <v>0</v>
      </c>
      <c r="W387" s="347">
        <f t="shared" si="47"/>
        <v>0</v>
      </c>
      <c r="X387" s="347">
        <f t="shared" si="48"/>
        <v>0</v>
      </c>
      <c r="Y387" s="347">
        <f t="shared" si="49"/>
        <v>0</v>
      </c>
      <c r="Z387" s="347">
        <f t="shared" si="50"/>
        <v>0</v>
      </c>
      <c r="AA387" s="347">
        <f t="shared" si="51"/>
        <v>0</v>
      </c>
      <c r="AB387" s="347" t="str">
        <f t="shared" si="52"/>
        <v/>
      </c>
      <c r="AC387" s="347" t="str">
        <f t="shared" si="53"/>
        <v/>
      </c>
      <c r="AD387" s="347" t="str">
        <f t="shared" si="54"/>
        <v/>
      </c>
      <c r="AE387" s="347" t="str">
        <f t="shared" si="55"/>
        <v/>
      </c>
    </row>
    <row r="388" spans="1:31" s="344" customFormat="1" ht="21" customHeight="1" x14ac:dyDescent="0.25">
      <c r="A388" s="346" t="s">
        <v>13606</v>
      </c>
      <c r="B388" s="346" t="s">
        <v>15280</v>
      </c>
      <c r="C388" s="346" t="s">
        <v>14933</v>
      </c>
      <c r="D388" s="346" t="s">
        <v>4</v>
      </c>
      <c r="E388" s="346" t="s">
        <v>103</v>
      </c>
      <c r="F388" s="346">
        <v>1</v>
      </c>
      <c r="G388" s="346">
        <v>3</v>
      </c>
      <c r="H388" s="346">
        <v>0</v>
      </c>
      <c r="I388" s="346" t="s">
        <v>14933</v>
      </c>
      <c r="J388" s="346"/>
      <c r="K388" s="346" t="s">
        <v>14934</v>
      </c>
      <c r="L388" s="346"/>
      <c r="M388" s="346" t="s">
        <v>14933</v>
      </c>
      <c r="N388" s="346" t="s">
        <v>14935</v>
      </c>
      <c r="O388" s="346" t="s">
        <v>14936</v>
      </c>
      <c r="P388" s="346" t="s">
        <v>14937</v>
      </c>
      <c r="Q388" s="346" t="s">
        <v>14938</v>
      </c>
      <c r="R388" s="347">
        <f t="shared" si="42"/>
        <v>0</v>
      </c>
      <c r="S388" s="347">
        <f t="shared" si="43"/>
        <v>0</v>
      </c>
      <c r="T388" s="347">
        <f t="shared" si="44"/>
        <v>0</v>
      </c>
      <c r="U388" s="347">
        <f t="shared" si="45"/>
        <v>0</v>
      </c>
      <c r="V388" s="347">
        <f t="shared" si="46"/>
        <v>0</v>
      </c>
      <c r="W388" s="347">
        <f t="shared" si="47"/>
        <v>0</v>
      </c>
      <c r="X388" s="347">
        <f t="shared" si="48"/>
        <v>0</v>
      </c>
      <c r="Y388" s="347">
        <f t="shared" si="49"/>
        <v>0</v>
      </c>
      <c r="Z388" s="347">
        <f t="shared" si="50"/>
        <v>0</v>
      </c>
      <c r="AA388" s="347">
        <f t="shared" si="51"/>
        <v>0</v>
      </c>
      <c r="AB388" s="347" t="str">
        <f t="shared" si="52"/>
        <v/>
      </c>
      <c r="AC388" s="347" t="str">
        <f t="shared" si="53"/>
        <v/>
      </c>
      <c r="AD388" s="347" t="str">
        <f t="shared" si="54"/>
        <v/>
      </c>
      <c r="AE388" s="347" t="str">
        <f t="shared" si="55"/>
        <v/>
      </c>
    </row>
    <row r="389" spans="1:31" s="344" customFormat="1" ht="21" customHeight="1" x14ac:dyDescent="0.25">
      <c r="A389" s="346" t="s">
        <v>13606</v>
      </c>
      <c r="B389" s="346" t="s">
        <v>15281</v>
      </c>
      <c r="C389" s="346" t="s">
        <v>14940</v>
      </c>
      <c r="D389" s="346" t="s">
        <v>4</v>
      </c>
      <c r="E389" s="346" t="s">
        <v>103</v>
      </c>
      <c r="F389" s="346">
        <v>2</v>
      </c>
      <c r="G389" s="346">
        <v>3</v>
      </c>
      <c r="H389" s="346">
        <v>0</v>
      </c>
      <c r="I389" s="346" t="s">
        <v>14940</v>
      </c>
      <c r="J389" s="346"/>
      <c r="K389" s="346" t="s">
        <v>14941</v>
      </c>
      <c r="L389" s="346"/>
      <c r="M389" s="346" t="s">
        <v>14940</v>
      </c>
      <c r="N389" s="346" t="s">
        <v>126</v>
      </c>
      <c r="O389" s="346" t="s">
        <v>14942</v>
      </c>
      <c r="P389" s="346" t="s">
        <v>14943</v>
      </c>
      <c r="Q389" s="346" t="s">
        <v>14944</v>
      </c>
      <c r="R389" s="347">
        <f t="shared" si="42"/>
        <v>0</v>
      </c>
      <c r="S389" s="347">
        <f t="shared" si="43"/>
        <v>0</v>
      </c>
      <c r="T389" s="347">
        <f t="shared" si="44"/>
        <v>0</v>
      </c>
      <c r="U389" s="347">
        <f t="shared" si="45"/>
        <v>0</v>
      </c>
      <c r="V389" s="347">
        <f t="shared" si="46"/>
        <v>0</v>
      </c>
      <c r="W389" s="347">
        <f t="shared" si="47"/>
        <v>0</v>
      </c>
      <c r="X389" s="347">
        <f t="shared" si="48"/>
        <v>0</v>
      </c>
      <c r="Y389" s="347">
        <f t="shared" si="49"/>
        <v>0</v>
      </c>
      <c r="Z389" s="347">
        <f t="shared" si="50"/>
        <v>0</v>
      </c>
      <c r="AA389" s="347">
        <f t="shared" si="51"/>
        <v>0</v>
      </c>
      <c r="AB389" s="347" t="str">
        <f t="shared" si="52"/>
        <v/>
      </c>
      <c r="AC389" s="347" t="str">
        <f t="shared" si="53"/>
        <v/>
      </c>
      <c r="AD389" s="347" t="str">
        <f t="shared" si="54"/>
        <v/>
      </c>
      <c r="AE389" s="347" t="str">
        <f t="shared" si="55"/>
        <v/>
      </c>
    </row>
    <row r="390" spans="1:31" s="344" customFormat="1" ht="21" customHeight="1" x14ac:dyDescent="0.25">
      <c r="A390" s="346" t="s">
        <v>13606</v>
      </c>
      <c r="B390" s="346" t="s">
        <v>15282</v>
      </c>
      <c r="C390" s="346" t="s">
        <v>14946</v>
      </c>
      <c r="D390" s="346" t="s">
        <v>4</v>
      </c>
      <c r="E390" s="346" t="s">
        <v>103</v>
      </c>
      <c r="F390" s="346">
        <v>3</v>
      </c>
      <c r="G390" s="346">
        <v>2</v>
      </c>
      <c r="H390" s="346">
        <v>0</v>
      </c>
      <c r="I390" s="346" t="s">
        <v>14946</v>
      </c>
      <c r="J390" s="346"/>
      <c r="K390" s="346" t="s">
        <v>14947</v>
      </c>
      <c r="L390" s="346"/>
      <c r="M390" s="346" t="s">
        <v>14946</v>
      </c>
      <c r="N390" s="346" t="s">
        <v>14948</v>
      </c>
      <c r="O390" s="346" t="s">
        <v>14949</v>
      </c>
      <c r="P390" s="346" t="s">
        <v>14950</v>
      </c>
      <c r="Q390" s="346" t="s">
        <v>14951</v>
      </c>
      <c r="R390" s="347">
        <f t="shared" si="42"/>
        <v>0</v>
      </c>
      <c r="S390" s="347">
        <f t="shared" si="43"/>
        <v>0</v>
      </c>
      <c r="T390" s="347">
        <f t="shared" si="44"/>
        <v>0</v>
      </c>
      <c r="U390" s="347">
        <f t="shared" si="45"/>
        <v>0</v>
      </c>
      <c r="V390" s="347">
        <f t="shared" si="46"/>
        <v>0</v>
      </c>
      <c r="W390" s="347">
        <f t="shared" si="47"/>
        <v>0</v>
      </c>
      <c r="X390" s="347">
        <f t="shared" si="48"/>
        <v>0</v>
      </c>
      <c r="Y390" s="347">
        <f t="shared" si="49"/>
        <v>0</v>
      </c>
      <c r="Z390" s="347">
        <f t="shared" si="50"/>
        <v>0</v>
      </c>
      <c r="AA390" s="347">
        <f t="shared" si="51"/>
        <v>0</v>
      </c>
      <c r="AB390" s="347" t="str">
        <f t="shared" si="52"/>
        <v/>
      </c>
      <c r="AC390" s="347" t="str">
        <f t="shared" si="53"/>
        <v/>
      </c>
      <c r="AD390" s="347" t="str">
        <f t="shared" si="54"/>
        <v/>
      </c>
      <c r="AE390" s="347" t="str">
        <f t="shared" si="55"/>
        <v/>
      </c>
    </row>
    <row r="391" spans="1:31" s="344" customFormat="1" ht="21" customHeight="1" x14ac:dyDescent="0.25">
      <c r="A391" s="346" t="s">
        <v>13606</v>
      </c>
      <c r="B391" s="346" t="s">
        <v>15283</v>
      </c>
      <c r="C391" s="346" t="s">
        <v>14961</v>
      </c>
      <c r="D391" s="346" t="s">
        <v>4</v>
      </c>
      <c r="E391" s="346" t="s">
        <v>103</v>
      </c>
      <c r="F391" s="346">
        <v>4</v>
      </c>
      <c r="G391" s="346">
        <v>2</v>
      </c>
      <c r="H391" s="346">
        <v>0</v>
      </c>
      <c r="I391" s="346" t="s">
        <v>14961</v>
      </c>
      <c r="J391" s="346"/>
      <c r="K391" s="346" t="s">
        <v>14985</v>
      </c>
      <c r="L391" s="346"/>
      <c r="M391" s="346" t="s">
        <v>14961</v>
      </c>
      <c r="N391" s="346" t="s">
        <v>132</v>
      </c>
      <c r="O391" s="346" t="s">
        <v>14963</v>
      </c>
      <c r="P391" s="346" t="s">
        <v>14964</v>
      </c>
      <c r="Q391" s="346" t="s">
        <v>14965</v>
      </c>
      <c r="R391" s="347">
        <f t="shared" si="42"/>
        <v>0</v>
      </c>
      <c r="S391" s="347">
        <f t="shared" si="43"/>
        <v>0</v>
      </c>
      <c r="T391" s="347">
        <f t="shared" si="44"/>
        <v>0</v>
      </c>
      <c r="U391" s="347">
        <f t="shared" si="45"/>
        <v>0</v>
      </c>
      <c r="V391" s="347">
        <f t="shared" si="46"/>
        <v>0</v>
      </c>
      <c r="W391" s="347">
        <f t="shared" si="47"/>
        <v>0</v>
      </c>
      <c r="X391" s="347">
        <f t="shared" si="48"/>
        <v>0</v>
      </c>
      <c r="Y391" s="347">
        <f t="shared" si="49"/>
        <v>0</v>
      </c>
      <c r="Z391" s="347">
        <f t="shared" si="50"/>
        <v>0</v>
      </c>
      <c r="AA391" s="347">
        <f t="shared" si="51"/>
        <v>0</v>
      </c>
      <c r="AB391" s="347" t="str">
        <f t="shared" si="52"/>
        <v/>
      </c>
      <c r="AC391" s="347" t="str">
        <f t="shared" si="53"/>
        <v/>
      </c>
      <c r="AD391" s="347" t="str">
        <f t="shared" si="54"/>
        <v/>
      </c>
      <c r="AE391" s="347" t="str">
        <f t="shared" si="55"/>
        <v/>
      </c>
    </row>
    <row r="392" spans="1:31" s="344" customFormat="1" ht="21" customHeight="1" x14ac:dyDescent="0.25">
      <c r="A392" s="346" t="s">
        <v>13606</v>
      </c>
      <c r="B392" s="346" t="s">
        <v>15284</v>
      </c>
      <c r="C392" s="346" t="s">
        <v>15285</v>
      </c>
      <c r="D392" s="346" t="s">
        <v>4</v>
      </c>
      <c r="E392" s="346" t="s">
        <v>14954</v>
      </c>
      <c r="F392" s="346">
        <v>5</v>
      </c>
      <c r="G392" s="346">
        <v>0</v>
      </c>
      <c r="H392" s="346">
        <v>0</v>
      </c>
      <c r="I392" s="346"/>
      <c r="J392" s="346"/>
      <c r="K392" s="346"/>
      <c r="L392" s="346"/>
      <c r="M392" s="346"/>
      <c r="N392" s="346"/>
      <c r="O392" s="346"/>
      <c r="P392" s="346"/>
      <c r="Q392" s="346"/>
      <c r="R392" s="347">
        <f t="shared" si="42"/>
        <v>0</v>
      </c>
      <c r="S392" s="347">
        <f t="shared" si="43"/>
        <v>0</v>
      </c>
      <c r="T392" s="347">
        <f t="shared" si="44"/>
        <v>0</v>
      </c>
      <c r="U392" s="347">
        <f t="shared" si="45"/>
        <v>0</v>
      </c>
      <c r="V392" s="347">
        <f t="shared" si="46"/>
        <v>0</v>
      </c>
      <c r="W392" s="347">
        <f t="shared" si="47"/>
        <v>0</v>
      </c>
      <c r="X392" s="347">
        <f t="shared" si="48"/>
        <v>0</v>
      </c>
      <c r="Y392" s="347">
        <f t="shared" si="49"/>
        <v>0</v>
      </c>
      <c r="Z392" s="347">
        <f t="shared" si="50"/>
        <v>0</v>
      </c>
      <c r="AA392" s="347">
        <f t="shared" si="51"/>
        <v>0</v>
      </c>
      <c r="AB392" s="347" t="str">
        <f t="shared" si="52"/>
        <v/>
      </c>
      <c r="AC392" s="347" t="str">
        <f t="shared" si="53"/>
        <v/>
      </c>
      <c r="AD392" s="347" t="str">
        <f t="shared" si="54"/>
        <v/>
      </c>
      <c r="AE392" s="347" t="str">
        <f t="shared" si="55"/>
        <v/>
      </c>
    </row>
    <row r="393" spans="1:31" s="344" customFormat="1" ht="21" customHeight="1" x14ac:dyDescent="0.25">
      <c r="A393" s="346" t="s">
        <v>13606</v>
      </c>
      <c r="B393" s="346" t="s">
        <v>15286</v>
      </c>
      <c r="C393" s="346" t="s">
        <v>14940</v>
      </c>
      <c r="D393" s="346" t="s">
        <v>1</v>
      </c>
      <c r="E393" s="346" t="s">
        <v>103</v>
      </c>
      <c r="F393" s="346">
        <v>1</v>
      </c>
      <c r="G393" s="346">
        <v>0</v>
      </c>
      <c r="H393" s="346">
        <v>3</v>
      </c>
      <c r="I393" s="346"/>
      <c r="J393" s="346" t="s">
        <v>14940</v>
      </c>
      <c r="K393" s="346"/>
      <c r="L393" s="346" t="s">
        <v>14957</v>
      </c>
      <c r="M393" s="346" t="s">
        <v>14940</v>
      </c>
      <c r="N393" s="346" t="s">
        <v>126</v>
      </c>
      <c r="O393" s="346" t="s">
        <v>14942</v>
      </c>
      <c r="P393" s="346" t="s">
        <v>14943</v>
      </c>
      <c r="Q393" s="346" t="s">
        <v>14944</v>
      </c>
      <c r="R393" s="347">
        <f t="shared" si="42"/>
        <v>0</v>
      </c>
      <c r="S393" s="347">
        <f t="shared" si="43"/>
        <v>0</v>
      </c>
      <c r="T393" s="347">
        <f t="shared" si="44"/>
        <v>0</v>
      </c>
      <c r="U393" s="347">
        <f t="shared" si="45"/>
        <v>0</v>
      </c>
      <c r="V393" s="347">
        <f t="shared" si="46"/>
        <v>0</v>
      </c>
      <c r="W393" s="347">
        <f t="shared" si="47"/>
        <v>0</v>
      </c>
      <c r="X393" s="347">
        <f t="shared" si="48"/>
        <v>0</v>
      </c>
      <c r="Y393" s="347">
        <f t="shared" si="49"/>
        <v>0</v>
      </c>
      <c r="Z393" s="347">
        <f t="shared" si="50"/>
        <v>0</v>
      </c>
      <c r="AA393" s="347">
        <f t="shared" si="51"/>
        <v>0</v>
      </c>
      <c r="AB393" s="347" t="str">
        <f t="shared" si="52"/>
        <v/>
      </c>
      <c r="AC393" s="347" t="str">
        <f t="shared" si="53"/>
        <v/>
      </c>
      <c r="AD393" s="347" t="str">
        <f t="shared" si="54"/>
        <v/>
      </c>
      <c r="AE393" s="347" t="str">
        <f t="shared" si="55"/>
        <v/>
      </c>
    </row>
    <row r="394" spans="1:31" s="344" customFormat="1" ht="21" customHeight="1" x14ac:dyDescent="0.25">
      <c r="A394" s="346" t="s">
        <v>13606</v>
      </c>
      <c r="B394" s="346" t="s">
        <v>15287</v>
      </c>
      <c r="C394" s="346" t="s">
        <v>14946</v>
      </c>
      <c r="D394" s="346" t="s">
        <v>1</v>
      </c>
      <c r="E394" s="346" t="s">
        <v>103</v>
      </c>
      <c r="F394" s="346">
        <v>2</v>
      </c>
      <c r="G394" s="346">
        <v>0</v>
      </c>
      <c r="H394" s="346">
        <v>2</v>
      </c>
      <c r="I394" s="346"/>
      <c r="J394" s="346" t="s">
        <v>14946</v>
      </c>
      <c r="K394" s="346"/>
      <c r="L394" s="346" t="s">
        <v>14959</v>
      </c>
      <c r="M394" s="346" t="s">
        <v>14946</v>
      </c>
      <c r="N394" s="346" t="s">
        <v>14948</v>
      </c>
      <c r="O394" s="346" t="s">
        <v>14949</v>
      </c>
      <c r="P394" s="346" t="s">
        <v>14950</v>
      </c>
      <c r="Q394" s="346" t="s">
        <v>14951</v>
      </c>
      <c r="R394" s="347">
        <f t="shared" si="42"/>
        <v>0</v>
      </c>
      <c r="S394" s="347">
        <f t="shared" si="43"/>
        <v>0</v>
      </c>
      <c r="T394" s="347">
        <f t="shared" si="44"/>
        <v>0</v>
      </c>
      <c r="U394" s="347">
        <f t="shared" si="45"/>
        <v>0</v>
      </c>
      <c r="V394" s="347">
        <f t="shared" si="46"/>
        <v>0</v>
      </c>
      <c r="W394" s="347">
        <f t="shared" si="47"/>
        <v>0</v>
      </c>
      <c r="X394" s="347">
        <f t="shared" si="48"/>
        <v>0</v>
      </c>
      <c r="Y394" s="347">
        <f t="shared" si="49"/>
        <v>0</v>
      </c>
      <c r="Z394" s="347">
        <f t="shared" si="50"/>
        <v>0</v>
      </c>
      <c r="AA394" s="347">
        <f t="shared" si="51"/>
        <v>0</v>
      </c>
      <c r="AB394" s="347" t="str">
        <f t="shared" si="52"/>
        <v/>
      </c>
      <c r="AC394" s="347" t="str">
        <f t="shared" si="53"/>
        <v/>
      </c>
      <c r="AD394" s="347" t="str">
        <f t="shared" si="54"/>
        <v/>
      </c>
      <c r="AE394" s="347" t="str">
        <f t="shared" si="55"/>
        <v/>
      </c>
    </row>
    <row r="395" spans="1:31" s="344" customFormat="1" ht="21" customHeight="1" x14ac:dyDescent="0.25">
      <c r="A395" s="346" t="s">
        <v>13606</v>
      </c>
      <c r="B395" s="346" t="s">
        <v>15288</v>
      </c>
      <c r="C395" s="346" t="s">
        <v>14961</v>
      </c>
      <c r="D395" s="346" t="s">
        <v>1</v>
      </c>
      <c r="E395" s="346" t="s">
        <v>103</v>
      </c>
      <c r="F395" s="346">
        <v>3</v>
      </c>
      <c r="G395" s="346">
        <v>0</v>
      </c>
      <c r="H395" s="346">
        <v>2</v>
      </c>
      <c r="I395" s="346"/>
      <c r="J395" s="346" t="s">
        <v>14961</v>
      </c>
      <c r="K395" s="346"/>
      <c r="L395" s="346" t="s">
        <v>14962</v>
      </c>
      <c r="M395" s="346" t="s">
        <v>14961</v>
      </c>
      <c r="N395" s="346" t="s">
        <v>132</v>
      </c>
      <c r="O395" s="346" t="s">
        <v>14963</v>
      </c>
      <c r="P395" s="346" t="s">
        <v>14964</v>
      </c>
      <c r="Q395" s="346" t="s">
        <v>14965</v>
      </c>
      <c r="R395" s="347">
        <f t="shared" si="42"/>
        <v>0</v>
      </c>
      <c r="S395" s="347">
        <f t="shared" si="43"/>
        <v>0</v>
      </c>
      <c r="T395" s="347">
        <f t="shared" si="44"/>
        <v>0</v>
      </c>
      <c r="U395" s="347">
        <f t="shared" si="45"/>
        <v>0</v>
      </c>
      <c r="V395" s="347">
        <f t="shared" si="46"/>
        <v>0</v>
      </c>
      <c r="W395" s="347">
        <f t="shared" si="47"/>
        <v>0</v>
      </c>
      <c r="X395" s="347">
        <f t="shared" si="48"/>
        <v>0</v>
      </c>
      <c r="Y395" s="347">
        <f t="shared" si="49"/>
        <v>0</v>
      </c>
      <c r="Z395" s="347">
        <f t="shared" si="50"/>
        <v>0</v>
      </c>
      <c r="AA395" s="347">
        <f t="shared" si="51"/>
        <v>0</v>
      </c>
      <c r="AB395" s="347" t="str">
        <f t="shared" si="52"/>
        <v/>
      </c>
      <c r="AC395" s="347" t="str">
        <f t="shared" si="53"/>
        <v/>
      </c>
      <c r="AD395" s="347" t="str">
        <f t="shared" si="54"/>
        <v/>
      </c>
      <c r="AE395" s="347" t="str">
        <f t="shared" si="55"/>
        <v/>
      </c>
    </row>
    <row r="396" spans="1:31" s="344" customFormat="1" ht="21" customHeight="1" x14ac:dyDescent="0.25">
      <c r="A396" s="346" t="s">
        <v>13606</v>
      </c>
      <c r="B396" s="346" t="s">
        <v>15289</v>
      </c>
      <c r="C396" s="346" t="s">
        <v>14987</v>
      </c>
      <c r="D396" s="346" t="s">
        <v>1</v>
      </c>
      <c r="E396" s="346" t="s">
        <v>103</v>
      </c>
      <c r="F396" s="346">
        <v>4</v>
      </c>
      <c r="G396" s="346">
        <v>0</v>
      </c>
      <c r="H396" s="346">
        <v>2</v>
      </c>
      <c r="I396" s="346"/>
      <c r="J396" s="346" t="s">
        <v>14987</v>
      </c>
      <c r="K396" s="346"/>
      <c r="L396" s="346" t="s">
        <v>14996</v>
      </c>
      <c r="M396" s="346" t="s">
        <v>14987</v>
      </c>
      <c r="N396" s="346" t="s">
        <v>14989</v>
      </c>
      <c r="O396" s="346" t="s">
        <v>14990</v>
      </c>
      <c r="P396" s="346" t="s">
        <v>179</v>
      </c>
      <c r="Q396" s="346" t="s">
        <v>14991</v>
      </c>
      <c r="R396" s="347">
        <f t="shared" si="42"/>
        <v>0</v>
      </c>
      <c r="S396" s="347">
        <f t="shared" si="43"/>
        <v>0</v>
      </c>
      <c r="T396" s="347">
        <f t="shared" si="44"/>
        <v>0</v>
      </c>
      <c r="U396" s="347">
        <f t="shared" si="45"/>
        <v>0</v>
      </c>
      <c r="V396" s="347">
        <f t="shared" si="46"/>
        <v>0</v>
      </c>
      <c r="W396" s="347">
        <f t="shared" si="47"/>
        <v>0</v>
      </c>
      <c r="X396" s="347">
        <f t="shared" si="48"/>
        <v>0</v>
      </c>
      <c r="Y396" s="347">
        <f t="shared" si="49"/>
        <v>0</v>
      </c>
      <c r="Z396" s="347">
        <f t="shared" si="50"/>
        <v>0</v>
      </c>
      <c r="AA396" s="347">
        <f t="shared" si="51"/>
        <v>0</v>
      </c>
      <c r="AB396" s="347" t="str">
        <f t="shared" si="52"/>
        <v/>
      </c>
      <c r="AC396" s="347" t="str">
        <f t="shared" si="53"/>
        <v/>
      </c>
      <c r="AD396" s="347" t="str">
        <f t="shared" si="54"/>
        <v/>
      </c>
      <c r="AE396" s="347" t="str">
        <f t="shared" si="55"/>
        <v/>
      </c>
    </row>
    <row r="397" spans="1:31" s="344" customFormat="1" ht="21" customHeight="1" x14ac:dyDescent="0.25">
      <c r="A397" s="346" t="s">
        <v>13606</v>
      </c>
      <c r="B397" s="346" t="s">
        <v>15290</v>
      </c>
      <c r="C397" s="346" t="s">
        <v>15291</v>
      </c>
      <c r="D397" s="346" t="s">
        <v>1</v>
      </c>
      <c r="E397" s="346" t="s">
        <v>14954</v>
      </c>
      <c r="F397" s="346">
        <v>5</v>
      </c>
      <c r="G397" s="346">
        <v>0</v>
      </c>
      <c r="H397" s="346">
        <v>0</v>
      </c>
      <c r="I397" s="346"/>
      <c r="J397" s="346"/>
      <c r="K397" s="346"/>
      <c r="L397" s="346"/>
      <c r="M397" s="346"/>
      <c r="N397" s="346"/>
      <c r="O397" s="346"/>
      <c r="P397" s="346"/>
      <c r="Q397" s="346"/>
      <c r="R397" s="347">
        <f t="shared" si="42"/>
        <v>0</v>
      </c>
      <c r="S397" s="347">
        <f t="shared" si="43"/>
        <v>0</v>
      </c>
      <c r="T397" s="347">
        <f t="shared" si="44"/>
        <v>0</v>
      </c>
      <c r="U397" s="347">
        <f t="shared" si="45"/>
        <v>0</v>
      </c>
      <c r="V397" s="347">
        <f t="shared" si="46"/>
        <v>0</v>
      </c>
      <c r="W397" s="347">
        <f t="shared" si="47"/>
        <v>0</v>
      </c>
      <c r="X397" s="347">
        <f t="shared" si="48"/>
        <v>0</v>
      </c>
      <c r="Y397" s="347">
        <f t="shared" si="49"/>
        <v>0</v>
      </c>
      <c r="Z397" s="347">
        <f t="shared" si="50"/>
        <v>0</v>
      </c>
      <c r="AA397" s="347">
        <f t="shared" si="51"/>
        <v>0</v>
      </c>
      <c r="AB397" s="347" t="str">
        <f t="shared" si="52"/>
        <v/>
      </c>
      <c r="AC397" s="347" t="str">
        <f t="shared" si="53"/>
        <v/>
      </c>
      <c r="AD397" s="347" t="str">
        <f t="shared" si="54"/>
        <v/>
      </c>
      <c r="AE397" s="347" t="str">
        <f t="shared" si="55"/>
        <v/>
      </c>
    </row>
    <row r="398" spans="1:31" s="344" customFormat="1" ht="21" customHeight="1" x14ac:dyDescent="0.25">
      <c r="A398" s="346" t="s">
        <v>14060</v>
      </c>
      <c r="B398" s="346" t="s">
        <v>15292</v>
      </c>
      <c r="C398" s="346" t="s">
        <v>14933</v>
      </c>
      <c r="D398" s="346" t="s">
        <v>4</v>
      </c>
      <c r="E398" s="346" t="s">
        <v>103</v>
      </c>
      <c r="F398" s="346">
        <v>1</v>
      </c>
      <c r="G398" s="346">
        <v>4</v>
      </c>
      <c r="H398" s="346">
        <v>0</v>
      </c>
      <c r="I398" s="346" t="s">
        <v>14933</v>
      </c>
      <c r="J398" s="346"/>
      <c r="K398" s="346" t="s">
        <v>14934</v>
      </c>
      <c r="L398" s="346"/>
      <c r="M398" s="346" t="s">
        <v>14933</v>
      </c>
      <c r="N398" s="346" t="s">
        <v>14935</v>
      </c>
      <c r="O398" s="346" t="s">
        <v>14936</v>
      </c>
      <c r="P398" s="346" t="s">
        <v>14937</v>
      </c>
      <c r="Q398" s="346" t="s">
        <v>14938</v>
      </c>
      <c r="R398" s="347">
        <f t="shared" si="42"/>
        <v>0</v>
      </c>
      <c r="S398" s="347">
        <f t="shared" si="43"/>
        <v>0</v>
      </c>
      <c r="T398" s="347">
        <f t="shared" si="44"/>
        <v>0</v>
      </c>
      <c r="U398" s="347">
        <f t="shared" si="45"/>
        <v>0</v>
      </c>
      <c r="V398" s="347">
        <f t="shared" si="46"/>
        <v>0</v>
      </c>
      <c r="W398" s="347">
        <f t="shared" si="47"/>
        <v>0</v>
      </c>
      <c r="X398" s="347">
        <f t="shared" si="48"/>
        <v>0</v>
      </c>
      <c r="Y398" s="347">
        <f t="shared" si="49"/>
        <v>0</v>
      </c>
      <c r="Z398" s="347">
        <f t="shared" si="50"/>
        <v>0</v>
      </c>
      <c r="AA398" s="347">
        <f t="shared" si="51"/>
        <v>0</v>
      </c>
      <c r="AB398" s="347" t="str">
        <f t="shared" si="52"/>
        <v/>
      </c>
      <c r="AC398" s="347" t="str">
        <f t="shared" si="53"/>
        <v/>
      </c>
      <c r="AD398" s="347" t="str">
        <f t="shared" si="54"/>
        <v/>
      </c>
      <c r="AE398" s="347" t="str">
        <f t="shared" si="55"/>
        <v/>
      </c>
    </row>
    <row r="399" spans="1:31" s="344" customFormat="1" ht="21" customHeight="1" x14ac:dyDescent="0.25">
      <c r="A399" s="346" t="s">
        <v>14060</v>
      </c>
      <c r="B399" s="346" t="s">
        <v>15293</v>
      </c>
      <c r="C399" s="346" t="s">
        <v>14940</v>
      </c>
      <c r="D399" s="346" t="s">
        <v>4</v>
      </c>
      <c r="E399" s="346" t="s">
        <v>103</v>
      </c>
      <c r="F399" s="346">
        <v>2</v>
      </c>
      <c r="G399" s="346">
        <v>3</v>
      </c>
      <c r="H399" s="346">
        <v>0</v>
      </c>
      <c r="I399" s="346" t="s">
        <v>14940</v>
      </c>
      <c r="J399" s="346"/>
      <c r="K399" s="346" t="s">
        <v>14941</v>
      </c>
      <c r="L399" s="346"/>
      <c r="M399" s="346" t="s">
        <v>14940</v>
      </c>
      <c r="N399" s="346" t="s">
        <v>126</v>
      </c>
      <c r="O399" s="346" t="s">
        <v>14942</v>
      </c>
      <c r="P399" s="346" t="s">
        <v>14943</v>
      </c>
      <c r="Q399" s="346" t="s">
        <v>14944</v>
      </c>
      <c r="R399" s="347">
        <f t="shared" si="42"/>
        <v>0</v>
      </c>
      <c r="S399" s="347">
        <f t="shared" si="43"/>
        <v>0</v>
      </c>
      <c r="T399" s="347">
        <f t="shared" si="44"/>
        <v>0</v>
      </c>
      <c r="U399" s="347">
        <f t="shared" si="45"/>
        <v>0</v>
      </c>
      <c r="V399" s="347">
        <f t="shared" si="46"/>
        <v>0</v>
      </c>
      <c r="W399" s="347">
        <f t="shared" si="47"/>
        <v>0</v>
      </c>
      <c r="X399" s="347">
        <f t="shared" si="48"/>
        <v>0</v>
      </c>
      <c r="Y399" s="347">
        <f t="shared" si="49"/>
        <v>0</v>
      </c>
      <c r="Z399" s="347">
        <f t="shared" si="50"/>
        <v>0</v>
      </c>
      <c r="AA399" s="347">
        <f t="shared" si="51"/>
        <v>0</v>
      </c>
      <c r="AB399" s="347" t="str">
        <f t="shared" si="52"/>
        <v/>
      </c>
      <c r="AC399" s="347" t="str">
        <f t="shared" si="53"/>
        <v/>
      </c>
      <c r="AD399" s="347" t="str">
        <f t="shared" si="54"/>
        <v/>
      </c>
      <c r="AE399" s="347" t="str">
        <f t="shared" si="55"/>
        <v/>
      </c>
    </row>
    <row r="400" spans="1:31" s="344" customFormat="1" ht="21" customHeight="1" x14ac:dyDescent="0.25">
      <c r="A400" s="346" t="s">
        <v>14060</v>
      </c>
      <c r="B400" s="346" t="s">
        <v>15294</v>
      </c>
      <c r="C400" s="346" t="s">
        <v>14946</v>
      </c>
      <c r="D400" s="346" t="s">
        <v>4</v>
      </c>
      <c r="E400" s="346" t="s">
        <v>103</v>
      </c>
      <c r="F400" s="346">
        <v>3</v>
      </c>
      <c r="G400" s="346">
        <v>3</v>
      </c>
      <c r="H400" s="346">
        <v>0</v>
      </c>
      <c r="I400" s="346" t="s">
        <v>14946</v>
      </c>
      <c r="J400" s="346"/>
      <c r="K400" s="346" t="s">
        <v>14947</v>
      </c>
      <c r="L400" s="346"/>
      <c r="M400" s="346" t="s">
        <v>14946</v>
      </c>
      <c r="N400" s="346" t="s">
        <v>14948</v>
      </c>
      <c r="O400" s="346" t="s">
        <v>14949</v>
      </c>
      <c r="P400" s="346" t="s">
        <v>14950</v>
      </c>
      <c r="Q400" s="346" t="s">
        <v>14951</v>
      </c>
      <c r="R400" s="347">
        <f t="shared" si="42"/>
        <v>0</v>
      </c>
      <c r="S400" s="347">
        <f t="shared" si="43"/>
        <v>0</v>
      </c>
      <c r="T400" s="347">
        <f t="shared" si="44"/>
        <v>0</v>
      </c>
      <c r="U400" s="347">
        <f t="shared" si="45"/>
        <v>0</v>
      </c>
      <c r="V400" s="347">
        <f t="shared" si="46"/>
        <v>0</v>
      </c>
      <c r="W400" s="347">
        <f t="shared" si="47"/>
        <v>0</v>
      </c>
      <c r="X400" s="347">
        <f t="shared" si="48"/>
        <v>0</v>
      </c>
      <c r="Y400" s="347">
        <f t="shared" si="49"/>
        <v>0</v>
      </c>
      <c r="Z400" s="347">
        <f t="shared" si="50"/>
        <v>0</v>
      </c>
      <c r="AA400" s="347">
        <f t="shared" si="51"/>
        <v>0</v>
      </c>
      <c r="AB400" s="347" t="str">
        <f t="shared" si="52"/>
        <v/>
      </c>
      <c r="AC400" s="347" t="str">
        <f t="shared" si="53"/>
        <v/>
      </c>
      <c r="AD400" s="347" t="str">
        <f t="shared" si="54"/>
        <v/>
      </c>
      <c r="AE400" s="347" t="str">
        <f t="shared" si="55"/>
        <v/>
      </c>
    </row>
    <row r="401" spans="1:31" s="344" customFormat="1" ht="21" customHeight="1" x14ac:dyDescent="0.25">
      <c r="A401" s="346" t="s">
        <v>14060</v>
      </c>
      <c r="B401" s="346" t="s">
        <v>15295</v>
      </c>
      <c r="C401" s="346" t="s">
        <v>14961</v>
      </c>
      <c r="D401" s="346" t="s">
        <v>4</v>
      </c>
      <c r="E401" s="346" t="s">
        <v>103</v>
      </c>
      <c r="F401" s="346">
        <v>4</v>
      </c>
      <c r="G401" s="346">
        <v>2</v>
      </c>
      <c r="H401" s="346">
        <v>0</v>
      </c>
      <c r="I401" s="346" t="s">
        <v>14961</v>
      </c>
      <c r="J401" s="346"/>
      <c r="K401" s="346" t="s">
        <v>14985</v>
      </c>
      <c r="L401" s="346"/>
      <c r="M401" s="346" t="s">
        <v>14961</v>
      </c>
      <c r="N401" s="346" t="s">
        <v>132</v>
      </c>
      <c r="O401" s="346" t="s">
        <v>14963</v>
      </c>
      <c r="P401" s="346" t="s">
        <v>14964</v>
      </c>
      <c r="Q401" s="346" t="s">
        <v>14965</v>
      </c>
      <c r="R401" s="347">
        <f t="shared" si="42"/>
        <v>0</v>
      </c>
      <c r="S401" s="347">
        <f t="shared" si="43"/>
        <v>0</v>
      </c>
      <c r="T401" s="347">
        <f t="shared" si="44"/>
        <v>0</v>
      </c>
      <c r="U401" s="347">
        <f t="shared" si="45"/>
        <v>0</v>
      </c>
      <c r="V401" s="347">
        <f t="shared" si="46"/>
        <v>0</v>
      </c>
      <c r="W401" s="347">
        <f t="shared" si="47"/>
        <v>0</v>
      </c>
      <c r="X401" s="347">
        <f t="shared" si="48"/>
        <v>0</v>
      </c>
      <c r="Y401" s="347">
        <f t="shared" si="49"/>
        <v>0</v>
      </c>
      <c r="Z401" s="347">
        <f t="shared" si="50"/>
        <v>0</v>
      </c>
      <c r="AA401" s="347">
        <f t="shared" si="51"/>
        <v>0</v>
      </c>
      <c r="AB401" s="347" t="str">
        <f t="shared" si="52"/>
        <v/>
      </c>
      <c r="AC401" s="347" t="str">
        <f t="shared" si="53"/>
        <v/>
      </c>
      <c r="AD401" s="347" t="str">
        <f t="shared" si="54"/>
        <v/>
      </c>
      <c r="AE401" s="347" t="str">
        <f t="shared" si="55"/>
        <v/>
      </c>
    </row>
    <row r="402" spans="1:31" s="344" customFormat="1" ht="21" customHeight="1" x14ac:dyDescent="0.25">
      <c r="A402" s="346" t="s">
        <v>14060</v>
      </c>
      <c r="B402" s="346" t="s">
        <v>15296</v>
      </c>
      <c r="C402" s="346" t="s">
        <v>15297</v>
      </c>
      <c r="D402" s="346" t="s">
        <v>4</v>
      </c>
      <c r="E402" s="346" t="s">
        <v>14954</v>
      </c>
      <c r="F402" s="346">
        <v>5</v>
      </c>
      <c r="G402" s="346">
        <v>0</v>
      </c>
      <c r="H402" s="346">
        <v>0</v>
      </c>
      <c r="I402" s="346"/>
      <c r="J402" s="346"/>
      <c r="K402" s="346"/>
      <c r="L402" s="346"/>
      <c r="M402" s="346"/>
      <c r="N402" s="346"/>
      <c r="O402" s="346"/>
      <c r="P402" s="346"/>
      <c r="Q402" s="346"/>
      <c r="R402" s="347">
        <f t="shared" si="42"/>
        <v>0</v>
      </c>
      <c r="S402" s="347">
        <f t="shared" si="43"/>
        <v>0</v>
      </c>
      <c r="T402" s="347">
        <f t="shared" si="44"/>
        <v>0</v>
      </c>
      <c r="U402" s="347">
        <f t="shared" si="45"/>
        <v>0</v>
      </c>
      <c r="V402" s="347">
        <f t="shared" si="46"/>
        <v>0</v>
      </c>
      <c r="W402" s="347">
        <f t="shared" si="47"/>
        <v>0</v>
      </c>
      <c r="X402" s="347">
        <f t="shared" si="48"/>
        <v>0</v>
      </c>
      <c r="Y402" s="347">
        <f t="shared" si="49"/>
        <v>0</v>
      </c>
      <c r="Z402" s="347">
        <f t="shared" si="50"/>
        <v>0</v>
      </c>
      <c r="AA402" s="347">
        <f t="shared" si="51"/>
        <v>0</v>
      </c>
      <c r="AB402" s="347" t="str">
        <f t="shared" si="52"/>
        <v/>
      </c>
      <c r="AC402" s="347" t="str">
        <f t="shared" si="53"/>
        <v/>
      </c>
      <c r="AD402" s="347" t="str">
        <f t="shared" si="54"/>
        <v/>
      </c>
      <c r="AE402" s="347" t="str">
        <f t="shared" si="55"/>
        <v/>
      </c>
    </row>
    <row r="403" spans="1:31" s="344" customFormat="1" ht="21" customHeight="1" x14ac:dyDescent="0.25">
      <c r="A403" s="346" t="s">
        <v>14060</v>
      </c>
      <c r="B403" s="346" t="s">
        <v>15298</v>
      </c>
      <c r="C403" s="346" t="s">
        <v>14940</v>
      </c>
      <c r="D403" s="346" t="s">
        <v>1</v>
      </c>
      <c r="E403" s="346" t="s">
        <v>103</v>
      </c>
      <c r="F403" s="346">
        <v>1</v>
      </c>
      <c r="G403" s="346">
        <v>0</v>
      </c>
      <c r="H403" s="346">
        <v>3</v>
      </c>
      <c r="I403" s="346"/>
      <c r="J403" s="346" t="s">
        <v>14940</v>
      </c>
      <c r="K403" s="346"/>
      <c r="L403" s="346" t="s">
        <v>14957</v>
      </c>
      <c r="M403" s="346" t="s">
        <v>14940</v>
      </c>
      <c r="N403" s="346" t="s">
        <v>126</v>
      </c>
      <c r="O403" s="346" t="s">
        <v>14942</v>
      </c>
      <c r="P403" s="346" t="s">
        <v>14943</v>
      </c>
      <c r="Q403" s="346" t="s">
        <v>14944</v>
      </c>
      <c r="R403" s="347">
        <f t="shared" si="42"/>
        <v>0</v>
      </c>
      <c r="S403" s="347">
        <f t="shared" si="43"/>
        <v>0</v>
      </c>
      <c r="T403" s="347">
        <f t="shared" si="44"/>
        <v>0</v>
      </c>
      <c r="U403" s="347">
        <f t="shared" si="45"/>
        <v>0</v>
      </c>
      <c r="V403" s="347">
        <f t="shared" si="46"/>
        <v>0</v>
      </c>
      <c r="W403" s="347">
        <f t="shared" si="47"/>
        <v>0</v>
      </c>
      <c r="X403" s="347">
        <f t="shared" si="48"/>
        <v>0</v>
      </c>
      <c r="Y403" s="347">
        <f t="shared" si="49"/>
        <v>0</v>
      </c>
      <c r="Z403" s="347">
        <f t="shared" si="50"/>
        <v>0</v>
      </c>
      <c r="AA403" s="347">
        <f t="shared" si="51"/>
        <v>0</v>
      </c>
      <c r="AB403" s="347" t="str">
        <f t="shared" si="52"/>
        <v/>
      </c>
      <c r="AC403" s="347" t="str">
        <f t="shared" si="53"/>
        <v/>
      </c>
      <c r="AD403" s="347" t="str">
        <f t="shared" si="54"/>
        <v/>
      </c>
      <c r="AE403" s="347" t="str">
        <f t="shared" si="55"/>
        <v/>
      </c>
    </row>
    <row r="404" spans="1:31" s="344" customFormat="1" ht="21" customHeight="1" x14ac:dyDescent="0.25">
      <c r="A404" s="346" t="s">
        <v>14060</v>
      </c>
      <c r="B404" s="346" t="s">
        <v>15299</v>
      </c>
      <c r="C404" s="346" t="s">
        <v>14946</v>
      </c>
      <c r="D404" s="346" t="s">
        <v>1</v>
      </c>
      <c r="E404" s="346" t="s">
        <v>103</v>
      </c>
      <c r="F404" s="346">
        <v>2</v>
      </c>
      <c r="G404" s="346">
        <v>0</v>
      </c>
      <c r="H404" s="346">
        <v>3</v>
      </c>
      <c r="I404" s="346"/>
      <c r="J404" s="346" t="s">
        <v>14946</v>
      </c>
      <c r="K404" s="346"/>
      <c r="L404" s="346" t="s">
        <v>14959</v>
      </c>
      <c r="M404" s="346" t="s">
        <v>14946</v>
      </c>
      <c r="N404" s="346" t="s">
        <v>14948</v>
      </c>
      <c r="O404" s="346" t="s">
        <v>14949</v>
      </c>
      <c r="P404" s="346" t="s">
        <v>14950</v>
      </c>
      <c r="Q404" s="346" t="s">
        <v>14951</v>
      </c>
      <c r="R404" s="347">
        <f t="shared" si="42"/>
        <v>0</v>
      </c>
      <c r="S404" s="347">
        <f t="shared" si="43"/>
        <v>0</v>
      </c>
      <c r="T404" s="347">
        <f t="shared" si="44"/>
        <v>0</v>
      </c>
      <c r="U404" s="347">
        <f t="shared" si="45"/>
        <v>0</v>
      </c>
      <c r="V404" s="347">
        <f t="shared" si="46"/>
        <v>0</v>
      </c>
      <c r="W404" s="347">
        <f t="shared" si="47"/>
        <v>0</v>
      </c>
      <c r="X404" s="347">
        <f t="shared" si="48"/>
        <v>0</v>
      </c>
      <c r="Y404" s="347">
        <f t="shared" si="49"/>
        <v>0</v>
      </c>
      <c r="Z404" s="347">
        <f t="shared" si="50"/>
        <v>0</v>
      </c>
      <c r="AA404" s="347">
        <f t="shared" si="51"/>
        <v>0</v>
      </c>
      <c r="AB404" s="347" t="str">
        <f t="shared" si="52"/>
        <v/>
      </c>
      <c r="AC404" s="347" t="str">
        <f t="shared" si="53"/>
        <v/>
      </c>
      <c r="AD404" s="347" t="str">
        <f t="shared" si="54"/>
        <v/>
      </c>
      <c r="AE404" s="347" t="str">
        <f t="shared" si="55"/>
        <v/>
      </c>
    </row>
    <row r="405" spans="1:31" s="344" customFormat="1" ht="21" customHeight="1" x14ac:dyDescent="0.25">
      <c r="A405" s="346" t="s">
        <v>14060</v>
      </c>
      <c r="B405" s="346" t="s">
        <v>15300</v>
      </c>
      <c r="C405" s="346" t="s">
        <v>14961</v>
      </c>
      <c r="D405" s="346" t="s">
        <v>1</v>
      </c>
      <c r="E405" s="346" t="s">
        <v>103</v>
      </c>
      <c r="F405" s="346">
        <v>3</v>
      </c>
      <c r="G405" s="346">
        <v>0</v>
      </c>
      <c r="H405" s="346">
        <v>2</v>
      </c>
      <c r="I405" s="346"/>
      <c r="J405" s="346" t="s">
        <v>14961</v>
      </c>
      <c r="K405" s="346"/>
      <c r="L405" s="346" t="s">
        <v>14962</v>
      </c>
      <c r="M405" s="346" t="s">
        <v>14961</v>
      </c>
      <c r="N405" s="346" t="s">
        <v>132</v>
      </c>
      <c r="O405" s="346" t="s">
        <v>14963</v>
      </c>
      <c r="P405" s="346" t="s">
        <v>14964</v>
      </c>
      <c r="Q405" s="346" t="s">
        <v>14965</v>
      </c>
      <c r="R405" s="347">
        <f t="shared" si="42"/>
        <v>0</v>
      </c>
      <c r="S405" s="347">
        <f t="shared" si="43"/>
        <v>0</v>
      </c>
      <c r="T405" s="347">
        <f t="shared" si="44"/>
        <v>0</v>
      </c>
      <c r="U405" s="347">
        <f t="shared" si="45"/>
        <v>0</v>
      </c>
      <c r="V405" s="347">
        <f t="shared" si="46"/>
        <v>0</v>
      </c>
      <c r="W405" s="347">
        <f t="shared" si="47"/>
        <v>0</v>
      </c>
      <c r="X405" s="347">
        <f t="shared" si="48"/>
        <v>0</v>
      </c>
      <c r="Y405" s="347">
        <f t="shared" si="49"/>
        <v>0</v>
      </c>
      <c r="Z405" s="347">
        <f t="shared" si="50"/>
        <v>0</v>
      </c>
      <c r="AA405" s="347">
        <f t="shared" si="51"/>
        <v>0</v>
      </c>
      <c r="AB405" s="347" t="str">
        <f t="shared" si="52"/>
        <v/>
      </c>
      <c r="AC405" s="347" t="str">
        <f t="shared" si="53"/>
        <v/>
      </c>
      <c r="AD405" s="347" t="str">
        <f t="shared" si="54"/>
        <v/>
      </c>
      <c r="AE405" s="347" t="str">
        <f t="shared" si="55"/>
        <v/>
      </c>
    </row>
    <row r="406" spans="1:31" s="344" customFormat="1" ht="21" customHeight="1" x14ac:dyDescent="0.25">
      <c r="A406" s="346" t="s">
        <v>14060</v>
      </c>
      <c r="B406" s="346" t="s">
        <v>15301</v>
      </c>
      <c r="C406" s="346" t="s">
        <v>14987</v>
      </c>
      <c r="D406" s="346" t="s">
        <v>1</v>
      </c>
      <c r="E406" s="346" t="s">
        <v>103</v>
      </c>
      <c r="F406" s="346">
        <v>4</v>
      </c>
      <c r="G406" s="346">
        <v>0</v>
      </c>
      <c r="H406" s="346">
        <v>2</v>
      </c>
      <c r="I406" s="346"/>
      <c r="J406" s="346" t="s">
        <v>14987</v>
      </c>
      <c r="K406" s="346"/>
      <c r="L406" s="346" t="s">
        <v>14996</v>
      </c>
      <c r="M406" s="346" t="s">
        <v>14987</v>
      </c>
      <c r="N406" s="346" t="s">
        <v>14989</v>
      </c>
      <c r="O406" s="346" t="s">
        <v>14990</v>
      </c>
      <c r="P406" s="346" t="s">
        <v>179</v>
      </c>
      <c r="Q406" s="346" t="s">
        <v>14991</v>
      </c>
      <c r="R406" s="347">
        <f t="shared" si="42"/>
        <v>0</v>
      </c>
      <c r="S406" s="347">
        <f t="shared" si="43"/>
        <v>0</v>
      </c>
      <c r="T406" s="347">
        <f t="shared" si="44"/>
        <v>0</v>
      </c>
      <c r="U406" s="347">
        <f t="shared" si="45"/>
        <v>0</v>
      </c>
      <c r="V406" s="347">
        <f t="shared" si="46"/>
        <v>0</v>
      </c>
      <c r="W406" s="347">
        <f t="shared" si="47"/>
        <v>0</v>
      </c>
      <c r="X406" s="347">
        <f t="shared" si="48"/>
        <v>0</v>
      </c>
      <c r="Y406" s="347">
        <f t="shared" si="49"/>
        <v>0</v>
      </c>
      <c r="Z406" s="347">
        <f t="shared" si="50"/>
        <v>0</v>
      </c>
      <c r="AA406" s="347">
        <f t="shared" si="51"/>
        <v>0</v>
      </c>
      <c r="AB406" s="347" t="str">
        <f t="shared" si="52"/>
        <v/>
      </c>
      <c r="AC406" s="347" t="str">
        <f t="shared" si="53"/>
        <v/>
      </c>
      <c r="AD406" s="347" t="str">
        <f t="shared" si="54"/>
        <v/>
      </c>
      <c r="AE406" s="347" t="str">
        <f t="shared" si="55"/>
        <v/>
      </c>
    </row>
    <row r="407" spans="1:31" s="344" customFormat="1" ht="21" customHeight="1" x14ac:dyDescent="0.25">
      <c r="A407" s="346" t="s">
        <v>14060</v>
      </c>
      <c r="B407" s="346" t="s">
        <v>15302</v>
      </c>
      <c r="C407" s="346" t="s">
        <v>15303</v>
      </c>
      <c r="D407" s="346" t="s">
        <v>1</v>
      </c>
      <c r="E407" s="346" t="s">
        <v>14954</v>
      </c>
      <c r="F407" s="346">
        <v>5</v>
      </c>
      <c r="G407" s="346">
        <v>0</v>
      </c>
      <c r="H407" s="346">
        <v>0</v>
      </c>
      <c r="I407" s="346"/>
      <c r="J407" s="346"/>
      <c r="K407" s="346"/>
      <c r="L407" s="346"/>
      <c r="M407" s="346"/>
      <c r="N407" s="346"/>
      <c r="O407" s="346"/>
      <c r="P407" s="346"/>
      <c r="Q407" s="346"/>
      <c r="R407" s="347">
        <f t="shared" si="42"/>
        <v>0</v>
      </c>
      <c r="S407" s="347">
        <f t="shared" si="43"/>
        <v>0</v>
      </c>
      <c r="T407" s="347">
        <f t="shared" si="44"/>
        <v>0</v>
      </c>
      <c r="U407" s="347">
        <f t="shared" si="45"/>
        <v>0</v>
      </c>
      <c r="V407" s="347">
        <f t="shared" si="46"/>
        <v>0</v>
      </c>
      <c r="W407" s="347">
        <f t="shared" si="47"/>
        <v>0</v>
      </c>
      <c r="X407" s="347">
        <f t="shared" si="48"/>
        <v>0</v>
      </c>
      <c r="Y407" s="347">
        <f t="shared" si="49"/>
        <v>0</v>
      </c>
      <c r="Z407" s="347">
        <f t="shared" si="50"/>
        <v>0</v>
      </c>
      <c r="AA407" s="347">
        <f t="shared" si="51"/>
        <v>0</v>
      </c>
      <c r="AB407" s="347" t="str">
        <f t="shared" si="52"/>
        <v/>
      </c>
      <c r="AC407" s="347" t="str">
        <f t="shared" si="53"/>
        <v/>
      </c>
      <c r="AD407" s="347" t="str">
        <f t="shared" si="54"/>
        <v/>
      </c>
      <c r="AE407" s="347" t="str">
        <f t="shared" si="55"/>
        <v/>
      </c>
    </row>
    <row r="408" spans="1:31" s="344" customFormat="1" ht="21" customHeight="1" x14ac:dyDescent="0.25">
      <c r="A408" s="346" t="s">
        <v>13616</v>
      </c>
      <c r="B408" s="346" t="s">
        <v>15304</v>
      </c>
      <c r="C408" s="346" t="s">
        <v>14933</v>
      </c>
      <c r="D408" s="346" t="s">
        <v>4</v>
      </c>
      <c r="E408" s="346" t="s">
        <v>103</v>
      </c>
      <c r="F408" s="346">
        <v>1</v>
      </c>
      <c r="G408" s="346">
        <v>4</v>
      </c>
      <c r="H408" s="346">
        <v>0</v>
      </c>
      <c r="I408" s="346" t="s">
        <v>14933</v>
      </c>
      <c r="J408" s="346"/>
      <c r="K408" s="346" t="s">
        <v>14934</v>
      </c>
      <c r="L408" s="346"/>
      <c r="M408" s="346" t="s">
        <v>14933</v>
      </c>
      <c r="N408" s="346" t="s">
        <v>14935</v>
      </c>
      <c r="O408" s="346" t="s">
        <v>14936</v>
      </c>
      <c r="P408" s="346" t="s">
        <v>14937</v>
      </c>
      <c r="Q408" s="346" t="s">
        <v>14938</v>
      </c>
      <c r="R408" s="347">
        <f t="shared" si="42"/>
        <v>0</v>
      </c>
      <c r="S408" s="347">
        <f t="shared" si="43"/>
        <v>0</v>
      </c>
      <c r="T408" s="347">
        <f t="shared" si="44"/>
        <v>0</v>
      </c>
      <c r="U408" s="347">
        <f t="shared" si="45"/>
        <v>0</v>
      </c>
      <c r="V408" s="347">
        <f t="shared" si="46"/>
        <v>0</v>
      </c>
      <c r="W408" s="347">
        <f t="shared" si="47"/>
        <v>0</v>
      </c>
      <c r="X408" s="347">
        <f t="shared" si="48"/>
        <v>0</v>
      </c>
      <c r="Y408" s="347">
        <f t="shared" si="49"/>
        <v>0</v>
      </c>
      <c r="Z408" s="347">
        <f t="shared" si="50"/>
        <v>0</v>
      </c>
      <c r="AA408" s="347">
        <f t="shared" si="51"/>
        <v>0</v>
      </c>
      <c r="AB408" s="347" t="str">
        <f t="shared" si="52"/>
        <v/>
      </c>
      <c r="AC408" s="347" t="str">
        <f t="shared" si="53"/>
        <v/>
      </c>
      <c r="AD408" s="347" t="str">
        <f t="shared" si="54"/>
        <v/>
      </c>
      <c r="AE408" s="347" t="str">
        <f t="shared" si="55"/>
        <v/>
      </c>
    </row>
    <row r="409" spans="1:31" s="344" customFormat="1" ht="21" customHeight="1" x14ac:dyDescent="0.25">
      <c r="A409" s="346" t="s">
        <v>13616</v>
      </c>
      <c r="B409" s="346" t="s">
        <v>15305</v>
      </c>
      <c r="C409" s="346" t="s">
        <v>14940</v>
      </c>
      <c r="D409" s="346" t="s">
        <v>4</v>
      </c>
      <c r="E409" s="346" t="s">
        <v>103</v>
      </c>
      <c r="F409" s="346">
        <v>2</v>
      </c>
      <c r="G409" s="346">
        <v>3</v>
      </c>
      <c r="H409" s="346">
        <v>0</v>
      </c>
      <c r="I409" s="346" t="s">
        <v>14940</v>
      </c>
      <c r="J409" s="346"/>
      <c r="K409" s="346" t="s">
        <v>14941</v>
      </c>
      <c r="L409" s="346"/>
      <c r="M409" s="346" t="s">
        <v>14940</v>
      </c>
      <c r="N409" s="346" t="s">
        <v>126</v>
      </c>
      <c r="O409" s="346" t="s">
        <v>14942</v>
      </c>
      <c r="P409" s="346" t="s">
        <v>14943</v>
      </c>
      <c r="Q409" s="346" t="s">
        <v>14944</v>
      </c>
      <c r="R409" s="347">
        <f t="shared" si="42"/>
        <v>0</v>
      </c>
      <c r="S409" s="347">
        <f t="shared" si="43"/>
        <v>0</v>
      </c>
      <c r="T409" s="347">
        <f t="shared" si="44"/>
        <v>0</v>
      </c>
      <c r="U409" s="347">
        <f t="shared" si="45"/>
        <v>0</v>
      </c>
      <c r="V409" s="347">
        <f t="shared" si="46"/>
        <v>0</v>
      </c>
      <c r="W409" s="347">
        <f t="shared" si="47"/>
        <v>0</v>
      </c>
      <c r="X409" s="347">
        <f t="shared" si="48"/>
        <v>0</v>
      </c>
      <c r="Y409" s="347">
        <f t="shared" si="49"/>
        <v>0</v>
      </c>
      <c r="Z409" s="347">
        <f t="shared" si="50"/>
        <v>0</v>
      </c>
      <c r="AA409" s="347">
        <f t="shared" si="51"/>
        <v>0</v>
      </c>
      <c r="AB409" s="347" t="str">
        <f t="shared" si="52"/>
        <v/>
      </c>
      <c r="AC409" s="347" t="str">
        <f t="shared" si="53"/>
        <v/>
      </c>
      <c r="AD409" s="347" t="str">
        <f t="shared" si="54"/>
        <v/>
      </c>
      <c r="AE409" s="347" t="str">
        <f t="shared" si="55"/>
        <v/>
      </c>
    </row>
    <row r="410" spans="1:31" s="344" customFormat="1" ht="21" customHeight="1" x14ac:dyDescent="0.25">
      <c r="A410" s="346" t="s">
        <v>13616</v>
      </c>
      <c r="B410" s="346" t="s">
        <v>15306</v>
      </c>
      <c r="C410" s="346" t="s">
        <v>14946</v>
      </c>
      <c r="D410" s="346" t="s">
        <v>4</v>
      </c>
      <c r="E410" s="346" t="s">
        <v>103</v>
      </c>
      <c r="F410" s="346">
        <v>3</v>
      </c>
      <c r="G410" s="346">
        <v>3</v>
      </c>
      <c r="H410" s="346">
        <v>0</v>
      </c>
      <c r="I410" s="346" t="s">
        <v>14946</v>
      </c>
      <c r="J410" s="346"/>
      <c r="K410" s="346" t="s">
        <v>14947</v>
      </c>
      <c r="L410" s="346"/>
      <c r="M410" s="346" t="s">
        <v>14946</v>
      </c>
      <c r="N410" s="346" t="s">
        <v>14948</v>
      </c>
      <c r="O410" s="346" t="s">
        <v>14949</v>
      </c>
      <c r="P410" s="346" t="s">
        <v>14950</v>
      </c>
      <c r="Q410" s="346" t="s">
        <v>14951</v>
      </c>
      <c r="R410" s="347">
        <f t="shared" si="42"/>
        <v>0</v>
      </c>
      <c r="S410" s="347">
        <f t="shared" si="43"/>
        <v>0</v>
      </c>
      <c r="T410" s="347">
        <f t="shared" si="44"/>
        <v>0</v>
      </c>
      <c r="U410" s="347">
        <f t="shared" si="45"/>
        <v>0</v>
      </c>
      <c r="V410" s="347">
        <f t="shared" si="46"/>
        <v>0</v>
      </c>
      <c r="W410" s="347">
        <f t="shared" si="47"/>
        <v>0</v>
      </c>
      <c r="X410" s="347">
        <f t="shared" si="48"/>
        <v>0</v>
      </c>
      <c r="Y410" s="347">
        <f t="shared" si="49"/>
        <v>0</v>
      </c>
      <c r="Z410" s="347">
        <f t="shared" si="50"/>
        <v>0</v>
      </c>
      <c r="AA410" s="347">
        <f t="shared" si="51"/>
        <v>0</v>
      </c>
      <c r="AB410" s="347" t="str">
        <f t="shared" si="52"/>
        <v/>
      </c>
      <c r="AC410" s="347" t="str">
        <f t="shared" si="53"/>
        <v/>
      </c>
      <c r="AD410" s="347" t="str">
        <f t="shared" si="54"/>
        <v/>
      </c>
      <c r="AE410" s="347" t="str">
        <f t="shared" si="55"/>
        <v/>
      </c>
    </row>
    <row r="411" spans="1:31" s="344" customFormat="1" ht="21" customHeight="1" x14ac:dyDescent="0.25">
      <c r="A411" s="346" t="s">
        <v>13616</v>
      </c>
      <c r="B411" s="346" t="s">
        <v>15307</v>
      </c>
      <c r="C411" s="346" t="s">
        <v>14961</v>
      </c>
      <c r="D411" s="346" t="s">
        <v>4</v>
      </c>
      <c r="E411" s="346" t="s">
        <v>103</v>
      </c>
      <c r="F411" s="346">
        <v>4</v>
      </c>
      <c r="G411" s="346">
        <v>2</v>
      </c>
      <c r="H411" s="346">
        <v>0</v>
      </c>
      <c r="I411" s="346" t="s">
        <v>14961</v>
      </c>
      <c r="J411" s="346"/>
      <c r="K411" s="346" t="s">
        <v>14985</v>
      </c>
      <c r="L411" s="346"/>
      <c r="M411" s="346" t="s">
        <v>14961</v>
      </c>
      <c r="N411" s="346" t="s">
        <v>132</v>
      </c>
      <c r="O411" s="346" t="s">
        <v>14963</v>
      </c>
      <c r="P411" s="346" t="s">
        <v>14964</v>
      </c>
      <c r="Q411" s="346" t="s">
        <v>14965</v>
      </c>
      <c r="R411" s="347">
        <f t="shared" si="42"/>
        <v>0</v>
      </c>
      <c r="S411" s="347">
        <f t="shared" si="43"/>
        <v>0</v>
      </c>
      <c r="T411" s="347">
        <f t="shared" si="44"/>
        <v>0</v>
      </c>
      <c r="U411" s="347">
        <f t="shared" si="45"/>
        <v>0</v>
      </c>
      <c r="V411" s="347">
        <f t="shared" si="46"/>
        <v>0</v>
      </c>
      <c r="W411" s="347">
        <f t="shared" si="47"/>
        <v>0</v>
      </c>
      <c r="X411" s="347">
        <f t="shared" si="48"/>
        <v>0</v>
      </c>
      <c r="Y411" s="347">
        <f t="shared" si="49"/>
        <v>0</v>
      </c>
      <c r="Z411" s="347">
        <f t="shared" si="50"/>
        <v>0</v>
      </c>
      <c r="AA411" s="347">
        <f t="shared" si="51"/>
        <v>0</v>
      </c>
      <c r="AB411" s="347" t="str">
        <f t="shared" si="52"/>
        <v/>
      </c>
      <c r="AC411" s="347" t="str">
        <f t="shared" si="53"/>
        <v/>
      </c>
      <c r="AD411" s="347" t="str">
        <f t="shared" si="54"/>
        <v/>
      </c>
      <c r="AE411" s="347" t="str">
        <f t="shared" si="55"/>
        <v/>
      </c>
    </row>
    <row r="412" spans="1:31" s="344" customFormat="1" ht="21" customHeight="1" x14ac:dyDescent="0.25">
      <c r="A412" s="346" t="s">
        <v>13616</v>
      </c>
      <c r="B412" s="346" t="s">
        <v>15308</v>
      </c>
      <c r="C412" s="346" t="s">
        <v>15309</v>
      </c>
      <c r="D412" s="346" t="s">
        <v>4</v>
      </c>
      <c r="E412" s="346" t="s">
        <v>14954</v>
      </c>
      <c r="F412" s="346">
        <v>5</v>
      </c>
      <c r="G412" s="346">
        <v>0</v>
      </c>
      <c r="H412" s="346">
        <v>0</v>
      </c>
      <c r="I412" s="346"/>
      <c r="J412" s="346"/>
      <c r="K412" s="346"/>
      <c r="L412" s="346"/>
      <c r="M412" s="346"/>
      <c r="N412" s="346"/>
      <c r="O412" s="346"/>
      <c r="P412" s="346"/>
      <c r="Q412" s="346"/>
      <c r="R412" s="347">
        <f t="shared" si="42"/>
        <v>0</v>
      </c>
      <c r="S412" s="347">
        <f t="shared" si="43"/>
        <v>0</v>
      </c>
      <c r="T412" s="347">
        <f t="shared" si="44"/>
        <v>0</v>
      </c>
      <c r="U412" s="347">
        <f t="shared" si="45"/>
        <v>0</v>
      </c>
      <c r="V412" s="347">
        <f t="shared" si="46"/>
        <v>0</v>
      </c>
      <c r="W412" s="347">
        <f t="shared" si="47"/>
        <v>0</v>
      </c>
      <c r="X412" s="347">
        <f t="shared" si="48"/>
        <v>0</v>
      </c>
      <c r="Y412" s="347">
        <f t="shared" si="49"/>
        <v>0</v>
      </c>
      <c r="Z412" s="347">
        <f t="shared" si="50"/>
        <v>0</v>
      </c>
      <c r="AA412" s="347">
        <f t="shared" si="51"/>
        <v>0</v>
      </c>
      <c r="AB412" s="347" t="str">
        <f t="shared" si="52"/>
        <v/>
      </c>
      <c r="AC412" s="347" t="str">
        <f t="shared" si="53"/>
        <v/>
      </c>
      <c r="AD412" s="347" t="str">
        <f t="shared" si="54"/>
        <v/>
      </c>
      <c r="AE412" s="347" t="str">
        <f t="shared" si="55"/>
        <v/>
      </c>
    </row>
    <row r="413" spans="1:31" s="344" customFormat="1" ht="21" customHeight="1" x14ac:dyDescent="0.25">
      <c r="A413" s="346" t="s">
        <v>13616</v>
      </c>
      <c r="B413" s="346" t="s">
        <v>15310</v>
      </c>
      <c r="C413" s="346" t="s">
        <v>14940</v>
      </c>
      <c r="D413" s="346" t="s">
        <v>1</v>
      </c>
      <c r="E413" s="346" t="s">
        <v>103</v>
      </c>
      <c r="F413" s="346">
        <v>1</v>
      </c>
      <c r="G413" s="346">
        <v>0</v>
      </c>
      <c r="H413" s="346">
        <v>3</v>
      </c>
      <c r="I413" s="346"/>
      <c r="J413" s="346" t="s">
        <v>14940</v>
      </c>
      <c r="K413" s="346"/>
      <c r="L413" s="346" t="s">
        <v>14957</v>
      </c>
      <c r="M413" s="346" t="s">
        <v>14940</v>
      </c>
      <c r="N413" s="346" t="s">
        <v>126</v>
      </c>
      <c r="O413" s="346" t="s">
        <v>14942</v>
      </c>
      <c r="P413" s="346" t="s">
        <v>14943</v>
      </c>
      <c r="Q413" s="346" t="s">
        <v>14944</v>
      </c>
      <c r="R413" s="347">
        <f t="shared" si="42"/>
        <v>0</v>
      </c>
      <c r="S413" s="347">
        <f t="shared" si="43"/>
        <v>0</v>
      </c>
      <c r="T413" s="347">
        <f t="shared" si="44"/>
        <v>0</v>
      </c>
      <c r="U413" s="347">
        <f t="shared" si="45"/>
        <v>0</v>
      </c>
      <c r="V413" s="347">
        <f t="shared" si="46"/>
        <v>0</v>
      </c>
      <c r="W413" s="347">
        <f t="shared" si="47"/>
        <v>0</v>
      </c>
      <c r="X413" s="347">
        <f t="shared" si="48"/>
        <v>0</v>
      </c>
      <c r="Y413" s="347">
        <f t="shared" si="49"/>
        <v>0</v>
      </c>
      <c r="Z413" s="347">
        <f t="shared" si="50"/>
        <v>0</v>
      </c>
      <c r="AA413" s="347">
        <f t="shared" si="51"/>
        <v>0</v>
      </c>
      <c r="AB413" s="347" t="str">
        <f t="shared" si="52"/>
        <v/>
      </c>
      <c r="AC413" s="347" t="str">
        <f t="shared" si="53"/>
        <v/>
      </c>
      <c r="AD413" s="347" t="str">
        <f t="shared" si="54"/>
        <v/>
      </c>
      <c r="AE413" s="347" t="str">
        <f t="shared" si="55"/>
        <v/>
      </c>
    </row>
    <row r="414" spans="1:31" s="344" customFormat="1" ht="21" customHeight="1" x14ac:dyDescent="0.25">
      <c r="A414" s="346" t="s">
        <v>13616</v>
      </c>
      <c r="B414" s="346" t="s">
        <v>15311</v>
      </c>
      <c r="C414" s="346" t="s">
        <v>14946</v>
      </c>
      <c r="D414" s="346" t="s">
        <v>1</v>
      </c>
      <c r="E414" s="346" t="s">
        <v>103</v>
      </c>
      <c r="F414" s="346">
        <v>2</v>
      </c>
      <c r="G414" s="346">
        <v>0</v>
      </c>
      <c r="H414" s="346">
        <v>3</v>
      </c>
      <c r="I414" s="346"/>
      <c r="J414" s="346" t="s">
        <v>14946</v>
      </c>
      <c r="K414" s="346"/>
      <c r="L414" s="346" t="s">
        <v>14959</v>
      </c>
      <c r="M414" s="346" t="s">
        <v>14946</v>
      </c>
      <c r="N414" s="346" t="s">
        <v>14948</v>
      </c>
      <c r="O414" s="346" t="s">
        <v>14949</v>
      </c>
      <c r="P414" s="346" t="s">
        <v>14950</v>
      </c>
      <c r="Q414" s="346" t="s">
        <v>14951</v>
      </c>
      <c r="R414" s="347">
        <f t="shared" si="42"/>
        <v>0</v>
      </c>
      <c r="S414" s="347">
        <f t="shared" si="43"/>
        <v>0</v>
      </c>
      <c r="T414" s="347">
        <f t="shared" si="44"/>
        <v>0</v>
      </c>
      <c r="U414" s="347">
        <f t="shared" si="45"/>
        <v>0</v>
      </c>
      <c r="V414" s="347">
        <f t="shared" si="46"/>
        <v>0</v>
      </c>
      <c r="W414" s="347">
        <f t="shared" si="47"/>
        <v>0</v>
      </c>
      <c r="X414" s="347">
        <f t="shared" si="48"/>
        <v>0</v>
      </c>
      <c r="Y414" s="347">
        <f t="shared" si="49"/>
        <v>0</v>
      </c>
      <c r="Z414" s="347">
        <f t="shared" si="50"/>
        <v>0</v>
      </c>
      <c r="AA414" s="347">
        <f t="shared" si="51"/>
        <v>0</v>
      </c>
      <c r="AB414" s="347" t="str">
        <f t="shared" si="52"/>
        <v/>
      </c>
      <c r="AC414" s="347" t="str">
        <f t="shared" si="53"/>
        <v/>
      </c>
      <c r="AD414" s="347" t="str">
        <f t="shared" si="54"/>
        <v/>
      </c>
      <c r="AE414" s="347" t="str">
        <f t="shared" si="55"/>
        <v/>
      </c>
    </row>
    <row r="415" spans="1:31" s="344" customFormat="1" ht="21" customHeight="1" x14ac:dyDescent="0.25">
      <c r="A415" s="346" t="s">
        <v>13616</v>
      </c>
      <c r="B415" s="346" t="s">
        <v>15312</v>
      </c>
      <c r="C415" s="346" t="s">
        <v>14961</v>
      </c>
      <c r="D415" s="346" t="s">
        <v>1</v>
      </c>
      <c r="E415" s="346" t="s">
        <v>103</v>
      </c>
      <c r="F415" s="346">
        <v>3</v>
      </c>
      <c r="G415" s="346">
        <v>0</v>
      </c>
      <c r="H415" s="346">
        <v>2</v>
      </c>
      <c r="I415" s="346"/>
      <c r="J415" s="346" t="s">
        <v>14961</v>
      </c>
      <c r="K415" s="346"/>
      <c r="L415" s="346" t="s">
        <v>14962</v>
      </c>
      <c r="M415" s="346" t="s">
        <v>14961</v>
      </c>
      <c r="N415" s="346" t="s">
        <v>132</v>
      </c>
      <c r="O415" s="346" t="s">
        <v>14963</v>
      </c>
      <c r="P415" s="346" t="s">
        <v>14964</v>
      </c>
      <c r="Q415" s="346" t="s">
        <v>14965</v>
      </c>
      <c r="R415" s="347">
        <f t="shared" si="42"/>
        <v>0</v>
      </c>
      <c r="S415" s="347">
        <f t="shared" si="43"/>
        <v>0</v>
      </c>
      <c r="T415" s="347">
        <f t="shared" si="44"/>
        <v>0</v>
      </c>
      <c r="U415" s="347">
        <f t="shared" si="45"/>
        <v>0</v>
      </c>
      <c r="V415" s="347">
        <f t="shared" si="46"/>
        <v>0</v>
      </c>
      <c r="W415" s="347">
        <f t="shared" si="47"/>
        <v>0</v>
      </c>
      <c r="X415" s="347">
        <f t="shared" si="48"/>
        <v>0</v>
      </c>
      <c r="Y415" s="347">
        <f t="shared" si="49"/>
        <v>0</v>
      </c>
      <c r="Z415" s="347">
        <f t="shared" si="50"/>
        <v>0</v>
      </c>
      <c r="AA415" s="347">
        <f t="shared" si="51"/>
        <v>0</v>
      </c>
      <c r="AB415" s="347" t="str">
        <f t="shared" si="52"/>
        <v/>
      </c>
      <c r="AC415" s="347" t="str">
        <f t="shared" si="53"/>
        <v/>
      </c>
      <c r="AD415" s="347" t="str">
        <f t="shared" si="54"/>
        <v/>
      </c>
      <c r="AE415" s="347" t="str">
        <f t="shared" si="55"/>
        <v/>
      </c>
    </row>
    <row r="416" spans="1:31" s="344" customFormat="1" ht="21" customHeight="1" x14ac:dyDescent="0.25">
      <c r="A416" s="346" t="s">
        <v>13616</v>
      </c>
      <c r="B416" s="346" t="s">
        <v>15313</v>
      </c>
      <c r="C416" s="346" t="s">
        <v>14987</v>
      </c>
      <c r="D416" s="346" t="s">
        <v>1</v>
      </c>
      <c r="E416" s="346" t="s">
        <v>103</v>
      </c>
      <c r="F416" s="346">
        <v>4</v>
      </c>
      <c r="G416" s="346">
        <v>0</v>
      </c>
      <c r="H416" s="346">
        <v>2</v>
      </c>
      <c r="I416" s="346"/>
      <c r="J416" s="346" t="s">
        <v>14987</v>
      </c>
      <c r="K416" s="346"/>
      <c r="L416" s="346" t="s">
        <v>14996</v>
      </c>
      <c r="M416" s="346" t="s">
        <v>14987</v>
      </c>
      <c r="N416" s="346" t="s">
        <v>14989</v>
      </c>
      <c r="O416" s="346" t="s">
        <v>14990</v>
      </c>
      <c r="P416" s="346" t="s">
        <v>179</v>
      </c>
      <c r="Q416" s="346" t="s">
        <v>14991</v>
      </c>
      <c r="R416" s="347">
        <f t="shared" si="42"/>
        <v>0</v>
      </c>
      <c r="S416" s="347">
        <f t="shared" si="43"/>
        <v>0</v>
      </c>
      <c r="T416" s="347">
        <f t="shared" si="44"/>
        <v>0</v>
      </c>
      <c r="U416" s="347">
        <f t="shared" si="45"/>
        <v>0</v>
      </c>
      <c r="V416" s="347">
        <f t="shared" si="46"/>
        <v>0</v>
      </c>
      <c r="W416" s="347">
        <f t="shared" si="47"/>
        <v>0</v>
      </c>
      <c r="X416" s="347">
        <f t="shared" si="48"/>
        <v>0</v>
      </c>
      <c r="Y416" s="347">
        <f t="shared" si="49"/>
        <v>0</v>
      </c>
      <c r="Z416" s="347">
        <f t="shared" si="50"/>
        <v>0</v>
      </c>
      <c r="AA416" s="347">
        <f t="shared" si="51"/>
        <v>0</v>
      </c>
      <c r="AB416" s="347" t="str">
        <f t="shared" si="52"/>
        <v/>
      </c>
      <c r="AC416" s="347" t="str">
        <f t="shared" si="53"/>
        <v/>
      </c>
      <c r="AD416" s="347" t="str">
        <f t="shared" si="54"/>
        <v/>
      </c>
      <c r="AE416" s="347" t="str">
        <f t="shared" si="55"/>
        <v/>
      </c>
    </row>
    <row r="417" spans="1:31" s="344" customFormat="1" ht="21" customHeight="1" x14ac:dyDescent="0.25">
      <c r="A417" s="346" t="s">
        <v>13616</v>
      </c>
      <c r="B417" s="346" t="s">
        <v>15314</v>
      </c>
      <c r="C417" s="346" t="s">
        <v>15315</v>
      </c>
      <c r="D417" s="346" t="s">
        <v>1</v>
      </c>
      <c r="E417" s="346" t="s">
        <v>14954</v>
      </c>
      <c r="F417" s="346">
        <v>5</v>
      </c>
      <c r="G417" s="346">
        <v>0</v>
      </c>
      <c r="H417" s="346">
        <v>0</v>
      </c>
      <c r="I417" s="346"/>
      <c r="J417" s="346"/>
      <c r="K417" s="346"/>
      <c r="L417" s="346"/>
      <c r="M417" s="346"/>
      <c r="N417" s="346"/>
      <c r="O417" s="346"/>
      <c r="P417" s="346"/>
      <c r="Q417" s="346"/>
      <c r="R417" s="347">
        <f t="shared" si="42"/>
        <v>0</v>
      </c>
      <c r="S417" s="347">
        <f t="shared" si="43"/>
        <v>0</v>
      </c>
      <c r="T417" s="347">
        <f t="shared" si="44"/>
        <v>0</v>
      </c>
      <c r="U417" s="347">
        <f t="shared" si="45"/>
        <v>0</v>
      </c>
      <c r="V417" s="347">
        <f t="shared" si="46"/>
        <v>0</v>
      </c>
      <c r="W417" s="347">
        <f t="shared" si="47"/>
        <v>0</v>
      </c>
      <c r="X417" s="347">
        <f t="shared" si="48"/>
        <v>0</v>
      </c>
      <c r="Y417" s="347">
        <f t="shared" si="49"/>
        <v>0</v>
      </c>
      <c r="Z417" s="347">
        <f t="shared" si="50"/>
        <v>0</v>
      </c>
      <c r="AA417" s="347">
        <f t="shared" si="51"/>
        <v>0</v>
      </c>
      <c r="AB417" s="347" t="str">
        <f t="shared" si="52"/>
        <v/>
      </c>
      <c r="AC417" s="347" t="str">
        <f t="shared" si="53"/>
        <v/>
      </c>
      <c r="AD417" s="347" t="str">
        <f t="shared" si="54"/>
        <v/>
      </c>
      <c r="AE417" s="347" t="str">
        <f t="shared" si="55"/>
        <v/>
      </c>
    </row>
    <row r="418" spans="1:31" s="344" customFormat="1" ht="21" customHeight="1" x14ac:dyDescent="0.25">
      <c r="A418" s="346" t="s">
        <v>13738</v>
      </c>
      <c r="B418" s="346" t="s">
        <v>15316</v>
      </c>
      <c r="C418" s="346" t="s">
        <v>15317</v>
      </c>
      <c r="D418" s="346" t="s">
        <v>4</v>
      </c>
      <c r="E418" s="346" t="s">
        <v>103</v>
      </c>
      <c r="F418" s="346">
        <v>1</v>
      </c>
      <c r="G418" s="346">
        <v>3</v>
      </c>
      <c r="H418" s="346">
        <v>0</v>
      </c>
      <c r="I418" s="346" t="s">
        <v>15317</v>
      </c>
      <c r="J418" s="346"/>
      <c r="K418" s="346" t="s">
        <v>15318</v>
      </c>
      <c r="L418" s="346"/>
      <c r="M418" s="346" t="s">
        <v>15317</v>
      </c>
      <c r="N418" s="346" t="s">
        <v>197</v>
      </c>
      <c r="O418" s="346" t="s">
        <v>15319</v>
      </c>
      <c r="P418" s="346" t="s">
        <v>15320</v>
      </c>
      <c r="Q418" s="346" t="s">
        <v>15321</v>
      </c>
      <c r="R418" s="347">
        <f t="shared" si="42"/>
        <v>0</v>
      </c>
      <c r="S418" s="347">
        <f t="shared" si="43"/>
        <v>0</v>
      </c>
      <c r="T418" s="347">
        <f t="shared" si="44"/>
        <v>0</v>
      </c>
      <c r="U418" s="347">
        <f t="shared" si="45"/>
        <v>0</v>
      </c>
      <c r="V418" s="347">
        <f t="shared" si="46"/>
        <v>0</v>
      </c>
      <c r="W418" s="347">
        <f t="shared" si="47"/>
        <v>0</v>
      </c>
      <c r="X418" s="347">
        <f t="shared" si="48"/>
        <v>0</v>
      </c>
      <c r="Y418" s="347">
        <f t="shared" si="49"/>
        <v>0</v>
      </c>
      <c r="Z418" s="347">
        <f t="shared" si="50"/>
        <v>0</v>
      </c>
      <c r="AA418" s="347">
        <f t="shared" si="51"/>
        <v>0</v>
      </c>
      <c r="AB418" s="347" t="str">
        <f t="shared" si="52"/>
        <v/>
      </c>
      <c r="AC418" s="347" t="str">
        <f t="shared" si="53"/>
        <v/>
      </c>
      <c r="AD418" s="347" t="str">
        <f t="shared" si="54"/>
        <v/>
      </c>
      <c r="AE418" s="347" t="str">
        <f t="shared" si="55"/>
        <v/>
      </c>
    </row>
    <row r="419" spans="1:31" s="344" customFormat="1" ht="21" customHeight="1" x14ac:dyDescent="0.25">
      <c r="A419" s="346" t="s">
        <v>13738</v>
      </c>
      <c r="B419" s="346" t="s">
        <v>15322</v>
      </c>
      <c r="C419" s="346" t="s">
        <v>15323</v>
      </c>
      <c r="D419" s="346" t="s">
        <v>4</v>
      </c>
      <c r="E419" s="346" t="s">
        <v>103</v>
      </c>
      <c r="F419" s="346">
        <v>2</v>
      </c>
      <c r="G419" s="346">
        <v>3</v>
      </c>
      <c r="H419" s="346">
        <v>0</v>
      </c>
      <c r="I419" s="346" t="s">
        <v>15323</v>
      </c>
      <c r="J419" s="346"/>
      <c r="K419" s="346" t="s">
        <v>15324</v>
      </c>
      <c r="L419" s="346"/>
      <c r="M419" s="346" t="s">
        <v>15323</v>
      </c>
      <c r="N419" s="346" t="s">
        <v>1582</v>
      </c>
      <c r="O419" s="346" t="s">
        <v>15325</v>
      </c>
      <c r="P419" s="346" t="s">
        <v>15326</v>
      </c>
      <c r="Q419" s="346" t="s">
        <v>15327</v>
      </c>
      <c r="R419" s="347">
        <f t="shared" si="42"/>
        <v>0</v>
      </c>
      <c r="S419" s="347">
        <f t="shared" si="43"/>
        <v>0</v>
      </c>
      <c r="T419" s="347">
        <f t="shared" si="44"/>
        <v>0</v>
      </c>
      <c r="U419" s="347">
        <f t="shared" si="45"/>
        <v>0</v>
      </c>
      <c r="V419" s="347">
        <f t="shared" si="46"/>
        <v>0</v>
      </c>
      <c r="W419" s="347">
        <f t="shared" si="47"/>
        <v>0</v>
      </c>
      <c r="X419" s="347">
        <f t="shared" si="48"/>
        <v>0</v>
      </c>
      <c r="Y419" s="347">
        <f t="shared" si="49"/>
        <v>0</v>
      </c>
      <c r="Z419" s="347">
        <f t="shared" si="50"/>
        <v>0</v>
      </c>
      <c r="AA419" s="347">
        <f t="shared" si="51"/>
        <v>0</v>
      </c>
      <c r="AB419" s="347" t="str">
        <f t="shared" si="52"/>
        <v/>
      </c>
      <c r="AC419" s="347" t="str">
        <f t="shared" si="53"/>
        <v/>
      </c>
      <c r="AD419" s="347" t="str">
        <f t="shared" si="54"/>
        <v/>
      </c>
      <c r="AE419" s="347" t="str">
        <f t="shared" si="55"/>
        <v/>
      </c>
    </row>
    <row r="420" spans="1:31" s="344" customFormat="1" ht="21" customHeight="1" x14ac:dyDescent="0.25">
      <c r="A420" s="346" t="s">
        <v>13738</v>
      </c>
      <c r="B420" s="346" t="s">
        <v>15328</v>
      </c>
      <c r="C420" s="346" t="s">
        <v>14933</v>
      </c>
      <c r="D420" s="346" t="s">
        <v>4</v>
      </c>
      <c r="E420" s="346" t="s">
        <v>103</v>
      </c>
      <c r="F420" s="346">
        <v>3</v>
      </c>
      <c r="G420" s="346">
        <v>2</v>
      </c>
      <c r="H420" s="346">
        <v>0</v>
      </c>
      <c r="I420" s="346" t="s">
        <v>14933</v>
      </c>
      <c r="J420" s="346"/>
      <c r="K420" s="346" t="s">
        <v>14934</v>
      </c>
      <c r="L420" s="346"/>
      <c r="M420" s="346" t="s">
        <v>14933</v>
      </c>
      <c r="N420" s="346" t="s">
        <v>14935</v>
      </c>
      <c r="O420" s="346" t="s">
        <v>14936</v>
      </c>
      <c r="P420" s="346" t="s">
        <v>14937</v>
      </c>
      <c r="Q420" s="346" t="s">
        <v>14938</v>
      </c>
      <c r="R420" s="347">
        <f t="shared" si="42"/>
        <v>0</v>
      </c>
      <c r="S420" s="347">
        <f t="shared" si="43"/>
        <v>0</v>
      </c>
      <c r="T420" s="347">
        <f t="shared" si="44"/>
        <v>0</v>
      </c>
      <c r="U420" s="347">
        <f t="shared" si="45"/>
        <v>0</v>
      </c>
      <c r="V420" s="347">
        <f t="shared" si="46"/>
        <v>0</v>
      </c>
      <c r="W420" s="347">
        <f t="shared" si="47"/>
        <v>0</v>
      </c>
      <c r="X420" s="347">
        <f t="shared" si="48"/>
        <v>0</v>
      </c>
      <c r="Y420" s="347">
        <f t="shared" si="49"/>
        <v>0</v>
      </c>
      <c r="Z420" s="347">
        <f t="shared" si="50"/>
        <v>0</v>
      </c>
      <c r="AA420" s="347">
        <f t="shared" si="51"/>
        <v>0</v>
      </c>
      <c r="AB420" s="347" t="str">
        <f t="shared" si="52"/>
        <v/>
      </c>
      <c r="AC420" s="347" t="str">
        <f t="shared" si="53"/>
        <v/>
      </c>
      <c r="AD420" s="347" t="str">
        <f t="shared" si="54"/>
        <v/>
      </c>
      <c r="AE420" s="347" t="str">
        <f t="shared" si="55"/>
        <v/>
      </c>
    </row>
    <row r="421" spans="1:31" s="344" customFormat="1" ht="21" customHeight="1" x14ac:dyDescent="0.25">
      <c r="A421" s="346" t="s">
        <v>13738</v>
      </c>
      <c r="B421" s="346" t="s">
        <v>15329</v>
      </c>
      <c r="C421" s="346" t="s">
        <v>14940</v>
      </c>
      <c r="D421" s="346" t="s">
        <v>4</v>
      </c>
      <c r="E421" s="346" t="s">
        <v>103</v>
      </c>
      <c r="F421" s="346">
        <v>4</v>
      </c>
      <c r="G421" s="346">
        <v>2</v>
      </c>
      <c r="H421" s="346">
        <v>0</v>
      </c>
      <c r="I421" s="346" t="s">
        <v>14940</v>
      </c>
      <c r="J421" s="346"/>
      <c r="K421" s="346" t="s">
        <v>14941</v>
      </c>
      <c r="L421" s="346"/>
      <c r="M421" s="346" t="s">
        <v>14940</v>
      </c>
      <c r="N421" s="346" t="s">
        <v>126</v>
      </c>
      <c r="O421" s="346" t="s">
        <v>14942</v>
      </c>
      <c r="P421" s="346" t="s">
        <v>14943</v>
      </c>
      <c r="Q421" s="346" t="s">
        <v>14944</v>
      </c>
      <c r="R421" s="347">
        <f t="shared" si="42"/>
        <v>0</v>
      </c>
      <c r="S421" s="347">
        <f t="shared" si="43"/>
        <v>0</v>
      </c>
      <c r="T421" s="347">
        <f t="shared" si="44"/>
        <v>0</v>
      </c>
      <c r="U421" s="347">
        <f t="shared" si="45"/>
        <v>0</v>
      </c>
      <c r="V421" s="347">
        <f t="shared" si="46"/>
        <v>0</v>
      </c>
      <c r="W421" s="347">
        <f t="shared" si="47"/>
        <v>0</v>
      </c>
      <c r="X421" s="347">
        <f t="shared" si="48"/>
        <v>0</v>
      </c>
      <c r="Y421" s="347">
        <f t="shared" si="49"/>
        <v>0</v>
      </c>
      <c r="Z421" s="347">
        <f t="shared" si="50"/>
        <v>0</v>
      </c>
      <c r="AA421" s="347">
        <f t="shared" si="51"/>
        <v>0</v>
      </c>
      <c r="AB421" s="347" t="str">
        <f t="shared" si="52"/>
        <v/>
      </c>
      <c r="AC421" s="347" t="str">
        <f t="shared" si="53"/>
        <v/>
      </c>
      <c r="AD421" s="347" t="str">
        <f t="shared" si="54"/>
        <v/>
      </c>
      <c r="AE421" s="347" t="str">
        <f t="shared" si="55"/>
        <v/>
      </c>
    </row>
    <row r="422" spans="1:31" s="344" customFormat="1" ht="21" customHeight="1" x14ac:dyDescent="0.25">
      <c r="A422" s="346" t="s">
        <v>13738</v>
      </c>
      <c r="B422" s="346" t="s">
        <v>15330</v>
      </c>
      <c r="C422" s="346" t="s">
        <v>15331</v>
      </c>
      <c r="D422" s="346" t="s">
        <v>4</v>
      </c>
      <c r="E422" s="346" t="s">
        <v>14954</v>
      </c>
      <c r="F422" s="346">
        <v>5</v>
      </c>
      <c r="G422" s="346">
        <v>0</v>
      </c>
      <c r="H422" s="346">
        <v>0</v>
      </c>
      <c r="I422" s="346"/>
      <c r="J422" s="346"/>
      <c r="K422" s="346"/>
      <c r="L422" s="346"/>
      <c r="M422" s="346"/>
      <c r="N422" s="346"/>
      <c r="O422" s="346"/>
      <c r="P422" s="346"/>
      <c r="Q422" s="346"/>
      <c r="R422" s="347">
        <f t="shared" si="42"/>
        <v>0</v>
      </c>
      <c r="S422" s="347">
        <f t="shared" si="43"/>
        <v>0</v>
      </c>
      <c r="T422" s="347">
        <f t="shared" si="44"/>
        <v>0</v>
      </c>
      <c r="U422" s="347">
        <f t="shared" si="45"/>
        <v>0</v>
      </c>
      <c r="V422" s="347">
        <f t="shared" si="46"/>
        <v>0</v>
      </c>
      <c r="W422" s="347">
        <f t="shared" si="47"/>
        <v>0</v>
      </c>
      <c r="X422" s="347">
        <f t="shared" si="48"/>
        <v>0</v>
      </c>
      <c r="Y422" s="347">
        <f t="shared" si="49"/>
        <v>0</v>
      </c>
      <c r="Z422" s="347">
        <f t="shared" si="50"/>
        <v>0</v>
      </c>
      <c r="AA422" s="347">
        <f t="shared" si="51"/>
        <v>0</v>
      </c>
      <c r="AB422" s="347" t="str">
        <f t="shared" si="52"/>
        <v/>
      </c>
      <c r="AC422" s="347" t="str">
        <f t="shared" si="53"/>
        <v/>
      </c>
      <c r="AD422" s="347" t="str">
        <f t="shared" si="54"/>
        <v/>
      </c>
      <c r="AE422" s="347" t="str">
        <f t="shared" si="55"/>
        <v/>
      </c>
    </row>
    <row r="423" spans="1:31" s="344" customFormat="1" ht="21" customHeight="1" x14ac:dyDescent="0.25">
      <c r="A423" s="346" t="s">
        <v>13738</v>
      </c>
      <c r="B423" s="346" t="s">
        <v>15332</v>
      </c>
      <c r="C423" s="346" t="s">
        <v>15317</v>
      </c>
      <c r="D423" s="346" t="s">
        <v>1</v>
      </c>
      <c r="E423" s="346" t="s">
        <v>103</v>
      </c>
      <c r="F423" s="346">
        <v>1</v>
      </c>
      <c r="G423" s="346">
        <v>0</v>
      </c>
      <c r="H423" s="346">
        <v>3</v>
      </c>
      <c r="I423" s="346"/>
      <c r="J423" s="346" t="s">
        <v>15317</v>
      </c>
      <c r="K423" s="346"/>
      <c r="L423" s="346" t="s">
        <v>15333</v>
      </c>
      <c r="M423" s="346" t="s">
        <v>15317</v>
      </c>
      <c r="N423" s="346" t="s">
        <v>197</v>
      </c>
      <c r="O423" s="346" t="s">
        <v>15319</v>
      </c>
      <c r="P423" s="346" t="s">
        <v>15320</v>
      </c>
      <c r="Q423" s="346" t="s">
        <v>15321</v>
      </c>
      <c r="R423" s="347">
        <f t="shared" si="42"/>
        <v>0</v>
      </c>
      <c r="S423" s="347">
        <f t="shared" si="43"/>
        <v>0</v>
      </c>
      <c r="T423" s="347">
        <f t="shared" si="44"/>
        <v>0</v>
      </c>
      <c r="U423" s="347">
        <f t="shared" si="45"/>
        <v>0</v>
      </c>
      <c r="V423" s="347">
        <f t="shared" si="46"/>
        <v>0</v>
      </c>
      <c r="W423" s="347">
        <f t="shared" si="47"/>
        <v>0</v>
      </c>
      <c r="X423" s="347">
        <f t="shared" si="48"/>
        <v>0</v>
      </c>
      <c r="Y423" s="347">
        <f t="shared" si="49"/>
        <v>0</v>
      </c>
      <c r="Z423" s="347">
        <f t="shared" si="50"/>
        <v>0</v>
      </c>
      <c r="AA423" s="347">
        <f t="shared" si="51"/>
        <v>0</v>
      </c>
      <c r="AB423" s="347" t="str">
        <f t="shared" si="52"/>
        <v/>
      </c>
      <c r="AC423" s="347" t="str">
        <f t="shared" si="53"/>
        <v/>
      </c>
      <c r="AD423" s="347" t="str">
        <f t="shared" si="54"/>
        <v/>
      </c>
      <c r="AE423" s="347" t="str">
        <f t="shared" si="55"/>
        <v/>
      </c>
    </row>
    <row r="424" spans="1:31" s="344" customFormat="1" ht="21" customHeight="1" x14ac:dyDescent="0.25">
      <c r="A424" s="346" t="s">
        <v>13738</v>
      </c>
      <c r="B424" s="346" t="s">
        <v>15334</v>
      </c>
      <c r="C424" s="346" t="s">
        <v>15323</v>
      </c>
      <c r="D424" s="346" t="s">
        <v>1</v>
      </c>
      <c r="E424" s="346" t="s">
        <v>103</v>
      </c>
      <c r="F424" s="346">
        <v>2</v>
      </c>
      <c r="G424" s="346">
        <v>0</v>
      </c>
      <c r="H424" s="346">
        <v>2</v>
      </c>
      <c r="I424" s="346"/>
      <c r="J424" s="346" t="s">
        <v>15323</v>
      </c>
      <c r="K424" s="346"/>
      <c r="L424" s="346" t="s">
        <v>15335</v>
      </c>
      <c r="M424" s="346" t="s">
        <v>15323</v>
      </c>
      <c r="N424" s="346" t="s">
        <v>1582</v>
      </c>
      <c r="O424" s="346" t="s">
        <v>15325</v>
      </c>
      <c r="P424" s="346" t="s">
        <v>15326</v>
      </c>
      <c r="Q424" s="346" t="s">
        <v>15327</v>
      </c>
      <c r="R424" s="347">
        <f t="shared" si="42"/>
        <v>0</v>
      </c>
      <c r="S424" s="347">
        <f t="shared" si="43"/>
        <v>0</v>
      </c>
      <c r="T424" s="347">
        <f t="shared" si="44"/>
        <v>0</v>
      </c>
      <c r="U424" s="347">
        <f t="shared" si="45"/>
        <v>0</v>
      </c>
      <c r="V424" s="347">
        <f t="shared" si="46"/>
        <v>0</v>
      </c>
      <c r="W424" s="347">
        <f t="shared" si="47"/>
        <v>0</v>
      </c>
      <c r="X424" s="347">
        <f t="shared" si="48"/>
        <v>0</v>
      </c>
      <c r="Y424" s="347">
        <f t="shared" si="49"/>
        <v>0</v>
      </c>
      <c r="Z424" s="347">
        <f t="shared" si="50"/>
        <v>0</v>
      </c>
      <c r="AA424" s="347">
        <f t="shared" si="51"/>
        <v>0</v>
      </c>
      <c r="AB424" s="347" t="str">
        <f t="shared" si="52"/>
        <v/>
      </c>
      <c r="AC424" s="347" t="str">
        <f t="shared" si="53"/>
        <v/>
      </c>
      <c r="AD424" s="347" t="str">
        <f t="shared" si="54"/>
        <v/>
      </c>
      <c r="AE424" s="347" t="str">
        <f t="shared" si="55"/>
        <v/>
      </c>
    </row>
    <row r="425" spans="1:31" s="344" customFormat="1" ht="21" customHeight="1" x14ac:dyDescent="0.25">
      <c r="A425" s="346" t="s">
        <v>13738</v>
      </c>
      <c r="B425" s="346" t="s">
        <v>15336</v>
      </c>
      <c r="C425" s="346" t="s">
        <v>14940</v>
      </c>
      <c r="D425" s="346" t="s">
        <v>1</v>
      </c>
      <c r="E425" s="346" t="s">
        <v>103</v>
      </c>
      <c r="F425" s="346">
        <v>3</v>
      </c>
      <c r="G425" s="346">
        <v>0</v>
      </c>
      <c r="H425" s="346">
        <v>2</v>
      </c>
      <c r="I425" s="346"/>
      <c r="J425" s="346" t="s">
        <v>14940</v>
      </c>
      <c r="K425" s="346"/>
      <c r="L425" s="346" t="s">
        <v>14957</v>
      </c>
      <c r="M425" s="346" t="s">
        <v>14940</v>
      </c>
      <c r="N425" s="346" t="s">
        <v>126</v>
      </c>
      <c r="O425" s="346" t="s">
        <v>14942</v>
      </c>
      <c r="P425" s="346" t="s">
        <v>14943</v>
      </c>
      <c r="Q425" s="346" t="s">
        <v>14944</v>
      </c>
      <c r="R425" s="347">
        <f t="shared" si="42"/>
        <v>0</v>
      </c>
      <c r="S425" s="347">
        <f t="shared" si="43"/>
        <v>0</v>
      </c>
      <c r="T425" s="347">
        <f t="shared" si="44"/>
        <v>0</v>
      </c>
      <c r="U425" s="347">
        <f t="shared" si="45"/>
        <v>0</v>
      </c>
      <c r="V425" s="347">
        <f t="shared" si="46"/>
        <v>0</v>
      </c>
      <c r="W425" s="347">
        <f t="shared" si="47"/>
        <v>0</v>
      </c>
      <c r="X425" s="347">
        <f t="shared" si="48"/>
        <v>0</v>
      </c>
      <c r="Y425" s="347">
        <f t="shared" si="49"/>
        <v>0</v>
      </c>
      <c r="Z425" s="347">
        <f t="shared" si="50"/>
        <v>0</v>
      </c>
      <c r="AA425" s="347">
        <f t="shared" si="51"/>
        <v>0</v>
      </c>
      <c r="AB425" s="347" t="str">
        <f t="shared" si="52"/>
        <v/>
      </c>
      <c r="AC425" s="347" t="str">
        <f t="shared" si="53"/>
        <v/>
      </c>
      <c r="AD425" s="347" t="str">
        <f t="shared" si="54"/>
        <v/>
      </c>
      <c r="AE425" s="347" t="str">
        <f t="shared" si="55"/>
        <v/>
      </c>
    </row>
    <row r="426" spans="1:31" s="344" customFormat="1" ht="21" customHeight="1" x14ac:dyDescent="0.25">
      <c r="A426" s="346" t="s">
        <v>13738</v>
      </c>
      <c r="B426" s="346" t="s">
        <v>15337</v>
      </c>
      <c r="C426" s="346" t="s">
        <v>14946</v>
      </c>
      <c r="D426" s="346" t="s">
        <v>1</v>
      </c>
      <c r="E426" s="346" t="s">
        <v>103</v>
      </c>
      <c r="F426" s="346">
        <v>4</v>
      </c>
      <c r="G426" s="346">
        <v>0</v>
      </c>
      <c r="H426" s="346">
        <v>2</v>
      </c>
      <c r="I426" s="346"/>
      <c r="J426" s="346" t="s">
        <v>14946</v>
      </c>
      <c r="K426" s="346"/>
      <c r="L426" s="346" t="s">
        <v>14959</v>
      </c>
      <c r="M426" s="346" t="s">
        <v>14946</v>
      </c>
      <c r="N426" s="346" t="s">
        <v>14948</v>
      </c>
      <c r="O426" s="346" t="s">
        <v>14949</v>
      </c>
      <c r="P426" s="346" t="s">
        <v>14950</v>
      </c>
      <c r="Q426" s="346" t="s">
        <v>14951</v>
      </c>
      <c r="R426" s="347">
        <f t="shared" si="42"/>
        <v>0</v>
      </c>
      <c r="S426" s="347">
        <f t="shared" si="43"/>
        <v>0</v>
      </c>
      <c r="T426" s="347">
        <f t="shared" si="44"/>
        <v>0</v>
      </c>
      <c r="U426" s="347">
        <f t="shared" si="45"/>
        <v>0</v>
      </c>
      <c r="V426" s="347">
        <f t="shared" si="46"/>
        <v>0</v>
      </c>
      <c r="W426" s="347">
        <f t="shared" si="47"/>
        <v>0</v>
      </c>
      <c r="X426" s="347">
        <f t="shared" si="48"/>
        <v>0</v>
      </c>
      <c r="Y426" s="347">
        <f t="shared" si="49"/>
        <v>0</v>
      </c>
      <c r="Z426" s="347">
        <f t="shared" si="50"/>
        <v>0</v>
      </c>
      <c r="AA426" s="347">
        <f t="shared" si="51"/>
        <v>0</v>
      </c>
      <c r="AB426" s="347" t="str">
        <f t="shared" si="52"/>
        <v/>
      </c>
      <c r="AC426" s="347" t="str">
        <f t="shared" si="53"/>
        <v/>
      </c>
      <c r="AD426" s="347" t="str">
        <f t="shared" si="54"/>
        <v/>
      </c>
      <c r="AE426" s="347" t="str">
        <f t="shared" si="55"/>
        <v/>
      </c>
    </row>
    <row r="427" spans="1:31" s="344" customFormat="1" ht="21" customHeight="1" x14ac:dyDescent="0.25">
      <c r="A427" s="346" t="s">
        <v>13738</v>
      </c>
      <c r="B427" s="346" t="s">
        <v>15338</v>
      </c>
      <c r="C427" s="346" t="s">
        <v>15339</v>
      </c>
      <c r="D427" s="346" t="s">
        <v>1</v>
      </c>
      <c r="E427" s="346" t="s">
        <v>14954</v>
      </c>
      <c r="F427" s="346">
        <v>5</v>
      </c>
      <c r="G427" s="346">
        <v>0</v>
      </c>
      <c r="H427" s="346">
        <v>0</v>
      </c>
      <c r="I427" s="346"/>
      <c r="J427" s="346"/>
      <c r="K427" s="346"/>
      <c r="L427" s="346"/>
      <c r="M427" s="346"/>
      <c r="N427" s="346"/>
      <c r="O427" s="346"/>
      <c r="P427" s="346"/>
      <c r="Q427" s="346"/>
      <c r="R427" s="347">
        <f t="shared" si="42"/>
        <v>0</v>
      </c>
      <c r="S427" s="347">
        <f t="shared" si="43"/>
        <v>0</v>
      </c>
      <c r="T427" s="347">
        <f t="shared" si="44"/>
        <v>0</v>
      </c>
      <c r="U427" s="347">
        <f t="shared" si="45"/>
        <v>0</v>
      </c>
      <c r="V427" s="347">
        <f t="shared" si="46"/>
        <v>0</v>
      </c>
      <c r="W427" s="347">
        <f t="shared" si="47"/>
        <v>0</v>
      </c>
      <c r="X427" s="347">
        <f t="shared" si="48"/>
        <v>0</v>
      </c>
      <c r="Y427" s="347">
        <f t="shared" si="49"/>
        <v>0</v>
      </c>
      <c r="Z427" s="347">
        <f t="shared" si="50"/>
        <v>0</v>
      </c>
      <c r="AA427" s="347">
        <f t="shared" si="51"/>
        <v>0</v>
      </c>
      <c r="AB427" s="347" t="str">
        <f t="shared" si="52"/>
        <v/>
      </c>
      <c r="AC427" s="347" t="str">
        <f t="shared" si="53"/>
        <v/>
      </c>
      <c r="AD427" s="347" t="str">
        <f t="shared" si="54"/>
        <v/>
      </c>
      <c r="AE427" s="347" t="str">
        <f t="shared" si="55"/>
        <v/>
      </c>
    </row>
    <row r="428" spans="1:31" s="344" customFormat="1" ht="21" customHeight="1" x14ac:dyDescent="0.25">
      <c r="A428" s="346" t="s">
        <v>13748</v>
      </c>
      <c r="B428" s="346" t="s">
        <v>15340</v>
      </c>
      <c r="C428" s="346" t="s">
        <v>15317</v>
      </c>
      <c r="D428" s="346" t="s">
        <v>4</v>
      </c>
      <c r="E428" s="346" t="s">
        <v>103</v>
      </c>
      <c r="F428" s="346">
        <v>1</v>
      </c>
      <c r="G428" s="346">
        <v>4</v>
      </c>
      <c r="H428" s="346">
        <v>0</v>
      </c>
      <c r="I428" s="346" t="s">
        <v>15317</v>
      </c>
      <c r="J428" s="346"/>
      <c r="K428" s="346" t="s">
        <v>15318</v>
      </c>
      <c r="L428" s="346"/>
      <c r="M428" s="346" t="s">
        <v>15317</v>
      </c>
      <c r="N428" s="346" t="s">
        <v>197</v>
      </c>
      <c r="O428" s="346" t="s">
        <v>15319</v>
      </c>
      <c r="P428" s="346" t="s">
        <v>15320</v>
      </c>
      <c r="Q428" s="346" t="s">
        <v>15321</v>
      </c>
      <c r="R428" s="347">
        <f t="shared" si="42"/>
        <v>0</v>
      </c>
      <c r="S428" s="347">
        <f t="shared" si="43"/>
        <v>0</v>
      </c>
      <c r="T428" s="347">
        <f t="shared" si="44"/>
        <v>0</v>
      </c>
      <c r="U428" s="347">
        <f t="shared" si="45"/>
        <v>0</v>
      </c>
      <c r="V428" s="347">
        <f t="shared" si="46"/>
        <v>0</v>
      </c>
      <c r="W428" s="347">
        <f t="shared" si="47"/>
        <v>0</v>
      </c>
      <c r="X428" s="347">
        <f t="shared" si="48"/>
        <v>0</v>
      </c>
      <c r="Y428" s="347">
        <f t="shared" si="49"/>
        <v>0</v>
      </c>
      <c r="Z428" s="347">
        <f t="shared" si="50"/>
        <v>0</v>
      </c>
      <c r="AA428" s="347">
        <f t="shared" si="51"/>
        <v>0</v>
      </c>
      <c r="AB428" s="347" t="str">
        <f t="shared" si="52"/>
        <v/>
      </c>
      <c r="AC428" s="347" t="str">
        <f t="shared" si="53"/>
        <v/>
      </c>
      <c r="AD428" s="347" t="str">
        <f t="shared" si="54"/>
        <v/>
      </c>
      <c r="AE428" s="347" t="str">
        <f t="shared" si="55"/>
        <v/>
      </c>
    </row>
    <row r="429" spans="1:31" s="344" customFormat="1" ht="21" customHeight="1" x14ac:dyDescent="0.25">
      <c r="A429" s="346" t="s">
        <v>13748</v>
      </c>
      <c r="B429" s="346" t="s">
        <v>15341</v>
      </c>
      <c r="C429" s="346" t="s">
        <v>15323</v>
      </c>
      <c r="D429" s="346" t="s">
        <v>4</v>
      </c>
      <c r="E429" s="346" t="s">
        <v>103</v>
      </c>
      <c r="F429" s="346">
        <v>2</v>
      </c>
      <c r="G429" s="346">
        <v>3</v>
      </c>
      <c r="H429" s="346">
        <v>0</v>
      </c>
      <c r="I429" s="346" t="s">
        <v>15323</v>
      </c>
      <c r="J429" s="346"/>
      <c r="K429" s="346" t="s">
        <v>15324</v>
      </c>
      <c r="L429" s="346"/>
      <c r="M429" s="346" t="s">
        <v>15323</v>
      </c>
      <c r="N429" s="346" t="s">
        <v>1582</v>
      </c>
      <c r="O429" s="346" t="s">
        <v>15325</v>
      </c>
      <c r="P429" s="346" t="s">
        <v>15326</v>
      </c>
      <c r="Q429" s="346" t="s">
        <v>15327</v>
      </c>
      <c r="R429" s="347">
        <f t="shared" si="42"/>
        <v>0</v>
      </c>
      <c r="S429" s="347">
        <f t="shared" si="43"/>
        <v>0</v>
      </c>
      <c r="T429" s="347">
        <f t="shared" si="44"/>
        <v>0</v>
      </c>
      <c r="U429" s="347">
        <f t="shared" si="45"/>
        <v>0</v>
      </c>
      <c r="V429" s="347">
        <f t="shared" si="46"/>
        <v>0</v>
      </c>
      <c r="W429" s="347">
        <f t="shared" si="47"/>
        <v>0</v>
      </c>
      <c r="X429" s="347">
        <f t="shared" si="48"/>
        <v>0</v>
      </c>
      <c r="Y429" s="347">
        <f t="shared" si="49"/>
        <v>0</v>
      </c>
      <c r="Z429" s="347">
        <f t="shared" si="50"/>
        <v>0</v>
      </c>
      <c r="AA429" s="347">
        <f t="shared" si="51"/>
        <v>0</v>
      </c>
      <c r="AB429" s="347" t="str">
        <f t="shared" si="52"/>
        <v/>
      </c>
      <c r="AC429" s="347" t="str">
        <f t="shared" si="53"/>
        <v/>
      </c>
      <c r="AD429" s="347" t="str">
        <f t="shared" si="54"/>
        <v/>
      </c>
      <c r="AE429" s="347" t="str">
        <f t="shared" si="55"/>
        <v/>
      </c>
    </row>
    <row r="430" spans="1:31" s="344" customFormat="1" ht="21" customHeight="1" x14ac:dyDescent="0.25">
      <c r="A430" s="346" t="s">
        <v>13748</v>
      </c>
      <c r="B430" s="346" t="s">
        <v>15342</v>
      </c>
      <c r="C430" s="346" t="s">
        <v>14933</v>
      </c>
      <c r="D430" s="346" t="s">
        <v>4</v>
      </c>
      <c r="E430" s="346" t="s">
        <v>103</v>
      </c>
      <c r="F430" s="346">
        <v>3</v>
      </c>
      <c r="G430" s="346">
        <v>3</v>
      </c>
      <c r="H430" s="346">
        <v>0</v>
      </c>
      <c r="I430" s="346" t="s">
        <v>14933</v>
      </c>
      <c r="J430" s="346"/>
      <c r="K430" s="346" t="s">
        <v>14934</v>
      </c>
      <c r="L430" s="346"/>
      <c r="M430" s="346" t="s">
        <v>14933</v>
      </c>
      <c r="N430" s="346" t="s">
        <v>14935</v>
      </c>
      <c r="O430" s="346" t="s">
        <v>14936</v>
      </c>
      <c r="P430" s="346" t="s">
        <v>14937</v>
      </c>
      <c r="Q430" s="346" t="s">
        <v>14938</v>
      </c>
      <c r="R430" s="347">
        <f t="shared" si="42"/>
        <v>0</v>
      </c>
      <c r="S430" s="347">
        <f t="shared" si="43"/>
        <v>0</v>
      </c>
      <c r="T430" s="347">
        <f t="shared" si="44"/>
        <v>0</v>
      </c>
      <c r="U430" s="347">
        <f t="shared" si="45"/>
        <v>0</v>
      </c>
      <c r="V430" s="347">
        <f t="shared" si="46"/>
        <v>0</v>
      </c>
      <c r="W430" s="347">
        <f t="shared" si="47"/>
        <v>0</v>
      </c>
      <c r="X430" s="347">
        <f t="shared" si="48"/>
        <v>0</v>
      </c>
      <c r="Y430" s="347">
        <f t="shared" si="49"/>
        <v>0</v>
      </c>
      <c r="Z430" s="347">
        <f t="shared" si="50"/>
        <v>0</v>
      </c>
      <c r="AA430" s="347">
        <f t="shared" si="51"/>
        <v>0</v>
      </c>
      <c r="AB430" s="347" t="str">
        <f t="shared" si="52"/>
        <v/>
      </c>
      <c r="AC430" s="347" t="str">
        <f t="shared" si="53"/>
        <v/>
      </c>
      <c r="AD430" s="347" t="str">
        <f t="shared" si="54"/>
        <v/>
      </c>
      <c r="AE430" s="347" t="str">
        <f t="shared" si="55"/>
        <v/>
      </c>
    </row>
    <row r="431" spans="1:31" s="344" customFormat="1" ht="21" customHeight="1" x14ac:dyDescent="0.25">
      <c r="A431" s="346" t="s">
        <v>13748</v>
      </c>
      <c r="B431" s="346" t="s">
        <v>15343</v>
      </c>
      <c r="C431" s="346" t="s">
        <v>14940</v>
      </c>
      <c r="D431" s="346" t="s">
        <v>4</v>
      </c>
      <c r="E431" s="346" t="s">
        <v>103</v>
      </c>
      <c r="F431" s="346">
        <v>4</v>
      </c>
      <c r="G431" s="346">
        <v>2</v>
      </c>
      <c r="H431" s="346">
        <v>0</v>
      </c>
      <c r="I431" s="346" t="s">
        <v>14940</v>
      </c>
      <c r="J431" s="346"/>
      <c r="K431" s="346" t="s">
        <v>14941</v>
      </c>
      <c r="L431" s="346"/>
      <c r="M431" s="346" t="s">
        <v>14940</v>
      </c>
      <c r="N431" s="346" t="s">
        <v>126</v>
      </c>
      <c r="O431" s="346" t="s">
        <v>14942</v>
      </c>
      <c r="P431" s="346" t="s">
        <v>14943</v>
      </c>
      <c r="Q431" s="346" t="s">
        <v>14944</v>
      </c>
      <c r="R431" s="347">
        <f t="shared" si="42"/>
        <v>0</v>
      </c>
      <c r="S431" s="347">
        <f t="shared" si="43"/>
        <v>0</v>
      </c>
      <c r="T431" s="347">
        <f t="shared" si="44"/>
        <v>0</v>
      </c>
      <c r="U431" s="347">
        <f t="shared" si="45"/>
        <v>0</v>
      </c>
      <c r="V431" s="347">
        <f t="shared" si="46"/>
        <v>0</v>
      </c>
      <c r="W431" s="347">
        <f t="shared" si="47"/>
        <v>0</v>
      </c>
      <c r="X431" s="347">
        <f t="shared" si="48"/>
        <v>0</v>
      </c>
      <c r="Y431" s="347">
        <f t="shared" si="49"/>
        <v>0</v>
      </c>
      <c r="Z431" s="347">
        <f t="shared" si="50"/>
        <v>0</v>
      </c>
      <c r="AA431" s="347">
        <f t="shared" si="51"/>
        <v>0</v>
      </c>
      <c r="AB431" s="347" t="str">
        <f t="shared" si="52"/>
        <v/>
      </c>
      <c r="AC431" s="347" t="str">
        <f t="shared" si="53"/>
        <v/>
      </c>
      <c r="AD431" s="347" t="str">
        <f t="shared" si="54"/>
        <v/>
      </c>
      <c r="AE431" s="347" t="str">
        <f t="shared" si="55"/>
        <v/>
      </c>
    </row>
    <row r="432" spans="1:31" s="344" customFormat="1" ht="21" customHeight="1" x14ac:dyDescent="0.25">
      <c r="A432" s="346" t="s">
        <v>13748</v>
      </c>
      <c r="B432" s="346" t="s">
        <v>15344</v>
      </c>
      <c r="C432" s="346" t="s">
        <v>15345</v>
      </c>
      <c r="D432" s="346" t="s">
        <v>4</v>
      </c>
      <c r="E432" s="346" t="s">
        <v>14954</v>
      </c>
      <c r="F432" s="346">
        <v>5</v>
      </c>
      <c r="G432" s="346">
        <v>0</v>
      </c>
      <c r="H432" s="346">
        <v>0</v>
      </c>
      <c r="I432" s="346"/>
      <c r="J432" s="346"/>
      <c r="K432" s="346"/>
      <c r="L432" s="346"/>
      <c r="M432" s="346"/>
      <c r="N432" s="346"/>
      <c r="O432" s="346"/>
      <c r="P432" s="346"/>
      <c r="Q432" s="346"/>
      <c r="R432" s="347">
        <f t="shared" si="42"/>
        <v>0</v>
      </c>
      <c r="S432" s="347">
        <f t="shared" si="43"/>
        <v>0</v>
      </c>
      <c r="T432" s="347">
        <f t="shared" si="44"/>
        <v>0</v>
      </c>
      <c r="U432" s="347">
        <f t="shared" si="45"/>
        <v>0</v>
      </c>
      <c r="V432" s="347">
        <f t="shared" si="46"/>
        <v>0</v>
      </c>
      <c r="W432" s="347">
        <f t="shared" si="47"/>
        <v>0</v>
      </c>
      <c r="X432" s="347">
        <f t="shared" si="48"/>
        <v>0</v>
      </c>
      <c r="Y432" s="347">
        <f t="shared" si="49"/>
        <v>0</v>
      </c>
      <c r="Z432" s="347">
        <f t="shared" si="50"/>
        <v>0</v>
      </c>
      <c r="AA432" s="347">
        <f t="shared" si="51"/>
        <v>0</v>
      </c>
      <c r="AB432" s="347" t="str">
        <f t="shared" si="52"/>
        <v/>
      </c>
      <c r="AC432" s="347" t="str">
        <f t="shared" si="53"/>
        <v/>
      </c>
      <c r="AD432" s="347" t="str">
        <f t="shared" si="54"/>
        <v/>
      </c>
      <c r="AE432" s="347" t="str">
        <f t="shared" si="55"/>
        <v/>
      </c>
    </row>
    <row r="433" spans="1:31" s="344" customFormat="1" ht="21" customHeight="1" x14ac:dyDescent="0.25">
      <c r="A433" s="346" t="s">
        <v>13748</v>
      </c>
      <c r="B433" s="346" t="s">
        <v>15346</v>
      </c>
      <c r="C433" s="346" t="s">
        <v>15317</v>
      </c>
      <c r="D433" s="346" t="s">
        <v>1</v>
      </c>
      <c r="E433" s="346" t="s">
        <v>103</v>
      </c>
      <c r="F433" s="346">
        <v>1</v>
      </c>
      <c r="G433" s="346">
        <v>0</v>
      </c>
      <c r="H433" s="346">
        <v>3</v>
      </c>
      <c r="I433" s="346"/>
      <c r="J433" s="346" t="s">
        <v>15317</v>
      </c>
      <c r="K433" s="346"/>
      <c r="L433" s="346" t="s">
        <v>15333</v>
      </c>
      <c r="M433" s="346" t="s">
        <v>15317</v>
      </c>
      <c r="N433" s="346" t="s">
        <v>197</v>
      </c>
      <c r="O433" s="346" t="s">
        <v>15319</v>
      </c>
      <c r="P433" s="346" t="s">
        <v>15320</v>
      </c>
      <c r="Q433" s="346" t="s">
        <v>15321</v>
      </c>
      <c r="R433" s="347">
        <f t="shared" si="42"/>
        <v>0</v>
      </c>
      <c r="S433" s="347">
        <f t="shared" si="43"/>
        <v>0</v>
      </c>
      <c r="T433" s="347">
        <f t="shared" si="44"/>
        <v>0</v>
      </c>
      <c r="U433" s="347">
        <f t="shared" si="45"/>
        <v>0</v>
      </c>
      <c r="V433" s="347">
        <f t="shared" si="46"/>
        <v>0</v>
      </c>
      <c r="W433" s="347">
        <f t="shared" si="47"/>
        <v>0</v>
      </c>
      <c r="X433" s="347">
        <f t="shared" si="48"/>
        <v>0</v>
      </c>
      <c r="Y433" s="347">
        <f t="shared" si="49"/>
        <v>0</v>
      </c>
      <c r="Z433" s="347">
        <f t="shared" si="50"/>
        <v>0</v>
      </c>
      <c r="AA433" s="347">
        <f t="shared" si="51"/>
        <v>0</v>
      </c>
      <c r="AB433" s="347" t="str">
        <f t="shared" si="52"/>
        <v/>
      </c>
      <c r="AC433" s="347" t="str">
        <f t="shared" si="53"/>
        <v/>
      </c>
      <c r="AD433" s="347" t="str">
        <f t="shared" si="54"/>
        <v/>
      </c>
      <c r="AE433" s="347" t="str">
        <f t="shared" si="55"/>
        <v/>
      </c>
    </row>
    <row r="434" spans="1:31" s="344" customFormat="1" ht="21" customHeight="1" x14ac:dyDescent="0.25">
      <c r="A434" s="346" t="s">
        <v>13748</v>
      </c>
      <c r="B434" s="346" t="s">
        <v>15347</v>
      </c>
      <c r="C434" s="346" t="s">
        <v>15323</v>
      </c>
      <c r="D434" s="346" t="s">
        <v>1</v>
      </c>
      <c r="E434" s="346" t="s">
        <v>103</v>
      </c>
      <c r="F434" s="346">
        <v>2</v>
      </c>
      <c r="G434" s="346">
        <v>0</v>
      </c>
      <c r="H434" s="346">
        <v>3</v>
      </c>
      <c r="I434" s="346"/>
      <c r="J434" s="346" t="s">
        <v>15323</v>
      </c>
      <c r="K434" s="346"/>
      <c r="L434" s="346" t="s">
        <v>15335</v>
      </c>
      <c r="M434" s="346" t="s">
        <v>15323</v>
      </c>
      <c r="N434" s="346" t="s">
        <v>1582</v>
      </c>
      <c r="O434" s="346" t="s">
        <v>15325</v>
      </c>
      <c r="P434" s="346" t="s">
        <v>15326</v>
      </c>
      <c r="Q434" s="346" t="s">
        <v>15327</v>
      </c>
      <c r="R434" s="347">
        <f t="shared" si="42"/>
        <v>0</v>
      </c>
      <c r="S434" s="347">
        <f t="shared" si="43"/>
        <v>0</v>
      </c>
      <c r="T434" s="347">
        <f t="shared" si="44"/>
        <v>0</v>
      </c>
      <c r="U434" s="347">
        <f t="shared" si="45"/>
        <v>0</v>
      </c>
      <c r="V434" s="347">
        <f t="shared" si="46"/>
        <v>0</v>
      </c>
      <c r="W434" s="347">
        <f t="shared" si="47"/>
        <v>0</v>
      </c>
      <c r="X434" s="347">
        <f t="shared" si="48"/>
        <v>0</v>
      </c>
      <c r="Y434" s="347">
        <f t="shared" si="49"/>
        <v>0</v>
      </c>
      <c r="Z434" s="347">
        <f t="shared" si="50"/>
        <v>0</v>
      </c>
      <c r="AA434" s="347">
        <f t="shared" si="51"/>
        <v>0</v>
      </c>
      <c r="AB434" s="347" t="str">
        <f t="shared" si="52"/>
        <v/>
      </c>
      <c r="AC434" s="347" t="str">
        <f t="shared" si="53"/>
        <v/>
      </c>
      <c r="AD434" s="347" t="str">
        <f t="shared" si="54"/>
        <v/>
      </c>
      <c r="AE434" s="347" t="str">
        <f t="shared" si="55"/>
        <v/>
      </c>
    </row>
    <row r="435" spans="1:31" s="344" customFormat="1" ht="21" customHeight="1" x14ac:dyDescent="0.25">
      <c r="A435" s="346" t="s">
        <v>13748</v>
      </c>
      <c r="B435" s="346" t="s">
        <v>15348</v>
      </c>
      <c r="C435" s="346" t="s">
        <v>14940</v>
      </c>
      <c r="D435" s="346" t="s">
        <v>1</v>
      </c>
      <c r="E435" s="346" t="s">
        <v>103</v>
      </c>
      <c r="F435" s="346">
        <v>3</v>
      </c>
      <c r="G435" s="346">
        <v>0</v>
      </c>
      <c r="H435" s="346">
        <v>2</v>
      </c>
      <c r="I435" s="346"/>
      <c r="J435" s="346" t="s">
        <v>14940</v>
      </c>
      <c r="K435" s="346"/>
      <c r="L435" s="346" t="s">
        <v>14957</v>
      </c>
      <c r="M435" s="346" t="s">
        <v>14940</v>
      </c>
      <c r="N435" s="346" t="s">
        <v>126</v>
      </c>
      <c r="O435" s="346" t="s">
        <v>14942</v>
      </c>
      <c r="P435" s="346" t="s">
        <v>14943</v>
      </c>
      <c r="Q435" s="346" t="s">
        <v>14944</v>
      </c>
      <c r="R435" s="347">
        <f t="shared" si="42"/>
        <v>0</v>
      </c>
      <c r="S435" s="347">
        <f t="shared" si="43"/>
        <v>0</v>
      </c>
      <c r="T435" s="347">
        <f t="shared" si="44"/>
        <v>0</v>
      </c>
      <c r="U435" s="347">
        <f t="shared" si="45"/>
        <v>0</v>
      </c>
      <c r="V435" s="347">
        <f t="shared" si="46"/>
        <v>0</v>
      </c>
      <c r="W435" s="347">
        <f t="shared" si="47"/>
        <v>0</v>
      </c>
      <c r="X435" s="347">
        <f t="shared" si="48"/>
        <v>0</v>
      </c>
      <c r="Y435" s="347">
        <f t="shared" si="49"/>
        <v>0</v>
      </c>
      <c r="Z435" s="347">
        <f t="shared" si="50"/>
        <v>0</v>
      </c>
      <c r="AA435" s="347">
        <f t="shared" si="51"/>
        <v>0</v>
      </c>
      <c r="AB435" s="347" t="str">
        <f t="shared" si="52"/>
        <v/>
      </c>
      <c r="AC435" s="347" t="str">
        <f t="shared" si="53"/>
        <v/>
      </c>
      <c r="AD435" s="347" t="str">
        <f t="shared" si="54"/>
        <v/>
      </c>
      <c r="AE435" s="347" t="str">
        <f t="shared" si="55"/>
        <v/>
      </c>
    </row>
    <row r="436" spans="1:31" s="344" customFormat="1" ht="21" customHeight="1" x14ac:dyDescent="0.25">
      <c r="A436" s="346" t="s">
        <v>13748</v>
      </c>
      <c r="B436" s="346" t="s">
        <v>15349</v>
      </c>
      <c r="C436" s="346" t="s">
        <v>14946</v>
      </c>
      <c r="D436" s="346" t="s">
        <v>1</v>
      </c>
      <c r="E436" s="346" t="s">
        <v>103</v>
      </c>
      <c r="F436" s="346">
        <v>4</v>
      </c>
      <c r="G436" s="346">
        <v>0</v>
      </c>
      <c r="H436" s="346">
        <v>2</v>
      </c>
      <c r="I436" s="346"/>
      <c r="J436" s="346" t="s">
        <v>14946</v>
      </c>
      <c r="K436" s="346"/>
      <c r="L436" s="346" t="s">
        <v>14959</v>
      </c>
      <c r="M436" s="346" t="s">
        <v>14946</v>
      </c>
      <c r="N436" s="346" t="s">
        <v>14948</v>
      </c>
      <c r="O436" s="346" t="s">
        <v>14949</v>
      </c>
      <c r="P436" s="346" t="s">
        <v>14950</v>
      </c>
      <c r="Q436" s="346" t="s">
        <v>14951</v>
      </c>
      <c r="R436" s="347">
        <f t="shared" si="42"/>
        <v>0</v>
      </c>
      <c r="S436" s="347">
        <f t="shared" si="43"/>
        <v>0</v>
      </c>
      <c r="T436" s="347">
        <f t="shared" si="44"/>
        <v>0</v>
      </c>
      <c r="U436" s="347">
        <f t="shared" si="45"/>
        <v>0</v>
      </c>
      <c r="V436" s="347">
        <f t="shared" si="46"/>
        <v>0</v>
      </c>
      <c r="W436" s="347">
        <f t="shared" si="47"/>
        <v>0</v>
      </c>
      <c r="X436" s="347">
        <f t="shared" si="48"/>
        <v>0</v>
      </c>
      <c r="Y436" s="347">
        <f t="shared" si="49"/>
        <v>0</v>
      </c>
      <c r="Z436" s="347">
        <f t="shared" si="50"/>
        <v>0</v>
      </c>
      <c r="AA436" s="347">
        <f t="shared" si="51"/>
        <v>0</v>
      </c>
      <c r="AB436" s="347" t="str">
        <f t="shared" si="52"/>
        <v/>
      </c>
      <c r="AC436" s="347" t="str">
        <f t="shared" si="53"/>
        <v/>
      </c>
      <c r="AD436" s="347" t="str">
        <f t="shared" si="54"/>
        <v/>
      </c>
      <c r="AE436" s="347" t="str">
        <f t="shared" si="55"/>
        <v/>
      </c>
    </row>
    <row r="437" spans="1:31" s="344" customFormat="1" ht="21" customHeight="1" x14ac:dyDescent="0.25">
      <c r="A437" s="346" t="s">
        <v>13748</v>
      </c>
      <c r="B437" s="346" t="s">
        <v>15350</v>
      </c>
      <c r="C437" s="346" t="s">
        <v>15351</v>
      </c>
      <c r="D437" s="346" t="s">
        <v>1</v>
      </c>
      <c r="E437" s="346" t="s">
        <v>14954</v>
      </c>
      <c r="F437" s="346">
        <v>5</v>
      </c>
      <c r="G437" s="346">
        <v>0</v>
      </c>
      <c r="H437" s="346">
        <v>0</v>
      </c>
      <c r="I437" s="346"/>
      <c r="J437" s="346"/>
      <c r="K437" s="346"/>
      <c r="L437" s="346"/>
      <c r="M437" s="346"/>
      <c r="N437" s="346"/>
      <c r="O437" s="346"/>
      <c r="P437" s="346"/>
      <c r="Q437" s="346"/>
      <c r="R437" s="347">
        <f t="shared" si="42"/>
        <v>0</v>
      </c>
      <c r="S437" s="347">
        <f t="shared" si="43"/>
        <v>0</v>
      </c>
      <c r="T437" s="347">
        <f t="shared" si="44"/>
        <v>0</v>
      </c>
      <c r="U437" s="347">
        <f t="shared" si="45"/>
        <v>0</v>
      </c>
      <c r="V437" s="347">
        <f t="shared" si="46"/>
        <v>0</v>
      </c>
      <c r="W437" s="347">
        <f t="shared" si="47"/>
        <v>0</v>
      </c>
      <c r="X437" s="347">
        <f t="shared" si="48"/>
        <v>0</v>
      </c>
      <c r="Y437" s="347">
        <f t="shared" si="49"/>
        <v>0</v>
      </c>
      <c r="Z437" s="347">
        <f t="shared" si="50"/>
        <v>0</v>
      </c>
      <c r="AA437" s="347">
        <f t="shared" si="51"/>
        <v>0</v>
      </c>
      <c r="AB437" s="347" t="str">
        <f t="shared" si="52"/>
        <v/>
      </c>
      <c r="AC437" s="347" t="str">
        <f t="shared" si="53"/>
        <v/>
      </c>
      <c r="AD437" s="347" t="str">
        <f t="shared" si="54"/>
        <v/>
      </c>
      <c r="AE437" s="347" t="str">
        <f t="shared" si="55"/>
        <v/>
      </c>
    </row>
    <row r="438" spans="1:31" s="344" customFormat="1" ht="21" customHeight="1" x14ac:dyDescent="0.25">
      <c r="A438" s="346" t="s">
        <v>14385</v>
      </c>
      <c r="B438" s="346" t="s">
        <v>15352</v>
      </c>
      <c r="C438" s="346" t="s">
        <v>15353</v>
      </c>
      <c r="D438" s="346" t="s">
        <v>4</v>
      </c>
      <c r="E438" s="346" t="s">
        <v>103</v>
      </c>
      <c r="F438" s="346">
        <v>1</v>
      </c>
      <c r="G438" s="346">
        <v>4</v>
      </c>
      <c r="H438" s="346">
        <v>0</v>
      </c>
      <c r="I438" s="346" t="s">
        <v>15353</v>
      </c>
      <c r="J438" s="346"/>
      <c r="K438" s="346" t="s">
        <v>15354</v>
      </c>
      <c r="L438" s="346"/>
      <c r="M438" s="346" t="s">
        <v>15353</v>
      </c>
      <c r="N438" s="346" t="s">
        <v>15355</v>
      </c>
      <c r="O438" s="346"/>
      <c r="P438" s="346"/>
      <c r="Q438" s="346"/>
      <c r="R438" s="347">
        <f t="shared" si="42"/>
        <v>0</v>
      </c>
      <c r="S438" s="347">
        <f t="shared" si="43"/>
        <v>0</v>
      </c>
      <c r="T438" s="347">
        <f t="shared" si="44"/>
        <v>0</v>
      </c>
      <c r="U438" s="347">
        <f t="shared" si="45"/>
        <v>0</v>
      </c>
      <c r="V438" s="347">
        <f t="shared" si="46"/>
        <v>0</v>
      </c>
      <c r="W438" s="347">
        <f t="shared" si="47"/>
        <v>0</v>
      </c>
      <c r="X438" s="347">
        <f t="shared" si="48"/>
        <v>0</v>
      </c>
      <c r="Y438" s="347">
        <f t="shared" si="49"/>
        <v>0</v>
      </c>
      <c r="Z438" s="347">
        <f t="shared" si="50"/>
        <v>0</v>
      </c>
      <c r="AA438" s="347">
        <f t="shared" si="51"/>
        <v>0</v>
      </c>
      <c r="AB438" s="347" t="str">
        <f t="shared" si="52"/>
        <v/>
      </c>
      <c r="AC438" s="347" t="str">
        <f t="shared" si="53"/>
        <v/>
      </c>
      <c r="AD438" s="347" t="str">
        <f t="shared" si="54"/>
        <v/>
      </c>
      <c r="AE438" s="347" t="str">
        <f t="shared" si="55"/>
        <v/>
      </c>
    </row>
    <row r="439" spans="1:31" s="344" customFormat="1" ht="21" customHeight="1" x14ac:dyDescent="0.25">
      <c r="A439" s="346" t="s">
        <v>14385</v>
      </c>
      <c r="B439" s="346" t="s">
        <v>15356</v>
      </c>
      <c r="C439" s="346" t="s">
        <v>15357</v>
      </c>
      <c r="D439" s="346" t="s">
        <v>4</v>
      </c>
      <c r="E439" s="346" t="s">
        <v>103</v>
      </c>
      <c r="F439" s="346">
        <v>2</v>
      </c>
      <c r="G439" s="346">
        <v>3</v>
      </c>
      <c r="H439" s="346">
        <v>0</v>
      </c>
      <c r="I439" s="346" t="s">
        <v>15357</v>
      </c>
      <c r="J439" s="346"/>
      <c r="K439" s="346" t="s">
        <v>15358</v>
      </c>
      <c r="L439" s="346"/>
      <c r="M439" s="346" t="s">
        <v>15357</v>
      </c>
      <c r="N439" s="346" t="s">
        <v>15355</v>
      </c>
      <c r="O439" s="346"/>
      <c r="P439" s="346"/>
      <c r="Q439" s="346"/>
      <c r="R439" s="347">
        <f t="shared" si="42"/>
        <v>0</v>
      </c>
      <c r="S439" s="347">
        <f t="shared" si="43"/>
        <v>0</v>
      </c>
      <c r="T439" s="347">
        <f t="shared" si="44"/>
        <v>0</v>
      </c>
      <c r="U439" s="347">
        <f t="shared" si="45"/>
        <v>0</v>
      </c>
      <c r="V439" s="347">
        <f t="shared" si="46"/>
        <v>0</v>
      </c>
      <c r="W439" s="347">
        <f t="shared" si="47"/>
        <v>0</v>
      </c>
      <c r="X439" s="347">
        <f t="shared" si="48"/>
        <v>0</v>
      </c>
      <c r="Y439" s="347">
        <f t="shared" si="49"/>
        <v>0</v>
      </c>
      <c r="Z439" s="347">
        <f t="shared" si="50"/>
        <v>0</v>
      </c>
      <c r="AA439" s="347">
        <f t="shared" si="51"/>
        <v>0</v>
      </c>
      <c r="AB439" s="347" t="str">
        <f t="shared" si="52"/>
        <v/>
      </c>
      <c r="AC439" s="347" t="str">
        <f t="shared" si="53"/>
        <v/>
      </c>
      <c r="AD439" s="347" t="str">
        <f t="shared" si="54"/>
        <v/>
      </c>
      <c r="AE439" s="347" t="str">
        <f t="shared" si="55"/>
        <v/>
      </c>
    </row>
    <row r="440" spans="1:31" s="344" customFormat="1" ht="21" customHeight="1" x14ac:dyDescent="0.25">
      <c r="A440" s="346" t="s">
        <v>14385</v>
      </c>
      <c r="B440" s="346" t="s">
        <v>15359</v>
      </c>
      <c r="C440" s="346" t="s">
        <v>14933</v>
      </c>
      <c r="D440" s="346" t="s">
        <v>4</v>
      </c>
      <c r="E440" s="346" t="s">
        <v>103</v>
      </c>
      <c r="F440" s="346">
        <v>3</v>
      </c>
      <c r="G440" s="346">
        <v>3</v>
      </c>
      <c r="H440" s="346">
        <v>0</v>
      </c>
      <c r="I440" s="346" t="s">
        <v>14933</v>
      </c>
      <c r="J440" s="346"/>
      <c r="K440" s="346" t="s">
        <v>14934</v>
      </c>
      <c r="L440" s="346"/>
      <c r="M440" s="346" t="s">
        <v>14933</v>
      </c>
      <c r="N440" s="346" t="s">
        <v>14935</v>
      </c>
      <c r="O440" s="346" t="s">
        <v>14936</v>
      </c>
      <c r="P440" s="346" t="s">
        <v>14937</v>
      </c>
      <c r="Q440" s="346" t="s">
        <v>14938</v>
      </c>
      <c r="R440" s="347">
        <f t="shared" si="42"/>
        <v>0</v>
      </c>
      <c r="S440" s="347">
        <f t="shared" si="43"/>
        <v>0</v>
      </c>
      <c r="T440" s="347">
        <f t="shared" si="44"/>
        <v>0</v>
      </c>
      <c r="U440" s="347">
        <f t="shared" si="45"/>
        <v>0</v>
      </c>
      <c r="V440" s="347">
        <f t="shared" si="46"/>
        <v>0</v>
      </c>
      <c r="W440" s="347">
        <f t="shared" si="47"/>
        <v>0</v>
      </c>
      <c r="X440" s="347">
        <f t="shared" si="48"/>
        <v>0</v>
      </c>
      <c r="Y440" s="347">
        <f t="shared" si="49"/>
        <v>0</v>
      </c>
      <c r="Z440" s="347">
        <f t="shared" si="50"/>
        <v>0</v>
      </c>
      <c r="AA440" s="347">
        <f t="shared" si="51"/>
        <v>0</v>
      </c>
      <c r="AB440" s="347" t="str">
        <f t="shared" si="52"/>
        <v/>
      </c>
      <c r="AC440" s="347" t="str">
        <f t="shared" si="53"/>
        <v/>
      </c>
      <c r="AD440" s="347" t="str">
        <f t="shared" si="54"/>
        <v/>
      </c>
      <c r="AE440" s="347" t="str">
        <f t="shared" si="55"/>
        <v/>
      </c>
    </row>
    <row r="441" spans="1:31" s="344" customFormat="1" ht="21" customHeight="1" x14ac:dyDescent="0.25">
      <c r="A441" s="346" t="s">
        <v>14385</v>
      </c>
      <c r="B441" s="346" t="s">
        <v>15360</v>
      </c>
      <c r="C441" s="346" t="s">
        <v>14940</v>
      </c>
      <c r="D441" s="346" t="s">
        <v>4</v>
      </c>
      <c r="E441" s="346" t="s">
        <v>103</v>
      </c>
      <c r="F441" s="346">
        <v>4</v>
      </c>
      <c r="G441" s="346">
        <v>2</v>
      </c>
      <c r="H441" s="346">
        <v>0</v>
      </c>
      <c r="I441" s="346" t="s">
        <v>14940</v>
      </c>
      <c r="J441" s="346"/>
      <c r="K441" s="346" t="s">
        <v>14941</v>
      </c>
      <c r="L441" s="346"/>
      <c r="M441" s="346" t="s">
        <v>14940</v>
      </c>
      <c r="N441" s="346" t="s">
        <v>126</v>
      </c>
      <c r="O441" s="346" t="s">
        <v>14942</v>
      </c>
      <c r="P441" s="346" t="s">
        <v>14943</v>
      </c>
      <c r="Q441" s="346" t="s">
        <v>14944</v>
      </c>
      <c r="R441" s="347">
        <f t="shared" si="42"/>
        <v>0</v>
      </c>
      <c r="S441" s="347">
        <f t="shared" si="43"/>
        <v>0</v>
      </c>
      <c r="T441" s="347">
        <f t="shared" si="44"/>
        <v>0</v>
      </c>
      <c r="U441" s="347">
        <f t="shared" si="45"/>
        <v>0</v>
      </c>
      <c r="V441" s="347">
        <f t="shared" si="46"/>
        <v>0</v>
      </c>
      <c r="W441" s="347">
        <f t="shared" si="47"/>
        <v>0</v>
      </c>
      <c r="X441" s="347">
        <f t="shared" si="48"/>
        <v>0</v>
      </c>
      <c r="Y441" s="347">
        <f t="shared" si="49"/>
        <v>0</v>
      </c>
      <c r="Z441" s="347">
        <f t="shared" si="50"/>
        <v>0</v>
      </c>
      <c r="AA441" s="347">
        <f t="shared" si="51"/>
        <v>0</v>
      </c>
      <c r="AB441" s="347" t="str">
        <f t="shared" si="52"/>
        <v/>
      </c>
      <c r="AC441" s="347" t="str">
        <f t="shared" si="53"/>
        <v/>
      </c>
      <c r="AD441" s="347" t="str">
        <f t="shared" si="54"/>
        <v/>
      </c>
      <c r="AE441" s="347" t="str">
        <f t="shared" si="55"/>
        <v/>
      </c>
    </row>
    <row r="442" spans="1:31" s="344" customFormat="1" ht="21" customHeight="1" x14ac:dyDescent="0.25">
      <c r="A442" s="346" t="s">
        <v>14385</v>
      </c>
      <c r="B442" s="346" t="s">
        <v>15361</v>
      </c>
      <c r="C442" s="346" t="s">
        <v>15362</v>
      </c>
      <c r="D442" s="346" t="s">
        <v>4</v>
      </c>
      <c r="E442" s="346" t="s">
        <v>14954</v>
      </c>
      <c r="F442" s="346">
        <v>5</v>
      </c>
      <c r="G442" s="346">
        <v>0</v>
      </c>
      <c r="H442" s="346">
        <v>0</v>
      </c>
      <c r="I442" s="346"/>
      <c r="J442" s="346"/>
      <c r="K442" s="346"/>
      <c r="L442" s="346"/>
      <c r="M442" s="346"/>
      <c r="N442" s="346"/>
      <c r="O442" s="346"/>
      <c r="P442" s="346"/>
      <c r="Q442" s="346"/>
      <c r="R442" s="347">
        <f t="shared" si="42"/>
        <v>0</v>
      </c>
      <c r="S442" s="347">
        <f t="shared" si="43"/>
        <v>0</v>
      </c>
      <c r="T442" s="347">
        <f t="shared" si="44"/>
        <v>0</v>
      </c>
      <c r="U442" s="347">
        <f t="shared" si="45"/>
        <v>0</v>
      </c>
      <c r="V442" s="347">
        <f t="shared" si="46"/>
        <v>0</v>
      </c>
      <c r="W442" s="347">
        <f t="shared" si="47"/>
        <v>0</v>
      </c>
      <c r="X442" s="347">
        <f t="shared" si="48"/>
        <v>0</v>
      </c>
      <c r="Y442" s="347">
        <f t="shared" si="49"/>
        <v>0</v>
      </c>
      <c r="Z442" s="347">
        <f t="shared" si="50"/>
        <v>0</v>
      </c>
      <c r="AA442" s="347">
        <f t="shared" si="51"/>
        <v>0</v>
      </c>
      <c r="AB442" s="347" t="str">
        <f t="shared" si="52"/>
        <v/>
      </c>
      <c r="AC442" s="347" t="str">
        <f t="shared" si="53"/>
        <v/>
      </c>
      <c r="AD442" s="347" t="str">
        <f t="shared" si="54"/>
        <v/>
      </c>
      <c r="AE442" s="347" t="str">
        <f t="shared" si="55"/>
        <v/>
      </c>
    </row>
    <row r="443" spans="1:31" s="344" customFormat="1" ht="21" customHeight="1" x14ac:dyDescent="0.25">
      <c r="A443" s="346" t="s">
        <v>14385</v>
      </c>
      <c r="B443" s="346" t="s">
        <v>15363</v>
      </c>
      <c r="C443" s="346" t="s">
        <v>15353</v>
      </c>
      <c r="D443" s="346" t="s">
        <v>1</v>
      </c>
      <c r="E443" s="346" t="s">
        <v>103</v>
      </c>
      <c r="F443" s="346">
        <v>1</v>
      </c>
      <c r="G443" s="346">
        <v>0</v>
      </c>
      <c r="H443" s="346">
        <v>3</v>
      </c>
      <c r="I443" s="346"/>
      <c r="J443" s="346" t="s">
        <v>15353</v>
      </c>
      <c r="K443" s="346"/>
      <c r="L443" s="346" t="s">
        <v>15364</v>
      </c>
      <c r="M443" s="346" t="s">
        <v>15353</v>
      </c>
      <c r="N443" s="346" t="s">
        <v>15355</v>
      </c>
      <c r="O443" s="346"/>
      <c r="P443" s="346"/>
      <c r="Q443" s="346"/>
      <c r="R443" s="347">
        <f t="shared" si="42"/>
        <v>0</v>
      </c>
      <c r="S443" s="347">
        <f t="shared" si="43"/>
        <v>0</v>
      </c>
      <c r="T443" s="347">
        <f t="shared" si="44"/>
        <v>0</v>
      </c>
      <c r="U443" s="347">
        <f t="shared" si="45"/>
        <v>0</v>
      </c>
      <c r="V443" s="347">
        <f t="shared" si="46"/>
        <v>0</v>
      </c>
      <c r="W443" s="347">
        <f t="shared" si="47"/>
        <v>0</v>
      </c>
      <c r="X443" s="347">
        <f t="shared" si="48"/>
        <v>0</v>
      </c>
      <c r="Y443" s="347">
        <f t="shared" si="49"/>
        <v>0</v>
      </c>
      <c r="Z443" s="347">
        <f t="shared" si="50"/>
        <v>0</v>
      </c>
      <c r="AA443" s="347">
        <f t="shared" si="51"/>
        <v>0</v>
      </c>
      <c r="AB443" s="347" t="str">
        <f t="shared" si="52"/>
        <v/>
      </c>
      <c r="AC443" s="347" t="str">
        <f t="shared" si="53"/>
        <v/>
      </c>
      <c r="AD443" s="347" t="str">
        <f t="shared" si="54"/>
        <v/>
      </c>
      <c r="AE443" s="347" t="str">
        <f t="shared" si="55"/>
        <v/>
      </c>
    </row>
    <row r="444" spans="1:31" s="344" customFormat="1" ht="21" customHeight="1" x14ac:dyDescent="0.25">
      <c r="A444" s="346" t="s">
        <v>14385</v>
      </c>
      <c r="B444" s="346" t="s">
        <v>15365</v>
      </c>
      <c r="C444" s="346" t="s">
        <v>15357</v>
      </c>
      <c r="D444" s="346" t="s">
        <v>1</v>
      </c>
      <c r="E444" s="346" t="s">
        <v>103</v>
      </c>
      <c r="F444" s="346">
        <v>2</v>
      </c>
      <c r="G444" s="346">
        <v>0</v>
      </c>
      <c r="H444" s="346">
        <v>3</v>
      </c>
      <c r="I444" s="346"/>
      <c r="J444" s="346" t="s">
        <v>15357</v>
      </c>
      <c r="K444" s="346"/>
      <c r="L444" s="346" t="s">
        <v>15366</v>
      </c>
      <c r="M444" s="346" t="s">
        <v>15357</v>
      </c>
      <c r="N444" s="346" t="s">
        <v>15355</v>
      </c>
      <c r="O444" s="346"/>
      <c r="P444" s="346"/>
      <c r="Q444" s="346"/>
      <c r="R444" s="347">
        <f t="shared" ref="R444:R507" si="56">IF(AND($A444=$B$20,$D444="PRO",$E444="POS"),1,0)</f>
        <v>0</v>
      </c>
      <c r="S444" s="347">
        <f t="shared" ref="S444:S507" si="57">IF(AND($A444=$B$20,$D444="CFA",$E444="POS"),1,0)</f>
        <v>0</v>
      </c>
      <c r="T444" s="347">
        <f t="shared" ref="T444:T507" si="58">IF($R444=0,0,IF(OR(AND($M444&lt;&gt;"",ISNUMBER(SEARCH($M444,$B$5))),AND($N444&lt;&gt;"",ISNUMBER(SEARCH($N444,$B$5)),OR($O444="",ISNUMBER(SEARCH($O444,$B$5))))),1,0))</f>
        <v>0</v>
      </c>
      <c r="U444" s="347">
        <f t="shared" ref="U444:U507" si="59">IF($R444=0,0,IF(OR(AND($M444&lt;&gt;"",ISNUMBER(SEARCH($M444,$B$5&amp;" "&amp;$B$10))),AND($N444&lt;&gt;"",ISNUMBER(SEARCH($N444,$B$5&amp;" "&amp;$B$10)),OR($O444="",ISNUMBER(SEARCH($O444,$B$5&amp;" "&amp;$B$10))))),1,0))</f>
        <v>0</v>
      </c>
      <c r="V444" s="347">
        <f t="shared" ref="V444:V507" si="60">IF($S444=0,0,IF(OR(AND($M444&lt;&gt;"",ISNUMBER(SEARCH($M444,$D$5))),AND($N444&lt;&gt;"",ISNUMBER(SEARCH($N444,$D$5)),OR($O444="",ISNUMBER(SEARCH($O444,$D$5))))),1,0))</f>
        <v>0</v>
      </c>
      <c r="W444" s="347">
        <f t="shared" ref="W444:W507" si="61">IF($S444=0,0,IF(OR(AND($M444&lt;&gt;"",ISNUMBER(SEARCH($M444,$D$5&amp;" "&amp;$D$10))),AND($N444&lt;&gt;"",ISNUMBER(SEARCH($N444,$D$5&amp;" "&amp;$D$10)),OR($O444="",ISNUMBER(SEARCH($O444,$D$5&amp;" "&amp;$D$10))))),1,0))</f>
        <v>0</v>
      </c>
      <c r="X444" s="347">
        <f t="shared" ref="X444:X507" si="62">IF($T444=1,$G444,0)</f>
        <v>0</v>
      </c>
      <c r="Y444" s="347">
        <f t="shared" ref="Y444:Y507" si="63">IF($U444=1,$G444,0)</f>
        <v>0</v>
      </c>
      <c r="Z444" s="347">
        <f t="shared" ref="Z444:Z507" si="64">IF($V444=1,$H444,0)</f>
        <v>0</v>
      </c>
      <c r="AA444" s="347">
        <f t="shared" ref="AA444:AA507" si="65">IF($W444=1,$H444,0)</f>
        <v>0</v>
      </c>
      <c r="AB444" s="347" t="str">
        <f t="shared" ref="AB444:AB507" si="66">IF(AND($R444=1,$T444=0),$F444+ROW()/100000,"")</f>
        <v/>
      </c>
      <c r="AC444" s="347" t="str">
        <f t="shared" ref="AC444:AC507" si="67">IF(AND($R444=1,$U444=0),$F444+ROW()/100000,"")</f>
        <v/>
      </c>
      <c r="AD444" s="347" t="str">
        <f t="shared" ref="AD444:AD507" si="68">IF(AND($S444=1,$V444=0),$F444+ROW()/100000,"")</f>
        <v/>
      </c>
      <c r="AE444" s="347" t="str">
        <f t="shared" ref="AE444:AE507" si="69">IF(AND($S444=1,$W444=0),$F444+ROW()/100000,"")</f>
        <v/>
      </c>
    </row>
    <row r="445" spans="1:31" s="344" customFormat="1" ht="21" customHeight="1" x14ac:dyDescent="0.25">
      <c r="A445" s="346" t="s">
        <v>14385</v>
      </c>
      <c r="B445" s="346" t="s">
        <v>15367</v>
      </c>
      <c r="C445" s="346" t="s">
        <v>14940</v>
      </c>
      <c r="D445" s="346" t="s">
        <v>1</v>
      </c>
      <c r="E445" s="346" t="s">
        <v>103</v>
      </c>
      <c r="F445" s="346">
        <v>3</v>
      </c>
      <c r="G445" s="346">
        <v>0</v>
      </c>
      <c r="H445" s="346">
        <v>2</v>
      </c>
      <c r="I445" s="346"/>
      <c r="J445" s="346" t="s">
        <v>14940</v>
      </c>
      <c r="K445" s="346"/>
      <c r="L445" s="346" t="s">
        <v>14957</v>
      </c>
      <c r="M445" s="346" t="s">
        <v>14940</v>
      </c>
      <c r="N445" s="346" t="s">
        <v>126</v>
      </c>
      <c r="O445" s="346" t="s">
        <v>14942</v>
      </c>
      <c r="P445" s="346" t="s">
        <v>14943</v>
      </c>
      <c r="Q445" s="346" t="s">
        <v>14944</v>
      </c>
      <c r="R445" s="347">
        <f t="shared" si="56"/>
        <v>0</v>
      </c>
      <c r="S445" s="347">
        <f t="shared" si="57"/>
        <v>0</v>
      </c>
      <c r="T445" s="347">
        <f t="shared" si="58"/>
        <v>0</v>
      </c>
      <c r="U445" s="347">
        <f t="shared" si="59"/>
        <v>0</v>
      </c>
      <c r="V445" s="347">
        <f t="shared" si="60"/>
        <v>0</v>
      </c>
      <c r="W445" s="347">
        <f t="shared" si="61"/>
        <v>0</v>
      </c>
      <c r="X445" s="347">
        <f t="shared" si="62"/>
        <v>0</v>
      </c>
      <c r="Y445" s="347">
        <f t="shared" si="63"/>
        <v>0</v>
      </c>
      <c r="Z445" s="347">
        <f t="shared" si="64"/>
        <v>0</v>
      </c>
      <c r="AA445" s="347">
        <f t="shared" si="65"/>
        <v>0</v>
      </c>
      <c r="AB445" s="347" t="str">
        <f t="shared" si="66"/>
        <v/>
      </c>
      <c r="AC445" s="347" t="str">
        <f t="shared" si="67"/>
        <v/>
      </c>
      <c r="AD445" s="347" t="str">
        <f t="shared" si="68"/>
        <v/>
      </c>
      <c r="AE445" s="347" t="str">
        <f t="shared" si="69"/>
        <v/>
      </c>
    </row>
    <row r="446" spans="1:31" s="344" customFormat="1" ht="21" customHeight="1" x14ac:dyDescent="0.25">
      <c r="A446" s="346" t="s">
        <v>14385</v>
      </c>
      <c r="B446" s="346" t="s">
        <v>15368</v>
      </c>
      <c r="C446" s="346" t="s">
        <v>14946</v>
      </c>
      <c r="D446" s="346" t="s">
        <v>1</v>
      </c>
      <c r="E446" s="346" t="s">
        <v>103</v>
      </c>
      <c r="F446" s="346">
        <v>4</v>
      </c>
      <c r="G446" s="346">
        <v>0</v>
      </c>
      <c r="H446" s="346">
        <v>2</v>
      </c>
      <c r="I446" s="346"/>
      <c r="J446" s="346" t="s">
        <v>14946</v>
      </c>
      <c r="K446" s="346"/>
      <c r="L446" s="346" t="s">
        <v>14959</v>
      </c>
      <c r="M446" s="346" t="s">
        <v>14946</v>
      </c>
      <c r="N446" s="346" t="s">
        <v>14948</v>
      </c>
      <c r="O446" s="346" t="s">
        <v>14949</v>
      </c>
      <c r="P446" s="346" t="s">
        <v>14950</v>
      </c>
      <c r="Q446" s="346" t="s">
        <v>14951</v>
      </c>
      <c r="R446" s="347">
        <f t="shared" si="56"/>
        <v>0</v>
      </c>
      <c r="S446" s="347">
        <f t="shared" si="57"/>
        <v>0</v>
      </c>
      <c r="T446" s="347">
        <f t="shared" si="58"/>
        <v>0</v>
      </c>
      <c r="U446" s="347">
        <f t="shared" si="59"/>
        <v>0</v>
      </c>
      <c r="V446" s="347">
        <f t="shared" si="60"/>
        <v>0</v>
      </c>
      <c r="W446" s="347">
        <f t="shared" si="61"/>
        <v>0</v>
      </c>
      <c r="X446" s="347">
        <f t="shared" si="62"/>
        <v>0</v>
      </c>
      <c r="Y446" s="347">
        <f t="shared" si="63"/>
        <v>0</v>
      </c>
      <c r="Z446" s="347">
        <f t="shared" si="64"/>
        <v>0</v>
      </c>
      <c r="AA446" s="347">
        <f t="shared" si="65"/>
        <v>0</v>
      </c>
      <c r="AB446" s="347" t="str">
        <f t="shared" si="66"/>
        <v/>
      </c>
      <c r="AC446" s="347" t="str">
        <f t="shared" si="67"/>
        <v/>
      </c>
      <c r="AD446" s="347" t="str">
        <f t="shared" si="68"/>
        <v/>
      </c>
      <c r="AE446" s="347" t="str">
        <f t="shared" si="69"/>
        <v/>
      </c>
    </row>
    <row r="447" spans="1:31" s="344" customFormat="1" ht="21" customHeight="1" x14ac:dyDescent="0.25">
      <c r="A447" s="346" t="s">
        <v>14385</v>
      </c>
      <c r="B447" s="346" t="s">
        <v>15369</v>
      </c>
      <c r="C447" s="346" t="s">
        <v>15370</v>
      </c>
      <c r="D447" s="346" t="s">
        <v>1</v>
      </c>
      <c r="E447" s="346" t="s">
        <v>14954</v>
      </c>
      <c r="F447" s="346">
        <v>5</v>
      </c>
      <c r="G447" s="346">
        <v>0</v>
      </c>
      <c r="H447" s="346">
        <v>0</v>
      </c>
      <c r="I447" s="346"/>
      <c r="J447" s="346"/>
      <c r="K447" s="346"/>
      <c r="L447" s="346"/>
      <c r="M447" s="346"/>
      <c r="N447" s="346"/>
      <c r="O447" s="346"/>
      <c r="P447" s="346"/>
      <c r="Q447" s="346"/>
      <c r="R447" s="347">
        <f t="shared" si="56"/>
        <v>0</v>
      </c>
      <c r="S447" s="347">
        <f t="shared" si="57"/>
        <v>0</v>
      </c>
      <c r="T447" s="347">
        <f t="shared" si="58"/>
        <v>0</v>
      </c>
      <c r="U447" s="347">
        <f t="shared" si="59"/>
        <v>0</v>
      </c>
      <c r="V447" s="347">
        <f t="shared" si="60"/>
        <v>0</v>
      </c>
      <c r="W447" s="347">
        <f t="shared" si="61"/>
        <v>0</v>
      </c>
      <c r="X447" s="347">
        <f t="shared" si="62"/>
        <v>0</v>
      </c>
      <c r="Y447" s="347">
        <f t="shared" si="63"/>
        <v>0</v>
      </c>
      <c r="Z447" s="347">
        <f t="shared" si="64"/>
        <v>0</v>
      </c>
      <c r="AA447" s="347">
        <f t="shared" si="65"/>
        <v>0</v>
      </c>
      <c r="AB447" s="347" t="str">
        <f t="shared" si="66"/>
        <v/>
      </c>
      <c r="AC447" s="347" t="str">
        <f t="shared" si="67"/>
        <v/>
      </c>
      <c r="AD447" s="347" t="str">
        <f t="shared" si="68"/>
        <v/>
      </c>
      <c r="AE447" s="347" t="str">
        <f t="shared" si="69"/>
        <v/>
      </c>
    </row>
    <row r="448" spans="1:31" s="344" customFormat="1" ht="21" customHeight="1" x14ac:dyDescent="0.25">
      <c r="A448" s="346" t="s">
        <v>14395</v>
      </c>
      <c r="B448" s="346" t="s">
        <v>15371</v>
      </c>
      <c r="C448" s="346" t="s">
        <v>15353</v>
      </c>
      <c r="D448" s="346" t="s">
        <v>4</v>
      </c>
      <c r="E448" s="346" t="s">
        <v>103</v>
      </c>
      <c r="F448" s="346">
        <v>1</v>
      </c>
      <c r="G448" s="346">
        <v>3</v>
      </c>
      <c r="H448" s="346">
        <v>0</v>
      </c>
      <c r="I448" s="346" t="s">
        <v>15353</v>
      </c>
      <c r="J448" s="346"/>
      <c r="K448" s="346" t="s">
        <v>15354</v>
      </c>
      <c r="L448" s="346"/>
      <c r="M448" s="346" t="s">
        <v>15353</v>
      </c>
      <c r="N448" s="346" t="s">
        <v>15355</v>
      </c>
      <c r="O448" s="346"/>
      <c r="P448" s="346"/>
      <c r="Q448" s="346"/>
      <c r="R448" s="347">
        <f t="shared" si="56"/>
        <v>0</v>
      </c>
      <c r="S448" s="347">
        <f t="shared" si="57"/>
        <v>0</v>
      </c>
      <c r="T448" s="347">
        <f t="shared" si="58"/>
        <v>0</v>
      </c>
      <c r="U448" s="347">
        <f t="shared" si="59"/>
        <v>0</v>
      </c>
      <c r="V448" s="347">
        <f t="shared" si="60"/>
        <v>0</v>
      </c>
      <c r="W448" s="347">
        <f t="shared" si="61"/>
        <v>0</v>
      </c>
      <c r="X448" s="347">
        <f t="shared" si="62"/>
        <v>0</v>
      </c>
      <c r="Y448" s="347">
        <f t="shared" si="63"/>
        <v>0</v>
      </c>
      <c r="Z448" s="347">
        <f t="shared" si="64"/>
        <v>0</v>
      </c>
      <c r="AA448" s="347">
        <f t="shared" si="65"/>
        <v>0</v>
      </c>
      <c r="AB448" s="347" t="str">
        <f t="shared" si="66"/>
        <v/>
      </c>
      <c r="AC448" s="347" t="str">
        <f t="shared" si="67"/>
        <v/>
      </c>
      <c r="AD448" s="347" t="str">
        <f t="shared" si="68"/>
        <v/>
      </c>
      <c r="AE448" s="347" t="str">
        <f t="shared" si="69"/>
        <v/>
      </c>
    </row>
    <row r="449" spans="1:31" s="344" customFormat="1" ht="21" customHeight="1" x14ac:dyDescent="0.25">
      <c r="A449" s="346" t="s">
        <v>14395</v>
      </c>
      <c r="B449" s="346" t="s">
        <v>15372</v>
      </c>
      <c r="C449" s="346" t="s">
        <v>15357</v>
      </c>
      <c r="D449" s="346" t="s">
        <v>4</v>
      </c>
      <c r="E449" s="346" t="s">
        <v>103</v>
      </c>
      <c r="F449" s="346">
        <v>2</v>
      </c>
      <c r="G449" s="346">
        <v>3</v>
      </c>
      <c r="H449" s="346">
        <v>0</v>
      </c>
      <c r="I449" s="346" t="s">
        <v>15357</v>
      </c>
      <c r="J449" s="346"/>
      <c r="K449" s="346" t="s">
        <v>15358</v>
      </c>
      <c r="L449" s="346"/>
      <c r="M449" s="346" t="s">
        <v>15357</v>
      </c>
      <c r="N449" s="346" t="s">
        <v>15355</v>
      </c>
      <c r="O449" s="346"/>
      <c r="P449" s="346"/>
      <c r="Q449" s="346"/>
      <c r="R449" s="347">
        <f t="shared" si="56"/>
        <v>0</v>
      </c>
      <c r="S449" s="347">
        <f t="shared" si="57"/>
        <v>0</v>
      </c>
      <c r="T449" s="347">
        <f t="shared" si="58"/>
        <v>0</v>
      </c>
      <c r="U449" s="347">
        <f t="shared" si="59"/>
        <v>0</v>
      </c>
      <c r="V449" s="347">
        <f t="shared" si="60"/>
        <v>0</v>
      </c>
      <c r="W449" s="347">
        <f t="shared" si="61"/>
        <v>0</v>
      </c>
      <c r="X449" s="347">
        <f t="shared" si="62"/>
        <v>0</v>
      </c>
      <c r="Y449" s="347">
        <f t="shared" si="63"/>
        <v>0</v>
      </c>
      <c r="Z449" s="347">
        <f t="shared" si="64"/>
        <v>0</v>
      </c>
      <c r="AA449" s="347">
        <f t="shared" si="65"/>
        <v>0</v>
      </c>
      <c r="AB449" s="347" t="str">
        <f t="shared" si="66"/>
        <v/>
      </c>
      <c r="AC449" s="347" t="str">
        <f t="shared" si="67"/>
        <v/>
      </c>
      <c r="AD449" s="347" t="str">
        <f t="shared" si="68"/>
        <v/>
      </c>
      <c r="AE449" s="347" t="str">
        <f t="shared" si="69"/>
        <v/>
      </c>
    </row>
    <row r="450" spans="1:31" s="344" customFormat="1" ht="21" customHeight="1" x14ac:dyDescent="0.25">
      <c r="A450" s="346" t="s">
        <v>14395</v>
      </c>
      <c r="B450" s="346" t="s">
        <v>15373</v>
      </c>
      <c r="C450" s="346" t="s">
        <v>14933</v>
      </c>
      <c r="D450" s="346" t="s">
        <v>4</v>
      </c>
      <c r="E450" s="346" t="s">
        <v>103</v>
      </c>
      <c r="F450" s="346">
        <v>3</v>
      </c>
      <c r="G450" s="346">
        <v>2</v>
      </c>
      <c r="H450" s="346">
        <v>0</v>
      </c>
      <c r="I450" s="346" t="s">
        <v>14933</v>
      </c>
      <c r="J450" s="346"/>
      <c r="K450" s="346" t="s">
        <v>14934</v>
      </c>
      <c r="L450" s="346"/>
      <c r="M450" s="346" t="s">
        <v>14933</v>
      </c>
      <c r="N450" s="346" t="s">
        <v>14935</v>
      </c>
      <c r="O450" s="346" t="s">
        <v>14936</v>
      </c>
      <c r="P450" s="346" t="s">
        <v>14937</v>
      </c>
      <c r="Q450" s="346" t="s">
        <v>14938</v>
      </c>
      <c r="R450" s="347">
        <f t="shared" si="56"/>
        <v>0</v>
      </c>
      <c r="S450" s="347">
        <f t="shared" si="57"/>
        <v>0</v>
      </c>
      <c r="T450" s="347">
        <f t="shared" si="58"/>
        <v>0</v>
      </c>
      <c r="U450" s="347">
        <f t="shared" si="59"/>
        <v>0</v>
      </c>
      <c r="V450" s="347">
        <f t="shared" si="60"/>
        <v>0</v>
      </c>
      <c r="W450" s="347">
        <f t="shared" si="61"/>
        <v>0</v>
      </c>
      <c r="X450" s="347">
        <f t="shared" si="62"/>
        <v>0</v>
      </c>
      <c r="Y450" s="347">
        <f t="shared" si="63"/>
        <v>0</v>
      </c>
      <c r="Z450" s="347">
        <f t="shared" si="64"/>
        <v>0</v>
      </c>
      <c r="AA450" s="347">
        <f t="shared" si="65"/>
        <v>0</v>
      </c>
      <c r="AB450" s="347" t="str">
        <f t="shared" si="66"/>
        <v/>
      </c>
      <c r="AC450" s="347" t="str">
        <f t="shared" si="67"/>
        <v/>
      </c>
      <c r="AD450" s="347" t="str">
        <f t="shared" si="68"/>
        <v/>
      </c>
      <c r="AE450" s="347" t="str">
        <f t="shared" si="69"/>
        <v/>
      </c>
    </row>
    <row r="451" spans="1:31" s="344" customFormat="1" ht="21" customHeight="1" x14ac:dyDescent="0.25">
      <c r="A451" s="346" t="s">
        <v>14395</v>
      </c>
      <c r="B451" s="346" t="s">
        <v>15374</v>
      </c>
      <c r="C451" s="346" t="s">
        <v>14940</v>
      </c>
      <c r="D451" s="346" t="s">
        <v>4</v>
      </c>
      <c r="E451" s="346" t="s">
        <v>103</v>
      </c>
      <c r="F451" s="346">
        <v>4</v>
      </c>
      <c r="G451" s="346">
        <v>2</v>
      </c>
      <c r="H451" s="346">
        <v>0</v>
      </c>
      <c r="I451" s="346" t="s">
        <v>14940</v>
      </c>
      <c r="J451" s="346"/>
      <c r="K451" s="346" t="s">
        <v>14941</v>
      </c>
      <c r="L451" s="346"/>
      <c r="M451" s="346" t="s">
        <v>14940</v>
      </c>
      <c r="N451" s="346" t="s">
        <v>126</v>
      </c>
      <c r="O451" s="346" t="s">
        <v>14942</v>
      </c>
      <c r="P451" s="346" t="s">
        <v>14943</v>
      </c>
      <c r="Q451" s="346" t="s">
        <v>14944</v>
      </c>
      <c r="R451" s="347">
        <f t="shared" si="56"/>
        <v>0</v>
      </c>
      <c r="S451" s="347">
        <f t="shared" si="57"/>
        <v>0</v>
      </c>
      <c r="T451" s="347">
        <f t="shared" si="58"/>
        <v>0</v>
      </c>
      <c r="U451" s="347">
        <f t="shared" si="59"/>
        <v>0</v>
      </c>
      <c r="V451" s="347">
        <f t="shared" si="60"/>
        <v>0</v>
      </c>
      <c r="W451" s="347">
        <f t="shared" si="61"/>
        <v>0</v>
      </c>
      <c r="X451" s="347">
        <f t="shared" si="62"/>
        <v>0</v>
      </c>
      <c r="Y451" s="347">
        <f t="shared" si="63"/>
        <v>0</v>
      </c>
      <c r="Z451" s="347">
        <f t="shared" si="64"/>
        <v>0</v>
      </c>
      <c r="AA451" s="347">
        <f t="shared" si="65"/>
        <v>0</v>
      </c>
      <c r="AB451" s="347" t="str">
        <f t="shared" si="66"/>
        <v/>
      </c>
      <c r="AC451" s="347" t="str">
        <f t="shared" si="67"/>
        <v/>
      </c>
      <c r="AD451" s="347" t="str">
        <f t="shared" si="68"/>
        <v/>
      </c>
      <c r="AE451" s="347" t="str">
        <f t="shared" si="69"/>
        <v/>
      </c>
    </row>
    <row r="452" spans="1:31" s="344" customFormat="1" ht="21" customHeight="1" x14ac:dyDescent="0.25">
      <c r="A452" s="346" t="s">
        <v>14395</v>
      </c>
      <c r="B452" s="346" t="s">
        <v>15375</v>
      </c>
      <c r="C452" s="346" t="s">
        <v>15376</v>
      </c>
      <c r="D452" s="346" t="s">
        <v>4</v>
      </c>
      <c r="E452" s="346" t="s">
        <v>14954</v>
      </c>
      <c r="F452" s="346">
        <v>5</v>
      </c>
      <c r="G452" s="346">
        <v>0</v>
      </c>
      <c r="H452" s="346">
        <v>0</v>
      </c>
      <c r="I452" s="346"/>
      <c r="J452" s="346"/>
      <c r="K452" s="346"/>
      <c r="L452" s="346"/>
      <c r="M452" s="346"/>
      <c r="N452" s="346"/>
      <c r="O452" s="346"/>
      <c r="P452" s="346"/>
      <c r="Q452" s="346"/>
      <c r="R452" s="347">
        <f t="shared" si="56"/>
        <v>0</v>
      </c>
      <c r="S452" s="347">
        <f t="shared" si="57"/>
        <v>0</v>
      </c>
      <c r="T452" s="347">
        <f t="shared" si="58"/>
        <v>0</v>
      </c>
      <c r="U452" s="347">
        <f t="shared" si="59"/>
        <v>0</v>
      </c>
      <c r="V452" s="347">
        <f t="shared" si="60"/>
        <v>0</v>
      </c>
      <c r="W452" s="347">
        <f t="shared" si="61"/>
        <v>0</v>
      </c>
      <c r="X452" s="347">
        <f t="shared" si="62"/>
        <v>0</v>
      </c>
      <c r="Y452" s="347">
        <f t="shared" si="63"/>
        <v>0</v>
      </c>
      <c r="Z452" s="347">
        <f t="shared" si="64"/>
        <v>0</v>
      </c>
      <c r="AA452" s="347">
        <f t="shared" si="65"/>
        <v>0</v>
      </c>
      <c r="AB452" s="347" t="str">
        <f t="shared" si="66"/>
        <v/>
      </c>
      <c r="AC452" s="347" t="str">
        <f t="shared" si="67"/>
        <v/>
      </c>
      <c r="AD452" s="347" t="str">
        <f t="shared" si="68"/>
        <v/>
      </c>
      <c r="AE452" s="347" t="str">
        <f t="shared" si="69"/>
        <v/>
      </c>
    </row>
    <row r="453" spans="1:31" s="344" customFormat="1" ht="21" customHeight="1" x14ac:dyDescent="0.25">
      <c r="A453" s="346" t="s">
        <v>14395</v>
      </c>
      <c r="B453" s="346" t="s">
        <v>15377</v>
      </c>
      <c r="C453" s="346" t="s">
        <v>15353</v>
      </c>
      <c r="D453" s="346" t="s">
        <v>1</v>
      </c>
      <c r="E453" s="346" t="s">
        <v>103</v>
      </c>
      <c r="F453" s="346">
        <v>1</v>
      </c>
      <c r="G453" s="346">
        <v>0</v>
      </c>
      <c r="H453" s="346">
        <v>3</v>
      </c>
      <c r="I453" s="346"/>
      <c r="J453" s="346" t="s">
        <v>15353</v>
      </c>
      <c r="K453" s="346"/>
      <c r="L453" s="346" t="s">
        <v>15364</v>
      </c>
      <c r="M453" s="346" t="s">
        <v>15353</v>
      </c>
      <c r="N453" s="346" t="s">
        <v>15355</v>
      </c>
      <c r="O453" s="346"/>
      <c r="P453" s="346"/>
      <c r="Q453" s="346"/>
      <c r="R453" s="347">
        <f t="shared" si="56"/>
        <v>0</v>
      </c>
      <c r="S453" s="347">
        <f t="shared" si="57"/>
        <v>0</v>
      </c>
      <c r="T453" s="347">
        <f t="shared" si="58"/>
        <v>0</v>
      </c>
      <c r="U453" s="347">
        <f t="shared" si="59"/>
        <v>0</v>
      </c>
      <c r="V453" s="347">
        <f t="shared" si="60"/>
        <v>0</v>
      </c>
      <c r="W453" s="347">
        <f t="shared" si="61"/>
        <v>0</v>
      </c>
      <c r="X453" s="347">
        <f t="shared" si="62"/>
        <v>0</v>
      </c>
      <c r="Y453" s="347">
        <f t="shared" si="63"/>
        <v>0</v>
      </c>
      <c r="Z453" s="347">
        <f t="shared" si="64"/>
        <v>0</v>
      </c>
      <c r="AA453" s="347">
        <f t="shared" si="65"/>
        <v>0</v>
      </c>
      <c r="AB453" s="347" t="str">
        <f t="shared" si="66"/>
        <v/>
      </c>
      <c r="AC453" s="347" t="str">
        <f t="shared" si="67"/>
        <v/>
      </c>
      <c r="AD453" s="347" t="str">
        <f t="shared" si="68"/>
        <v/>
      </c>
      <c r="AE453" s="347" t="str">
        <f t="shared" si="69"/>
        <v/>
      </c>
    </row>
    <row r="454" spans="1:31" s="344" customFormat="1" ht="21" customHeight="1" x14ac:dyDescent="0.25">
      <c r="A454" s="346" t="s">
        <v>14395</v>
      </c>
      <c r="B454" s="346" t="s">
        <v>15378</v>
      </c>
      <c r="C454" s="346" t="s">
        <v>15357</v>
      </c>
      <c r="D454" s="346" t="s">
        <v>1</v>
      </c>
      <c r="E454" s="346" t="s">
        <v>103</v>
      </c>
      <c r="F454" s="346">
        <v>2</v>
      </c>
      <c r="G454" s="346">
        <v>0</v>
      </c>
      <c r="H454" s="346">
        <v>2</v>
      </c>
      <c r="I454" s="346"/>
      <c r="J454" s="346" t="s">
        <v>15357</v>
      </c>
      <c r="K454" s="346"/>
      <c r="L454" s="346" t="s">
        <v>15366</v>
      </c>
      <c r="M454" s="346" t="s">
        <v>15357</v>
      </c>
      <c r="N454" s="346" t="s">
        <v>15355</v>
      </c>
      <c r="O454" s="346"/>
      <c r="P454" s="346"/>
      <c r="Q454" s="346"/>
      <c r="R454" s="347">
        <f t="shared" si="56"/>
        <v>0</v>
      </c>
      <c r="S454" s="347">
        <f t="shared" si="57"/>
        <v>0</v>
      </c>
      <c r="T454" s="347">
        <f t="shared" si="58"/>
        <v>0</v>
      </c>
      <c r="U454" s="347">
        <f t="shared" si="59"/>
        <v>0</v>
      </c>
      <c r="V454" s="347">
        <f t="shared" si="60"/>
        <v>0</v>
      </c>
      <c r="W454" s="347">
        <f t="shared" si="61"/>
        <v>0</v>
      </c>
      <c r="X454" s="347">
        <f t="shared" si="62"/>
        <v>0</v>
      </c>
      <c r="Y454" s="347">
        <f t="shared" si="63"/>
        <v>0</v>
      </c>
      <c r="Z454" s="347">
        <f t="shared" si="64"/>
        <v>0</v>
      </c>
      <c r="AA454" s="347">
        <f t="shared" si="65"/>
        <v>0</v>
      </c>
      <c r="AB454" s="347" t="str">
        <f t="shared" si="66"/>
        <v/>
      </c>
      <c r="AC454" s="347" t="str">
        <f t="shared" si="67"/>
        <v/>
      </c>
      <c r="AD454" s="347" t="str">
        <f t="shared" si="68"/>
        <v/>
      </c>
      <c r="AE454" s="347" t="str">
        <f t="shared" si="69"/>
        <v/>
      </c>
    </row>
    <row r="455" spans="1:31" s="344" customFormat="1" ht="21" customHeight="1" x14ac:dyDescent="0.25">
      <c r="A455" s="346" t="s">
        <v>14395</v>
      </c>
      <c r="B455" s="346" t="s">
        <v>15379</v>
      </c>
      <c r="C455" s="346" t="s">
        <v>14940</v>
      </c>
      <c r="D455" s="346" t="s">
        <v>1</v>
      </c>
      <c r="E455" s="346" t="s">
        <v>103</v>
      </c>
      <c r="F455" s="346">
        <v>3</v>
      </c>
      <c r="G455" s="346">
        <v>0</v>
      </c>
      <c r="H455" s="346">
        <v>2</v>
      </c>
      <c r="I455" s="346"/>
      <c r="J455" s="346" t="s">
        <v>14940</v>
      </c>
      <c r="K455" s="346"/>
      <c r="L455" s="346" t="s">
        <v>14957</v>
      </c>
      <c r="M455" s="346" t="s">
        <v>14940</v>
      </c>
      <c r="N455" s="346" t="s">
        <v>126</v>
      </c>
      <c r="O455" s="346" t="s">
        <v>14942</v>
      </c>
      <c r="P455" s="346" t="s">
        <v>14943</v>
      </c>
      <c r="Q455" s="346" t="s">
        <v>14944</v>
      </c>
      <c r="R455" s="347">
        <f t="shared" si="56"/>
        <v>0</v>
      </c>
      <c r="S455" s="347">
        <f t="shared" si="57"/>
        <v>0</v>
      </c>
      <c r="T455" s="347">
        <f t="shared" si="58"/>
        <v>0</v>
      </c>
      <c r="U455" s="347">
        <f t="shared" si="59"/>
        <v>0</v>
      </c>
      <c r="V455" s="347">
        <f t="shared" si="60"/>
        <v>0</v>
      </c>
      <c r="W455" s="347">
        <f t="shared" si="61"/>
        <v>0</v>
      </c>
      <c r="X455" s="347">
        <f t="shared" si="62"/>
        <v>0</v>
      </c>
      <c r="Y455" s="347">
        <f t="shared" si="63"/>
        <v>0</v>
      </c>
      <c r="Z455" s="347">
        <f t="shared" si="64"/>
        <v>0</v>
      </c>
      <c r="AA455" s="347">
        <f t="shared" si="65"/>
        <v>0</v>
      </c>
      <c r="AB455" s="347" t="str">
        <f t="shared" si="66"/>
        <v/>
      </c>
      <c r="AC455" s="347" t="str">
        <f t="shared" si="67"/>
        <v/>
      </c>
      <c r="AD455" s="347" t="str">
        <f t="shared" si="68"/>
        <v/>
      </c>
      <c r="AE455" s="347" t="str">
        <f t="shared" si="69"/>
        <v/>
      </c>
    </row>
    <row r="456" spans="1:31" s="344" customFormat="1" ht="21" customHeight="1" x14ac:dyDescent="0.25">
      <c r="A456" s="346" t="s">
        <v>14395</v>
      </c>
      <c r="B456" s="346" t="s">
        <v>15380</v>
      </c>
      <c r="C456" s="346" t="s">
        <v>14946</v>
      </c>
      <c r="D456" s="346" t="s">
        <v>1</v>
      </c>
      <c r="E456" s="346" t="s">
        <v>103</v>
      </c>
      <c r="F456" s="346">
        <v>4</v>
      </c>
      <c r="G456" s="346">
        <v>0</v>
      </c>
      <c r="H456" s="346">
        <v>2</v>
      </c>
      <c r="I456" s="346"/>
      <c r="J456" s="346" t="s">
        <v>14946</v>
      </c>
      <c r="K456" s="346"/>
      <c r="L456" s="346" t="s">
        <v>14959</v>
      </c>
      <c r="M456" s="346" t="s">
        <v>14946</v>
      </c>
      <c r="N456" s="346" t="s">
        <v>14948</v>
      </c>
      <c r="O456" s="346" t="s">
        <v>14949</v>
      </c>
      <c r="P456" s="346" t="s">
        <v>14950</v>
      </c>
      <c r="Q456" s="346" t="s">
        <v>14951</v>
      </c>
      <c r="R456" s="347">
        <f t="shared" si="56"/>
        <v>0</v>
      </c>
      <c r="S456" s="347">
        <f t="shared" si="57"/>
        <v>0</v>
      </c>
      <c r="T456" s="347">
        <f t="shared" si="58"/>
        <v>0</v>
      </c>
      <c r="U456" s="347">
        <f t="shared" si="59"/>
        <v>0</v>
      </c>
      <c r="V456" s="347">
        <f t="shared" si="60"/>
        <v>0</v>
      </c>
      <c r="W456" s="347">
        <f t="shared" si="61"/>
        <v>0</v>
      </c>
      <c r="X456" s="347">
        <f t="shared" si="62"/>
        <v>0</v>
      </c>
      <c r="Y456" s="347">
        <f t="shared" si="63"/>
        <v>0</v>
      </c>
      <c r="Z456" s="347">
        <f t="shared" si="64"/>
        <v>0</v>
      </c>
      <c r="AA456" s="347">
        <f t="shared" si="65"/>
        <v>0</v>
      </c>
      <c r="AB456" s="347" t="str">
        <f t="shared" si="66"/>
        <v/>
      </c>
      <c r="AC456" s="347" t="str">
        <f t="shared" si="67"/>
        <v/>
      </c>
      <c r="AD456" s="347" t="str">
        <f t="shared" si="68"/>
        <v/>
      </c>
      <c r="AE456" s="347" t="str">
        <f t="shared" si="69"/>
        <v/>
      </c>
    </row>
    <row r="457" spans="1:31" s="344" customFormat="1" ht="21" customHeight="1" x14ac:dyDescent="0.25">
      <c r="A457" s="346" t="s">
        <v>14395</v>
      </c>
      <c r="B457" s="346" t="s">
        <v>15381</v>
      </c>
      <c r="C457" s="346" t="s">
        <v>15382</v>
      </c>
      <c r="D457" s="346" t="s">
        <v>1</v>
      </c>
      <c r="E457" s="346" t="s">
        <v>14954</v>
      </c>
      <c r="F457" s="346">
        <v>5</v>
      </c>
      <c r="G457" s="346">
        <v>0</v>
      </c>
      <c r="H457" s="346">
        <v>0</v>
      </c>
      <c r="I457" s="346"/>
      <c r="J457" s="346"/>
      <c r="K457" s="346"/>
      <c r="L457" s="346"/>
      <c r="M457" s="346"/>
      <c r="N457" s="346"/>
      <c r="O457" s="346"/>
      <c r="P457" s="346"/>
      <c r="Q457" s="346"/>
      <c r="R457" s="347">
        <f t="shared" si="56"/>
        <v>0</v>
      </c>
      <c r="S457" s="347">
        <f t="shared" si="57"/>
        <v>0</v>
      </c>
      <c r="T457" s="347">
        <f t="shared" si="58"/>
        <v>0</v>
      </c>
      <c r="U457" s="347">
        <f t="shared" si="59"/>
        <v>0</v>
      </c>
      <c r="V457" s="347">
        <f t="shared" si="60"/>
        <v>0</v>
      </c>
      <c r="W457" s="347">
        <f t="shared" si="61"/>
        <v>0</v>
      </c>
      <c r="X457" s="347">
        <f t="shared" si="62"/>
        <v>0</v>
      </c>
      <c r="Y457" s="347">
        <f t="shared" si="63"/>
        <v>0</v>
      </c>
      <c r="Z457" s="347">
        <f t="shared" si="64"/>
        <v>0</v>
      </c>
      <c r="AA457" s="347">
        <f t="shared" si="65"/>
        <v>0</v>
      </c>
      <c r="AB457" s="347" t="str">
        <f t="shared" si="66"/>
        <v/>
      </c>
      <c r="AC457" s="347" t="str">
        <f t="shared" si="67"/>
        <v/>
      </c>
      <c r="AD457" s="347" t="str">
        <f t="shared" si="68"/>
        <v/>
      </c>
      <c r="AE457" s="347" t="str">
        <f t="shared" si="69"/>
        <v/>
      </c>
    </row>
    <row r="458" spans="1:31" s="344" customFormat="1" ht="21" customHeight="1" x14ac:dyDescent="0.25">
      <c r="A458" s="346" t="s">
        <v>14348</v>
      </c>
      <c r="B458" s="346" t="s">
        <v>15383</v>
      </c>
      <c r="C458" s="346" t="s">
        <v>15384</v>
      </c>
      <c r="D458" s="346" t="s">
        <v>4</v>
      </c>
      <c r="E458" s="346" t="s">
        <v>103</v>
      </c>
      <c r="F458" s="346">
        <v>1</v>
      </c>
      <c r="G458" s="346">
        <v>4</v>
      </c>
      <c r="H458" s="346">
        <v>0</v>
      </c>
      <c r="I458" s="346" t="s">
        <v>15384</v>
      </c>
      <c r="J458" s="346"/>
      <c r="K458" s="346" t="s">
        <v>15385</v>
      </c>
      <c r="L458" s="346"/>
      <c r="M458" s="346" t="s">
        <v>15384</v>
      </c>
      <c r="N458" s="346" t="s">
        <v>15386</v>
      </c>
      <c r="O458" s="346" t="s">
        <v>15387</v>
      </c>
      <c r="P458" s="346" t="s">
        <v>15388</v>
      </c>
      <c r="Q458" s="346" t="s">
        <v>15389</v>
      </c>
      <c r="R458" s="347">
        <f t="shared" si="56"/>
        <v>0</v>
      </c>
      <c r="S458" s="347">
        <f t="shared" si="57"/>
        <v>0</v>
      </c>
      <c r="T458" s="347">
        <f t="shared" si="58"/>
        <v>0</v>
      </c>
      <c r="U458" s="347">
        <f t="shared" si="59"/>
        <v>0</v>
      </c>
      <c r="V458" s="347">
        <f t="shared" si="60"/>
        <v>0</v>
      </c>
      <c r="W458" s="347">
        <f t="shared" si="61"/>
        <v>0</v>
      </c>
      <c r="X458" s="347">
        <f t="shared" si="62"/>
        <v>0</v>
      </c>
      <c r="Y458" s="347">
        <f t="shared" si="63"/>
        <v>0</v>
      </c>
      <c r="Z458" s="347">
        <f t="shared" si="64"/>
        <v>0</v>
      </c>
      <c r="AA458" s="347">
        <f t="shared" si="65"/>
        <v>0</v>
      </c>
      <c r="AB458" s="347" t="str">
        <f t="shared" si="66"/>
        <v/>
      </c>
      <c r="AC458" s="347" t="str">
        <f t="shared" si="67"/>
        <v/>
      </c>
      <c r="AD458" s="347" t="str">
        <f t="shared" si="68"/>
        <v/>
      </c>
      <c r="AE458" s="347" t="str">
        <f t="shared" si="69"/>
        <v/>
      </c>
    </row>
    <row r="459" spans="1:31" s="344" customFormat="1" ht="21" customHeight="1" x14ac:dyDescent="0.25">
      <c r="A459" s="346" t="s">
        <v>14348</v>
      </c>
      <c r="B459" s="346" t="s">
        <v>15390</v>
      </c>
      <c r="C459" s="346" t="s">
        <v>15391</v>
      </c>
      <c r="D459" s="346" t="s">
        <v>4</v>
      </c>
      <c r="E459" s="346" t="s">
        <v>103</v>
      </c>
      <c r="F459" s="346">
        <v>2</v>
      </c>
      <c r="G459" s="346">
        <v>3</v>
      </c>
      <c r="H459" s="346">
        <v>0</v>
      </c>
      <c r="I459" s="346" t="s">
        <v>15391</v>
      </c>
      <c r="J459" s="346"/>
      <c r="K459" s="346" t="s">
        <v>15392</v>
      </c>
      <c r="L459" s="346"/>
      <c r="M459" s="346" t="s">
        <v>15391</v>
      </c>
      <c r="N459" s="346" t="s">
        <v>15393</v>
      </c>
      <c r="O459" s="346" t="s">
        <v>15394</v>
      </c>
      <c r="P459" s="346" t="s">
        <v>15395</v>
      </c>
      <c r="Q459" s="346" t="s">
        <v>15396</v>
      </c>
      <c r="R459" s="347">
        <f t="shared" si="56"/>
        <v>0</v>
      </c>
      <c r="S459" s="347">
        <f t="shared" si="57"/>
        <v>0</v>
      </c>
      <c r="T459" s="347">
        <f t="shared" si="58"/>
        <v>0</v>
      </c>
      <c r="U459" s="347">
        <f t="shared" si="59"/>
        <v>0</v>
      </c>
      <c r="V459" s="347">
        <f t="shared" si="60"/>
        <v>0</v>
      </c>
      <c r="W459" s="347">
        <f t="shared" si="61"/>
        <v>0</v>
      </c>
      <c r="X459" s="347">
        <f t="shared" si="62"/>
        <v>0</v>
      </c>
      <c r="Y459" s="347">
        <f t="shared" si="63"/>
        <v>0</v>
      </c>
      <c r="Z459" s="347">
        <f t="shared" si="64"/>
        <v>0</v>
      </c>
      <c r="AA459" s="347">
        <f t="shared" si="65"/>
        <v>0</v>
      </c>
      <c r="AB459" s="347" t="str">
        <f t="shared" si="66"/>
        <v/>
      </c>
      <c r="AC459" s="347" t="str">
        <f t="shared" si="67"/>
        <v/>
      </c>
      <c r="AD459" s="347" t="str">
        <f t="shared" si="68"/>
        <v/>
      </c>
      <c r="AE459" s="347" t="str">
        <f t="shared" si="69"/>
        <v/>
      </c>
    </row>
    <row r="460" spans="1:31" s="344" customFormat="1" ht="21" customHeight="1" x14ac:dyDescent="0.25">
      <c r="A460" s="346" t="s">
        <v>14348</v>
      </c>
      <c r="B460" s="346" t="s">
        <v>15397</v>
      </c>
      <c r="C460" s="346" t="s">
        <v>14933</v>
      </c>
      <c r="D460" s="346" t="s">
        <v>4</v>
      </c>
      <c r="E460" s="346" t="s">
        <v>103</v>
      </c>
      <c r="F460" s="346">
        <v>3</v>
      </c>
      <c r="G460" s="346">
        <v>3</v>
      </c>
      <c r="H460" s="346">
        <v>0</v>
      </c>
      <c r="I460" s="346" t="s">
        <v>14933</v>
      </c>
      <c r="J460" s="346"/>
      <c r="K460" s="346" t="s">
        <v>14934</v>
      </c>
      <c r="L460" s="346"/>
      <c r="M460" s="346" t="s">
        <v>14933</v>
      </c>
      <c r="N460" s="346" t="s">
        <v>14935</v>
      </c>
      <c r="O460" s="346" t="s">
        <v>14936</v>
      </c>
      <c r="P460" s="346" t="s">
        <v>14937</v>
      </c>
      <c r="Q460" s="346" t="s">
        <v>14938</v>
      </c>
      <c r="R460" s="347">
        <f t="shared" si="56"/>
        <v>0</v>
      </c>
      <c r="S460" s="347">
        <f t="shared" si="57"/>
        <v>0</v>
      </c>
      <c r="T460" s="347">
        <f t="shared" si="58"/>
        <v>0</v>
      </c>
      <c r="U460" s="347">
        <f t="shared" si="59"/>
        <v>0</v>
      </c>
      <c r="V460" s="347">
        <f t="shared" si="60"/>
        <v>0</v>
      </c>
      <c r="W460" s="347">
        <f t="shared" si="61"/>
        <v>0</v>
      </c>
      <c r="X460" s="347">
        <f t="shared" si="62"/>
        <v>0</v>
      </c>
      <c r="Y460" s="347">
        <f t="shared" si="63"/>
        <v>0</v>
      </c>
      <c r="Z460" s="347">
        <f t="shared" si="64"/>
        <v>0</v>
      </c>
      <c r="AA460" s="347">
        <f t="shared" si="65"/>
        <v>0</v>
      </c>
      <c r="AB460" s="347" t="str">
        <f t="shared" si="66"/>
        <v/>
      </c>
      <c r="AC460" s="347" t="str">
        <f t="shared" si="67"/>
        <v/>
      </c>
      <c r="AD460" s="347" t="str">
        <f t="shared" si="68"/>
        <v/>
      </c>
      <c r="AE460" s="347" t="str">
        <f t="shared" si="69"/>
        <v/>
      </c>
    </row>
    <row r="461" spans="1:31" s="344" customFormat="1" ht="21" customHeight="1" x14ac:dyDescent="0.25">
      <c r="A461" s="346" t="s">
        <v>14348</v>
      </c>
      <c r="B461" s="346" t="s">
        <v>15398</v>
      </c>
      <c r="C461" s="346" t="s">
        <v>14940</v>
      </c>
      <c r="D461" s="346" t="s">
        <v>4</v>
      </c>
      <c r="E461" s="346" t="s">
        <v>103</v>
      </c>
      <c r="F461" s="346">
        <v>4</v>
      </c>
      <c r="G461" s="346">
        <v>2</v>
      </c>
      <c r="H461" s="346">
        <v>0</v>
      </c>
      <c r="I461" s="346" t="s">
        <v>14940</v>
      </c>
      <c r="J461" s="346"/>
      <c r="K461" s="346" t="s">
        <v>14941</v>
      </c>
      <c r="L461" s="346"/>
      <c r="M461" s="346" t="s">
        <v>14940</v>
      </c>
      <c r="N461" s="346" t="s">
        <v>126</v>
      </c>
      <c r="O461" s="346" t="s">
        <v>14942</v>
      </c>
      <c r="P461" s="346" t="s">
        <v>14943</v>
      </c>
      <c r="Q461" s="346" t="s">
        <v>14944</v>
      </c>
      <c r="R461" s="347">
        <f t="shared" si="56"/>
        <v>0</v>
      </c>
      <c r="S461" s="347">
        <f t="shared" si="57"/>
        <v>0</v>
      </c>
      <c r="T461" s="347">
        <f t="shared" si="58"/>
        <v>0</v>
      </c>
      <c r="U461" s="347">
        <f t="shared" si="59"/>
        <v>0</v>
      </c>
      <c r="V461" s="347">
        <f t="shared" si="60"/>
        <v>0</v>
      </c>
      <c r="W461" s="347">
        <f t="shared" si="61"/>
        <v>0</v>
      </c>
      <c r="X461" s="347">
        <f t="shared" si="62"/>
        <v>0</v>
      </c>
      <c r="Y461" s="347">
        <f t="shared" si="63"/>
        <v>0</v>
      </c>
      <c r="Z461" s="347">
        <f t="shared" si="64"/>
        <v>0</v>
      </c>
      <c r="AA461" s="347">
        <f t="shared" si="65"/>
        <v>0</v>
      </c>
      <c r="AB461" s="347" t="str">
        <f t="shared" si="66"/>
        <v/>
      </c>
      <c r="AC461" s="347" t="str">
        <f t="shared" si="67"/>
        <v/>
      </c>
      <c r="AD461" s="347" t="str">
        <f t="shared" si="68"/>
        <v/>
      </c>
      <c r="AE461" s="347" t="str">
        <f t="shared" si="69"/>
        <v/>
      </c>
    </row>
    <row r="462" spans="1:31" s="344" customFormat="1" ht="21" customHeight="1" x14ac:dyDescent="0.25">
      <c r="A462" s="346" t="s">
        <v>14348</v>
      </c>
      <c r="B462" s="346" t="s">
        <v>15399</v>
      </c>
      <c r="C462" s="346" t="s">
        <v>15400</v>
      </c>
      <c r="D462" s="346" t="s">
        <v>4</v>
      </c>
      <c r="E462" s="346" t="s">
        <v>14954</v>
      </c>
      <c r="F462" s="346">
        <v>5</v>
      </c>
      <c r="G462" s="346">
        <v>0</v>
      </c>
      <c r="H462" s="346">
        <v>0</v>
      </c>
      <c r="I462" s="346"/>
      <c r="J462" s="346"/>
      <c r="K462" s="346"/>
      <c r="L462" s="346"/>
      <c r="M462" s="346"/>
      <c r="N462" s="346"/>
      <c r="O462" s="346"/>
      <c r="P462" s="346"/>
      <c r="Q462" s="346"/>
      <c r="R462" s="347">
        <f t="shared" si="56"/>
        <v>0</v>
      </c>
      <c r="S462" s="347">
        <f t="shared" si="57"/>
        <v>0</v>
      </c>
      <c r="T462" s="347">
        <f t="shared" si="58"/>
        <v>0</v>
      </c>
      <c r="U462" s="347">
        <f t="shared" si="59"/>
        <v>0</v>
      </c>
      <c r="V462" s="347">
        <f t="shared" si="60"/>
        <v>0</v>
      </c>
      <c r="W462" s="347">
        <f t="shared" si="61"/>
        <v>0</v>
      </c>
      <c r="X462" s="347">
        <f t="shared" si="62"/>
        <v>0</v>
      </c>
      <c r="Y462" s="347">
        <f t="shared" si="63"/>
        <v>0</v>
      </c>
      <c r="Z462" s="347">
        <f t="shared" si="64"/>
        <v>0</v>
      </c>
      <c r="AA462" s="347">
        <f t="shared" si="65"/>
        <v>0</v>
      </c>
      <c r="AB462" s="347" t="str">
        <f t="shared" si="66"/>
        <v/>
      </c>
      <c r="AC462" s="347" t="str">
        <f t="shared" si="67"/>
        <v/>
      </c>
      <c r="AD462" s="347" t="str">
        <f t="shared" si="68"/>
        <v/>
      </c>
      <c r="AE462" s="347" t="str">
        <f t="shared" si="69"/>
        <v/>
      </c>
    </row>
    <row r="463" spans="1:31" s="344" customFormat="1" ht="21" customHeight="1" x14ac:dyDescent="0.25">
      <c r="A463" s="346" t="s">
        <v>14348</v>
      </c>
      <c r="B463" s="346" t="s">
        <v>15401</v>
      </c>
      <c r="C463" s="346" t="s">
        <v>15384</v>
      </c>
      <c r="D463" s="346" t="s">
        <v>1</v>
      </c>
      <c r="E463" s="346" t="s">
        <v>103</v>
      </c>
      <c r="F463" s="346">
        <v>1</v>
      </c>
      <c r="G463" s="346">
        <v>0</v>
      </c>
      <c r="H463" s="346">
        <v>3</v>
      </c>
      <c r="I463" s="346"/>
      <c r="J463" s="346" t="s">
        <v>15384</v>
      </c>
      <c r="K463" s="346"/>
      <c r="L463" s="346" t="s">
        <v>15402</v>
      </c>
      <c r="M463" s="346" t="s">
        <v>15384</v>
      </c>
      <c r="N463" s="346" t="s">
        <v>15386</v>
      </c>
      <c r="O463" s="346" t="s">
        <v>15387</v>
      </c>
      <c r="P463" s="346" t="s">
        <v>15388</v>
      </c>
      <c r="Q463" s="346" t="s">
        <v>15389</v>
      </c>
      <c r="R463" s="347">
        <f t="shared" si="56"/>
        <v>0</v>
      </c>
      <c r="S463" s="347">
        <f t="shared" si="57"/>
        <v>0</v>
      </c>
      <c r="T463" s="347">
        <f t="shared" si="58"/>
        <v>0</v>
      </c>
      <c r="U463" s="347">
        <f t="shared" si="59"/>
        <v>0</v>
      </c>
      <c r="V463" s="347">
        <f t="shared" si="60"/>
        <v>0</v>
      </c>
      <c r="W463" s="347">
        <f t="shared" si="61"/>
        <v>0</v>
      </c>
      <c r="X463" s="347">
        <f t="shared" si="62"/>
        <v>0</v>
      </c>
      <c r="Y463" s="347">
        <f t="shared" si="63"/>
        <v>0</v>
      </c>
      <c r="Z463" s="347">
        <f t="shared" si="64"/>
        <v>0</v>
      </c>
      <c r="AA463" s="347">
        <f t="shared" si="65"/>
        <v>0</v>
      </c>
      <c r="AB463" s="347" t="str">
        <f t="shared" si="66"/>
        <v/>
      </c>
      <c r="AC463" s="347" t="str">
        <f t="shared" si="67"/>
        <v/>
      </c>
      <c r="AD463" s="347" t="str">
        <f t="shared" si="68"/>
        <v/>
      </c>
      <c r="AE463" s="347" t="str">
        <f t="shared" si="69"/>
        <v/>
      </c>
    </row>
    <row r="464" spans="1:31" s="344" customFormat="1" ht="21" customHeight="1" x14ac:dyDescent="0.25">
      <c r="A464" s="346" t="s">
        <v>14348</v>
      </c>
      <c r="B464" s="346" t="s">
        <v>15403</v>
      </c>
      <c r="C464" s="346" t="s">
        <v>15391</v>
      </c>
      <c r="D464" s="346" t="s">
        <v>1</v>
      </c>
      <c r="E464" s="346" t="s">
        <v>103</v>
      </c>
      <c r="F464" s="346">
        <v>2</v>
      </c>
      <c r="G464" s="346">
        <v>0</v>
      </c>
      <c r="H464" s="346">
        <v>3</v>
      </c>
      <c r="I464" s="346"/>
      <c r="J464" s="346" t="s">
        <v>15391</v>
      </c>
      <c r="K464" s="346"/>
      <c r="L464" s="346" t="s">
        <v>15404</v>
      </c>
      <c r="M464" s="346" t="s">
        <v>15391</v>
      </c>
      <c r="N464" s="346" t="s">
        <v>15393</v>
      </c>
      <c r="O464" s="346" t="s">
        <v>15394</v>
      </c>
      <c r="P464" s="346" t="s">
        <v>15395</v>
      </c>
      <c r="Q464" s="346" t="s">
        <v>15396</v>
      </c>
      <c r="R464" s="347">
        <f t="shared" si="56"/>
        <v>0</v>
      </c>
      <c r="S464" s="347">
        <f t="shared" si="57"/>
        <v>0</v>
      </c>
      <c r="T464" s="347">
        <f t="shared" si="58"/>
        <v>0</v>
      </c>
      <c r="U464" s="347">
        <f t="shared" si="59"/>
        <v>0</v>
      </c>
      <c r="V464" s="347">
        <f t="shared" si="60"/>
        <v>0</v>
      </c>
      <c r="W464" s="347">
        <f t="shared" si="61"/>
        <v>0</v>
      </c>
      <c r="X464" s="347">
        <f t="shared" si="62"/>
        <v>0</v>
      </c>
      <c r="Y464" s="347">
        <f t="shared" si="63"/>
        <v>0</v>
      </c>
      <c r="Z464" s="347">
        <f t="shared" si="64"/>
        <v>0</v>
      </c>
      <c r="AA464" s="347">
        <f t="shared" si="65"/>
        <v>0</v>
      </c>
      <c r="AB464" s="347" t="str">
        <f t="shared" si="66"/>
        <v/>
      </c>
      <c r="AC464" s="347" t="str">
        <f t="shared" si="67"/>
        <v/>
      </c>
      <c r="AD464" s="347" t="str">
        <f t="shared" si="68"/>
        <v/>
      </c>
      <c r="AE464" s="347" t="str">
        <f t="shared" si="69"/>
        <v/>
      </c>
    </row>
    <row r="465" spans="1:31" s="344" customFormat="1" ht="21" customHeight="1" x14ac:dyDescent="0.25">
      <c r="A465" s="346" t="s">
        <v>14348</v>
      </c>
      <c r="B465" s="346" t="s">
        <v>15405</v>
      </c>
      <c r="C465" s="346" t="s">
        <v>14940</v>
      </c>
      <c r="D465" s="346" t="s">
        <v>1</v>
      </c>
      <c r="E465" s="346" t="s">
        <v>103</v>
      </c>
      <c r="F465" s="346">
        <v>3</v>
      </c>
      <c r="G465" s="346">
        <v>0</v>
      </c>
      <c r="H465" s="346">
        <v>2</v>
      </c>
      <c r="I465" s="346"/>
      <c r="J465" s="346" t="s">
        <v>14940</v>
      </c>
      <c r="K465" s="346"/>
      <c r="L465" s="346" t="s">
        <v>14957</v>
      </c>
      <c r="M465" s="346" t="s">
        <v>14940</v>
      </c>
      <c r="N465" s="346" t="s">
        <v>126</v>
      </c>
      <c r="O465" s="346" t="s">
        <v>14942</v>
      </c>
      <c r="P465" s="346" t="s">
        <v>14943</v>
      </c>
      <c r="Q465" s="346" t="s">
        <v>14944</v>
      </c>
      <c r="R465" s="347">
        <f t="shared" si="56"/>
        <v>0</v>
      </c>
      <c r="S465" s="347">
        <f t="shared" si="57"/>
        <v>0</v>
      </c>
      <c r="T465" s="347">
        <f t="shared" si="58"/>
        <v>0</v>
      </c>
      <c r="U465" s="347">
        <f t="shared" si="59"/>
        <v>0</v>
      </c>
      <c r="V465" s="347">
        <f t="shared" si="60"/>
        <v>0</v>
      </c>
      <c r="W465" s="347">
        <f t="shared" si="61"/>
        <v>0</v>
      </c>
      <c r="X465" s="347">
        <f t="shared" si="62"/>
        <v>0</v>
      </c>
      <c r="Y465" s="347">
        <f t="shared" si="63"/>
        <v>0</v>
      </c>
      <c r="Z465" s="347">
        <f t="shared" si="64"/>
        <v>0</v>
      </c>
      <c r="AA465" s="347">
        <f t="shared" si="65"/>
        <v>0</v>
      </c>
      <c r="AB465" s="347" t="str">
        <f t="shared" si="66"/>
        <v/>
      </c>
      <c r="AC465" s="347" t="str">
        <f t="shared" si="67"/>
        <v/>
      </c>
      <c r="AD465" s="347" t="str">
        <f t="shared" si="68"/>
        <v/>
      </c>
      <c r="AE465" s="347" t="str">
        <f t="shared" si="69"/>
        <v/>
      </c>
    </row>
    <row r="466" spans="1:31" s="344" customFormat="1" ht="21" customHeight="1" x14ac:dyDescent="0.25">
      <c r="A466" s="346" t="s">
        <v>14348</v>
      </c>
      <c r="B466" s="346" t="s">
        <v>15406</v>
      </c>
      <c r="C466" s="346" t="s">
        <v>14946</v>
      </c>
      <c r="D466" s="346" t="s">
        <v>1</v>
      </c>
      <c r="E466" s="346" t="s">
        <v>103</v>
      </c>
      <c r="F466" s="346">
        <v>4</v>
      </c>
      <c r="G466" s="346">
        <v>0</v>
      </c>
      <c r="H466" s="346">
        <v>2</v>
      </c>
      <c r="I466" s="346"/>
      <c r="J466" s="346" t="s">
        <v>14946</v>
      </c>
      <c r="K466" s="346"/>
      <c r="L466" s="346" t="s">
        <v>14959</v>
      </c>
      <c r="M466" s="346" t="s">
        <v>14946</v>
      </c>
      <c r="N466" s="346" t="s">
        <v>14948</v>
      </c>
      <c r="O466" s="346" t="s">
        <v>14949</v>
      </c>
      <c r="P466" s="346" t="s">
        <v>14950</v>
      </c>
      <c r="Q466" s="346" t="s">
        <v>14951</v>
      </c>
      <c r="R466" s="347">
        <f t="shared" si="56"/>
        <v>0</v>
      </c>
      <c r="S466" s="347">
        <f t="shared" si="57"/>
        <v>0</v>
      </c>
      <c r="T466" s="347">
        <f t="shared" si="58"/>
        <v>0</v>
      </c>
      <c r="U466" s="347">
        <f t="shared" si="59"/>
        <v>0</v>
      </c>
      <c r="V466" s="347">
        <f t="shared" si="60"/>
        <v>0</v>
      </c>
      <c r="W466" s="347">
        <f t="shared" si="61"/>
        <v>0</v>
      </c>
      <c r="X466" s="347">
        <f t="shared" si="62"/>
        <v>0</v>
      </c>
      <c r="Y466" s="347">
        <f t="shared" si="63"/>
        <v>0</v>
      </c>
      <c r="Z466" s="347">
        <f t="shared" si="64"/>
        <v>0</v>
      </c>
      <c r="AA466" s="347">
        <f t="shared" si="65"/>
        <v>0</v>
      </c>
      <c r="AB466" s="347" t="str">
        <f t="shared" si="66"/>
        <v/>
      </c>
      <c r="AC466" s="347" t="str">
        <f t="shared" si="67"/>
        <v/>
      </c>
      <c r="AD466" s="347" t="str">
        <f t="shared" si="68"/>
        <v/>
      </c>
      <c r="AE466" s="347" t="str">
        <f t="shared" si="69"/>
        <v/>
      </c>
    </row>
    <row r="467" spans="1:31" s="344" customFormat="1" ht="21" customHeight="1" x14ac:dyDescent="0.25">
      <c r="A467" s="346" t="s">
        <v>14348</v>
      </c>
      <c r="B467" s="346" t="s">
        <v>15407</v>
      </c>
      <c r="C467" s="346" t="s">
        <v>15408</v>
      </c>
      <c r="D467" s="346" t="s">
        <v>1</v>
      </c>
      <c r="E467" s="346" t="s">
        <v>14954</v>
      </c>
      <c r="F467" s="346">
        <v>5</v>
      </c>
      <c r="G467" s="346">
        <v>0</v>
      </c>
      <c r="H467" s="346">
        <v>0</v>
      </c>
      <c r="I467" s="346"/>
      <c r="J467" s="346"/>
      <c r="K467" s="346"/>
      <c r="L467" s="346"/>
      <c r="M467" s="346"/>
      <c r="N467" s="346"/>
      <c r="O467" s="346"/>
      <c r="P467" s="346"/>
      <c r="Q467" s="346"/>
      <c r="R467" s="347">
        <f t="shared" si="56"/>
        <v>0</v>
      </c>
      <c r="S467" s="347">
        <f t="shared" si="57"/>
        <v>0</v>
      </c>
      <c r="T467" s="347">
        <f t="shared" si="58"/>
        <v>0</v>
      </c>
      <c r="U467" s="347">
        <f t="shared" si="59"/>
        <v>0</v>
      </c>
      <c r="V467" s="347">
        <f t="shared" si="60"/>
        <v>0</v>
      </c>
      <c r="W467" s="347">
        <f t="shared" si="61"/>
        <v>0</v>
      </c>
      <c r="X467" s="347">
        <f t="shared" si="62"/>
        <v>0</v>
      </c>
      <c r="Y467" s="347">
        <f t="shared" si="63"/>
        <v>0</v>
      </c>
      <c r="Z467" s="347">
        <f t="shared" si="64"/>
        <v>0</v>
      </c>
      <c r="AA467" s="347">
        <f t="shared" si="65"/>
        <v>0</v>
      </c>
      <c r="AB467" s="347" t="str">
        <f t="shared" si="66"/>
        <v/>
      </c>
      <c r="AC467" s="347" t="str">
        <f t="shared" si="67"/>
        <v/>
      </c>
      <c r="AD467" s="347" t="str">
        <f t="shared" si="68"/>
        <v/>
      </c>
      <c r="AE467" s="347" t="str">
        <f t="shared" si="69"/>
        <v/>
      </c>
    </row>
    <row r="468" spans="1:31" s="344" customFormat="1" ht="21" customHeight="1" x14ac:dyDescent="0.25">
      <c r="A468" s="346" t="s">
        <v>13625</v>
      </c>
      <c r="B468" s="346" t="s">
        <v>15409</v>
      </c>
      <c r="C468" s="346" t="s">
        <v>15410</v>
      </c>
      <c r="D468" s="346" t="s">
        <v>4</v>
      </c>
      <c r="E468" s="346" t="s">
        <v>103</v>
      </c>
      <c r="F468" s="346">
        <v>1</v>
      </c>
      <c r="G468" s="346">
        <v>4</v>
      </c>
      <c r="H468" s="346">
        <v>0</v>
      </c>
      <c r="I468" s="346" t="s">
        <v>15410</v>
      </c>
      <c r="J468" s="346"/>
      <c r="K468" s="346" t="s">
        <v>15411</v>
      </c>
      <c r="L468" s="346"/>
      <c r="M468" s="346" t="s">
        <v>15410</v>
      </c>
      <c r="N468" s="346" t="s">
        <v>15412</v>
      </c>
      <c r="O468" s="346"/>
      <c r="P468" s="346"/>
      <c r="Q468" s="346"/>
      <c r="R468" s="347">
        <f t="shared" si="56"/>
        <v>0</v>
      </c>
      <c r="S468" s="347">
        <f t="shared" si="57"/>
        <v>0</v>
      </c>
      <c r="T468" s="347">
        <f t="shared" si="58"/>
        <v>0</v>
      </c>
      <c r="U468" s="347">
        <f t="shared" si="59"/>
        <v>0</v>
      </c>
      <c r="V468" s="347">
        <f t="shared" si="60"/>
        <v>0</v>
      </c>
      <c r="W468" s="347">
        <f t="shared" si="61"/>
        <v>0</v>
      </c>
      <c r="X468" s="347">
        <f t="shared" si="62"/>
        <v>0</v>
      </c>
      <c r="Y468" s="347">
        <f t="shared" si="63"/>
        <v>0</v>
      </c>
      <c r="Z468" s="347">
        <f t="shared" si="64"/>
        <v>0</v>
      </c>
      <c r="AA468" s="347">
        <f t="shared" si="65"/>
        <v>0</v>
      </c>
      <c r="AB468" s="347" t="str">
        <f t="shared" si="66"/>
        <v/>
      </c>
      <c r="AC468" s="347" t="str">
        <f t="shared" si="67"/>
        <v/>
      </c>
      <c r="AD468" s="347" t="str">
        <f t="shared" si="68"/>
        <v/>
      </c>
      <c r="AE468" s="347" t="str">
        <f t="shared" si="69"/>
        <v/>
      </c>
    </row>
    <row r="469" spans="1:31" s="344" customFormat="1" ht="21" customHeight="1" x14ac:dyDescent="0.25">
      <c r="A469" s="346" t="s">
        <v>13625</v>
      </c>
      <c r="B469" s="346" t="s">
        <v>15413</v>
      </c>
      <c r="C469" s="346" t="s">
        <v>15414</v>
      </c>
      <c r="D469" s="346" t="s">
        <v>4</v>
      </c>
      <c r="E469" s="346" t="s">
        <v>103</v>
      </c>
      <c r="F469" s="346">
        <v>2</v>
      </c>
      <c r="G469" s="346">
        <v>3</v>
      </c>
      <c r="H469" s="346">
        <v>0</v>
      </c>
      <c r="I469" s="346" t="s">
        <v>15414</v>
      </c>
      <c r="J469" s="346"/>
      <c r="K469" s="346" t="s">
        <v>15415</v>
      </c>
      <c r="L469" s="346"/>
      <c r="M469" s="346" t="s">
        <v>15414</v>
      </c>
      <c r="N469" s="346" t="s">
        <v>15412</v>
      </c>
      <c r="O469" s="346"/>
      <c r="P469" s="346"/>
      <c r="Q469" s="346"/>
      <c r="R469" s="347">
        <f t="shared" si="56"/>
        <v>0</v>
      </c>
      <c r="S469" s="347">
        <f t="shared" si="57"/>
        <v>0</v>
      </c>
      <c r="T469" s="347">
        <f t="shared" si="58"/>
        <v>0</v>
      </c>
      <c r="U469" s="347">
        <f t="shared" si="59"/>
        <v>0</v>
      </c>
      <c r="V469" s="347">
        <f t="shared" si="60"/>
        <v>0</v>
      </c>
      <c r="W469" s="347">
        <f t="shared" si="61"/>
        <v>0</v>
      </c>
      <c r="X469" s="347">
        <f t="shared" si="62"/>
        <v>0</v>
      </c>
      <c r="Y469" s="347">
        <f t="shared" si="63"/>
        <v>0</v>
      </c>
      <c r="Z469" s="347">
        <f t="shared" si="64"/>
        <v>0</v>
      </c>
      <c r="AA469" s="347">
        <f t="shared" si="65"/>
        <v>0</v>
      </c>
      <c r="AB469" s="347" t="str">
        <f t="shared" si="66"/>
        <v/>
      </c>
      <c r="AC469" s="347" t="str">
        <f t="shared" si="67"/>
        <v/>
      </c>
      <c r="AD469" s="347" t="str">
        <f t="shared" si="68"/>
        <v/>
      </c>
      <c r="AE469" s="347" t="str">
        <f t="shared" si="69"/>
        <v/>
      </c>
    </row>
    <row r="470" spans="1:31" s="344" customFormat="1" ht="21" customHeight="1" x14ac:dyDescent="0.25">
      <c r="A470" s="346" t="s">
        <v>13625</v>
      </c>
      <c r="B470" s="346" t="s">
        <v>15416</v>
      </c>
      <c r="C470" s="346" t="s">
        <v>14933</v>
      </c>
      <c r="D470" s="346" t="s">
        <v>4</v>
      </c>
      <c r="E470" s="346" t="s">
        <v>103</v>
      </c>
      <c r="F470" s="346">
        <v>3</v>
      </c>
      <c r="G470" s="346">
        <v>3</v>
      </c>
      <c r="H470" s="346">
        <v>0</v>
      </c>
      <c r="I470" s="346" t="s">
        <v>14933</v>
      </c>
      <c r="J470" s="346"/>
      <c r="K470" s="346" t="s">
        <v>14934</v>
      </c>
      <c r="L470" s="346"/>
      <c r="M470" s="346" t="s">
        <v>14933</v>
      </c>
      <c r="N470" s="346" t="s">
        <v>14935</v>
      </c>
      <c r="O470" s="346" t="s">
        <v>14936</v>
      </c>
      <c r="P470" s="346" t="s">
        <v>14937</v>
      </c>
      <c r="Q470" s="346" t="s">
        <v>14938</v>
      </c>
      <c r="R470" s="347">
        <f t="shared" si="56"/>
        <v>0</v>
      </c>
      <c r="S470" s="347">
        <f t="shared" si="57"/>
        <v>0</v>
      </c>
      <c r="T470" s="347">
        <f t="shared" si="58"/>
        <v>0</v>
      </c>
      <c r="U470" s="347">
        <f t="shared" si="59"/>
        <v>0</v>
      </c>
      <c r="V470" s="347">
        <f t="shared" si="60"/>
        <v>0</v>
      </c>
      <c r="W470" s="347">
        <f t="shared" si="61"/>
        <v>0</v>
      </c>
      <c r="X470" s="347">
        <f t="shared" si="62"/>
        <v>0</v>
      </c>
      <c r="Y470" s="347">
        <f t="shared" si="63"/>
        <v>0</v>
      </c>
      <c r="Z470" s="347">
        <f t="shared" si="64"/>
        <v>0</v>
      </c>
      <c r="AA470" s="347">
        <f t="shared" si="65"/>
        <v>0</v>
      </c>
      <c r="AB470" s="347" t="str">
        <f t="shared" si="66"/>
        <v/>
      </c>
      <c r="AC470" s="347" t="str">
        <f t="shared" si="67"/>
        <v/>
      </c>
      <c r="AD470" s="347" t="str">
        <f t="shared" si="68"/>
        <v/>
      </c>
      <c r="AE470" s="347" t="str">
        <f t="shared" si="69"/>
        <v/>
      </c>
    </row>
    <row r="471" spans="1:31" s="344" customFormat="1" ht="21" customHeight="1" x14ac:dyDescent="0.25">
      <c r="A471" s="346" t="s">
        <v>13625</v>
      </c>
      <c r="B471" s="346" t="s">
        <v>15417</v>
      </c>
      <c r="C471" s="346" t="s">
        <v>14940</v>
      </c>
      <c r="D471" s="346" t="s">
        <v>4</v>
      </c>
      <c r="E471" s="346" t="s">
        <v>103</v>
      </c>
      <c r="F471" s="346">
        <v>4</v>
      </c>
      <c r="G471" s="346">
        <v>2</v>
      </c>
      <c r="H471" s="346">
        <v>0</v>
      </c>
      <c r="I471" s="346" t="s">
        <v>14940</v>
      </c>
      <c r="J471" s="346"/>
      <c r="K471" s="346" t="s">
        <v>14941</v>
      </c>
      <c r="L471" s="346"/>
      <c r="M471" s="346" t="s">
        <v>14940</v>
      </c>
      <c r="N471" s="346" t="s">
        <v>126</v>
      </c>
      <c r="O471" s="346" t="s">
        <v>14942</v>
      </c>
      <c r="P471" s="346" t="s">
        <v>14943</v>
      </c>
      <c r="Q471" s="346" t="s">
        <v>14944</v>
      </c>
      <c r="R471" s="347">
        <f t="shared" si="56"/>
        <v>0</v>
      </c>
      <c r="S471" s="347">
        <f t="shared" si="57"/>
        <v>0</v>
      </c>
      <c r="T471" s="347">
        <f t="shared" si="58"/>
        <v>0</v>
      </c>
      <c r="U471" s="347">
        <f t="shared" si="59"/>
        <v>0</v>
      </c>
      <c r="V471" s="347">
        <f t="shared" si="60"/>
        <v>0</v>
      </c>
      <c r="W471" s="347">
        <f t="shared" si="61"/>
        <v>0</v>
      </c>
      <c r="X471" s="347">
        <f t="shared" si="62"/>
        <v>0</v>
      </c>
      <c r="Y471" s="347">
        <f t="shared" si="63"/>
        <v>0</v>
      </c>
      <c r="Z471" s="347">
        <f t="shared" si="64"/>
        <v>0</v>
      </c>
      <c r="AA471" s="347">
        <f t="shared" si="65"/>
        <v>0</v>
      </c>
      <c r="AB471" s="347" t="str">
        <f t="shared" si="66"/>
        <v/>
      </c>
      <c r="AC471" s="347" t="str">
        <f t="shared" si="67"/>
        <v/>
      </c>
      <c r="AD471" s="347" t="str">
        <f t="shared" si="68"/>
        <v/>
      </c>
      <c r="AE471" s="347" t="str">
        <f t="shared" si="69"/>
        <v/>
      </c>
    </row>
    <row r="472" spans="1:31" s="344" customFormat="1" ht="21" customHeight="1" x14ac:dyDescent="0.25">
      <c r="A472" s="346" t="s">
        <v>13625</v>
      </c>
      <c r="B472" s="346" t="s">
        <v>15418</v>
      </c>
      <c r="C472" s="346" t="s">
        <v>15419</v>
      </c>
      <c r="D472" s="346" t="s">
        <v>4</v>
      </c>
      <c r="E472" s="346" t="s">
        <v>14954</v>
      </c>
      <c r="F472" s="346">
        <v>5</v>
      </c>
      <c r="G472" s="346">
        <v>0</v>
      </c>
      <c r="H472" s="346">
        <v>0</v>
      </c>
      <c r="I472" s="346"/>
      <c r="J472" s="346"/>
      <c r="K472" s="346"/>
      <c r="L472" s="346"/>
      <c r="M472" s="346"/>
      <c r="N472" s="346"/>
      <c r="O472" s="346"/>
      <c r="P472" s="346"/>
      <c r="Q472" s="346"/>
      <c r="R472" s="347">
        <f t="shared" si="56"/>
        <v>0</v>
      </c>
      <c r="S472" s="347">
        <f t="shared" si="57"/>
        <v>0</v>
      </c>
      <c r="T472" s="347">
        <f t="shared" si="58"/>
        <v>0</v>
      </c>
      <c r="U472" s="347">
        <f t="shared" si="59"/>
        <v>0</v>
      </c>
      <c r="V472" s="347">
        <f t="shared" si="60"/>
        <v>0</v>
      </c>
      <c r="W472" s="347">
        <f t="shared" si="61"/>
        <v>0</v>
      </c>
      <c r="X472" s="347">
        <f t="shared" si="62"/>
        <v>0</v>
      </c>
      <c r="Y472" s="347">
        <f t="shared" si="63"/>
        <v>0</v>
      </c>
      <c r="Z472" s="347">
        <f t="shared" si="64"/>
        <v>0</v>
      </c>
      <c r="AA472" s="347">
        <f t="shared" si="65"/>
        <v>0</v>
      </c>
      <c r="AB472" s="347" t="str">
        <f t="shared" si="66"/>
        <v/>
      </c>
      <c r="AC472" s="347" t="str">
        <f t="shared" si="67"/>
        <v/>
      </c>
      <c r="AD472" s="347" t="str">
        <f t="shared" si="68"/>
        <v/>
      </c>
      <c r="AE472" s="347" t="str">
        <f t="shared" si="69"/>
        <v/>
      </c>
    </row>
    <row r="473" spans="1:31" s="344" customFormat="1" ht="21" customHeight="1" x14ac:dyDescent="0.25">
      <c r="A473" s="346" t="s">
        <v>13625</v>
      </c>
      <c r="B473" s="346" t="s">
        <v>15420</v>
      </c>
      <c r="C473" s="346" t="s">
        <v>15410</v>
      </c>
      <c r="D473" s="346" t="s">
        <v>1</v>
      </c>
      <c r="E473" s="346" t="s">
        <v>103</v>
      </c>
      <c r="F473" s="346">
        <v>1</v>
      </c>
      <c r="G473" s="346">
        <v>0</v>
      </c>
      <c r="H473" s="346">
        <v>3</v>
      </c>
      <c r="I473" s="346"/>
      <c r="J473" s="346" t="s">
        <v>15410</v>
      </c>
      <c r="K473" s="346"/>
      <c r="L473" s="346" t="s">
        <v>15421</v>
      </c>
      <c r="M473" s="346" t="s">
        <v>15410</v>
      </c>
      <c r="N473" s="346" t="s">
        <v>15412</v>
      </c>
      <c r="O473" s="346"/>
      <c r="P473" s="346"/>
      <c r="Q473" s="346"/>
      <c r="R473" s="347">
        <f t="shared" si="56"/>
        <v>0</v>
      </c>
      <c r="S473" s="347">
        <f t="shared" si="57"/>
        <v>0</v>
      </c>
      <c r="T473" s="347">
        <f t="shared" si="58"/>
        <v>0</v>
      </c>
      <c r="U473" s="347">
        <f t="shared" si="59"/>
        <v>0</v>
      </c>
      <c r="V473" s="347">
        <f t="shared" si="60"/>
        <v>0</v>
      </c>
      <c r="W473" s="347">
        <f t="shared" si="61"/>
        <v>0</v>
      </c>
      <c r="X473" s="347">
        <f t="shared" si="62"/>
        <v>0</v>
      </c>
      <c r="Y473" s="347">
        <f t="shared" si="63"/>
        <v>0</v>
      </c>
      <c r="Z473" s="347">
        <f t="shared" si="64"/>
        <v>0</v>
      </c>
      <c r="AA473" s="347">
        <f t="shared" si="65"/>
        <v>0</v>
      </c>
      <c r="AB473" s="347" t="str">
        <f t="shared" si="66"/>
        <v/>
      </c>
      <c r="AC473" s="347" t="str">
        <f t="shared" si="67"/>
        <v/>
      </c>
      <c r="AD473" s="347" t="str">
        <f t="shared" si="68"/>
        <v/>
      </c>
      <c r="AE473" s="347" t="str">
        <f t="shared" si="69"/>
        <v/>
      </c>
    </row>
    <row r="474" spans="1:31" s="344" customFormat="1" ht="21" customHeight="1" x14ac:dyDescent="0.25">
      <c r="A474" s="346" t="s">
        <v>13625</v>
      </c>
      <c r="B474" s="346" t="s">
        <v>15422</v>
      </c>
      <c r="C474" s="346" t="s">
        <v>15414</v>
      </c>
      <c r="D474" s="346" t="s">
        <v>1</v>
      </c>
      <c r="E474" s="346" t="s">
        <v>103</v>
      </c>
      <c r="F474" s="346">
        <v>2</v>
      </c>
      <c r="G474" s="346">
        <v>0</v>
      </c>
      <c r="H474" s="346">
        <v>3</v>
      </c>
      <c r="I474" s="346"/>
      <c r="J474" s="346" t="s">
        <v>15414</v>
      </c>
      <c r="K474" s="346"/>
      <c r="L474" s="346" t="s">
        <v>15423</v>
      </c>
      <c r="M474" s="346" t="s">
        <v>15414</v>
      </c>
      <c r="N474" s="346" t="s">
        <v>15412</v>
      </c>
      <c r="O474" s="346"/>
      <c r="P474" s="346"/>
      <c r="Q474" s="346"/>
      <c r="R474" s="347">
        <f t="shared" si="56"/>
        <v>0</v>
      </c>
      <c r="S474" s="347">
        <f t="shared" si="57"/>
        <v>0</v>
      </c>
      <c r="T474" s="347">
        <f t="shared" si="58"/>
        <v>0</v>
      </c>
      <c r="U474" s="347">
        <f t="shared" si="59"/>
        <v>0</v>
      </c>
      <c r="V474" s="347">
        <f t="shared" si="60"/>
        <v>0</v>
      </c>
      <c r="W474" s="347">
        <f t="shared" si="61"/>
        <v>0</v>
      </c>
      <c r="X474" s="347">
        <f t="shared" si="62"/>
        <v>0</v>
      </c>
      <c r="Y474" s="347">
        <f t="shared" si="63"/>
        <v>0</v>
      </c>
      <c r="Z474" s="347">
        <f t="shared" si="64"/>
        <v>0</v>
      </c>
      <c r="AA474" s="347">
        <f t="shared" si="65"/>
        <v>0</v>
      </c>
      <c r="AB474" s="347" t="str">
        <f t="shared" si="66"/>
        <v/>
      </c>
      <c r="AC474" s="347" t="str">
        <f t="shared" si="67"/>
        <v/>
      </c>
      <c r="AD474" s="347" t="str">
        <f t="shared" si="68"/>
        <v/>
      </c>
      <c r="AE474" s="347" t="str">
        <f t="shared" si="69"/>
        <v/>
      </c>
    </row>
    <row r="475" spans="1:31" s="344" customFormat="1" ht="21" customHeight="1" x14ac:dyDescent="0.25">
      <c r="A475" s="346" t="s">
        <v>13625</v>
      </c>
      <c r="B475" s="346" t="s">
        <v>15424</v>
      </c>
      <c r="C475" s="346" t="s">
        <v>14940</v>
      </c>
      <c r="D475" s="346" t="s">
        <v>1</v>
      </c>
      <c r="E475" s="346" t="s">
        <v>103</v>
      </c>
      <c r="F475" s="346">
        <v>3</v>
      </c>
      <c r="G475" s="346">
        <v>0</v>
      </c>
      <c r="H475" s="346">
        <v>2</v>
      </c>
      <c r="I475" s="346"/>
      <c r="J475" s="346" t="s">
        <v>14940</v>
      </c>
      <c r="K475" s="346"/>
      <c r="L475" s="346" t="s">
        <v>14957</v>
      </c>
      <c r="M475" s="346" t="s">
        <v>14940</v>
      </c>
      <c r="N475" s="346" t="s">
        <v>126</v>
      </c>
      <c r="O475" s="346" t="s">
        <v>14942</v>
      </c>
      <c r="P475" s="346" t="s">
        <v>14943</v>
      </c>
      <c r="Q475" s="346" t="s">
        <v>14944</v>
      </c>
      <c r="R475" s="347">
        <f t="shared" si="56"/>
        <v>0</v>
      </c>
      <c r="S475" s="347">
        <f t="shared" si="57"/>
        <v>0</v>
      </c>
      <c r="T475" s="347">
        <f t="shared" si="58"/>
        <v>0</v>
      </c>
      <c r="U475" s="347">
        <f t="shared" si="59"/>
        <v>0</v>
      </c>
      <c r="V475" s="347">
        <f t="shared" si="60"/>
        <v>0</v>
      </c>
      <c r="W475" s="347">
        <f t="shared" si="61"/>
        <v>0</v>
      </c>
      <c r="X475" s="347">
        <f t="shared" si="62"/>
        <v>0</v>
      </c>
      <c r="Y475" s="347">
        <f t="shared" si="63"/>
        <v>0</v>
      </c>
      <c r="Z475" s="347">
        <f t="shared" si="64"/>
        <v>0</v>
      </c>
      <c r="AA475" s="347">
        <f t="shared" si="65"/>
        <v>0</v>
      </c>
      <c r="AB475" s="347" t="str">
        <f t="shared" si="66"/>
        <v/>
      </c>
      <c r="AC475" s="347" t="str">
        <f t="shared" si="67"/>
        <v/>
      </c>
      <c r="AD475" s="347" t="str">
        <f t="shared" si="68"/>
        <v/>
      </c>
      <c r="AE475" s="347" t="str">
        <f t="shared" si="69"/>
        <v/>
      </c>
    </row>
    <row r="476" spans="1:31" s="344" customFormat="1" ht="21" customHeight="1" x14ac:dyDescent="0.25">
      <c r="A476" s="346" t="s">
        <v>13625</v>
      </c>
      <c r="B476" s="346" t="s">
        <v>15425</v>
      </c>
      <c r="C476" s="346" t="s">
        <v>14946</v>
      </c>
      <c r="D476" s="346" t="s">
        <v>1</v>
      </c>
      <c r="E476" s="346" t="s">
        <v>103</v>
      </c>
      <c r="F476" s="346">
        <v>4</v>
      </c>
      <c r="G476" s="346">
        <v>0</v>
      </c>
      <c r="H476" s="346">
        <v>2</v>
      </c>
      <c r="I476" s="346"/>
      <c r="J476" s="346" t="s">
        <v>14946</v>
      </c>
      <c r="K476" s="346"/>
      <c r="L476" s="346" t="s">
        <v>14959</v>
      </c>
      <c r="M476" s="346" t="s">
        <v>14946</v>
      </c>
      <c r="N476" s="346" t="s">
        <v>14948</v>
      </c>
      <c r="O476" s="346" t="s">
        <v>14949</v>
      </c>
      <c r="P476" s="346" t="s">
        <v>14950</v>
      </c>
      <c r="Q476" s="346" t="s">
        <v>14951</v>
      </c>
      <c r="R476" s="347">
        <f t="shared" si="56"/>
        <v>0</v>
      </c>
      <c r="S476" s="347">
        <f t="shared" si="57"/>
        <v>0</v>
      </c>
      <c r="T476" s="347">
        <f t="shared" si="58"/>
        <v>0</v>
      </c>
      <c r="U476" s="347">
        <f t="shared" si="59"/>
        <v>0</v>
      </c>
      <c r="V476" s="347">
        <f t="shared" si="60"/>
        <v>0</v>
      </c>
      <c r="W476" s="347">
        <f t="shared" si="61"/>
        <v>0</v>
      </c>
      <c r="X476" s="347">
        <f t="shared" si="62"/>
        <v>0</v>
      </c>
      <c r="Y476" s="347">
        <f t="shared" si="63"/>
        <v>0</v>
      </c>
      <c r="Z476" s="347">
        <f t="shared" si="64"/>
        <v>0</v>
      </c>
      <c r="AA476" s="347">
        <f t="shared" si="65"/>
        <v>0</v>
      </c>
      <c r="AB476" s="347" t="str">
        <f t="shared" si="66"/>
        <v/>
      </c>
      <c r="AC476" s="347" t="str">
        <f t="shared" si="67"/>
        <v/>
      </c>
      <c r="AD476" s="347" t="str">
        <f t="shared" si="68"/>
        <v/>
      </c>
      <c r="AE476" s="347" t="str">
        <f t="shared" si="69"/>
        <v/>
      </c>
    </row>
    <row r="477" spans="1:31" s="344" customFormat="1" ht="21" customHeight="1" x14ac:dyDescent="0.25">
      <c r="A477" s="346" t="s">
        <v>13625</v>
      </c>
      <c r="B477" s="346" t="s">
        <v>15426</v>
      </c>
      <c r="C477" s="346" t="s">
        <v>15427</v>
      </c>
      <c r="D477" s="346" t="s">
        <v>1</v>
      </c>
      <c r="E477" s="346" t="s">
        <v>14954</v>
      </c>
      <c r="F477" s="346">
        <v>5</v>
      </c>
      <c r="G477" s="346">
        <v>0</v>
      </c>
      <c r="H477" s="346">
        <v>0</v>
      </c>
      <c r="I477" s="346"/>
      <c r="J477" s="346"/>
      <c r="K477" s="346"/>
      <c r="L477" s="346"/>
      <c r="M477" s="346"/>
      <c r="N477" s="346"/>
      <c r="O477" s="346"/>
      <c r="P477" s="346"/>
      <c r="Q477" s="346"/>
      <c r="R477" s="347">
        <f t="shared" si="56"/>
        <v>0</v>
      </c>
      <c r="S477" s="347">
        <f t="shared" si="57"/>
        <v>0</v>
      </c>
      <c r="T477" s="347">
        <f t="shared" si="58"/>
        <v>0</v>
      </c>
      <c r="U477" s="347">
        <f t="shared" si="59"/>
        <v>0</v>
      </c>
      <c r="V477" s="347">
        <f t="shared" si="60"/>
        <v>0</v>
      </c>
      <c r="W477" s="347">
        <f t="shared" si="61"/>
        <v>0</v>
      </c>
      <c r="X477" s="347">
        <f t="shared" si="62"/>
        <v>0</v>
      </c>
      <c r="Y477" s="347">
        <f t="shared" si="63"/>
        <v>0</v>
      </c>
      <c r="Z477" s="347">
        <f t="shared" si="64"/>
        <v>0</v>
      </c>
      <c r="AA477" s="347">
        <f t="shared" si="65"/>
        <v>0</v>
      </c>
      <c r="AB477" s="347" t="str">
        <f t="shared" si="66"/>
        <v/>
      </c>
      <c r="AC477" s="347" t="str">
        <f t="shared" si="67"/>
        <v/>
      </c>
      <c r="AD477" s="347" t="str">
        <f t="shared" si="68"/>
        <v/>
      </c>
      <c r="AE477" s="347" t="str">
        <f t="shared" si="69"/>
        <v/>
      </c>
    </row>
    <row r="478" spans="1:31" s="344" customFormat="1" ht="21" customHeight="1" x14ac:dyDescent="0.25">
      <c r="A478" s="346" t="s">
        <v>13709</v>
      </c>
      <c r="B478" s="346" t="s">
        <v>15428</v>
      </c>
      <c r="C478" s="346" t="s">
        <v>15429</v>
      </c>
      <c r="D478" s="346" t="s">
        <v>4</v>
      </c>
      <c r="E478" s="346" t="s">
        <v>103</v>
      </c>
      <c r="F478" s="346">
        <v>1</v>
      </c>
      <c r="G478" s="346">
        <v>4</v>
      </c>
      <c r="H478" s="346">
        <v>0</v>
      </c>
      <c r="I478" s="346" t="s">
        <v>15429</v>
      </c>
      <c r="J478" s="346"/>
      <c r="K478" s="346" t="s">
        <v>15430</v>
      </c>
      <c r="L478" s="346"/>
      <c r="M478" s="346" t="s">
        <v>15429</v>
      </c>
      <c r="N478" s="346" t="s">
        <v>15431</v>
      </c>
      <c r="O478" s="346" t="s">
        <v>15432</v>
      </c>
      <c r="P478" s="346" t="s">
        <v>15433</v>
      </c>
      <c r="Q478" s="346" t="s">
        <v>15434</v>
      </c>
      <c r="R478" s="347">
        <f t="shared" si="56"/>
        <v>0</v>
      </c>
      <c r="S478" s="347">
        <f t="shared" si="57"/>
        <v>0</v>
      </c>
      <c r="T478" s="347">
        <f t="shared" si="58"/>
        <v>0</v>
      </c>
      <c r="U478" s="347">
        <f t="shared" si="59"/>
        <v>0</v>
      </c>
      <c r="V478" s="347">
        <f t="shared" si="60"/>
        <v>0</v>
      </c>
      <c r="W478" s="347">
        <f t="shared" si="61"/>
        <v>0</v>
      </c>
      <c r="X478" s="347">
        <f t="shared" si="62"/>
        <v>0</v>
      </c>
      <c r="Y478" s="347">
        <f t="shared" si="63"/>
        <v>0</v>
      </c>
      <c r="Z478" s="347">
        <f t="shared" si="64"/>
        <v>0</v>
      </c>
      <c r="AA478" s="347">
        <f t="shared" si="65"/>
        <v>0</v>
      </c>
      <c r="AB478" s="347" t="str">
        <f t="shared" si="66"/>
        <v/>
      </c>
      <c r="AC478" s="347" t="str">
        <f t="shared" si="67"/>
        <v/>
      </c>
      <c r="AD478" s="347" t="str">
        <f t="shared" si="68"/>
        <v/>
      </c>
      <c r="AE478" s="347" t="str">
        <f t="shared" si="69"/>
        <v/>
      </c>
    </row>
    <row r="479" spans="1:31" s="344" customFormat="1" ht="21" customHeight="1" x14ac:dyDescent="0.25">
      <c r="A479" s="346" t="s">
        <v>13709</v>
      </c>
      <c r="B479" s="346" t="s">
        <v>15435</v>
      </c>
      <c r="C479" s="346" t="s">
        <v>15436</v>
      </c>
      <c r="D479" s="346" t="s">
        <v>4</v>
      </c>
      <c r="E479" s="346" t="s">
        <v>103</v>
      </c>
      <c r="F479" s="346">
        <v>2</v>
      </c>
      <c r="G479" s="346">
        <v>4</v>
      </c>
      <c r="H479" s="346">
        <v>0</v>
      </c>
      <c r="I479" s="346" t="s">
        <v>15436</v>
      </c>
      <c r="J479" s="346"/>
      <c r="K479" s="346" t="s">
        <v>15437</v>
      </c>
      <c r="L479" s="346"/>
      <c r="M479" s="346" t="s">
        <v>15436</v>
      </c>
      <c r="N479" s="346" t="s">
        <v>15438</v>
      </c>
      <c r="O479" s="346" t="s">
        <v>15439</v>
      </c>
      <c r="P479" s="346" t="s">
        <v>15440</v>
      </c>
      <c r="Q479" s="346" t="s">
        <v>15441</v>
      </c>
      <c r="R479" s="347">
        <f t="shared" si="56"/>
        <v>0</v>
      </c>
      <c r="S479" s="347">
        <f t="shared" si="57"/>
        <v>0</v>
      </c>
      <c r="T479" s="347">
        <f t="shared" si="58"/>
        <v>0</v>
      </c>
      <c r="U479" s="347">
        <f t="shared" si="59"/>
        <v>0</v>
      </c>
      <c r="V479" s="347">
        <f t="shared" si="60"/>
        <v>0</v>
      </c>
      <c r="W479" s="347">
        <f t="shared" si="61"/>
        <v>0</v>
      </c>
      <c r="X479" s="347">
        <f t="shared" si="62"/>
        <v>0</v>
      </c>
      <c r="Y479" s="347">
        <f t="shared" si="63"/>
        <v>0</v>
      </c>
      <c r="Z479" s="347">
        <f t="shared" si="64"/>
        <v>0</v>
      </c>
      <c r="AA479" s="347">
        <f t="shared" si="65"/>
        <v>0</v>
      </c>
      <c r="AB479" s="347" t="str">
        <f t="shared" si="66"/>
        <v/>
      </c>
      <c r="AC479" s="347" t="str">
        <f t="shared" si="67"/>
        <v/>
      </c>
      <c r="AD479" s="347" t="str">
        <f t="shared" si="68"/>
        <v/>
      </c>
      <c r="AE479" s="347" t="str">
        <f t="shared" si="69"/>
        <v/>
      </c>
    </row>
    <row r="480" spans="1:31" s="344" customFormat="1" ht="21" customHeight="1" x14ac:dyDescent="0.25">
      <c r="A480" s="346" t="s">
        <v>13709</v>
      </c>
      <c r="B480" s="346" t="s">
        <v>15442</v>
      </c>
      <c r="C480" s="346" t="s">
        <v>14933</v>
      </c>
      <c r="D480" s="346" t="s">
        <v>4</v>
      </c>
      <c r="E480" s="346" t="s">
        <v>103</v>
      </c>
      <c r="F480" s="346">
        <v>3</v>
      </c>
      <c r="G480" s="346">
        <v>2</v>
      </c>
      <c r="H480" s="346">
        <v>0</v>
      </c>
      <c r="I480" s="346" t="s">
        <v>14933</v>
      </c>
      <c r="J480" s="346"/>
      <c r="K480" s="346" t="s">
        <v>14934</v>
      </c>
      <c r="L480" s="346"/>
      <c r="M480" s="346" t="s">
        <v>14933</v>
      </c>
      <c r="N480" s="346" t="s">
        <v>14935</v>
      </c>
      <c r="O480" s="346" t="s">
        <v>14936</v>
      </c>
      <c r="P480" s="346" t="s">
        <v>14937</v>
      </c>
      <c r="Q480" s="346" t="s">
        <v>14938</v>
      </c>
      <c r="R480" s="347">
        <f t="shared" si="56"/>
        <v>0</v>
      </c>
      <c r="S480" s="347">
        <f t="shared" si="57"/>
        <v>0</v>
      </c>
      <c r="T480" s="347">
        <f t="shared" si="58"/>
        <v>0</v>
      </c>
      <c r="U480" s="347">
        <f t="shared" si="59"/>
        <v>0</v>
      </c>
      <c r="V480" s="347">
        <f t="shared" si="60"/>
        <v>0</v>
      </c>
      <c r="W480" s="347">
        <f t="shared" si="61"/>
        <v>0</v>
      </c>
      <c r="X480" s="347">
        <f t="shared" si="62"/>
        <v>0</v>
      </c>
      <c r="Y480" s="347">
        <f t="shared" si="63"/>
        <v>0</v>
      </c>
      <c r="Z480" s="347">
        <f t="shared" si="64"/>
        <v>0</v>
      </c>
      <c r="AA480" s="347">
        <f t="shared" si="65"/>
        <v>0</v>
      </c>
      <c r="AB480" s="347" t="str">
        <f t="shared" si="66"/>
        <v/>
      </c>
      <c r="AC480" s="347" t="str">
        <f t="shared" si="67"/>
        <v/>
      </c>
      <c r="AD480" s="347" t="str">
        <f t="shared" si="68"/>
        <v/>
      </c>
      <c r="AE480" s="347" t="str">
        <f t="shared" si="69"/>
        <v/>
      </c>
    </row>
    <row r="481" spans="1:31" s="344" customFormat="1" ht="21" customHeight="1" x14ac:dyDescent="0.25">
      <c r="A481" s="346" t="s">
        <v>13709</v>
      </c>
      <c r="B481" s="346" t="s">
        <v>15443</v>
      </c>
      <c r="C481" s="346" t="s">
        <v>15444</v>
      </c>
      <c r="D481" s="346" t="s">
        <v>4</v>
      </c>
      <c r="E481" s="346" t="s">
        <v>14954</v>
      </c>
      <c r="F481" s="346">
        <v>4</v>
      </c>
      <c r="G481" s="346">
        <v>0</v>
      </c>
      <c r="H481" s="346">
        <v>0</v>
      </c>
      <c r="I481" s="346"/>
      <c r="J481" s="346"/>
      <c r="K481" s="346"/>
      <c r="L481" s="346"/>
      <c r="M481" s="346"/>
      <c r="N481" s="346"/>
      <c r="O481" s="346"/>
      <c r="P481" s="346"/>
      <c r="Q481" s="346"/>
      <c r="R481" s="347">
        <f t="shared" si="56"/>
        <v>0</v>
      </c>
      <c r="S481" s="347">
        <f t="shared" si="57"/>
        <v>0</v>
      </c>
      <c r="T481" s="347">
        <f t="shared" si="58"/>
        <v>0</v>
      </c>
      <c r="U481" s="347">
        <f t="shared" si="59"/>
        <v>0</v>
      </c>
      <c r="V481" s="347">
        <f t="shared" si="60"/>
        <v>0</v>
      </c>
      <c r="W481" s="347">
        <f t="shared" si="61"/>
        <v>0</v>
      </c>
      <c r="X481" s="347">
        <f t="shared" si="62"/>
        <v>0</v>
      </c>
      <c r="Y481" s="347">
        <f t="shared" si="63"/>
        <v>0</v>
      </c>
      <c r="Z481" s="347">
        <f t="shared" si="64"/>
        <v>0</v>
      </c>
      <c r="AA481" s="347">
        <f t="shared" si="65"/>
        <v>0</v>
      </c>
      <c r="AB481" s="347" t="str">
        <f t="shared" si="66"/>
        <v/>
      </c>
      <c r="AC481" s="347" t="str">
        <f t="shared" si="67"/>
        <v/>
      </c>
      <c r="AD481" s="347" t="str">
        <f t="shared" si="68"/>
        <v/>
      </c>
      <c r="AE481" s="347" t="str">
        <f t="shared" si="69"/>
        <v/>
      </c>
    </row>
    <row r="482" spans="1:31" s="344" customFormat="1" ht="21" customHeight="1" x14ac:dyDescent="0.25">
      <c r="A482" s="346" t="s">
        <v>13709</v>
      </c>
      <c r="B482" s="346" t="s">
        <v>15445</v>
      </c>
      <c r="C482" s="346" t="s">
        <v>15444</v>
      </c>
      <c r="D482" s="346" t="s">
        <v>4</v>
      </c>
      <c r="E482" s="346" t="s">
        <v>14954</v>
      </c>
      <c r="F482" s="346">
        <v>5</v>
      </c>
      <c r="G482" s="346">
        <v>0</v>
      </c>
      <c r="H482" s="346">
        <v>0</v>
      </c>
      <c r="I482" s="346"/>
      <c r="J482" s="346"/>
      <c r="K482" s="346"/>
      <c r="L482" s="346"/>
      <c r="M482" s="346"/>
      <c r="N482" s="346"/>
      <c r="O482" s="346"/>
      <c r="P482" s="346"/>
      <c r="Q482" s="346"/>
      <c r="R482" s="347">
        <f t="shared" si="56"/>
        <v>0</v>
      </c>
      <c r="S482" s="347">
        <f t="shared" si="57"/>
        <v>0</v>
      </c>
      <c r="T482" s="347">
        <f t="shared" si="58"/>
        <v>0</v>
      </c>
      <c r="U482" s="347">
        <f t="shared" si="59"/>
        <v>0</v>
      </c>
      <c r="V482" s="347">
        <f t="shared" si="60"/>
        <v>0</v>
      </c>
      <c r="W482" s="347">
        <f t="shared" si="61"/>
        <v>0</v>
      </c>
      <c r="X482" s="347">
        <f t="shared" si="62"/>
        <v>0</v>
      </c>
      <c r="Y482" s="347">
        <f t="shared" si="63"/>
        <v>0</v>
      </c>
      <c r="Z482" s="347">
        <f t="shared" si="64"/>
        <v>0</v>
      </c>
      <c r="AA482" s="347">
        <f t="shared" si="65"/>
        <v>0</v>
      </c>
      <c r="AB482" s="347" t="str">
        <f t="shared" si="66"/>
        <v/>
      </c>
      <c r="AC482" s="347" t="str">
        <f t="shared" si="67"/>
        <v/>
      </c>
      <c r="AD482" s="347" t="str">
        <f t="shared" si="68"/>
        <v/>
      </c>
      <c r="AE482" s="347" t="str">
        <f t="shared" si="69"/>
        <v/>
      </c>
    </row>
    <row r="483" spans="1:31" s="344" customFormat="1" ht="21" customHeight="1" x14ac:dyDescent="0.25">
      <c r="A483" s="346" t="s">
        <v>13709</v>
      </c>
      <c r="B483" s="346" t="s">
        <v>15446</v>
      </c>
      <c r="C483" s="346" t="s">
        <v>15429</v>
      </c>
      <c r="D483" s="346" t="s">
        <v>1</v>
      </c>
      <c r="E483" s="346" t="s">
        <v>103</v>
      </c>
      <c r="F483" s="346">
        <v>1</v>
      </c>
      <c r="G483" s="346">
        <v>0</v>
      </c>
      <c r="H483" s="346">
        <v>3</v>
      </c>
      <c r="I483" s="346"/>
      <c r="J483" s="346" t="s">
        <v>15429</v>
      </c>
      <c r="K483" s="346"/>
      <c r="L483" s="346" t="s">
        <v>15447</v>
      </c>
      <c r="M483" s="346" t="s">
        <v>15429</v>
      </c>
      <c r="N483" s="346" t="s">
        <v>15431</v>
      </c>
      <c r="O483" s="346" t="s">
        <v>15432</v>
      </c>
      <c r="P483" s="346" t="s">
        <v>15433</v>
      </c>
      <c r="Q483" s="346" t="s">
        <v>15434</v>
      </c>
      <c r="R483" s="347">
        <f t="shared" si="56"/>
        <v>0</v>
      </c>
      <c r="S483" s="347">
        <f t="shared" si="57"/>
        <v>0</v>
      </c>
      <c r="T483" s="347">
        <f t="shared" si="58"/>
        <v>0</v>
      </c>
      <c r="U483" s="347">
        <f t="shared" si="59"/>
        <v>0</v>
      </c>
      <c r="V483" s="347">
        <f t="shared" si="60"/>
        <v>0</v>
      </c>
      <c r="W483" s="347">
        <f t="shared" si="61"/>
        <v>0</v>
      </c>
      <c r="X483" s="347">
        <f t="shared" si="62"/>
        <v>0</v>
      </c>
      <c r="Y483" s="347">
        <f t="shared" si="63"/>
        <v>0</v>
      </c>
      <c r="Z483" s="347">
        <f t="shared" si="64"/>
        <v>0</v>
      </c>
      <c r="AA483" s="347">
        <f t="shared" si="65"/>
        <v>0</v>
      </c>
      <c r="AB483" s="347" t="str">
        <f t="shared" si="66"/>
        <v/>
      </c>
      <c r="AC483" s="347" t="str">
        <f t="shared" si="67"/>
        <v/>
      </c>
      <c r="AD483" s="347" t="str">
        <f t="shared" si="68"/>
        <v/>
      </c>
      <c r="AE483" s="347" t="str">
        <f t="shared" si="69"/>
        <v/>
      </c>
    </row>
    <row r="484" spans="1:31" s="344" customFormat="1" ht="21" customHeight="1" x14ac:dyDescent="0.25">
      <c r="A484" s="346" t="s">
        <v>13709</v>
      </c>
      <c r="B484" s="346" t="s">
        <v>15448</v>
      </c>
      <c r="C484" s="346" t="s">
        <v>15436</v>
      </c>
      <c r="D484" s="346" t="s">
        <v>1</v>
      </c>
      <c r="E484" s="346" t="s">
        <v>103</v>
      </c>
      <c r="F484" s="346">
        <v>2</v>
      </c>
      <c r="G484" s="346">
        <v>0</v>
      </c>
      <c r="H484" s="346">
        <v>3</v>
      </c>
      <c r="I484" s="346"/>
      <c r="J484" s="346" t="s">
        <v>15436</v>
      </c>
      <c r="K484" s="346"/>
      <c r="L484" s="346" t="s">
        <v>15449</v>
      </c>
      <c r="M484" s="346" t="s">
        <v>15436</v>
      </c>
      <c r="N484" s="346" t="s">
        <v>15438</v>
      </c>
      <c r="O484" s="346" t="s">
        <v>15439</v>
      </c>
      <c r="P484" s="346" t="s">
        <v>15440</v>
      </c>
      <c r="Q484" s="346" t="s">
        <v>15441</v>
      </c>
      <c r="R484" s="347">
        <f t="shared" si="56"/>
        <v>0</v>
      </c>
      <c r="S484" s="347">
        <f t="shared" si="57"/>
        <v>0</v>
      </c>
      <c r="T484" s="347">
        <f t="shared" si="58"/>
        <v>0</v>
      </c>
      <c r="U484" s="347">
        <f t="shared" si="59"/>
        <v>0</v>
      </c>
      <c r="V484" s="347">
        <f t="shared" si="60"/>
        <v>0</v>
      </c>
      <c r="W484" s="347">
        <f t="shared" si="61"/>
        <v>0</v>
      </c>
      <c r="X484" s="347">
        <f t="shared" si="62"/>
        <v>0</v>
      </c>
      <c r="Y484" s="347">
        <f t="shared" si="63"/>
        <v>0</v>
      </c>
      <c r="Z484" s="347">
        <f t="shared" si="64"/>
        <v>0</v>
      </c>
      <c r="AA484" s="347">
        <f t="shared" si="65"/>
        <v>0</v>
      </c>
      <c r="AB484" s="347" t="str">
        <f t="shared" si="66"/>
        <v/>
      </c>
      <c r="AC484" s="347" t="str">
        <f t="shared" si="67"/>
        <v/>
      </c>
      <c r="AD484" s="347" t="str">
        <f t="shared" si="68"/>
        <v/>
      </c>
      <c r="AE484" s="347" t="str">
        <f t="shared" si="69"/>
        <v/>
      </c>
    </row>
    <row r="485" spans="1:31" s="344" customFormat="1" ht="21" customHeight="1" x14ac:dyDescent="0.25">
      <c r="A485" s="346" t="s">
        <v>13709</v>
      </c>
      <c r="B485" s="346" t="s">
        <v>15450</v>
      </c>
      <c r="C485" s="346" t="s">
        <v>14940</v>
      </c>
      <c r="D485" s="346" t="s">
        <v>1</v>
      </c>
      <c r="E485" s="346" t="s">
        <v>103</v>
      </c>
      <c r="F485" s="346">
        <v>3</v>
      </c>
      <c r="G485" s="346">
        <v>0</v>
      </c>
      <c r="H485" s="346">
        <v>2</v>
      </c>
      <c r="I485" s="346"/>
      <c r="J485" s="346" t="s">
        <v>14940</v>
      </c>
      <c r="K485" s="346"/>
      <c r="L485" s="346" t="s">
        <v>14957</v>
      </c>
      <c r="M485" s="346" t="s">
        <v>14940</v>
      </c>
      <c r="N485" s="346" t="s">
        <v>126</v>
      </c>
      <c r="O485" s="346" t="s">
        <v>14942</v>
      </c>
      <c r="P485" s="346" t="s">
        <v>14943</v>
      </c>
      <c r="Q485" s="346" t="s">
        <v>14944</v>
      </c>
      <c r="R485" s="347">
        <f t="shared" si="56"/>
        <v>0</v>
      </c>
      <c r="S485" s="347">
        <f t="shared" si="57"/>
        <v>0</v>
      </c>
      <c r="T485" s="347">
        <f t="shared" si="58"/>
        <v>0</v>
      </c>
      <c r="U485" s="347">
        <f t="shared" si="59"/>
        <v>0</v>
      </c>
      <c r="V485" s="347">
        <f t="shared" si="60"/>
        <v>0</v>
      </c>
      <c r="W485" s="347">
        <f t="shared" si="61"/>
        <v>0</v>
      </c>
      <c r="X485" s="347">
        <f t="shared" si="62"/>
        <v>0</v>
      </c>
      <c r="Y485" s="347">
        <f t="shared" si="63"/>
        <v>0</v>
      </c>
      <c r="Z485" s="347">
        <f t="shared" si="64"/>
        <v>0</v>
      </c>
      <c r="AA485" s="347">
        <f t="shared" si="65"/>
        <v>0</v>
      </c>
      <c r="AB485" s="347" t="str">
        <f t="shared" si="66"/>
        <v/>
      </c>
      <c r="AC485" s="347" t="str">
        <f t="shared" si="67"/>
        <v/>
      </c>
      <c r="AD485" s="347" t="str">
        <f t="shared" si="68"/>
        <v/>
      </c>
      <c r="AE485" s="347" t="str">
        <f t="shared" si="69"/>
        <v/>
      </c>
    </row>
    <row r="486" spans="1:31" s="344" customFormat="1" ht="21" customHeight="1" x14ac:dyDescent="0.25">
      <c r="A486" s="346" t="s">
        <v>13709</v>
      </c>
      <c r="B486" s="346" t="s">
        <v>15451</v>
      </c>
      <c r="C486" s="346" t="s">
        <v>15452</v>
      </c>
      <c r="D486" s="346" t="s">
        <v>1</v>
      </c>
      <c r="E486" s="346" t="s">
        <v>14954</v>
      </c>
      <c r="F486" s="346">
        <v>4</v>
      </c>
      <c r="G486" s="346">
        <v>0</v>
      </c>
      <c r="H486" s="346">
        <v>0</v>
      </c>
      <c r="I486" s="346"/>
      <c r="J486" s="346"/>
      <c r="K486" s="346"/>
      <c r="L486" s="346"/>
      <c r="M486" s="346"/>
      <c r="N486" s="346"/>
      <c r="O486" s="346"/>
      <c r="P486" s="346"/>
      <c r="Q486" s="346"/>
      <c r="R486" s="347">
        <f t="shared" si="56"/>
        <v>0</v>
      </c>
      <c r="S486" s="347">
        <f t="shared" si="57"/>
        <v>0</v>
      </c>
      <c r="T486" s="347">
        <f t="shared" si="58"/>
        <v>0</v>
      </c>
      <c r="U486" s="347">
        <f t="shared" si="59"/>
        <v>0</v>
      </c>
      <c r="V486" s="347">
        <f t="shared" si="60"/>
        <v>0</v>
      </c>
      <c r="W486" s="347">
        <f t="shared" si="61"/>
        <v>0</v>
      </c>
      <c r="X486" s="347">
        <f t="shared" si="62"/>
        <v>0</v>
      </c>
      <c r="Y486" s="347">
        <f t="shared" si="63"/>
        <v>0</v>
      </c>
      <c r="Z486" s="347">
        <f t="shared" si="64"/>
        <v>0</v>
      </c>
      <c r="AA486" s="347">
        <f t="shared" si="65"/>
        <v>0</v>
      </c>
      <c r="AB486" s="347" t="str">
        <f t="shared" si="66"/>
        <v/>
      </c>
      <c r="AC486" s="347" t="str">
        <f t="shared" si="67"/>
        <v/>
      </c>
      <c r="AD486" s="347" t="str">
        <f t="shared" si="68"/>
        <v/>
      </c>
      <c r="AE486" s="347" t="str">
        <f t="shared" si="69"/>
        <v/>
      </c>
    </row>
    <row r="487" spans="1:31" s="344" customFormat="1" ht="21" customHeight="1" x14ac:dyDescent="0.25">
      <c r="A487" s="346" t="s">
        <v>13709</v>
      </c>
      <c r="B487" s="346" t="s">
        <v>15453</v>
      </c>
      <c r="C487" s="346" t="s">
        <v>15452</v>
      </c>
      <c r="D487" s="346" t="s">
        <v>1</v>
      </c>
      <c r="E487" s="346" t="s">
        <v>14954</v>
      </c>
      <c r="F487" s="346">
        <v>5</v>
      </c>
      <c r="G487" s="346">
        <v>0</v>
      </c>
      <c r="H487" s="346">
        <v>0</v>
      </c>
      <c r="I487" s="346"/>
      <c r="J487" s="346"/>
      <c r="K487" s="346"/>
      <c r="L487" s="346"/>
      <c r="M487" s="346"/>
      <c r="N487" s="346"/>
      <c r="O487" s="346"/>
      <c r="P487" s="346"/>
      <c r="Q487" s="346"/>
      <c r="R487" s="347">
        <f t="shared" si="56"/>
        <v>0</v>
      </c>
      <c r="S487" s="347">
        <f t="shared" si="57"/>
        <v>0</v>
      </c>
      <c r="T487" s="347">
        <f t="shared" si="58"/>
        <v>0</v>
      </c>
      <c r="U487" s="347">
        <f t="shared" si="59"/>
        <v>0</v>
      </c>
      <c r="V487" s="347">
        <f t="shared" si="60"/>
        <v>0</v>
      </c>
      <c r="W487" s="347">
        <f t="shared" si="61"/>
        <v>0</v>
      </c>
      <c r="X487" s="347">
        <f t="shared" si="62"/>
        <v>0</v>
      </c>
      <c r="Y487" s="347">
        <f t="shared" si="63"/>
        <v>0</v>
      </c>
      <c r="Z487" s="347">
        <f t="shared" si="64"/>
        <v>0</v>
      </c>
      <c r="AA487" s="347">
        <f t="shared" si="65"/>
        <v>0</v>
      </c>
      <c r="AB487" s="347" t="str">
        <f t="shared" si="66"/>
        <v/>
      </c>
      <c r="AC487" s="347" t="str">
        <f t="shared" si="67"/>
        <v/>
      </c>
      <c r="AD487" s="347" t="str">
        <f t="shared" si="68"/>
        <v/>
      </c>
      <c r="AE487" s="347" t="str">
        <f t="shared" si="69"/>
        <v/>
      </c>
    </row>
    <row r="488" spans="1:31" s="344" customFormat="1" ht="21" customHeight="1" x14ac:dyDescent="0.25">
      <c r="A488" s="346" t="s">
        <v>14578</v>
      </c>
      <c r="B488" s="346" t="s">
        <v>15454</v>
      </c>
      <c r="C488" s="346" t="s">
        <v>15134</v>
      </c>
      <c r="D488" s="346" t="s">
        <v>4</v>
      </c>
      <c r="E488" s="346" t="s">
        <v>103</v>
      </c>
      <c r="F488" s="346">
        <v>1</v>
      </c>
      <c r="G488" s="346">
        <v>4</v>
      </c>
      <c r="H488" s="346">
        <v>0</v>
      </c>
      <c r="I488" s="346" t="s">
        <v>15134</v>
      </c>
      <c r="J488" s="346"/>
      <c r="K488" s="346" t="s">
        <v>15135</v>
      </c>
      <c r="L488" s="346"/>
      <c r="M488" s="346" t="s">
        <v>15134</v>
      </c>
      <c r="N488" s="346" t="s">
        <v>1480</v>
      </c>
      <c r="O488" s="346" t="s">
        <v>15136</v>
      </c>
      <c r="P488" s="346" t="s">
        <v>156</v>
      </c>
      <c r="Q488" s="346" t="s">
        <v>152</v>
      </c>
      <c r="R488" s="347">
        <f t="shared" si="56"/>
        <v>0</v>
      </c>
      <c r="S488" s="347">
        <f t="shared" si="57"/>
        <v>0</v>
      </c>
      <c r="T488" s="347">
        <f t="shared" si="58"/>
        <v>0</v>
      </c>
      <c r="U488" s="347">
        <f t="shared" si="59"/>
        <v>0</v>
      </c>
      <c r="V488" s="347">
        <f t="shared" si="60"/>
        <v>0</v>
      </c>
      <c r="W488" s="347">
        <f t="shared" si="61"/>
        <v>0</v>
      </c>
      <c r="X488" s="347">
        <f t="shared" si="62"/>
        <v>0</v>
      </c>
      <c r="Y488" s="347">
        <f t="shared" si="63"/>
        <v>0</v>
      </c>
      <c r="Z488" s="347">
        <f t="shared" si="64"/>
        <v>0</v>
      </c>
      <c r="AA488" s="347">
        <f t="shared" si="65"/>
        <v>0</v>
      </c>
      <c r="AB488" s="347" t="str">
        <f t="shared" si="66"/>
        <v/>
      </c>
      <c r="AC488" s="347" t="str">
        <f t="shared" si="67"/>
        <v/>
      </c>
      <c r="AD488" s="347" t="str">
        <f t="shared" si="68"/>
        <v/>
      </c>
      <c r="AE488" s="347" t="str">
        <f t="shared" si="69"/>
        <v/>
      </c>
    </row>
    <row r="489" spans="1:31" s="344" customFormat="1" ht="21" customHeight="1" x14ac:dyDescent="0.25">
      <c r="A489" s="346" t="s">
        <v>14578</v>
      </c>
      <c r="B489" s="346" t="s">
        <v>15455</v>
      </c>
      <c r="C489" s="346" t="s">
        <v>15138</v>
      </c>
      <c r="D489" s="346" t="s">
        <v>4</v>
      </c>
      <c r="E489" s="346" t="s">
        <v>103</v>
      </c>
      <c r="F489" s="346">
        <v>2</v>
      </c>
      <c r="G489" s="346">
        <v>3</v>
      </c>
      <c r="H489" s="346">
        <v>0</v>
      </c>
      <c r="I489" s="346" t="s">
        <v>15138</v>
      </c>
      <c r="J489" s="346"/>
      <c r="K489" s="346" t="s">
        <v>15139</v>
      </c>
      <c r="L489" s="346"/>
      <c r="M489" s="346" t="s">
        <v>15138</v>
      </c>
      <c r="N489" s="346" t="s">
        <v>15140</v>
      </c>
      <c r="O489" s="346" t="s">
        <v>15141</v>
      </c>
      <c r="P489" s="346" t="s">
        <v>141</v>
      </c>
      <c r="Q489" s="346" t="s">
        <v>15142</v>
      </c>
      <c r="R489" s="347">
        <f t="shared" si="56"/>
        <v>0</v>
      </c>
      <c r="S489" s="347">
        <f t="shared" si="57"/>
        <v>0</v>
      </c>
      <c r="T489" s="347">
        <f t="shared" si="58"/>
        <v>0</v>
      </c>
      <c r="U489" s="347">
        <f t="shared" si="59"/>
        <v>0</v>
      </c>
      <c r="V489" s="347">
        <f t="shared" si="60"/>
        <v>0</v>
      </c>
      <c r="W489" s="347">
        <f t="shared" si="61"/>
        <v>0</v>
      </c>
      <c r="X489" s="347">
        <f t="shared" si="62"/>
        <v>0</v>
      </c>
      <c r="Y489" s="347">
        <f t="shared" si="63"/>
        <v>0</v>
      </c>
      <c r="Z489" s="347">
        <f t="shared" si="64"/>
        <v>0</v>
      </c>
      <c r="AA489" s="347">
        <f t="shared" si="65"/>
        <v>0</v>
      </c>
      <c r="AB489" s="347" t="str">
        <f t="shared" si="66"/>
        <v/>
      </c>
      <c r="AC489" s="347" t="str">
        <f t="shared" si="67"/>
        <v/>
      </c>
      <c r="AD489" s="347" t="str">
        <f t="shared" si="68"/>
        <v/>
      </c>
      <c r="AE489" s="347" t="str">
        <f t="shared" si="69"/>
        <v/>
      </c>
    </row>
    <row r="490" spans="1:31" s="344" customFormat="1" ht="21" customHeight="1" x14ac:dyDescent="0.25">
      <c r="A490" s="346" t="s">
        <v>14578</v>
      </c>
      <c r="B490" s="346" t="s">
        <v>15456</v>
      </c>
      <c r="C490" s="346" t="s">
        <v>14933</v>
      </c>
      <c r="D490" s="346" t="s">
        <v>4</v>
      </c>
      <c r="E490" s="346" t="s">
        <v>103</v>
      </c>
      <c r="F490" s="346">
        <v>3</v>
      </c>
      <c r="G490" s="346">
        <v>3</v>
      </c>
      <c r="H490" s="346">
        <v>0</v>
      </c>
      <c r="I490" s="346" t="s">
        <v>14933</v>
      </c>
      <c r="J490" s="346"/>
      <c r="K490" s="346" t="s">
        <v>14934</v>
      </c>
      <c r="L490" s="346"/>
      <c r="M490" s="346" t="s">
        <v>14933</v>
      </c>
      <c r="N490" s="346" t="s">
        <v>14935</v>
      </c>
      <c r="O490" s="346" t="s">
        <v>14936</v>
      </c>
      <c r="P490" s="346" t="s">
        <v>14937</v>
      </c>
      <c r="Q490" s="346" t="s">
        <v>14938</v>
      </c>
      <c r="R490" s="347">
        <f t="shared" si="56"/>
        <v>0</v>
      </c>
      <c r="S490" s="347">
        <f t="shared" si="57"/>
        <v>0</v>
      </c>
      <c r="T490" s="347">
        <f t="shared" si="58"/>
        <v>0</v>
      </c>
      <c r="U490" s="347">
        <f t="shared" si="59"/>
        <v>0</v>
      </c>
      <c r="V490" s="347">
        <f t="shared" si="60"/>
        <v>0</v>
      </c>
      <c r="W490" s="347">
        <f t="shared" si="61"/>
        <v>0</v>
      </c>
      <c r="X490" s="347">
        <f t="shared" si="62"/>
        <v>0</v>
      </c>
      <c r="Y490" s="347">
        <f t="shared" si="63"/>
        <v>0</v>
      </c>
      <c r="Z490" s="347">
        <f t="shared" si="64"/>
        <v>0</v>
      </c>
      <c r="AA490" s="347">
        <f t="shared" si="65"/>
        <v>0</v>
      </c>
      <c r="AB490" s="347" t="str">
        <f t="shared" si="66"/>
        <v/>
      </c>
      <c r="AC490" s="347" t="str">
        <f t="shared" si="67"/>
        <v/>
      </c>
      <c r="AD490" s="347" t="str">
        <f t="shared" si="68"/>
        <v/>
      </c>
      <c r="AE490" s="347" t="str">
        <f t="shared" si="69"/>
        <v/>
      </c>
    </row>
    <row r="491" spans="1:31" s="344" customFormat="1" ht="21" customHeight="1" x14ac:dyDescent="0.25">
      <c r="A491" s="346" t="s">
        <v>14578</v>
      </c>
      <c r="B491" s="346" t="s">
        <v>15457</v>
      </c>
      <c r="C491" s="346" t="s">
        <v>14940</v>
      </c>
      <c r="D491" s="346" t="s">
        <v>4</v>
      </c>
      <c r="E491" s="346" t="s">
        <v>103</v>
      </c>
      <c r="F491" s="346">
        <v>4</v>
      </c>
      <c r="G491" s="346">
        <v>2</v>
      </c>
      <c r="H491" s="346">
        <v>0</v>
      </c>
      <c r="I491" s="346" t="s">
        <v>14940</v>
      </c>
      <c r="J491" s="346"/>
      <c r="K491" s="346" t="s">
        <v>14941</v>
      </c>
      <c r="L491" s="346"/>
      <c r="M491" s="346" t="s">
        <v>14940</v>
      </c>
      <c r="N491" s="346" t="s">
        <v>126</v>
      </c>
      <c r="O491" s="346" t="s">
        <v>14942</v>
      </c>
      <c r="P491" s="346" t="s">
        <v>14943</v>
      </c>
      <c r="Q491" s="346" t="s">
        <v>14944</v>
      </c>
      <c r="R491" s="347">
        <f t="shared" si="56"/>
        <v>0</v>
      </c>
      <c r="S491" s="347">
        <f t="shared" si="57"/>
        <v>0</v>
      </c>
      <c r="T491" s="347">
        <f t="shared" si="58"/>
        <v>0</v>
      </c>
      <c r="U491" s="347">
        <f t="shared" si="59"/>
        <v>0</v>
      </c>
      <c r="V491" s="347">
        <f t="shared" si="60"/>
        <v>0</v>
      </c>
      <c r="W491" s="347">
        <f t="shared" si="61"/>
        <v>0</v>
      </c>
      <c r="X491" s="347">
        <f t="shared" si="62"/>
        <v>0</v>
      </c>
      <c r="Y491" s="347">
        <f t="shared" si="63"/>
        <v>0</v>
      </c>
      <c r="Z491" s="347">
        <f t="shared" si="64"/>
        <v>0</v>
      </c>
      <c r="AA491" s="347">
        <f t="shared" si="65"/>
        <v>0</v>
      </c>
      <c r="AB491" s="347" t="str">
        <f t="shared" si="66"/>
        <v/>
      </c>
      <c r="AC491" s="347" t="str">
        <f t="shared" si="67"/>
        <v/>
      </c>
      <c r="AD491" s="347" t="str">
        <f t="shared" si="68"/>
        <v/>
      </c>
      <c r="AE491" s="347" t="str">
        <f t="shared" si="69"/>
        <v/>
      </c>
    </row>
    <row r="492" spans="1:31" s="344" customFormat="1" ht="21" customHeight="1" x14ac:dyDescent="0.25">
      <c r="A492" s="346" t="s">
        <v>14578</v>
      </c>
      <c r="B492" s="346" t="s">
        <v>15458</v>
      </c>
      <c r="C492" s="346" t="s">
        <v>14946</v>
      </c>
      <c r="D492" s="346" t="s">
        <v>4</v>
      </c>
      <c r="E492" s="346" t="s">
        <v>103</v>
      </c>
      <c r="F492" s="346">
        <v>5</v>
      </c>
      <c r="G492" s="346">
        <v>2</v>
      </c>
      <c r="H492" s="346">
        <v>0</v>
      </c>
      <c r="I492" s="346" t="s">
        <v>14946</v>
      </c>
      <c r="J492" s="346"/>
      <c r="K492" s="346" t="s">
        <v>14947</v>
      </c>
      <c r="L492" s="346"/>
      <c r="M492" s="346" t="s">
        <v>14946</v>
      </c>
      <c r="N492" s="346" t="s">
        <v>14948</v>
      </c>
      <c r="O492" s="346" t="s">
        <v>14949</v>
      </c>
      <c r="P492" s="346" t="s">
        <v>14950</v>
      </c>
      <c r="Q492" s="346" t="s">
        <v>14951</v>
      </c>
      <c r="R492" s="347">
        <f t="shared" si="56"/>
        <v>0</v>
      </c>
      <c r="S492" s="347">
        <f t="shared" si="57"/>
        <v>0</v>
      </c>
      <c r="T492" s="347">
        <f t="shared" si="58"/>
        <v>0</v>
      </c>
      <c r="U492" s="347">
        <f t="shared" si="59"/>
        <v>0</v>
      </c>
      <c r="V492" s="347">
        <f t="shared" si="60"/>
        <v>0</v>
      </c>
      <c r="W492" s="347">
        <f t="shared" si="61"/>
        <v>0</v>
      </c>
      <c r="X492" s="347">
        <f t="shared" si="62"/>
        <v>0</v>
      </c>
      <c r="Y492" s="347">
        <f t="shared" si="63"/>
        <v>0</v>
      </c>
      <c r="Z492" s="347">
        <f t="shared" si="64"/>
        <v>0</v>
      </c>
      <c r="AA492" s="347">
        <f t="shared" si="65"/>
        <v>0</v>
      </c>
      <c r="AB492" s="347" t="str">
        <f t="shared" si="66"/>
        <v/>
      </c>
      <c r="AC492" s="347" t="str">
        <f t="shared" si="67"/>
        <v/>
      </c>
      <c r="AD492" s="347" t="str">
        <f t="shared" si="68"/>
        <v/>
      </c>
      <c r="AE492" s="347" t="str">
        <f t="shared" si="69"/>
        <v/>
      </c>
    </row>
    <row r="493" spans="1:31" s="344" customFormat="1" ht="21" customHeight="1" x14ac:dyDescent="0.25">
      <c r="A493" s="346" t="s">
        <v>14578</v>
      </c>
      <c r="B493" s="346" t="s">
        <v>15459</v>
      </c>
      <c r="C493" s="346" t="s">
        <v>15134</v>
      </c>
      <c r="D493" s="346" t="s">
        <v>1</v>
      </c>
      <c r="E493" s="346" t="s">
        <v>103</v>
      </c>
      <c r="F493" s="346">
        <v>1</v>
      </c>
      <c r="G493" s="346">
        <v>0</v>
      </c>
      <c r="H493" s="346">
        <v>3</v>
      </c>
      <c r="I493" s="346"/>
      <c r="J493" s="346" t="s">
        <v>15134</v>
      </c>
      <c r="K493" s="346"/>
      <c r="L493" s="346" t="s">
        <v>15147</v>
      </c>
      <c r="M493" s="346" t="s">
        <v>15134</v>
      </c>
      <c r="N493" s="346" t="s">
        <v>1480</v>
      </c>
      <c r="O493" s="346" t="s">
        <v>15136</v>
      </c>
      <c r="P493" s="346" t="s">
        <v>156</v>
      </c>
      <c r="Q493" s="346" t="s">
        <v>152</v>
      </c>
      <c r="R493" s="347">
        <f t="shared" si="56"/>
        <v>0</v>
      </c>
      <c r="S493" s="347">
        <f t="shared" si="57"/>
        <v>0</v>
      </c>
      <c r="T493" s="347">
        <f t="shared" si="58"/>
        <v>0</v>
      </c>
      <c r="U493" s="347">
        <f t="shared" si="59"/>
        <v>0</v>
      </c>
      <c r="V493" s="347">
        <f t="shared" si="60"/>
        <v>0</v>
      </c>
      <c r="W493" s="347">
        <f t="shared" si="61"/>
        <v>0</v>
      </c>
      <c r="X493" s="347">
        <f t="shared" si="62"/>
        <v>0</v>
      </c>
      <c r="Y493" s="347">
        <f t="shared" si="63"/>
        <v>0</v>
      </c>
      <c r="Z493" s="347">
        <f t="shared" si="64"/>
        <v>0</v>
      </c>
      <c r="AA493" s="347">
        <f t="shared" si="65"/>
        <v>0</v>
      </c>
      <c r="AB493" s="347" t="str">
        <f t="shared" si="66"/>
        <v/>
      </c>
      <c r="AC493" s="347" t="str">
        <f t="shared" si="67"/>
        <v/>
      </c>
      <c r="AD493" s="347" t="str">
        <f t="shared" si="68"/>
        <v/>
      </c>
      <c r="AE493" s="347" t="str">
        <f t="shared" si="69"/>
        <v/>
      </c>
    </row>
    <row r="494" spans="1:31" s="344" customFormat="1" ht="21" customHeight="1" x14ac:dyDescent="0.25">
      <c r="A494" s="346" t="s">
        <v>14578</v>
      </c>
      <c r="B494" s="346" t="s">
        <v>15460</v>
      </c>
      <c r="C494" s="346" t="s">
        <v>15138</v>
      </c>
      <c r="D494" s="346" t="s">
        <v>1</v>
      </c>
      <c r="E494" s="346" t="s">
        <v>103</v>
      </c>
      <c r="F494" s="346">
        <v>2</v>
      </c>
      <c r="G494" s="346">
        <v>0</v>
      </c>
      <c r="H494" s="346">
        <v>3</v>
      </c>
      <c r="I494" s="346"/>
      <c r="J494" s="346" t="s">
        <v>15138</v>
      </c>
      <c r="K494" s="346"/>
      <c r="L494" s="346" t="s">
        <v>15149</v>
      </c>
      <c r="M494" s="346" t="s">
        <v>15138</v>
      </c>
      <c r="N494" s="346" t="s">
        <v>15140</v>
      </c>
      <c r="O494" s="346" t="s">
        <v>15141</v>
      </c>
      <c r="P494" s="346" t="s">
        <v>141</v>
      </c>
      <c r="Q494" s="346" t="s">
        <v>15142</v>
      </c>
      <c r="R494" s="347">
        <f t="shared" si="56"/>
        <v>0</v>
      </c>
      <c r="S494" s="347">
        <f t="shared" si="57"/>
        <v>0</v>
      </c>
      <c r="T494" s="347">
        <f t="shared" si="58"/>
        <v>0</v>
      </c>
      <c r="U494" s="347">
        <f t="shared" si="59"/>
        <v>0</v>
      </c>
      <c r="V494" s="347">
        <f t="shared" si="60"/>
        <v>0</v>
      </c>
      <c r="W494" s="347">
        <f t="shared" si="61"/>
        <v>0</v>
      </c>
      <c r="X494" s="347">
        <f t="shared" si="62"/>
        <v>0</v>
      </c>
      <c r="Y494" s="347">
        <f t="shared" si="63"/>
        <v>0</v>
      </c>
      <c r="Z494" s="347">
        <f t="shared" si="64"/>
        <v>0</v>
      </c>
      <c r="AA494" s="347">
        <f t="shared" si="65"/>
        <v>0</v>
      </c>
      <c r="AB494" s="347" t="str">
        <f t="shared" si="66"/>
        <v/>
      </c>
      <c r="AC494" s="347" t="str">
        <f t="shared" si="67"/>
        <v/>
      </c>
      <c r="AD494" s="347" t="str">
        <f t="shared" si="68"/>
        <v/>
      </c>
      <c r="AE494" s="347" t="str">
        <f t="shared" si="69"/>
        <v/>
      </c>
    </row>
    <row r="495" spans="1:31" s="344" customFormat="1" ht="21" customHeight="1" x14ac:dyDescent="0.25">
      <c r="A495" s="346" t="s">
        <v>14578</v>
      </c>
      <c r="B495" s="346" t="s">
        <v>15461</v>
      </c>
      <c r="C495" s="346" t="s">
        <v>14940</v>
      </c>
      <c r="D495" s="346" t="s">
        <v>1</v>
      </c>
      <c r="E495" s="346" t="s">
        <v>103</v>
      </c>
      <c r="F495" s="346">
        <v>3</v>
      </c>
      <c r="G495" s="346">
        <v>0</v>
      </c>
      <c r="H495" s="346">
        <v>2</v>
      </c>
      <c r="I495" s="346"/>
      <c r="J495" s="346" t="s">
        <v>14940</v>
      </c>
      <c r="K495" s="346"/>
      <c r="L495" s="346" t="s">
        <v>14957</v>
      </c>
      <c r="M495" s="346" t="s">
        <v>14940</v>
      </c>
      <c r="N495" s="346" t="s">
        <v>126</v>
      </c>
      <c r="O495" s="346" t="s">
        <v>14942</v>
      </c>
      <c r="P495" s="346" t="s">
        <v>14943</v>
      </c>
      <c r="Q495" s="346" t="s">
        <v>14944</v>
      </c>
      <c r="R495" s="347">
        <f t="shared" si="56"/>
        <v>0</v>
      </c>
      <c r="S495" s="347">
        <f t="shared" si="57"/>
        <v>0</v>
      </c>
      <c r="T495" s="347">
        <f t="shared" si="58"/>
        <v>0</v>
      </c>
      <c r="U495" s="347">
        <f t="shared" si="59"/>
        <v>0</v>
      </c>
      <c r="V495" s="347">
        <f t="shared" si="60"/>
        <v>0</v>
      </c>
      <c r="W495" s="347">
        <f t="shared" si="61"/>
        <v>0</v>
      </c>
      <c r="X495" s="347">
        <f t="shared" si="62"/>
        <v>0</v>
      </c>
      <c r="Y495" s="347">
        <f t="shared" si="63"/>
        <v>0</v>
      </c>
      <c r="Z495" s="347">
        <f t="shared" si="64"/>
        <v>0</v>
      </c>
      <c r="AA495" s="347">
        <f t="shared" si="65"/>
        <v>0</v>
      </c>
      <c r="AB495" s="347" t="str">
        <f t="shared" si="66"/>
        <v/>
      </c>
      <c r="AC495" s="347" t="str">
        <f t="shared" si="67"/>
        <v/>
      </c>
      <c r="AD495" s="347" t="str">
        <f t="shared" si="68"/>
        <v/>
      </c>
      <c r="AE495" s="347" t="str">
        <f t="shared" si="69"/>
        <v/>
      </c>
    </row>
    <row r="496" spans="1:31" s="344" customFormat="1" ht="21" customHeight="1" x14ac:dyDescent="0.25">
      <c r="A496" s="346" t="s">
        <v>14578</v>
      </c>
      <c r="B496" s="346" t="s">
        <v>15462</v>
      </c>
      <c r="C496" s="346" t="s">
        <v>14946</v>
      </c>
      <c r="D496" s="346" t="s">
        <v>1</v>
      </c>
      <c r="E496" s="346" t="s">
        <v>103</v>
      </c>
      <c r="F496" s="346">
        <v>4</v>
      </c>
      <c r="G496" s="346">
        <v>0</v>
      </c>
      <c r="H496" s="346">
        <v>2</v>
      </c>
      <c r="I496" s="346"/>
      <c r="J496" s="346" t="s">
        <v>14946</v>
      </c>
      <c r="K496" s="346"/>
      <c r="L496" s="346" t="s">
        <v>14959</v>
      </c>
      <c r="M496" s="346" t="s">
        <v>14946</v>
      </c>
      <c r="N496" s="346" t="s">
        <v>14948</v>
      </c>
      <c r="O496" s="346" t="s">
        <v>14949</v>
      </c>
      <c r="P496" s="346" t="s">
        <v>14950</v>
      </c>
      <c r="Q496" s="346" t="s">
        <v>14951</v>
      </c>
      <c r="R496" s="347">
        <f t="shared" si="56"/>
        <v>0</v>
      </c>
      <c r="S496" s="347">
        <f t="shared" si="57"/>
        <v>0</v>
      </c>
      <c r="T496" s="347">
        <f t="shared" si="58"/>
        <v>0</v>
      </c>
      <c r="U496" s="347">
        <f t="shared" si="59"/>
        <v>0</v>
      </c>
      <c r="V496" s="347">
        <f t="shared" si="60"/>
        <v>0</v>
      </c>
      <c r="W496" s="347">
        <f t="shared" si="61"/>
        <v>0</v>
      </c>
      <c r="X496" s="347">
        <f t="shared" si="62"/>
        <v>0</v>
      </c>
      <c r="Y496" s="347">
        <f t="shared" si="63"/>
        <v>0</v>
      </c>
      <c r="Z496" s="347">
        <f t="shared" si="64"/>
        <v>0</v>
      </c>
      <c r="AA496" s="347">
        <f t="shared" si="65"/>
        <v>0</v>
      </c>
      <c r="AB496" s="347" t="str">
        <f t="shared" si="66"/>
        <v/>
      </c>
      <c r="AC496" s="347" t="str">
        <f t="shared" si="67"/>
        <v/>
      </c>
      <c r="AD496" s="347" t="str">
        <f t="shared" si="68"/>
        <v/>
      </c>
      <c r="AE496" s="347" t="str">
        <f t="shared" si="69"/>
        <v/>
      </c>
    </row>
    <row r="497" spans="1:31" s="344" customFormat="1" ht="21" customHeight="1" x14ac:dyDescent="0.25">
      <c r="A497" s="346" t="s">
        <v>14578</v>
      </c>
      <c r="B497" s="346" t="s">
        <v>15463</v>
      </c>
      <c r="C497" s="346" t="s">
        <v>15464</v>
      </c>
      <c r="D497" s="346" t="s">
        <v>1</v>
      </c>
      <c r="E497" s="346" t="s">
        <v>14954</v>
      </c>
      <c r="F497" s="346">
        <v>5</v>
      </c>
      <c r="G497" s="346">
        <v>0</v>
      </c>
      <c r="H497" s="346">
        <v>0</v>
      </c>
      <c r="I497" s="346"/>
      <c r="J497" s="346"/>
      <c r="K497" s="346"/>
      <c r="L497" s="346"/>
      <c r="M497" s="346"/>
      <c r="N497" s="346"/>
      <c r="O497" s="346"/>
      <c r="P497" s="346"/>
      <c r="Q497" s="346"/>
      <c r="R497" s="347">
        <f t="shared" si="56"/>
        <v>0</v>
      </c>
      <c r="S497" s="347">
        <f t="shared" si="57"/>
        <v>0</v>
      </c>
      <c r="T497" s="347">
        <f t="shared" si="58"/>
        <v>0</v>
      </c>
      <c r="U497" s="347">
        <f t="shared" si="59"/>
        <v>0</v>
      </c>
      <c r="V497" s="347">
        <f t="shared" si="60"/>
        <v>0</v>
      </c>
      <c r="W497" s="347">
        <f t="shared" si="61"/>
        <v>0</v>
      </c>
      <c r="X497" s="347">
        <f t="shared" si="62"/>
        <v>0</v>
      </c>
      <c r="Y497" s="347">
        <f t="shared" si="63"/>
        <v>0</v>
      </c>
      <c r="Z497" s="347">
        <f t="shared" si="64"/>
        <v>0</v>
      </c>
      <c r="AA497" s="347">
        <f t="shared" si="65"/>
        <v>0</v>
      </c>
      <c r="AB497" s="347" t="str">
        <f t="shared" si="66"/>
        <v/>
      </c>
      <c r="AC497" s="347" t="str">
        <f t="shared" si="67"/>
        <v/>
      </c>
      <c r="AD497" s="347" t="str">
        <f t="shared" si="68"/>
        <v/>
      </c>
      <c r="AE497" s="347" t="str">
        <f t="shared" si="69"/>
        <v/>
      </c>
    </row>
    <row r="498" spans="1:31" s="344" customFormat="1" ht="21" customHeight="1" x14ac:dyDescent="0.25">
      <c r="A498" s="346" t="s">
        <v>14588</v>
      </c>
      <c r="B498" s="346" t="s">
        <v>15465</v>
      </c>
      <c r="C498" s="346" t="s">
        <v>15190</v>
      </c>
      <c r="D498" s="346" t="s">
        <v>4</v>
      </c>
      <c r="E498" s="346" t="s">
        <v>103</v>
      </c>
      <c r="F498" s="346">
        <v>1</v>
      </c>
      <c r="G498" s="346">
        <v>4</v>
      </c>
      <c r="H498" s="346">
        <v>0</v>
      </c>
      <c r="I498" s="346" t="s">
        <v>15190</v>
      </c>
      <c r="J498" s="346"/>
      <c r="K498" s="346" t="s">
        <v>15191</v>
      </c>
      <c r="L498" s="346"/>
      <c r="M498" s="346" t="s">
        <v>15190</v>
      </c>
      <c r="N498" s="346" t="s">
        <v>146</v>
      </c>
      <c r="O498" s="346" t="s">
        <v>15192</v>
      </c>
      <c r="P498" s="346" t="s">
        <v>15193</v>
      </c>
      <c r="Q498" s="346" t="s">
        <v>15194</v>
      </c>
      <c r="R498" s="347">
        <f t="shared" si="56"/>
        <v>0</v>
      </c>
      <c r="S498" s="347">
        <f t="shared" si="57"/>
        <v>0</v>
      </c>
      <c r="T498" s="347">
        <f t="shared" si="58"/>
        <v>0</v>
      </c>
      <c r="U498" s="347">
        <f t="shared" si="59"/>
        <v>0</v>
      </c>
      <c r="V498" s="347">
        <f t="shared" si="60"/>
        <v>0</v>
      </c>
      <c r="W498" s="347">
        <f t="shared" si="61"/>
        <v>0</v>
      </c>
      <c r="X498" s="347">
        <f t="shared" si="62"/>
        <v>0</v>
      </c>
      <c r="Y498" s="347">
        <f t="shared" si="63"/>
        <v>0</v>
      </c>
      <c r="Z498" s="347">
        <f t="shared" si="64"/>
        <v>0</v>
      </c>
      <c r="AA498" s="347">
        <f t="shared" si="65"/>
        <v>0</v>
      </c>
      <c r="AB498" s="347" t="str">
        <f t="shared" si="66"/>
        <v/>
      </c>
      <c r="AC498" s="347" t="str">
        <f t="shared" si="67"/>
        <v/>
      </c>
      <c r="AD498" s="347" t="str">
        <f t="shared" si="68"/>
        <v/>
      </c>
      <c r="AE498" s="347" t="str">
        <f t="shared" si="69"/>
        <v/>
      </c>
    </row>
    <row r="499" spans="1:31" s="344" customFormat="1" ht="21" customHeight="1" x14ac:dyDescent="0.25">
      <c r="A499" s="346" t="s">
        <v>14588</v>
      </c>
      <c r="B499" s="346" t="s">
        <v>15466</v>
      </c>
      <c r="C499" s="346" t="s">
        <v>15196</v>
      </c>
      <c r="D499" s="346" t="s">
        <v>4</v>
      </c>
      <c r="E499" s="346" t="s">
        <v>103</v>
      </c>
      <c r="F499" s="346">
        <v>2</v>
      </c>
      <c r="G499" s="346">
        <v>3</v>
      </c>
      <c r="H499" s="346">
        <v>0</v>
      </c>
      <c r="I499" s="346" t="s">
        <v>15196</v>
      </c>
      <c r="J499" s="346"/>
      <c r="K499" s="346" t="s">
        <v>15197</v>
      </c>
      <c r="L499" s="346"/>
      <c r="M499" s="346" t="s">
        <v>15196</v>
      </c>
      <c r="N499" s="346" t="s">
        <v>147</v>
      </c>
      <c r="O499" s="346" t="s">
        <v>15467</v>
      </c>
      <c r="P499" s="346"/>
      <c r="Q499" s="346"/>
      <c r="R499" s="347">
        <f t="shared" si="56"/>
        <v>0</v>
      </c>
      <c r="S499" s="347">
        <f t="shared" si="57"/>
        <v>0</v>
      </c>
      <c r="T499" s="347">
        <f t="shared" si="58"/>
        <v>0</v>
      </c>
      <c r="U499" s="347">
        <f t="shared" si="59"/>
        <v>0</v>
      </c>
      <c r="V499" s="347">
        <f t="shared" si="60"/>
        <v>0</v>
      </c>
      <c r="W499" s="347">
        <f t="shared" si="61"/>
        <v>0</v>
      </c>
      <c r="X499" s="347">
        <f t="shared" si="62"/>
        <v>0</v>
      </c>
      <c r="Y499" s="347">
        <f t="shared" si="63"/>
        <v>0</v>
      </c>
      <c r="Z499" s="347">
        <f t="shared" si="64"/>
        <v>0</v>
      </c>
      <c r="AA499" s="347">
        <f t="shared" si="65"/>
        <v>0</v>
      </c>
      <c r="AB499" s="347" t="str">
        <f t="shared" si="66"/>
        <v/>
      </c>
      <c r="AC499" s="347" t="str">
        <f t="shared" si="67"/>
        <v/>
      </c>
      <c r="AD499" s="347" t="str">
        <f t="shared" si="68"/>
        <v/>
      </c>
      <c r="AE499" s="347" t="str">
        <f t="shared" si="69"/>
        <v/>
      </c>
    </row>
    <row r="500" spans="1:31" s="344" customFormat="1" ht="21" customHeight="1" x14ac:dyDescent="0.25">
      <c r="A500" s="346" t="s">
        <v>14588</v>
      </c>
      <c r="B500" s="346" t="s">
        <v>15468</v>
      </c>
      <c r="C500" s="346" t="s">
        <v>14933</v>
      </c>
      <c r="D500" s="346" t="s">
        <v>4</v>
      </c>
      <c r="E500" s="346" t="s">
        <v>103</v>
      </c>
      <c r="F500" s="346">
        <v>3</v>
      </c>
      <c r="G500" s="346">
        <v>3</v>
      </c>
      <c r="H500" s="346">
        <v>0</v>
      </c>
      <c r="I500" s="346" t="s">
        <v>14933</v>
      </c>
      <c r="J500" s="346"/>
      <c r="K500" s="346" t="s">
        <v>14934</v>
      </c>
      <c r="L500" s="346"/>
      <c r="M500" s="346" t="s">
        <v>14933</v>
      </c>
      <c r="N500" s="346" t="s">
        <v>14935</v>
      </c>
      <c r="O500" s="346" t="s">
        <v>14936</v>
      </c>
      <c r="P500" s="346" t="s">
        <v>14937</v>
      </c>
      <c r="Q500" s="346" t="s">
        <v>14938</v>
      </c>
      <c r="R500" s="347">
        <f t="shared" si="56"/>
        <v>0</v>
      </c>
      <c r="S500" s="347">
        <f t="shared" si="57"/>
        <v>0</v>
      </c>
      <c r="T500" s="347">
        <f t="shared" si="58"/>
        <v>0</v>
      </c>
      <c r="U500" s="347">
        <f t="shared" si="59"/>
        <v>0</v>
      </c>
      <c r="V500" s="347">
        <f t="shared" si="60"/>
        <v>0</v>
      </c>
      <c r="W500" s="347">
        <f t="shared" si="61"/>
        <v>0</v>
      </c>
      <c r="X500" s="347">
        <f t="shared" si="62"/>
        <v>0</v>
      </c>
      <c r="Y500" s="347">
        <f t="shared" si="63"/>
        <v>0</v>
      </c>
      <c r="Z500" s="347">
        <f t="shared" si="64"/>
        <v>0</v>
      </c>
      <c r="AA500" s="347">
        <f t="shared" si="65"/>
        <v>0</v>
      </c>
      <c r="AB500" s="347" t="str">
        <f t="shared" si="66"/>
        <v/>
      </c>
      <c r="AC500" s="347" t="str">
        <f t="shared" si="67"/>
        <v/>
      </c>
      <c r="AD500" s="347" t="str">
        <f t="shared" si="68"/>
        <v/>
      </c>
      <c r="AE500" s="347" t="str">
        <f t="shared" si="69"/>
        <v/>
      </c>
    </row>
    <row r="501" spans="1:31" s="344" customFormat="1" ht="21" customHeight="1" x14ac:dyDescent="0.25">
      <c r="A501" s="346" t="s">
        <v>14588</v>
      </c>
      <c r="B501" s="346" t="s">
        <v>15469</v>
      </c>
      <c r="C501" s="346" t="s">
        <v>14940</v>
      </c>
      <c r="D501" s="346" t="s">
        <v>4</v>
      </c>
      <c r="E501" s="346" t="s">
        <v>103</v>
      </c>
      <c r="F501" s="346">
        <v>4</v>
      </c>
      <c r="G501" s="346">
        <v>2</v>
      </c>
      <c r="H501" s="346">
        <v>0</v>
      </c>
      <c r="I501" s="346" t="s">
        <v>14940</v>
      </c>
      <c r="J501" s="346"/>
      <c r="K501" s="346" t="s">
        <v>14941</v>
      </c>
      <c r="L501" s="346"/>
      <c r="M501" s="346" t="s">
        <v>14940</v>
      </c>
      <c r="N501" s="346" t="s">
        <v>126</v>
      </c>
      <c r="O501" s="346" t="s">
        <v>14942</v>
      </c>
      <c r="P501" s="346" t="s">
        <v>14943</v>
      </c>
      <c r="Q501" s="346" t="s">
        <v>14944</v>
      </c>
      <c r="R501" s="347">
        <f t="shared" si="56"/>
        <v>0</v>
      </c>
      <c r="S501" s="347">
        <f t="shared" si="57"/>
        <v>0</v>
      </c>
      <c r="T501" s="347">
        <f t="shared" si="58"/>
        <v>0</v>
      </c>
      <c r="U501" s="347">
        <f t="shared" si="59"/>
        <v>0</v>
      </c>
      <c r="V501" s="347">
        <f t="shared" si="60"/>
        <v>0</v>
      </c>
      <c r="W501" s="347">
        <f t="shared" si="61"/>
        <v>0</v>
      </c>
      <c r="X501" s="347">
        <f t="shared" si="62"/>
        <v>0</v>
      </c>
      <c r="Y501" s="347">
        <f t="shared" si="63"/>
        <v>0</v>
      </c>
      <c r="Z501" s="347">
        <f t="shared" si="64"/>
        <v>0</v>
      </c>
      <c r="AA501" s="347">
        <f t="shared" si="65"/>
        <v>0</v>
      </c>
      <c r="AB501" s="347" t="str">
        <f t="shared" si="66"/>
        <v/>
      </c>
      <c r="AC501" s="347" t="str">
        <f t="shared" si="67"/>
        <v/>
      </c>
      <c r="AD501" s="347" t="str">
        <f t="shared" si="68"/>
        <v/>
      </c>
      <c r="AE501" s="347" t="str">
        <f t="shared" si="69"/>
        <v/>
      </c>
    </row>
    <row r="502" spans="1:31" s="344" customFormat="1" ht="21" customHeight="1" x14ac:dyDescent="0.25">
      <c r="A502" s="346" t="s">
        <v>14588</v>
      </c>
      <c r="B502" s="346" t="s">
        <v>15470</v>
      </c>
      <c r="C502" s="346" t="s">
        <v>15471</v>
      </c>
      <c r="D502" s="346" t="s">
        <v>4</v>
      </c>
      <c r="E502" s="346" t="s">
        <v>14954</v>
      </c>
      <c r="F502" s="346">
        <v>5</v>
      </c>
      <c r="G502" s="346">
        <v>0</v>
      </c>
      <c r="H502" s="346">
        <v>0</v>
      </c>
      <c r="I502" s="346"/>
      <c r="J502" s="346"/>
      <c r="K502" s="346"/>
      <c r="L502" s="346"/>
      <c r="M502" s="346"/>
      <c r="N502" s="346"/>
      <c r="O502" s="346"/>
      <c r="P502" s="346"/>
      <c r="Q502" s="346"/>
      <c r="R502" s="347">
        <f t="shared" si="56"/>
        <v>0</v>
      </c>
      <c r="S502" s="347">
        <f t="shared" si="57"/>
        <v>0</v>
      </c>
      <c r="T502" s="347">
        <f t="shared" si="58"/>
        <v>0</v>
      </c>
      <c r="U502" s="347">
        <f t="shared" si="59"/>
        <v>0</v>
      </c>
      <c r="V502" s="347">
        <f t="shared" si="60"/>
        <v>0</v>
      </c>
      <c r="W502" s="347">
        <f t="shared" si="61"/>
        <v>0</v>
      </c>
      <c r="X502" s="347">
        <f t="shared" si="62"/>
        <v>0</v>
      </c>
      <c r="Y502" s="347">
        <f t="shared" si="63"/>
        <v>0</v>
      </c>
      <c r="Z502" s="347">
        <f t="shared" si="64"/>
        <v>0</v>
      </c>
      <c r="AA502" s="347">
        <f t="shared" si="65"/>
        <v>0</v>
      </c>
      <c r="AB502" s="347" t="str">
        <f t="shared" si="66"/>
        <v/>
      </c>
      <c r="AC502" s="347" t="str">
        <f t="shared" si="67"/>
        <v/>
      </c>
      <c r="AD502" s="347" t="str">
        <f t="shared" si="68"/>
        <v/>
      </c>
      <c r="AE502" s="347" t="str">
        <f t="shared" si="69"/>
        <v/>
      </c>
    </row>
    <row r="503" spans="1:31" s="344" customFormat="1" ht="21" customHeight="1" x14ac:dyDescent="0.25">
      <c r="A503" s="346" t="s">
        <v>14588</v>
      </c>
      <c r="B503" s="346" t="s">
        <v>15472</v>
      </c>
      <c r="C503" s="346" t="s">
        <v>15190</v>
      </c>
      <c r="D503" s="346" t="s">
        <v>1</v>
      </c>
      <c r="E503" s="346" t="s">
        <v>103</v>
      </c>
      <c r="F503" s="346">
        <v>1</v>
      </c>
      <c r="G503" s="346">
        <v>0</v>
      </c>
      <c r="H503" s="346">
        <v>3</v>
      </c>
      <c r="I503" s="346"/>
      <c r="J503" s="346" t="s">
        <v>15190</v>
      </c>
      <c r="K503" s="346"/>
      <c r="L503" s="346" t="s">
        <v>15203</v>
      </c>
      <c r="M503" s="346" t="s">
        <v>15190</v>
      </c>
      <c r="N503" s="346" t="s">
        <v>146</v>
      </c>
      <c r="O503" s="346" t="s">
        <v>15192</v>
      </c>
      <c r="P503" s="346" t="s">
        <v>15193</v>
      </c>
      <c r="Q503" s="346" t="s">
        <v>15194</v>
      </c>
      <c r="R503" s="347">
        <f t="shared" si="56"/>
        <v>0</v>
      </c>
      <c r="S503" s="347">
        <f t="shared" si="57"/>
        <v>0</v>
      </c>
      <c r="T503" s="347">
        <f t="shared" si="58"/>
        <v>0</v>
      </c>
      <c r="U503" s="347">
        <f t="shared" si="59"/>
        <v>0</v>
      </c>
      <c r="V503" s="347">
        <f t="shared" si="60"/>
        <v>0</v>
      </c>
      <c r="W503" s="347">
        <f t="shared" si="61"/>
        <v>0</v>
      </c>
      <c r="X503" s="347">
        <f t="shared" si="62"/>
        <v>0</v>
      </c>
      <c r="Y503" s="347">
        <f t="shared" si="63"/>
        <v>0</v>
      </c>
      <c r="Z503" s="347">
        <f t="shared" si="64"/>
        <v>0</v>
      </c>
      <c r="AA503" s="347">
        <f t="shared" si="65"/>
        <v>0</v>
      </c>
      <c r="AB503" s="347" t="str">
        <f t="shared" si="66"/>
        <v/>
      </c>
      <c r="AC503" s="347" t="str">
        <f t="shared" si="67"/>
        <v/>
      </c>
      <c r="AD503" s="347" t="str">
        <f t="shared" si="68"/>
        <v/>
      </c>
      <c r="AE503" s="347" t="str">
        <f t="shared" si="69"/>
        <v/>
      </c>
    </row>
    <row r="504" spans="1:31" s="344" customFormat="1" ht="21" customHeight="1" x14ac:dyDescent="0.25">
      <c r="A504" s="346" t="s">
        <v>14588</v>
      </c>
      <c r="B504" s="346" t="s">
        <v>15473</v>
      </c>
      <c r="C504" s="346" t="s">
        <v>15196</v>
      </c>
      <c r="D504" s="346" t="s">
        <v>1</v>
      </c>
      <c r="E504" s="346" t="s">
        <v>103</v>
      </c>
      <c r="F504" s="346">
        <v>2</v>
      </c>
      <c r="G504" s="346">
        <v>0</v>
      </c>
      <c r="H504" s="346">
        <v>3</v>
      </c>
      <c r="I504" s="346"/>
      <c r="J504" s="346" t="s">
        <v>15196</v>
      </c>
      <c r="K504" s="346"/>
      <c r="L504" s="346" t="s">
        <v>15205</v>
      </c>
      <c r="M504" s="346" t="s">
        <v>15196</v>
      </c>
      <c r="N504" s="346" t="s">
        <v>147</v>
      </c>
      <c r="O504" s="346" t="s">
        <v>15467</v>
      </c>
      <c r="P504" s="346"/>
      <c r="Q504" s="346"/>
      <c r="R504" s="347">
        <f t="shared" si="56"/>
        <v>0</v>
      </c>
      <c r="S504" s="347">
        <f t="shared" si="57"/>
        <v>0</v>
      </c>
      <c r="T504" s="347">
        <f t="shared" si="58"/>
        <v>0</v>
      </c>
      <c r="U504" s="347">
        <f t="shared" si="59"/>
        <v>0</v>
      </c>
      <c r="V504" s="347">
        <f t="shared" si="60"/>
        <v>0</v>
      </c>
      <c r="W504" s="347">
        <f t="shared" si="61"/>
        <v>0</v>
      </c>
      <c r="X504" s="347">
        <f t="shared" si="62"/>
        <v>0</v>
      </c>
      <c r="Y504" s="347">
        <f t="shared" si="63"/>
        <v>0</v>
      </c>
      <c r="Z504" s="347">
        <f t="shared" si="64"/>
        <v>0</v>
      </c>
      <c r="AA504" s="347">
        <f t="shared" si="65"/>
        <v>0</v>
      </c>
      <c r="AB504" s="347" t="str">
        <f t="shared" si="66"/>
        <v/>
      </c>
      <c r="AC504" s="347" t="str">
        <f t="shared" si="67"/>
        <v/>
      </c>
      <c r="AD504" s="347" t="str">
        <f t="shared" si="68"/>
        <v/>
      </c>
      <c r="AE504" s="347" t="str">
        <f t="shared" si="69"/>
        <v/>
      </c>
    </row>
    <row r="505" spans="1:31" s="344" customFormat="1" ht="21" customHeight="1" x14ac:dyDescent="0.25">
      <c r="A505" s="346" t="s">
        <v>14588</v>
      </c>
      <c r="B505" s="346" t="s">
        <v>15474</v>
      </c>
      <c r="C505" s="346" t="s">
        <v>14940</v>
      </c>
      <c r="D505" s="346" t="s">
        <v>1</v>
      </c>
      <c r="E505" s="346" t="s">
        <v>103</v>
      </c>
      <c r="F505" s="346">
        <v>3</v>
      </c>
      <c r="G505" s="346">
        <v>0</v>
      </c>
      <c r="H505" s="346">
        <v>2</v>
      </c>
      <c r="I505" s="346"/>
      <c r="J505" s="346" t="s">
        <v>14940</v>
      </c>
      <c r="K505" s="346"/>
      <c r="L505" s="346" t="s">
        <v>14957</v>
      </c>
      <c r="M505" s="346" t="s">
        <v>14940</v>
      </c>
      <c r="N505" s="346" t="s">
        <v>126</v>
      </c>
      <c r="O505" s="346" t="s">
        <v>14942</v>
      </c>
      <c r="P505" s="346" t="s">
        <v>14943</v>
      </c>
      <c r="Q505" s="346" t="s">
        <v>14944</v>
      </c>
      <c r="R505" s="347">
        <f t="shared" si="56"/>
        <v>0</v>
      </c>
      <c r="S505" s="347">
        <f t="shared" si="57"/>
        <v>0</v>
      </c>
      <c r="T505" s="347">
        <f t="shared" si="58"/>
        <v>0</v>
      </c>
      <c r="U505" s="347">
        <f t="shared" si="59"/>
        <v>0</v>
      </c>
      <c r="V505" s="347">
        <f t="shared" si="60"/>
        <v>0</v>
      </c>
      <c r="W505" s="347">
        <f t="shared" si="61"/>
        <v>0</v>
      </c>
      <c r="X505" s="347">
        <f t="shared" si="62"/>
        <v>0</v>
      </c>
      <c r="Y505" s="347">
        <f t="shared" si="63"/>
        <v>0</v>
      </c>
      <c r="Z505" s="347">
        <f t="shared" si="64"/>
        <v>0</v>
      </c>
      <c r="AA505" s="347">
        <f t="shared" si="65"/>
        <v>0</v>
      </c>
      <c r="AB505" s="347" t="str">
        <f t="shared" si="66"/>
        <v/>
      </c>
      <c r="AC505" s="347" t="str">
        <f t="shared" si="67"/>
        <v/>
      </c>
      <c r="AD505" s="347" t="str">
        <f t="shared" si="68"/>
        <v/>
      </c>
      <c r="AE505" s="347" t="str">
        <f t="shared" si="69"/>
        <v/>
      </c>
    </row>
    <row r="506" spans="1:31" s="344" customFormat="1" ht="21" customHeight="1" x14ac:dyDescent="0.25">
      <c r="A506" s="346" t="s">
        <v>14588</v>
      </c>
      <c r="B506" s="346" t="s">
        <v>15475</v>
      </c>
      <c r="C506" s="346" t="s">
        <v>14946</v>
      </c>
      <c r="D506" s="346" t="s">
        <v>1</v>
      </c>
      <c r="E506" s="346" t="s">
        <v>103</v>
      </c>
      <c r="F506" s="346">
        <v>4</v>
      </c>
      <c r="G506" s="346">
        <v>0</v>
      </c>
      <c r="H506" s="346">
        <v>2</v>
      </c>
      <c r="I506" s="346"/>
      <c r="J506" s="346" t="s">
        <v>14946</v>
      </c>
      <c r="K506" s="346"/>
      <c r="L506" s="346" t="s">
        <v>14959</v>
      </c>
      <c r="M506" s="346" t="s">
        <v>14946</v>
      </c>
      <c r="N506" s="346" t="s">
        <v>14948</v>
      </c>
      <c r="O506" s="346" t="s">
        <v>14949</v>
      </c>
      <c r="P506" s="346" t="s">
        <v>14950</v>
      </c>
      <c r="Q506" s="346" t="s">
        <v>14951</v>
      </c>
      <c r="R506" s="347">
        <f t="shared" si="56"/>
        <v>0</v>
      </c>
      <c r="S506" s="347">
        <f t="shared" si="57"/>
        <v>0</v>
      </c>
      <c r="T506" s="347">
        <f t="shared" si="58"/>
        <v>0</v>
      </c>
      <c r="U506" s="347">
        <f t="shared" si="59"/>
        <v>0</v>
      </c>
      <c r="V506" s="347">
        <f t="shared" si="60"/>
        <v>0</v>
      </c>
      <c r="W506" s="347">
        <f t="shared" si="61"/>
        <v>0</v>
      </c>
      <c r="X506" s="347">
        <f t="shared" si="62"/>
        <v>0</v>
      </c>
      <c r="Y506" s="347">
        <f t="shared" si="63"/>
        <v>0</v>
      </c>
      <c r="Z506" s="347">
        <f t="shared" si="64"/>
        <v>0</v>
      </c>
      <c r="AA506" s="347">
        <f t="shared" si="65"/>
        <v>0</v>
      </c>
      <c r="AB506" s="347" t="str">
        <f t="shared" si="66"/>
        <v/>
      </c>
      <c r="AC506" s="347" t="str">
        <f t="shared" si="67"/>
        <v/>
      </c>
      <c r="AD506" s="347" t="str">
        <f t="shared" si="68"/>
        <v/>
      </c>
      <c r="AE506" s="347" t="str">
        <f t="shared" si="69"/>
        <v/>
      </c>
    </row>
    <row r="507" spans="1:31" s="344" customFormat="1" ht="21" customHeight="1" x14ac:dyDescent="0.25">
      <c r="A507" s="346" t="s">
        <v>14588</v>
      </c>
      <c r="B507" s="346" t="s">
        <v>15476</v>
      </c>
      <c r="C507" s="346" t="s">
        <v>15477</v>
      </c>
      <c r="D507" s="346" t="s">
        <v>1</v>
      </c>
      <c r="E507" s="346" t="s">
        <v>14954</v>
      </c>
      <c r="F507" s="346">
        <v>5</v>
      </c>
      <c r="G507" s="346">
        <v>0</v>
      </c>
      <c r="H507" s="346">
        <v>0</v>
      </c>
      <c r="I507" s="346"/>
      <c r="J507" s="346"/>
      <c r="K507" s="346"/>
      <c r="L507" s="346"/>
      <c r="M507" s="346"/>
      <c r="N507" s="346"/>
      <c r="O507" s="346"/>
      <c r="P507" s="346"/>
      <c r="Q507" s="346"/>
      <c r="R507" s="347">
        <f t="shared" si="56"/>
        <v>0</v>
      </c>
      <c r="S507" s="347">
        <f t="shared" si="57"/>
        <v>0</v>
      </c>
      <c r="T507" s="347">
        <f t="shared" si="58"/>
        <v>0</v>
      </c>
      <c r="U507" s="347">
        <f t="shared" si="59"/>
        <v>0</v>
      </c>
      <c r="V507" s="347">
        <f t="shared" si="60"/>
        <v>0</v>
      </c>
      <c r="W507" s="347">
        <f t="shared" si="61"/>
        <v>0</v>
      </c>
      <c r="X507" s="347">
        <f t="shared" si="62"/>
        <v>0</v>
      </c>
      <c r="Y507" s="347">
        <f t="shared" si="63"/>
        <v>0</v>
      </c>
      <c r="Z507" s="347">
        <f t="shared" si="64"/>
        <v>0</v>
      </c>
      <c r="AA507" s="347">
        <f t="shared" si="65"/>
        <v>0</v>
      </c>
      <c r="AB507" s="347" t="str">
        <f t="shared" si="66"/>
        <v/>
      </c>
      <c r="AC507" s="347" t="str">
        <f t="shared" si="67"/>
        <v/>
      </c>
      <c r="AD507" s="347" t="str">
        <f t="shared" si="68"/>
        <v/>
      </c>
      <c r="AE507" s="347" t="str">
        <f t="shared" si="69"/>
        <v/>
      </c>
    </row>
    <row r="508" spans="1:31" s="344" customFormat="1" ht="21" customHeight="1" x14ac:dyDescent="0.25">
      <c r="A508" s="346" t="s">
        <v>14597</v>
      </c>
      <c r="B508" s="346" t="s">
        <v>15478</v>
      </c>
      <c r="C508" s="346" t="s">
        <v>15000</v>
      </c>
      <c r="D508" s="346" t="s">
        <v>4</v>
      </c>
      <c r="E508" s="346" t="s">
        <v>103</v>
      </c>
      <c r="F508" s="346">
        <v>1</v>
      </c>
      <c r="G508" s="346">
        <v>3</v>
      </c>
      <c r="H508" s="346">
        <v>0</v>
      </c>
      <c r="I508" s="346" t="s">
        <v>15000</v>
      </c>
      <c r="J508" s="346"/>
      <c r="K508" s="346" t="s">
        <v>15001</v>
      </c>
      <c r="L508" s="346"/>
      <c r="M508" s="346" t="s">
        <v>15000</v>
      </c>
      <c r="N508" s="346" t="s">
        <v>15002</v>
      </c>
      <c r="O508" s="346" t="s">
        <v>15003</v>
      </c>
      <c r="P508" s="346" t="s">
        <v>15004</v>
      </c>
      <c r="Q508" s="346" t="s">
        <v>15005</v>
      </c>
      <c r="R508" s="347">
        <f t="shared" ref="R508:R571" si="70">IF(AND($A508=$B$20,$D508="PRO",$E508="POS"),1,0)</f>
        <v>0</v>
      </c>
      <c r="S508" s="347">
        <f t="shared" ref="S508:S571" si="71">IF(AND($A508=$B$20,$D508="CFA",$E508="POS"),1,0)</f>
        <v>0</v>
      </c>
      <c r="T508" s="347">
        <f t="shared" ref="T508:T571" si="72">IF($R508=0,0,IF(OR(AND($M508&lt;&gt;"",ISNUMBER(SEARCH($M508,$B$5))),AND($N508&lt;&gt;"",ISNUMBER(SEARCH($N508,$B$5)),OR($O508="",ISNUMBER(SEARCH($O508,$B$5))))),1,0))</f>
        <v>0</v>
      </c>
      <c r="U508" s="347">
        <f t="shared" ref="U508:U571" si="73">IF($R508=0,0,IF(OR(AND($M508&lt;&gt;"",ISNUMBER(SEARCH($M508,$B$5&amp;" "&amp;$B$10))),AND($N508&lt;&gt;"",ISNUMBER(SEARCH($N508,$B$5&amp;" "&amp;$B$10)),OR($O508="",ISNUMBER(SEARCH($O508,$B$5&amp;" "&amp;$B$10))))),1,0))</f>
        <v>0</v>
      </c>
      <c r="V508" s="347">
        <f t="shared" ref="V508:V571" si="74">IF($S508=0,0,IF(OR(AND($M508&lt;&gt;"",ISNUMBER(SEARCH($M508,$D$5))),AND($N508&lt;&gt;"",ISNUMBER(SEARCH($N508,$D$5)),OR($O508="",ISNUMBER(SEARCH($O508,$D$5))))),1,0))</f>
        <v>0</v>
      </c>
      <c r="W508" s="347">
        <f t="shared" ref="W508:W571" si="75">IF($S508=0,0,IF(OR(AND($M508&lt;&gt;"",ISNUMBER(SEARCH($M508,$D$5&amp;" "&amp;$D$10))),AND($N508&lt;&gt;"",ISNUMBER(SEARCH($N508,$D$5&amp;" "&amp;$D$10)),OR($O508="",ISNUMBER(SEARCH($O508,$D$5&amp;" "&amp;$D$10))))),1,0))</f>
        <v>0</v>
      </c>
      <c r="X508" s="347">
        <f t="shared" ref="X508:X571" si="76">IF($T508=1,$G508,0)</f>
        <v>0</v>
      </c>
      <c r="Y508" s="347">
        <f t="shared" ref="Y508:Y571" si="77">IF($U508=1,$G508,0)</f>
        <v>0</v>
      </c>
      <c r="Z508" s="347">
        <f t="shared" ref="Z508:Z571" si="78">IF($V508=1,$H508,0)</f>
        <v>0</v>
      </c>
      <c r="AA508" s="347">
        <f t="shared" ref="AA508:AA571" si="79">IF($W508=1,$H508,0)</f>
        <v>0</v>
      </c>
      <c r="AB508" s="347" t="str">
        <f t="shared" ref="AB508:AB571" si="80">IF(AND($R508=1,$T508=0),$F508+ROW()/100000,"")</f>
        <v/>
      </c>
      <c r="AC508" s="347" t="str">
        <f t="shared" ref="AC508:AC571" si="81">IF(AND($R508=1,$U508=0),$F508+ROW()/100000,"")</f>
        <v/>
      </c>
      <c r="AD508" s="347" t="str">
        <f t="shared" ref="AD508:AD571" si="82">IF(AND($S508=1,$V508=0),$F508+ROW()/100000,"")</f>
        <v/>
      </c>
      <c r="AE508" s="347" t="str">
        <f t="shared" ref="AE508:AE571" si="83">IF(AND($S508=1,$W508=0),$F508+ROW()/100000,"")</f>
        <v/>
      </c>
    </row>
    <row r="509" spans="1:31" s="344" customFormat="1" ht="21" customHeight="1" x14ac:dyDescent="0.25">
      <c r="A509" s="346" t="s">
        <v>14597</v>
      </c>
      <c r="B509" s="346" t="s">
        <v>15479</v>
      </c>
      <c r="C509" s="346" t="s">
        <v>15007</v>
      </c>
      <c r="D509" s="346" t="s">
        <v>4</v>
      </c>
      <c r="E509" s="346" t="s">
        <v>103</v>
      </c>
      <c r="F509" s="346">
        <v>2</v>
      </c>
      <c r="G509" s="346">
        <v>3</v>
      </c>
      <c r="H509" s="346">
        <v>0</v>
      </c>
      <c r="I509" s="346" t="s">
        <v>15007</v>
      </c>
      <c r="J509" s="346"/>
      <c r="K509" s="346" t="s">
        <v>15008</v>
      </c>
      <c r="L509" s="346"/>
      <c r="M509" s="346" t="s">
        <v>15007</v>
      </c>
      <c r="N509" s="346" t="s">
        <v>15003</v>
      </c>
      <c r="O509" s="346" t="s">
        <v>15467</v>
      </c>
      <c r="P509" s="346"/>
      <c r="Q509" s="346"/>
      <c r="R509" s="347">
        <f t="shared" si="70"/>
        <v>0</v>
      </c>
      <c r="S509" s="347">
        <f t="shared" si="71"/>
        <v>0</v>
      </c>
      <c r="T509" s="347">
        <f t="shared" si="72"/>
        <v>0</v>
      </c>
      <c r="U509" s="347">
        <f t="shared" si="73"/>
        <v>0</v>
      </c>
      <c r="V509" s="347">
        <f t="shared" si="74"/>
        <v>0</v>
      </c>
      <c r="W509" s="347">
        <f t="shared" si="75"/>
        <v>0</v>
      </c>
      <c r="X509" s="347">
        <f t="shared" si="76"/>
        <v>0</v>
      </c>
      <c r="Y509" s="347">
        <f t="shared" si="77"/>
        <v>0</v>
      </c>
      <c r="Z509" s="347">
        <f t="shared" si="78"/>
        <v>0</v>
      </c>
      <c r="AA509" s="347">
        <f t="shared" si="79"/>
        <v>0</v>
      </c>
      <c r="AB509" s="347" t="str">
        <f t="shared" si="80"/>
        <v/>
      </c>
      <c r="AC509" s="347" t="str">
        <f t="shared" si="81"/>
        <v/>
      </c>
      <c r="AD509" s="347" t="str">
        <f t="shared" si="82"/>
        <v/>
      </c>
      <c r="AE509" s="347" t="str">
        <f t="shared" si="83"/>
        <v/>
      </c>
    </row>
    <row r="510" spans="1:31" s="344" customFormat="1" ht="21" customHeight="1" x14ac:dyDescent="0.25">
      <c r="A510" s="346" t="s">
        <v>14597</v>
      </c>
      <c r="B510" s="346" t="s">
        <v>15480</v>
      </c>
      <c r="C510" s="346" t="s">
        <v>14933</v>
      </c>
      <c r="D510" s="346" t="s">
        <v>4</v>
      </c>
      <c r="E510" s="346" t="s">
        <v>103</v>
      </c>
      <c r="F510" s="346">
        <v>3</v>
      </c>
      <c r="G510" s="346">
        <v>2</v>
      </c>
      <c r="H510" s="346">
        <v>0</v>
      </c>
      <c r="I510" s="346" t="s">
        <v>14933</v>
      </c>
      <c r="J510" s="346"/>
      <c r="K510" s="346" t="s">
        <v>14934</v>
      </c>
      <c r="L510" s="346"/>
      <c r="M510" s="346" t="s">
        <v>14933</v>
      </c>
      <c r="N510" s="346" t="s">
        <v>14935</v>
      </c>
      <c r="O510" s="346" t="s">
        <v>14936</v>
      </c>
      <c r="P510" s="346" t="s">
        <v>14937</v>
      </c>
      <c r="Q510" s="346" t="s">
        <v>14938</v>
      </c>
      <c r="R510" s="347">
        <f t="shared" si="70"/>
        <v>0</v>
      </c>
      <c r="S510" s="347">
        <f t="shared" si="71"/>
        <v>0</v>
      </c>
      <c r="T510" s="347">
        <f t="shared" si="72"/>
        <v>0</v>
      </c>
      <c r="U510" s="347">
        <f t="shared" si="73"/>
        <v>0</v>
      </c>
      <c r="V510" s="347">
        <f t="shared" si="74"/>
        <v>0</v>
      </c>
      <c r="W510" s="347">
        <f t="shared" si="75"/>
        <v>0</v>
      </c>
      <c r="X510" s="347">
        <f t="shared" si="76"/>
        <v>0</v>
      </c>
      <c r="Y510" s="347">
        <f t="shared" si="77"/>
        <v>0</v>
      </c>
      <c r="Z510" s="347">
        <f t="shared" si="78"/>
        <v>0</v>
      </c>
      <c r="AA510" s="347">
        <f t="shared" si="79"/>
        <v>0</v>
      </c>
      <c r="AB510" s="347" t="str">
        <f t="shared" si="80"/>
        <v/>
      </c>
      <c r="AC510" s="347" t="str">
        <f t="shared" si="81"/>
        <v/>
      </c>
      <c r="AD510" s="347" t="str">
        <f t="shared" si="82"/>
        <v/>
      </c>
      <c r="AE510" s="347" t="str">
        <f t="shared" si="83"/>
        <v/>
      </c>
    </row>
    <row r="511" spans="1:31" s="344" customFormat="1" ht="21" customHeight="1" x14ac:dyDescent="0.25">
      <c r="A511" s="346" t="s">
        <v>14597</v>
      </c>
      <c r="B511" s="346" t="s">
        <v>15481</v>
      </c>
      <c r="C511" s="346" t="s">
        <v>14940</v>
      </c>
      <c r="D511" s="346" t="s">
        <v>4</v>
      </c>
      <c r="E511" s="346" t="s">
        <v>103</v>
      </c>
      <c r="F511" s="346">
        <v>4</v>
      </c>
      <c r="G511" s="346">
        <v>2</v>
      </c>
      <c r="H511" s="346">
        <v>0</v>
      </c>
      <c r="I511" s="346" t="s">
        <v>14940</v>
      </c>
      <c r="J511" s="346"/>
      <c r="K511" s="346" t="s">
        <v>14941</v>
      </c>
      <c r="L511" s="346"/>
      <c r="M511" s="346" t="s">
        <v>14940</v>
      </c>
      <c r="N511" s="346" t="s">
        <v>126</v>
      </c>
      <c r="O511" s="346" t="s">
        <v>14942</v>
      </c>
      <c r="P511" s="346" t="s">
        <v>14943</v>
      </c>
      <c r="Q511" s="346" t="s">
        <v>14944</v>
      </c>
      <c r="R511" s="347">
        <f t="shared" si="70"/>
        <v>0</v>
      </c>
      <c r="S511" s="347">
        <f t="shared" si="71"/>
        <v>0</v>
      </c>
      <c r="T511" s="347">
        <f t="shared" si="72"/>
        <v>0</v>
      </c>
      <c r="U511" s="347">
        <f t="shared" si="73"/>
        <v>0</v>
      </c>
      <c r="V511" s="347">
        <f t="shared" si="74"/>
        <v>0</v>
      </c>
      <c r="W511" s="347">
        <f t="shared" si="75"/>
        <v>0</v>
      </c>
      <c r="X511" s="347">
        <f t="shared" si="76"/>
        <v>0</v>
      </c>
      <c r="Y511" s="347">
        <f t="shared" si="77"/>
        <v>0</v>
      </c>
      <c r="Z511" s="347">
        <f t="shared" si="78"/>
        <v>0</v>
      </c>
      <c r="AA511" s="347">
        <f t="shared" si="79"/>
        <v>0</v>
      </c>
      <c r="AB511" s="347" t="str">
        <f t="shared" si="80"/>
        <v/>
      </c>
      <c r="AC511" s="347" t="str">
        <f t="shared" si="81"/>
        <v/>
      </c>
      <c r="AD511" s="347" t="str">
        <f t="shared" si="82"/>
        <v/>
      </c>
      <c r="AE511" s="347" t="str">
        <f t="shared" si="83"/>
        <v/>
      </c>
    </row>
    <row r="512" spans="1:31" s="344" customFormat="1" ht="21" customHeight="1" x14ac:dyDescent="0.25">
      <c r="A512" s="346" t="s">
        <v>14597</v>
      </c>
      <c r="B512" s="346" t="s">
        <v>15482</v>
      </c>
      <c r="C512" s="346" t="s">
        <v>15483</v>
      </c>
      <c r="D512" s="346" t="s">
        <v>4</v>
      </c>
      <c r="E512" s="346" t="s">
        <v>14954</v>
      </c>
      <c r="F512" s="346">
        <v>5</v>
      </c>
      <c r="G512" s="346">
        <v>0</v>
      </c>
      <c r="H512" s="346">
        <v>0</v>
      </c>
      <c r="I512" s="346"/>
      <c r="J512" s="346"/>
      <c r="K512" s="346"/>
      <c r="L512" s="346"/>
      <c r="M512" s="346"/>
      <c r="N512" s="346"/>
      <c r="O512" s="346"/>
      <c r="P512" s="346"/>
      <c r="Q512" s="346"/>
      <c r="R512" s="347">
        <f t="shared" si="70"/>
        <v>0</v>
      </c>
      <c r="S512" s="347">
        <f t="shared" si="71"/>
        <v>0</v>
      </c>
      <c r="T512" s="347">
        <f t="shared" si="72"/>
        <v>0</v>
      </c>
      <c r="U512" s="347">
        <f t="shared" si="73"/>
        <v>0</v>
      </c>
      <c r="V512" s="347">
        <f t="shared" si="74"/>
        <v>0</v>
      </c>
      <c r="W512" s="347">
        <f t="shared" si="75"/>
        <v>0</v>
      </c>
      <c r="X512" s="347">
        <f t="shared" si="76"/>
        <v>0</v>
      </c>
      <c r="Y512" s="347">
        <f t="shared" si="77"/>
        <v>0</v>
      </c>
      <c r="Z512" s="347">
        <f t="shared" si="78"/>
        <v>0</v>
      </c>
      <c r="AA512" s="347">
        <f t="shared" si="79"/>
        <v>0</v>
      </c>
      <c r="AB512" s="347" t="str">
        <f t="shared" si="80"/>
        <v/>
      </c>
      <c r="AC512" s="347" t="str">
        <f t="shared" si="81"/>
        <v/>
      </c>
      <c r="AD512" s="347" t="str">
        <f t="shared" si="82"/>
        <v/>
      </c>
      <c r="AE512" s="347" t="str">
        <f t="shared" si="83"/>
        <v/>
      </c>
    </row>
    <row r="513" spans="1:31" s="344" customFormat="1" ht="21" customHeight="1" x14ac:dyDescent="0.25">
      <c r="A513" s="346" t="s">
        <v>14597</v>
      </c>
      <c r="B513" s="346" t="s">
        <v>15484</v>
      </c>
      <c r="C513" s="346" t="s">
        <v>15000</v>
      </c>
      <c r="D513" s="346" t="s">
        <v>1</v>
      </c>
      <c r="E513" s="346" t="s">
        <v>103</v>
      </c>
      <c r="F513" s="346">
        <v>1</v>
      </c>
      <c r="G513" s="346">
        <v>0</v>
      </c>
      <c r="H513" s="346">
        <v>3</v>
      </c>
      <c r="I513" s="346"/>
      <c r="J513" s="346" t="s">
        <v>15000</v>
      </c>
      <c r="K513" s="346"/>
      <c r="L513" s="346" t="s">
        <v>15014</v>
      </c>
      <c r="M513" s="346" t="s">
        <v>15000</v>
      </c>
      <c r="N513" s="346" t="s">
        <v>15002</v>
      </c>
      <c r="O513" s="346" t="s">
        <v>15003</v>
      </c>
      <c r="P513" s="346" t="s">
        <v>15004</v>
      </c>
      <c r="Q513" s="346" t="s">
        <v>15005</v>
      </c>
      <c r="R513" s="347">
        <f t="shared" si="70"/>
        <v>0</v>
      </c>
      <c r="S513" s="347">
        <f t="shared" si="71"/>
        <v>0</v>
      </c>
      <c r="T513" s="347">
        <f t="shared" si="72"/>
        <v>0</v>
      </c>
      <c r="U513" s="347">
        <f t="shared" si="73"/>
        <v>0</v>
      </c>
      <c r="V513" s="347">
        <f t="shared" si="74"/>
        <v>0</v>
      </c>
      <c r="W513" s="347">
        <f t="shared" si="75"/>
        <v>0</v>
      </c>
      <c r="X513" s="347">
        <f t="shared" si="76"/>
        <v>0</v>
      </c>
      <c r="Y513" s="347">
        <f t="shared" si="77"/>
        <v>0</v>
      </c>
      <c r="Z513" s="347">
        <f t="shared" si="78"/>
        <v>0</v>
      </c>
      <c r="AA513" s="347">
        <f t="shared" si="79"/>
        <v>0</v>
      </c>
      <c r="AB513" s="347" t="str">
        <f t="shared" si="80"/>
        <v/>
      </c>
      <c r="AC513" s="347" t="str">
        <f t="shared" si="81"/>
        <v/>
      </c>
      <c r="AD513" s="347" t="str">
        <f t="shared" si="82"/>
        <v/>
      </c>
      <c r="AE513" s="347" t="str">
        <f t="shared" si="83"/>
        <v/>
      </c>
    </row>
    <row r="514" spans="1:31" s="344" customFormat="1" ht="21" customHeight="1" x14ac:dyDescent="0.25">
      <c r="A514" s="346" t="s">
        <v>14597</v>
      </c>
      <c r="B514" s="346" t="s">
        <v>15485</v>
      </c>
      <c r="C514" s="346" t="s">
        <v>15007</v>
      </c>
      <c r="D514" s="346" t="s">
        <v>1</v>
      </c>
      <c r="E514" s="346" t="s">
        <v>103</v>
      </c>
      <c r="F514" s="346">
        <v>2</v>
      </c>
      <c r="G514" s="346">
        <v>0</v>
      </c>
      <c r="H514" s="346">
        <v>2</v>
      </c>
      <c r="I514" s="346"/>
      <c r="J514" s="346" t="s">
        <v>15007</v>
      </c>
      <c r="K514" s="346"/>
      <c r="L514" s="346" t="s">
        <v>15016</v>
      </c>
      <c r="M514" s="346" t="s">
        <v>15007</v>
      </c>
      <c r="N514" s="346" t="s">
        <v>15003</v>
      </c>
      <c r="O514" s="346" t="s">
        <v>15467</v>
      </c>
      <c r="P514" s="346"/>
      <c r="Q514" s="346"/>
      <c r="R514" s="347">
        <f t="shared" si="70"/>
        <v>0</v>
      </c>
      <c r="S514" s="347">
        <f t="shared" si="71"/>
        <v>0</v>
      </c>
      <c r="T514" s="347">
        <f t="shared" si="72"/>
        <v>0</v>
      </c>
      <c r="U514" s="347">
        <f t="shared" si="73"/>
        <v>0</v>
      </c>
      <c r="V514" s="347">
        <f t="shared" si="74"/>
        <v>0</v>
      </c>
      <c r="W514" s="347">
        <f t="shared" si="75"/>
        <v>0</v>
      </c>
      <c r="X514" s="347">
        <f t="shared" si="76"/>
        <v>0</v>
      </c>
      <c r="Y514" s="347">
        <f t="shared" si="77"/>
        <v>0</v>
      </c>
      <c r="Z514" s="347">
        <f t="shared" si="78"/>
        <v>0</v>
      </c>
      <c r="AA514" s="347">
        <f t="shared" si="79"/>
        <v>0</v>
      </c>
      <c r="AB514" s="347" t="str">
        <f t="shared" si="80"/>
        <v/>
      </c>
      <c r="AC514" s="347" t="str">
        <f t="shared" si="81"/>
        <v/>
      </c>
      <c r="AD514" s="347" t="str">
        <f t="shared" si="82"/>
        <v/>
      </c>
      <c r="AE514" s="347" t="str">
        <f t="shared" si="83"/>
        <v/>
      </c>
    </row>
    <row r="515" spans="1:31" s="344" customFormat="1" ht="21" customHeight="1" x14ac:dyDescent="0.25">
      <c r="A515" s="346" t="s">
        <v>14597</v>
      </c>
      <c r="B515" s="346" t="s">
        <v>15486</v>
      </c>
      <c r="C515" s="346" t="s">
        <v>14940</v>
      </c>
      <c r="D515" s="346" t="s">
        <v>1</v>
      </c>
      <c r="E515" s="346" t="s">
        <v>103</v>
      </c>
      <c r="F515" s="346">
        <v>3</v>
      </c>
      <c r="G515" s="346">
        <v>0</v>
      </c>
      <c r="H515" s="346">
        <v>2</v>
      </c>
      <c r="I515" s="346"/>
      <c r="J515" s="346" t="s">
        <v>14940</v>
      </c>
      <c r="K515" s="346"/>
      <c r="L515" s="346" t="s">
        <v>14957</v>
      </c>
      <c r="M515" s="346" t="s">
        <v>14940</v>
      </c>
      <c r="N515" s="346" t="s">
        <v>126</v>
      </c>
      <c r="O515" s="346" t="s">
        <v>14942</v>
      </c>
      <c r="P515" s="346" t="s">
        <v>14943</v>
      </c>
      <c r="Q515" s="346" t="s">
        <v>14944</v>
      </c>
      <c r="R515" s="347">
        <f t="shared" si="70"/>
        <v>0</v>
      </c>
      <c r="S515" s="347">
        <f t="shared" si="71"/>
        <v>0</v>
      </c>
      <c r="T515" s="347">
        <f t="shared" si="72"/>
        <v>0</v>
      </c>
      <c r="U515" s="347">
        <f t="shared" si="73"/>
        <v>0</v>
      </c>
      <c r="V515" s="347">
        <f t="shared" si="74"/>
        <v>0</v>
      </c>
      <c r="W515" s="347">
        <f t="shared" si="75"/>
        <v>0</v>
      </c>
      <c r="X515" s="347">
        <f t="shared" si="76"/>
        <v>0</v>
      </c>
      <c r="Y515" s="347">
        <f t="shared" si="77"/>
        <v>0</v>
      </c>
      <c r="Z515" s="347">
        <f t="shared" si="78"/>
        <v>0</v>
      </c>
      <c r="AA515" s="347">
        <f t="shared" si="79"/>
        <v>0</v>
      </c>
      <c r="AB515" s="347" t="str">
        <f t="shared" si="80"/>
        <v/>
      </c>
      <c r="AC515" s="347" t="str">
        <f t="shared" si="81"/>
        <v/>
      </c>
      <c r="AD515" s="347" t="str">
        <f t="shared" si="82"/>
        <v/>
      </c>
      <c r="AE515" s="347" t="str">
        <f t="shared" si="83"/>
        <v/>
      </c>
    </row>
    <row r="516" spans="1:31" s="344" customFormat="1" ht="21" customHeight="1" x14ac:dyDescent="0.25">
      <c r="A516" s="346" t="s">
        <v>14597</v>
      </c>
      <c r="B516" s="346" t="s">
        <v>15487</v>
      </c>
      <c r="C516" s="346" t="s">
        <v>14946</v>
      </c>
      <c r="D516" s="346" t="s">
        <v>1</v>
      </c>
      <c r="E516" s="346" t="s">
        <v>103</v>
      </c>
      <c r="F516" s="346">
        <v>4</v>
      </c>
      <c r="G516" s="346">
        <v>0</v>
      </c>
      <c r="H516" s="346">
        <v>2</v>
      </c>
      <c r="I516" s="346"/>
      <c r="J516" s="346" t="s">
        <v>14946</v>
      </c>
      <c r="K516" s="346"/>
      <c r="L516" s="346" t="s">
        <v>14959</v>
      </c>
      <c r="M516" s="346" t="s">
        <v>14946</v>
      </c>
      <c r="N516" s="346" t="s">
        <v>14948</v>
      </c>
      <c r="O516" s="346" t="s">
        <v>14949</v>
      </c>
      <c r="P516" s="346" t="s">
        <v>14950</v>
      </c>
      <c r="Q516" s="346" t="s">
        <v>14951</v>
      </c>
      <c r="R516" s="347">
        <f t="shared" si="70"/>
        <v>0</v>
      </c>
      <c r="S516" s="347">
        <f t="shared" si="71"/>
        <v>0</v>
      </c>
      <c r="T516" s="347">
        <f t="shared" si="72"/>
        <v>0</v>
      </c>
      <c r="U516" s="347">
        <f t="shared" si="73"/>
        <v>0</v>
      </c>
      <c r="V516" s="347">
        <f t="shared" si="74"/>
        <v>0</v>
      </c>
      <c r="W516" s="347">
        <f t="shared" si="75"/>
        <v>0</v>
      </c>
      <c r="X516" s="347">
        <f t="shared" si="76"/>
        <v>0</v>
      </c>
      <c r="Y516" s="347">
        <f t="shared" si="77"/>
        <v>0</v>
      </c>
      <c r="Z516" s="347">
        <f t="shared" si="78"/>
        <v>0</v>
      </c>
      <c r="AA516" s="347">
        <f t="shared" si="79"/>
        <v>0</v>
      </c>
      <c r="AB516" s="347" t="str">
        <f t="shared" si="80"/>
        <v/>
      </c>
      <c r="AC516" s="347" t="str">
        <f t="shared" si="81"/>
        <v/>
      </c>
      <c r="AD516" s="347" t="str">
        <f t="shared" si="82"/>
        <v/>
      </c>
      <c r="AE516" s="347" t="str">
        <f t="shared" si="83"/>
        <v/>
      </c>
    </row>
    <row r="517" spans="1:31" s="344" customFormat="1" ht="21" customHeight="1" x14ac:dyDescent="0.25">
      <c r="A517" s="346" t="s">
        <v>14597</v>
      </c>
      <c r="B517" s="346" t="s">
        <v>15488</v>
      </c>
      <c r="C517" s="346" t="s">
        <v>15489</v>
      </c>
      <c r="D517" s="346" t="s">
        <v>1</v>
      </c>
      <c r="E517" s="346" t="s">
        <v>14954</v>
      </c>
      <c r="F517" s="346">
        <v>5</v>
      </c>
      <c r="G517" s="346">
        <v>0</v>
      </c>
      <c r="H517" s="346">
        <v>0</v>
      </c>
      <c r="I517" s="346"/>
      <c r="J517" s="346"/>
      <c r="K517" s="346"/>
      <c r="L517" s="346"/>
      <c r="M517" s="346"/>
      <c r="N517" s="346"/>
      <c r="O517" s="346"/>
      <c r="P517" s="346"/>
      <c r="Q517" s="346"/>
      <c r="R517" s="347">
        <f t="shared" si="70"/>
        <v>0</v>
      </c>
      <c r="S517" s="347">
        <f t="shared" si="71"/>
        <v>0</v>
      </c>
      <c r="T517" s="347">
        <f t="shared" si="72"/>
        <v>0</v>
      </c>
      <c r="U517" s="347">
        <f t="shared" si="73"/>
        <v>0</v>
      </c>
      <c r="V517" s="347">
        <f t="shared" si="74"/>
        <v>0</v>
      </c>
      <c r="W517" s="347">
        <f t="shared" si="75"/>
        <v>0</v>
      </c>
      <c r="X517" s="347">
        <f t="shared" si="76"/>
        <v>0</v>
      </c>
      <c r="Y517" s="347">
        <f t="shared" si="77"/>
        <v>0</v>
      </c>
      <c r="Z517" s="347">
        <f t="shared" si="78"/>
        <v>0</v>
      </c>
      <c r="AA517" s="347">
        <f t="shared" si="79"/>
        <v>0</v>
      </c>
      <c r="AB517" s="347" t="str">
        <f t="shared" si="80"/>
        <v/>
      </c>
      <c r="AC517" s="347" t="str">
        <f t="shared" si="81"/>
        <v/>
      </c>
      <c r="AD517" s="347" t="str">
        <f t="shared" si="82"/>
        <v/>
      </c>
      <c r="AE517" s="347" t="str">
        <f t="shared" si="83"/>
        <v/>
      </c>
    </row>
    <row r="518" spans="1:31" s="344" customFormat="1" ht="21" customHeight="1" x14ac:dyDescent="0.25">
      <c r="A518" s="346" t="s">
        <v>14606</v>
      </c>
      <c r="B518" s="346" t="s">
        <v>15490</v>
      </c>
      <c r="C518" s="346" t="s">
        <v>15491</v>
      </c>
      <c r="D518" s="346" t="s">
        <v>4</v>
      </c>
      <c r="E518" s="346" t="s">
        <v>103</v>
      </c>
      <c r="F518" s="346">
        <v>1</v>
      </c>
      <c r="G518" s="346">
        <v>4</v>
      </c>
      <c r="H518" s="346">
        <v>0</v>
      </c>
      <c r="I518" s="346" t="s">
        <v>15491</v>
      </c>
      <c r="J518" s="346"/>
      <c r="K518" s="346" t="s">
        <v>15492</v>
      </c>
      <c r="L518" s="346"/>
      <c r="M518" s="346" t="s">
        <v>15491</v>
      </c>
      <c r="N518" s="346" t="s">
        <v>15493</v>
      </c>
      <c r="O518" s="346" t="s">
        <v>15494</v>
      </c>
      <c r="P518" s="346" t="s">
        <v>15495</v>
      </c>
      <c r="Q518" s="346" t="s">
        <v>15496</v>
      </c>
      <c r="R518" s="347">
        <f t="shared" si="70"/>
        <v>0</v>
      </c>
      <c r="S518" s="347">
        <f t="shared" si="71"/>
        <v>0</v>
      </c>
      <c r="T518" s="347">
        <f t="shared" si="72"/>
        <v>0</v>
      </c>
      <c r="U518" s="347">
        <f t="shared" si="73"/>
        <v>0</v>
      </c>
      <c r="V518" s="347">
        <f t="shared" si="74"/>
        <v>0</v>
      </c>
      <c r="W518" s="347">
        <f t="shared" si="75"/>
        <v>0</v>
      </c>
      <c r="X518" s="347">
        <f t="shared" si="76"/>
        <v>0</v>
      </c>
      <c r="Y518" s="347">
        <f t="shared" si="77"/>
        <v>0</v>
      </c>
      <c r="Z518" s="347">
        <f t="shared" si="78"/>
        <v>0</v>
      </c>
      <c r="AA518" s="347">
        <f t="shared" si="79"/>
        <v>0</v>
      </c>
      <c r="AB518" s="347" t="str">
        <f t="shared" si="80"/>
        <v/>
      </c>
      <c r="AC518" s="347" t="str">
        <f t="shared" si="81"/>
        <v/>
      </c>
      <c r="AD518" s="347" t="str">
        <f t="shared" si="82"/>
        <v/>
      </c>
      <c r="AE518" s="347" t="str">
        <f t="shared" si="83"/>
        <v/>
      </c>
    </row>
    <row r="519" spans="1:31" s="344" customFormat="1" ht="21" customHeight="1" x14ac:dyDescent="0.25">
      <c r="A519" s="346" t="s">
        <v>14606</v>
      </c>
      <c r="B519" s="346" t="s">
        <v>15497</v>
      </c>
      <c r="C519" s="346" t="s">
        <v>15498</v>
      </c>
      <c r="D519" s="346" t="s">
        <v>4</v>
      </c>
      <c r="E519" s="346" t="s">
        <v>103</v>
      </c>
      <c r="F519" s="346">
        <v>2</v>
      </c>
      <c r="G519" s="346">
        <v>3</v>
      </c>
      <c r="H519" s="346">
        <v>0</v>
      </c>
      <c r="I519" s="346" t="s">
        <v>15498</v>
      </c>
      <c r="J519" s="346"/>
      <c r="K519" s="346" t="s">
        <v>15499</v>
      </c>
      <c r="L519" s="346"/>
      <c r="M519" s="346" t="s">
        <v>15498</v>
      </c>
      <c r="N519" s="346" t="s">
        <v>15500</v>
      </c>
      <c r="O519" s="346" t="s">
        <v>15501</v>
      </c>
      <c r="P519" s="346" t="s">
        <v>15502</v>
      </c>
      <c r="Q519" s="346" t="s">
        <v>15503</v>
      </c>
      <c r="R519" s="347">
        <f t="shared" si="70"/>
        <v>0</v>
      </c>
      <c r="S519" s="347">
        <f t="shared" si="71"/>
        <v>0</v>
      </c>
      <c r="T519" s="347">
        <f t="shared" si="72"/>
        <v>0</v>
      </c>
      <c r="U519" s="347">
        <f t="shared" si="73"/>
        <v>0</v>
      </c>
      <c r="V519" s="347">
        <f t="shared" si="74"/>
        <v>0</v>
      </c>
      <c r="W519" s="347">
        <f t="shared" si="75"/>
        <v>0</v>
      </c>
      <c r="X519" s="347">
        <f t="shared" si="76"/>
        <v>0</v>
      </c>
      <c r="Y519" s="347">
        <f t="shared" si="77"/>
        <v>0</v>
      </c>
      <c r="Z519" s="347">
        <f t="shared" si="78"/>
        <v>0</v>
      </c>
      <c r="AA519" s="347">
        <f t="shared" si="79"/>
        <v>0</v>
      </c>
      <c r="AB519" s="347" t="str">
        <f t="shared" si="80"/>
        <v/>
      </c>
      <c r="AC519" s="347" t="str">
        <f t="shared" si="81"/>
        <v/>
      </c>
      <c r="AD519" s="347" t="str">
        <f t="shared" si="82"/>
        <v/>
      </c>
      <c r="AE519" s="347" t="str">
        <f t="shared" si="83"/>
        <v/>
      </c>
    </row>
    <row r="520" spans="1:31" s="344" customFormat="1" ht="21" customHeight="1" x14ac:dyDescent="0.25">
      <c r="A520" s="346" t="s">
        <v>14606</v>
      </c>
      <c r="B520" s="346" t="s">
        <v>15504</v>
      </c>
      <c r="C520" s="346" t="s">
        <v>14933</v>
      </c>
      <c r="D520" s="346" t="s">
        <v>4</v>
      </c>
      <c r="E520" s="346" t="s">
        <v>103</v>
      </c>
      <c r="F520" s="346">
        <v>3</v>
      </c>
      <c r="G520" s="346">
        <v>3</v>
      </c>
      <c r="H520" s="346">
        <v>0</v>
      </c>
      <c r="I520" s="346" t="s">
        <v>14933</v>
      </c>
      <c r="J520" s="346"/>
      <c r="K520" s="346" t="s">
        <v>14934</v>
      </c>
      <c r="L520" s="346"/>
      <c r="M520" s="346" t="s">
        <v>14933</v>
      </c>
      <c r="N520" s="346" t="s">
        <v>14935</v>
      </c>
      <c r="O520" s="346" t="s">
        <v>14936</v>
      </c>
      <c r="P520" s="346" t="s">
        <v>14937</v>
      </c>
      <c r="Q520" s="346" t="s">
        <v>14938</v>
      </c>
      <c r="R520" s="347">
        <f t="shared" si="70"/>
        <v>0</v>
      </c>
      <c r="S520" s="347">
        <f t="shared" si="71"/>
        <v>0</v>
      </c>
      <c r="T520" s="347">
        <f t="shared" si="72"/>
        <v>0</v>
      </c>
      <c r="U520" s="347">
        <f t="shared" si="73"/>
        <v>0</v>
      </c>
      <c r="V520" s="347">
        <f t="shared" si="74"/>
        <v>0</v>
      </c>
      <c r="W520" s="347">
        <f t="shared" si="75"/>
        <v>0</v>
      </c>
      <c r="X520" s="347">
        <f t="shared" si="76"/>
        <v>0</v>
      </c>
      <c r="Y520" s="347">
        <f t="shared" si="77"/>
        <v>0</v>
      </c>
      <c r="Z520" s="347">
        <f t="shared" si="78"/>
        <v>0</v>
      </c>
      <c r="AA520" s="347">
        <f t="shared" si="79"/>
        <v>0</v>
      </c>
      <c r="AB520" s="347" t="str">
        <f t="shared" si="80"/>
        <v/>
      </c>
      <c r="AC520" s="347" t="str">
        <f t="shared" si="81"/>
        <v/>
      </c>
      <c r="AD520" s="347" t="str">
        <f t="shared" si="82"/>
        <v/>
      </c>
      <c r="AE520" s="347" t="str">
        <f t="shared" si="83"/>
        <v/>
      </c>
    </row>
    <row r="521" spans="1:31" s="344" customFormat="1" ht="21" customHeight="1" x14ac:dyDescent="0.25">
      <c r="A521" s="346" t="s">
        <v>14606</v>
      </c>
      <c r="B521" s="346" t="s">
        <v>15505</v>
      </c>
      <c r="C521" s="346" t="s">
        <v>14940</v>
      </c>
      <c r="D521" s="346" t="s">
        <v>4</v>
      </c>
      <c r="E521" s="346" t="s">
        <v>103</v>
      </c>
      <c r="F521" s="346">
        <v>4</v>
      </c>
      <c r="G521" s="346">
        <v>2</v>
      </c>
      <c r="H521" s="346">
        <v>0</v>
      </c>
      <c r="I521" s="346" t="s">
        <v>14940</v>
      </c>
      <c r="J521" s="346"/>
      <c r="K521" s="346" t="s">
        <v>14941</v>
      </c>
      <c r="L521" s="346"/>
      <c r="M521" s="346" t="s">
        <v>14940</v>
      </c>
      <c r="N521" s="346" t="s">
        <v>126</v>
      </c>
      <c r="O521" s="346" t="s">
        <v>14942</v>
      </c>
      <c r="P521" s="346" t="s">
        <v>14943</v>
      </c>
      <c r="Q521" s="346" t="s">
        <v>14944</v>
      </c>
      <c r="R521" s="347">
        <f t="shared" si="70"/>
        <v>0</v>
      </c>
      <c r="S521" s="347">
        <f t="shared" si="71"/>
        <v>0</v>
      </c>
      <c r="T521" s="347">
        <f t="shared" si="72"/>
        <v>0</v>
      </c>
      <c r="U521" s="347">
        <f t="shared" si="73"/>
        <v>0</v>
      </c>
      <c r="V521" s="347">
        <f t="shared" si="74"/>
        <v>0</v>
      </c>
      <c r="W521" s="347">
        <f t="shared" si="75"/>
        <v>0</v>
      </c>
      <c r="X521" s="347">
        <f t="shared" si="76"/>
        <v>0</v>
      </c>
      <c r="Y521" s="347">
        <f t="shared" si="77"/>
        <v>0</v>
      </c>
      <c r="Z521" s="347">
        <f t="shared" si="78"/>
        <v>0</v>
      </c>
      <c r="AA521" s="347">
        <f t="shared" si="79"/>
        <v>0</v>
      </c>
      <c r="AB521" s="347" t="str">
        <f t="shared" si="80"/>
        <v/>
      </c>
      <c r="AC521" s="347" t="str">
        <f t="shared" si="81"/>
        <v/>
      </c>
      <c r="AD521" s="347" t="str">
        <f t="shared" si="82"/>
        <v/>
      </c>
      <c r="AE521" s="347" t="str">
        <f t="shared" si="83"/>
        <v/>
      </c>
    </row>
    <row r="522" spans="1:31" s="344" customFormat="1" ht="21" customHeight="1" x14ac:dyDescent="0.25">
      <c r="A522" s="346" t="s">
        <v>14606</v>
      </c>
      <c r="B522" s="346" t="s">
        <v>15506</v>
      </c>
      <c r="C522" s="346" t="s">
        <v>15507</v>
      </c>
      <c r="D522" s="346" t="s">
        <v>4</v>
      </c>
      <c r="E522" s="346" t="s">
        <v>14954</v>
      </c>
      <c r="F522" s="346">
        <v>5</v>
      </c>
      <c r="G522" s="346">
        <v>0</v>
      </c>
      <c r="H522" s="346">
        <v>0</v>
      </c>
      <c r="I522" s="346"/>
      <c r="J522" s="346"/>
      <c r="K522" s="346"/>
      <c r="L522" s="346"/>
      <c r="M522" s="346"/>
      <c r="N522" s="346"/>
      <c r="O522" s="346"/>
      <c r="P522" s="346"/>
      <c r="Q522" s="346"/>
      <c r="R522" s="347">
        <f t="shared" si="70"/>
        <v>0</v>
      </c>
      <c r="S522" s="347">
        <f t="shared" si="71"/>
        <v>0</v>
      </c>
      <c r="T522" s="347">
        <f t="shared" si="72"/>
        <v>0</v>
      </c>
      <c r="U522" s="347">
        <f t="shared" si="73"/>
        <v>0</v>
      </c>
      <c r="V522" s="347">
        <f t="shared" si="74"/>
        <v>0</v>
      </c>
      <c r="W522" s="347">
        <f t="shared" si="75"/>
        <v>0</v>
      </c>
      <c r="X522" s="347">
        <f t="shared" si="76"/>
        <v>0</v>
      </c>
      <c r="Y522" s="347">
        <f t="shared" si="77"/>
        <v>0</v>
      </c>
      <c r="Z522" s="347">
        <f t="shared" si="78"/>
        <v>0</v>
      </c>
      <c r="AA522" s="347">
        <f t="shared" si="79"/>
        <v>0</v>
      </c>
      <c r="AB522" s="347" t="str">
        <f t="shared" si="80"/>
        <v/>
      </c>
      <c r="AC522" s="347" t="str">
        <f t="shared" si="81"/>
        <v/>
      </c>
      <c r="AD522" s="347" t="str">
        <f t="shared" si="82"/>
        <v/>
      </c>
      <c r="AE522" s="347" t="str">
        <f t="shared" si="83"/>
        <v/>
      </c>
    </row>
    <row r="523" spans="1:31" s="344" customFormat="1" ht="21" customHeight="1" x14ac:dyDescent="0.25">
      <c r="A523" s="346" t="s">
        <v>14606</v>
      </c>
      <c r="B523" s="346" t="s">
        <v>15508</v>
      </c>
      <c r="C523" s="346" t="s">
        <v>15491</v>
      </c>
      <c r="D523" s="346" t="s">
        <v>1</v>
      </c>
      <c r="E523" s="346" t="s">
        <v>103</v>
      </c>
      <c r="F523" s="346">
        <v>1</v>
      </c>
      <c r="G523" s="346">
        <v>0</v>
      </c>
      <c r="H523" s="346">
        <v>3</v>
      </c>
      <c r="I523" s="346"/>
      <c r="J523" s="346" t="s">
        <v>15491</v>
      </c>
      <c r="K523" s="346"/>
      <c r="L523" s="346" t="s">
        <v>15509</v>
      </c>
      <c r="M523" s="346" t="s">
        <v>15491</v>
      </c>
      <c r="N523" s="346" t="s">
        <v>15493</v>
      </c>
      <c r="O523" s="346" t="s">
        <v>15494</v>
      </c>
      <c r="P523" s="346" t="s">
        <v>15495</v>
      </c>
      <c r="Q523" s="346" t="s">
        <v>15496</v>
      </c>
      <c r="R523" s="347">
        <f t="shared" si="70"/>
        <v>0</v>
      </c>
      <c r="S523" s="347">
        <f t="shared" si="71"/>
        <v>0</v>
      </c>
      <c r="T523" s="347">
        <f t="shared" si="72"/>
        <v>0</v>
      </c>
      <c r="U523" s="347">
        <f t="shared" si="73"/>
        <v>0</v>
      </c>
      <c r="V523" s="347">
        <f t="shared" si="74"/>
        <v>0</v>
      </c>
      <c r="W523" s="347">
        <f t="shared" si="75"/>
        <v>0</v>
      </c>
      <c r="X523" s="347">
        <f t="shared" si="76"/>
        <v>0</v>
      </c>
      <c r="Y523" s="347">
        <f t="shared" si="77"/>
        <v>0</v>
      </c>
      <c r="Z523" s="347">
        <f t="shared" si="78"/>
        <v>0</v>
      </c>
      <c r="AA523" s="347">
        <f t="shared" si="79"/>
        <v>0</v>
      </c>
      <c r="AB523" s="347" t="str">
        <f t="shared" si="80"/>
        <v/>
      </c>
      <c r="AC523" s="347" t="str">
        <f t="shared" si="81"/>
        <v/>
      </c>
      <c r="AD523" s="347" t="str">
        <f t="shared" si="82"/>
        <v/>
      </c>
      <c r="AE523" s="347" t="str">
        <f t="shared" si="83"/>
        <v/>
      </c>
    </row>
    <row r="524" spans="1:31" s="344" customFormat="1" ht="21" customHeight="1" x14ac:dyDescent="0.25">
      <c r="A524" s="346" t="s">
        <v>14606</v>
      </c>
      <c r="B524" s="346" t="s">
        <v>15510</v>
      </c>
      <c r="C524" s="346" t="s">
        <v>15498</v>
      </c>
      <c r="D524" s="346" t="s">
        <v>1</v>
      </c>
      <c r="E524" s="346" t="s">
        <v>103</v>
      </c>
      <c r="F524" s="346">
        <v>2</v>
      </c>
      <c r="G524" s="346">
        <v>0</v>
      </c>
      <c r="H524" s="346">
        <v>3</v>
      </c>
      <c r="I524" s="346"/>
      <c r="J524" s="346" t="s">
        <v>15498</v>
      </c>
      <c r="K524" s="346"/>
      <c r="L524" s="346" t="s">
        <v>15511</v>
      </c>
      <c r="M524" s="346" t="s">
        <v>15498</v>
      </c>
      <c r="N524" s="346" t="s">
        <v>15500</v>
      </c>
      <c r="O524" s="346" t="s">
        <v>15501</v>
      </c>
      <c r="P524" s="346" t="s">
        <v>15502</v>
      </c>
      <c r="Q524" s="346" t="s">
        <v>15503</v>
      </c>
      <c r="R524" s="347">
        <f t="shared" si="70"/>
        <v>0</v>
      </c>
      <c r="S524" s="347">
        <f t="shared" si="71"/>
        <v>0</v>
      </c>
      <c r="T524" s="347">
        <f t="shared" si="72"/>
        <v>0</v>
      </c>
      <c r="U524" s="347">
        <f t="shared" si="73"/>
        <v>0</v>
      </c>
      <c r="V524" s="347">
        <f t="shared" si="74"/>
        <v>0</v>
      </c>
      <c r="W524" s="347">
        <f t="shared" si="75"/>
        <v>0</v>
      </c>
      <c r="X524" s="347">
        <f t="shared" si="76"/>
        <v>0</v>
      </c>
      <c r="Y524" s="347">
        <f t="shared" si="77"/>
        <v>0</v>
      </c>
      <c r="Z524" s="347">
        <f t="shared" si="78"/>
        <v>0</v>
      </c>
      <c r="AA524" s="347">
        <f t="shared" si="79"/>
        <v>0</v>
      </c>
      <c r="AB524" s="347" t="str">
        <f t="shared" si="80"/>
        <v/>
      </c>
      <c r="AC524" s="347" t="str">
        <f t="shared" si="81"/>
        <v/>
      </c>
      <c r="AD524" s="347" t="str">
        <f t="shared" si="82"/>
        <v/>
      </c>
      <c r="AE524" s="347" t="str">
        <f t="shared" si="83"/>
        <v/>
      </c>
    </row>
    <row r="525" spans="1:31" s="344" customFormat="1" ht="21" customHeight="1" x14ac:dyDescent="0.25">
      <c r="A525" s="346" t="s">
        <v>14606</v>
      </c>
      <c r="B525" s="346" t="s">
        <v>15512</v>
      </c>
      <c r="C525" s="346" t="s">
        <v>14940</v>
      </c>
      <c r="D525" s="346" t="s">
        <v>1</v>
      </c>
      <c r="E525" s="346" t="s">
        <v>103</v>
      </c>
      <c r="F525" s="346">
        <v>3</v>
      </c>
      <c r="G525" s="346">
        <v>0</v>
      </c>
      <c r="H525" s="346">
        <v>2</v>
      </c>
      <c r="I525" s="346"/>
      <c r="J525" s="346" t="s">
        <v>14940</v>
      </c>
      <c r="K525" s="346"/>
      <c r="L525" s="346" t="s">
        <v>14957</v>
      </c>
      <c r="M525" s="346" t="s">
        <v>14940</v>
      </c>
      <c r="N525" s="346" t="s">
        <v>126</v>
      </c>
      <c r="O525" s="346" t="s">
        <v>14942</v>
      </c>
      <c r="P525" s="346" t="s">
        <v>14943</v>
      </c>
      <c r="Q525" s="346" t="s">
        <v>14944</v>
      </c>
      <c r="R525" s="347">
        <f t="shared" si="70"/>
        <v>0</v>
      </c>
      <c r="S525" s="347">
        <f t="shared" si="71"/>
        <v>0</v>
      </c>
      <c r="T525" s="347">
        <f t="shared" si="72"/>
        <v>0</v>
      </c>
      <c r="U525" s="347">
        <f t="shared" si="73"/>
        <v>0</v>
      </c>
      <c r="V525" s="347">
        <f t="shared" si="74"/>
        <v>0</v>
      </c>
      <c r="W525" s="347">
        <f t="shared" si="75"/>
        <v>0</v>
      </c>
      <c r="X525" s="347">
        <f t="shared" si="76"/>
        <v>0</v>
      </c>
      <c r="Y525" s="347">
        <f t="shared" si="77"/>
        <v>0</v>
      </c>
      <c r="Z525" s="347">
        <f t="shared" si="78"/>
        <v>0</v>
      </c>
      <c r="AA525" s="347">
        <f t="shared" si="79"/>
        <v>0</v>
      </c>
      <c r="AB525" s="347" t="str">
        <f t="shared" si="80"/>
        <v/>
      </c>
      <c r="AC525" s="347" t="str">
        <f t="shared" si="81"/>
        <v/>
      </c>
      <c r="AD525" s="347" t="str">
        <f t="shared" si="82"/>
        <v/>
      </c>
      <c r="AE525" s="347" t="str">
        <f t="shared" si="83"/>
        <v/>
      </c>
    </row>
    <row r="526" spans="1:31" s="344" customFormat="1" ht="21" customHeight="1" x14ac:dyDescent="0.25">
      <c r="A526" s="346" t="s">
        <v>14606</v>
      </c>
      <c r="B526" s="346" t="s">
        <v>15513</v>
      </c>
      <c r="C526" s="346" t="s">
        <v>14946</v>
      </c>
      <c r="D526" s="346" t="s">
        <v>1</v>
      </c>
      <c r="E526" s="346" t="s">
        <v>103</v>
      </c>
      <c r="F526" s="346">
        <v>4</v>
      </c>
      <c r="G526" s="346">
        <v>0</v>
      </c>
      <c r="H526" s="346">
        <v>2</v>
      </c>
      <c r="I526" s="346"/>
      <c r="J526" s="346" t="s">
        <v>14946</v>
      </c>
      <c r="K526" s="346"/>
      <c r="L526" s="346" t="s">
        <v>14959</v>
      </c>
      <c r="M526" s="346" t="s">
        <v>14946</v>
      </c>
      <c r="N526" s="346" t="s">
        <v>14948</v>
      </c>
      <c r="O526" s="346" t="s">
        <v>14949</v>
      </c>
      <c r="P526" s="346" t="s">
        <v>14950</v>
      </c>
      <c r="Q526" s="346" t="s">
        <v>14951</v>
      </c>
      <c r="R526" s="347">
        <f t="shared" si="70"/>
        <v>0</v>
      </c>
      <c r="S526" s="347">
        <f t="shared" si="71"/>
        <v>0</v>
      </c>
      <c r="T526" s="347">
        <f t="shared" si="72"/>
        <v>0</v>
      </c>
      <c r="U526" s="347">
        <f t="shared" si="73"/>
        <v>0</v>
      </c>
      <c r="V526" s="347">
        <f t="shared" si="74"/>
        <v>0</v>
      </c>
      <c r="W526" s="347">
        <f t="shared" si="75"/>
        <v>0</v>
      </c>
      <c r="X526" s="347">
        <f t="shared" si="76"/>
        <v>0</v>
      </c>
      <c r="Y526" s="347">
        <f t="shared" si="77"/>
        <v>0</v>
      </c>
      <c r="Z526" s="347">
        <f t="shared" si="78"/>
        <v>0</v>
      </c>
      <c r="AA526" s="347">
        <f t="shared" si="79"/>
        <v>0</v>
      </c>
      <c r="AB526" s="347" t="str">
        <f t="shared" si="80"/>
        <v/>
      </c>
      <c r="AC526" s="347" t="str">
        <f t="shared" si="81"/>
        <v/>
      </c>
      <c r="AD526" s="347" t="str">
        <f t="shared" si="82"/>
        <v/>
      </c>
      <c r="AE526" s="347" t="str">
        <f t="shared" si="83"/>
        <v/>
      </c>
    </row>
    <row r="527" spans="1:31" s="344" customFormat="1" ht="21" customHeight="1" x14ac:dyDescent="0.25">
      <c r="A527" s="346" t="s">
        <v>14606</v>
      </c>
      <c r="B527" s="346" t="s">
        <v>15514</v>
      </c>
      <c r="C527" s="346" t="s">
        <v>15515</v>
      </c>
      <c r="D527" s="346" t="s">
        <v>1</v>
      </c>
      <c r="E527" s="346" t="s">
        <v>14954</v>
      </c>
      <c r="F527" s="346">
        <v>5</v>
      </c>
      <c r="G527" s="346">
        <v>0</v>
      </c>
      <c r="H527" s="346">
        <v>0</v>
      </c>
      <c r="I527" s="346"/>
      <c r="J527" s="346"/>
      <c r="K527" s="346"/>
      <c r="L527" s="346"/>
      <c r="M527" s="346"/>
      <c r="N527" s="346"/>
      <c r="O527" s="346"/>
      <c r="P527" s="346"/>
      <c r="Q527" s="346"/>
      <c r="R527" s="347">
        <f t="shared" si="70"/>
        <v>0</v>
      </c>
      <c r="S527" s="347">
        <f t="shared" si="71"/>
        <v>0</v>
      </c>
      <c r="T527" s="347">
        <f t="shared" si="72"/>
        <v>0</v>
      </c>
      <c r="U527" s="347">
        <f t="shared" si="73"/>
        <v>0</v>
      </c>
      <c r="V527" s="347">
        <f t="shared" si="74"/>
        <v>0</v>
      </c>
      <c r="W527" s="347">
        <f t="shared" si="75"/>
        <v>0</v>
      </c>
      <c r="X527" s="347">
        <f t="shared" si="76"/>
        <v>0</v>
      </c>
      <c r="Y527" s="347">
        <f t="shared" si="77"/>
        <v>0</v>
      </c>
      <c r="Z527" s="347">
        <f t="shared" si="78"/>
        <v>0</v>
      </c>
      <c r="AA527" s="347">
        <f t="shared" si="79"/>
        <v>0</v>
      </c>
      <c r="AB527" s="347" t="str">
        <f t="shared" si="80"/>
        <v/>
      </c>
      <c r="AC527" s="347" t="str">
        <f t="shared" si="81"/>
        <v/>
      </c>
      <c r="AD527" s="347" t="str">
        <f t="shared" si="82"/>
        <v/>
      </c>
      <c r="AE527" s="347" t="str">
        <f t="shared" si="83"/>
        <v/>
      </c>
    </row>
    <row r="528" spans="1:31" s="344" customFormat="1" ht="21" customHeight="1" x14ac:dyDescent="0.25">
      <c r="A528" s="346" t="s">
        <v>14615</v>
      </c>
      <c r="B528" s="346" t="s">
        <v>15516</v>
      </c>
      <c r="C528" s="346" t="s">
        <v>15517</v>
      </c>
      <c r="D528" s="346" t="s">
        <v>4</v>
      </c>
      <c r="E528" s="346" t="s">
        <v>103</v>
      </c>
      <c r="F528" s="346">
        <v>1</v>
      </c>
      <c r="G528" s="346">
        <v>4</v>
      </c>
      <c r="H528" s="346">
        <v>0</v>
      </c>
      <c r="I528" s="346" t="s">
        <v>15517</v>
      </c>
      <c r="J528" s="346"/>
      <c r="K528" s="346" t="s">
        <v>15518</v>
      </c>
      <c r="L528" s="346"/>
      <c r="M528" s="346" t="s">
        <v>15517</v>
      </c>
      <c r="N528" s="346" t="s">
        <v>15519</v>
      </c>
      <c r="O528" s="346" t="s">
        <v>15520</v>
      </c>
      <c r="P528" s="346" t="s">
        <v>15521</v>
      </c>
      <c r="Q528" s="346" t="s">
        <v>15522</v>
      </c>
      <c r="R528" s="347">
        <f t="shared" si="70"/>
        <v>0</v>
      </c>
      <c r="S528" s="347">
        <f t="shared" si="71"/>
        <v>0</v>
      </c>
      <c r="T528" s="347">
        <f t="shared" si="72"/>
        <v>0</v>
      </c>
      <c r="U528" s="347">
        <f t="shared" si="73"/>
        <v>0</v>
      </c>
      <c r="V528" s="347">
        <f t="shared" si="74"/>
        <v>0</v>
      </c>
      <c r="W528" s="347">
        <f t="shared" si="75"/>
        <v>0</v>
      </c>
      <c r="X528" s="347">
        <f t="shared" si="76"/>
        <v>0</v>
      </c>
      <c r="Y528" s="347">
        <f t="shared" si="77"/>
        <v>0</v>
      </c>
      <c r="Z528" s="347">
        <f t="shared" si="78"/>
        <v>0</v>
      </c>
      <c r="AA528" s="347">
        <f t="shared" si="79"/>
        <v>0</v>
      </c>
      <c r="AB528" s="347" t="str">
        <f t="shared" si="80"/>
        <v/>
      </c>
      <c r="AC528" s="347" t="str">
        <f t="shared" si="81"/>
        <v/>
      </c>
      <c r="AD528" s="347" t="str">
        <f t="shared" si="82"/>
        <v/>
      </c>
      <c r="AE528" s="347" t="str">
        <f t="shared" si="83"/>
        <v/>
      </c>
    </row>
    <row r="529" spans="1:31" s="344" customFormat="1" ht="21" customHeight="1" x14ac:dyDescent="0.25">
      <c r="A529" s="346" t="s">
        <v>14615</v>
      </c>
      <c r="B529" s="346" t="s">
        <v>15523</v>
      </c>
      <c r="C529" s="346" t="s">
        <v>15524</v>
      </c>
      <c r="D529" s="346" t="s">
        <v>4</v>
      </c>
      <c r="E529" s="346" t="s">
        <v>103</v>
      </c>
      <c r="F529" s="346">
        <v>2</v>
      </c>
      <c r="G529" s="346">
        <v>3</v>
      </c>
      <c r="H529" s="346">
        <v>0</v>
      </c>
      <c r="I529" s="346" t="s">
        <v>15524</v>
      </c>
      <c r="J529" s="346"/>
      <c r="K529" s="346" t="s">
        <v>15525</v>
      </c>
      <c r="L529" s="346"/>
      <c r="M529" s="346" t="s">
        <v>15524</v>
      </c>
      <c r="N529" s="346" t="s">
        <v>15526</v>
      </c>
      <c r="O529" s="346" t="s">
        <v>15467</v>
      </c>
      <c r="P529" s="346"/>
      <c r="Q529" s="346"/>
      <c r="R529" s="347">
        <f t="shared" si="70"/>
        <v>0</v>
      </c>
      <c r="S529" s="347">
        <f t="shared" si="71"/>
        <v>0</v>
      </c>
      <c r="T529" s="347">
        <f t="shared" si="72"/>
        <v>0</v>
      </c>
      <c r="U529" s="347">
        <f t="shared" si="73"/>
        <v>0</v>
      </c>
      <c r="V529" s="347">
        <f t="shared" si="74"/>
        <v>0</v>
      </c>
      <c r="W529" s="347">
        <f t="shared" si="75"/>
        <v>0</v>
      </c>
      <c r="X529" s="347">
        <f t="shared" si="76"/>
        <v>0</v>
      </c>
      <c r="Y529" s="347">
        <f t="shared" si="77"/>
        <v>0</v>
      </c>
      <c r="Z529" s="347">
        <f t="shared" si="78"/>
        <v>0</v>
      </c>
      <c r="AA529" s="347">
        <f t="shared" si="79"/>
        <v>0</v>
      </c>
      <c r="AB529" s="347" t="str">
        <f t="shared" si="80"/>
        <v/>
      </c>
      <c r="AC529" s="347" t="str">
        <f t="shared" si="81"/>
        <v/>
      </c>
      <c r="AD529" s="347" t="str">
        <f t="shared" si="82"/>
        <v/>
      </c>
      <c r="AE529" s="347" t="str">
        <f t="shared" si="83"/>
        <v/>
      </c>
    </row>
    <row r="530" spans="1:31" s="344" customFormat="1" ht="21" customHeight="1" x14ac:dyDescent="0.25">
      <c r="A530" s="346" t="s">
        <v>14615</v>
      </c>
      <c r="B530" s="346" t="s">
        <v>15527</v>
      </c>
      <c r="C530" s="346" t="s">
        <v>14933</v>
      </c>
      <c r="D530" s="346" t="s">
        <v>4</v>
      </c>
      <c r="E530" s="346" t="s">
        <v>103</v>
      </c>
      <c r="F530" s="346">
        <v>3</v>
      </c>
      <c r="G530" s="346">
        <v>3</v>
      </c>
      <c r="H530" s="346">
        <v>0</v>
      </c>
      <c r="I530" s="346" t="s">
        <v>14933</v>
      </c>
      <c r="J530" s="346"/>
      <c r="K530" s="346" t="s">
        <v>14934</v>
      </c>
      <c r="L530" s="346"/>
      <c r="M530" s="346" t="s">
        <v>14933</v>
      </c>
      <c r="N530" s="346" t="s">
        <v>14935</v>
      </c>
      <c r="O530" s="346" t="s">
        <v>14936</v>
      </c>
      <c r="P530" s="346" t="s">
        <v>14937</v>
      </c>
      <c r="Q530" s="346" t="s">
        <v>14938</v>
      </c>
      <c r="R530" s="347">
        <f t="shared" si="70"/>
        <v>0</v>
      </c>
      <c r="S530" s="347">
        <f t="shared" si="71"/>
        <v>0</v>
      </c>
      <c r="T530" s="347">
        <f t="shared" si="72"/>
        <v>0</v>
      </c>
      <c r="U530" s="347">
        <f t="shared" si="73"/>
        <v>0</v>
      </c>
      <c r="V530" s="347">
        <f t="shared" si="74"/>
        <v>0</v>
      </c>
      <c r="W530" s="347">
        <f t="shared" si="75"/>
        <v>0</v>
      </c>
      <c r="X530" s="347">
        <f t="shared" si="76"/>
        <v>0</v>
      </c>
      <c r="Y530" s="347">
        <f t="shared" si="77"/>
        <v>0</v>
      </c>
      <c r="Z530" s="347">
        <f t="shared" si="78"/>
        <v>0</v>
      </c>
      <c r="AA530" s="347">
        <f t="shared" si="79"/>
        <v>0</v>
      </c>
      <c r="AB530" s="347" t="str">
        <f t="shared" si="80"/>
        <v/>
      </c>
      <c r="AC530" s="347" t="str">
        <f t="shared" si="81"/>
        <v/>
      </c>
      <c r="AD530" s="347" t="str">
        <f t="shared" si="82"/>
        <v/>
      </c>
      <c r="AE530" s="347" t="str">
        <f t="shared" si="83"/>
        <v/>
      </c>
    </row>
    <row r="531" spans="1:31" s="344" customFormat="1" ht="21" customHeight="1" x14ac:dyDescent="0.25">
      <c r="A531" s="346" t="s">
        <v>14615</v>
      </c>
      <c r="B531" s="346" t="s">
        <v>15528</v>
      </c>
      <c r="C531" s="346" t="s">
        <v>14940</v>
      </c>
      <c r="D531" s="346" t="s">
        <v>4</v>
      </c>
      <c r="E531" s="346" t="s">
        <v>103</v>
      </c>
      <c r="F531" s="346">
        <v>4</v>
      </c>
      <c r="G531" s="346">
        <v>2</v>
      </c>
      <c r="H531" s="346">
        <v>0</v>
      </c>
      <c r="I531" s="346" t="s">
        <v>14940</v>
      </c>
      <c r="J531" s="346"/>
      <c r="K531" s="346" t="s">
        <v>14941</v>
      </c>
      <c r="L531" s="346"/>
      <c r="M531" s="346" t="s">
        <v>14940</v>
      </c>
      <c r="N531" s="346" t="s">
        <v>126</v>
      </c>
      <c r="O531" s="346" t="s">
        <v>14942</v>
      </c>
      <c r="P531" s="346" t="s">
        <v>14943</v>
      </c>
      <c r="Q531" s="346" t="s">
        <v>14944</v>
      </c>
      <c r="R531" s="347">
        <f t="shared" si="70"/>
        <v>0</v>
      </c>
      <c r="S531" s="347">
        <f t="shared" si="71"/>
        <v>0</v>
      </c>
      <c r="T531" s="347">
        <f t="shared" si="72"/>
        <v>0</v>
      </c>
      <c r="U531" s="347">
        <f t="shared" si="73"/>
        <v>0</v>
      </c>
      <c r="V531" s="347">
        <f t="shared" si="74"/>
        <v>0</v>
      </c>
      <c r="W531" s="347">
        <f t="shared" si="75"/>
        <v>0</v>
      </c>
      <c r="X531" s="347">
        <f t="shared" si="76"/>
        <v>0</v>
      </c>
      <c r="Y531" s="347">
        <f t="shared" si="77"/>
        <v>0</v>
      </c>
      <c r="Z531" s="347">
        <f t="shared" si="78"/>
        <v>0</v>
      </c>
      <c r="AA531" s="347">
        <f t="shared" si="79"/>
        <v>0</v>
      </c>
      <c r="AB531" s="347" t="str">
        <f t="shared" si="80"/>
        <v/>
      </c>
      <c r="AC531" s="347" t="str">
        <f t="shared" si="81"/>
        <v/>
      </c>
      <c r="AD531" s="347" t="str">
        <f t="shared" si="82"/>
        <v/>
      </c>
      <c r="AE531" s="347" t="str">
        <f t="shared" si="83"/>
        <v/>
      </c>
    </row>
    <row r="532" spans="1:31" s="344" customFormat="1" ht="21" customHeight="1" x14ac:dyDescent="0.25">
      <c r="A532" s="346" t="s">
        <v>14615</v>
      </c>
      <c r="B532" s="346" t="s">
        <v>15529</v>
      </c>
      <c r="C532" s="346" t="s">
        <v>15530</v>
      </c>
      <c r="D532" s="346" t="s">
        <v>4</v>
      </c>
      <c r="E532" s="346" t="s">
        <v>14954</v>
      </c>
      <c r="F532" s="346">
        <v>5</v>
      </c>
      <c r="G532" s="346">
        <v>0</v>
      </c>
      <c r="H532" s="346">
        <v>0</v>
      </c>
      <c r="I532" s="346"/>
      <c r="J532" s="346"/>
      <c r="K532" s="346"/>
      <c r="L532" s="346"/>
      <c r="M532" s="346"/>
      <c r="N532" s="346"/>
      <c r="O532" s="346"/>
      <c r="P532" s="346"/>
      <c r="Q532" s="346"/>
      <c r="R532" s="347">
        <f t="shared" si="70"/>
        <v>0</v>
      </c>
      <c r="S532" s="347">
        <f t="shared" si="71"/>
        <v>0</v>
      </c>
      <c r="T532" s="347">
        <f t="shared" si="72"/>
        <v>0</v>
      </c>
      <c r="U532" s="347">
        <f t="shared" si="73"/>
        <v>0</v>
      </c>
      <c r="V532" s="347">
        <f t="shared" si="74"/>
        <v>0</v>
      </c>
      <c r="W532" s="347">
        <f t="shared" si="75"/>
        <v>0</v>
      </c>
      <c r="X532" s="347">
        <f t="shared" si="76"/>
        <v>0</v>
      </c>
      <c r="Y532" s="347">
        <f t="shared" si="77"/>
        <v>0</v>
      </c>
      <c r="Z532" s="347">
        <f t="shared" si="78"/>
        <v>0</v>
      </c>
      <c r="AA532" s="347">
        <f t="shared" si="79"/>
        <v>0</v>
      </c>
      <c r="AB532" s="347" t="str">
        <f t="shared" si="80"/>
        <v/>
      </c>
      <c r="AC532" s="347" t="str">
        <f t="shared" si="81"/>
        <v/>
      </c>
      <c r="AD532" s="347" t="str">
        <f t="shared" si="82"/>
        <v/>
      </c>
      <c r="AE532" s="347" t="str">
        <f t="shared" si="83"/>
        <v/>
      </c>
    </row>
    <row r="533" spans="1:31" s="344" customFormat="1" ht="21" customHeight="1" x14ac:dyDescent="0.25">
      <c r="A533" s="346" t="s">
        <v>14615</v>
      </c>
      <c r="B533" s="346" t="s">
        <v>15531</v>
      </c>
      <c r="C533" s="346" t="s">
        <v>15517</v>
      </c>
      <c r="D533" s="346" t="s">
        <v>1</v>
      </c>
      <c r="E533" s="346" t="s">
        <v>103</v>
      </c>
      <c r="F533" s="346">
        <v>1</v>
      </c>
      <c r="G533" s="346">
        <v>0</v>
      </c>
      <c r="H533" s="346">
        <v>3</v>
      </c>
      <c r="I533" s="346"/>
      <c r="J533" s="346" t="s">
        <v>15517</v>
      </c>
      <c r="K533" s="346"/>
      <c r="L533" s="346" t="s">
        <v>15532</v>
      </c>
      <c r="M533" s="346" t="s">
        <v>15517</v>
      </c>
      <c r="N533" s="346" t="s">
        <v>15519</v>
      </c>
      <c r="O533" s="346" t="s">
        <v>15520</v>
      </c>
      <c r="P533" s="346" t="s">
        <v>15521</v>
      </c>
      <c r="Q533" s="346" t="s">
        <v>15522</v>
      </c>
      <c r="R533" s="347">
        <f t="shared" si="70"/>
        <v>0</v>
      </c>
      <c r="S533" s="347">
        <f t="shared" si="71"/>
        <v>0</v>
      </c>
      <c r="T533" s="347">
        <f t="shared" si="72"/>
        <v>0</v>
      </c>
      <c r="U533" s="347">
        <f t="shared" si="73"/>
        <v>0</v>
      </c>
      <c r="V533" s="347">
        <f t="shared" si="74"/>
        <v>0</v>
      </c>
      <c r="W533" s="347">
        <f t="shared" si="75"/>
        <v>0</v>
      </c>
      <c r="X533" s="347">
        <f t="shared" si="76"/>
        <v>0</v>
      </c>
      <c r="Y533" s="347">
        <f t="shared" si="77"/>
        <v>0</v>
      </c>
      <c r="Z533" s="347">
        <f t="shared" si="78"/>
        <v>0</v>
      </c>
      <c r="AA533" s="347">
        <f t="shared" si="79"/>
        <v>0</v>
      </c>
      <c r="AB533" s="347" t="str">
        <f t="shared" si="80"/>
        <v/>
      </c>
      <c r="AC533" s="347" t="str">
        <f t="shared" si="81"/>
        <v/>
      </c>
      <c r="AD533" s="347" t="str">
        <f t="shared" si="82"/>
        <v/>
      </c>
      <c r="AE533" s="347" t="str">
        <f t="shared" si="83"/>
        <v/>
      </c>
    </row>
    <row r="534" spans="1:31" s="344" customFormat="1" ht="21" customHeight="1" x14ac:dyDescent="0.25">
      <c r="A534" s="346" t="s">
        <v>14615</v>
      </c>
      <c r="B534" s="346" t="s">
        <v>15533</v>
      </c>
      <c r="C534" s="346" t="s">
        <v>15524</v>
      </c>
      <c r="D534" s="346" t="s">
        <v>1</v>
      </c>
      <c r="E534" s="346" t="s">
        <v>103</v>
      </c>
      <c r="F534" s="346">
        <v>2</v>
      </c>
      <c r="G534" s="346">
        <v>0</v>
      </c>
      <c r="H534" s="346">
        <v>3</v>
      </c>
      <c r="I534" s="346"/>
      <c r="J534" s="346" t="s">
        <v>15524</v>
      </c>
      <c r="K534" s="346"/>
      <c r="L534" s="346" t="s">
        <v>15534</v>
      </c>
      <c r="M534" s="346" t="s">
        <v>15524</v>
      </c>
      <c r="N534" s="346" t="s">
        <v>15526</v>
      </c>
      <c r="O534" s="346" t="s">
        <v>15467</v>
      </c>
      <c r="P534" s="346"/>
      <c r="Q534" s="346"/>
      <c r="R534" s="347">
        <f t="shared" si="70"/>
        <v>0</v>
      </c>
      <c r="S534" s="347">
        <f t="shared" si="71"/>
        <v>0</v>
      </c>
      <c r="T534" s="347">
        <f t="shared" si="72"/>
        <v>0</v>
      </c>
      <c r="U534" s="347">
        <f t="shared" si="73"/>
        <v>0</v>
      </c>
      <c r="V534" s="347">
        <f t="shared" si="74"/>
        <v>0</v>
      </c>
      <c r="W534" s="347">
        <f t="shared" si="75"/>
        <v>0</v>
      </c>
      <c r="X534" s="347">
        <f t="shared" si="76"/>
        <v>0</v>
      </c>
      <c r="Y534" s="347">
        <f t="shared" si="77"/>
        <v>0</v>
      </c>
      <c r="Z534" s="347">
        <f t="shared" si="78"/>
        <v>0</v>
      </c>
      <c r="AA534" s="347">
        <f t="shared" si="79"/>
        <v>0</v>
      </c>
      <c r="AB534" s="347" t="str">
        <f t="shared" si="80"/>
        <v/>
      </c>
      <c r="AC534" s="347" t="str">
        <f t="shared" si="81"/>
        <v/>
      </c>
      <c r="AD534" s="347" t="str">
        <f t="shared" si="82"/>
        <v/>
      </c>
      <c r="AE534" s="347" t="str">
        <f t="shared" si="83"/>
        <v/>
      </c>
    </row>
    <row r="535" spans="1:31" s="344" customFormat="1" ht="21" customHeight="1" x14ac:dyDescent="0.25">
      <c r="A535" s="346" t="s">
        <v>14615</v>
      </c>
      <c r="B535" s="346" t="s">
        <v>15535</v>
      </c>
      <c r="C535" s="346" t="s">
        <v>14940</v>
      </c>
      <c r="D535" s="346" t="s">
        <v>1</v>
      </c>
      <c r="E535" s="346" t="s">
        <v>103</v>
      </c>
      <c r="F535" s="346">
        <v>3</v>
      </c>
      <c r="G535" s="346">
        <v>0</v>
      </c>
      <c r="H535" s="346">
        <v>2</v>
      </c>
      <c r="I535" s="346"/>
      <c r="J535" s="346" t="s">
        <v>14940</v>
      </c>
      <c r="K535" s="346"/>
      <c r="L535" s="346" t="s">
        <v>14957</v>
      </c>
      <c r="M535" s="346" t="s">
        <v>14940</v>
      </c>
      <c r="N535" s="346" t="s">
        <v>126</v>
      </c>
      <c r="O535" s="346" t="s">
        <v>14942</v>
      </c>
      <c r="P535" s="346" t="s">
        <v>14943</v>
      </c>
      <c r="Q535" s="346" t="s">
        <v>14944</v>
      </c>
      <c r="R535" s="347">
        <f t="shared" si="70"/>
        <v>0</v>
      </c>
      <c r="S535" s="347">
        <f t="shared" si="71"/>
        <v>0</v>
      </c>
      <c r="T535" s="347">
        <f t="shared" si="72"/>
        <v>0</v>
      </c>
      <c r="U535" s="347">
        <f t="shared" si="73"/>
        <v>0</v>
      </c>
      <c r="V535" s="347">
        <f t="shared" si="74"/>
        <v>0</v>
      </c>
      <c r="W535" s="347">
        <f t="shared" si="75"/>
        <v>0</v>
      </c>
      <c r="X535" s="347">
        <f t="shared" si="76"/>
        <v>0</v>
      </c>
      <c r="Y535" s="347">
        <f t="shared" si="77"/>
        <v>0</v>
      </c>
      <c r="Z535" s="347">
        <f t="shared" si="78"/>
        <v>0</v>
      </c>
      <c r="AA535" s="347">
        <f t="shared" si="79"/>
        <v>0</v>
      </c>
      <c r="AB535" s="347" t="str">
        <f t="shared" si="80"/>
        <v/>
      </c>
      <c r="AC535" s="347" t="str">
        <f t="shared" si="81"/>
        <v/>
      </c>
      <c r="AD535" s="347" t="str">
        <f t="shared" si="82"/>
        <v/>
      </c>
      <c r="AE535" s="347" t="str">
        <f t="shared" si="83"/>
        <v/>
      </c>
    </row>
    <row r="536" spans="1:31" s="344" customFormat="1" ht="21" customHeight="1" x14ac:dyDescent="0.25">
      <c r="A536" s="346" t="s">
        <v>14615</v>
      </c>
      <c r="B536" s="346" t="s">
        <v>15536</v>
      </c>
      <c r="C536" s="346" t="s">
        <v>14946</v>
      </c>
      <c r="D536" s="346" t="s">
        <v>1</v>
      </c>
      <c r="E536" s="346" t="s">
        <v>103</v>
      </c>
      <c r="F536" s="346">
        <v>4</v>
      </c>
      <c r="G536" s="346">
        <v>0</v>
      </c>
      <c r="H536" s="346">
        <v>2</v>
      </c>
      <c r="I536" s="346"/>
      <c r="J536" s="346" t="s">
        <v>14946</v>
      </c>
      <c r="K536" s="346"/>
      <c r="L536" s="346" t="s">
        <v>14959</v>
      </c>
      <c r="M536" s="346" t="s">
        <v>14946</v>
      </c>
      <c r="N536" s="346" t="s">
        <v>14948</v>
      </c>
      <c r="O536" s="346" t="s">
        <v>14949</v>
      </c>
      <c r="P536" s="346" t="s">
        <v>14950</v>
      </c>
      <c r="Q536" s="346" t="s">
        <v>14951</v>
      </c>
      <c r="R536" s="347">
        <f t="shared" si="70"/>
        <v>0</v>
      </c>
      <c r="S536" s="347">
        <f t="shared" si="71"/>
        <v>0</v>
      </c>
      <c r="T536" s="347">
        <f t="shared" si="72"/>
        <v>0</v>
      </c>
      <c r="U536" s="347">
        <f t="shared" si="73"/>
        <v>0</v>
      </c>
      <c r="V536" s="347">
        <f t="shared" si="74"/>
        <v>0</v>
      </c>
      <c r="W536" s="347">
        <f t="shared" si="75"/>
        <v>0</v>
      </c>
      <c r="X536" s="347">
        <f t="shared" si="76"/>
        <v>0</v>
      </c>
      <c r="Y536" s="347">
        <f t="shared" si="77"/>
        <v>0</v>
      </c>
      <c r="Z536" s="347">
        <f t="shared" si="78"/>
        <v>0</v>
      </c>
      <c r="AA536" s="347">
        <f t="shared" si="79"/>
        <v>0</v>
      </c>
      <c r="AB536" s="347" t="str">
        <f t="shared" si="80"/>
        <v/>
      </c>
      <c r="AC536" s="347" t="str">
        <f t="shared" si="81"/>
        <v/>
      </c>
      <c r="AD536" s="347" t="str">
        <f t="shared" si="82"/>
        <v/>
      </c>
      <c r="AE536" s="347" t="str">
        <f t="shared" si="83"/>
        <v/>
      </c>
    </row>
    <row r="537" spans="1:31" s="344" customFormat="1" ht="21" customHeight="1" x14ac:dyDescent="0.25">
      <c r="A537" s="346" t="s">
        <v>14615</v>
      </c>
      <c r="B537" s="346" t="s">
        <v>15537</v>
      </c>
      <c r="C537" s="346" t="s">
        <v>15538</v>
      </c>
      <c r="D537" s="346" t="s">
        <v>1</v>
      </c>
      <c r="E537" s="346" t="s">
        <v>14954</v>
      </c>
      <c r="F537" s="346">
        <v>5</v>
      </c>
      <c r="G537" s="346">
        <v>0</v>
      </c>
      <c r="H537" s="346">
        <v>0</v>
      </c>
      <c r="I537" s="346"/>
      <c r="J537" s="346"/>
      <c r="K537" s="346"/>
      <c r="L537" s="346"/>
      <c r="M537" s="346"/>
      <c r="N537" s="346"/>
      <c r="O537" s="346"/>
      <c r="P537" s="346"/>
      <c r="Q537" s="346"/>
      <c r="R537" s="347">
        <f t="shared" si="70"/>
        <v>0</v>
      </c>
      <c r="S537" s="347">
        <f t="shared" si="71"/>
        <v>0</v>
      </c>
      <c r="T537" s="347">
        <f t="shared" si="72"/>
        <v>0</v>
      </c>
      <c r="U537" s="347">
        <f t="shared" si="73"/>
        <v>0</v>
      </c>
      <c r="V537" s="347">
        <f t="shared" si="74"/>
        <v>0</v>
      </c>
      <c r="W537" s="347">
        <f t="shared" si="75"/>
        <v>0</v>
      </c>
      <c r="X537" s="347">
        <f t="shared" si="76"/>
        <v>0</v>
      </c>
      <c r="Y537" s="347">
        <f t="shared" si="77"/>
        <v>0</v>
      </c>
      <c r="Z537" s="347">
        <f t="shared" si="78"/>
        <v>0</v>
      </c>
      <c r="AA537" s="347">
        <f t="shared" si="79"/>
        <v>0</v>
      </c>
      <c r="AB537" s="347" t="str">
        <f t="shared" si="80"/>
        <v/>
      </c>
      <c r="AC537" s="347" t="str">
        <f t="shared" si="81"/>
        <v/>
      </c>
      <c r="AD537" s="347" t="str">
        <f t="shared" si="82"/>
        <v/>
      </c>
      <c r="AE537" s="347" t="str">
        <f t="shared" si="83"/>
        <v/>
      </c>
    </row>
    <row r="538" spans="1:31" s="344" customFormat="1" ht="21" customHeight="1" x14ac:dyDescent="0.25">
      <c r="A538" s="346" t="s">
        <v>14624</v>
      </c>
      <c r="B538" s="346" t="s">
        <v>15539</v>
      </c>
      <c r="C538" s="346" t="s">
        <v>15540</v>
      </c>
      <c r="D538" s="346" t="s">
        <v>4</v>
      </c>
      <c r="E538" s="346" t="s">
        <v>103</v>
      </c>
      <c r="F538" s="346">
        <v>1</v>
      </c>
      <c r="G538" s="346">
        <v>3</v>
      </c>
      <c r="H538" s="346">
        <v>0</v>
      </c>
      <c r="I538" s="346" t="s">
        <v>15540</v>
      </c>
      <c r="J538" s="346"/>
      <c r="K538" s="346" t="s">
        <v>15541</v>
      </c>
      <c r="L538" s="346"/>
      <c r="M538" s="346" t="s">
        <v>15540</v>
      </c>
      <c r="N538" s="346" t="s">
        <v>15542</v>
      </c>
      <c r="O538" s="346" t="s">
        <v>15543</v>
      </c>
      <c r="P538" s="346" t="s">
        <v>11</v>
      </c>
      <c r="Q538" s="346" t="s">
        <v>15544</v>
      </c>
      <c r="R538" s="347">
        <f t="shared" si="70"/>
        <v>0</v>
      </c>
      <c r="S538" s="347">
        <f t="shared" si="71"/>
        <v>0</v>
      </c>
      <c r="T538" s="347">
        <f t="shared" si="72"/>
        <v>0</v>
      </c>
      <c r="U538" s="347">
        <f t="shared" si="73"/>
        <v>0</v>
      </c>
      <c r="V538" s="347">
        <f t="shared" si="74"/>
        <v>0</v>
      </c>
      <c r="W538" s="347">
        <f t="shared" si="75"/>
        <v>0</v>
      </c>
      <c r="X538" s="347">
        <f t="shared" si="76"/>
        <v>0</v>
      </c>
      <c r="Y538" s="347">
        <f t="shared" si="77"/>
        <v>0</v>
      </c>
      <c r="Z538" s="347">
        <f t="shared" si="78"/>
        <v>0</v>
      </c>
      <c r="AA538" s="347">
        <f t="shared" si="79"/>
        <v>0</v>
      </c>
      <c r="AB538" s="347" t="str">
        <f t="shared" si="80"/>
        <v/>
      </c>
      <c r="AC538" s="347" t="str">
        <f t="shared" si="81"/>
        <v/>
      </c>
      <c r="AD538" s="347" t="str">
        <f t="shared" si="82"/>
        <v/>
      </c>
      <c r="AE538" s="347" t="str">
        <f t="shared" si="83"/>
        <v/>
      </c>
    </row>
    <row r="539" spans="1:31" s="344" customFormat="1" ht="21" customHeight="1" x14ac:dyDescent="0.25">
      <c r="A539" s="346" t="s">
        <v>14624</v>
      </c>
      <c r="B539" s="346" t="s">
        <v>15545</v>
      </c>
      <c r="C539" s="346" t="s">
        <v>15546</v>
      </c>
      <c r="D539" s="346" t="s">
        <v>4</v>
      </c>
      <c r="E539" s="346" t="s">
        <v>103</v>
      </c>
      <c r="F539" s="346">
        <v>2</v>
      </c>
      <c r="G539" s="346">
        <v>3</v>
      </c>
      <c r="H539" s="346">
        <v>0</v>
      </c>
      <c r="I539" s="346" t="s">
        <v>15546</v>
      </c>
      <c r="J539" s="346"/>
      <c r="K539" s="346" t="s">
        <v>15547</v>
      </c>
      <c r="L539" s="346"/>
      <c r="M539" s="346" t="s">
        <v>15546</v>
      </c>
      <c r="N539" s="346" t="s">
        <v>15391</v>
      </c>
      <c r="O539" s="346" t="s">
        <v>15393</v>
      </c>
      <c r="P539" s="346" t="s">
        <v>15394</v>
      </c>
      <c r="Q539" s="346" t="s">
        <v>15395</v>
      </c>
      <c r="R539" s="347">
        <f t="shared" si="70"/>
        <v>0</v>
      </c>
      <c r="S539" s="347">
        <f t="shared" si="71"/>
        <v>0</v>
      </c>
      <c r="T539" s="347">
        <f t="shared" si="72"/>
        <v>0</v>
      </c>
      <c r="U539" s="347">
        <f t="shared" si="73"/>
        <v>0</v>
      </c>
      <c r="V539" s="347">
        <f t="shared" si="74"/>
        <v>0</v>
      </c>
      <c r="W539" s="347">
        <f t="shared" si="75"/>
        <v>0</v>
      </c>
      <c r="X539" s="347">
        <f t="shared" si="76"/>
        <v>0</v>
      </c>
      <c r="Y539" s="347">
        <f t="shared" si="77"/>
        <v>0</v>
      </c>
      <c r="Z539" s="347">
        <f t="shared" si="78"/>
        <v>0</v>
      </c>
      <c r="AA539" s="347">
        <f t="shared" si="79"/>
        <v>0</v>
      </c>
      <c r="AB539" s="347" t="str">
        <f t="shared" si="80"/>
        <v/>
      </c>
      <c r="AC539" s="347" t="str">
        <f t="shared" si="81"/>
        <v/>
      </c>
      <c r="AD539" s="347" t="str">
        <f t="shared" si="82"/>
        <v/>
      </c>
      <c r="AE539" s="347" t="str">
        <f t="shared" si="83"/>
        <v/>
      </c>
    </row>
    <row r="540" spans="1:31" s="344" customFormat="1" ht="21" customHeight="1" x14ac:dyDescent="0.25">
      <c r="A540" s="346" t="s">
        <v>14624</v>
      </c>
      <c r="B540" s="346" t="s">
        <v>15548</v>
      </c>
      <c r="C540" s="346" t="s">
        <v>14933</v>
      </c>
      <c r="D540" s="346" t="s">
        <v>4</v>
      </c>
      <c r="E540" s="346" t="s">
        <v>103</v>
      </c>
      <c r="F540" s="346">
        <v>3</v>
      </c>
      <c r="G540" s="346">
        <v>3</v>
      </c>
      <c r="H540" s="346">
        <v>0</v>
      </c>
      <c r="I540" s="346" t="s">
        <v>14933</v>
      </c>
      <c r="J540" s="346"/>
      <c r="K540" s="346" t="s">
        <v>14934</v>
      </c>
      <c r="L540" s="346"/>
      <c r="M540" s="346" t="s">
        <v>14933</v>
      </c>
      <c r="N540" s="346" t="s">
        <v>14935</v>
      </c>
      <c r="O540" s="346" t="s">
        <v>14936</v>
      </c>
      <c r="P540" s="346" t="s">
        <v>14937</v>
      </c>
      <c r="Q540" s="346" t="s">
        <v>14938</v>
      </c>
      <c r="R540" s="347">
        <f t="shared" si="70"/>
        <v>0</v>
      </c>
      <c r="S540" s="347">
        <f t="shared" si="71"/>
        <v>0</v>
      </c>
      <c r="T540" s="347">
        <f t="shared" si="72"/>
        <v>0</v>
      </c>
      <c r="U540" s="347">
        <f t="shared" si="73"/>
        <v>0</v>
      </c>
      <c r="V540" s="347">
        <f t="shared" si="74"/>
        <v>0</v>
      </c>
      <c r="W540" s="347">
        <f t="shared" si="75"/>
        <v>0</v>
      </c>
      <c r="X540" s="347">
        <f t="shared" si="76"/>
        <v>0</v>
      </c>
      <c r="Y540" s="347">
        <f t="shared" si="77"/>
        <v>0</v>
      </c>
      <c r="Z540" s="347">
        <f t="shared" si="78"/>
        <v>0</v>
      </c>
      <c r="AA540" s="347">
        <f t="shared" si="79"/>
        <v>0</v>
      </c>
      <c r="AB540" s="347" t="str">
        <f t="shared" si="80"/>
        <v/>
      </c>
      <c r="AC540" s="347" t="str">
        <f t="shared" si="81"/>
        <v/>
      </c>
      <c r="AD540" s="347" t="str">
        <f t="shared" si="82"/>
        <v/>
      </c>
      <c r="AE540" s="347" t="str">
        <f t="shared" si="83"/>
        <v/>
      </c>
    </row>
    <row r="541" spans="1:31" s="344" customFormat="1" ht="21" customHeight="1" x14ac:dyDescent="0.25">
      <c r="A541" s="346" t="s">
        <v>14624</v>
      </c>
      <c r="B541" s="346" t="s">
        <v>15549</v>
      </c>
      <c r="C541" s="346" t="s">
        <v>14940</v>
      </c>
      <c r="D541" s="346" t="s">
        <v>4</v>
      </c>
      <c r="E541" s="346" t="s">
        <v>103</v>
      </c>
      <c r="F541" s="346">
        <v>4</v>
      </c>
      <c r="G541" s="346">
        <v>2</v>
      </c>
      <c r="H541" s="346">
        <v>0</v>
      </c>
      <c r="I541" s="346" t="s">
        <v>14940</v>
      </c>
      <c r="J541" s="346"/>
      <c r="K541" s="346" t="s">
        <v>14941</v>
      </c>
      <c r="L541" s="346"/>
      <c r="M541" s="346" t="s">
        <v>14940</v>
      </c>
      <c r="N541" s="346" t="s">
        <v>126</v>
      </c>
      <c r="O541" s="346" t="s">
        <v>14942</v>
      </c>
      <c r="P541" s="346" t="s">
        <v>14943</v>
      </c>
      <c r="Q541" s="346" t="s">
        <v>14944</v>
      </c>
      <c r="R541" s="347">
        <f t="shared" si="70"/>
        <v>0</v>
      </c>
      <c r="S541" s="347">
        <f t="shared" si="71"/>
        <v>0</v>
      </c>
      <c r="T541" s="347">
        <f t="shared" si="72"/>
        <v>0</v>
      </c>
      <c r="U541" s="347">
        <f t="shared" si="73"/>
        <v>0</v>
      </c>
      <c r="V541" s="347">
        <f t="shared" si="74"/>
        <v>0</v>
      </c>
      <c r="W541" s="347">
        <f t="shared" si="75"/>
        <v>0</v>
      </c>
      <c r="X541" s="347">
        <f t="shared" si="76"/>
        <v>0</v>
      </c>
      <c r="Y541" s="347">
        <f t="shared" si="77"/>
        <v>0</v>
      </c>
      <c r="Z541" s="347">
        <f t="shared" si="78"/>
        <v>0</v>
      </c>
      <c r="AA541" s="347">
        <f t="shared" si="79"/>
        <v>0</v>
      </c>
      <c r="AB541" s="347" t="str">
        <f t="shared" si="80"/>
        <v/>
      </c>
      <c r="AC541" s="347" t="str">
        <f t="shared" si="81"/>
        <v/>
      </c>
      <c r="AD541" s="347" t="str">
        <f t="shared" si="82"/>
        <v/>
      </c>
      <c r="AE541" s="347" t="str">
        <f t="shared" si="83"/>
        <v/>
      </c>
    </row>
    <row r="542" spans="1:31" s="344" customFormat="1" ht="21" customHeight="1" x14ac:dyDescent="0.25">
      <c r="A542" s="346" t="s">
        <v>14624</v>
      </c>
      <c r="B542" s="346" t="s">
        <v>15550</v>
      </c>
      <c r="C542" s="346" t="s">
        <v>14946</v>
      </c>
      <c r="D542" s="346" t="s">
        <v>4</v>
      </c>
      <c r="E542" s="346" t="s">
        <v>103</v>
      </c>
      <c r="F542" s="346">
        <v>5</v>
      </c>
      <c r="G542" s="346">
        <v>2</v>
      </c>
      <c r="H542" s="346">
        <v>0</v>
      </c>
      <c r="I542" s="346" t="s">
        <v>14946</v>
      </c>
      <c r="J542" s="346"/>
      <c r="K542" s="346" t="s">
        <v>14947</v>
      </c>
      <c r="L542" s="346"/>
      <c r="M542" s="346" t="s">
        <v>14946</v>
      </c>
      <c r="N542" s="346" t="s">
        <v>14948</v>
      </c>
      <c r="O542" s="346" t="s">
        <v>14949</v>
      </c>
      <c r="P542" s="346" t="s">
        <v>14950</v>
      </c>
      <c r="Q542" s="346" t="s">
        <v>14951</v>
      </c>
      <c r="R542" s="347">
        <f t="shared" si="70"/>
        <v>0</v>
      </c>
      <c r="S542" s="347">
        <f t="shared" si="71"/>
        <v>0</v>
      </c>
      <c r="T542" s="347">
        <f t="shared" si="72"/>
        <v>0</v>
      </c>
      <c r="U542" s="347">
        <f t="shared" si="73"/>
        <v>0</v>
      </c>
      <c r="V542" s="347">
        <f t="shared" si="74"/>
        <v>0</v>
      </c>
      <c r="W542" s="347">
        <f t="shared" si="75"/>
        <v>0</v>
      </c>
      <c r="X542" s="347">
        <f t="shared" si="76"/>
        <v>0</v>
      </c>
      <c r="Y542" s="347">
        <f t="shared" si="77"/>
        <v>0</v>
      </c>
      <c r="Z542" s="347">
        <f t="shared" si="78"/>
        <v>0</v>
      </c>
      <c r="AA542" s="347">
        <f t="shared" si="79"/>
        <v>0</v>
      </c>
      <c r="AB542" s="347" t="str">
        <f t="shared" si="80"/>
        <v/>
      </c>
      <c r="AC542" s="347" t="str">
        <f t="shared" si="81"/>
        <v/>
      </c>
      <c r="AD542" s="347" t="str">
        <f t="shared" si="82"/>
        <v/>
      </c>
      <c r="AE542" s="347" t="str">
        <f t="shared" si="83"/>
        <v/>
      </c>
    </row>
    <row r="543" spans="1:31" s="344" customFormat="1" ht="21" customHeight="1" x14ac:dyDescent="0.25">
      <c r="A543" s="346" t="s">
        <v>14624</v>
      </c>
      <c r="B543" s="346" t="s">
        <v>15551</v>
      </c>
      <c r="C543" s="346" t="s">
        <v>15540</v>
      </c>
      <c r="D543" s="346" t="s">
        <v>1</v>
      </c>
      <c r="E543" s="346" t="s">
        <v>103</v>
      </c>
      <c r="F543" s="346">
        <v>1</v>
      </c>
      <c r="G543" s="346">
        <v>0</v>
      </c>
      <c r="H543" s="346">
        <v>3</v>
      </c>
      <c r="I543" s="346"/>
      <c r="J543" s="346" t="s">
        <v>15540</v>
      </c>
      <c r="K543" s="346"/>
      <c r="L543" s="346" t="s">
        <v>15552</v>
      </c>
      <c r="M543" s="346" t="s">
        <v>15540</v>
      </c>
      <c r="N543" s="346" t="s">
        <v>15542</v>
      </c>
      <c r="O543" s="346" t="s">
        <v>15543</v>
      </c>
      <c r="P543" s="346" t="s">
        <v>11</v>
      </c>
      <c r="Q543" s="346" t="s">
        <v>15544</v>
      </c>
      <c r="R543" s="347">
        <f t="shared" si="70"/>
        <v>0</v>
      </c>
      <c r="S543" s="347">
        <f t="shared" si="71"/>
        <v>0</v>
      </c>
      <c r="T543" s="347">
        <f t="shared" si="72"/>
        <v>0</v>
      </c>
      <c r="U543" s="347">
        <f t="shared" si="73"/>
        <v>0</v>
      </c>
      <c r="V543" s="347">
        <f t="shared" si="74"/>
        <v>0</v>
      </c>
      <c r="W543" s="347">
        <f t="shared" si="75"/>
        <v>0</v>
      </c>
      <c r="X543" s="347">
        <f t="shared" si="76"/>
        <v>0</v>
      </c>
      <c r="Y543" s="347">
        <f t="shared" si="77"/>
        <v>0</v>
      </c>
      <c r="Z543" s="347">
        <f t="shared" si="78"/>
        <v>0</v>
      </c>
      <c r="AA543" s="347">
        <f t="shared" si="79"/>
        <v>0</v>
      </c>
      <c r="AB543" s="347" t="str">
        <f t="shared" si="80"/>
        <v/>
      </c>
      <c r="AC543" s="347" t="str">
        <f t="shared" si="81"/>
        <v/>
      </c>
      <c r="AD543" s="347" t="str">
        <f t="shared" si="82"/>
        <v/>
      </c>
      <c r="AE543" s="347" t="str">
        <f t="shared" si="83"/>
        <v/>
      </c>
    </row>
    <row r="544" spans="1:31" s="344" customFormat="1" ht="21" customHeight="1" x14ac:dyDescent="0.25">
      <c r="A544" s="346" t="s">
        <v>14624</v>
      </c>
      <c r="B544" s="346" t="s">
        <v>15553</v>
      </c>
      <c r="C544" s="346" t="s">
        <v>15546</v>
      </c>
      <c r="D544" s="346" t="s">
        <v>1</v>
      </c>
      <c r="E544" s="346" t="s">
        <v>103</v>
      </c>
      <c r="F544" s="346">
        <v>2</v>
      </c>
      <c r="G544" s="346">
        <v>0</v>
      </c>
      <c r="H544" s="346">
        <v>3</v>
      </c>
      <c r="I544" s="346"/>
      <c r="J544" s="346" t="s">
        <v>15546</v>
      </c>
      <c r="K544" s="346"/>
      <c r="L544" s="346" t="s">
        <v>15554</v>
      </c>
      <c r="M544" s="346" t="s">
        <v>15546</v>
      </c>
      <c r="N544" s="346" t="s">
        <v>15391</v>
      </c>
      <c r="O544" s="346" t="s">
        <v>15393</v>
      </c>
      <c r="P544" s="346" t="s">
        <v>15394</v>
      </c>
      <c r="Q544" s="346" t="s">
        <v>15395</v>
      </c>
      <c r="R544" s="347">
        <f t="shared" si="70"/>
        <v>0</v>
      </c>
      <c r="S544" s="347">
        <f t="shared" si="71"/>
        <v>0</v>
      </c>
      <c r="T544" s="347">
        <f t="shared" si="72"/>
        <v>0</v>
      </c>
      <c r="U544" s="347">
        <f t="shared" si="73"/>
        <v>0</v>
      </c>
      <c r="V544" s="347">
        <f t="shared" si="74"/>
        <v>0</v>
      </c>
      <c r="W544" s="347">
        <f t="shared" si="75"/>
        <v>0</v>
      </c>
      <c r="X544" s="347">
        <f t="shared" si="76"/>
        <v>0</v>
      </c>
      <c r="Y544" s="347">
        <f t="shared" si="77"/>
        <v>0</v>
      </c>
      <c r="Z544" s="347">
        <f t="shared" si="78"/>
        <v>0</v>
      </c>
      <c r="AA544" s="347">
        <f t="shared" si="79"/>
        <v>0</v>
      </c>
      <c r="AB544" s="347" t="str">
        <f t="shared" si="80"/>
        <v/>
      </c>
      <c r="AC544" s="347" t="str">
        <f t="shared" si="81"/>
        <v/>
      </c>
      <c r="AD544" s="347" t="str">
        <f t="shared" si="82"/>
        <v/>
      </c>
      <c r="AE544" s="347" t="str">
        <f t="shared" si="83"/>
        <v/>
      </c>
    </row>
    <row r="545" spans="1:31" s="344" customFormat="1" ht="21" customHeight="1" x14ac:dyDescent="0.25">
      <c r="A545" s="346" t="s">
        <v>14624</v>
      </c>
      <c r="B545" s="346" t="s">
        <v>15555</v>
      </c>
      <c r="C545" s="346" t="s">
        <v>14940</v>
      </c>
      <c r="D545" s="346" t="s">
        <v>1</v>
      </c>
      <c r="E545" s="346" t="s">
        <v>103</v>
      </c>
      <c r="F545" s="346">
        <v>3</v>
      </c>
      <c r="G545" s="346">
        <v>0</v>
      </c>
      <c r="H545" s="346">
        <v>2</v>
      </c>
      <c r="I545" s="346"/>
      <c r="J545" s="346" t="s">
        <v>14940</v>
      </c>
      <c r="K545" s="346"/>
      <c r="L545" s="346" t="s">
        <v>14957</v>
      </c>
      <c r="M545" s="346" t="s">
        <v>14940</v>
      </c>
      <c r="N545" s="346" t="s">
        <v>126</v>
      </c>
      <c r="O545" s="346" t="s">
        <v>14942</v>
      </c>
      <c r="P545" s="346" t="s">
        <v>14943</v>
      </c>
      <c r="Q545" s="346" t="s">
        <v>14944</v>
      </c>
      <c r="R545" s="347">
        <f t="shared" si="70"/>
        <v>0</v>
      </c>
      <c r="S545" s="347">
        <f t="shared" si="71"/>
        <v>0</v>
      </c>
      <c r="T545" s="347">
        <f t="shared" si="72"/>
        <v>0</v>
      </c>
      <c r="U545" s="347">
        <f t="shared" si="73"/>
        <v>0</v>
      </c>
      <c r="V545" s="347">
        <f t="shared" si="74"/>
        <v>0</v>
      </c>
      <c r="W545" s="347">
        <f t="shared" si="75"/>
        <v>0</v>
      </c>
      <c r="X545" s="347">
        <f t="shared" si="76"/>
        <v>0</v>
      </c>
      <c r="Y545" s="347">
        <f t="shared" si="77"/>
        <v>0</v>
      </c>
      <c r="Z545" s="347">
        <f t="shared" si="78"/>
        <v>0</v>
      </c>
      <c r="AA545" s="347">
        <f t="shared" si="79"/>
        <v>0</v>
      </c>
      <c r="AB545" s="347" t="str">
        <f t="shared" si="80"/>
        <v/>
      </c>
      <c r="AC545" s="347" t="str">
        <f t="shared" si="81"/>
        <v/>
      </c>
      <c r="AD545" s="347" t="str">
        <f t="shared" si="82"/>
        <v/>
      </c>
      <c r="AE545" s="347" t="str">
        <f t="shared" si="83"/>
        <v/>
      </c>
    </row>
    <row r="546" spans="1:31" s="344" customFormat="1" ht="21" customHeight="1" x14ac:dyDescent="0.25">
      <c r="A546" s="346" t="s">
        <v>14624</v>
      </c>
      <c r="B546" s="346" t="s">
        <v>15556</v>
      </c>
      <c r="C546" s="346" t="s">
        <v>14946</v>
      </c>
      <c r="D546" s="346" t="s">
        <v>1</v>
      </c>
      <c r="E546" s="346" t="s">
        <v>103</v>
      </c>
      <c r="F546" s="346">
        <v>4</v>
      </c>
      <c r="G546" s="346">
        <v>0</v>
      </c>
      <c r="H546" s="346">
        <v>2</v>
      </c>
      <c r="I546" s="346"/>
      <c r="J546" s="346" t="s">
        <v>14946</v>
      </c>
      <c r="K546" s="346"/>
      <c r="L546" s="346" t="s">
        <v>14959</v>
      </c>
      <c r="M546" s="346" t="s">
        <v>14946</v>
      </c>
      <c r="N546" s="346" t="s">
        <v>14948</v>
      </c>
      <c r="O546" s="346" t="s">
        <v>14949</v>
      </c>
      <c r="P546" s="346" t="s">
        <v>14950</v>
      </c>
      <c r="Q546" s="346" t="s">
        <v>14951</v>
      </c>
      <c r="R546" s="347">
        <f t="shared" si="70"/>
        <v>0</v>
      </c>
      <c r="S546" s="347">
        <f t="shared" si="71"/>
        <v>0</v>
      </c>
      <c r="T546" s="347">
        <f t="shared" si="72"/>
        <v>0</v>
      </c>
      <c r="U546" s="347">
        <f t="shared" si="73"/>
        <v>0</v>
      </c>
      <c r="V546" s="347">
        <f t="shared" si="74"/>
        <v>0</v>
      </c>
      <c r="W546" s="347">
        <f t="shared" si="75"/>
        <v>0</v>
      </c>
      <c r="X546" s="347">
        <f t="shared" si="76"/>
        <v>0</v>
      </c>
      <c r="Y546" s="347">
        <f t="shared" si="77"/>
        <v>0</v>
      </c>
      <c r="Z546" s="347">
        <f t="shared" si="78"/>
        <v>0</v>
      </c>
      <c r="AA546" s="347">
        <f t="shared" si="79"/>
        <v>0</v>
      </c>
      <c r="AB546" s="347" t="str">
        <f t="shared" si="80"/>
        <v/>
      </c>
      <c r="AC546" s="347" t="str">
        <f t="shared" si="81"/>
        <v/>
      </c>
      <c r="AD546" s="347" t="str">
        <f t="shared" si="82"/>
        <v/>
      </c>
      <c r="AE546" s="347" t="str">
        <f t="shared" si="83"/>
        <v/>
      </c>
    </row>
    <row r="547" spans="1:31" s="344" customFormat="1" ht="21" customHeight="1" x14ac:dyDescent="0.25">
      <c r="A547" s="346" t="s">
        <v>14624</v>
      </c>
      <c r="B547" s="346" t="s">
        <v>15557</v>
      </c>
      <c r="C547" s="346" t="s">
        <v>14961</v>
      </c>
      <c r="D547" s="346" t="s">
        <v>1</v>
      </c>
      <c r="E547" s="346" t="s">
        <v>103</v>
      </c>
      <c r="F547" s="346">
        <v>5</v>
      </c>
      <c r="G547" s="346">
        <v>0</v>
      </c>
      <c r="H547" s="346">
        <v>1</v>
      </c>
      <c r="I547" s="346"/>
      <c r="J547" s="346" t="s">
        <v>14961</v>
      </c>
      <c r="K547" s="346"/>
      <c r="L547" s="346" t="s">
        <v>14962</v>
      </c>
      <c r="M547" s="346" t="s">
        <v>14961</v>
      </c>
      <c r="N547" s="346" t="s">
        <v>132</v>
      </c>
      <c r="O547" s="346" t="s">
        <v>14963</v>
      </c>
      <c r="P547" s="346" t="s">
        <v>14964</v>
      </c>
      <c r="Q547" s="346" t="s">
        <v>14965</v>
      </c>
      <c r="R547" s="347">
        <f t="shared" si="70"/>
        <v>0</v>
      </c>
      <c r="S547" s="347">
        <f t="shared" si="71"/>
        <v>0</v>
      </c>
      <c r="T547" s="347">
        <f t="shared" si="72"/>
        <v>0</v>
      </c>
      <c r="U547" s="347">
        <f t="shared" si="73"/>
        <v>0</v>
      </c>
      <c r="V547" s="347">
        <f t="shared" si="74"/>
        <v>0</v>
      </c>
      <c r="W547" s="347">
        <f t="shared" si="75"/>
        <v>0</v>
      </c>
      <c r="X547" s="347">
        <f t="shared" si="76"/>
        <v>0</v>
      </c>
      <c r="Y547" s="347">
        <f t="shared" si="77"/>
        <v>0</v>
      </c>
      <c r="Z547" s="347">
        <f t="shared" si="78"/>
        <v>0</v>
      </c>
      <c r="AA547" s="347">
        <f t="shared" si="79"/>
        <v>0</v>
      </c>
      <c r="AB547" s="347" t="str">
        <f t="shared" si="80"/>
        <v/>
      </c>
      <c r="AC547" s="347" t="str">
        <f t="shared" si="81"/>
        <v/>
      </c>
      <c r="AD547" s="347" t="str">
        <f t="shared" si="82"/>
        <v/>
      </c>
      <c r="AE547" s="347" t="str">
        <f t="shared" si="83"/>
        <v/>
      </c>
    </row>
    <row r="548" spans="1:31" s="344" customFormat="1" ht="21" customHeight="1" x14ac:dyDescent="0.25">
      <c r="A548" s="346" t="s">
        <v>14633</v>
      </c>
      <c r="B548" s="346" t="s">
        <v>15558</v>
      </c>
      <c r="C548" s="346" t="s">
        <v>15134</v>
      </c>
      <c r="D548" s="346" t="s">
        <v>4</v>
      </c>
      <c r="E548" s="346" t="s">
        <v>103</v>
      </c>
      <c r="F548" s="346">
        <v>1</v>
      </c>
      <c r="G548" s="346">
        <v>4</v>
      </c>
      <c r="H548" s="346">
        <v>0</v>
      </c>
      <c r="I548" s="346" t="s">
        <v>15134</v>
      </c>
      <c r="J548" s="346"/>
      <c r="K548" s="346" t="s">
        <v>15135</v>
      </c>
      <c r="L548" s="346"/>
      <c r="M548" s="346" t="s">
        <v>15134</v>
      </c>
      <c r="N548" s="346" t="s">
        <v>1480</v>
      </c>
      <c r="O548" s="346" t="s">
        <v>15136</v>
      </c>
      <c r="P548" s="346" t="s">
        <v>156</v>
      </c>
      <c r="Q548" s="346" t="s">
        <v>152</v>
      </c>
      <c r="R548" s="347">
        <f t="shared" si="70"/>
        <v>0</v>
      </c>
      <c r="S548" s="347">
        <f t="shared" si="71"/>
        <v>0</v>
      </c>
      <c r="T548" s="347">
        <f t="shared" si="72"/>
        <v>0</v>
      </c>
      <c r="U548" s="347">
        <f t="shared" si="73"/>
        <v>0</v>
      </c>
      <c r="V548" s="347">
        <f t="shared" si="74"/>
        <v>0</v>
      </c>
      <c r="W548" s="347">
        <f t="shared" si="75"/>
        <v>0</v>
      </c>
      <c r="X548" s="347">
        <f t="shared" si="76"/>
        <v>0</v>
      </c>
      <c r="Y548" s="347">
        <f t="shared" si="77"/>
        <v>0</v>
      </c>
      <c r="Z548" s="347">
        <f t="shared" si="78"/>
        <v>0</v>
      </c>
      <c r="AA548" s="347">
        <f t="shared" si="79"/>
        <v>0</v>
      </c>
      <c r="AB548" s="347" t="str">
        <f t="shared" si="80"/>
        <v/>
      </c>
      <c r="AC548" s="347" t="str">
        <f t="shared" si="81"/>
        <v/>
      </c>
      <c r="AD548" s="347" t="str">
        <f t="shared" si="82"/>
        <v/>
      </c>
      <c r="AE548" s="347" t="str">
        <f t="shared" si="83"/>
        <v/>
      </c>
    </row>
    <row r="549" spans="1:31" s="344" customFormat="1" ht="21" customHeight="1" x14ac:dyDescent="0.25">
      <c r="A549" s="346" t="s">
        <v>14633</v>
      </c>
      <c r="B549" s="346" t="s">
        <v>15559</v>
      </c>
      <c r="C549" s="346" t="s">
        <v>15138</v>
      </c>
      <c r="D549" s="346" t="s">
        <v>4</v>
      </c>
      <c r="E549" s="346" t="s">
        <v>103</v>
      </c>
      <c r="F549" s="346">
        <v>2</v>
      </c>
      <c r="G549" s="346">
        <v>3</v>
      </c>
      <c r="H549" s="346">
        <v>0</v>
      </c>
      <c r="I549" s="346" t="s">
        <v>15138</v>
      </c>
      <c r="J549" s="346"/>
      <c r="K549" s="346" t="s">
        <v>15139</v>
      </c>
      <c r="L549" s="346"/>
      <c r="M549" s="346" t="s">
        <v>15138</v>
      </c>
      <c r="N549" s="346" t="s">
        <v>15140</v>
      </c>
      <c r="O549" s="346" t="s">
        <v>15141</v>
      </c>
      <c r="P549" s="346" t="s">
        <v>141</v>
      </c>
      <c r="Q549" s="346" t="s">
        <v>15142</v>
      </c>
      <c r="R549" s="347">
        <f t="shared" si="70"/>
        <v>0</v>
      </c>
      <c r="S549" s="347">
        <f t="shared" si="71"/>
        <v>0</v>
      </c>
      <c r="T549" s="347">
        <f t="shared" si="72"/>
        <v>0</v>
      </c>
      <c r="U549" s="347">
        <f t="shared" si="73"/>
        <v>0</v>
      </c>
      <c r="V549" s="347">
        <f t="shared" si="74"/>
        <v>0</v>
      </c>
      <c r="W549" s="347">
        <f t="shared" si="75"/>
        <v>0</v>
      </c>
      <c r="X549" s="347">
        <f t="shared" si="76"/>
        <v>0</v>
      </c>
      <c r="Y549" s="347">
        <f t="shared" si="77"/>
        <v>0</v>
      </c>
      <c r="Z549" s="347">
        <f t="shared" si="78"/>
        <v>0</v>
      </c>
      <c r="AA549" s="347">
        <f t="shared" si="79"/>
        <v>0</v>
      </c>
      <c r="AB549" s="347" t="str">
        <f t="shared" si="80"/>
        <v/>
      </c>
      <c r="AC549" s="347" t="str">
        <f t="shared" si="81"/>
        <v/>
      </c>
      <c r="AD549" s="347" t="str">
        <f t="shared" si="82"/>
        <v/>
      </c>
      <c r="AE549" s="347" t="str">
        <f t="shared" si="83"/>
        <v/>
      </c>
    </row>
    <row r="550" spans="1:31" s="344" customFormat="1" ht="21" customHeight="1" x14ac:dyDescent="0.25">
      <c r="A550" s="346" t="s">
        <v>14633</v>
      </c>
      <c r="B550" s="346" t="s">
        <v>15560</v>
      </c>
      <c r="C550" s="346" t="s">
        <v>14933</v>
      </c>
      <c r="D550" s="346" t="s">
        <v>4</v>
      </c>
      <c r="E550" s="346" t="s">
        <v>103</v>
      </c>
      <c r="F550" s="346">
        <v>3</v>
      </c>
      <c r="G550" s="346">
        <v>3</v>
      </c>
      <c r="H550" s="346">
        <v>0</v>
      </c>
      <c r="I550" s="346" t="s">
        <v>14933</v>
      </c>
      <c r="J550" s="346"/>
      <c r="K550" s="346" t="s">
        <v>14934</v>
      </c>
      <c r="L550" s="346"/>
      <c r="M550" s="346" t="s">
        <v>14933</v>
      </c>
      <c r="N550" s="346" t="s">
        <v>14935</v>
      </c>
      <c r="O550" s="346" t="s">
        <v>14936</v>
      </c>
      <c r="P550" s="346" t="s">
        <v>14937</v>
      </c>
      <c r="Q550" s="346" t="s">
        <v>14938</v>
      </c>
      <c r="R550" s="347">
        <f t="shared" si="70"/>
        <v>0</v>
      </c>
      <c r="S550" s="347">
        <f t="shared" si="71"/>
        <v>0</v>
      </c>
      <c r="T550" s="347">
        <f t="shared" si="72"/>
        <v>0</v>
      </c>
      <c r="U550" s="347">
        <f t="shared" si="73"/>
        <v>0</v>
      </c>
      <c r="V550" s="347">
        <f t="shared" si="74"/>
        <v>0</v>
      </c>
      <c r="W550" s="347">
        <f t="shared" si="75"/>
        <v>0</v>
      </c>
      <c r="X550" s="347">
        <f t="shared" si="76"/>
        <v>0</v>
      </c>
      <c r="Y550" s="347">
        <f t="shared" si="77"/>
        <v>0</v>
      </c>
      <c r="Z550" s="347">
        <f t="shared" si="78"/>
        <v>0</v>
      </c>
      <c r="AA550" s="347">
        <f t="shared" si="79"/>
        <v>0</v>
      </c>
      <c r="AB550" s="347" t="str">
        <f t="shared" si="80"/>
        <v/>
      </c>
      <c r="AC550" s="347" t="str">
        <f t="shared" si="81"/>
        <v/>
      </c>
      <c r="AD550" s="347" t="str">
        <f t="shared" si="82"/>
        <v/>
      </c>
      <c r="AE550" s="347" t="str">
        <f t="shared" si="83"/>
        <v/>
      </c>
    </row>
    <row r="551" spans="1:31" s="344" customFormat="1" ht="21" customHeight="1" x14ac:dyDescent="0.25">
      <c r="A551" s="346" t="s">
        <v>14633</v>
      </c>
      <c r="B551" s="346" t="s">
        <v>15561</v>
      </c>
      <c r="C551" s="346" t="s">
        <v>14940</v>
      </c>
      <c r="D551" s="346" t="s">
        <v>4</v>
      </c>
      <c r="E551" s="346" t="s">
        <v>103</v>
      </c>
      <c r="F551" s="346">
        <v>4</v>
      </c>
      <c r="G551" s="346">
        <v>2</v>
      </c>
      <c r="H551" s="346">
        <v>0</v>
      </c>
      <c r="I551" s="346" t="s">
        <v>14940</v>
      </c>
      <c r="J551" s="346"/>
      <c r="K551" s="346" t="s">
        <v>14941</v>
      </c>
      <c r="L551" s="346"/>
      <c r="M551" s="346" t="s">
        <v>14940</v>
      </c>
      <c r="N551" s="346" t="s">
        <v>126</v>
      </c>
      <c r="O551" s="346" t="s">
        <v>14942</v>
      </c>
      <c r="P551" s="346" t="s">
        <v>14943</v>
      </c>
      <c r="Q551" s="346" t="s">
        <v>14944</v>
      </c>
      <c r="R551" s="347">
        <f t="shared" si="70"/>
        <v>0</v>
      </c>
      <c r="S551" s="347">
        <f t="shared" si="71"/>
        <v>0</v>
      </c>
      <c r="T551" s="347">
        <f t="shared" si="72"/>
        <v>0</v>
      </c>
      <c r="U551" s="347">
        <f t="shared" si="73"/>
        <v>0</v>
      </c>
      <c r="V551" s="347">
        <f t="shared" si="74"/>
        <v>0</v>
      </c>
      <c r="W551" s="347">
        <f t="shared" si="75"/>
        <v>0</v>
      </c>
      <c r="X551" s="347">
        <f t="shared" si="76"/>
        <v>0</v>
      </c>
      <c r="Y551" s="347">
        <f t="shared" si="77"/>
        <v>0</v>
      </c>
      <c r="Z551" s="347">
        <f t="shared" si="78"/>
        <v>0</v>
      </c>
      <c r="AA551" s="347">
        <f t="shared" si="79"/>
        <v>0</v>
      </c>
      <c r="AB551" s="347" t="str">
        <f t="shared" si="80"/>
        <v/>
      </c>
      <c r="AC551" s="347" t="str">
        <f t="shared" si="81"/>
        <v/>
      </c>
      <c r="AD551" s="347" t="str">
        <f t="shared" si="82"/>
        <v/>
      </c>
      <c r="AE551" s="347" t="str">
        <f t="shared" si="83"/>
        <v/>
      </c>
    </row>
    <row r="552" spans="1:31" s="344" customFormat="1" ht="21" customHeight="1" x14ac:dyDescent="0.25">
      <c r="A552" s="346" t="s">
        <v>14633</v>
      </c>
      <c r="B552" s="346" t="s">
        <v>15562</v>
      </c>
      <c r="C552" s="346" t="s">
        <v>14946</v>
      </c>
      <c r="D552" s="346" t="s">
        <v>4</v>
      </c>
      <c r="E552" s="346" t="s">
        <v>103</v>
      </c>
      <c r="F552" s="346">
        <v>5</v>
      </c>
      <c r="G552" s="346">
        <v>2</v>
      </c>
      <c r="H552" s="346">
        <v>0</v>
      </c>
      <c r="I552" s="346" t="s">
        <v>14946</v>
      </c>
      <c r="J552" s="346"/>
      <c r="K552" s="346" t="s">
        <v>14947</v>
      </c>
      <c r="L552" s="346"/>
      <c r="M552" s="346" t="s">
        <v>14946</v>
      </c>
      <c r="N552" s="346" t="s">
        <v>14948</v>
      </c>
      <c r="O552" s="346" t="s">
        <v>14949</v>
      </c>
      <c r="P552" s="346" t="s">
        <v>14950</v>
      </c>
      <c r="Q552" s="346" t="s">
        <v>14951</v>
      </c>
      <c r="R552" s="347">
        <f t="shared" si="70"/>
        <v>0</v>
      </c>
      <c r="S552" s="347">
        <f t="shared" si="71"/>
        <v>0</v>
      </c>
      <c r="T552" s="347">
        <f t="shared" si="72"/>
        <v>0</v>
      </c>
      <c r="U552" s="347">
        <f t="shared" si="73"/>
        <v>0</v>
      </c>
      <c r="V552" s="347">
        <f t="shared" si="74"/>
        <v>0</v>
      </c>
      <c r="W552" s="347">
        <f t="shared" si="75"/>
        <v>0</v>
      </c>
      <c r="X552" s="347">
        <f t="shared" si="76"/>
        <v>0</v>
      </c>
      <c r="Y552" s="347">
        <f t="shared" si="77"/>
        <v>0</v>
      </c>
      <c r="Z552" s="347">
        <f t="shared" si="78"/>
        <v>0</v>
      </c>
      <c r="AA552" s="347">
        <f t="shared" si="79"/>
        <v>0</v>
      </c>
      <c r="AB552" s="347" t="str">
        <f t="shared" si="80"/>
        <v/>
      </c>
      <c r="AC552" s="347" t="str">
        <f t="shared" si="81"/>
        <v/>
      </c>
      <c r="AD552" s="347" t="str">
        <f t="shared" si="82"/>
        <v/>
      </c>
      <c r="AE552" s="347" t="str">
        <f t="shared" si="83"/>
        <v/>
      </c>
    </row>
    <row r="553" spans="1:31" s="344" customFormat="1" ht="21" customHeight="1" x14ac:dyDescent="0.25">
      <c r="A553" s="346" t="s">
        <v>14633</v>
      </c>
      <c r="B553" s="346" t="s">
        <v>15563</v>
      </c>
      <c r="C553" s="346" t="s">
        <v>15134</v>
      </c>
      <c r="D553" s="346" t="s">
        <v>1</v>
      </c>
      <c r="E553" s="346" t="s">
        <v>103</v>
      </c>
      <c r="F553" s="346">
        <v>1</v>
      </c>
      <c r="G553" s="346">
        <v>0</v>
      </c>
      <c r="H553" s="346">
        <v>3</v>
      </c>
      <c r="I553" s="346"/>
      <c r="J553" s="346" t="s">
        <v>15134</v>
      </c>
      <c r="K553" s="346"/>
      <c r="L553" s="346" t="s">
        <v>15147</v>
      </c>
      <c r="M553" s="346" t="s">
        <v>15134</v>
      </c>
      <c r="N553" s="346" t="s">
        <v>1480</v>
      </c>
      <c r="O553" s="346" t="s">
        <v>15136</v>
      </c>
      <c r="P553" s="346" t="s">
        <v>156</v>
      </c>
      <c r="Q553" s="346" t="s">
        <v>152</v>
      </c>
      <c r="R553" s="347">
        <f t="shared" si="70"/>
        <v>0</v>
      </c>
      <c r="S553" s="347">
        <f t="shared" si="71"/>
        <v>0</v>
      </c>
      <c r="T553" s="347">
        <f t="shared" si="72"/>
        <v>0</v>
      </c>
      <c r="U553" s="347">
        <f t="shared" si="73"/>
        <v>0</v>
      </c>
      <c r="V553" s="347">
        <f t="shared" si="74"/>
        <v>0</v>
      </c>
      <c r="W553" s="347">
        <f t="shared" si="75"/>
        <v>0</v>
      </c>
      <c r="X553" s="347">
        <f t="shared" si="76"/>
        <v>0</v>
      </c>
      <c r="Y553" s="347">
        <f t="shared" si="77"/>
        <v>0</v>
      </c>
      <c r="Z553" s="347">
        <f t="shared" si="78"/>
        <v>0</v>
      </c>
      <c r="AA553" s="347">
        <f t="shared" si="79"/>
        <v>0</v>
      </c>
      <c r="AB553" s="347" t="str">
        <f t="shared" si="80"/>
        <v/>
      </c>
      <c r="AC553" s="347" t="str">
        <f t="shared" si="81"/>
        <v/>
      </c>
      <c r="AD553" s="347" t="str">
        <f t="shared" si="82"/>
        <v/>
      </c>
      <c r="AE553" s="347" t="str">
        <f t="shared" si="83"/>
        <v/>
      </c>
    </row>
    <row r="554" spans="1:31" s="344" customFormat="1" ht="21" customHeight="1" x14ac:dyDescent="0.25">
      <c r="A554" s="346" t="s">
        <v>14633</v>
      </c>
      <c r="B554" s="346" t="s">
        <v>15564</v>
      </c>
      <c r="C554" s="346" t="s">
        <v>15138</v>
      </c>
      <c r="D554" s="346" t="s">
        <v>1</v>
      </c>
      <c r="E554" s="346" t="s">
        <v>103</v>
      </c>
      <c r="F554" s="346">
        <v>2</v>
      </c>
      <c r="G554" s="346">
        <v>0</v>
      </c>
      <c r="H554" s="346">
        <v>3</v>
      </c>
      <c r="I554" s="346"/>
      <c r="J554" s="346" t="s">
        <v>15138</v>
      </c>
      <c r="K554" s="346"/>
      <c r="L554" s="346" t="s">
        <v>15149</v>
      </c>
      <c r="M554" s="346" t="s">
        <v>15138</v>
      </c>
      <c r="N554" s="346" t="s">
        <v>15140</v>
      </c>
      <c r="O554" s="346" t="s">
        <v>15141</v>
      </c>
      <c r="P554" s="346" t="s">
        <v>141</v>
      </c>
      <c r="Q554" s="346" t="s">
        <v>15142</v>
      </c>
      <c r="R554" s="347">
        <f t="shared" si="70"/>
        <v>0</v>
      </c>
      <c r="S554" s="347">
        <f t="shared" si="71"/>
        <v>0</v>
      </c>
      <c r="T554" s="347">
        <f t="shared" si="72"/>
        <v>0</v>
      </c>
      <c r="U554" s="347">
        <f t="shared" si="73"/>
        <v>0</v>
      </c>
      <c r="V554" s="347">
        <f t="shared" si="74"/>
        <v>0</v>
      </c>
      <c r="W554" s="347">
        <f t="shared" si="75"/>
        <v>0</v>
      </c>
      <c r="X554" s="347">
        <f t="shared" si="76"/>
        <v>0</v>
      </c>
      <c r="Y554" s="347">
        <f t="shared" si="77"/>
        <v>0</v>
      </c>
      <c r="Z554" s="347">
        <f t="shared" si="78"/>
        <v>0</v>
      </c>
      <c r="AA554" s="347">
        <f t="shared" si="79"/>
        <v>0</v>
      </c>
      <c r="AB554" s="347" t="str">
        <f t="shared" si="80"/>
        <v/>
      </c>
      <c r="AC554" s="347" t="str">
        <f t="shared" si="81"/>
        <v/>
      </c>
      <c r="AD554" s="347" t="str">
        <f t="shared" si="82"/>
        <v/>
      </c>
      <c r="AE554" s="347" t="str">
        <f t="shared" si="83"/>
        <v/>
      </c>
    </row>
    <row r="555" spans="1:31" s="344" customFormat="1" ht="21" customHeight="1" x14ac:dyDescent="0.25">
      <c r="A555" s="346" t="s">
        <v>14633</v>
      </c>
      <c r="B555" s="346" t="s">
        <v>15565</v>
      </c>
      <c r="C555" s="346" t="s">
        <v>14940</v>
      </c>
      <c r="D555" s="346" t="s">
        <v>1</v>
      </c>
      <c r="E555" s="346" t="s">
        <v>103</v>
      </c>
      <c r="F555" s="346">
        <v>3</v>
      </c>
      <c r="G555" s="346">
        <v>0</v>
      </c>
      <c r="H555" s="346">
        <v>2</v>
      </c>
      <c r="I555" s="346"/>
      <c r="J555" s="346" t="s">
        <v>14940</v>
      </c>
      <c r="K555" s="346"/>
      <c r="L555" s="346" t="s">
        <v>14957</v>
      </c>
      <c r="M555" s="346" t="s">
        <v>14940</v>
      </c>
      <c r="N555" s="346" t="s">
        <v>126</v>
      </c>
      <c r="O555" s="346" t="s">
        <v>14942</v>
      </c>
      <c r="P555" s="346" t="s">
        <v>14943</v>
      </c>
      <c r="Q555" s="346" t="s">
        <v>14944</v>
      </c>
      <c r="R555" s="347">
        <f t="shared" si="70"/>
        <v>0</v>
      </c>
      <c r="S555" s="347">
        <f t="shared" si="71"/>
        <v>0</v>
      </c>
      <c r="T555" s="347">
        <f t="shared" si="72"/>
        <v>0</v>
      </c>
      <c r="U555" s="347">
        <f t="shared" si="73"/>
        <v>0</v>
      </c>
      <c r="V555" s="347">
        <f t="shared" si="74"/>
        <v>0</v>
      </c>
      <c r="W555" s="347">
        <f t="shared" si="75"/>
        <v>0</v>
      </c>
      <c r="X555" s="347">
        <f t="shared" si="76"/>
        <v>0</v>
      </c>
      <c r="Y555" s="347">
        <f t="shared" si="77"/>
        <v>0</v>
      </c>
      <c r="Z555" s="347">
        <f t="shared" si="78"/>
        <v>0</v>
      </c>
      <c r="AA555" s="347">
        <f t="shared" si="79"/>
        <v>0</v>
      </c>
      <c r="AB555" s="347" t="str">
        <f t="shared" si="80"/>
        <v/>
      </c>
      <c r="AC555" s="347" t="str">
        <f t="shared" si="81"/>
        <v/>
      </c>
      <c r="AD555" s="347" t="str">
        <f t="shared" si="82"/>
        <v/>
      </c>
      <c r="AE555" s="347" t="str">
        <f t="shared" si="83"/>
        <v/>
      </c>
    </row>
    <row r="556" spans="1:31" s="344" customFormat="1" ht="21" customHeight="1" x14ac:dyDescent="0.25">
      <c r="A556" s="346" t="s">
        <v>14633</v>
      </c>
      <c r="B556" s="346" t="s">
        <v>15566</v>
      </c>
      <c r="C556" s="346" t="s">
        <v>14946</v>
      </c>
      <c r="D556" s="346" t="s">
        <v>1</v>
      </c>
      <c r="E556" s="346" t="s">
        <v>103</v>
      </c>
      <c r="F556" s="346">
        <v>4</v>
      </c>
      <c r="G556" s="346">
        <v>0</v>
      </c>
      <c r="H556" s="346">
        <v>2</v>
      </c>
      <c r="I556" s="346"/>
      <c r="J556" s="346" t="s">
        <v>14946</v>
      </c>
      <c r="K556" s="346"/>
      <c r="L556" s="346" t="s">
        <v>14959</v>
      </c>
      <c r="M556" s="346" t="s">
        <v>14946</v>
      </c>
      <c r="N556" s="346" t="s">
        <v>14948</v>
      </c>
      <c r="O556" s="346" t="s">
        <v>14949</v>
      </c>
      <c r="P556" s="346" t="s">
        <v>14950</v>
      </c>
      <c r="Q556" s="346" t="s">
        <v>14951</v>
      </c>
      <c r="R556" s="347">
        <f t="shared" si="70"/>
        <v>0</v>
      </c>
      <c r="S556" s="347">
        <f t="shared" si="71"/>
        <v>0</v>
      </c>
      <c r="T556" s="347">
        <f t="shared" si="72"/>
        <v>0</v>
      </c>
      <c r="U556" s="347">
        <f t="shared" si="73"/>
        <v>0</v>
      </c>
      <c r="V556" s="347">
        <f t="shared" si="74"/>
        <v>0</v>
      </c>
      <c r="W556" s="347">
        <f t="shared" si="75"/>
        <v>0</v>
      </c>
      <c r="X556" s="347">
        <f t="shared" si="76"/>
        <v>0</v>
      </c>
      <c r="Y556" s="347">
        <f t="shared" si="77"/>
        <v>0</v>
      </c>
      <c r="Z556" s="347">
        <f t="shared" si="78"/>
        <v>0</v>
      </c>
      <c r="AA556" s="347">
        <f t="shared" si="79"/>
        <v>0</v>
      </c>
      <c r="AB556" s="347" t="str">
        <f t="shared" si="80"/>
        <v/>
      </c>
      <c r="AC556" s="347" t="str">
        <f t="shared" si="81"/>
        <v/>
      </c>
      <c r="AD556" s="347" t="str">
        <f t="shared" si="82"/>
        <v/>
      </c>
      <c r="AE556" s="347" t="str">
        <f t="shared" si="83"/>
        <v/>
      </c>
    </row>
    <row r="557" spans="1:31" s="344" customFormat="1" ht="21" customHeight="1" x14ac:dyDescent="0.25">
      <c r="A557" s="346" t="s">
        <v>14633</v>
      </c>
      <c r="B557" s="346" t="s">
        <v>15567</v>
      </c>
      <c r="C557" s="346" t="s">
        <v>15568</v>
      </c>
      <c r="D557" s="346" t="s">
        <v>1</v>
      </c>
      <c r="E557" s="346" t="s">
        <v>14954</v>
      </c>
      <c r="F557" s="346">
        <v>5</v>
      </c>
      <c r="G557" s="346">
        <v>0</v>
      </c>
      <c r="H557" s="346">
        <v>0</v>
      </c>
      <c r="I557" s="346"/>
      <c r="J557" s="346"/>
      <c r="K557" s="346"/>
      <c r="L557" s="346"/>
      <c r="M557" s="346"/>
      <c r="N557" s="346"/>
      <c r="O557" s="346"/>
      <c r="P557" s="346"/>
      <c r="Q557" s="346"/>
      <c r="R557" s="347">
        <f t="shared" si="70"/>
        <v>0</v>
      </c>
      <c r="S557" s="347">
        <f t="shared" si="71"/>
        <v>0</v>
      </c>
      <c r="T557" s="347">
        <f t="shared" si="72"/>
        <v>0</v>
      </c>
      <c r="U557" s="347">
        <f t="shared" si="73"/>
        <v>0</v>
      </c>
      <c r="V557" s="347">
        <f t="shared" si="74"/>
        <v>0</v>
      </c>
      <c r="W557" s="347">
        <f t="shared" si="75"/>
        <v>0</v>
      </c>
      <c r="X557" s="347">
        <f t="shared" si="76"/>
        <v>0</v>
      </c>
      <c r="Y557" s="347">
        <f t="shared" si="77"/>
        <v>0</v>
      </c>
      <c r="Z557" s="347">
        <f t="shared" si="78"/>
        <v>0</v>
      </c>
      <c r="AA557" s="347">
        <f t="shared" si="79"/>
        <v>0</v>
      </c>
      <c r="AB557" s="347" t="str">
        <f t="shared" si="80"/>
        <v/>
      </c>
      <c r="AC557" s="347" t="str">
        <f t="shared" si="81"/>
        <v/>
      </c>
      <c r="AD557" s="347" t="str">
        <f t="shared" si="82"/>
        <v/>
      </c>
      <c r="AE557" s="347" t="str">
        <f t="shared" si="83"/>
        <v/>
      </c>
    </row>
    <row r="558" spans="1:31" s="344" customFormat="1" ht="21" customHeight="1" x14ac:dyDescent="0.25">
      <c r="A558" s="346" t="s">
        <v>14642</v>
      </c>
      <c r="B558" s="346" t="s">
        <v>15569</v>
      </c>
      <c r="C558" s="346" t="s">
        <v>15190</v>
      </c>
      <c r="D558" s="346" t="s">
        <v>4</v>
      </c>
      <c r="E558" s="346" t="s">
        <v>103</v>
      </c>
      <c r="F558" s="346">
        <v>1</v>
      </c>
      <c r="G558" s="346">
        <v>4</v>
      </c>
      <c r="H558" s="346">
        <v>0</v>
      </c>
      <c r="I558" s="346" t="s">
        <v>15190</v>
      </c>
      <c r="J558" s="346"/>
      <c r="K558" s="346" t="s">
        <v>15191</v>
      </c>
      <c r="L558" s="346"/>
      <c r="M558" s="346" t="s">
        <v>15190</v>
      </c>
      <c r="N558" s="346" t="s">
        <v>146</v>
      </c>
      <c r="O558" s="346" t="s">
        <v>15192</v>
      </c>
      <c r="P558" s="346" t="s">
        <v>15193</v>
      </c>
      <c r="Q558" s="346" t="s">
        <v>15194</v>
      </c>
      <c r="R558" s="347">
        <f t="shared" si="70"/>
        <v>0</v>
      </c>
      <c r="S558" s="347">
        <f t="shared" si="71"/>
        <v>0</v>
      </c>
      <c r="T558" s="347">
        <f t="shared" si="72"/>
        <v>0</v>
      </c>
      <c r="U558" s="347">
        <f t="shared" si="73"/>
        <v>0</v>
      </c>
      <c r="V558" s="347">
        <f t="shared" si="74"/>
        <v>0</v>
      </c>
      <c r="W558" s="347">
        <f t="shared" si="75"/>
        <v>0</v>
      </c>
      <c r="X558" s="347">
        <f t="shared" si="76"/>
        <v>0</v>
      </c>
      <c r="Y558" s="347">
        <f t="shared" si="77"/>
        <v>0</v>
      </c>
      <c r="Z558" s="347">
        <f t="shared" si="78"/>
        <v>0</v>
      </c>
      <c r="AA558" s="347">
        <f t="shared" si="79"/>
        <v>0</v>
      </c>
      <c r="AB558" s="347" t="str">
        <f t="shared" si="80"/>
        <v/>
      </c>
      <c r="AC558" s="347" t="str">
        <f t="shared" si="81"/>
        <v/>
      </c>
      <c r="AD558" s="347" t="str">
        <f t="shared" si="82"/>
        <v/>
      </c>
      <c r="AE558" s="347" t="str">
        <f t="shared" si="83"/>
        <v/>
      </c>
    </row>
    <row r="559" spans="1:31" s="344" customFormat="1" ht="21" customHeight="1" x14ac:dyDescent="0.25">
      <c r="A559" s="346" t="s">
        <v>14642</v>
      </c>
      <c r="B559" s="346" t="s">
        <v>15570</v>
      </c>
      <c r="C559" s="346" t="s">
        <v>15196</v>
      </c>
      <c r="D559" s="346" t="s">
        <v>4</v>
      </c>
      <c r="E559" s="346" t="s">
        <v>103</v>
      </c>
      <c r="F559" s="346">
        <v>2</v>
      </c>
      <c r="G559" s="346">
        <v>3</v>
      </c>
      <c r="H559" s="346">
        <v>0</v>
      </c>
      <c r="I559" s="346" t="s">
        <v>15196</v>
      </c>
      <c r="J559" s="346"/>
      <c r="K559" s="346" t="s">
        <v>15197</v>
      </c>
      <c r="L559" s="346"/>
      <c r="M559" s="346" t="s">
        <v>15196</v>
      </c>
      <c r="N559" s="346" t="s">
        <v>147</v>
      </c>
      <c r="O559" s="346" t="s">
        <v>15571</v>
      </c>
      <c r="P559" s="346"/>
      <c r="Q559" s="346"/>
      <c r="R559" s="347">
        <f t="shared" si="70"/>
        <v>0</v>
      </c>
      <c r="S559" s="347">
        <f t="shared" si="71"/>
        <v>0</v>
      </c>
      <c r="T559" s="347">
        <f t="shared" si="72"/>
        <v>0</v>
      </c>
      <c r="U559" s="347">
        <f t="shared" si="73"/>
        <v>0</v>
      </c>
      <c r="V559" s="347">
        <f t="shared" si="74"/>
        <v>0</v>
      </c>
      <c r="W559" s="347">
        <f t="shared" si="75"/>
        <v>0</v>
      </c>
      <c r="X559" s="347">
        <f t="shared" si="76"/>
        <v>0</v>
      </c>
      <c r="Y559" s="347">
        <f t="shared" si="77"/>
        <v>0</v>
      </c>
      <c r="Z559" s="347">
        <f t="shared" si="78"/>
        <v>0</v>
      </c>
      <c r="AA559" s="347">
        <f t="shared" si="79"/>
        <v>0</v>
      </c>
      <c r="AB559" s="347" t="str">
        <f t="shared" si="80"/>
        <v/>
      </c>
      <c r="AC559" s="347" t="str">
        <f t="shared" si="81"/>
        <v/>
      </c>
      <c r="AD559" s="347" t="str">
        <f t="shared" si="82"/>
        <v/>
      </c>
      <c r="AE559" s="347" t="str">
        <f t="shared" si="83"/>
        <v/>
      </c>
    </row>
    <row r="560" spans="1:31" s="344" customFormat="1" ht="21" customHeight="1" x14ac:dyDescent="0.25">
      <c r="A560" s="346" t="s">
        <v>14642</v>
      </c>
      <c r="B560" s="346" t="s">
        <v>15572</v>
      </c>
      <c r="C560" s="346" t="s">
        <v>14933</v>
      </c>
      <c r="D560" s="346" t="s">
        <v>4</v>
      </c>
      <c r="E560" s="346" t="s">
        <v>103</v>
      </c>
      <c r="F560" s="346">
        <v>3</v>
      </c>
      <c r="G560" s="346">
        <v>3</v>
      </c>
      <c r="H560" s="346">
        <v>0</v>
      </c>
      <c r="I560" s="346" t="s">
        <v>14933</v>
      </c>
      <c r="J560" s="346"/>
      <c r="K560" s="346" t="s">
        <v>14934</v>
      </c>
      <c r="L560" s="346"/>
      <c r="M560" s="346" t="s">
        <v>14933</v>
      </c>
      <c r="N560" s="346" t="s">
        <v>14935</v>
      </c>
      <c r="O560" s="346" t="s">
        <v>14936</v>
      </c>
      <c r="P560" s="346" t="s">
        <v>14937</v>
      </c>
      <c r="Q560" s="346" t="s">
        <v>14938</v>
      </c>
      <c r="R560" s="347">
        <f t="shared" si="70"/>
        <v>0</v>
      </c>
      <c r="S560" s="347">
        <f t="shared" si="71"/>
        <v>0</v>
      </c>
      <c r="T560" s="347">
        <f t="shared" si="72"/>
        <v>0</v>
      </c>
      <c r="U560" s="347">
        <f t="shared" si="73"/>
        <v>0</v>
      </c>
      <c r="V560" s="347">
        <f t="shared" si="74"/>
        <v>0</v>
      </c>
      <c r="W560" s="347">
        <f t="shared" si="75"/>
        <v>0</v>
      </c>
      <c r="X560" s="347">
        <f t="shared" si="76"/>
        <v>0</v>
      </c>
      <c r="Y560" s="347">
        <f t="shared" si="77"/>
        <v>0</v>
      </c>
      <c r="Z560" s="347">
        <f t="shared" si="78"/>
        <v>0</v>
      </c>
      <c r="AA560" s="347">
        <f t="shared" si="79"/>
        <v>0</v>
      </c>
      <c r="AB560" s="347" t="str">
        <f t="shared" si="80"/>
        <v/>
      </c>
      <c r="AC560" s="347" t="str">
        <f t="shared" si="81"/>
        <v/>
      </c>
      <c r="AD560" s="347" t="str">
        <f t="shared" si="82"/>
        <v/>
      </c>
      <c r="AE560" s="347" t="str">
        <f t="shared" si="83"/>
        <v/>
      </c>
    </row>
    <row r="561" spans="1:31" s="344" customFormat="1" ht="21" customHeight="1" x14ac:dyDescent="0.25">
      <c r="A561" s="346" t="s">
        <v>14642</v>
      </c>
      <c r="B561" s="346" t="s">
        <v>15573</v>
      </c>
      <c r="C561" s="346" t="s">
        <v>14940</v>
      </c>
      <c r="D561" s="346" t="s">
        <v>4</v>
      </c>
      <c r="E561" s="346" t="s">
        <v>103</v>
      </c>
      <c r="F561" s="346">
        <v>4</v>
      </c>
      <c r="G561" s="346">
        <v>2</v>
      </c>
      <c r="H561" s="346">
        <v>0</v>
      </c>
      <c r="I561" s="346" t="s">
        <v>14940</v>
      </c>
      <c r="J561" s="346"/>
      <c r="K561" s="346" t="s">
        <v>14941</v>
      </c>
      <c r="L561" s="346"/>
      <c r="M561" s="346" t="s">
        <v>14940</v>
      </c>
      <c r="N561" s="346" t="s">
        <v>126</v>
      </c>
      <c r="O561" s="346" t="s">
        <v>14942</v>
      </c>
      <c r="P561" s="346" t="s">
        <v>14943</v>
      </c>
      <c r="Q561" s="346" t="s">
        <v>14944</v>
      </c>
      <c r="R561" s="347">
        <f t="shared" si="70"/>
        <v>0</v>
      </c>
      <c r="S561" s="347">
        <f t="shared" si="71"/>
        <v>0</v>
      </c>
      <c r="T561" s="347">
        <f t="shared" si="72"/>
        <v>0</v>
      </c>
      <c r="U561" s="347">
        <f t="shared" si="73"/>
        <v>0</v>
      </c>
      <c r="V561" s="347">
        <f t="shared" si="74"/>
        <v>0</v>
      </c>
      <c r="W561" s="347">
        <f t="shared" si="75"/>
        <v>0</v>
      </c>
      <c r="X561" s="347">
        <f t="shared" si="76"/>
        <v>0</v>
      </c>
      <c r="Y561" s="347">
        <f t="shared" si="77"/>
        <v>0</v>
      </c>
      <c r="Z561" s="347">
        <f t="shared" si="78"/>
        <v>0</v>
      </c>
      <c r="AA561" s="347">
        <f t="shared" si="79"/>
        <v>0</v>
      </c>
      <c r="AB561" s="347" t="str">
        <f t="shared" si="80"/>
        <v/>
      </c>
      <c r="AC561" s="347" t="str">
        <f t="shared" si="81"/>
        <v/>
      </c>
      <c r="AD561" s="347" t="str">
        <f t="shared" si="82"/>
        <v/>
      </c>
      <c r="AE561" s="347" t="str">
        <f t="shared" si="83"/>
        <v/>
      </c>
    </row>
    <row r="562" spans="1:31" s="344" customFormat="1" ht="21" customHeight="1" x14ac:dyDescent="0.25">
      <c r="A562" s="346" t="s">
        <v>14642</v>
      </c>
      <c r="B562" s="346" t="s">
        <v>15574</v>
      </c>
      <c r="C562" s="346" t="s">
        <v>15575</v>
      </c>
      <c r="D562" s="346" t="s">
        <v>4</v>
      </c>
      <c r="E562" s="346" t="s">
        <v>14954</v>
      </c>
      <c r="F562" s="346">
        <v>5</v>
      </c>
      <c r="G562" s="346">
        <v>0</v>
      </c>
      <c r="H562" s="346">
        <v>0</v>
      </c>
      <c r="I562" s="346"/>
      <c r="J562" s="346"/>
      <c r="K562" s="346"/>
      <c r="L562" s="346"/>
      <c r="M562" s="346"/>
      <c r="N562" s="346"/>
      <c r="O562" s="346"/>
      <c r="P562" s="346"/>
      <c r="Q562" s="346"/>
      <c r="R562" s="347">
        <f t="shared" si="70"/>
        <v>0</v>
      </c>
      <c r="S562" s="347">
        <f t="shared" si="71"/>
        <v>0</v>
      </c>
      <c r="T562" s="347">
        <f t="shared" si="72"/>
        <v>0</v>
      </c>
      <c r="U562" s="347">
        <f t="shared" si="73"/>
        <v>0</v>
      </c>
      <c r="V562" s="347">
        <f t="shared" si="74"/>
        <v>0</v>
      </c>
      <c r="W562" s="347">
        <f t="shared" si="75"/>
        <v>0</v>
      </c>
      <c r="X562" s="347">
        <f t="shared" si="76"/>
        <v>0</v>
      </c>
      <c r="Y562" s="347">
        <f t="shared" si="77"/>
        <v>0</v>
      </c>
      <c r="Z562" s="347">
        <f t="shared" si="78"/>
        <v>0</v>
      </c>
      <c r="AA562" s="347">
        <f t="shared" si="79"/>
        <v>0</v>
      </c>
      <c r="AB562" s="347" t="str">
        <f t="shared" si="80"/>
        <v/>
      </c>
      <c r="AC562" s="347" t="str">
        <f t="shared" si="81"/>
        <v/>
      </c>
      <c r="AD562" s="347" t="str">
        <f t="shared" si="82"/>
        <v/>
      </c>
      <c r="AE562" s="347" t="str">
        <f t="shared" si="83"/>
        <v/>
      </c>
    </row>
    <row r="563" spans="1:31" s="344" customFormat="1" ht="21" customHeight="1" x14ac:dyDescent="0.25">
      <c r="A563" s="346" t="s">
        <v>14642</v>
      </c>
      <c r="B563" s="346" t="s">
        <v>15576</v>
      </c>
      <c r="C563" s="346" t="s">
        <v>15190</v>
      </c>
      <c r="D563" s="346" t="s">
        <v>1</v>
      </c>
      <c r="E563" s="346" t="s">
        <v>103</v>
      </c>
      <c r="F563" s="346">
        <v>1</v>
      </c>
      <c r="G563" s="346">
        <v>0</v>
      </c>
      <c r="H563" s="346">
        <v>3</v>
      </c>
      <c r="I563" s="346"/>
      <c r="J563" s="346" t="s">
        <v>15190</v>
      </c>
      <c r="K563" s="346"/>
      <c r="L563" s="346" t="s">
        <v>15203</v>
      </c>
      <c r="M563" s="346" t="s">
        <v>15190</v>
      </c>
      <c r="N563" s="346" t="s">
        <v>146</v>
      </c>
      <c r="O563" s="346" t="s">
        <v>15192</v>
      </c>
      <c r="P563" s="346" t="s">
        <v>15193</v>
      </c>
      <c r="Q563" s="346" t="s">
        <v>15194</v>
      </c>
      <c r="R563" s="347">
        <f t="shared" si="70"/>
        <v>0</v>
      </c>
      <c r="S563" s="347">
        <f t="shared" si="71"/>
        <v>0</v>
      </c>
      <c r="T563" s="347">
        <f t="shared" si="72"/>
        <v>0</v>
      </c>
      <c r="U563" s="347">
        <f t="shared" si="73"/>
        <v>0</v>
      </c>
      <c r="V563" s="347">
        <f t="shared" si="74"/>
        <v>0</v>
      </c>
      <c r="W563" s="347">
        <f t="shared" si="75"/>
        <v>0</v>
      </c>
      <c r="X563" s="347">
        <f t="shared" si="76"/>
        <v>0</v>
      </c>
      <c r="Y563" s="347">
        <f t="shared" si="77"/>
        <v>0</v>
      </c>
      <c r="Z563" s="347">
        <f t="shared" si="78"/>
        <v>0</v>
      </c>
      <c r="AA563" s="347">
        <f t="shared" si="79"/>
        <v>0</v>
      </c>
      <c r="AB563" s="347" t="str">
        <f t="shared" si="80"/>
        <v/>
      </c>
      <c r="AC563" s="347" t="str">
        <f t="shared" si="81"/>
        <v/>
      </c>
      <c r="AD563" s="347" t="str">
        <f t="shared" si="82"/>
        <v/>
      </c>
      <c r="AE563" s="347" t="str">
        <f t="shared" si="83"/>
        <v/>
      </c>
    </row>
    <row r="564" spans="1:31" s="344" customFormat="1" ht="21" customHeight="1" x14ac:dyDescent="0.25">
      <c r="A564" s="346" t="s">
        <v>14642</v>
      </c>
      <c r="B564" s="346" t="s">
        <v>15577</v>
      </c>
      <c r="C564" s="346" t="s">
        <v>15196</v>
      </c>
      <c r="D564" s="346" t="s">
        <v>1</v>
      </c>
      <c r="E564" s="346" t="s">
        <v>103</v>
      </c>
      <c r="F564" s="346">
        <v>2</v>
      </c>
      <c r="G564" s="346">
        <v>0</v>
      </c>
      <c r="H564" s="346">
        <v>3</v>
      </c>
      <c r="I564" s="346"/>
      <c r="J564" s="346" t="s">
        <v>15196</v>
      </c>
      <c r="K564" s="346"/>
      <c r="L564" s="346" t="s">
        <v>15205</v>
      </c>
      <c r="M564" s="346" t="s">
        <v>15196</v>
      </c>
      <c r="N564" s="346" t="s">
        <v>147</v>
      </c>
      <c r="O564" s="346" t="s">
        <v>15571</v>
      </c>
      <c r="P564" s="346"/>
      <c r="Q564" s="346"/>
      <c r="R564" s="347">
        <f t="shared" si="70"/>
        <v>0</v>
      </c>
      <c r="S564" s="347">
        <f t="shared" si="71"/>
        <v>0</v>
      </c>
      <c r="T564" s="347">
        <f t="shared" si="72"/>
        <v>0</v>
      </c>
      <c r="U564" s="347">
        <f t="shared" si="73"/>
        <v>0</v>
      </c>
      <c r="V564" s="347">
        <f t="shared" si="74"/>
        <v>0</v>
      </c>
      <c r="W564" s="347">
        <f t="shared" si="75"/>
        <v>0</v>
      </c>
      <c r="X564" s="347">
        <f t="shared" si="76"/>
        <v>0</v>
      </c>
      <c r="Y564" s="347">
        <f t="shared" si="77"/>
        <v>0</v>
      </c>
      <c r="Z564" s="347">
        <f t="shared" si="78"/>
        <v>0</v>
      </c>
      <c r="AA564" s="347">
        <f t="shared" si="79"/>
        <v>0</v>
      </c>
      <c r="AB564" s="347" t="str">
        <f t="shared" si="80"/>
        <v/>
      </c>
      <c r="AC564" s="347" t="str">
        <f t="shared" si="81"/>
        <v/>
      </c>
      <c r="AD564" s="347" t="str">
        <f t="shared" si="82"/>
        <v/>
      </c>
      <c r="AE564" s="347" t="str">
        <f t="shared" si="83"/>
        <v/>
      </c>
    </row>
    <row r="565" spans="1:31" s="344" customFormat="1" ht="21" customHeight="1" x14ac:dyDescent="0.25">
      <c r="A565" s="346" t="s">
        <v>14642</v>
      </c>
      <c r="B565" s="346" t="s">
        <v>15578</v>
      </c>
      <c r="C565" s="346" t="s">
        <v>14940</v>
      </c>
      <c r="D565" s="346" t="s">
        <v>1</v>
      </c>
      <c r="E565" s="346" t="s">
        <v>103</v>
      </c>
      <c r="F565" s="346">
        <v>3</v>
      </c>
      <c r="G565" s="346">
        <v>0</v>
      </c>
      <c r="H565" s="346">
        <v>2</v>
      </c>
      <c r="I565" s="346"/>
      <c r="J565" s="346" t="s">
        <v>14940</v>
      </c>
      <c r="K565" s="346"/>
      <c r="L565" s="346" t="s">
        <v>14957</v>
      </c>
      <c r="M565" s="346" t="s">
        <v>14940</v>
      </c>
      <c r="N565" s="346" t="s">
        <v>126</v>
      </c>
      <c r="O565" s="346" t="s">
        <v>14942</v>
      </c>
      <c r="P565" s="346" t="s">
        <v>14943</v>
      </c>
      <c r="Q565" s="346" t="s">
        <v>14944</v>
      </c>
      <c r="R565" s="347">
        <f t="shared" si="70"/>
        <v>0</v>
      </c>
      <c r="S565" s="347">
        <f t="shared" si="71"/>
        <v>0</v>
      </c>
      <c r="T565" s="347">
        <f t="shared" si="72"/>
        <v>0</v>
      </c>
      <c r="U565" s="347">
        <f t="shared" si="73"/>
        <v>0</v>
      </c>
      <c r="V565" s="347">
        <f t="shared" si="74"/>
        <v>0</v>
      </c>
      <c r="W565" s="347">
        <f t="shared" si="75"/>
        <v>0</v>
      </c>
      <c r="X565" s="347">
        <f t="shared" si="76"/>
        <v>0</v>
      </c>
      <c r="Y565" s="347">
        <f t="shared" si="77"/>
        <v>0</v>
      </c>
      <c r="Z565" s="347">
        <f t="shared" si="78"/>
        <v>0</v>
      </c>
      <c r="AA565" s="347">
        <f t="shared" si="79"/>
        <v>0</v>
      </c>
      <c r="AB565" s="347" t="str">
        <f t="shared" si="80"/>
        <v/>
      </c>
      <c r="AC565" s="347" t="str">
        <f t="shared" si="81"/>
        <v/>
      </c>
      <c r="AD565" s="347" t="str">
        <f t="shared" si="82"/>
        <v/>
      </c>
      <c r="AE565" s="347" t="str">
        <f t="shared" si="83"/>
        <v/>
      </c>
    </row>
    <row r="566" spans="1:31" s="344" customFormat="1" ht="21" customHeight="1" x14ac:dyDescent="0.25">
      <c r="A566" s="346" t="s">
        <v>14642</v>
      </c>
      <c r="B566" s="346" t="s">
        <v>15579</v>
      </c>
      <c r="C566" s="346" t="s">
        <v>14946</v>
      </c>
      <c r="D566" s="346" t="s">
        <v>1</v>
      </c>
      <c r="E566" s="346" t="s">
        <v>103</v>
      </c>
      <c r="F566" s="346">
        <v>4</v>
      </c>
      <c r="G566" s="346">
        <v>0</v>
      </c>
      <c r="H566" s="346">
        <v>2</v>
      </c>
      <c r="I566" s="346"/>
      <c r="J566" s="346" t="s">
        <v>14946</v>
      </c>
      <c r="K566" s="346"/>
      <c r="L566" s="346" t="s">
        <v>14959</v>
      </c>
      <c r="M566" s="346" t="s">
        <v>14946</v>
      </c>
      <c r="N566" s="346" t="s">
        <v>14948</v>
      </c>
      <c r="O566" s="346" t="s">
        <v>14949</v>
      </c>
      <c r="P566" s="346" t="s">
        <v>14950</v>
      </c>
      <c r="Q566" s="346" t="s">
        <v>14951</v>
      </c>
      <c r="R566" s="347">
        <f t="shared" si="70"/>
        <v>0</v>
      </c>
      <c r="S566" s="347">
        <f t="shared" si="71"/>
        <v>0</v>
      </c>
      <c r="T566" s="347">
        <f t="shared" si="72"/>
        <v>0</v>
      </c>
      <c r="U566" s="347">
        <f t="shared" si="73"/>
        <v>0</v>
      </c>
      <c r="V566" s="347">
        <f t="shared" si="74"/>
        <v>0</v>
      </c>
      <c r="W566" s="347">
        <f t="shared" si="75"/>
        <v>0</v>
      </c>
      <c r="X566" s="347">
        <f t="shared" si="76"/>
        <v>0</v>
      </c>
      <c r="Y566" s="347">
        <f t="shared" si="77"/>
        <v>0</v>
      </c>
      <c r="Z566" s="347">
        <f t="shared" si="78"/>
        <v>0</v>
      </c>
      <c r="AA566" s="347">
        <f t="shared" si="79"/>
        <v>0</v>
      </c>
      <c r="AB566" s="347" t="str">
        <f t="shared" si="80"/>
        <v/>
      </c>
      <c r="AC566" s="347" t="str">
        <f t="shared" si="81"/>
        <v/>
      </c>
      <c r="AD566" s="347" t="str">
        <f t="shared" si="82"/>
        <v/>
      </c>
      <c r="AE566" s="347" t="str">
        <f t="shared" si="83"/>
        <v/>
      </c>
    </row>
    <row r="567" spans="1:31" s="344" customFormat="1" ht="21" customHeight="1" x14ac:dyDescent="0.25">
      <c r="A567" s="346" t="s">
        <v>14642</v>
      </c>
      <c r="B567" s="346" t="s">
        <v>15580</v>
      </c>
      <c r="C567" s="346" t="s">
        <v>15581</v>
      </c>
      <c r="D567" s="346" t="s">
        <v>1</v>
      </c>
      <c r="E567" s="346" t="s">
        <v>14954</v>
      </c>
      <c r="F567" s="346">
        <v>5</v>
      </c>
      <c r="G567" s="346">
        <v>0</v>
      </c>
      <c r="H567" s="346">
        <v>0</v>
      </c>
      <c r="I567" s="346"/>
      <c r="J567" s="346"/>
      <c r="K567" s="346"/>
      <c r="L567" s="346"/>
      <c r="M567" s="346"/>
      <c r="N567" s="346"/>
      <c r="O567" s="346"/>
      <c r="P567" s="346"/>
      <c r="Q567" s="346"/>
      <c r="R567" s="347">
        <f t="shared" si="70"/>
        <v>0</v>
      </c>
      <c r="S567" s="347">
        <f t="shared" si="71"/>
        <v>0</v>
      </c>
      <c r="T567" s="347">
        <f t="shared" si="72"/>
        <v>0</v>
      </c>
      <c r="U567" s="347">
        <f t="shared" si="73"/>
        <v>0</v>
      </c>
      <c r="V567" s="347">
        <f t="shared" si="74"/>
        <v>0</v>
      </c>
      <c r="W567" s="347">
        <f t="shared" si="75"/>
        <v>0</v>
      </c>
      <c r="X567" s="347">
        <f t="shared" si="76"/>
        <v>0</v>
      </c>
      <c r="Y567" s="347">
        <f t="shared" si="77"/>
        <v>0</v>
      </c>
      <c r="Z567" s="347">
        <f t="shared" si="78"/>
        <v>0</v>
      </c>
      <c r="AA567" s="347">
        <f t="shared" si="79"/>
        <v>0</v>
      </c>
      <c r="AB567" s="347" t="str">
        <f t="shared" si="80"/>
        <v/>
      </c>
      <c r="AC567" s="347" t="str">
        <f t="shared" si="81"/>
        <v/>
      </c>
      <c r="AD567" s="347" t="str">
        <f t="shared" si="82"/>
        <v/>
      </c>
      <c r="AE567" s="347" t="str">
        <f t="shared" si="83"/>
        <v/>
      </c>
    </row>
    <row r="568" spans="1:31" s="344" customFormat="1" ht="21" customHeight="1" x14ac:dyDescent="0.25">
      <c r="A568" s="346" t="s">
        <v>14651</v>
      </c>
      <c r="B568" s="346" t="s">
        <v>15582</v>
      </c>
      <c r="C568" s="346" t="s">
        <v>15000</v>
      </c>
      <c r="D568" s="346" t="s">
        <v>4</v>
      </c>
      <c r="E568" s="346" t="s">
        <v>103</v>
      </c>
      <c r="F568" s="346">
        <v>1</v>
      </c>
      <c r="G568" s="346">
        <v>3</v>
      </c>
      <c r="H568" s="346">
        <v>0</v>
      </c>
      <c r="I568" s="346" t="s">
        <v>15000</v>
      </c>
      <c r="J568" s="346"/>
      <c r="K568" s="346" t="s">
        <v>15001</v>
      </c>
      <c r="L568" s="346"/>
      <c r="M568" s="346" t="s">
        <v>15000</v>
      </c>
      <c r="N568" s="346" t="s">
        <v>15002</v>
      </c>
      <c r="O568" s="346" t="s">
        <v>15003</v>
      </c>
      <c r="P568" s="346" t="s">
        <v>15004</v>
      </c>
      <c r="Q568" s="346" t="s">
        <v>15005</v>
      </c>
      <c r="R568" s="347">
        <f t="shared" si="70"/>
        <v>0</v>
      </c>
      <c r="S568" s="347">
        <f t="shared" si="71"/>
        <v>0</v>
      </c>
      <c r="T568" s="347">
        <f t="shared" si="72"/>
        <v>0</v>
      </c>
      <c r="U568" s="347">
        <f t="shared" si="73"/>
        <v>0</v>
      </c>
      <c r="V568" s="347">
        <f t="shared" si="74"/>
        <v>0</v>
      </c>
      <c r="W568" s="347">
        <f t="shared" si="75"/>
        <v>0</v>
      </c>
      <c r="X568" s="347">
        <f t="shared" si="76"/>
        <v>0</v>
      </c>
      <c r="Y568" s="347">
        <f t="shared" si="77"/>
        <v>0</v>
      </c>
      <c r="Z568" s="347">
        <f t="shared" si="78"/>
        <v>0</v>
      </c>
      <c r="AA568" s="347">
        <f t="shared" si="79"/>
        <v>0</v>
      </c>
      <c r="AB568" s="347" t="str">
        <f t="shared" si="80"/>
        <v/>
      </c>
      <c r="AC568" s="347" t="str">
        <f t="shared" si="81"/>
        <v/>
      </c>
      <c r="AD568" s="347" t="str">
        <f t="shared" si="82"/>
        <v/>
      </c>
      <c r="AE568" s="347" t="str">
        <f t="shared" si="83"/>
        <v/>
      </c>
    </row>
    <row r="569" spans="1:31" s="344" customFormat="1" ht="21" customHeight="1" x14ac:dyDescent="0.25">
      <c r="A569" s="346" t="s">
        <v>14651</v>
      </c>
      <c r="B569" s="346" t="s">
        <v>15583</v>
      </c>
      <c r="C569" s="346" t="s">
        <v>15007</v>
      </c>
      <c r="D569" s="346" t="s">
        <v>4</v>
      </c>
      <c r="E569" s="346" t="s">
        <v>103</v>
      </c>
      <c r="F569" s="346">
        <v>2</v>
      </c>
      <c r="G569" s="346">
        <v>3</v>
      </c>
      <c r="H569" s="346">
        <v>0</v>
      </c>
      <c r="I569" s="346" t="s">
        <v>15007</v>
      </c>
      <c r="J569" s="346"/>
      <c r="K569" s="346" t="s">
        <v>15008</v>
      </c>
      <c r="L569" s="346"/>
      <c r="M569" s="346" t="s">
        <v>15007</v>
      </c>
      <c r="N569" s="346" t="s">
        <v>15003</v>
      </c>
      <c r="O569" s="346" t="s">
        <v>15571</v>
      </c>
      <c r="P569" s="346"/>
      <c r="Q569" s="346"/>
      <c r="R569" s="347">
        <f t="shared" si="70"/>
        <v>0</v>
      </c>
      <c r="S569" s="347">
        <f t="shared" si="71"/>
        <v>0</v>
      </c>
      <c r="T569" s="347">
        <f t="shared" si="72"/>
        <v>0</v>
      </c>
      <c r="U569" s="347">
        <f t="shared" si="73"/>
        <v>0</v>
      </c>
      <c r="V569" s="347">
        <f t="shared" si="74"/>
        <v>0</v>
      </c>
      <c r="W569" s="347">
        <f t="shared" si="75"/>
        <v>0</v>
      </c>
      <c r="X569" s="347">
        <f t="shared" si="76"/>
        <v>0</v>
      </c>
      <c r="Y569" s="347">
        <f t="shared" si="77"/>
        <v>0</v>
      </c>
      <c r="Z569" s="347">
        <f t="shared" si="78"/>
        <v>0</v>
      </c>
      <c r="AA569" s="347">
        <f t="shared" si="79"/>
        <v>0</v>
      </c>
      <c r="AB569" s="347" t="str">
        <f t="shared" si="80"/>
        <v/>
      </c>
      <c r="AC569" s="347" t="str">
        <f t="shared" si="81"/>
        <v/>
      </c>
      <c r="AD569" s="347" t="str">
        <f t="shared" si="82"/>
        <v/>
      </c>
      <c r="AE569" s="347" t="str">
        <f t="shared" si="83"/>
        <v/>
      </c>
    </row>
    <row r="570" spans="1:31" s="344" customFormat="1" ht="21" customHeight="1" x14ac:dyDescent="0.25">
      <c r="A570" s="346" t="s">
        <v>14651</v>
      </c>
      <c r="B570" s="346" t="s">
        <v>15584</v>
      </c>
      <c r="C570" s="346" t="s">
        <v>14933</v>
      </c>
      <c r="D570" s="346" t="s">
        <v>4</v>
      </c>
      <c r="E570" s="346" t="s">
        <v>103</v>
      </c>
      <c r="F570" s="346">
        <v>3</v>
      </c>
      <c r="G570" s="346">
        <v>2</v>
      </c>
      <c r="H570" s="346">
        <v>0</v>
      </c>
      <c r="I570" s="346" t="s">
        <v>14933</v>
      </c>
      <c r="J570" s="346"/>
      <c r="K570" s="346" t="s">
        <v>14934</v>
      </c>
      <c r="L570" s="346"/>
      <c r="M570" s="346" t="s">
        <v>14933</v>
      </c>
      <c r="N570" s="346" t="s">
        <v>14935</v>
      </c>
      <c r="O570" s="346" t="s">
        <v>14936</v>
      </c>
      <c r="P570" s="346" t="s">
        <v>14937</v>
      </c>
      <c r="Q570" s="346" t="s">
        <v>14938</v>
      </c>
      <c r="R570" s="347">
        <f t="shared" si="70"/>
        <v>0</v>
      </c>
      <c r="S570" s="347">
        <f t="shared" si="71"/>
        <v>0</v>
      </c>
      <c r="T570" s="347">
        <f t="shared" si="72"/>
        <v>0</v>
      </c>
      <c r="U570" s="347">
        <f t="shared" si="73"/>
        <v>0</v>
      </c>
      <c r="V570" s="347">
        <f t="shared" si="74"/>
        <v>0</v>
      </c>
      <c r="W570" s="347">
        <f t="shared" si="75"/>
        <v>0</v>
      </c>
      <c r="X570" s="347">
        <f t="shared" si="76"/>
        <v>0</v>
      </c>
      <c r="Y570" s="347">
        <f t="shared" si="77"/>
        <v>0</v>
      </c>
      <c r="Z570" s="347">
        <f t="shared" si="78"/>
        <v>0</v>
      </c>
      <c r="AA570" s="347">
        <f t="shared" si="79"/>
        <v>0</v>
      </c>
      <c r="AB570" s="347" t="str">
        <f t="shared" si="80"/>
        <v/>
      </c>
      <c r="AC570" s="347" t="str">
        <f t="shared" si="81"/>
        <v/>
      </c>
      <c r="AD570" s="347" t="str">
        <f t="shared" si="82"/>
        <v/>
      </c>
      <c r="AE570" s="347" t="str">
        <f t="shared" si="83"/>
        <v/>
      </c>
    </row>
    <row r="571" spans="1:31" s="344" customFormat="1" ht="21" customHeight="1" x14ac:dyDescent="0.25">
      <c r="A571" s="346" t="s">
        <v>14651</v>
      </c>
      <c r="B571" s="346" t="s">
        <v>15585</v>
      </c>
      <c r="C571" s="346" t="s">
        <v>14940</v>
      </c>
      <c r="D571" s="346" t="s">
        <v>4</v>
      </c>
      <c r="E571" s="346" t="s">
        <v>103</v>
      </c>
      <c r="F571" s="346">
        <v>4</v>
      </c>
      <c r="G571" s="346">
        <v>2</v>
      </c>
      <c r="H571" s="346">
        <v>0</v>
      </c>
      <c r="I571" s="346" t="s">
        <v>14940</v>
      </c>
      <c r="J571" s="346"/>
      <c r="K571" s="346" t="s">
        <v>14941</v>
      </c>
      <c r="L571" s="346"/>
      <c r="M571" s="346" t="s">
        <v>14940</v>
      </c>
      <c r="N571" s="346" t="s">
        <v>126</v>
      </c>
      <c r="O571" s="346" t="s">
        <v>14942</v>
      </c>
      <c r="P571" s="346" t="s">
        <v>14943</v>
      </c>
      <c r="Q571" s="346" t="s">
        <v>14944</v>
      </c>
      <c r="R571" s="347">
        <f t="shared" si="70"/>
        <v>0</v>
      </c>
      <c r="S571" s="347">
        <f t="shared" si="71"/>
        <v>0</v>
      </c>
      <c r="T571" s="347">
        <f t="shared" si="72"/>
        <v>0</v>
      </c>
      <c r="U571" s="347">
        <f t="shared" si="73"/>
        <v>0</v>
      </c>
      <c r="V571" s="347">
        <f t="shared" si="74"/>
        <v>0</v>
      </c>
      <c r="W571" s="347">
        <f t="shared" si="75"/>
        <v>0</v>
      </c>
      <c r="X571" s="347">
        <f t="shared" si="76"/>
        <v>0</v>
      </c>
      <c r="Y571" s="347">
        <f t="shared" si="77"/>
        <v>0</v>
      </c>
      <c r="Z571" s="347">
        <f t="shared" si="78"/>
        <v>0</v>
      </c>
      <c r="AA571" s="347">
        <f t="shared" si="79"/>
        <v>0</v>
      </c>
      <c r="AB571" s="347" t="str">
        <f t="shared" si="80"/>
        <v/>
      </c>
      <c r="AC571" s="347" t="str">
        <f t="shared" si="81"/>
        <v/>
      </c>
      <c r="AD571" s="347" t="str">
        <f t="shared" si="82"/>
        <v/>
      </c>
      <c r="AE571" s="347" t="str">
        <f t="shared" si="83"/>
        <v/>
      </c>
    </row>
    <row r="572" spans="1:31" s="344" customFormat="1" ht="21" customHeight="1" x14ac:dyDescent="0.25">
      <c r="A572" s="346" t="s">
        <v>14651</v>
      </c>
      <c r="B572" s="346" t="s">
        <v>15586</v>
      </c>
      <c r="C572" s="346" t="s">
        <v>15587</v>
      </c>
      <c r="D572" s="346" t="s">
        <v>4</v>
      </c>
      <c r="E572" s="346" t="s">
        <v>14954</v>
      </c>
      <c r="F572" s="346">
        <v>5</v>
      </c>
      <c r="G572" s="346">
        <v>0</v>
      </c>
      <c r="H572" s="346">
        <v>0</v>
      </c>
      <c r="I572" s="346"/>
      <c r="J572" s="346"/>
      <c r="K572" s="346"/>
      <c r="L572" s="346"/>
      <c r="M572" s="346"/>
      <c r="N572" s="346"/>
      <c r="O572" s="346"/>
      <c r="P572" s="346"/>
      <c r="Q572" s="346"/>
      <c r="R572" s="347">
        <f t="shared" ref="R572:R635" si="84">IF(AND($A572=$B$20,$D572="PRO",$E572="POS"),1,0)</f>
        <v>0</v>
      </c>
      <c r="S572" s="347">
        <f t="shared" ref="S572:S635" si="85">IF(AND($A572=$B$20,$D572="CFA",$E572="POS"),1,0)</f>
        <v>0</v>
      </c>
      <c r="T572" s="347">
        <f t="shared" ref="T572:T635" si="86">IF($R572=0,0,IF(OR(AND($M572&lt;&gt;"",ISNUMBER(SEARCH($M572,$B$5))),AND($N572&lt;&gt;"",ISNUMBER(SEARCH($N572,$B$5)),OR($O572="",ISNUMBER(SEARCH($O572,$B$5))))),1,0))</f>
        <v>0</v>
      </c>
      <c r="U572" s="347">
        <f t="shared" ref="U572:U635" si="87">IF($R572=0,0,IF(OR(AND($M572&lt;&gt;"",ISNUMBER(SEARCH($M572,$B$5&amp;" "&amp;$B$10))),AND($N572&lt;&gt;"",ISNUMBER(SEARCH($N572,$B$5&amp;" "&amp;$B$10)),OR($O572="",ISNUMBER(SEARCH($O572,$B$5&amp;" "&amp;$B$10))))),1,0))</f>
        <v>0</v>
      </c>
      <c r="V572" s="347">
        <f t="shared" ref="V572:V635" si="88">IF($S572=0,0,IF(OR(AND($M572&lt;&gt;"",ISNUMBER(SEARCH($M572,$D$5))),AND($N572&lt;&gt;"",ISNUMBER(SEARCH($N572,$D$5)),OR($O572="",ISNUMBER(SEARCH($O572,$D$5))))),1,0))</f>
        <v>0</v>
      </c>
      <c r="W572" s="347">
        <f t="shared" ref="W572:W635" si="89">IF($S572=0,0,IF(OR(AND($M572&lt;&gt;"",ISNUMBER(SEARCH($M572,$D$5&amp;" "&amp;$D$10))),AND($N572&lt;&gt;"",ISNUMBER(SEARCH($N572,$D$5&amp;" "&amp;$D$10)),OR($O572="",ISNUMBER(SEARCH($O572,$D$5&amp;" "&amp;$D$10))))),1,0))</f>
        <v>0</v>
      </c>
      <c r="X572" s="347">
        <f t="shared" ref="X572:X635" si="90">IF($T572=1,$G572,0)</f>
        <v>0</v>
      </c>
      <c r="Y572" s="347">
        <f t="shared" ref="Y572:Y635" si="91">IF($U572=1,$G572,0)</f>
        <v>0</v>
      </c>
      <c r="Z572" s="347">
        <f t="shared" ref="Z572:Z635" si="92">IF($V572=1,$H572,0)</f>
        <v>0</v>
      </c>
      <c r="AA572" s="347">
        <f t="shared" ref="AA572:AA635" si="93">IF($W572=1,$H572,0)</f>
        <v>0</v>
      </c>
      <c r="AB572" s="347" t="str">
        <f t="shared" ref="AB572:AB635" si="94">IF(AND($R572=1,$T572=0),$F572+ROW()/100000,"")</f>
        <v/>
      </c>
      <c r="AC572" s="347" t="str">
        <f t="shared" ref="AC572:AC635" si="95">IF(AND($R572=1,$U572=0),$F572+ROW()/100000,"")</f>
        <v/>
      </c>
      <c r="AD572" s="347" t="str">
        <f t="shared" ref="AD572:AD635" si="96">IF(AND($S572=1,$V572=0),$F572+ROW()/100000,"")</f>
        <v/>
      </c>
      <c r="AE572" s="347" t="str">
        <f t="shared" ref="AE572:AE635" si="97">IF(AND($S572=1,$W572=0),$F572+ROW()/100000,"")</f>
        <v/>
      </c>
    </row>
    <row r="573" spans="1:31" s="344" customFormat="1" ht="21" customHeight="1" x14ac:dyDescent="0.25">
      <c r="A573" s="346" t="s">
        <v>14651</v>
      </c>
      <c r="B573" s="346" t="s">
        <v>15588</v>
      </c>
      <c r="C573" s="346" t="s">
        <v>15000</v>
      </c>
      <c r="D573" s="346" t="s">
        <v>1</v>
      </c>
      <c r="E573" s="346" t="s">
        <v>103</v>
      </c>
      <c r="F573" s="346">
        <v>1</v>
      </c>
      <c r="G573" s="346">
        <v>0</v>
      </c>
      <c r="H573" s="346">
        <v>3</v>
      </c>
      <c r="I573" s="346"/>
      <c r="J573" s="346" t="s">
        <v>15000</v>
      </c>
      <c r="K573" s="346"/>
      <c r="L573" s="346" t="s">
        <v>15014</v>
      </c>
      <c r="M573" s="346" t="s">
        <v>15000</v>
      </c>
      <c r="N573" s="346" t="s">
        <v>15002</v>
      </c>
      <c r="O573" s="346" t="s">
        <v>15003</v>
      </c>
      <c r="P573" s="346" t="s">
        <v>15004</v>
      </c>
      <c r="Q573" s="346" t="s">
        <v>15005</v>
      </c>
      <c r="R573" s="347">
        <f t="shared" si="84"/>
        <v>0</v>
      </c>
      <c r="S573" s="347">
        <f t="shared" si="85"/>
        <v>0</v>
      </c>
      <c r="T573" s="347">
        <f t="shared" si="86"/>
        <v>0</v>
      </c>
      <c r="U573" s="347">
        <f t="shared" si="87"/>
        <v>0</v>
      </c>
      <c r="V573" s="347">
        <f t="shared" si="88"/>
        <v>0</v>
      </c>
      <c r="W573" s="347">
        <f t="shared" si="89"/>
        <v>0</v>
      </c>
      <c r="X573" s="347">
        <f t="shared" si="90"/>
        <v>0</v>
      </c>
      <c r="Y573" s="347">
        <f t="shared" si="91"/>
        <v>0</v>
      </c>
      <c r="Z573" s="347">
        <f t="shared" si="92"/>
        <v>0</v>
      </c>
      <c r="AA573" s="347">
        <f t="shared" si="93"/>
        <v>0</v>
      </c>
      <c r="AB573" s="347" t="str">
        <f t="shared" si="94"/>
        <v/>
      </c>
      <c r="AC573" s="347" t="str">
        <f t="shared" si="95"/>
        <v/>
      </c>
      <c r="AD573" s="347" t="str">
        <f t="shared" si="96"/>
        <v/>
      </c>
      <c r="AE573" s="347" t="str">
        <f t="shared" si="97"/>
        <v/>
      </c>
    </row>
    <row r="574" spans="1:31" s="344" customFormat="1" ht="21" customHeight="1" x14ac:dyDescent="0.25">
      <c r="A574" s="346" t="s">
        <v>14651</v>
      </c>
      <c r="B574" s="346" t="s">
        <v>15589</v>
      </c>
      <c r="C574" s="346" t="s">
        <v>15007</v>
      </c>
      <c r="D574" s="346" t="s">
        <v>1</v>
      </c>
      <c r="E574" s="346" t="s">
        <v>103</v>
      </c>
      <c r="F574" s="346">
        <v>2</v>
      </c>
      <c r="G574" s="346">
        <v>0</v>
      </c>
      <c r="H574" s="346">
        <v>2</v>
      </c>
      <c r="I574" s="346"/>
      <c r="J574" s="346" t="s">
        <v>15007</v>
      </c>
      <c r="K574" s="346"/>
      <c r="L574" s="346" t="s">
        <v>15016</v>
      </c>
      <c r="M574" s="346" t="s">
        <v>15007</v>
      </c>
      <c r="N574" s="346" t="s">
        <v>15003</v>
      </c>
      <c r="O574" s="346" t="s">
        <v>15571</v>
      </c>
      <c r="P574" s="346"/>
      <c r="Q574" s="346"/>
      <c r="R574" s="347">
        <f t="shared" si="84"/>
        <v>0</v>
      </c>
      <c r="S574" s="347">
        <f t="shared" si="85"/>
        <v>0</v>
      </c>
      <c r="T574" s="347">
        <f t="shared" si="86"/>
        <v>0</v>
      </c>
      <c r="U574" s="347">
        <f t="shared" si="87"/>
        <v>0</v>
      </c>
      <c r="V574" s="347">
        <f t="shared" si="88"/>
        <v>0</v>
      </c>
      <c r="W574" s="347">
        <f t="shared" si="89"/>
        <v>0</v>
      </c>
      <c r="X574" s="347">
        <f t="shared" si="90"/>
        <v>0</v>
      </c>
      <c r="Y574" s="347">
        <f t="shared" si="91"/>
        <v>0</v>
      </c>
      <c r="Z574" s="347">
        <f t="shared" si="92"/>
        <v>0</v>
      </c>
      <c r="AA574" s="347">
        <f t="shared" si="93"/>
        <v>0</v>
      </c>
      <c r="AB574" s="347" t="str">
        <f t="shared" si="94"/>
        <v/>
      </c>
      <c r="AC574" s="347" t="str">
        <f t="shared" si="95"/>
        <v/>
      </c>
      <c r="AD574" s="347" t="str">
        <f t="shared" si="96"/>
        <v/>
      </c>
      <c r="AE574" s="347" t="str">
        <f t="shared" si="97"/>
        <v/>
      </c>
    </row>
    <row r="575" spans="1:31" s="344" customFormat="1" ht="21" customHeight="1" x14ac:dyDescent="0.25">
      <c r="A575" s="346" t="s">
        <v>14651</v>
      </c>
      <c r="B575" s="346" t="s">
        <v>15590</v>
      </c>
      <c r="C575" s="346" t="s">
        <v>14940</v>
      </c>
      <c r="D575" s="346" t="s">
        <v>1</v>
      </c>
      <c r="E575" s="346" t="s">
        <v>103</v>
      </c>
      <c r="F575" s="346">
        <v>3</v>
      </c>
      <c r="G575" s="346">
        <v>0</v>
      </c>
      <c r="H575" s="346">
        <v>2</v>
      </c>
      <c r="I575" s="346"/>
      <c r="J575" s="346" t="s">
        <v>14940</v>
      </c>
      <c r="K575" s="346"/>
      <c r="L575" s="346" t="s">
        <v>14957</v>
      </c>
      <c r="M575" s="346" t="s">
        <v>14940</v>
      </c>
      <c r="N575" s="346" t="s">
        <v>126</v>
      </c>
      <c r="O575" s="346" t="s">
        <v>14942</v>
      </c>
      <c r="P575" s="346" t="s">
        <v>14943</v>
      </c>
      <c r="Q575" s="346" t="s">
        <v>14944</v>
      </c>
      <c r="R575" s="347">
        <f t="shared" si="84"/>
        <v>0</v>
      </c>
      <c r="S575" s="347">
        <f t="shared" si="85"/>
        <v>0</v>
      </c>
      <c r="T575" s="347">
        <f t="shared" si="86"/>
        <v>0</v>
      </c>
      <c r="U575" s="347">
        <f t="shared" si="87"/>
        <v>0</v>
      </c>
      <c r="V575" s="347">
        <f t="shared" si="88"/>
        <v>0</v>
      </c>
      <c r="W575" s="347">
        <f t="shared" si="89"/>
        <v>0</v>
      </c>
      <c r="X575" s="347">
        <f t="shared" si="90"/>
        <v>0</v>
      </c>
      <c r="Y575" s="347">
        <f t="shared" si="91"/>
        <v>0</v>
      </c>
      <c r="Z575" s="347">
        <f t="shared" si="92"/>
        <v>0</v>
      </c>
      <c r="AA575" s="347">
        <f t="shared" si="93"/>
        <v>0</v>
      </c>
      <c r="AB575" s="347" t="str">
        <f t="shared" si="94"/>
        <v/>
      </c>
      <c r="AC575" s="347" t="str">
        <f t="shared" si="95"/>
        <v/>
      </c>
      <c r="AD575" s="347" t="str">
        <f t="shared" si="96"/>
        <v/>
      </c>
      <c r="AE575" s="347" t="str">
        <f t="shared" si="97"/>
        <v/>
      </c>
    </row>
    <row r="576" spans="1:31" s="344" customFormat="1" ht="21" customHeight="1" x14ac:dyDescent="0.25">
      <c r="A576" s="346" t="s">
        <v>14651</v>
      </c>
      <c r="B576" s="346" t="s">
        <v>15591</v>
      </c>
      <c r="C576" s="346" t="s">
        <v>14946</v>
      </c>
      <c r="D576" s="346" t="s">
        <v>1</v>
      </c>
      <c r="E576" s="346" t="s">
        <v>103</v>
      </c>
      <c r="F576" s="346">
        <v>4</v>
      </c>
      <c r="G576" s="346">
        <v>0</v>
      </c>
      <c r="H576" s="346">
        <v>2</v>
      </c>
      <c r="I576" s="346"/>
      <c r="J576" s="346" t="s">
        <v>14946</v>
      </c>
      <c r="K576" s="346"/>
      <c r="L576" s="346" t="s">
        <v>14959</v>
      </c>
      <c r="M576" s="346" t="s">
        <v>14946</v>
      </c>
      <c r="N576" s="346" t="s">
        <v>14948</v>
      </c>
      <c r="O576" s="346" t="s">
        <v>14949</v>
      </c>
      <c r="P576" s="346" t="s">
        <v>14950</v>
      </c>
      <c r="Q576" s="346" t="s">
        <v>14951</v>
      </c>
      <c r="R576" s="347">
        <f t="shared" si="84"/>
        <v>0</v>
      </c>
      <c r="S576" s="347">
        <f t="shared" si="85"/>
        <v>0</v>
      </c>
      <c r="T576" s="347">
        <f t="shared" si="86"/>
        <v>0</v>
      </c>
      <c r="U576" s="347">
        <f t="shared" si="87"/>
        <v>0</v>
      </c>
      <c r="V576" s="347">
        <f t="shared" si="88"/>
        <v>0</v>
      </c>
      <c r="W576" s="347">
        <f t="shared" si="89"/>
        <v>0</v>
      </c>
      <c r="X576" s="347">
        <f t="shared" si="90"/>
        <v>0</v>
      </c>
      <c r="Y576" s="347">
        <f t="shared" si="91"/>
        <v>0</v>
      </c>
      <c r="Z576" s="347">
        <f t="shared" si="92"/>
        <v>0</v>
      </c>
      <c r="AA576" s="347">
        <f t="shared" si="93"/>
        <v>0</v>
      </c>
      <c r="AB576" s="347" t="str">
        <f t="shared" si="94"/>
        <v/>
      </c>
      <c r="AC576" s="347" t="str">
        <f t="shared" si="95"/>
        <v/>
      </c>
      <c r="AD576" s="347" t="str">
        <f t="shared" si="96"/>
        <v/>
      </c>
      <c r="AE576" s="347" t="str">
        <f t="shared" si="97"/>
        <v/>
      </c>
    </row>
    <row r="577" spans="1:31" s="344" customFormat="1" ht="21" customHeight="1" x14ac:dyDescent="0.25">
      <c r="A577" s="346" t="s">
        <v>14651</v>
      </c>
      <c r="B577" s="346" t="s">
        <v>15592</v>
      </c>
      <c r="C577" s="346" t="s">
        <v>15593</v>
      </c>
      <c r="D577" s="346" t="s">
        <v>1</v>
      </c>
      <c r="E577" s="346" t="s">
        <v>14954</v>
      </c>
      <c r="F577" s="346">
        <v>5</v>
      </c>
      <c r="G577" s="346">
        <v>0</v>
      </c>
      <c r="H577" s="346">
        <v>0</v>
      </c>
      <c r="I577" s="346"/>
      <c r="J577" s="346"/>
      <c r="K577" s="346"/>
      <c r="L577" s="346"/>
      <c r="M577" s="346"/>
      <c r="N577" s="346"/>
      <c r="O577" s="346"/>
      <c r="P577" s="346"/>
      <c r="Q577" s="346"/>
      <c r="R577" s="347">
        <f t="shared" si="84"/>
        <v>0</v>
      </c>
      <c r="S577" s="347">
        <f t="shared" si="85"/>
        <v>0</v>
      </c>
      <c r="T577" s="347">
        <f t="shared" si="86"/>
        <v>0</v>
      </c>
      <c r="U577" s="347">
        <f t="shared" si="87"/>
        <v>0</v>
      </c>
      <c r="V577" s="347">
        <f t="shared" si="88"/>
        <v>0</v>
      </c>
      <c r="W577" s="347">
        <f t="shared" si="89"/>
        <v>0</v>
      </c>
      <c r="X577" s="347">
        <f t="shared" si="90"/>
        <v>0</v>
      </c>
      <c r="Y577" s="347">
        <f t="shared" si="91"/>
        <v>0</v>
      </c>
      <c r="Z577" s="347">
        <f t="shared" si="92"/>
        <v>0</v>
      </c>
      <c r="AA577" s="347">
        <f t="shared" si="93"/>
        <v>0</v>
      </c>
      <c r="AB577" s="347" t="str">
        <f t="shared" si="94"/>
        <v/>
      </c>
      <c r="AC577" s="347" t="str">
        <f t="shared" si="95"/>
        <v/>
      </c>
      <c r="AD577" s="347" t="str">
        <f t="shared" si="96"/>
        <v/>
      </c>
      <c r="AE577" s="347" t="str">
        <f t="shared" si="97"/>
        <v/>
      </c>
    </row>
    <row r="578" spans="1:31" s="344" customFormat="1" ht="21" customHeight="1" x14ac:dyDescent="0.25">
      <c r="A578" s="346" t="s">
        <v>14660</v>
      </c>
      <c r="B578" s="346" t="s">
        <v>15594</v>
      </c>
      <c r="C578" s="346" t="s">
        <v>15491</v>
      </c>
      <c r="D578" s="346" t="s">
        <v>4</v>
      </c>
      <c r="E578" s="346" t="s">
        <v>103</v>
      </c>
      <c r="F578" s="346">
        <v>1</v>
      </c>
      <c r="G578" s="346">
        <v>4</v>
      </c>
      <c r="H578" s="346">
        <v>0</v>
      </c>
      <c r="I578" s="346" t="s">
        <v>15491</v>
      </c>
      <c r="J578" s="346"/>
      <c r="K578" s="346" t="s">
        <v>15492</v>
      </c>
      <c r="L578" s="346"/>
      <c r="M578" s="346" t="s">
        <v>15491</v>
      </c>
      <c r="N578" s="346" t="s">
        <v>15493</v>
      </c>
      <c r="O578" s="346" t="s">
        <v>15494</v>
      </c>
      <c r="P578" s="346" t="s">
        <v>15495</v>
      </c>
      <c r="Q578" s="346" t="s">
        <v>15496</v>
      </c>
      <c r="R578" s="347">
        <f t="shared" si="84"/>
        <v>0</v>
      </c>
      <c r="S578" s="347">
        <f t="shared" si="85"/>
        <v>0</v>
      </c>
      <c r="T578" s="347">
        <f t="shared" si="86"/>
        <v>0</v>
      </c>
      <c r="U578" s="347">
        <f t="shared" si="87"/>
        <v>0</v>
      </c>
      <c r="V578" s="347">
        <f t="shared" si="88"/>
        <v>0</v>
      </c>
      <c r="W578" s="347">
        <f t="shared" si="89"/>
        <v>0</v>
      </c>
      <c r="X578" s="347">
        <f t="shared" si="90"/>
        <v>0</v>
      </c>
      <c r="Y578" s="347">
        <f t="shared" si="91"/>
        <v>0</v>
      </c>
      <c r="Z578" s="347">
        <f t="shared" si="92"/>
        <v>0</v>
      </c>
      <c r="AA578" s="347">
        <f t="shared" si="93"/>
        <v>0</v>
      </c>
      <c r="AB578" s="347" t="str">
        <f t="shared" si="94"/>
        <v/>
      </c>
      <c r="AC578" s="347" t="str">
        <f t="shared" si="95"/>
        <v/>
      </c>
      <c r="AD578" s="347" t="str">
        <f t="shared" si="96"/>
        <v/>
      </c>
      <c r="AE578" s="347" t="str">
        <f t="shared" si="97"/>
        <v/>
      </c>
    </row>
    <row r="579" spans="1:31" s="344" customFormat="1" ht="21" customHeight="1" x14ac:dyDescent="0.25">
      <c r="A579" s="346" t="s">
        <v>14660</v>
      </c>
      <c r="B579" s="346" t="s">
        <v>15595</v>
      </c>
      <c r="C579" s="346" t="s">
        <v>15498</v>
      </c>
      <c r="D579" s="346" t="s">
        <v>4</v>
      </c>
      <c r="E579" s="346" t="s">
        <v>103</v>
      </c>
      <c r="F579" s="346">
        <v>2</v>
      </c>
      <c r="G579" s="346">
        <v>3</v>
      </c>
      <c r="H579" s="346">
        <v>0</v>
      </c>
      <c r="I579" s="346" t="s">
        <v>15498</v>
      </c>
      <c r="J579" s="346"/>
      <c r="K579" s="346" t="s">
        <v>15499</v>
      </c>
      <c r="L579" s="346"/>
      <c r="M579" s="346" t="s">
        <v>15498</v>
      </c>
      <c r="N579" s="346" t="s">
        <v>15500</v>
      </c>
      <c r="O579" s="346" t="s">
        <v>15501</v>
      </c>
      <c r="P579" s="346" t="s">
        <v>15502</v>
      </c>
      <c r="Q579" s="346" t="s">
        <v>15503</v>
      </c>
      <c r="R579" s="347">
        <f t="shared" si="84"/>
        <v>0</v>
      </c>
      <c r="S579" s="347">
        <f t="shared" si="85"/>
        <v>0</v>
      </c>
      <c r="T579" s="347">
        <f t="shared" si="86"/>
        <v>0</v>
      </c>
      <c r="U579" s="347">
        <f t="shared" si="87"/>
        <v>0</v>
      </c>
      <c r="V579" s="347">
        <f t="shared" si="88"/>
        <v>0</v>
      </c>
      <c r="W579" s="347">
        <f t="shared" si="89"/>
        <v>0</v>
      </c>
      <c r="X579" s="347">
        <f t="shared" si="90"/>
        <v>0</v>
      </c>
      <c r="Y579" s="347">
        <f t="shared" si="91"/>
        <v>0</v>
      </c>
      <c r="Z579" s="347">
        <f t="shared" si="92"/>
        <v>0</v>
      </c>
      <c r="AA579" s="347">
        <f t="shared" si="93"/>
        <v>0</v>
      </c>
      <c r="AB579" s="347" t="str">
        <f t="shared" si="94"/>
        <v/>
      </c>
      <c r="AC579" s="347" t="str">
        <f t="shared" si="95"/>
        <v/>
      </c>
      <c r="AD579" s="347" t="str">
        <f t="shared" si="96"/>
        <v/>
      </c>
      <c r="AE579" s="347" t="str">
        <f t="shared" si="97"/>
        <v/>
      </c>
    </row>
    <row r="580" spans="1:31" s="344" customFormat="1" ht="21" customHeight="1" x14ac:dyDescent="0.25">
      <c r="A580" s="346" t="s">
        <v>14660</v>
      </c>
      <c r="B580" s="346" t="s">
        <v>15596</v>
      </c>
      <c r="C580" s="346" t="s">
        <v>14933</v>
      </c>
      <c r="D580" s="346" t="s">
        <v>4</v>
      </c>
      <c r="E580" s="346" t="s">
        <v>103</v>
      </c>
      <c r="F580" s="346">
        <v>3</v>
      </c>
      <c r="G580" s="346">
        <v>3</v>
      </c>
      <c r="H580" s="346">
        <v>0</v>
      </c>
      <c r="I580" s="346" t="s">
        <v>14933</v>
      </c>
      <c r="J580" s="346"/>
      <c r="K580" s="346" t="s">
        <v>14934</v>
      </c>
      <c r="L580" s="346"/>
      <c r="M580" s="346" t="s">
        <v>14933</v>
      </c>
      <c r="N580" s="346" t="s">
        <v>14935</v>
      </c>
      <c r="O580" s="346" t="s">
        <v>14936</v>
      </c>
      <c r="P580" s="346" t="s">
        <v>14937</v>
      </c>
      <c r="Q580" s="346" t="s">
        <v>14938</v>
      </c>
      <c r="R580" s="347">
        <f t="shared" si="84"/>
        <v>0</v>
      </c>
      <c r="S580" s="347">
        <f t="shared" si="85"/>
        <v>0</v>
      </c>
      <c r="T580" s="347">
        <f t="shared" si="86"/>
        <v>0</v>
      </c>
      <c r="U580" s="347">
        <f t="shared" si="87"/>
        <v>0</v>
      </c>
      <c r="V580" s="347">
        <f t="shared" si="88"/>
        <v>0</v>
      </c>
      <c r="W580" s="347">
        <f t="shared" si="89"/>
        <v>0</v>
      </c>
      <c r="X580" s="347">
        <f t="shared" si="90"/>
        <v>0</v>
      </c>
      <c r="Y580" s="347">
        <f t="shared" si="91"/>
        <v>0</v>
      </c>
      <c r="Z580" s="347">
        <f t="shared" si="92"/>
        <v>0</v>
      </c>
      <c r="AA580" s="347">
        <f t="shared" si="93"/>
        <v>0</v>
      </c>
      <c r="AB580" s="347" t="str">
        <f t="shared" si="94"/>
        <v/>
      </c>
      <c r="AC580" s="347" t="str">
        <f t="shared" si="95"/>
        <v/>
      </c>
      <c r="AD580" s="347" t="str">
        <f t="shared" si="96"/>
        <v/>
      </c>
      <c r="AE580" s="347" t="str">
        <f t="shared" si="97"/>
        <v/>
      </c>
    </row>
    <row r="581" spans="1:31" s="344" customFormat="1" ht="21" customHeight="1" x14ac:dyDescent="0.25">
      <c r="A581" s="346" t="s">
        <v>14660</v>
      </c>
      <c r="B581" s="346" t="s">
        <v>15597</v>
      </c>
      <c r="C581" s="346" t="s">
        <v>14940</v>
      </c>
      <c r="D581" s="346" t="s">
        <v>4</v>
      </c>
      <c r="E581" s="346" t="s">
        <v>103</v>
      </c>
      <c r="F581" s="346">
        <v>4</v>
      </c>
      <c r="G581" s="346">
        <v>2</v>
      </c>
      <c r="H581" s="346">
        <v>0</v>
      </c>
      <c r="I581" s="346" t="s">
        <v>14940</v>
      </c>
      <c r="J581" s="346"/>
      <c r="K581" s="346" t="s">
        <v>14941</v>
      </c>
      <c r="L581" s="346"/>
      <c r="M581" s="346" t="s">
        <v>14940</v>
      </c>
      <c r="N581" s="346" t="s">
        <v>126</v>
      </c>
      <c r="O581" s="346" t="s">
        <v>14942</v>
      </c>
      <c r="P581" s="346" t="s">
        <v>14943</v>
      </c>
      <c r="Q581" s="346" t="s">
        <v>14944</v>
      </c>
      <c r="R581" s="347">
        <f t="shared" si="84"/>
        <v>0</v>
      </c>
      <c r="S581" s="347">
        <f t="shared" si="85"/>
        <v>0</v>
      </c>
      <c r="T581" s="347">
        <f t="shared" si="86"/>
        <v>0</v>
      </c>
      <c r="U581" s="347">
        <f t="shared" si="87"/>
        <v>0</v>
      </c>
      <c r="V581" s="347">
        <f t="shared" si="88"/>
        <v>0</v>
      </c>
      <c r="W581" s="347">
        <f t="shared" si="89"/>
        <v>0</v>
      </c>
      <c r="X581" s="347">
        <f t="shared" si="90"/>
        <v>0</v>
      </c>
      <c r="Y581" s="347">
        <f t="shared" si="91"/>
        <v>0</v>
      </c>
      <c r="Z581" s="347">
        <f t="shared" si="92"/>
        <v>0</v>
      </c>
      <c r="AA581" s="347">
        <f t="shared" si="93"/>
        <v>0</v>
      </c>
      <c r="AB581" s="347" t="str">
        <f t="shared" si="94"/>
        <v/>
      </c>
      <c r="AC581" s="347" t="str">
        <f t="shared" si="95"/>
        <v/>
      </c>
      <c r="AD581" s="347" t="str">
        <f t="shared" si="96"/>
        <v/>
      </c>
      <c r="AE581" s="347" t="str">
        <f t="shared" si="97"/>
        <v/>
      </c>
    </row>
    <row r="582" spans="1:31" s="344" customFormat="1" ht="21" customHeight="1" x14ac:dyDescent="0.25">
      <c r="A582" s="346" t="s">
        <v>14660</v>
      </c>
      <c r="B582" s="346" t="s">
        <v>15598</v>
      </c>
      <c r="C582" s="346" t="s">
        <v>15599</v>
      </c>
      <c r="D582" s="346" t="s">
        <v>4</v>
      </c>
      <c r="E582" s="346" t="s">
        <v>14954</v>
      </c>
      <c r="F582" s="346">
        <v>5</v>
      </c>
      <c r="G582" s="346">
        <v>0</v>
      </c>
      <c r="H582" s="346">
        <v>0</v>
      </c>
      <c r="I582" s="346"/>
      <c r="J582" s="346"/>
      <c r="K582" s="346"/>
      <c r="L582" s="346"/>
      <c r="M582" s="346"/>
      <c r="N582" s="346"/>
      <c r="O582" s="346"/>
      <c r="P582" s="346"/>
      <c r="Q582" s="346"/>
      <c r="R582" s="347">
        <f t="shared" si="84"/>
        <v>0</v>
      </c>
      <c r="S582" s="347">
        <f t="shared" si="85"/>
        <v>0</v>
      </c>
      <c r="T582" s="347">
        <f t="shared" si="86"/>
        <v>0</v>
      </c>
      <c r="U582" s="347">
        <f t="shared" si="87"/>
        <v>0</v>
      </c>
      <c r="V582" s="347">
        <f t="shared" si="88"/>
        <v>0</v>
      </c>
      <c r="W582" s="347">
        <f t="shared" si="89"/>
        <v>0</v>
      </c>
      <c r="X582" s="347">
        <f t="shared" si="90"/>
        <v>0</v>
      </c>
      <c r="Y582" s="347">
        <f t="shared" si="91"/>
        <v>0</v>
      </c>
      <c r="Z582" s="347">
        <f t="shared" si="92"/>
        <v>0</v>
      </c>
      <c r="AA582" s="347">
        <f t="shared" si="93"/>
        <v>0</v>
      </c>
      <c r="AB582" s="347" t="str">
        <f t="shared" si="94"/>
        <v/>
      </c>
      <c r="AC582" s="347" t="str">
        <f t="shared" si="95"/>
        <v/>
      </c>
      <c r="AD582" s="347" t="str">
        <f t="shared" si="96"/>
        <v/>
      </c>
      <c r="AE582" s="347" t="str">
        <f t="shared" si="97"/>
        <v/>
      </c>
    </row>
    <row r="583" spans="1:31" s="344" customFormat="1" ht="21" customHeight="1" x14ac:dyDescent="0.25">
      <c r="A583" s="346" t="s">
        <v>14660</v>
      </c>
      <c r="B583" s="346" t="s">
        <v>15600</v>
      </c>
      <c r="C583" s="346" t="s">
        <v>15491</v>
      </c>
      <c r="D583" s="346" t="s">
        <v>1</v>
      </c>
      <c r="E583" s="346" t="s">
        <v>103</v>
      </c>
      <c r="F583" s="346">
        <v>1</v>
      </c>
      <c r="G583" s="346">
        <v>0</v>
      </c>
      <c r="H583" s="346">
        <v>3</v>
      </c>
      <c r="I583" s="346"/>
      <c r="J583" s="346" t="s">
        <v>15491</v>
      </c>
      <c r="K583" s="346"/>
      <c r="L583" s="346" t="s">
        <v>15509</v>
      </c>
      <c r="M583" s="346" t="s">
        <v>15491</v>
      </c>
      <c r="N583" s="346" t="s">
        <v>15493</v>
      </c>
      <c r="O583" s="346" t="s">
        <v>15494</v>
      </c>
      <c r="P583" s="346" t="s">
        <v>15495</v>
      </c>
      <c r="Q583" s="346" t="s">
        <v>15496</v>
      </c>
      <c r="R583" s="347">
        <f t="shared" si="84"/>
        <v>0</v>
      </c>
      <c r="S583" s="347">
        <f t="shared" si="85"/>
        <v>0</v>
      </c>
      <c r="T583" s="347">
        <f t="shared" si="86"/>
        <v>0</v>
      </c>
      <c r="U583" s="347">
        <f t="shared" si="87"/>
        <v>0</v>
      </c>
      <c r="V583" s="347">
        <f t="shared" si="88"/>
        <v>0</v>
      </c>
      <c r="W583" s="347">
        <f t="shared" si="89"/>
        <v>0</v>
      </c>
      <c r="X583" s="347">
        <f t="shared" si="90"/>
        <v>0</v>
      </c>
      <c r="Y583" s="347">
        <f t="shared" si="91"/>
        <v>0</v>
      </c>
      <c r="Z583" s="347">
        <f t="shared" si="92"/>
        <v>0</v>
      </c>
      <c r="AA583" s="347">
        <f t="shared" si="93"/>
        <v>0</v>
      </c>
      <c r="AB583" s="347" t="str">
        <f t="shared" si="94"/>
        <v/>
      </c>
      <c r="AC583" s="347" t="str">
        <f t="shared" si="95"/>
        <v/>
      </c>
      <c r="AD583" s="347" t="str">
        <f t="shared" si="96"/>
        <v/>
      </c>
      <c r="AE583" s="347" t="str">
        <f t="shared" si="97"/>
        <v/>
      </c>
    </row>
    <row r="584" spans="1:31" s="344" customFormat="1" ht="21" customHeight="1" x14ac:dyDescent="0.25">
      <c r="A584" s="346" t="s">
        <v>14660</v>
      </c>
      <c r="B584" s="346" t="s">
        <v>15601</v>
      </c>
      <c r="C584" s="346" t="s">
        <v>15498</v>
      </c>
      <c r="D584" s="346" t="s">
        <v>1</v>
      </c>
      <c r="E584" s="346" t="s">
        <v>103</v>
      </c>
      <c r="F584" s="346">
        <v>2</v>
      </c>
      <c r="G584" s="346">
        <v>0</v>
      </c>
      <c r="H584" s="346">
        <v>3</v>
      </c>
      <c r="I584" s="346"/>
      <c r="J584" s="346" t="s">
        <v>15498</v>
      </c>
      <c r="K584" s="346"/>
      <c r="L584" s="346" t="s">
        <v>15511</v>
      </c>
      <c r="M584" s="346" t="s">
        <v>15498</v>
      </c>
      <c r="N584" s="346" t="s">
        <v>15500</v>
      </c>
      <c r="O584" s="346" t="s">
        <v>15501</v>
      </c>
      <c r="P584" s="346" t="s">
        <v>15502</v>
      </c>
      <c r="Q584" s="346" t="s">
        <v>15503</v>
      </c>
      <c r="R584" s="347">
        <f t="shared" si="84"/>
        <v>0</v>
      </c>
      <c r="S584" s="347">
        <f t="shared" si="85"/>
        <v>0</v>
      </c>
      <c r="T584" s="347">
        <f t="shared" si="86"/>
        <v>0</v>
      </c>
      <c r="U584" s="347">
        <f t="shared" si="87"/>
        <v>0</v>
      </c>
      <c r="V584" s="347">
        <f t="shared" si="88"/>
        <v>0</v>
      </c>
      <c r="W584" s="347">
        <f t="shared" si="89"/>
        <v>0</v>
      </c>
      <c r="X584" s="347">
        <f t="shared" si="90"/>
        <v>0</v>
      </c>
      <c r="Y584" s="347">
        <f t="shared" si="91"/>
        <v>0</v>
      </c>
      <c r="Z584" s="347">
        <f t="shared" si="92"/>
        <v>0</v>
      </c>
      <c r="AA584" s="347">
        <f t="shared" si="93"/>
        <v>0</v>
      </c>
      <c r="AB584" s="347" t="str">
        <f t="shared" si="94"/>
        <v/>
      </c>
      <c r="AC584" s="347" t="str">
        <f t="shared" si="95"/>
        <v/>
      </c>
      <c r="AD584" s="347" t="str">
        <f t="shared" si="96"/>
        <v/>
      </c>
      <c r="AE584" s="347" t="str">
        <f t="shared" si="97"/>
        <v/>
      </c>
    </row>
    <row r="585" spans="1:31" s="344" customFormat="1" ht="21" customHeight="1" x14ac:dyDescent="0.25">
      <c r="A585" s="346" t="s">
        <v>14660</v>
      </c>
      <c r="B585" s="346" t="s">
        <v>15602</v>
      </c>
      <c r="C585" s="346" t="s">
        <v>14940</v>
      </c>
      <c r="D585" s="346" t="s">
        <v>1</v>
      </c>
      <c r="E585" s="346" t="s">
        <v>103</v>
      </c>
      <c r="F585" s="346">
        <v>3</v>
      </c>
      <c r="G585" s="346">
        <v>0</v>
      </c>
      <c r="H585" s="346">
        <v>2</v>
      </c>
      <c r="I585" s="346"/>
      <c r="J585" s="346" t="s">
        <v>14940</v>
      </c>
      <c r="K585" s="346"/>
      <c r="L585" s="346" t="s">
        <v>14957</v>
      </c>
      <c r="M585" s="346" t="s">
        <v>14940</v>
      </c>
      <c r="N585" s="346" t="s">
        <v>126</v>
      </c>
      <c r="O585" s="346" t="s">
        <v>14942</v>
      </c>
      <c r="P585" s="346" t="s">
        <v>14943</v>
      </c>
      <c r="Q585" s="346" t="s">
        <v>14944</v>
      </c>
      <c r="R585" s="347">
        <f t="shared" si="84"/>
        <v>0</v>
      </c>
      <c r="S585" s="347">
        <f t="shared" si="85"/>
        <v>0</v>
      </c>
      <c r="T585" s="347">
        <f t="shared" si="86"/>
        <v>0</v>
      </c>
      <c r="U585" s="347">
        <f t="shared" si="87"/>
        <v>0</v>
      </c>
      <c r="V585" s="347">
        <f t="shared" si="88"/>
        <v>0</v>
      </c>
      <c r="W585" s="347">
        <f t="shared" si="89"/>
        <v>0</v>
      </c>
      <c r="X585" s="347">
        <f t="shared" si="90"/>
        <v>0</v>
      </c>
      <c r="Y585" s="347">
        <f t="shared" si="91"/>
        <v>0</v>
      </c>
      <c r="Z585" s="347">
        <f t="shared" si="92"/>
        <v>0</v>
      </c>
      <c r="AA585" s="347">
        <f t="shared" si="93"/>
        <v>0</v>
      </c>
      <c r="AB585" s="347" t="str">
        <f t="shared" si="94"/>
        <v/>
      </c>
      <c r="AC585" s="347" t="str">
        <f t="shared" si="95"/>
        <v/>
      </c>
      <c r="AD585" s="347" t="str">
        <f t="shared" si="96"/>
        <v/>
      </c>
      <c r="AE585" s="347" t="str">
        <f t="shared" si="97"/>
        <v/>
      </c>
    </row>
    <row r="586" spans="1:31" s="344" customFormat="1" ht="21" customHeight="1" x14ac:dyDescent="0.25">
      <c r="A586" s="346" t="s">
        <v>14660</v>
      </c>
      <c r="B586" s="346" t="s">
        <v>15603</v>
      </c>
      <c r="C586" s="346" t="s">
        <v>14946</v>
      </c>
      <c r="D586" s="346" t="s">
        <v>1</v>
      </c>
      <c r="E586" s="346" t="s">
        <v>103</v>
      </c>
      <c r="F586" s="346">
        <v>4</v>
      </c>
      <c r="G586" s="346">
        <v>0</v>
      </c>
      <c r="H586" s="346">
        <v>2</v>
      </c>
      <c r="I586" s="346"/>
      <c r="J586" s="346" t="s">
        <v>14946</v>
      </c>
      <c r="K586" s="346"/>
      <c r="L586" s="346" t="s">
        <v>14959</v>
      </c>
      <c r="M586" s="346" t="s">
        <v>14946</v>
      </c>
      <c r="N586" s="346" t="s">
        <v>14948</v>
      </c>
      <c r="O586" s="346" t="s">
        <v>14949</v>
      </c>
      <c r="P586" s="346" t="s">
        <v>14950</v>
      </c>
      <c r="Q586" s="346" t="s">
        <v>14951</v>
      </c>
      <c r="R586" s="347">
        <f t="shared" si="84"/>
        <v>0</v>
      </c>
      <c r="S586" s="347">
        <f t="shared" si="85"/>
        <v>0</v>
      </c>
      <c r="T586" s="347">
        <f t="shared" si="86"/>
        <v>0</v>
      </c>
      <c r="U586" s="347">
        <f t="shared" si="87"/>
        <v>0</v>
      </c>
      <c r="V586" s="347">
        <f t="shared" si="88"/>
        <v>0</v>
      </c>
      <c r="W586" s="347">
        <f t="shared" si="89"/>
        <v>0</v>
      </c>
      <c r="X586" s="347">
        <f t="shared" si="90"/>
        <v>0</v>
      </c>
      <c r="Y586" s="347">
        <f t="shared" si="91"/>
        <v>0</v>
      </c>
      <c r="Z586" s="347">
        <f t="shared" si="92"/>
        <v>0</v>
      </c>
      <c r="AA586" s="347">
        <f t="shared" si="93"/>
        <v>0</v>
      </c>
      <c r="AB586" s="347" t="str">
        <f t="shared" si="94"/>
        <v/>
      </c>
      <c r="AC586" s="347" t="str">
        <f t="shared" si="95"/>
        <v/>
      </c>
      <c r="AD586" s="347" t="str">
        <f t="shared" si="96"/>
        <v/>
      </c>
      <c r="AE586" s="347" t="str">
        <f t="shared" si="97"/>
        <v/>
      </c>
    </row>
    <row r="587" spans="1:31" s="344" customFormat="1" ht="21" customHeight="1" x14ac:dyDescent="0.25">
      <c r="A587" s="346" t="s">
        <v>14660</v>
      </c>
      <c r="B587" s="346" t="s">
        <v>15604</v>
      </c>
      <c r="C587" s="346" t="s">
        <v>15605</v>
      </c>
      <c r="D587" s="346" t="s">
        <v>1</v>
      </c>
      <c r="E587" s="346" t="s">
        <v>14954</v>
      </c>
      <c r="F587" s="346">
        <v>5</v>
      </c>
      <c r="G587" s="346">
        <v>0</v>
      </c>
      <c r="H587" s="346">
        <v>0</v>
      </c>
      <c r="I587" s="346"/>
      <c r="J587" s="346"/>
      <c r="K587" s="346"/>
      <c r="L587" s="346"/>
      <c r="M587" s="346"/>
      <c r="N587" s="346"/>
      <c r="O587" s="346"/>
      <c r="P587" s="346"/>
      <c r="Q587" s="346"/>
      <c r="R587" s="347">
        <f t="shared" si="84"/>
        <v>0</v>
      </c>
      <c r="S587" s="347">
        <f t="shared" si="85"/>
        <v>0</v>
      </c>
      <c r="T587" s="347">
        <f t="shared" si="86"/>
        <v>0</v>
      </c>
      <c r="U587" s="347">
        <f t="shared" si="87"/>
        <v>0</v>
      </c>
      <c r="V587" s="347">
        <f t="shared" si="88"/>
        <v>0</v>
      </c>
      <c r="W587" s="347">
        <f t="shared" si="89"/>
        <v>0</v>
      </c>
      <c r="X587" s="347">
        <f t="shared" si="90"/>
        <v>0</v>
      </c>
      <c r="Y587" s="347">
        <f t="shared" si="91"/>
        <v>0</v>
      </c>
      <c r="Z587" s="347">
        <f t="shared" si="92"/>
        <v>0</v>
      </c>
      <c r="AA587" s="347">
        <f t="shared" si="93"/>
        <v>0</v>
      </c>
      <c r="AB587" s="347" t="str">
        <f t="shared" si="94"/>
        <v/>
      </c>
      <c r="AC587" s="347" t="str">
        <f t="shared" si="95"/>
        <v/>
      </c>
      <c r="AD587" s="347" t="str">
        <f t="shared" si="96"/>
        <v/>
      </c>
      <c r="AE587" s="347" t="str">
        <f t="shared" si="97"/>
        <v/>
      </c>
    </row>
    <row r="588" spans="1:31" s="344" customFormat="1" ht="21" customHeight="1" x14ac:dyDescent="0.25">
      <c r="A588" s="346" t="s">
        <v>14669</v>
      </c>
      <c r="B588" s="346" t="s">
        <v>15606</v>
      </c>
      <c r="C588" s="346" t="s">
        <v>15517</v>
      </c>
      <c r="D588" s="346" t="s">
        <v>4</v>
      </c>
      <c r="E588" s="346" t="s">
        <v>103</v>
      </c>
      <c r="F588" s="346">
        <v>1</v>
      </c>
      <c r="G588" s="346">
        <v>4</v>
      </c>
      <c r="H588" s="346">
        <v>0</v>
      </c>
      <c r="I588" s="346" t="s">
        <v>15517</v>
      </c>
      <c r="J588" s="346"/>
      <c r="K588" s="346" t="s">
        <v>15518</v>
      </c>
      <c r="L588" s="346"/>
      <c r="M588" s="346" t="s">
        <v>15517</v>
      </c>
      <c r="N588" s="346" t="s">
        <v>15519</v>
      </c>
      <c r="O588" s="346" t="s">
        <v>15520</v>
      </c>
      <c r="P588" s="346" t="s">
        <v>15521</v>
      </c>
      <c r="Q588" s="346" t="s">
        <v>15522</v>
      </c>
      <c r="R588" s="347">
        <f t="shared" si="84"/>
        <v>0</v>
      </c>
      <c r="S588" s="347">
        <f t="shared" si="85"/>
        <v>0</v>
      </c>
      <c r="T588" s="347">
        <f t="shared" si="86"/>
        <v>0</v>
      </c>
      <c r="U588" s="347">
        <f t="shared" si="87"/>
        <v>0</v>
      </c>
      <c r="V588" s="347">
        <f t="shared" si="88"/>
        <v>0</v>
      </c>
      <c r="W588" s="347">
        <f t="shared" si="89"/>
        <v>0</v>
      </c>
      <c r="X588" s="347">
        <f t="shared" si="90"/>
        <v>0</v>
      </c>
      <c r="Y588" s="347">
        <f t="shared" si="91"/>
        <v>0</v>
      </c>
      <c r="Z588" s="347">
        <f t="shared" si="92"/>
        <v>0</v>
      </c>
      <c r="AA588" s="347">
        <f t="shared" si="93"/>
        <v>0</v>
      </c>
      <c r="AB588" s="347" t="str">
        <f t="shared" si="94"/>
        <v/>
      </c>
      <c r="AC588" s="347" t="str">
        <f t="shared" si="95"/>
        <v/>
      </c>
      <c r="AD588" s="347" t="str">
        <f t="shared" si="96"/>
        <v/>
      </c>
      <c r="AE588" s="347" t="str">
        <f t="shared" si="97"/>
        <v/>
      </c>
    </row>
    <row r="589" spans="1:31" s="344" customFormat="1" ht="21" customHeight="1" x14ac:dyDescent="0.25">
      <c r="A589" s="346" t="s">
        <v>14669</v>
      </c>
      <c r="B589" s="346" t="s">
        <v>15607</v>
      </c>
      <c r="C589" s="346" t="s">
        <v>15524</v>
      </c>
      <c r="D589" s="346" t="s">
        <v>4</v>
      </c>
      <c r="E589" s="346" t="s">
        <v>103</v>
      </c>
      <c r="F589" s="346">
        <v>2</v>
      </c>
      <c r="G589" s="346">
        <v>3</v>
      </c>
      <c r="H589" s="346">
        <v>0</v>
      </c>
      <c r="I589" s="346" t="s">
        <v>15524</v>
      </c>
      <c r="J589" s="346"/>
      <c r="K589" s="346" t="s">
        <v>15525</v>
      </c>
      <c r="L589" s="346"/>
      <c r="M589" s="346" t="s">
        <v>15524</v>
      </c>
      <c r="N589" s="346" t="s">
        <v>15526</v>
      </c>
      <c r="O589" s="346" t="s">
        <v>15571</v>
      </c>
      <c r="P589" s="346"/>
      <c r="Q589" s="346"/>
      <c r="R589" s="347">
        <f t="shared" si="84"/>
        <v>0</v>
      </c>
      <c r="S589" s="347">
        <f t="shared" si="85"/>
        <v>0</v>
      </c>
      <c r="T589" s="347">
        <f t="shared" si="86"/>
        <v>0</v>
      </c>
      <c r="U589" s="347">
        <f t="shared" si="87"/>
        <v>0</v>
      </c>
      <c r="V589" s="347">
        <f t="shared" si="88"/>
        <v>0</v>
      </c>
      <c r="W589" s="347">
        <f t="shared" si="89"/>
        <v>0</v>
      </c>
      <c r="X589" s="347">
        <f t="shared" si="90"/>
        <v>0</v>
      </c>
      <c r="Y589" s="347">
        <f t="shared" si="91"/>
        <v>0</v>
      </c>
      <c r="Z589" s="347">
        <f t="shared" si="92"/>
        <v>0</v>
      </c>
      <c r="AA589" s="347">
        <f t="shared" si="93"/>
        <v>0</v>
      </c>
      <c r="AB589" s="347" t="str">
        <f t="shared" si="94"/>
        <v/>
      </c>
      <c r="AC589" s="347" t="str">
        <f t="shared" si="95"/>
        <v/>
      </c>
      <c r="AD589" s="347" t="str">
        <f t="shared" si="96"/>
        <v/>
      </c>
      <c r="AE589" s="347" t="str">
        <f t="shared" si="97"/>
        <v/>
      </c>
    </row>
    <row r="590" spans="1:31" s="344" customFormat="1" ht="21" customHeight="1" x14ac:dyDescent="0.25">
      <c r="A590" s="346" t="s">
        <v>14669</v>
      </c>
      <c r="B590" s="346" t="s">
        <v>15608</v>
      </c>
      <c r="C590" s="346" t="s">
        <v>14933</v>
      </c>
      <c r="D590" s="346" t="s">
        <v>4</v>
      </c>
      <c r="E590" s="346" t="s">
        <v>103</v>
      </c>
      <c r="F590" s="346">
        <v>3</v>
      </c>
      <c r="G590" s="346">
        <v>3</v>
      </c>
      <c r="H590" s="346">
        <v>0</v>
      </c>
      <c r="I590" s="346" t="s">
        <v>14933</v>
      </c>
      <c r="J590" s="346"/>
      <c r="K590" s="346" t="s">
        <v>14934</v>
      </c>
      <c r="L590" s="346"/>
      <c r="M590" s="346" t="s">
        <v>14933</v>
      </c>
      <c r="N590" s="346" t="s">
        <v>14935</v>
      </c>
      <c r="O590" s="346" t="s">
        <v>14936</v>
      </c>
      <c r="P590" s="346" t="s">
        <v>14937</v>
      </c>
      <c r="Q590" s="346" t="s">
        <v>14938</v>
      </c>
      <c r="R590" s="347">
        <f t="shared" si="84"/>
        <v>0</v>
      </c>
      <c r="S590" s="347">
        <f t="shared" si="85"/>
        <v>0</v>
      </c>
      <c r="T590" s="347">
        <f t="shared" si="86"/>
        <v>0</v>
      </c>
      <c r="U590" s="347">
        <f t="shared" si="87"/>
        <v>0</v>
      </c>
      <c r="V590" s="347">
        <f t="shared" si="88"/>
        <v>0</v>
      </c>
      <c r="W590" s="347">
        <f t="shared" si="89"/>
        <v>0</v>
      </c>
      <c r="X590" s="347">
        <f t="shared" si="90"/>
        <v>0</v>
      </c>
      <c r="Y590" s="347">
        <f t="shared" si="91"/>
        <v>0</v>
      </c>
      <c r="Z590" s="347">
        <f t="shared" si="92"/>
        <v>0</v>
      </c>
      <c r="AA590" s="347">
        <f t="shared" si="93"/>
        <v>0</v>
      </c>
      <c r="AB590" s="347" t="str">
        <f t="shared" si="94"/>
        <v/>
      </c>
      <c r="AC590" s="347" t="str">
        <f t="shared" si="95"/>
        <v/>
      </c>
      <c r="AD590" s="347" t="str">
        <f t="shared" si="96"/>
        <v/>
      </c>
      <c r="AE590" s="347" t="str">
        <f t="shared" si="97"/>
        <v/>
      </c>
    </row>
    <row r="591" spans="1:31" s="344" customFormat="1" ht="21" customHeight="1" x14ac:dyDescent="0.25">
      <c r="A591" s="346" t="s">
        <v>14669</v>
      </c>
      <c r="B591" s="346" t="s">
        <v>15609</v>
      </c>
      <c r="C591" s="346" t="s">
        <v>14940</v>
      </c>
      <c r="D591" s="346" t="s">
        <v>4</v>
      </c>
      <c r="E591" s="346" t="s">
        <v>103</v>
      </c>
      <c r="F591" s="346">
        <v>4</v>
      </c>
      <c r="G591" s="346">
        <v>2</v>
      </c>
      <c r="H591" s="346">
        <v>0</v>
      </c>
      <c r="I591" s="346" t="s">
        <v>14940</v>
      </c>
      <c r="J591" s="346"/>
      <c r="K591" s="346" t="s">
        <v>14941</v>
      </c>
      <c r="L591" s="346"/>
      <c r="M591" s="346" t="s">
        <v>14940</v>
      </c>
      <c r="N591" s="346" t="s">
        <v>126</v>
      </c>
      <c r="O591" s="346" t="s">
        <v>14942</v>
      </c>
      <c r="P591" s="346" t="s">
        <v>14943</v>
      </c>
      <c r="Q591" s="346" t="s">
        <v>14944</v>
      </c>
      <c r="R591" s="347">
        <f t="shared" si="84"/>
        <v>0</v>
      </c>
      <c r="S591" s="347">
        <f t="shared" si="85"/>
        <v>0</v>
      </c>
      <c r="T591" s="347">
        <f t="shared" si="86"/>
        <v>0</v>
      </c>
      <c r="U591" s="347">
        <f t="shared" si="87"/>
        <v>0</v>
      </c>
      <c r="V591" s="347">
        <f t="shared" si="88"/>
        <v>0</v>
      </c>
      <c r="W591" s="347">
        <f t="shared" si="89"/>
        <v>0</v>
      </c>
      <c r="X591" s="347">
        <f t="shared" si="90"/>
        <v>0</v>
      </c>
      <c r="Y591" s="347">
        <f t="shared" si="91"/>
        <v>0</v>
      </c>
      <c r="Z591" s="347">
        <f t="shared" si="92"/>
        <v>0</v>
      </c>
      <c r="AA591" s="347">
        <f t="shared" si="93"/>
        <v>0</v>
      </c>
      <c r="AB591" s="347" t="str">
        <f t="shared" si="94"/>
        <v/>
      </c>
      <c r="AC591" s="347" t="str">
        <f t="shared" si="95"/>
        <v/>
      </c>
      <c r="AD591" s="347" t="str">
        <f t="shared" si="96"/>
        <v/>
      </c>
      <c r="AE591" s="347" t="str">
        <f t="shared" si="97"/>
        <v/>
      </c>
    </row>
    <row r="592" spans="1:31" s="344" customFormat="1" ht="21" customHeight="1" x14ac:dyDescent="0.25">
      <c r="A592" s="346" t="s">
        <v>14669</v>
      </c>
      <c r="B592" s="346" t="s">
        <v>15610</v>
      </c>
      <c r="C592" s="346" t="s">
        <v>15611</v>
      </c>
      <c r="D592" s="346" t="s">
        <v>4</v>
      </c>
      <c r="E592" s="346" t="s">
        <v>14954</v>
      </c>
      <c r="F592" s="346">
        <v>5</v>
      </c>
      <c r="G592" s="346">
        <v>0</v>
      </c>
      <c r="H592" s="346">
        <v>0</v>
      </c>
      <c r="I592" s="346"/>
      <c r="J592" s="346"/>
      <c r="K592" s="346"/>
      <c r="L592" s="346"/>
      <c r="M592" s="346"/>
      <c r="N592" s="346"/>
      <c r="O592" s="346"/>
      <c r="P592" s="346"/>
      <c r="Q592" s="346"/>
      <c r="R592" s="347">
        <f t="shared" si="84"/>
        <v>0</v>
      </c>
      <c r="S592" s="347">
        <f t="shared" si="85"/>
        <v>0</v>
      </c>
      <c r="T592" s="347">
        <f t="shared" si="86"/>
        <v>0</v>
      </c>
      <c r="U592" s="347">
        <f t="shared" si="87"/>
        <v>0</v>
      </c>
      <c r="V592" s="347">
        <f t="shared" si="88"/>
        <v>0</v>
      </c>
      <c r="W592" s="347">
        <f t="shared" si="89"/>
        <v>0</v>
      </c>
      <c r="X592" s="347">
        <f t="shared" si="90"/>
        <v>0</v>
      </c>
      <c r="Y592" s="347">
        <f t="shared" si="91"/>
        <v>0</v>
      </c>
      <c r="Z592" s="347">
        <f t="shared" si="92"/>
        <v>0</v>
      </c>
      <c r="AA592" s="347">
        <f t="shared" si="93"/>
        <v>0</v>
      </c>
      <c r="AB592" s="347" t="str">
        <f t="shared" si="94"/>
        <v/>
      </c>
      <c r="AC592" s="347" t="str">
        <f t="shared" si="95"/>
        <v/>
      </c>
      <c r="AD592" s="347" t="str">
        <f t="shared" si="96"/>
        <v/>
      </c>
      <c r="AE592" s="347" t="str">
        <f t="shared" si="97"/>
        <v/>
      </c>
    </row>
    <row r="593" spans="1:31" s="344" customFormat="1" ht="21" customHeight="1" x14ac:dyDescent="0.25">
      <c r="A593" s="346" t="s">
        <v>14669</v>
      </c>
      <c r="B593" s="346" t="s">
        <v>15612</v>
      </c>
      <c r="C593" s="346" t="s">
        <v>15517</v>
      </c>
      <c r="D593" s="346" t="s">
        <v>1</v>
      </c>
      <c r="E593" s="346" t="s">
        <v>103</v>
      </c>
      <c r="F593" s="346">
        <v>1</v>
      </c>
      <c r="G593" s="346">
        <v>0</v>
      </c>
      <c r="H593" s="346">
        <v>3</v>
      </c>
      <c r="I593" s="346"/>
      <c r="J593" s="346" t="s">
        <v>15517</v>
      </c>
      <c r="K593" s="346"/>
      <c r="L593" s="346" t="s">
        <v>15532</v>
      </c>
      <c r="M593" s="346" t="s">
        <v>15517</v>
      </c>
      <c r="N593" s="346" t="s">
        <v>15519</v>
      </c>
      <c r="O593" s="346" t="s">
        <v>15520</v>
      </c>
      <c r="P593" s="346" t="s">
        <v>15521</v>
      </c>
      <c r="Q593" s="346" t="s">
        <v>15522</v>
      </c>
      <c r="R593" s="347">
        <f t="shared" si="84"/>
        <v>0</v>
      </c>
      <c r="S593" s="347">
        <f t="shared" si="85"/>
        <v>0</v>
      </c>
      <c r="T593" s="347">
        <f t="shared" si="86"/>
        <v>0</v>
      </c>
      <c r="U593" s="347">
        <f t="shared" si="87"/>
        <v>0</v>
      </c>
      <c r="V593" s="347">
        <f t="shared" si="88"/>
        <v>0</v>
      </c>
      <c r="W593" s="347">
        <f t="shared" si="89"/>
        <v>0</v>
      </c>
      <c r="X593" s="347">
        <f t="shared" si="90"/>
        <v>0</v>
      </c>
      <c r="Y593" s="347">
        <f t="shared" si="91"/>
        <v>0</v>
      </c>
      <c r="Z593" s="347">
        <f t="shared" si="92"/>
        <v>0</v>
      </c>
      <c r="AA593" s="347">
        <f t="shared" si="93"/>
        <v>0</v>
      </c>
      <c r="AB593" s="347" t="str">
        <f t="shared" si="94"/>
        <v/>
      </c>
      <c r="AC593" s="347" t="str">
        <f t="shared" si="95"/>
        <v/>
      </c>
      <c r="AD593" s="347" t="str">
        <f t="shared" si="96"/>
        <v/>
      </c>
      <c r="AE593" s="347" t="str">
        <f t="shared" si="97"/>
        <v/>
      </c>
    </row>
    <row r="594" spans="1:31" s="344" customFormat="1" ht="21" customHeight="1" x14ac:dyDescent="0.25">
      <c r="A594" s="346" t="s">
        <v>14669</v>
      </c>
      <c r="B594" s="346" t="s">
        <v>15613</v>
      </c>
      <c r="C594" s="346" t="s">
        <v>15524</v>
      </c>
      <c r="D594" s="346" t="s">
        <v>1</v>
      </c>
      <c r="E594" s="346" t="s">
        <v>103</v>
      </c>
      <c r="F594" s="346">
        <v>2</v>
      </c>
      <c r="G594" s="346">
        <v>0</v>
      </c>
      <c r="H594" s="346">
        <v>3</v>
      </c>
      <c r="I594" s="346"/>
      <c r="J594" s="346" t="s">
        <v>15524</v>
      </c>
      <c r="K594" s="346"/>
      <c r="L594" s="346" t="s">
        <v>15534</v>
      </c>
      <c r="M594" s="346" t="s">
        <v>15524</v>
      </c>
      <c r="N594" s="346" t="s">
        <v>15526</v>
      </c>
      <c r="O594" s="346" t="s">
        <v>15571</v>
      </c>
      <c r="P594" s="346"/>
      <c r="Q594" s="346"/>
      <c r="R594" s="347">
        <f t="shared" si="84"/>
        <v>0</v>
      </c>
      <c r="S594" s="347">
        <f t="shared" si="85"/>
        <v>0</v>
      </c>
      <c r="T594" s="347">
        <f t="shared" si="86"/>
        <v>0</v>
      </c>
      <c r="U594" s="347">
        <f t="shared" si="87"/>
        <v>0</v>
      </c>
      <c r="V594" s="347">
        <f t="shared" si="88"/>
        <v>0</v>
      </c>
      <c r="W594" s="347">
        <f t="shared" si="89"/>
        <v>0</v>
      </c>
      <c r="X594" s="347">
        <f t="shared" si="90"/>
        <v>0</v>
      </c>
      <c r="Y594" s="347">
        <f t="shared" si="91"/>
        <v>0</v>
      </c>
      <c r="Z594" s="347">
        <f t="shared" si="92"/>
        <v>0</v>
      </c>
      <c r="AA594" s="347">
        <f t="shared" si="93"/>
        <v>0</v>
      </c>
      <c r="AB594" s="347" t="str">
        <f t="shared" si="94"/>
        <v/>
      </c>
      <c r="AC594" s="347" t="str">
        <f t="shared" si="95"/>
        <v/>
      </c>
      <c r="AD594" s="347" t="str">
        <f t="shared" si="96"/>
        <v/>
      </c>
      <c r="AE594" s="347" t="str">
        <f t="shared" si="97"/>
        <v/>
      </c>
    </row>
    <row r="595" spans="1:31" s="344" customFormat="1" ht="21" customHeight="1" x14ac:dyDescent="0.25">
      <c r="A595" s="346" t="s">
        <v>14669</v>
      </c>
      <c r="B595" s="346" t="s">
        <v>15614</v>
      </c>
      <c r="C595" s="346" t="s">
        <v>14940</v>
      </c>
      <c r="D595" s="346" t="s">
        <v>1</v>
      </c>
      <c r="E595" s="346" t="s">
        <v>103</v>
      </c>
      <c r="F595" s="346">
        <v>3</v>
      </c>
      <c r="G595" s="346">
        <v>0</v>
      </c>
      <c r="H595" s="346">
        <v>2</v>
      </c>
      <c r="I595" s="346"/>
      <c r="J595" s="346" t="s">
        <v>14940</v>
      </c>
      <c r="K595" s="346"/>
      <c r="L595" s="346" t="s">
        <v>14957</v>
      </c>
      <c r="M595" s="346" t="s">
        <v>14940</v>
      </c>
      <c r="N595" s="346" t="s">
        <v>126</v>
      </c>
      <c r="O595" s="346" t="s">
        <v>14942</v>
      </c>
      <c r="P595" s="346" t="s">
        <v>14943</v>
      </c>
      <c r="Q595" s="346" t="s">
        <v>14944</v>
      </c>
      <c r="R595" s="347">
        <f t="shared" si="84"/>
        <v>0</v>
      </c>
      <c r="S595" s="347">
        <f t="shared" si="85"/>
        <v>0</v>
      </c>
      <c r="T595" s="347">
        <f t="shared" si="86"/>
        <v>0</v>
      </c>
      <c r="U595" s="347">
        <f t="shared" si="87"/>
        <v>0</v>
      </c>
      <c r="V595" s="347">
        <f t="shared" si="88"/>
        <v>0</v>
      </c>
      <c r="W595" s="347">
        <f t="shared" si="89"/>
        <v>0</v>
      </c>
      <c r="X595" s="347">
        <f t="shared" si="90"/>
        <v>0</v>
      </c>
      <c r="Y595" s="347">
        <f t="shared" si="91"/>
        <v>0</v>
      </c>
      <c r="Z595" s="347">
        <f t="shared" si="92"/>
        <v>0</v>
      </c>
      <c r="AA595" s="347">
        <f t="shared" si="93"/>
        <v>0</v>
      </c>
      <c r="AB595" s="347" t="str">
        <f t="shared" si="94"/>
        <v/>
      </c>
      <c r="AC595" s="347" t="str">
        <f t="shared" si="95"/>
        <v/>
      </c>
      <c r="AD595" s="347" t="str">
        <f t="shared" si="96"/>
        <v/>
      </c>
      <c r="AE595" s="347" t="str">
        <f t="shared" si="97"/>
        <v/>
      </c>
    </row>
    <row r="596" spans="1:31" s="344" customFormat="1" ht="21" customHeight="1" x14ac:dyDescent="0.25">
      <c r="A596" s="346" t="s">
        <v>14669</v>
      </c>
      <c r="B596" s="346" t="s">
        <v>15615</v>
      </c>
      <c r="C596" s="346" t="s">
        <v>14946</v>
      </c>
      <c r="D596" s="346" t="s">
        <v>1</v>
      </c>
      <c r="E596" s="346" t="s">
        <v>103</v>
      </c>
      <c r="F596" s="346">
        <v>4</v>
      </c>
      <c r="G596" s="346">
        <v>0</v>
      </c>
      <c r="H596" s="346">
        <v>2</v>
      </c>
      <c r="I596" s="346"/>
      <c r="J596" s="346" t="s">
        <v>14946</v>
      </c>
      <c r="K596" s="346"/>
      <c r="L596" s="346" t="s">
        <v>14959</v>
      </c>
      <c r="M596" s="346" t="s">
        <v>14946</v>
      </c>
      <c r="N596" s="346" t="s">
        <v>14948</v>
      </c>
      <c r="O596" s="346" t="s">
        <v>14949</v>
      </c>
      <c r="P596" s="346" t="s">
        <v>14950</v>
      </c>
      <c r="Q596" s="346" t="s">
        <v>14951</v>
      </c>
      <c r="R596" s="347">
        <f t="shared" si="84"/>
        <v>0</v>
      </c>
      <c r="S596" s="347">
        <f t="shared" si="85"/>
        <v>0</v>
      </c>
      <c r="T596" s="347">
        <f t="shared" si="86"/>
        <v>0</v>
      </c>
      <c r="U596" s="347">
        <f t="shared" si="87"/>
        <v>0</v>
      </c>
      <c r="V596" s="347">
        <f t="shared" si="88"/>
        <v>0</v>
      </c>
      <c r="W596" s="347">
        <f t="shared" si="89"/>
        <v>0</v>
      </c>
      <c r="X596" s="347">
        <f t="shared" si="90"/>
        <v>0</v>
      </c>
      <c r="Y596" s="347">
        <f t="shared" si="91"/>
        <v>0</v>
      </c>
      <c r="Z596" s="347">
        <f t="shared" si="92"/>
        <v>0</v>
      </c>
      <c r="AA596" s="347">
        <f t="shared" si="93"/>
        <v>0</v>
      </c>
      <c r="AB596" s="347" t="str">
        <f t="shared" si="94"/>
        <v/>
      </c>
      <c r="AC596" s="347" t="str">
        <f t="shared" si="95"/>
        <v/>
      </c>
      <c r="AD596" s="347" t="str">
        <f t="shared" si="96"/>
        <v/>
      </c>
      <c r="AE596" s="347" t="str">
        <f t="shared" si="97"/>
        <v/>
      </c>
    </row>
    <row r="597" spans="1:31" s="344" customFormat="1" ht="21" customHeight="1" x14ac:dyDescent="0.25">
      <c r="A597" s="346" t="s">
        <v>14669</v>
      </c>
      <c r="B597" s="346" t="s">
        <v>15616</v>
      </c>
      <c r="C597" s="346" t="s">
        <v>15617</v>
      </c>
      <c r="D597" s="346" t="s">
        <v>1</v>
      </c>
      <c r="E597" s="346" t="s">
        <v>14954</v>
      </c>
      <c r="F597" s="346">
        <v>5</v>
      </c>
      <c r="G597" s="346">
        <v>0</v>
      </c>
      <c r="H597" s="346">
        <v>0</v>
      </c>
      <c r="I597" s="346"/>
      <c r="J597" s="346"/>
      <c r="K597" s="346"/>
      <c r="L597" s="346"/>
      <c r="M597" s="346"/>
      <c r="N597" s="346"/>
      <c r="O597" s="346"/>
      <c r="P597" s="346"/>
      <c r="Q597" s="346"/>
      <c r="R597" s="347">
        <f t="shared" si="84"/>
        <v>0</v>
      </c>
      <c r="S597" s="347">
        <f t="shared" si="85"/>
        <v>0</v>
      </c>
      <c r="T597" s="347">
        <f t="shared" si="86"/>
        <v>0</v>
      </c>
      <c r="U597" s="347">
        <f t="shared" si="87"/>
        <v>0</v>
      </c>
      <c r="V597" s="347">
        <f t="shared" si="88"/>
        <v>0</v>
      </c>
      <c r="W597" s="347">
        <f t="shared" si="89"/>
        <v>0</v>
      </c>
      <c r="X597" s="347">
        <f t="shared" si="90"/>
        <v>0</v>
      </c>
      <c r="Y597" s="347">
        <f t="shared" si="91"/>
        <v>0</v>
      </c>
      <c r="Z597" s="347">
        <f t="shared" si="92"/>
        <v>0</v>
      </c>
      <c r="AA597" s="347">
        <f t="shared" si="93"/>
        <v>0</v>
      </c>
      <c r="AB597" s="347" t="str">
        <f t="shared" si="94"/>
        <v/>
      </c>
      <c r="AC597" s="347" t="str">
        <f t="shared" si="95"/>
        <v/>
      </c>
      <c r="AD597" s="347" t="str">
        <f t="shared" si="96"/>
        <v/>
      </c>
      <c r="AE597" s="347" t="str">
        <f t="shared" si="97"/>
        <v/>
      </c>
    </row>
    <row r="598" spans="1:31" s="344" customFormat="1" ht="21" customHeight="1" x14ac:dyDescent="0.25">
      <c r="A598" s="346" t="s">
        <v>14678</v>
      </c>
      <c r="B598" s="346" t="s">
        <v>15618</v>
      </c>
      <c r="C598" s="346" t="s">
        <v>15540</v>
      </c>
      <c r="D598" s="346" t="s">
        <v>4</v>
      </c>
      <c r="E598" s="346" t="s">
        <v>103</v>
      </c>
      <c r="F598" s="346">
        <v>1</v>
      </c>
      <c r="G598" s="346">
        <v>3</v>
      </c>
      <c r="H598" s="346">
        <v>0</v>
      </c>
      <c r="I598" s="346" t="s">
        <v>15540</v>
      </c>
      <c r="J598" s="346"/>
      <c r="K598" s="346" t="s">
        <v>15541</v>
      </c>
      <c r="L598" s="346"/>
      <c r="M598" s="346" t="s">
        <v>15540</v>
      </c>
      <c r="N598" s="346" t="s">
        <v>15542</v>
      </c>
      <c r="O598" s="346" t="s">
        <v>15543</v>
      </c>
      <c r="P598" s="346" t="s">
        <v>11</v>
      </c>
      <c r="Q598" s="346" t="s">
        <v>15544</v>
      </c>
      <c r="R598" s="347">
        <f t="shared" si="84"/>
        <v>0</v>
      </c>
      <c r="S598" s="347">
        <f t="shared" si="85"/>
        <v>0</v>
      </c>
      <c r="T598" s="347">
        <f t="shared" si="86"/>
        <v>0</v>
      </c>
      <c r="U598" s="347">
        <f t="shared" si="87"/>
        <v>0</v>
      </c>
      <c r="V598" s="347">
        <f t="shared" si="88"/>
        <v>0</v>
      </c>
      <c r="W598" s="347">
        <f t="shared" si="89"/>
        <v>0</v>
      </c>
      <c r="X598" s="347">
        <f t="shared" si="90"/>
        <v>0</v>
      </c>
      <c r="Y598" s="347">
        <f t="shared" si="91"/>
        <v>0</v>
      </c>
      <c r="Z598" s="347">
        <f t="shared" si="92"/>
        <v>0</v>
      </c>
      <c r="AA598" s="347">
        <f t="shared" si="93"/>
        <v>0</v>
      </c>
      <c r="AB598" s="347" t="str">
        <f t="shared" si="94"/>
        <v/>
      </c>
      <c r="AC598" s="347" t="str">
        <f t="shared" si="95"/>
        <v/>
      </c>
      <c r="AD598" s="347" t="str">
        <f t="shared" si="96"/>
        <v/>
      </c>
      <c r="AE598" s="347" t="str">
        <f t="shared" si="97"/>
        <v/>
      </c>
    </row>
    <row r="599" spans="1:31" s="344" customFormat="1" ht="21" customHeight="1" x14ac:dyDescent="0.25">
      <c r="A599" s="346" t="s">
        <v>14678</v>
      </c>
      <c r="B599" s="346" t="s">
        <v>15619</v>
      </c>
      <c r="C599" s="346" t="s">
        <v>15546</v>
      </c>
      <c r="D599" s="346" t="s">
        <v>4</v>
      </c>
      <c r="E599" s="346" t="s">
        <v>103</v>
      </c>
      <c r="F599" s="346">
        <v>2</v>
      </c>
      <c r="G599" s="346">
        <v>3</v>
      </c>
      <c r="H599" s="346">
        <v>0</v>
      </c>
      <c r="I599" s="346" t="s">
        <v>15546</v>
      </c>
      <c r="J599" s="346"/>
      <c r="K599" s="346" t="s">
        <v>15547</v>
      </c>
      <c r="L599" s="346"/>
      <c r="M599" s="346" t="s">
        <v>15546</v>
      </c>
      <c r="N599" s="346" t="s">
        <v>15391</v>
      </c>
      <c r="O599" s="346" t="s">
        <v>15393</v>
      </c>
      <c r="P599" s="346" t="s">
        <v>15394</v>
      </c>
      <c r="Q599" s="346" t="s">
        <v>15395</v>
      </c>
      <c r="R599" s="347">
        <f t="shared" si="84"/>
        <v>0</v>
      </c>
      <c r="S599" s="347">
        <f t="shared" si="85"/>
        <v>0</v>
      </c>
      <c r="T599" s="347">
        <f t="shared" si="86"/>
        <v>0</v>
      </c>
      <c r="U599" s="347">
        <f t="shared" si="87"/>
        <v>0</v>
      </c>
      <c r="V599" s="347">
        <f t="shared" si="88"/>
        <v>0</v>
      </c>
      <c r="W599" s="347">
        <f t="shared" si="89"/>
        <v>0</v>
      </c>
      <c r="X599" s="347">
        <f t="shared" si="90"/>
        <v>0</v>
      </c>
      <c r="Y599" s="347">
        <f t="shared" si="91"/>
        <v>0</v>
      </c>
      <c r="Z599" s="347">
        <f t="shared" si="92"/>
        <v>0</v>
      </c>
      <c r="AA599" s="347">
        <f t="shared" si="93"/>
        <v>0</v>
      </c>
      <c r="AB599" s="347" t="str">
        <f t="shared" si="94"/>
        <v/>
      </c>
      <c r="AC599" s="347" t="str">
        <f t="shared" si="95"/>
        <v/>
      </c>
      <c r="AD599" s="347" t="str">
        <f t="shared" si="96"/>
        <v/>
      </c>
      <c r="AE599" s="347" t="str">
        <f t="shared" si="97"/>
        <v/>
      </c>
    </row>
    <row r="600" spans="1:31" s="344" customFormat="1" ht="21" customHeight="1" x14ac:dyDescent="0.25">
      <c r="A600" s="346" t="s">
        <v>14678</v>
      </c>
      <c r="B600" s="346" t="s">
        <v>15620</v>
      </c>
      <c r="C600" s="346" t="s">
        <v>14933</v>
      </c>
      <c r="D600" s="346" t="s">
        <v>4</v>
      </c>
      <c r="E600" s="346" t="s">
        <v>103</v>
      </c>
      <c r="F600" s="346">
        <v>3</v>
      </c>
      <c r="G600" s="346">
        <v>3</v>
      </c>
      <c r="H600" s="346">
        <v>0</v>
      </c>
      <c r="I600" s="346" t="s">
        <v>14933</v>
      </c>
      <c r="J600" s="346"/>
      <c r="K600" s="346" t="s">
        <v>14934</v>
      </c>
      <c r="L600" s="346"/>
      <c r="M600" s="346" t="s">
        <v>14933</v>
      </c>
      <c r="N600" s="346" t="s">
        <v>14935</v>
      </c>
      <c r="O600" s="346" t="s">
        <v>14936</v>
      </c>
      <c r="P600" s="346" t="s">
        <v>14937</v>
      </c>
      <c r="Q600" s="346" t="s">
        <v>14938</v>
      </c>
      <c r="R600" s="347">
        <f t="shared" si="84"/>
        <v>0</v>
      </c>
      <c r="S600" s="347">
        <f t="shared" si="85"/>
        <v>0</v>
      </c>
      <c r="T600" s="347">
        <f t="shared" si="86"/>
        <v>0</v>
      </c>
      <c r="U600" s="347">
        <f t="shared" si="87"/>
        <v>0</v>
      </c>
      <c r="V600" s="347">
        <f t="shared" si="88"/>
        <v>0</v>
      </c>
      <c r="W600" s="347">
        <f t="shared" si="89"/>
        <v>0</v>
      </c>
      <c r="X600" s="347">
        <f t="shared" si="90"/>
        <v>0</v>
      </c>
      <c r="Y600" s="347">
        <f t="shared" si="91"/>
        <v>0</v>
      </c>
      <c r="Z600" s="347">
        <f t="shared" si="92"/>
        <v>0</v>
      </c>
      <c r="AA600" s="347">
        <f t="shared" si="93"/>
        <v>0</v>
      </c>
      <c r="AB600" s="347" t="str">
        <f t="shared" si="94"/>
        <v/>
      </c>
      <c r="AC600" s="347" t="str">
        <f t="shared" si="95"/>
        <v/>
      </c>
      <c r="AD600" s="347" t="str">
        <f t="shared" si="96"/>
        <v/>
      </c>
      <c r="AE600" s="347" t="str">
        <f t="shared" si="97"/>
        <v/>
      </c>
    </row>
    <row r="601" spans="1:31" s="344" customFormat="1" ht="21" customHeight="1" x14ac:dyDescent="0.25">
      <c r="A601" s="346" t="s">
        <v>14678</v>
      </c>
      <c r="B601" s="346" t="s">
        <v>15621</v>
      </c>
      <c r="C601" s="346" t="s">
        <v>14940</v>
      </c>
      <c r="D601" s="346" t="s">
        <v>4</v>
      </c>
      <c r="E601" s="346" t="s">
        <v>103</v>
      </c>
      <c r="F601" s="346">
        <v>4</v>
      </c>
      <c r="G601" s="346">
        <v>2</v>
      </c>
      <c r="H601" s="346">
        <v>0</v>
      </c>
      <c r="I601" s="346" t="s">
        <v>14940</v>
      </c>
      <c r="J601" s="346"/>
      <c r="K601" s="346" t="s">
        <v>14941</v>
      </c>
      <c r="L601" s="346"/>
      <c r="M601" s="346" t="s">
        <v>14940</v>
      </c>
      <c r="N601" s="346" t="s">
        <v>126</v>
      </c>
      <c r="O601" s="346" t="s">
        <v>14942</v>
      </c>
      <c r="P601" s="346" t="s">
        <v>14943</v>
      </c>
      <c r="Q601" s="346" t="s">
        <v>14944</v>
      </c>
      <c r="R601" s="347">
        <f t="shared" si="84"/>
        <v>0</v>
      </c>
      <c r="S601" s="347">
        <f t="shared" si="85"/>
        <v>0</v>
      </c>
      <c r="T601" s="347">
        <f t="shared" si="86"/>
        <v>0</v>
      </c>
      <c r="U601" s="347">
        <f t="shared" si="87"/>
        <v>0</v>
      </c>
      <c r="V601" s="347">
        <f t="shared" si="88"/>
        <v>0</v>
      </c>
      <c r="W601" s="347">
        <f t="shared" si="89"/>
        <v>0</v>
      </c>
      <c r="X601" s="347">
        <f t="shared" si="90"/>
        <v>0</v>
      </c>
      <c r="Y601" s="347">
        <f t="shared" si="91"/>
        <v>0</v>
      </c>
      <c r="Z601" s="347">
        <f t="shared" si="92"/>
        <v>0</v>
      </c>
      <c r="AA601" s="347">
        <f t="shared" si="93"/>
        <v>0</v>
      </c>
      <c r="AB601" s="347" t="str">
        <f t="shared" si="94"/>
        <v/>
      </c>
      <c r="AC601" s="347" t="str">
        <f t="shared" si="95"/>
        <v/>
      </c>
      <c r="AD601" s="347" t="str">
        <f t="shared" si="96"/>
        <v/>
      </c>
      <c r="AE601" s="347" t="str">
        <f t="shared" si="97"/>
        <v/>
      </c>
    </row>
    <row r="602" spans="1:31" s="344" customFormat="1" ht="21" customHeight="1" x14ac:dyDescent="0.25">
      <c r="A602" s="346" t="s">
        <v>14678</v>
      </c>
      <c r="B602" s="346" t="s">
        <v>15622</v>
      </c>
      <c r="C602" s="346" t="s">
        <v>14946</v>
      </c>
      <c r="D602" s="346" t="s">
        <v>4</v>
      </c>
      <c r="E602" s="346" t="s">
        <v>103</v>
      </c>
      <c r="F602" s="346">
        <v>5</v>
      </c>
      <c r="G602" s="346">
        <v>2</v>
      </c>
      <c r="H602" s="346">
        <v>0</v>
      </c>
      <c r="I602" s="346" t="s">
        <v>14946</v>
      </c>
      <c r="J602" s="346"/>
      <c r="K602" s="346" t="s">
        <v>14947</v>
      </c>
      <c r="L602" s="346"/>
      <c r="M602" s="346" t="s">
        <v>14946</v>
      </c>
      <c r="N602" s="346" t="s">
        <v>14948</v>
      </c>
      <c r="O602" s="346" t="s">
        <v>14949</v>
      </c>
      <c r="P602" s="346" t="s">
        <v>14950</v>
      </c>
      <c r="Q602" s="346" t="s">
        <v>14951</v>
      </c>
      <c r="R602" s="347">
        <f t="shared" si="84"/>
        <v>0</v>
      </c>
      <c r="S602" s="347">
        <f t="shared" si="85"/>
        <v>0</v>
      </c>
      <c r="T602" s="347">
        <f t="shared" si="86"/>
        <v>0</v>
      </c>
      <c r="U602" s="347">
        <f t="shared" si="87"/>
        <v>0</v>
      </c>
      <c r="V602" s="347">
        <f t="shared" si="88"/>
        <v>0</v>
      </c>
      <c r="W602" s="347">
        <f t="shared" si="89"/>
        <v>0</v>
      </c>
      <c r="X602" s="347">
        <f t="shared" si="90"/>
        <v>0</v>
      </c>
      <c r="Y602" s="347">
        <f t="shared" si="91"/>
        <v>0</v>
      </c>
      <c r="Z602" s="347">
        <f t="shared" si="92"/>
        <v>0</v>
      </c>
      <c r="AA602" s="347">
        <f t="shared" si="93"/>
        <v>0</v>
      </c>
      <c r="AB602" s="347" t="str">
        <f t="shared" si="94"/>
        <v/>
      </c>
      <c r="AC602" s="347" t="str">
        <f t="shared" si="95"/>
        <v/>
      </c>
      <c r="AD602" s="347" t="str">
        <f t="shared" si="96"/>
        <v/>
      </c>
      <c r="AE602" s="347" t="str">
        <f t="shared" si="97"/>
        <v/>
      </c>
    </row>
    <row r="603" spans="1:31" s="344" customFormat="1" ht="21" customHeight="1" x14ac:dyDescent="0.25">
      <c r="A603" s="346" t="s">
        <v>14678</v>
      </c>
      <c r="B603" s="346" t="s">
        <v>15623</v>
      </c>
      <c r="C603" s="346" t="s">
        <v>15540</v>
      </c>
      <c r="D603" s="346" t="s">
        <v>1</v>
      </c>
      <c r="E603" s="346" t="s">
        <v>103</v>
      </c>
      <c r="F603" s="346">
        <v>1</v>
      </c>
      <c r="G603" s="346">
        <v>0</v>
      </c>
      <c r="H603" s="346">
        <v>3</v>
      </c>
      <c r="I603" s="346"/>
      <c r="J603" s="346" t="s">
        <v>15540</v>
      </c>
      <c r="K603" s="346"/>
      <c r="L603" s="346" t="s">
        <v>15552</v>
      </c>
      <c r="M603" s="346" t="s">
        <v>15540</v>
      </c>
      <c r="N603" s="346" t="s">
        <v>15542</v>
      </c>
      <c r="O603" s="346" t="s">
        <v>15543</v>
      </c>
      <c r="P603" s="346" t="s">
        <v>11</v>
      </c>
      <c r="Q603" s="346" t="s">
        <v>15544</v>
      </c>
      <c r="R603" s="347">
        <f t="shared" si="84"/>
        <v>0</v>
      </c>
      <c r="S603" s="347">
        <f t="shared" si="85"/>
        <v>0</v>
      </c>
      <c r="T603" s="347">
        <f t="shared" si="86"/>
        <v>0</v>
      </c>
      <c r="U603" s="347">
        <f t="shared" si="87"/>
        <v>0</v>
      </c>
      <c r="V603" s="347">
        <f t="shared" si="88"/>
        <v>0</v>
      </c>
      <c r="W603" s="347">
        <f t="shared" si="89"/>
        <v>0</v>
      </c>
      <c r="X603" s="347">
        <f t="shared" si="90"/>
        <v>0</v>
      </c>
      <c r="Y603" s="347">
        <f t="shared" si="91"/>
        <v>0</v>
      </c>
      <c r="Z603" s="347">
        <f t="shared" si="92"/>
        <v>0</v>
      </c>
      <c r="AA603" s="347">
        <f t="shared" si="93"/>
        <v>0</v>
      </c>
      <c r="AB603" s="347" t="str">
        <f t="shared" si="94"/>
        <v/>
      </c>
      <c r="AC603" s="347" t="str">
        <f t="shared" si="95"/>
        <v/>
      </c>
      <c r="AD603" s="347" t="str">
        <f t="shared" si="96"/>
        <v/>
      </c>
      <c r="AE603" s="347" t="str">
        <f t="shared" si="97"/>
        <v/>
      </c>
    </row>
    <row r="604" spans="1:31" s="344" customFormat="1" ht="21" customHeight="1" x14ac:dyDescent="0.25">
      <c r="A604" s="346" t="s">
        <v>14678</v>
      </c>
      <c r="B604" s="346" t="s">
        <v>15624</v>
      </c>
      <c r="C604" s="346" t="s">
        <v>15546</v>
      </c>
      <c r="D604" s="346" t="s">
        <v>1</v>
      </c>
      <c r="E604" s="346" t="s">
        <v>103</v>
      </c>
      <c r="F604" s="346">
        <v>2</v>
      </c>
      <c r="G604" s="346">
        <v>0</v>
      </c>
      <c r="H604" s="346">
        <v>3</v>
      </c>
      <c r="I604" s="346"/>
      <c r="J604" s="346" t="s">
        <v>15546</v>
      </c>
      <c r="K604" s="346"/>
      <c r="L604" s="346" t="s">
        <v>15554</v>
      </c>
      <c r="M604" s="346" t="s">
        <v>15546</v>
      </c>
      <c r="N604" s="346" t="s">
        <v>15391</v>
      </c>
      <c r="O604" s="346" t="s">
        <v>15393</v>
      </c>
      <c r="P604" s="346" t="s">
        <v>15394</v>
      </c>
      <c r="Q604" s="346" t="s">
        <v>15395</v>
      </c>
      <c r="R604" s="347">
        <f t="shared" si="84"/>
        <v>0</v>
      </c>
      <c r="S604" s="347">
        <f t="shared" si="85"/>
        <v>0</v>
      </c>
      <c r="T604" s="347">
        <f t="shared" si="86"/>
        <v>0</v>
      </c>
      <c r="U604" s="347">
        <f t="shared" si="87"/>
        <v>0</v>
      </c>
      <c r="V604" s="347">
        <f t="shared" si="88"/>
        <v>0</v>
      </c>
      <c r="W604" s="347">
        <f t="shared" si="89"/>
        <v>0</v>
      </c>
      <c r="X604" s="347">
        <f t="shared" si="90"/>
        <v>0</v>
      </c>
      <c r="Y604" s="347">
        <f t="shared" si="91"/>
        <v>0</v>
      </c>
      <c r="Z604" s="347">
        <f t="shared" si="92"/>
        <v>0</v>
      </c>
      <c r="AA604" s="347">
        <f t="shared" si="93"/>
        <v>0</v>
      </c>
      <c r="AB604" s="347" t="str">
        <f t="shared" si="94"/>
        <v/>
      </c>
      <c r="AC604" s="347" t="str">
        <f t="shared" si="95"/>
        <v/>
      </c>
      <c r="AD604" s="347" t="str">
        <f t="shared" si="96"/>
        <v/>
      </c>
      <c r="AE604" s="347" t="str">
        <f t="shared" si="97"/>
        <v/>
      </c>
    </row>
    <row r="605" spans="1:31" s="344" customFormat="1" ht="21" customHeight="1" x14ac:dyDescent="0.25">
      <c r="A605" s="346" t="s">
        <v>14678</v>
      </c>
      <c r="B605" s="346" t="s">
        <v>15625</v>
      </c>
      <c r="C605" s="346" t="s">
        <v>14940</v>
      </c>
      <c r="D605" s="346" t="s">
        <v>1</v>
      </c>
      <c r="E605" s="346" t="s">
        <v>103</v>
      </c>
      <c r="F605" s="346">
        <v>3</v>
      </c>
      <c r="G605" s="346">
        <v>0</v>
      </c>
      <c r="H605" s="346">
        <v>2</v>
      </c>
      <c r="I605" s="346"/>
      <c r="J605" s="346" t="s">
        <v>14940</v>
      </c>
      <c r="K605" s="346"/>
      <c r="L605" s="346" t="s">
        <v>14957</v>
      </c>
      <c r="M605" s="346" t="s">
        <v>14940</v>
      </c>
      <c r="N605" s="346" t="s">
        <v>126</v>
      </c>
      <c r="O605" s="346" t="s">
        <v>14942</v>
      </c>
      <c r="P605" s="346" t="s">
        <v>14943</v>
      </c>
      <c r="Q605" s="346" t="s">
        <v>14944</v>
      </c>
      <c r="R605" s="347">
        <f t="shared" si="84"/>
        <v>0</v>
      </c>
      <c r="S605" s="347">
        <f t="shared" si="85"/>
        <v>0</v>
      </c>
      <c r="T605" s="347">
        <f t="shared" si="86"/>
        <v>0</v>
      </c>
      <c r="U605" s="347">
        <f t="shared" si="87"/>
        <v>0</v>
      </c>
      <c r="V605" s="347">
        <f t="shared" si="88"/>
        <v>0</v>
      </c>
      <c r="W605" s="347">
        <f t="shared" si="89"/>
        <v>0</v>
      </c>
      <c r="X605" s="347">
        <f t="shared" si="90"/>
        <v>0</v>
      </c>
      <c r="Y605" s="347">
        <f t="shared" si="91"/>
        <v>0</v>
      </c>
      <c r="Z605" s="347">
        <f t="shared" si="92"/>
        <v>0</v>
      </c>
      <c r="AA605" s="347">
        <f t="shared" si="93"/>
        <v>0</v>
      </c>
      <c r="AB605" s="347" t="str">
        <f t="shared" si="94"/>
        <v/>
      </c>
      <c r="AC605" s="347" t="str">
        <f t="shared" si="95"/>
        <v/>
      </c>
      <c r="AD605" s="347" t="str">
        <f t="shared" si="96"/>
        <v/>
      </c>
      <c r="AE605" s="347" t="str">
        <f t="shared" si="97"/>
        <v/>
      </c>
    </row>
    <row r="606" spans="1:31" s="344" customFormat="1" ht="21" customHeight="1" x14ac:dyDescent="0.25">
      <c r="A606" s="346" t="s">
        <v>14678</v>
      </c>
      <c r="B606" s="346" t="s">
        <v>15626</v>
      </c>
      <c r="C606" s="346" t="s">
        <v>14946</v>
      </c>
      <c r="D606" s="346" t="s">
        <v>1</v>
      </c>
      <c r="E606" s="346" t="s">
        <v>103</v>
      </c>
      <c r="F606" s="346">
        <v>4</v>
      </c>
      <c r="G606" s="346">
        <v>0</v>
      </c>
      <c r="H606" s="346">
        <v>2</v>
      </c>
      <c r="I606" s="346"/>
      <c r="J606" s="346" t="s">
        <v>14946</v>
      </c>
      <c r="K606" s="346"/>
      <c r="L606" s="346" t="s">
        <v>14959</v>
      </c>
      <c r="M606" s="346" t="s">
        <v>14946</v>
      </c>
      <c r="N606" s="346" t="s">
        <v>14948</v>
      </c>
      <c r="O606" s="346" t="s">
        <v>14949</v>
      </c>
      <c r="P606" s="346" t="s">
        <v>14950</v>
      </c>
      <c r="Q606" s="346" t="s">
        <v>14951</v>
      </c>
      <c r="R606" s="347">
        <f t="shared" si="84"/>
        <v>0</v>
      </c>
      <c r="S606" s="347">
        <f t="shared" si="85"/>
        <v>0</v>
      </c>
      <c r="T606" s="347">
        <f t="shared" si="86"/>
        <v>0</v>
      </c>
      <c r="U606" s="347">
        <f t="shared" si="87"/>
        <v>0</v>
      </c>
      <c r="V606" s="347">
        <f t="shared" si="88"/>
        <v>0</v>
      </c>
      <c r="W606" s="347">
        <f t="shared" si="89"/>
        <v>0</v>
      </c>
      <c r="X606" s="347">
        <f t="shared" si="90"/>
        <v>0</v>
      </c>
      <c r="Y606" s="347">
        <f t="shared" si="91"/>
        <v>0</v>
      </c>
      <c r="Z606" s="347">
        <f t="shared" si="92"/>
        <v>0</v>
      </c>
      <c r="AA606" s="347">
        <f t="shared" si="93"/>
        <v>0</v>
      </c>
      <c r="AB606" s="347" t="str">
        <f t="shared" si="94"/>
        <v/>
      </c>
      <c r="AC606" s="347" t="str">
        <f t="shared" si="95"/>
        <v/>
      </c>
      <c r="AD606" s="347" t="str">
        <f t="shared" si="96"/>
        <v/>
      </c>
      <c r="AE606" s="347" t="str">
        <f t="shared" si="97"/>
        <v/>
      </c>
    </row>
    <row r="607" spans="1:31" s="344" customFormat="1" ht="21" customHeight="1" x14ac:dyDescent="0.25">
      <c r="A607" s="346" t="s">
        <v>14678</v>
      </c>
      <c r="B607" s="346" t="s">
        <v>15627</v>
      </c>
      <c r="C607" s="346" t="s">
        <v>14961</v>
      </c>
      <c r="D607" s="346" t="s">
        <v>1</v>
      </c>
      <c r="E607" s="346" t="s">
        <v>103</v>
      </c>
      <c r="F607" s="346">
        <v>5</v>
      </c>
      <c r="G607" s="346">
        <v>0</v>
      </c>
      <c r="H607" s="346">
        <v>1</v>
      </c>
      <c r="I607" s="346"/>
      <c r="J607" s="346" t="s">
        <v>14961</v>
      </c>
      <c r="K607" s="346"/>
      <c r="L607" s="346" t="s">
        <v>14962</v>
      </c>
      <c r="M607" s="346" t="s">
        <v>14961</v>
      </c>
      <c r="N607" s="346" t="s">
        <v>132</v>
      </c>
      <c r="O607" s="346" t="s">
        <v>14963</v>
      </c>
      <c r="P607" s="346" t="s">
        <v>14964</v>
      </c>
      <c r="Q607" s="346" t="s">
        <v>14965</v>
      </c>
      <c r="R607" s="347">
        <f t="shared" si="84"/>
        <v>0</v>
      </c>
      <c r="S607" s="347">
        <f t="shared" si="85"/>
        <v>0</v>
      </c>
      <c r="T607" s="347">
        <f t="shared" si="86"/>
        <v>0</v>
      </c>
      <c r="U607" s="347">
        <f t="shared" si="87"/>
        <v>0</v>
      </c>
      <c r="V607" s="347">
        <f t="shared" si="88"/>
        <v>0</v>
      </c>
      <c r="W607" s="347">
        <f t="shared" si="89"/>
        <v>0</v>
      </c>
      <c r="X607" s="347">
        <f t="shared" si="90"/>
        <v>0</v>
      </c>
      <c r="Y607" s="347">
        <f t="shared" si="91"/>
        <v>0</v>
      </c>
      <c r="Z607" s="347">
        <f t="shared" si="92"/>
        <v>0</v>
      </c>
      <c r="AA607" s="347">
        <f t="shared" si="93"/>
        <v>0</v>
      </c>
      <c r="AB607" s="347" t="str">
        <f t="shared" si="94"/>
        <v/>
      </c>
      <c r="AC607" s="347" t="str">
        <f t="shared" si="95"/>
        <v/>
      </c>
      <c r="AD607" s="347" t="str">
        <f t="shared" si="96"/>
        <v/>
      </c>
      <c r="AE607" s="347" t="str">
        <f t="shared" si="97"/>
        <v/>
      </c>
    </row>
    <row r="608" spans="1:31" s="344" customFormat="1" ht="21" customHeight="1" x14ac:dyDescent="0.25">
      <c r="A608" s="346" t="s">
        <v>14687</v>
      </c>
      <c r="B608" s="346" t="s">
        <v>15628</v>
      </c>
      <c r="C608" s="346" t="s">
        <v>15134</v>
      </c>
      <c r="D608" s="346" t="s">
        <v>4</v>
      </c>
      <c r="E608" s="346" t="s">
        <v>103</v>
      </c>
      <c r="F608" s="346">
        <v>1</v>
      </c>
      <c r="G608" s="346">
        <v>4</v>
      </c>
      <c r="H608" s="346">
        <v>0</v>
      </c>
      <c r="I608" s="346" t="s">
        <v>15134</v>
      </c>
      <c r="J608" s="346"/>
      <c r="K608" s="346" t="s">
        <v>15135</v>
      </c>
      <c r="L608" s="346"/>
      <c r="M608" s="346" t="s">
        <v>15134</v>
      </c>
      <c r="N608" s="346" t="s">
        <v>1480</v>
      </c>
      <c r="O608" s="346" t="s">
        <v>15136</v>
      </c>
      <c r="P608" s="346" t="s">
        <v>156</v>
      </c>
      <c r="Q608" s="346" t="s">
        <v>152</v>
      </c>
      <c r="R608" s="347">
        <f t="shared" si="84"/>
        <v>0</v>
      </c>
      <c r="S608" s="347">
        <f t="shared" si="85"/>
        <v>0</v>
      </c>
      <c r="T608" s="347">
        <f t="shared" si="86"/>
        <v>0</v>
      </c>
      <c r="U608" s="347">
        <f t="shared" si="87"/>
        <v>0</v>
      </c>
      <c r="V608" s="347">
        <f t="shared" si="88"/>
        <v>0</v>
      </c>
      <c r="W608" s="347">
        <f t="shared" si="89"/>
        <v>0</v>
      </c>
      <c r="X608" s="347">
        <f t="shared" si="90"/>
        <v>0</v>
      </c>
      <c r="Y608" s="347">
        <f t="shared" si="91"/>
        <v>0</v>
      </c>
      <c r="Z608" s="347">
        <f t="shared" si="92"/>
        <v>0</v>
      </c>
      <c r="AA608" s="347">
        <f t="shared" si="93"/>
        <v>0</v>
      </c>
      <c r="AB608" s="347" t="str">
        <f t="shared" si="94"/>
        <v/>
      </c>
      <c r="AC608" s="347" t="str">
        <f t="shared" si="95"/>
        <v/>
      </c>
      <c r="AD608" s="347" t="str">
        <f t="shared" si="96"/>
        <v/>
      </c>
      <c r="AE608" s="347" t="str">
        <f t="shared" si="97"/>
        <v/>
      </c>
    </row>
    <row r="609" spans="1:31" s="344" customFormat="1" ht="21" customHeight="1" x14ac:dyDescent="0.25">
      <c r="A609" s="346" t="s">
        <v>14687</v>
      </c>
      <c r="B609" s="346" t="s">
        <v>15629</v>
      </c>
      <c r="C609" s="346" t="s">
        <v>15138</v>
      </c>
      <c r="D609" s="346" t="s">
        <v>4</v>
      </c>
      <c r="E609" s="346" t="s">
        <v>103</v>
      </c>
      <c r="F609" s="346">
        <v>2</v>
      </c>
      <c r="G609" s="346">
        <v>3</v>
      </c>
      <c r="H609" s="346">
        <v>0</v>
      </c>
      <c r="I609" s="346" t="s">
        <v>15138</v>
      </c>
      <c r="J609" s="346"/>
      <c r="K609" s="346" t="s">
        <v>15139</v>
      </c>
      <c r="L609" s="346"/>
      <c r="M609" s="346" t="s">
        <v>15138</v>
      </c>
      <c r="N609" s="346" t="s">
        <v>15140</v>
      </c>
      <c r="O609" s="346" t="s">
        <v>15141</v>
      </c>
      <c r="P609" s="346" t="s">
        <v>141</v>
      </c>
      <c r="Q609" s="346" t="s">
        <v>15142</v>
      </c>
      <c r="R609" s="347">
        <f t="shared" si="84"/>
        <v>0</v>
      </c>
      <c r="S609" s="347">
        <f t="shared" si="85"/>
        <v>0</v>
      </c>
      <c r="T609" s="347">
        <f t="shared" si="86"/>
        <v>0</v>
      </c>
      <c r="U609" s="347">
        <f t="shared" si="87"/>
        <v>0</v>
      </c>
      <c r="V609" s="347">
        <f t="shared" si="88"/>
        <v>0</v>
      </c>
      <c r="W609" s="347">
        <f t="shared" si="89"/>
        <v>0</v>
      </c>
      <c r="X609" s="347">
        <f t="shared" si="90"/>
        <v>0</v>
      </c>
      <c r="Y609" s="347">
        <f t="shared" si="91"/>
        <v>0</v>
      </c>
      <c r="Z609" s="347">
        <f t="shared" si="92"/>
        <v>0</v>
      </c>
      <c r="AA609" s="347">
        <f t="shared" si="93"/>
        <v>0</v>
      </c>
      <c r="AB609" s="347" t="str">
        <f t="shared" si="94"/>
        <v/>
      </c>
      <c r="AC609" s="347" t="str">
        <f t="shared" si="95"/>
        <v/>
      </c>
      <c r="AD609" s="347" t="str">
        <f t="shared" si="96"/>
        <v/>
      </c>
      <c r="AE609" s="347" t="str">
        <f t="shared" si="97"/>
        <v/>
      </c>
    </row>
    <row r="610" spans="1:31" s="344" customFormat="1" ht="21" customHeight="1" x14ac:dyDescent="0.25">
      <c r="A610" s="346" t="s">
        <v>14687</v>
      </c>
      <c r="B610" s="346" t="s">
        <v>15630</v>
      </c>
      <c r="C610" s="346" t="s">
        <v>14933</v>
      </c>
      <c r="D610" s="346" t="s">
        <v>4</v>
      </c>
      <c r="E610" s="346" t="s">
        <v>103</v>
      </c>
      <c r="F610" s="346">
        <v>3</v>
      </c>
      <c r="G610" s="346">
        <v>3</v>
      </c>
      <c r="H610" s="346">
        <v>0</v>
      </c>
      <c r="I610" s="346" t="s">
        <v>14933</v>
      </c>
      <c r="J610" s="346"/>
      <c r="K610" s="346" t="s">
        <v>14934</v>
      </c>
      <c r="L610" s="346"/>
      <c r="M610" s="346" t="s">
        <v>14933</v>
      </c>
      <c r="N610" s="346" t="s">
        <v>14935</v>
      </c>
      <c r="O610" s="346" t="s">
        <v>14936</v>
      </c>
      <c r="P610" s="346" t="s">
        <v>14937</v>
      </c>
      <c r="Q610" s="346" t="s">
        <v>14938</v>
      </c>
      <c r="R610" s="347">
        <f t="shared" si="84"/>
        <v>0</v>
      </c>
      <c r="S610" s="347">
        <f t="shared" si="85"/>
        <v>0</v>
      </c>
      <c r="T610" s="347">
        <f t="shared" si="86"/>
        <v>0</v>
      </c>
      <c r="U610" s="347">
        <f t="shared" si="87"/>
        <v>0</v>
      </c>
      <c r="V610" s="347">
        <f t="shared" si="88"/>
        <v>0</v>
      </c>
      <c r="W610" s="347">
        <f t="shared" si="89"/>
        <v>0</v>
      </c>
      <c r="X610" s="347">
        <f t="shared" si="90"/>
        <v>0</v>
      </c>
      <c r="Y610" s="347">
        <f t="shared" si="91"/>
        <v>0</v>
      </c>
      <c r="Z610" s="347">
        <f t="shared" si="92"/>
        <v>0</v>
      </c>
      <c r="AA610" s="347">
        <f t="shared" si="93"/>
        <v>0</v>
      </c>
      <c r="AB610" s="347" t="str">
        <f t="shared" si="94"/>
        <v/>
      </c>
      <c r="AC610" s="347" t="str">
        <f t="shared" si="95"/>
        <v/>
      </c>
      <c r="AD610" s="347" t="str">
        <f t="shared" si="96"/>
        <v/>
      </c>
      <c r="AE610" s="347" t="str">
        <f t="shared" si="97"/>
        <v/>
      </c>
    </row>
    <row r="611" spans="1:31" s="344" customFormat="1" ht="21" customHeight="1" x14ac:dyDescent="0.25">
      <c r="A611" s="346" t="s">
        <v>14687</v>
      </c>
      <c r="B611" s="346" t="s">
        <v>15631</v>
      </c>
      <c r="C611" s="346" t="s">
        <v>14940</v>
      </c>
      <c r="D611" s="346" t="s">
        <v>4</v>
      </c>
      <c r="E611" s="346" t="s">
        <v>103</v>
      </c>
      <c r="F611" s="346">
        <v>4</v>
      </c>
      <c r="G611" s="346">
        <v>2</v>
      </c>
      <c r="H611" s="346">
        <v>0</v>
      </c>
      <c r="I611" s="346" t="s">
        <v>14940</v>
      </c>
      <c r="J611" s="346"/>
      <c r="K611" s="346" t="s">
        <v>14941</v>
      </c>
      <c r="L611" s="346"/>
      <c r="M611" s="346" t="s">
        <v>14940</v>
      </c>
      <c r="N611" s="346" t="s">
        <v>126</v>
      </c>
      <c r="O611" s="346" t="s">
        <v>14942</v>
      </c>
      <c r="P611" s="346" t="s">
        <v>14943</v>
      </c>
      <c r="Q611" s="346" t="s">
        <v>14944</v>
      </c>
      <c r="R611" s="347">
        <f t="shared" si="84"/>
        <v>0</v>
      </c>
      <c r="S611" s="347">
        <f t="shared" si="85"/>
        <v>0</v>
      </c>
      <c r="T611" s="347">
        <f t="shared" si="86"/>
        <v>0</v>
      </c>
      <c r="U611" s="347">
        <f t="shared" si="87"/>
        <v>0</v>
      </c>
      <c r="V611" s="347">
        <f t="shared" si="88"/>
        <v>0</v>
      </c>
      <c r="W611" s="347">
        <f t="shared" si="89"/>
        <v>0</v>
      </c>
      <c r="X611" s="347">
        <f t="shared" si="90"/>
        <v>0</v>
      </c>
      <c r="Y611" s="347">
        <f t="shared" si="91"/>
        <v>0</v>
      </c>
      <c r="Z611" s="347">
        <f t="shared" si="92"/>
        <v>0</v>
      </c>
      <c r="AA611" s="347">
        <f t="shared" si="93"/>
        <v>0</v>
      </c>
      <c r="AB611" s="347" t="str">
        <f t="shared" si="94"/>
        <v/>
      </c>
      <c r="AC611" s="347" t="str">
        <f t="shared" si="95"/>
        <v/>
      </c>
      <c r="AD611" s="347" t="str">
        <f t="shared" si="96"/>
        <v/>
      </c>
      <c r="AE611" s="347" t="str">
        <f t="shared" si="97"/>
        <v/>
      </c>
    </row>
    <row r="612" spans="1:31" s="344" customFormat="1" ht="21" customHeight="1" x14ac:dyDescent="0.25">
      <c r="A612" s="346" t="s">
        <v>14687</v>
      </c>
      <c r="B612" s="346" t="s">
        <v>15632</v>
      </c>
      <c r="C612" s="346" t="s">
        <v>14946</v>
      </c>
      <c r="D612" s="346" t="s">
        <v>4</v>
      </c>
      <c r="E612" s="346" t="s">
        <v>103</v>
      </c>
      <c r="F612" s="346">
        <v>5</v>
      </c>
      <c r="G612" s="346">
        <v>2</v>
      </c>
      <c r="H612" s="346">
        <v>0</v>
      </c>
      <c r="I612" s="346" t="s">
        <v>14946</v>
      </c>
      <c r="J612" s="346"/>
      <c r="K612" s="346" t="s">
        <v>14947</v>
      </c>
      <c r="L612" s="346"/>
      <c r="M612" s="346" t="s">
        <v>14946</v>
      </c>
      <c r="N612" s="346" t="s">
        <v>14948</v>
      </c>
      <c r="O612" s="346" t="s">
        <v>14949</v>
      </c>
      <c r="P612" s="346" t="s">
        <v>14950</v>
      </c>
      <c r="Q612" s="346" t="s">
        <v>14951</v>
      </c>
      <c r="R612" s="347">
        <f t="shared" si="84"/>
        <v>0</v>
      </c>
      <c r="S612" s="347">
        <f t="shared" si="85"/>
        <v>0</v>
      </c>
      <c r="T612" s="347">
        <f t="shared" si="86"/>
        <v>0</v>
      </c>
      <c r="U612" s="347">
        <f t="shared" si="87"/>
        <v>0</v>
      </c>
      <c r="V612" s="347">
        <f t="shared" si="88"/>
        <v>0</v>
      </c>
      <c r="W612" s="347">
        <f t="shared" si="89"/>
        <v>0</v>
      </c>
      <c r="X612" s="347">
        <f t="shared" si="90"/>
        <v>0</v>
      </c>
      <c r="Y612" s="347">
        <f t="shared" si="91"/>
        <v>0</v>
      </c>
      <c r="Z612" s="347">
        <f t="shared" si="92"/>
        <v>0</v>
      </c>
      <c r="AA612" s="347">
        <f t="shared" si="93"/>
        <v>0</v>
      </c>
      <c r="AB612" s="347" t="str">
        <f t="shared" si="94"/>
        <v/>
      </c>
      <c r="AC612" s="347" t="str">
        <f t="shared" si="95"/>
        <v/>
      </c>
      <c r="AD612" s="347" t="str">
        <f t="shared" si="96"/>
        <v/>
      </c>
      <c r="AE612" s="347" t="str">
        <f t="shared" si="97"/>
        <v/>
      </c>
    </row>
    <row r="613" spans="1:31" s="344" customFormat="1" ht="21" customHeight="1" x14ac:dyDescent="0.25">
      <c r="A613" s="346" t="s">
        <v>14687</v>
      </c>
      <c r="B613" s="346" t="s">
        <v>15633</v>
      </c>
      <c r="C613" s="346" t="s">
        <v>15134</v>
      </c>
      <c r="D613" s="346" t="s">
        <v>1</v>
      </c>
      <c r="E613" s="346" t="s">
        <v>103</v>
      </c>
      <c r="F613" s="346">
        <v>1</v>
      </c>
      <c r="G613" s="346">
        <v>0</v>
      </c>
      <c r="H613" s="346">
        <v>3</v>
      </c>
      <c r="I613" s="346"/>
      <c r="J613" s="346" t="s">
        <v>15134</v>
      </c>
      <c r="K613" s="346"/>
      <c r="L613" s="346" t="s">
        <v>15147</v>
      </c>
      <c r="M613" s="346" t="s">
        <v>15134</v>
      </c>
      <c r="N613" s="346" t="s">
        <v>1480</v>
      </c>
      <c r="O613" s="346" t="s">
        <v>15136</v>
      </c>
      <c r="P613" s="346" t="s">
        <v>156</v>
      </c>
      <c r="Q613" s="346" t="s">
        <v>152</v>
      </c>
      <c r="R613" s="347">
        <f t="shared" si="84"/>
        <v>0</v>
      </c>
      <c r="S613" s="347">
        <f t="shared" si="85"/>
        <v>0</v>
      </c>
      <c r="T613" s="347">
        <f t="shared" si="86"/>
        <v>0</v>
      </c>
      <c r="U613" s="347">
        <f t="shared" si="87"/>
        <v>0</v>
      </c>
      <c r="V613" s="347">
        <f t="shared" si="88"/>
        <v>0</v>
      </c>
      <c r="W613" s="347">
        <f t="shared" si="89"/>
        <v>0</v>
      </c>
      <c r="X613" s="347">
        <f t="shared" si="90"/>
        <v>0</v>
      </c>
      <c r="Y613" s="347">
        <f t="shared" si="91"/>
        <v>0</v>
      </c>
      <c r="Z613" s="347">
        <f t="shared" si="92"/>
        <v>0</v>
      </c>
      <c r="AA613" s="347">
        <f t="shared" si="93"/>
        <v>0</v>
      </c>
      <c r="AB613" s="347" t="str">
        <f t="shared" si="94"/>
        <v/>
      </c>
      <c r="AC613" s="347" t="str">
        <f t="shared" si="95"/>
        <v/>
      </c>
      <c r="AD613" s="347" t="str">
        <f t="shared" si="96"/>
        <v/>
      </c>
      <c r="AE613" s="347" t="str">
        <f t="shared" si="97"/>
        <v/>
      </c>
    </row>
    <row r="614" spans="1:31" s="344" customFormat="1" ht="21" customHeight="1" x14ac:dyDescent="0.25">
      <c r="A614" s="346" t="s">
        <v>14687</v>
      </c>
      <c r="B614" s="346" t="s">
        <v>15634</v>
      </c>
      <c r="C614" s="346" t="s">
        <v>15138</v>
      </c>
      <c r="D614" s="346" t="s">
        <v>1</v>
      </c>
      <c r="E614" s="346" t="s">
        <v>103</v>
      </c>
      <c r="F614" s="346">
        <v>2</v>
      </c>
      <c r="G614" s="346">
        <v>0</v>
      </c>
      <c r="H614" s="346">
        <v>3</v>
      </c>
      <c r="I614" s="346"/>
      <c r="J614" s="346" t="s">
        <v>15138</v>
      </c>
      <c r="K614" s="346"/>
      <c r="L614" s="346" t="s">
        <v>15149</v>
      </c>
      <c r="M614" s="346" t="s">
        <v>15138</v>
      </c>
      <c r="N614" s="346" t="s">
        <v>15140</v>
      </c>
      <c r="O614" s="346" t="s">
        <v>15141</v>
      </c>
      <c r="P614" s="346" t="s">
        <v>141</v>
      </c>
      <c r="Q614" s="346" t="s">
        <v>15142</v>
      </c>
      <c r="R614" s="347">
        <f t="shared" si="84"/>
        <v>0</v>
      </c>
      <c r="S614" s="347">
        <f t="shared" si="85"/>
        <v>0</v>
      </c>
      <c r="T614" s="347">
        <f t="shared" si="86"/>
        <v>0</v>
      </c>
      <c r="U614" s="347">
        <f t="shared" si="87"/>
        <v>0</v>
      </c>
      <c r="V614" s="347">
        <f t="shared" si="88"/>
        <v>0</v>
      </c>
      <c r="W614" s="347">
        <f t="shared" si="89"/>
        <v>0</v>
      </c>
      <c r="X614" s="347">
        <f t="shared" si="90"/>
        <v>0</v>
      </c>
      <c r="Y614" s="347">
        <f t="shared" si="91"/>
        <v>0</v>
      </c>
      <c r="Z614" s="347">
        <f t="shared" si="92"/>
        <v>0</v>
      </c>
      <c r="AA614" s="347">
        <f t="shared" si="93"/>
        <v>0</v>
      </c>
      <c r="AB614" s="347" t="str">
        <f t="shared" si="94"/>
        <v/>
      </c>
      <c r="AC614" s="347" t="str">
        <f t="shared" si="95"/>
        <v/>
      </c>
      <c r="AD614" s="347" t="str">
        <f t="shared" si="96"/>
        <v/>
      </c>
      <c r="AE614" s="347" t="str">
        <f t="shared" si="97"/>
        <v/>
      </c>
    </row>
    <row r="615" spans="1:31" s="344" customFormat="1" ht="21" customHeight="1" x14ac:dyDescent="0.25">
      <c r="A615" s="346" t="s">
        <v>14687</v>
      </c>
      <c r="B615" s="346" t="s">
        <v>15635</v>
      </c>
      <c r="C615" s="346" t="s">
        <v>14940</v>
      </c>
      <c r="D615" s="346" t="s">
        <v>1</v>
      </c>
      <c r="E615" s="346" t="s">
        <v>103</v>
      </c>
      <c r="F615" s="346">
        <v>3</v>
      </c>
      <c r="G615" s="346">
        <v>0</v>
      </c>
      <c r="H615" s="346">
        <v>2</v>
      </c>
      <c r="I615" s="346"/>
      <c r="J615" s="346" t="s">
        <v>14940</v>
      </c>
      <c r="K615" s="346"/>
      <c r="L615" s="346" t="s">
        <v>14957</v>
      </c>
      <c r="M615" s="346" t="s">
        <v>14940</v>
      </c>
      <c r="N615" s="346" t="s">
        <v>126</v>
      </c>
      <c r="O615" s="346" t="s">
        <v>14942</v>
      </c>
      <c r="P615" s="346" t="s">
        <v>14943</v>
      </c>
      <c r="Q615" s="346" t="s">
        <v>14944</v>
      </c>
      <c r="R615" s="347">
        <f t="shared" si="84"/>
        <v>0</v>
      </c>
      <c r="S615" s="347">
        <f t="shared" si="85"/>
        <v>0</v>
      </c>
      <c r="T615" s="347">
        <f t="shared" si="86"/>
        <v>0</v>
      </c>
      <c r="U615" s="347">
        <f t="shared" si="87"/>
        <v>0</v>
      </c>
      <c r="V615" s="347">
        <f t="shared" si="88"/>
        <v>0</v>
      </c>
      <c r="W615" s="347">
        <f t="shared" si="89"/>
        <v>0</v>
      </c>
      <c r="X615" s="347">
        <f t="shared" si="90"/>
        <v>0</v>
      </c>
      <c r="Y615" s="347">
        <f t="shared" si="91"/>
        <v>0</v>
      </c>
      <c r="Z615" s="347">
        <f t="shared" si="92"/>
        <v>0</v>
      </c>
      <c r="AA615" s="347">
        <f t="shared" si="93"/>
        <v>0</v>
      </c>
      <c r="AB615" s="347" t="str">
        <f t="shared" si="94"/>
        <v/>
      </c>
      <c r="AC615" s="347" t="str">
        <f t="shared" si="95"/>
        <v/>
      </c>
      <c r="AD615" s="347" t="str">
        <f t="shared" si="96"/>
        <v/>
      </c>
      <c r="AE615" s="347" t="str">
        <f t="shared" si="97"/>
        <v/>
      </c>
    </row>
    <row r="616" spans="1:31" s="344" customFormat="1" ht="21" customHeight="1" x14ac:dyDescent="0.25">
      <c r="A616" s="346" t="s">
        <v>14687</v>
      </c>
      <c r="B616" s="346" t="s">
        <v>15636</v>
      </c>
      <c r="C616" s="346" t="s">
        <v>14946</v>
      </c>
      <c r="D616" s="346" t="s">
        <v>1</v>
      </c>
      <c r="E616" s="346" t="s">
        <v>103</v>
      </c>
      <c r="F616" s="346">
        <v>4</v>
      </c>
      <c r="G616" s="346">
        <v>0</v>
      </c>
      <c r="H616" s="346">
        <v>2</v>
      </c>
      <c r="I616" s="346"/>
      <c r="J616" s="346" t="s">
        <v>14946</v>
      </c>
      <c r="K616" s="346"/>
      <c r="L616" s="346" t="s">
        <v>14959</v>
      </c>
      <c r="M616" s="346" t="s">
        <v>14946</v>
      </c>
      <c r="N616" s="346" t="s">
        <v>14948</v>
      </c>
      <c r="O616" s="346" t="s">
        <v>14949</v>
      </c>
      <c r="P616" s="346" t="s">
        <v>14950</v>
      </c>
      <c r="Q616" s="346" t="s">
        <v>14951</v>
      </c>
      <c r="R616" s="347">
        <f t="shared" si="84"/>
        <v>0</v>
      </c>
      <c r="S616" s="347">
        <f t="shared" si="85"/>
        <v>0</v>
      </c>
      <c r="T616" s="347">
        <f t="shared" si="86"/>
        <v>0</v>
      </c>
      <c r="U616" s="347">
        <f t="shared" si="87"/>
        <v>0</v>
      </c>
      <c r="V616" s="347">
        <f t="shared" si="88"/>
        <v>0</v>
      </c>
      <c r="W616" s="347">
        <f t="shared" si="89"/>
        <v>0</v>
      </c>
      <c r="X616" s="347">
        <f t="shared" si="90"/>
        <v>0</v>
      </c>
      <c r="Y616" s="347">
        <f t="shared" si="91"/>
        <v>0</v>
      </c>
      <c r="Z616" s="347">
        <f t="shared" si="92"/>
        <v>0</v>
      </c>
      <c r="AA616" s="347">
        <f t="shared" si="93"/>
        <v>0</v>
      </c>
      <c r="AB616" s="347" t="str">
        <f t="shared" si="94"/>
        <v/>
      </c>
      <c r="AC616" s="347" t="str">
        <f t="shared" si="95"/>
        <v/>
      </c>
      <c r="AD616" s="347" t="str">
        <f t="shared" si="96"/>
        <v/>
      </c>
      <c r="AE616" s="347" t="str">
        <f t="shared" si="97"/>
        <v/>
      </c>
    </row>
    <row r="617" spans="1:31" s="344" customFormat="1" ht="21" customHeight="1" x14ac:dyDescent="0.25">
      <c r="A617" s="346" t="s">
        <v>14687</v>
      </c>
      <c r="B617" s="346" t="s">
        <v>15637</v>
      </c>
      <c r="C617" s="346" t="s">
        <v>15638</v>
      </c>
      <c r="D617" s="346" t="s">
        <v>1</v>
      </c>
      <c r="E617" s="346" t="s">
        <v>14954</v>
      </c>
      <c r="F617" s="346">
        <v>5</v>
      </c>
      <c r="G617" s="346">
        <v>0</v>
      </c>
      <c r="H617" s="346">
        <v>0</v>
      </c>
      <c r="I617" s="346"/>
      <c r="J617" s="346"/>
      <c r="K617" s="346"/>
      <c r="L617" s="346"/>
      <c r="M617" s="346"/>
      <c r="N617" s="346"/>
      <c r="O617" s="346"/>
      <c r="P617" s="346"/>
      <c r="Q617" s="346"/>
      <c r="R617" s="347">
        <f t="shared" si="84"/>
        <v>0</v>
      </c>
      <c r="S617" s="347">
        <f t="shared" si="85"/>
        <v>0</v>
      </c>
      <c r="T617" s="347">
        <f t="shared" si="86"/>
        <v>0</v>
      </c>
      <c r="U617" s="347">
        <f t="shared" si="87"/>
        <v>0</v>
      </c>
      <c r="V617" s="347">
        <f t="shared" si="88"/>
        <v>0</v>
      </c>
      <c r="W617" s="347">
        <f t="shared" si="89"/>
        <v>0</v>
      </c>
      <c r="X617" s="347">
        <f t="shared" si="90"/>
        <v>0</v>
      </c>
      <c r="Y617" s="347">
        <f t="shared" si="91"/>
        <v>0</v>
      </c>
      <c r="Z617" s="347">
        <f t="shared" si="92"/>
        <v>0</v>
      </c>
      <c r="AA617" s="347">
        <f t="shared" si="93"/>
        <v>0</v>
      </c>
      <c r="AB617" s="347" t="str">
        <f t="shared" si="94"/>
        <v/>
      </c>
      <c r="AC617" s="347" t="str">
        <f t="shared" si="95"/>
        <v/>
      </c>
      <c r="AD617" s="347" t="str">
        <f t="shared" si="96"/>
        <v/>
      </c>
      <c r="AE617" s="347" t="str">
        <f t="shared" si="97"/>
        <v/>
      </c>
    </row>
    <row r="618" spans="1:31" s="344" customFormat="1" ht="21" customHeight="1" x14ac:dyDescent="0.25">
      <c r="A618" s="346" t="s">
        <v>14696</v>
      </c>
      <c r="B618" s="346" t="s">
        <v>15639</v>
      </c>
      <c r="C618" s="346" t="s">
        <v>15190</v>
      </c>
      <c r="D618" s="346" t="s">
        <v>4</v>
      </c>
      <c r="E618" s="346" t="s">
        <v>103</v>
      </c>
      <c r="F618" s="346">
        <v>1</v>
      </c>
      <c r="G618" s="346">
        <v>4</v>
      </c>
      <c r="H618" s="346">
        <v>0</v>
      </c>
      <c r="I618" s="346" t="s">
        <v>15190</v>
      </c>
      <c r="J618" s="346"/>
      <c r="K618" s="346" t="s">
        <v>15191</v>
      </c>
      <c r="L618" s="346"/>
      <c r="M618" s="346" t="s">
        <v>15190</v>
      </c>
      <c r="N618" s="346" t="s">
        <v>146</v>
      </c>
      <c r="O618" s="346" t="s">
        <v>15192</v>
      </c>
      <c r="P618" s="346" t="s">
        <v>15193</v>
      </c>
      <c r="Q618" s="346" t="s">
        <v>15194</v>
      </c>
      <c r="R618" s="347">
        <f t="shared" si="84"/>
        <v>0</v>
      </c>
      <c r="S618" s="347">
        <f t="shared" si="85"/>
        <v>0</v>
      </c>
      <c r="T618" s="347">
        <f t="shared" si="86"/>
        <v>0</v>
      </c>
      <c r="U618" s="347">
        <f t="shared" si="87"/>
        <v>0</v>
      </c>
      <c r="V618" s="347">
        <f t="shared" si="88"/>
        <v>0</v>
      </c>
      <c r="W618" s="347">
        <f t="shared" si="89"/>
        <v>0</v>
      </c>
      <c r="X618" s="347">
        <f t="shared" si="90"/>
        <v>0</v>
      </c>
      <c r="Y618" s="347">
        <f t="shared" si="91"/>
        <v>0</v>
      </c>
      <c r="Z618" s="347">
        <f t="shared" si="92"/>
        <v>0</v>
      </c>
      <c r="AA618" s="347">
        <f t="shared" si="93"/>
        <v>0</v>
      </c>
      <c r="AB618" s="347" t="str">
        <f t="shared" si="94"/>
        <v/>
      </c>
      <c r="AC618" s="347" t="str">
        <f t="shared" si="95"/>
        <v/>
      </c>
      <c r="AD618" s="347" t="str">
        <f t="shared" si="96"/>
        <v/>
      </c>
      <c r="AE618" s="347" t="str">
        <f t="shared" si="97"/>
        <v/>
      </c>
    </row>
    <row r="619" spans="1:31" s="344" customFormat="1" ht="21" customHeight="1" x14ac:dyDescent="0.25">
      <c r="A619" s="346" t="s">
        <v>14696</v>
      </c>
      <c r="B619" s="346" t="s">
        <v>15640</v>
      </c>
      <c r="C619" s="346" t="s">
        <v>15196</v>
      </c>
      <c r="D619" s="346" t="s">
        <v>4</v>
      </c>
      <c r="E619" s="346" t="s">
        <v>103</v>
      </c>
      <c r="F619" s="346">
        <v>2</v>
      </c>
      <c r="G619" s="346">
        <v>3</v>
      </c>
      <c r="H619" s="346">
        <v>0</v>
      </c>
      <c r="I619" s="346" t="s">
        <v>15196</v>
      </c>
      <c r="J619" s="346"/>
      <c r="K619" s="346" t="s">
        <v>15197</v>
      </c>
      <c r="L619" s="346"/>
      <c r="M619" s="346" t="s">
        <v>15196</v>
      </c>
      <c r="N619" s="346" t="s">
        <v>147</v>
      </c>
      <c r="O619" s="346" t="s">
        <v>15641</v>
      </c>
      <c r="P619" s="346"/>
      <c r="Q619" s="346"/>
      <c r="R619" s="347">
        <f t="shared" si="84"/>
        <v>0</v>
      </c>
      <c r="S619" s="347">
        <f t="shared" si="85"/>
        <v>0</v>
      </c>
      <c r="T619" s="347">
        <f t="shared" si="86"/>
        <v>0</v>
      </c>
      <c r="U619" s="347">
        <f t="shared" si="87"/>
        <v>0</v>
      </c>
      <c r="V619" s="347">
        <f t="shared" si="88"/>
        <v>0</v>
      </c>
      <c r="W619" s="347">
        <f t="shared" si="89"/>
        <v>0</v>
      </c>
      <c r="X619" s="347">
        <f t="shared" si="90"/>
        <v>0</v>
      </c>
      <c r="Y619" s="347">
        <f t="shared" si="91"/>
        <v>0</v>
      </c>
      <c r="Z619" s="347">
        <f t="shared" si="92"/>
        <v>0</v>
      </c>
      <c r="AA619" s="347">
        <f t="shared" si="93"/>
        <v>0</v>
      </c>
      <c r="AB619" s="347" t="str">
        <f t="shared" si="94"/>
        <v/>
      </c>
      <c r="AC619" s="347" t="str">
        <f t="shared" si="95"/>
        <v/>
      </c>
      <c r="AD619" s="347" t="str">
        <f t="shared" si="96"/>
        <v/>
      </c>
      <c r="AE619" s="347" t="str">
        <f t="shared" si="97"/>
        <v/>
      </c>
    </row>
    <row r="620" spans="1:31" s="344" customFormat="1" ht="21" customHeight="1" x14ac:dyDescent="0.25">
      <c r="A620" s="346" t="s">
        <v>14696</v>
      </c>
      <c r="B620" s="346" t="s">
        <v>15642</v>
      </c>
      <c r="C620" s="346" t="s">
        <v>14933</v>
      </c>
      <c r="D620" s="346" t="s">
        <v>4</v>
      </c>
      <c r="E620" s="346" t="s">
        <v>103</v>
      </c>
      <c r="F620" s="346">
        <v>3</v>
      </c>
      <c r="G620" s="346">
        <v>3</v>
      </c>
      <c r="H620" s="346">
        <v>0</v>
      </c>
      <c r="I620" s="346" t="s">
        <v>14933</v>
      </c>
      <c r="J620" s="346"/>
      <c r="K620" s="346" t="s">
        <v>14934</v>
      </c>
      <c r="L620" s="346"/>
      <c r="M620" s="346" t="s">
        <v>14933</v>
      </c>
      <c r="N620" s="346" t="s">
        <v>14935</v>
      </c>
      <c r="O620" s="346" t="s">
        <v>14936</v>
      </c>
      <c r="P620" s="346" t="s">
        <v>14937</v>
      </c>
      <c r="Q620" s="346" t="s">
        <v>14938</v>
      </c>
      <c r="R620" s="347">
        <f t="shared" si="84"/>
        <v>0</v>
      </c>
      <c r="S620" s="347">
        <f t="shared" si="85"/>
        <v>0</v>
      </c>
      <c r="T620" s="347">
        <f t="shared" si="86"/>
        <v>0</v>
      </c>
      <c r="U620" s="347">
        <f t="shared" si="87"/>
        <v>0</v>
      </c>
      <c r="V620" s="347">
        <f t="shared" si="88"/>
        <v>0</v>
      </c>
      <c r="W620" s="347">
        <f t="shared" si="89"/>
        <v>0</v>
      </c>
      <c r="X620" s="347">
        <f t="shared" si="90"/>
        <v>0</v>
      </c>
      <c r="Y620" s="347">
        <f t="shared" si="91"/>
        <v>0</v>
      </c>
      <c r="Z620" s="347">
        <f t="shared" si="92"/>
        <v>0</v>
      </c>
      <c r="AA620" s="347">
        <f t="shared" si="93"/>
        <v>0</v>
      </c>
      <c r="AB620" s="347" t="str">
        <f t="shared" si="94"/>
        <v/>
      </c>
      <c r="AC620" s="347" t="str">
        <f t="shared" si="95"/>
        <v/>
      </c>
      <c r="AD620" s="347" t="str">
        <f t="shared" si="96"/>
        <v/>
      </c>
      <c r="AE620" s="347" t="str">
        <f t="shared" si="97"/>
        <v/>
      </c>
    </row>
    <row r="621" spans="1:31" s="344" customFormat="1" ht="21" customHeight="1" x14ac:dyDescent="0.25">
      <c r="A621" s="346" t="s">
        <v>14696</v>
      </c>
      <c r="B621" s="346" t="s">
        <v>15643</v>
      </c>
      <c r="C621" s="346" t="s">
        <v>14940</v>
      </c>
      <c r="D621" s="346" t="s">
        <v>4</v>
      </c>
      <c r="E621" s="346" t="s">
        <v>103</v>
      </c>
      <c r="F621" s="346">
        <v>4</v>
      </c>
      <c r="G621" s="346">
        <v>2</v>
      </c>
      <c r="H621" s="346">
        <v>0</v>
      </c>
      <c r="I621" s="346" t="s">
        <v>14940</v>
      </c>
      <c r="J621" s="346"/>
      <c r="K621" s="346" t="s">
        <v>14941</v>
      </c>
      <c r="L621" s="346"/>
      <c r="M621" s="346" t="s">
        <v>14940</v>
      </c>
      <c r="N621" s="346" t="s">
        <v>126</v>
      </c>
      <c r="O621" s="346" t="s">
        <v>14942</v>
      </c>
      <c r="P621" s="346" t="s">
        <v>14943</v>
      </c>
      <c r="Q621" s="346" t="s">
        <v>14944</v>
      </c>
      <c r="R621" s="347">
        <f t="shared" si="84"/>
        <v>0</v>
      </c>
      <c r="S621" s="347">
        <f t="shared" si="85"/>
        <v>0</v>
      </c>
      <c r="T621" s="347">
        <f t="shared" si="86"/>
        <v>0</v>
      </c>
      <c r="U621" s="347">
        <f t="shared" si="87"/>
        <v>0</v>
      </c>
      <c r="V621" s="347">
        <f t="shared" si="88"/>
        <v>0</v>
      </c>
      <c r="W621" s="347">
        <f t="shared" si="89"/>
        <v>0</v>
      </c>
      <c r="X621" s="347">
        <f t="shared" si="90"/>
        <v>0</v>
      </c>
      <c r="Y621" s="347">
        <f t="shared" si="91"/>
        <v>0</v>
      </c>
      <c r="Z621" s="347">
        <f t="shared" si="92"/>
        <v>0</v>
      </c>
      <c r="AA621" s="347">
        <f t="shared" si="93"/>
        <v>0</v>
      </c>
      <c r="AB621" s="347" t="str">
        <f t="shared" si="94"/>
        <v/>
      </c>
      <c r="AC621" s="347" t="str">
        <f t="shared" si="95"/>
        <v/>
      </c>
      <c r="AD621" s="347" t="str">
        <f t="shared" si="96"/>
        <v/>
      </c>
      <c r="AE621" s="347" t="str">
        <f t="shared" si="97"/>
        <v/>
      </c>
    </row>
    <row r="622" spans="1:31" s="344" customFormat="1" ht="21" customHeight="1" x14ac:dyDescent="0.25">
      <c r="A622" s="346" t="s">
        <v>14696</v>
      </c>
      <c r="B622" s="346" t="s">
        <v>15644</v>
      </c>
      <c r="C622" s="346" t="s">
        <v>15645</v>
      </c>
      <c r="D622" s="346" t="s">
        <v>4</v>
      </c>
      <c r="E622" s="346" t="s">
        <v>14954</v>
      </c>
      <c r="F622" s="346">
        <v>5</v>
      </c>
      <c r="G622" s="346">
        <v>0</v>
      </c>
      <c r="H622" s="346">
        <v>0</v>
      </c>
      <c r="I622" s="346"/>
      <c r="J622" s="346"/>
      <c r="K622" s="346"/>
      <c r="L622" s="346"/>
      <c r="M622" s="346"/>
      <c r="N622" s="346"/>
      <c r="O622" s="346"/>
      <c r="P622" s="346"/>
      <c r="Q622" s="346"/>
      <c r="R622" s="347">
        <f t="shared" si="84"/>
        <v>0</v>
      </c>
      <c r="S622" s="347">
        <f t="shared" si="85"/>
        <v>0</v>
      </c>
      <c r="T622" s="347">
        <f t="shared" si="86"/>
        <v>0</v>
      </c>
      <c r="U622" s="347">
        <f t="shared" si="87"/>
        <v>0</v>
      </c>
      <c r="V622" s="347">
        <f t="shared" si="88"/>
        <v>0</v>
      </c>
      <c r="W622" s="347">
        <f t="shared" si="89"/>
        <v>0</v>
      </c>
      <c r="X622" s="347">
        <f t="shared" si="90"/>
        <v>0</v>
      </c>
      <c r="Y622" s="347">
        <f t="shared" si="91"/>
        <v>0</v>
      </c>
      <c r="Z622" s="347">
        <f t="shared" si="92"/>
        <v>0</v>
      </c>
      <c r="AA622" s="347">
        <f t="shared" si="93"/>
        <v>0</v>
      </c>
      <c r="AB622" s="347" t="str">
        <f t="shared" si="94"/>
        <v/>
      </c>
      <c r="AC622" s="347" t="str">
        <f t="shared" si="95"/>
        <v/>
      </c>
      <c r="AD622" s="347" t="str">
        <f t="shared" si="96"/>
        <v/>
      </c>
      <c r="AE622" s="347" t="str">
        <f t="shared" si="97"/>
        <v/>
      </c>
    </row>
    <row r="623" spans="1:31" s="344" customFormat="1" ht="21" customHeight="1" x14ac:dyDescent="0.25">
      <c r="A623" s="346" t="s">
        <v>14696</v>
      </c>
      <c r="B623" s="346" t="s">
        <v>15646</v>
      </c>
      <c r="C623" s="346" t="s">
        <v>15190</v>
      </c>
      <c r="D623" s="346" t="s">
        <v>1</v>
      </c>
      <c r="E623" s="346" t="s">
        <v>103</v>
      </c>
      <c r="F623" s="346">
        <v>1</v>
      </c>
      <c r="G623" s="346">
        <v>0</v>
      </c>
      <c r="H623" s="346">
        <v>3</v>
      </c>
      <c r="I623" s="346"/>
      <c r="J623" s="346" t="s">
        <v>15190</v>
      </c>
      <c r="K623" s="346"/>
      <c r="L623" s="346" t="s">
        <v>15203</v>
      </c>
      <c r="M623" s="346" t="s">
        <v>15190</v>
      </c>
      <c r="N623" s="346" t="s">
        <v>146</v>
      </c>
      <c r="O623" s="346" t="s">
        <v>15192</v>
      </c>
      <c r="P623" s="346" t="s">
        <v>15193</v>
      </c>
      <c r="Q623" s="346" t="s">
        <v>15194</v>
      </c>
      <c r="R623" s="347">
        <f t="shared" si="84"/>
        <v>0</v>
      </c>
      <c r="S623" s="347">
        <f t="shared" si="85"/>
        <v>0</v>
      </c>
      <c r="T623" s="347">
        <f t="shared" si="86"/>
        <v>0</v>
      </c>
      <c r="U623" s="347">
        <f t="shared" si="87"/>
        <v>0</v>
      </c>
      <c r="V623" s="347">
        <f t="shared" si="88"/>
        <v>0</v>
      </c>
      <c r="W623" s="347">
        <f t="shared" si="89"/>
        <v>0</v>
      </c>
      <c r="X623" s="347">
        <f t="shared" si="90"/>
        <v>0</v>
      </c>
      <c r="Y623" s="347">
        <f t="shared" si="91"/>
        <v>0</v>
      </c>
      <c r="Z623" s="347">
        <f t="shared" si="92"/>
        <v>0</v>
      </c>
      <c r="AA623" s="347">
        <f t="shared" si="93"/>
        <v>0</v>
      </c>
      <c r="AB623" s="347" t="str">
        <f t="shared" si="94"/>
        <v/>
      </c>
      <c r="AC623" s="347" t="str">
        <f t="shared" si="95"/>
        <v/>
      </c>
      <c r="AD623" s="347" t="str">
        <f t="shared" si="96"/>
        <v/>
      </c>
      <c r="AE623" s="347" t="str">
        <f t="shared" si="97"/>
        <v/>
      </c>
    </row>
    <row r="624" spans="1:31" s="344" customFormat="1" ht="21" customHeight="1" x14ac:dyDescent="0.25">
      <c r="A624" s="346" t="s">
        <v>14696</v>
      </c>
      <c r="B624" s="346" t="s">
        <v>15647</v>
      </c>
      <c r="C624" s="346" t="s">
        <v>15196</v>
      </c>
      <c r="D624" s="346" t="s">
        <v>1</v>
      </c>
      <c r="E624" s="346" t="s">
        <v>103</v>
      </c>
      <c r="F624" s="346">
        <v>2</v>
      </c>
      <c r="G624" s="346">
        <v>0</v>
      </c>
      <c r="H624" s="346">
        <v>3</v>
      </c>
      <c r="I624" s="346"/>
      <c r="J624" s="346" t="s">
        <v>15196</v>
      </c>
      <c r="K624" s="346"/>
      <c r="L624" s="346" t="s">
        <v>15205</v>
      </c>
      <c r="M624" s="346" t="s">
        <v>15196</v>
      </c>
      <c r="N624" s="346" t="s">
        <v>147</v>
      </c>
      <c r="O624" s="346" t="s">
        <v>15641</v>
      </c>
      <c r="P624" s="346"/>
      <c r="Q624" s="346"/>
      <c r="R624" s="347">
        <f t="shared" si="84"/>
        <v>0</v>
      </c>
      <c r="S624" s="347">
        <f t="shared" si="85"/>
        <v>0</v>
      </c>
      <c r="T624" s="347">
        <f t="shared" si="86"/>
        <v>0</v>
      </c>
      <c r="U624" s="347">
        <f t="shared" si="87"/>
        <v>0</v>
      </c>
      <c r="V624" s="347">
        <f t="shared" si="88"/>
        <v>0</v>
      </c>
      <c r="W624" s="347">
        <f t="shared" si="89"/>
        <v>0</v>
      </c>
      <c r="X624" s="347">
        <f t="shared" si="90"/>
        <v>0</v>
      </c>
      <c r="Y624" s="347">
        <f t="shared" si="91"/>
        <v>0</v>
      </c>
      <c r="Z624" s="347">
        <f t="shared" si="92"/>
        <v>0</v>
      </c>
      <c r="AA624" s="347">
        <f t="shared" si="93"/>
        <v>0</v>
      </c>
      <c r="AB624" s="347" t="str">
        <f t="shared" si="94"/>
        <v/>
      </c>
      <c r="AC624" s="347" t="str">
        <f t="shared" si="95"/>
        <v/>
      </c>
      <c r="AD624" s="347" t="str">
        <f t="shared" si="96"/>
        <v/>
      </c>
      <c r="AE624" s="347" t="str">
        <f t="shared" si="97"/>
        <v/>
      </c>
    </row>
    <row r="625" spans="1:31" s="344" customFormat="1" ht="21" customHeight="1" x14ac:dyDescent="0.25">
      <c r="A625" s="346" t="s">
        <v>14696</v>
      </c>
      <c r="B625" s="346" t="s">
        <v>15648</v>
      </c>
      <c r="C625" s="346" t="s">
        <v>14940</v>
      </c>
      <c r="D625" s="346" t="s">
        <v>1</v>
      </c>
      <c r="E625" s="346" t="s">
        <v>103</v>
      </c>
      <c r="F625" s="346">
        <v>3</v>
      </c>
      <c r="G625" s="346">
        <v>0</v>
      </c>
      <c r="H625" s="346">
        <v>2</v>
      </c>
      <c r="I625" s="346"/>
      <c r="J625" s="346" t="s">
        <v>14940</v>
      </c>
      <c r="K625" s="346"/>
      <c r="L625" s="346" t="s">
        <v>14957</v>
      </c>
      <c r="M625" s="346" t="s">
        <v>14940</v>
      </c>
      <c r="N625" s="346" t="s">
        <v>126</v>
      </c>
      <c r="O625" s="346" t="s">
        <v>14942</v>
      </c>
      <c r="P625" s="346" t="s">
        <v>14943</v>
      </c>
      <c r="Q625" s="346" t="s">
        <v>14944</v>
      </c>
      <c r="R625" s="347">
        <f t="shared" si="84"/>
        <v>0</v>
      </c>
      <c r="S625" s="347">
        <f t="shared" si="85"/>
        <v>0</v>
      </c>
      <c r="T625" s="347">
        <f t="shared" si="86"/>
        <v>0</v>
      </c>
      <c r="U625" s="347">
        <f t="shared" si="87"/>
        <v>0</v>
      </c>
      <c r="V625" s="347">
        <f t="shared" si="88"/>
        <v>0</v>
      </c>
      <c r="W625" s="347">
        <f t="shared" si="89"/>
        <v>0</v>
      </c>
      <c r="X625" s="347">
        <f t="shared" si="90"/>
        <v>0</v>
      </c>
      <c r="Y625" s="347">
        <f t="shared" si="91"/>
        <v>0</v>
      </c>
      <c r="Z625" s="347">
        <f t="shared" si="92"/>
        <v>0</v>
      </c>
      <c r="AA625" s="347">
        <f t="shared" si="93"/>
        <v>0</v>
      </c>
      <c r="AB625" s="347" t="str">
        <f t="shared" si="94"/>
        <v/>
      </c>
      <c r="AC625" s="347" t="str">
        <f t="shared" si="95"/>
        <v/>
      </c>
      <c r="AD625" s="347" t="str">
        <f t="shared" si="96"/>
        <v/>
      </c>
      <c r="AE625" s="347" t="str">
        <f t="shared" si="97"/>
        <v/>
      </c>
    </row>
    <row r="626" spans="1:31" s="344" customFormat="1" ht="21" customHeight="1" x14ac:dyDescent="0.25">
      <c r="A626" s="346" t="s">
        <v>14696</v>
      </c>
      <c r="B626" s="346" t="s">
        <v>15649</v>
      </c>
      <c r="C626" s="346" t="s">
        <v>14946</v>
      </c>
      <c r="D626" s="346" t="s">
        <v>1</v>
      </c>
      <c r="E626" s="346" t="s">
        <v>103</v>
      </c>
      <c r="F626" s="346">
        <v>4</v>
      </c>
      <c r="G626" s="346">
        <v>0</v>
      </c>
      <c r="H626" s="346">
        <v>2</v>
      </c>
      <c r="I626" s="346"/>
      <c r="J626" s="346" t="s">
        <v>14946</v>
      </c>
      <c r="K626" s="346"/>
      <c r="L626" s="346" t="s">
        <v>14959</v>
      </c>
      <c r="M626" s="346" t="s">
        <v>14946</v>
      </c>
      <c r="N626" s="346" t="s">
        <v>14948</v>
      </c>
      <c r="O626" s="346" t="s">
        <v>14949</v>
      </c>
      <c r="P626" s="346" t="s">
        <v>14950</v>
      </c>
      <c r="Q626" s="346" t="s">
        <v>14951</v>
      </c>
      <c r="R626" s="347">
        <f t="shared" si="84"/>
        <v>0</v>
      </c>
      <c r="S626" s="347">
        <f t="shared" si="85"/>
        <v>0</v>
      </c>
      <c r="T626" s="347">
        <f t="shared" si="86"/>
        <v>0</v>
      </c>
      <c r="U626" s="347">
        <f t="shared" si="87"/>
        <v>0</v>
      </c>
      <c r="V626" s="347">
        <f t="shared" si="88"/>
        <v>0</v>
      </c>
      <c r="W626" s="347">
        <f t="shared" si="89"/>
        <v>0</v>
      </c>
      <c r="X626" s="347">
        <f t="shared" si="90"/>
        <v>0</v>
      </c>
      <c r="Y626" s="347">
        <f t="shared" si="91"/>
        <v>0</v>
      </c>
      <c r="Z626" s="347">
        <f t="shared" si="92"/>
        <v>0</v>
      </c>
      <c r="AA626" s="347">
        <f t="shared" si="93"/>
        <v>0</v>
      </c>
      <c r="AB626" s="347" t="str">
        <f t="shared" si="94"/>
        <v/>
      </c>
      <c r="AC626" s="347" t="str">
        <f t="shared" si="95"/>
        <v/>
      </c>
      <c r="AD626" s="347" t="str">
        <f t="shared" si="96"/>
        <v/>
      </c>
      <c r="AE626" s="347" t="str">
        <f t="shared" si="97"/>
        <v/>
      </c>
    </row>
    <row r="627" spans="1:31" s="344" customFormat="1" ht="21" customHeight="1" x14ac:dyDescent="0.25">
      <c r="A627" s="346" t="s">
        <v>14696</v>
      </c>
      <c r="B627" s="346" t="s">
        <v>15650</v>
      </c>
      <c r="C627" s="346" t="s">
        <v>15651</v>
      </c>
      <c r="D627" s="346" t="s">
        <v>1</v>
      </c>
      <c r="E627" s="346" t="s">
        <v>14954</v>
      </c>
      <c r="F627" s="346">
        <v>5</v>
      </c>
      <c r="G627" s="346">
        <v>0</v>
      </c>
      <c r="H627" s="346">
        <v>0</v>
      </c>
      <c r="I627" s="346"/>
      <c r="J627" s="346"/>
      <c r="K627" s="346"/>
      <c r="L627" s="346"/>
      <c r="M627" s="346"/>
      <c r="N627" s="346"/>
      <c r="O627" s="346"/>
      <c r="P627" s="346"/>
      <c r="Q627" s="346"/>
      <c r="R627" s="347">
        <f t="shared" si="84"/>
        <v>0</v>
      </c>
      <c r="S627" s="347">
        <f t="shared" si="85"/>
        <v>0</v>
      </c>
      <c r="T627" s="347">
        <f t="shared" si="86"/>
        <v>0</v>
      </c>
      <c r="U627" s="347">
        <f t="shared" si="87"/>
        <v>0</v>
      </c>
      <c r="V627" s="347">
        <f t="shared" si="88"/>
        <v>0</v>
      </c>
      <c r="W627" s="347">
        <f t="shared" si="89"/>
        <v>0</v>
      </c>
      <c r="X627" s="347">
        <f t="shared" si="90"/>
        <v>0</v>
      </c>
      <c r="Y627" s="347">
        <f t="shared" si="91"/>
        <v>0</v>
      </c>
      <c r="Z627" s="347">
        <f t="shared" si="92"/>
        <v>0</v>
      </c>
      <c r="AA627" s="347">
        <f t="shared" si="93"/>
        <v>0</v>
      </c>
      <c r="AB627" s="347" t="str">
        <f t="shared" si="94"/>
        <v/>
      </c>
      <c r="AC627" s="347" t="str">
        <f t="shared" si="95"/>
        <v/>
      </c>
      <c r="AD627" s="347" t="str">
        <f t="shared" si="96"/>
        <v/>
      </c>
      <c r="AE627" s="347" t="str">
        <f t="shared" si="97"/>
        <v/>
      </c>
    </row>
    <row r="628" spans="1:31" s="344" customFormat="1" ht="21" customHeight="1" x14ac:dyDescent="0.25">
      <c r="A628" s="346" t="s">
        <v>14705</v>
      </c>
      <c r="B628" s="346" t="s">
        <v>15652</v>
      </c>
      <c r="C628" s="346" t="s">
        <v>15000</v>
      </c>
      <c r="D628" s="346" t="s">
        <v>4</v>
      </c>
      <c r="E628" s="346" t="s">
        <v>103</v>
      </c>
      <c r="F628" s="346">
        <v>1</v>
      </c>
      <c r="G628" s="346">
        <v>3</v>
      </c>
      <c r="H628" s="346">
        <v>0</v>
      </c>
      <c r="I628" s="346" t="s">
        <v>15000</v>
      </c>
      <c r="J628" s="346"/>
      <c r="K628" s="346" t="s">
        <v>15001</v>
      </c>
      <c r="L628" s="346"/>
      <c r="M628" s="346" t="s">
        <v>15000</v>
      </c>
      <c r="N628" s="346" t="s">
        <v>15002</v>
      </c>
      <c r="O628" s="346" t="s">
        <v>15003</v>
      </c>
      <c r="P628" s="346" t="s">
        <v>15004</v>
      </c>
      <c r="Q628" s="346" t="s">
        <v>15005</v>
      </c>
      <c r="R628" s="347">
        <f t="shared" si="84"/>
        <v>0</v>
      </c>
      <c r="S628" s="347">
        <f t="shared" si="85"/>
        <v>0</v>
      </c>
      <c r="T628" s="347">
        <f t="shared" si="86"/>
        <v>0</v>
      </c>
      <c r="U628" s="347">
        <f t="shared" si="87"/>
        <v>0</v>
      </c>
      <c r="V628" s="347">
        <f t="shared" si="88"/>
        <v>0</v>
      </c>
      <c r="W628" s="347">
        <f t="shared" si="89"/>
        <v>0</v>
      </c>
      <c r="X628" s="347">
        <f t="shared" si="90"/>
        <v>0</v>
      </c>
      <c r="Y628" s="347">
        <f t="shared" si="91"/>
        <v>0</v>
      </c>
      <c r="Z628" s="347">
        <f t="shared" si="92"/>
        <v>0</v>
      </c>
      <c r="AA628" s="347">
        <f t="shared" si="93"/>
        <v>0</v>
      </c>
      <c r="AB628" s="347" t="str">
        <f t="shared" si="94"/>
        <v/>
      </c>
      <c r="AC628" s="347" t="str">
        <f t="shared" si="95"/>
        <v/>
      </c>
      <c r="AD628" s="347" t="str">
        <f t="shared" si="96"/>
        <v/>
      </c>
      <c r="AE628" s="347" t="str">
        <f t="shared" si="97"/>
        <v/>
      </c>
    </row>
    <row r="629" spans="1:31" s="344" customFormat="1" ht="21" customHeight="1" x14ac:dyDescent="0.25">
      <c r="A629" s="346" t="s">
        <v>14705</v>
      </c>
      <c r="B629" s="346" t="s">
        <v>15653</v>
      </c>
      <c r="C629" s="346" t="s">
        <v>15007</v>
      </c>
      <c r="D629" s="346" t="s">
        <v>4</v>
      </c>
      <c r="E629" s="346" t="s">
        <v>103</v>
      </c>
      <c r="F629" s="346">
        <v>2</v>
      </c>
      <c r="G629" s="346">
        <v>3</v>
      </c>
      <c r="H629" s="346">
        <v>0</v>
      </c>
      <c r="I629" s="346" t="s">
        <v>15007</v>
      </c>
      <c r="J629" s="346"/>
      <c r="K629" s="346" t="s">
        <v>15008</v>
      </c>
      <c r="L629" s="346"/>
      <c r="M629" s="346" t="s">
        <v>15007</v>
      </c>
      <c r="N629" s="346" t="s">
        <v>15003</v>
      </c>
      <c r="O629" s="346" t="s">
        <v>15641</v>
      </c>
      <c r="P629" s="346"/>
      <c r="Q629" s="346"/>
      <c r="R629" s="347">
        <f t="shared" si="84"/>
        <v>0</v>
      </c>
      <c r="S629" s="347">
        <f t="shared" si="85"/>
        <v>0</v>
      </c>
      <c r="T629" s="347">
        <f t="shared" si="86"/>
        <v>0</v>
      </c>
      <c r="U629" s="347">
        <f t="shared" si="87"/>
        <v>0</v>
      </c>
      <c r="V629" s="347">
        <f t="shared" si="88"/>
        <v>0</v>
      </c>
      <c r="W629" s="347">
        <f t="shared" si="89"/>
        <v>0</v>
      </c>
      <c r="X629" s="347">
        <f t="shared" si="90"/>
        <v>0</v>
      </c>
      <c r="Y629" s="347">
        <f t="shared" si="91"/>
        <v>0</v>
      </c>
      <c r="Z629" s="347">
        <f t="shared" si="92"/>
        <v>0</v>
      </c>
      <c r="AA629" s="347">
        <f t="shared" si="93"/>
        <v>0</v>
      </c>
      <c r="AB629" s="347" t="str">
        <f t="shared" si="94"/>
        <v/>
      </c>
      <c r="AC629" s="347" t="str">
        <f t="shared" si="95"/>
        <v/>
      </c>
      <c r="AD629" s="347" t="str">
        <f t="shared" si="96"/>
        <v/>
      </c>
      <c r="AE629" s="347" t="str">
        <f t="shared" si="97"/>
        <v/>
      </c>
    </row>
    <row r="630" spans="1:31" s="344" customFormat="1" ht="21" customHeight="1" x14ac:dyDescent="0.25">
      <c r="A630" s="346" t="s">
        <v>14705</v>
      </c>
      <c r="B630" s="346" t="s">
        <v>15654</v>
      </c>
      <c r="C630" s="346" t="s">
        <v>14933</v>
      </c>
      <c r="D630" s="346" t="s">
        <v>4</v>
      </c>
      <c r="E630" s="346" t="s">
        <v>103</v>
      </c>
      <c r="F630" s="346">
        <v>3</v>
      </c>
      <c r="G630" s="346">
        <v>2</v>
      </c>
      <c r="H630" s="346">
        <v>0</v>
      </c>
      <c r="I630" s="346" t="s">
        <v>14933</v>
      </c>
      <c r="J630" s="346"/>
      <c r="K630" s="346" t="s">
        <v>14934</v>
      </c>
      <c r="L630" s="346"/>
      <c r="M630" s="346" t="s">
        <v>14933</v>
      </c>
      <c r="N630" s="346" t="s">
        <v>14935</v>
      </c>
      <c r="O630" s="346" t="s">
        <v>14936</v>
      </c>
      <c r="P630" s="346" t="s">
        <v>14937</v>
      </c>
      <c r="Q630" s="346" t="s">
        <v>14938</v>
      </c>
      <c r="R630" s="347">
        <f t="shared" si="84"/>
        <v>0</v>
      </c>
      <c r="S630" s="347">
        <f t="shared" si="85"/>
        <v>0</v>
      </c>
      <c r="T630" s="347">
        <f t="shared" si="86"/>
        <v>0</v>
      </c>
      <c r="U630" s="347">
        <f t="shared" si="87"/>
        <v>0</v>
      </c>
      <c r="V630" s="347">
        <f t="shared" si="88"/>
        <v>0</v>
      </c>
      <c r="W630" s="347">
        <f t="shared" si="89"/>
        <v>0</v>
      </c>
      <c r="X630" s="347">
        <f t="shared" si="90"/>
        <v>0</v>
      </c>
      <c r="Y630" s="347">
        <f t="shared" si="91"/>
        <v>0</v>
      </c>
      <c r="Z630" s="347">
        <f t="shared" si="92"/>
        <v>0</v>
      </c>
      <c r="AA630" s="347">
        <f t="shared" si="93"/>
        <v>0</v>
      </c>
      <c r="AB630" s="347" t="str">
        <f t="shared" si="94"/>
        <v/>
      </c>
      <c r="AC630" s="347" t="str">
        <f t="shared" si="95"/>
        <v/>
      </c>
      <c r="AD630" s="347" t="str">
        <f t="shared" si="96"/>
        <v/>
      </c>
      <c r="AE630" s="347" t="str">
        <f t="shared" si="97"/>
        <v/>
      </c>
    </row>
    <row r="631" spans="1:31" s="344" customFormat="1" ht="21" customHeight="1" x14ac:dyDescent="0.25">
      <c r="A631" s="346" t="s">
        <v>14705</v>
      </c>
      <c r="B631" s="346" t="s">
        <v>15655</v>
      </c>
      <c r="C631" s="346" t="s">
        <v>14940</v>
      </c>
      <c r="D631" s="346" t="s">
        <v>4</v>
      </c>
      <c r="E631" s="346" t="s">
        <v>103</v>
      </c>
      <c r="F631" s="346">
        <v>4</v>
      </c>
      <c r="G631" s="346">
        <v>2</v>
      </c>
      <c r="H631" s="346">
        <v>0</v>
      </c>
      <c r="I631" s="346" t="s">
        <v>14940</v>
      </c>
      <c r="J631" s="346"/>
      <c r="K631" s="346" t="s">
        <v>14941</v>
      </c>
      <c r="L631" s="346"/>
      <c r="M631" s="346" t="s">
        <v>14940</v>
      </c>
      <c r="N631" s="346" t="s">
        <v>126</v>
      </c>
      <c r="O631" s="346" t="s">
        <v>14942</v>
      </c>
      <c r="P631" s="346" t="s">
        <v>14943</v>
      </c>
      <c r="Q631" s="346" t="s">
        <v>14944</v>
      </c>
      <c r="R631" s="347">
        <f t="shared" si="84"/>
        <v>0</v>
      </c>
      <c r="S631" s="347">
        <f t="shared" si="85"/>
        <v>0</v>
      </c>
      <c r="T631" s="347">
        <f t="shared" si="86"/>
        <v>0</v>
      </c>
      <c r="U631" s="347">
        <f t="shared" si="87"/>
        <v>0</v>
      </c>
      <c r="V631" s="347">
        <f t="shared" si="88"/>
        <v>0</v>
      </c>
      <c r="W631" s="347">
        <f t="shared" si="89"/>
        <v>0</v>
      </c>
      <c r="X631" s="347">
        <f t="shared" si="90"/>
        <v>0</v>
      </c>
      <c r="Y631" s="347">
        <f t="shared" si="91"/>
        <v>0</v>
      </c>
      <c r="Z631" s="347">
        <f t="shared" si="92"/>
        <v>0</v>
      </c>
      <c r="AA631" s="347">
        <f t="shared" si="93"/>
        <v>0</v>
      </c>
      <c r="AB631" s="347" t="str">
        <f t="shared" si="94"/>
        <v/>
      </c>
      <c r="AC631" s="347" t="str">
        <f t="shared" si="95"/>
        <v/>
      </c>
      <c r="AD631" s="347" t="str">
        <f t="shared" si="96"/>
        <v/>
      </c>
      <c r="AE631" s="347" t="str">
        <f t="shared" si="97"/>
        <v/>
      </c>
    </row>
    <row r="632" spans="1:31" s="344" customFormat="1" ht="21" customHeight="1" x14ac:dyDescent="0.25">
      <c r="A632" s="346" t="s">
        <v>14705</v>
      </c>
      <c r="B632" s="346" t="s">
        <v>15656</v>
      </c>
      <c r="C632" s="346" t="s">
        <v>15657</v>
      </c>
      <c r="D632" s="346" t="s">
        <v>4</v>
      </c>
      <c r="E632" s="346" t="s">
        <v>14954</v>
      </c>
      <c r="F632" s="346">
        <v>5</v>
      </c>
      <c r="G632" s="346">
        <v>0</v>
      </c>
      <c r="H632" s="346">
        <v>0</v>
      </c>
      <c r="I632" s="346"/>
      <c r="J632" s="346"/>
      <c r="K632" s="346"/>
      <c r="L632" s="346"/>
      <c r="M632" s="346"/>
      <c r="N632" s="346"/>
      <c r="O632" s="346"/>
      <c r="P632" s="346"/>
      <c r="Q632" s="346"/>
      <c r="R632" s="347">
        <f t="shared" si="84"/>
        <v>0</v>
      </c>
      <c r="S632" s="347">
        <f t="shared" si="85"/>
        <v>0</v>
      </c>
      <c r="T632" s="347">
        <f t="shared" si="86"/>
        <v>0</v>
      </c>
      <c r="U632" s="347">
        <f t="shared" si="87"/>
        <v>0</v>
      </c>
      <c r="V632" s="347">
        <f t="shared" si="88"/>
        <v>0</v>
      </c>
      <c r="W632" s="347">
        <f t="shared" si="89"/>
        <v>0</v>
      </c>
      <c r="X632" s="347">
        <f t="shared" si="90"/>
        <v>0</v>
      </c>
      <c r="Y632" s="347">
        <f t="shared" si="91"/>
        <v>0</v>
      </c>
      <c r="Z632" s="347">
        <f t="shared" si="92"/>
        <v>0</v>
      </c>
      <c r="AA632" s="347">
        <f t="shared" si="93"/>
        <v>0</v>
      </c>
      <c r="AB632" s="347" t="str">
        <f t="shared" si="94"/>
        <v/>
      </c>
      <c r="AC632" s="347" t="str">
        <f t="shared" si="95"/>
        <v/>
      </c>
      <c r="AD632" s="347" t="str">
        <f t="shared" si="96"/>
        <v/>
      </c>
      <c r="AE632" s="347" t="str">
        <f t="shared" si="97"/>
        <v/>
      </c>
    </row>
    <row r="633" spans="1:31" s="344" customFormat="1" ht="21" customHeight="1" x14ac:dyDescent="0.25">
      <c r="A633" s="346" t="s">
        <v>14705</v>
      </c>
      <c r="B633" s="346" t="s">
        <v>15658</v>
      </c>
      <c r="C633" s="346" t="s">
        <v>15000</v>
      </c>
      <c r="D633" s="346" t="s">
        <v>1</v>
      </c>
      <c r="E633" s="346" t="s">
        <v>103</v>
      </c>
      <c r="F633" s="346">
        <v>1</v>
      </c>
      <c r="G633" s="346">
        <v>0</v>
      </c>
      <c r="H633" s="346">
        <v>3</v>
      </c>
      <c r="I633" s="346"/>
      <c r="J633" s="346" t="s">
        <v>15000</v>
      </c>
      <c r="K633" s="346"/>
      <c r="L633" s="346" t="s">
        <v>15014</v>
      </c>
      <c r="M633" s="346" t="s">
        <v>15000</v>
      </c>
      <c r="N633" s="346" t="s">
        <v>15002</v>
      </c>
      <c r="O633" s="346" t="s">
        <v>15003</v>
      </c>
      <c r="P633" s="346" t="s">
        <v>15004</v>
      </c>
      <c r="Q633" s="346" t="s">
        <v>15005</v>
      </c>
      <c r="R633" s="347">
        <f t="shared" si="84"/>
        <v>0</v>
      </c>
      <c r="S633" s="347">
        <f t="shared" si="85"/>
        <v>0</v>
      </c>
      <c r="T633" s="347">
        <f t="shared" si="86"/>
        <v>0</v>
      </c>
      <c r="U633" s="347">
        <f t="shared" si="87"/>
        <v>0</v>
      </c>
      <c r="V633" s="347">
        <f t="shared" si="88"/>
        <v>0</v>
      </c>
      <c r="W633" s="347">
        <f t="shared" si="89"/>
        <v>0</v>
      </c>
      <c r="X633" s="347">
        <f t="shared" si="90"/>
        <v>0</v>
      </c>
      <c r="Y633" s="347">
        <f t="shared" si="91"/>
        <v>0</v>
      </c>
      <c r="Z633" s="347">
        <f t="shared" si="92"/>
        <v>0</v>
      </c>
      <c r="AA633" s="347">
        <f t="shared" si="93"/>
        <v>0</v>
      </c>
      <c r="AB633" s="347" t="str">
        <f t="shared" si="94"/>
        <v/>
      </c>
      <c r="AC633" s="347" t="str">
        <f t="shared" si="95"/>
        <v/>
      </c>
      <c r="AD633" s="347" t="str">
        <f t="shared" si="96"/>
        <v/>
      </c>
      <c r="AE633" s="347" t="str">
        <f t="shared" si="97"/>
        <v/>
      </c>
    </row>
    <row r="634" spans="1:31" s="344" customFormat="1" ht="21" customHeight="1" x14ac:dyDescent="0.25">
      <c r="A634" s="346" t="s">
        <v>14705</v>
      </c>
      <c r="B634" s="346" t="s">
        <v>15659</v>
      </c>
      <c r="C634" s="346" t="s">
        <v>15007</v>
      </c>
      <c r="D634" s="346" t="s">
        <v>1</v>
      </c>
      <c r="E634" s="346" t="s">
        <v>103</v>
      </c>
      <c r="F634" s="346">
        <v>2</v>
      </c>
      <c r="G634" s="346">
        <v>0</v>
      </c>
      <c r="H634" s="346">
        <v>2</v>
      </c>
      <c r="I634" s="346"/>
      <c r="J634" s="346" t="s">
        <v>15007</v>
      </c>
      <c r="K634" s="346"/>
      <c r="L634" s="346" t="s">
        <v>15016</v>
      </c>
      <c r="M634" s="346" t="s">
        <v>15007</v>
      </c>
      <c r="N634" s="346" t="s">
        <v>15003</v>
      </c>
      <c r="O634" s="346" t="s">
        <v>15641</v>
      </c>
      <c r="P634" s="346"/>
      <c r="Q634" s="346"/>
      <c r="R634" s="347">
        <f t="shared" si="84"/>
        <v>0</v>
      </c>
      <c r="S634" s="347">
        <f t="shared" si="85"/>
        <v>0</v>
      </c>
      <c r="T634" s="347">
        <f t="shared" si="86"/>
        <v>0</v>
      </c>
      <c r="U634" s="347">
        <f t="shared" si="87"/>
        <v>0</v>
      </c>
      <c r="V634" s="347">
        <f t="shared" si="88"/>
        <v>0</v>
      </c>
      <c r="W634" s="347">
        <f t="shared" si="89"/>
        <v>0</v>
      </c>
      <c r="X634" s="347">
        <f t="shared" si="90"/>
        <v>0</v>
      </c>
      <c r="Y634" s="347">
        <f t="shared" si="91"/>
        <v>0</v>
      </c>
      <c r="Z634" s="347">
        <f t="shared" si="92"/>
        <v>0</v>
      </c>
      <c r="AA634" s="347">
        <f t="shared" si="93"/>
        <v>0</v>
      </c>
      <c r="AB634" s="347" t="str">
        <f t="shared" si="94"/>
        <v/>
      </c>
      <c r="AC634" s="347" t="str">
        <f t="shared" si="95"/>
        <v/>
      </c>
      <c r="AD634" s="347" t="str">
        <f t="shared" si="96"/>
        <v/>
      </c>
      <c r="AE634" s="347" t="str">
        <f t="shared" si="97"/>
        <v/>
      </c>
    </row>
    <row r="635" spans="1:31" s="344" customFormat="1" ht="21" customHeight="1" x14ac:dyDescent="0.25">
      <c r="A635" s="346" t="s">
        <v>14705</v>
      </c>
      <c r="B635" s="346" t="s">
        <v>15660</v>
      </c>
      <c r="C635" s="346" t="s">
        <v>14940</v>
      </c>
      <c r="D635" s="346" t="s">
        <v>1</v>
      </c>
      <c r="E635" s="346" t="s">
        <v>103</v>
      </c>
      <c r="F635" s="346">
        <v>3</v>
      </c>
      <c r="G635" s="346">
        <v>0</v>
      </c>
      <c r="H635" s="346">
        <v>2</v>
      </c>
      <c r="I635" s="346"/>
      <c r="J635" s="346" t="s">
        <v>14940</v>
      </c>
      <c r="K635" s="346"/>
      <c r="L635" s="346" t="s">
        <v>14957</v>
      </c>
      <c r="M635" s="346" t="s">
        <v>14940</v>
      </c>
      <c r="N635" s="346" t="s">
        <v>126</v>
      </c>
      <c r="O635" s="346" t="s">
        <v>14942</v>
      </c>
      <c r="P635" s="346" t="s">
        <v>14943</v>
      </c>
      <c r="Q635" s="346" t="s">
        <v>14944</v>
      </c>
      <c r="R635" s="347">
        <f t="shared" si="84"/>
        <v>0</v>
      </c>
      <c r="S635" s="347">
        <f t="shared" si="85"/>
        <v>0</v>
      </c>
      <c r="T635" s="347">
        <f t="shared" si="86"/>
        <v>0</v>
      </c>
      <c r="U635" s="347">
        <f t="shared" si="87"/>
        <v>0</v>
      </c>
      <c r="V635" s="347">
        <f t="shared" si="88"/>
        <v>0</v>
      </c>
      <c r="W635" s="347">
        <f t="shared" si="89"/>
        <v>0</v>
      </c>
      <c r="X635" s="347">
        <f t="shared" si="90"/>
        <v>0</v>
      </c>
      <c r="Y635" s="347">
        <f t="shared" si="91"/>
        <v>0</v>
      </c>
      <c r="Z635" s="347">
        <f t="shared" si="92"/>
        <v>0</v>
      </c>
      <c r="AA635" s="347">
        <f t="shared" si="93"/>
        <v>0</v>
      </c>
      <c r="AB635" s="347" t="str">
        <f t="shared" si="94"/>
        <v/>
      </c>
      <c r="AC635" s="347" t="str">
        <f t="shared" si="95"/>
        <v/>
      </c>
      <c r="AD635" s="347" t="str">
        <f t="shared" si="96"/>
        <v/>
      </c>
      <c r="AE635" s="347" t="str">
        <f t="shared" si="97"/>
        <v/>
      </c>
    </row>
    <row r="636" spans="1:31" s="344" customFormat="1" ht="21" customHeight="1" x14ac:dyDescent="0.25">
      <c r="A636" s="346" t="s">
        <v>14705</v>
      </c>
      <c r="B636" s="346" t="s">
        <v>15661</v>
      </c>
      <c r="C636" s="346" t="s">
        <v>14946</v>
      </c>
      <c r="D636" s="346" t="s">
        <v>1</v>
      </c>
      <c r="E636" s="346" t="s">
        <v>103</v>
      </c>
      <c r="F636" s="346">
        <v>4</v>
      </c>
      <c r="G636" s="346">
        <v>0</v>
      </c>
      <c r="H636" s="346">
        <v>2</v>
      </c>
      <c r="I636" s="346"/>
      <c r="J636" s="346" t="s">
        <v>14946</v>
      </c>
      <c r="K636" s="346"/>
      <c r="L636" s="346" t="s">
        <v>14959</v>
      </c>
      <c r="M636" s="346" t="s">
        <v>14946</v>
      </c>
      <c r="N636" s="346" t="s">
        <v>14948</v>
      </c>
      <c r="O636" s="346" t="s">
        <v>14949</v>
      </c>
      <c r="P636" s="346" t="s">
        <v>14950</v>
      </c>
      <c r="Q636" s="346" t="s">
        <v>14951</v>
      </c>
      <c r="R636" s="347">
        <f t="shared" ref="R636:R699" si="98">IF(AND($A636=$B$20,$D636="PRO",$E636="POS"),1,0)</f>
        <v>0</v>
      </c>
      <c r="S636" s="347">
        <f t="shared" ref="S636:S699" si="99">IF(AND($A636=$B$20,$D636="CFA",$E636="POS"),1,0)</f>
        <v>0</v>
      </c>
      <c r="T636" s="347">
        <f t="shared" ref="T636:T699" si="100">IF($R636=0,0,IF(OR(AND($M636&lt;&gt;"",ISNUMBER(SEARCH($M636,$B$5))),AND($N636&lt;&gt;"",ISNUMBER(SEARCH($N636,$B$5)),OR($O636="",ISNUMBER(SEARCH($O636,$B$5))))),1,0))</f>
        <v>0</v>
      </c>
      <c r="U636" s="347">
        <f t="shared" ref="U636:U699" si="101">IF($R636=0,0,IF(OR(AND($M636&lt;&gt;"",ISNUMBER(SEARCH($M636,$B$5&amp;" "&amp;$B$10))),AND($N636&lt;&gt;"",ISNUMBER(SEARCH($N636,$B$5&amp;" "&amp;$B$10)),OR($O636="",ISNUMBER(SEARCH($O636,$B$5&amp;" "&amp;$B$10))))),1,0))</f>
        <v>0</v>
      </c>
      <c r="V636" s="347">
        <f t="shared" ref="V636:V699" si="102">IF($S636=0,0,IF(OR(AND($M636&lt;&gt;"",ISNUMBER(SEARCH($M636,$D$5))),AND($N636&lt;&gt;"",ISNUMBER(SEARCH($N636,$D$5)),OR($O636="",ISNUMBER(SEARCH($O636,$D$5))))),1,0))</f>
        <v>0</v>
      </c>
      <c r="W636" s="347">
        <f t="shared" ref="W636:W699" si="103">IF($S636=0,0,IF(OR(AND($M636&lt;&gt;"",ISNUMBER(SEARCH($M636,$D$5&amp;" "&amp;$D$10))),AND($N636&lt;&gt;"",ISNUMBER(SEARCH($N636,$D$5&amp;" "&amp;$D$10)),OR($O636="",ISNUMBER(SEARCH($O636,$D$5&amp;" "&amp;$D$10))))),1,0))</f>
        <v>0</v>
      </c>
      <c r="X636" s="347">
        <f t="shared" ref="X636:X699" si="104">IF($T636=1,$G636,0)</f>
        <v>0</v>
      </c>
      <c r="Y636" s="347">
        <f t="shared" ref="Y636:Y699" si="105">IF($U636=1,$G636,0)</f>
        <v>0</v>
      </c>
      <c r="Z636" s="347">
        <f t="shared" ref="Z636:Z699" si="106">IF($V636=1,$H636,0)</f>
        <v>0</v>
      </c>
      <c r="AA636" s="347">
        <f t="shared" ref="AA636:AA699" si="107">IF($W636=1,$H636,0)</f>
        <v>0</v>
      </c>
      <c r="AB636" s="347" t="str">
        <f t="shared" ref="AB636:AB699" si="108">IF(AND($R636=1,$T636=0),$F636+ROW()/100000,"")</f>
        <v/>
      </c>
      <c r="AC636" s="347" t="str">
        <f t="shared" ref="AC636:AC699" si="109">IF(AND($R636=1,$U636=0),$F636+ROW()/100000,"")</f>
        <v/>
      </c>
      <c r="AD636" s="347" t="str">
        <f t="shared" ref="AD636:AD699" si="110">IF(AND($S636=1,$V636=0),$F636+ROW()/100000,"")</f>
        <v/>
      </c>
      <c r="AE636" s="347" t="str">
        <f t="shared" ref="AE636:AE699" si="111">IF(AND($S636=1,$W636=0),$F636+ROW()/100000,"")</f>
        <v/>
      </c>
    </row>
    <row r="637" spans="1:31" s="344" customFormat="1" ht="21" customHeight="1" x14ac:dyDescent="0.25">
      <c r="A637" s="346" t="s">
        <v>14705</v>
      </c>
      <c r="B637" s="346" t="s">
        <v>15662</v>
      </c>
      <c r="C637" s="346" t="s">
        <v>15663</v>
      </c>
      <c r="D637" s="346" t="s">
        <v>1</v>
      </c>
      <c r="E637" s="346" t="s">
        <v>14954</v>
      </c>
      <c r="F637" s="346">
        <v>5</v>
      </c>
      <c r="G637" s="346">
        <v>0</v>
      </c>
      <c r="H637" s="346">
        <v>0</v>
      </c>
      <c r="I637" s="346"/>
      <c r="J637" s="346"/>
      <c r="K637" s="346"/>
      <c r="L637" s="346"/>
      <c r="M637" s="346"/>
      <c r="N637" s="346"/>
      <c r="O637" s="346"/>
      <c r="P637" s="346"/>
      <c r="Q637" s="346"/>
      <c r="R637" s="347">
        <f t="shared" si="98"/>
        <v>0</v>
      </c>
      <c r="S637" s="347">
        <f t="shared" si="99"/>
        <v>0</v>
      </c>
      <c r="T637" s="347">
        <f t="shared" si="100"/>
        <v>0</v>
      </c>
      <c r="U637" s="347">
        <f t="shared" si="101"/>
        <v>0</v>
      </c>
      <c r="V637" s="347">
        <f t="shared" si="102"/>
        <v>0</v>
      </c>
      <c r="W637" s="347">
        <f t="shared" si="103"/>
        <v>0</v>
      </c>
      <c r="X637" s="347">
        <f t="shared" si="104"/>
        <v>0</v>
      </c>
      <c r="Y637" s="347">
        <f t="shared" si="105"/>
        <v>0</v>
      </c>
      <c r="Z637" s="347">
        <f t="shared" si="106"/>
        <v>0</v>
      </c>
      <c r="AA637" s="347">
        <f t="shared" si="107"/>
        <v>0</v>
      </c>
      <c r="AB637" s="347" t="str">
        <f t="shared" si="108"/>
        <v/>
      </c>
      <c r="AC637" s="347" t="str">
        <f t="shared" si="109"/>
        <v/>
      </c>
      <c r="AD637" s="347" t="str">
        <f t="shared" si="110"/>
        <v/>
      </c>
      <c r="AE637" s="347" t="str">
        <f t="shared" si="111"/>
        <v/>
      </c>
    </row>
    <row r="638" spans="1:31" s="344" customFormat="1" ht="21" customHeight="1" x14ac:dyDescent="0.25">
      <c r="A638" s="346" t="s">
        <v>14714</v>
      </c>
      <c r="B638" s="346" t="s">
        <v>15664</v>
      </c>
      <c r="C638" s="346" t="s">
        <v>15491</v>
      </c>
      <c r="D638" s="346" t="s">
        <v>4</v>
      </c>
      <c r="E638" s="346" t="s">
        <v>103</v>
      </c>
      <c r="F638" s="346">
        <v>1</v>
      </c>
      <c r="G638" s="346">
        <v>4</v>
      </c>
      <c r="H638" s="346">
        <v>0</v>
      </c>
      <c r="I638" s="346" t="s">
        <v>15491</v>
      </c>
      <c r="J638" s="346"/>
      <c r="K638" s="346" t="s">
        <v>15492</v>
      </c>
      <c r="L638" s="346"/>
      <c r="M638" s="346" t="s">
        <v>15491</v>
      </c>
      <c r="N638" s="346" t="s">
        <v>15493</v>
      </c>
      <c r="O638" s="346" t="s">
        <v>15494</v>
      </c>
      <c r="P638" s="346" t="s">
        <v>15495</v>
      </c>
      <c r="Q638" s="346" t="s">
        <v>15496</v>
      </c>
      <c r="R638" s="347">
        <f t="shared" si="98"/>
        <v>0</v>
      </c>
      <c r="S638" s="347">
        <f t="shared" si="99"/>
        <v>0</v>
      </c>
      <c r="T638" s="347">
        <f t="shared" si="100"/>
        <v>0</v>
      </c>
      <c r="U638" s="347">
        <f t="shared" si="101"/>
        <v>0</v>
      </c>
      <c r="V638" s="347">
        <f t="shared" si="102"/>
        <v>0</v>
      </c>
      <c r="W638" s="347">
        <f t="shared" si="103"/>
        <v>0</v>
      </c>
      <c r="X638" s="347">
        <f t="shared" si="104"/>
        <v>0</v>
      </c>
      <c r="Y638" s="347">
        <f t="shared" si="105"/>
        <v>0</v>
      </c>
      <c r="Z638" s="347">
        <f t="shared" si="106"/>
        <v>0</v>
      </c>
      <c r="AA638" s="347">
        <f t="shared" si="107"/>
        <v>0</v>
      </c>
      <c r="AB638" s="347" t="str">
        <f t="shared" si="108"/>
        <v/>
      </c>
      <c r="AC638" s="347" t="str">
        <f t="shared" si="109"/>
        <v/>
      </c>
      <c r="AD638" s="347" t="str">
        <f t="shared" si="110"/>
        <v/>
      </c>
      <c r="AE638" s="347" t="str">
        <f t="shared" si="111"/>
        <v/>
      </c>
    </row>
    <row r="639" spans="1:31" s="344" customFormat="1" ht="21" customHeight="1" x14ac:dyDescent="0.25">
      <c r="A639" s="346" t="s">
        <v>14714</v>
      </c>
      <c r="B639" s="346" t="s">
        <v>15665</v>
      </c>
      <c r="C639" s="346" t="s">
        <v>15498</v>
      </c>
      <c r="D639" s="346" t="s">
        <v>4</v>
      </c>
      <c r="E639" s="346" t="s">
        <v>103</v>
      </c>
      <c r="F639" s="346">
        <v>2</v>
      </c>
      <c r="G639" s="346">
        <v>3</v>
      </c>
      <c r="H639" s="346">
        <v>0</v>
      </c>
      <c r="I639" s="346" t="s">
        <v>15498</v>
      </c>
      <c r="J639" s="346"/>
      <c r="K639" s="346" t="s">
        <v>15499</v>
      </c>
      <c r="L639" s="346"/>
      <c r="M639" s="346" t="s">
        <v>15498</v>
      </c>
      <c r="N639" s="346" t="s">
        <v>15500</v>
      </c>
      <c r="O639" s="346" t="s">
        <v>15501</v>
      </c>
      <c r="P639" s="346" t="s">
        <v>15502</v>
      </c>
      <c r="Q639" s="346" t="s">
        <v>15503</v>
      </c>
      <c r="R639" s="347">
        <f t="shared" si="98"/>
        <v>0</v>
      </c>
      <c r="S639" s="347">
        <f t="shared" si="99"/>
        <v>0</v>
      </c>
      <c r="T639" s="347">
        <f t="shared" si="100"/>
        <v>0</v>
      </c>
      <c r="U639" s="347">
        <f t="shared" si="101"/>
        <v>0</v>
      </c>
      <c r="V639" s="347">
        <f t="shared" si="102"/>
        <v>0</v>
      </c>
      <c r="W639" s="347">
        <f t="shared" si="103"/>
        <v>0</v>
      </c>
      <c r="X639" s="347">
        <f t="shared" si="104"/>
        <v>0</v>
      </c>
      <c r="Y639" s="347">
        <f t="shared" si="105"/>
        <v>0</v>
      </c>
      <c r="Z639" s="347">
        <f t="shared" si="106"/>
        <v>0</v>
      </c>
      <c r="AA639" s="347">
        <f t="shared" si="107"/>
        <v>0</v>
      </c>
      <c r="AB639" s="347" t="str">
        <f t="shared" si="108"/>
        <v/>
      </c>
      <c r="AC639" s="347" t="str">
        <f t="shared" si="109"/>
        <v/>
      </c>
      <c r="AD639" s="347" t="str">
        <f t="shared" si="110"/>
        <v/>
      </c>
      <c r="AE639" s="347" t="str">
        <f t="shared" si="111"/>
        <v/>
      </c>
    </row>
    <row r="640" spans="1:31" s="344" customFormat="1" ht="21" customHeight="1" x14ac:dyDescent="0.25">
      <c r="A640" s="346" t="s">
        <v>14714</v>
      </c>
      <c r="B640" s="346" t="s">
        <v>15666</v>
      </c>
      <c r="C640" s="346" t="s">
        <v>14933</v>
      </c>
      <c r="D640" s="346" t="s">
        <v>4</v>
      </c>
      <c r="E640" s="346" t="s">
        <v>103</v>
      </c>
      <c r="F640" s="346">
        <v>3</v>
      </c>
      <c r="G640" s="346">
        <v>3</v>
      </c>
      <c r="H640" s="346">
        <v>0</v>
      </c>
      <c r="I640" s="346" t="s">
        <v>14933</v>
      </c>
      <c r="J640" s="346"/>
      <c r="K640" s="346" t="s">
        <v>14934</v>
      </c>
      <c r="L640" s="346"/>
      <c r="M640" s="346" t="s">
        <v>14933</v>
      </c>
      <c r="N640" s="346" t="s">
        <v>14935</v>
      </c>
      <c r="O640" s="346" t="s">
        <v>14936</v>
      </c>
      <c r="P640" s="346" t="s">
        <v>14937</v>
      </c>
      <c r="Q640" s="346" t="s">
        <v>14938</v>
      </c>
      <c r="R640" s="347">
        <f t="shared" si="98"/>
        <v>0</v>
      </c>
      <c r="S640" s="347">
        <f t="shared" si="99"/>
        <v>0</v>
      </c>
      <c r="T640" s="347">
        <f t="shared" si="100"/>
        <v>0</v>
      </c>
      <c r="U640" s="347">
        <f t="shared" si="101"/>
        <v>0</v>
      </c>
      <c r="V640" s="347">
        <f t="shared" si="102"/>
        <v>0</v>
      </c>
      <c r="W640" s="347">
        <f t="shared" si="103"/>
        <v>0</v>
      </c>
      <c r="X640" s="347">
        <f t="shared" si="104"/>
        <v>0</v>
      </c>
      <c r="Y640" s="347">
        <f t="shared" si="105"/>
        <v>0</v>
      </c>
      <c r="Z640" s="347">
        <f t="shared" si="106"/>
        <v>0</v>
      </c>
      <c r="AA640" s="347">
        <f t="shared" si="107"/>
        <v>0</v>
      </c>
      <c r="AB640" s="347" t="str">
        <f t="shared" si="108"/>
        <v/>
      </c>
      <c r="AC640" s="347" t="str">
        <f t="shared" si="109"/>
        <v/>
      </c>
      <c r="AD640" s="347" t="str">
        <f t="shared" si="110"/>
        <v/>
      </c>
      <c r="AE640" s="347" t="str">
        <f t="shared" si="111"/>
        <v/>
      </c>
    </row>
    <row r="641" spans="1:31" s="344" customFormat="1" ht="21" customHeight="1" x14ac:dyDescent="0.25">
      <c r="A641" s="346" t="s">
        <v>14714</v>
      </c>
      <c r="B641" s="346" t="s">
        <v>15667</v>
      </c>
      <c r="C641" s="346" t="s">
        <v>14940</v>
      </c>
      <c r="D641" s="346" t="s">
        <v>4</v>
      </c>
      <c r="E641" s="346" t="s">
        <v>103</v>
      </c>
      <c r="F641" s="346">
        <v>4</v>
      </c>
      <c r="G641" s="346">
        <v>2</v>
      </c>
      <c r="H641" s="346">
        <v>0</v>
      </c>
      <c r="I641" s="346" t="s">
        <v>14940</v>
      </c>
      <c r="J641" s="346"/>
      <c r="K641" s="346" t="s">
        <v>14941</v>
      </c>
      <c r="L641" s="346"/>
      <c r="M641" s="346" t="s">
        <v>14940</v>
      </c>
      <c r="N641" s="346" t="s">
        <v>126</v>
      </c>
      <c r="O641" s="346" t="s">
        <v>14942</v>
      </c>
      <c r="P641" s="346" t="s">
        <v>14943</v>
      </c>
      <c r="Q641" s="346" t="s">
        <v>14944</v>
      </c>
      <c r="R641" s="347">
        <f t="shared" si="98"/>
        <v>0</v>
      </c>
      <c r="S641" s="347">
        <f t="shared" si="99"/>
        <v>0</v>
      </c>
      <c r="T641" s="347">
        <f t="shared" si="100"/>
        <v>0</v>
      </c>
      <c r="U641" s="347">
        <f t="shared" si="101"/>
        <v>0</v>
      </c>
      <c r="V641" s="347">
        <f t="shared" si="102"/>
        <v>0</v>
      </c>
      <c r="W641" s="347">
        <f t="shared" si="103"/>
        <v>0</v>
      </c>
      <c r="X641" s="347">
        <f t="shared" si="104"/>
        <v>0</v>
      </c>
      <c r="Y641" s="347">
        <f t="shared" si="105"/>
        <v>0</v>
      </c>
      <c r="Z641" s="347">
        <f t="shared" si="106"/>
        <v>0</v>
      </c>
      <c r="AA641" s="347">
        <f t="shared" si="107"/>
        <v>0</v>
      </c>
      <c r="AB641" s="347" t="str">
        <f t="shared" si="108"/>
        <v/>
      </c>
      <c r="AC641" s="347" t="str">
        <f t="shared" si="109"/>
        <v/>
      </c>
      <c r="AD641" s="347" t="str">
        <f t="shared" si="110"/>
        <v/>
      </c>
      <c r="AE641" s="347" t="str">
        <f t="shared" si="111"/>
        <v/>
      </c>
    </row>
    <row r="642" spans="1:31" s="344" customFormat="1" ht="21" customHeight="1" x14ac:dyDescent="0.25">
      <c r="A642" s="346" t="s">
        <v>14714</v>
      </c>
      <c r="B642" s="346" t="s">
        <v>15668</v>
      </c>
      <c r="C642" s="346" t="s">
        <v>15669</v>
      </c>
      <c r="D642" s="346" t="s">
        <v>4</v>
      </c>
      <c r="E642" s="346" t="s">
        <v>14954</v>
      </c>
      <c r="F642" s="346">
        <v>5</v>
      </c>
      <c r="G642" s="346">
        <v>0</v>
      </c>
      <c r="H642" s="346">
        <v>0</v>
      </c>
      <c r="I642" s="346"/>
      <c r="J642" s="346"/>
      <c r="K642" s="346"/>
      <c r="L642" s="346"/>
      <c r="M642" s="346"/>
      <c r="N642" s="346"/>
      <c r="O642" s="346"/>
      <c r="P642" s="346"/>
      <c r="Q642" s="346"/>
      <c r="R642" s="347">
        <f t="shared" si="98"/>
        <v>0</v>
      </c>
      <c r="S642" s="347">
        <f t="shared" si="99"/>
        <v>0</v>
      </c>
      <c r="T642" s="347">
        <f t="shared" si="100"/>
        <v>0</v>
      </c>
      <c r="U642" s="347">
        <f t="shared" si="101"/>
        <v>0</v>
      </c>
      <c r="V642" s="347">
        <f t="shared" si="102"/>
        <v>0</v>
      </c>
      <c r="W642" s="347">
        <f t="shared" si="103"/>
        <v>0</v>
      </c>
      <c r="X642" s="347">
        <f t="shared" si="104"/>
        <v>0</v>
      </c>
      <c r="Y642" s="347">
        <f t="shared" si="105"/>
        <v>0</v>
      </c>
      <c r="Z642" s="347">
        <f t="shared" si="106"/>
        <v>0</v>
      </c>
      <c r="AA642" s="347">
        <f t="shared" si="107"/>
        <v>0</v>
      </c>
      <c r="AB642" s="347" t="str">
        <f t="shared" si="108"/>
        <v/>
      </c>
      <c r="AC642" s="347" t="str">
        <f t="shared" si="109"/>
        <v/>
      </c>
      <c r="AD642" s="347" t="str">
        <f t="shared" si="110"/>
        <v/>
      </c>
      <c r="AE642" s="347" t="str">
        <f t="shared" si="111"/>
        <v/>
      </c>
    </row>
    <row r="643" spans="1:31" s="344" customFormat="1" ht="21" customHeight="1" x14ac:dyDescent="0.25">
      <c r="A643" s="346" t="s">
        <v>14714</v>
      </c>
      <c r="B643" s="346" t="s">
        <v>15670</v>
      </c>
      <c r="C643" s="346" t="s">
        <v>15491</v>
      </c>
      <c r="D643" s="346" t="s">
        <v>1</v>
      </c>
      <c r="E643" s="346" t="s">
        <v>103</v>
      </c>
      <c r="F643" s="346">
        <v>1</v>
      </c>
      <c r="G643" s="346">
        <v>0</v>
      </c>
      <c r="H643" s="346">
        <v>3</v>
      </c>
      <c r="I643" s="346"/>
      <c r="J643" s="346" t="s">
        <v>15491</v>
      </c>
      <c r="K643" s="346"/>
      <c r="L643" s="346" t="s">
        <v>15509</v>
      </c>
      <c r="M643" s="346" t="s">
        <v>15491</v>
      </c>
      <c r="N643" s="346" t="s">
        <v>15493</v>
      </c>
      <c r="O643" s="346" t="s">
        <v>15494</v>
      </c>
      <c r="P643" s="346" t="s">
        <v>15495</v>
      </c>
      <c r="Q643" s="346" t="s">
        <v>15496</v>
      </c>
      <c r="R643" s="347">
        <f t="shared" si="98"/>
        <v>0</v>
      </c>
      <c r="S643" s="347">
        <f t="shared" si="99"/>
        <v>0</v>
      </c>
      <c r="T643" s="347">
        <f t="shared" si="100"/>
        <v>0</v>
      </c>
      <c r="U643" s="347">
        <f t="shared" si="101"/>
        <v>0</v>
      </c>
      <c r="V643" s="347">
        <f t="shared" si="102"/>
        <v>0</v>
      </c>
      <c r="W643" s="347">
        <f t="shared" si="103"/>
        <v>0</v>
      </c>
      <c r="X643" s="347">
        <f t="shared" si="104"/>
        <v>0</v>
      </c>
      <c r="Y643" s="347">
        <f t="shared" si="105"/>
        <v>0</v>
      </c>
      <c r="Z643" s="347">
        <f t="shared" si="106"/>
        <v>0</v>
      </c>
      <c r="AA643" s="347">
        <f t="shared" si="107"/>
        <v>0</v>
      </c>
      <c r="AB643" s="347" t="str">
        <f t="shared" si="108"/>
        <v/>
      </c>
      <c r="AC643" s="347" t="str">
        <f t="shared" si="109"/>
        <v/>
      </c>
      <c r="AD643" s="347" t="str">
        <f t="shared" si="110"/>
        <v/>
      </c>
      <c r="AE643" s="347" t="str">
        <f t="shared" si="111"/>
        <v/>
      </c>
    </row>
    <row r="644" spans="1:31" s="344" customFormat="1" ht="21" customHeight="1" x14ac:dyDescent="0.25">
      <c r="A644" s="346" t="s">
        <v>14714</v>
      </c>
      <c r="B644" s="346" t="s">
        <v>15671</v>
      </c>
      <c r="C644" s="346" t="s">
        <v>15498</v>
      </c>
      <c r="D644" s="346" t="s">
        <v>1</v>
      </c>
      <c r="E644" s="346" t="s">
        <v>103</v>
      </c>
      <c r="F644" s="346">
        <v>2</v>
      </c>
      <c r="G644" s="346">
        <v>0</v>
      </c>
      <c r="H644" s="346">
        <v>3</v>
      </c>
      <c r="I644" s="346"/>
      <c r="J644" s="346" t="s">
        <v>15498</v>
      </c>
      <c r="K644" s="346"/>
      <c r="L644" s="346" t="s">
        <v>15511</v>
      </c>
      <c r="M644" s="346" t="s">
        <v>15498</v>
      </c>
      <c r="N644" s="346" t="s">
        <v>15500</v>
      </c>
      <c r="O644" s="346" t="s">
        <v>15501</v>
      </c>
      <c r="P644" s="346" t="s">
        <v>15502</v>
      </c>
      <c r="Q644" s="346" t="s">
        <v>15503</v>
      </c>
      <c r="R644" s="347">
        <f t="shared" si="98"/>
        <v>0</v>
      </c>
      <c r="S644" s="347">
        <f t="shared" si="99"/>
        <v>0</v>
      </c>
      <c r="T644" s="347">
        <f t="shared" si="100"/>
        <v>0</v>
      </c>
      <c r="U644" s="347">
        <f t="shared" si="101"/>
        <v>0</v>
      </c>
      <c r="V644" s="347">
        <f t="shared" si="102"/>
        <v>0</v>
      </c>
      <c r="W644" s="347">
        <f t="shared" si="103"/>
        <v>0</v>
      </c>
      <c r="X644" s="347">
        <f t="shared" si="104"/>
        <v>0</v>
      </c>
      <c r="Y644" s="347">
        <f t="shared" si="105"/>
        <v>0</v>
      </c>
      <c r="Z644" s="347">
        <f t="shared" si="106"/>
        <v>0</v>
      </c>
      <c r="AA644" s="347">
        <f t="shared" si="107"/>
        <v>0</v>
      </c>
      <c r="AB644" s="347" t="str">
        <f t="shared" si="108"/>
        <v/>
      </c>
      <c r="AC644" s="347" t="str">
        <f t="shared" si="109"/>
        <v/>
      </c>
      <c r="AD644" s="347" t="str">
        <f t="shared" si="110"/>
        <v/>
      </c>
      <c r="AE644" s="347" t="str">
        <f t="shared" si="111"/>
        <v/>
      </c>
    </row>
    <row r="645" spans="1:31" s="344" customFormat="1" ht="21" customHeight="1" x14ac:dyDescent="0.25">
      <c r="A645" s="346" t="s">
        <v>14714</v>
      </c>
      <c r="B645" s="346" t="s">
        <v>15672</v>
      </c>
      <c r="C645" s="346" t="s">
        <v>14940</v>
      </c>
      <c r="D645" s="346" t="s">
        <v>1</v>
      </c>
      <c r="E645" s="346" t="s">
        <v>103</v>
      </c>
      <c r="F645" s="346">
        <v>3</v>
      </c>
      <c r="G645" s="346">
        <v>0</v>
      </c>
      <c r="H645" s="346">
        <v>2</v>
      </c>
      <c r="I645" s="346"/>
      <c r="J645" s="346" t="s">
        <v>14940</v>
      </c>
      <c r="K645" s="346"/>
      <c r="L645" s="346" t="s">
        <v>14957</v>
      </c>
      <c r="M645" s="346" t="s">
        <v>14940</v>
      </c>
      <c r="N645" s="346" t="s">
        <v>126</v>
      </c>
      <c r="O645" s="346" t="s">
        <v>14942</v>
      </c>
      <c r="P645" s="346" t="s">
        <v>14943</v>
      </c>
      <c r="Q645" s="346" t="s">
        <v>14944</v>
      </c>
      <c r="R645" s="347">
        <f t="shared" si="98"/>
        <v>0</v>
      </c>
      <c r="S645" s="347">
        <f t="shared" si="99"/>
        <v>0</v>
      </c>
      <c r="T645" s="347">
        <f t="shared" si="100"/>
        <v>0</v>
      </c>
      <c r="U645" s="347">
        <f t="shared" si="101"/>
        <v>0</v>
      </c>
      <c r="V645" s="347">
        <f t="shared" si="102"/>
        <v>0</v>
      </c>
      <c r="W645" s="347">
        <f t="shared" si="103"/>
        <v>0</v>
      </c>
      <c r="X645" s="347">
        <f t="shared" si="104"/>
        <v>0</v>
      </c>
      <c r="Y645" s="347">
        <f t="shared" si="105"/>
        <v>0</v>
      </c>
      <c r="Z645" s="347">
        <f t="shared" si="106"/>
        <v>0</v>
      </c>
      <c r="AA645" s="347">
        <f t="shared" si="107"/>
        <v>0</v>
      </c>
      <c r="AB645" s="347" t="str">
        <f t="shared" si="108"/>
        <v/>
      </c>
      <c r="AC645" s="347" t="str">
        <f t="shared" si="109"/>
        <v/>
      </c>
      <c r="AD645" s="347" t="str">
        <f t="shared" si="110"/>
        <v/>
      </c>
      <c r="AE645" s="347" t="str">
        <f t="shared" si="111"/>
        <v/>
      </c>
    </row>
    <row r="646" spans="1:31" s="344" customFormat="1" ht="21" customHeight="1" x14ac:dyDescent="0.25">
      <c r="A646" s="346" t="s">
        <v>14714</v>
      </c>
      <c r="B646" s="346" t="s">
        <v>15673</v>
      </c>
      <c r="C646" s="346" t="s">
        <v>14946</v>
      </c>
      <c r="D646" s="346" t="s">
        <v>1</v>
      </c>
      <c r="E646" s="346" t="s">
        <v>103</v>
      </c>
      <c r="F646" s="346">
        <v>4</v>
      </c>
      <c r="G646" s="346">
        <v>0</v>
      </c>
      <c r="H646" s="346">
        <v>2</v>
      </c>
      <c r="I646" s="346"/>
      <c r="J646" s="346" t="s">
        <v>14946</v>
      </c>
      <c r="K646" s="346"/>
      <c r="L646" s="346" t="s">
        <v>14959</v>
      </c>
      <c r="M646" s="346" t="s">
        <v>14946</v>
      </c>
      <c r="N646" s="346" t="s">
        <v>14948</v>
      </c>
      <c r="O646" s="346" t="s">
        <v>14949</v>
      </c>
      <c r="P646" s="346" t="s">
        <v>14950</v>
      </c>
      <c r="Q646" s="346" t="s">
        <v>14951</v>
      </c>
      <c r="R646" s="347">
        <f t="shared" si="98"/>
        <v>0</v>
      </c>
      <c r="S646" s="347">
        <f t="shared" si="99"/>
        <v>0</v>
      </c>
      <c r="T646" s="347">
        <f t="shared" si="100"/>
        <v>0</v>
      </c>
      <c r="U646" s="347">
        <f t="shared" si="101"/>
        <v>0</v>
      </c>
      <c r="V646" s="347">
        <f t="shared" si="102"/>
        <v>0</v>
      </c>
      <c r="W646" s="347">
        <f t="shared" si="103"/>
        <v>0</v>
      </c>
      <c r="X646" s="347">
        <f t="shared" si="104"/>
        <v>0</v>
      </c>
      <c r="Y646" s="347">
        <f t="shared" si="105"/>
        <v>0</v>
      </c>
      <c r="Z646" s="347">
        <f t="shared" si="106"/>
        <v>0</v>
      </c>
      <c r="AA646" s="347">
        <f t="shared" si="107"/>
        <v>0</v>
      </c>
      <c r="AB646" s="347" t="str">
        <f t="shared" si="108"/>
        <v/>
      </c>
      <c r="AC646" s="347" t="str">
        <f t="shared" si="109"/>
        <v/>
      </c>
      <c r="AD646" s="347" t="str">
        <f t="shared" si="110"/>
        <v/>
      </c>
      <c r="AE646" s="347" t="str">
        <f t="shared" si="111"/>
        <v/>
      </c>
    </row>
    <row r="647" spans="1:31" s="344" customFormat="1" ht="21" customHeight="1" x14ac:dyDescent="0.25">
      <c r="A647" s="346" t="s">
        <v>14714</v>
      </c>
      <c r="B647" s="346" t="s">
        <v>15674</v>
      </c>
      <c r="C647" s="346" t="s">
        <v>15675</v>
      </c>
      <c r="D647" s="346" t="s">
        <v>1</v>
      </c>
      <c r="E647" s="346" t="s">
        <v>14954</v>
      </c>
      <c r="F647" s="346">
        <v>5</v>
      </c>
      <c r="G647" s="346">
        <v>0</v>
      </c>
      <c r="H647" s="346">
        <v>0</v>
      </c>
      <c r="I647" s="346"/>
      <c r="J647" s="346"/>
      <c r="K647" s="346"/>
      <c r="L647" s="346"/>
      <c r="M647" s="346"/>
      <c r="N647" s="346"/>
      <c r="O647" s="346"/>
      <c r="P647" s="346"/>
      <c r="Q647" s="346"/>
      <c r="R647" s="347">
        <f t="shared" si="98"/>
        <v>0</v>
      </c>
      <c r="S647" s="347">
        <f t="shared" si="99"/>
        <v>0</v>
      </c>
      <c r="T647" s="347">
        <f t="shared" si="100"/>
        <v>0</v>
      </c>
      <c r="U647" s="347">
        <f t="shared" si="101"/>
        <v>0</v>
      </c>
      <c r="V647" s="347">
        <f t="shared" si="102"/>
        <v>0</v>
      </c>
      <c r="W647" s="347">
        <f t="shared" si="103"/>
        <v>0</v>
      </c>
      <c r="X647" s="347">
        <f t="shared" si="104"/>
        <v>0</v>
      </c>
      <c r="Y647" s="347">
        <f t="shared" si="105"/>
        <v>0</v>
      </c>
      <c r="Z647" s="347">
        <f t="shared" si="106"/>
        <v>0</v>
      </c>
      <c r="AA647" s="347">
        <f t="shared" si="107"/>
        <v>0</v>
      </c>
      <c r="AB647" s="347" t="str">
        <f t="shared" si="108"/>
        <v/>
      </c>
      <c r="AC647" s="347" t="str">
        <f t="shared" si="109"/>
        <v/>
      </c>
      <c r="AD647" s="347" t="str">
        <f t="shared" si="110"/>
        <v/>
      </c>
      <c r="AE647" s="347" t="str">
        <f t="shared" si="111"/>
        <v/>
      </c>
    </row>
    <row r="648" spans="1:31" s="344" customFormat="1" ht="21" customHeight="1" x14ac:dyDescent="0.25">
      <c r="A648" s="346" t="s">
        <v>14723</v>
      </c>
      <c r="B648" s="346" t="s">
        <v>15676</v>
      </c>
      <c r="C648" s="346" t="s">
        <v>15517</v>
      </c>
      <c r="D648" s="346" t="s">
        <v>4</v>
      </c>
      <c r="E648" s="346" t="s">
        <v>103</v>
      </c>
      <c r="F648" s="346">
        <v>1</v>
      </c>
      <c r="G648" s="346">
        <v>4</v>
      </c>
      <c r="H648" s="346">
        <v>0</v>
      </c>
      <c r="I648" s="346" t="s">
        <v>15517</v>
      </c>
      <c r="J648" s="346"/>
      <c r="K648" s="346" t="s">
        <v>15518</v>
      </c>
      <c r="L648" s="346"/>
      <c r="M648" s="346" t="s">
        <v>15517</v>
      </c>
      <c r="N648" s="346" t="s">
        <v>15519</v>
      </c>
      <c r="O648" s="346" t="s">
        <v>15520</v>
      </c>
      <c r="P648" s="346" t="s">
        <v>15521</v>
      </c>
      <c r="Q648" s="346" t="s">
        <v>15522</v>
      </c>
      <c r="R648" s="347">
        <f t="shared" si="98"/>
        <v>0</v>
      </c>
      <c r="S648" s="347">
        <f t="shared" si="99"/>
        <v>0</v>
      </c>
      <c r="T648" s="347">
        <f t="shared" si="100"/>
        <v>0</v>
      </c>
      <c r="U648" s="347">
        <f t="shared" si="101"/>
        <v>0</v>
      </c>
      <c r="V648" s="347">
        <f t="shared" si="102"/>
        <v>0</v>
      </c>
      <c r="W648" s="347">
        <f t="shared" si="103"/>
        <v>0</v>
      </c>
      <c r="X648" s="347">
        <f t="shared" si="104"/>
        <v>0</v>
      </c>
      <c r="Y648" s="347">
        <f t="shared" si="105"/>
        <v>0</v>
      </c>
      <c r="Z648" s="347">
        <f t="shared" si="106"/>
        <v>0</v>
      </c>
      <c r="AA648" s="347">
        <f t="shared" si="107"/>
        <v>0</v>
      </c>
      <c r="AB648" s="347" t="str">
        <f t="shared" si="108"/>
        <v/>
      </c>
      <c r="AC648" s="347" t="str">
        <f t="shared" si="109"/>
        <v/>
      </c>
      <c r="AD648" s="347" t="str">
        <f t="shared" si="110"/>
        <v/>
      </c>
      <c r="AE648" s="347" t="str">
        <f t="shared" si="111"/>
        <v/>
      </c>
    </row>
    <row r="649" spans="1:31" s="344" customFormat="1" ht="21" customHeight="1" x14ac:dyDescent="0.25">
      <c r="A649" s="346" t="s">
        <v>14723</v>
      </c>
      <c r="B649" s="346" t="s">
        <v>15677</v>
      </c>
      <c r="C649" s="346" t="s">
        <v>15524</v>
      </c>
      <c r="D649" s="346" t="s">
        <v>4</v>
      </c>
      <c r="E649" s="346" t="s">
        <v>103</v>
      </c>
      <c r="F649" s="346">
        <v>2</v>
      </c>
      <c r="G649" s="346">
        <v>3</v>
      </c>
      <c r="H649" s="346">
        <v>0</v>
      </c>
      <c r="I649" s="346" t="s">
        <v>15524</v>
      </c>
      <c r="J649" s="346"/>
      <c r="K649" s="346" t="s">
        <v>15525</v>
      </c>
      <c r="L649" s="346"/>
      <c r="M649" s="346" t="s">
        <v>15524</v>
      </c>
      <c r="N649" s="346" t="s">
        <v>15526</v>
      </c>
      <c r="O649" s="346" t="s">
        <v>15641</v>
      </c>
      <c r="P649" s="346"/>
      <c r="Q649" s="346"/>
      <c r="R649" s="347">
        <f t="shared" si="98"/>
        <v>0</v>
      </c>
      <c r="S649" s="347">
        <f t="shared" si="99"/>
        <v>0</v>
      </c>
      <c r="T649" s="347">
        <f t="shared" si="100"/>
        <v>0</v>
      </c>
      <c r="U649" s="347">
        <f t="shared" si="101"/>
        <v>0</v>
      </c>
      <c r="V649" s="347">
        <f t="shared" si="102"/>
        <v>0</v>
      </c>
      <c r="W649" s="347">
        <f t="shared" si="103"/>
        <v>0</v>
      </c>
      <c r="X649" s="347">
        <f t="shared" si="104"/>
        <v>0</v>
      </c>
      <c r="Y649" s="347">
        <f t="shared" si="105"/>
        <v>0</v>
      </c>
      <c r="Z649" s="347">
        <f t="shared" si="106"/>
        <v>0</v>
      </c>
      <c r="AA649" s="347">
        <f t="shared" si="107"/>
        <v>0</v>
      </c>
      <c r="AB649" s="347" t="str">
        <f t="shared" si="108"/>
        <v/>
      </c>
      <c r="AC649" s="347" t="str">
        <f t="shared" si="109"/>
        <v/>
      </c>
      <c r="AD649" s="347" t="str">
        <f t="shared" si="110"/>
        <v/>
      </c>
      <c r="AE649" s="347" t="str">
        <f t="shared" si="111"/>
        <v/>
      </c>
    </row>
    <row r="650" spans="1:31" s="344" customFormat="1" ht="21" customHeight="1" x14ac:dyDescent="0.25">
      <c r="A650" s="346" t="s">
        <v>14723</v>
      </c>
      <c r="B650" s="346" t="s">
        <v>15678</v>
      </c>
      <c r="C650" s="346" t="s">
        <v>14933</v>
      </c>
      <c r="D650" s="346" t="s">
        <v>4</v>
      </c>
      <c r="E650" s="346" t="s">
        <v>103</v>
      </c>
      <c r="F650" s="346">
        <v>3</v>
      </c>
      <c r="G650" s="346">
        <v>3</v>
      </c>
      <c r="H650" s="346">
        <v>0</v>
      </c>
      <c r="I650" s="346" t="s">
        <v>14933</v>
      </c>
      <c r="J650" s="346"/>
      <c r="K650" s="346" t="s">
        <v>14934</v>
      </c>
      <c r="L650" s="346"/>
      <c r="M650" s="346" t="s">
        <v>14933</v>
      </c>
      <c r="N650" s="346" t="s">
        <v>14935</v>
      </c>
      <c r="O650" s="346" t="s">
        <v>14936</v>
      </c>
      <c r="P650" s="346" t="s">
        <v>14937</v>
      </c>
      <c r="Q650" s="346" t="s">
        <v>14938</v>
      </c>
      <c r="R650" s="347">
        <f t="shared" si="98"/>
        <v>0</v>
      </c>
      <c r="S650" s="347">
        <f t="shared" si="99"/>
        <v>0</v>
      </c>
      <c r="T650" s="347">
        <f t="shared" si="100"/>
        <v>0</v>
      </c>
      <c r="U650" s="347">
        <f t="shared" si="101"/>
        <v>0</v>
      </c>
      <c r="V650" s="347">
        <f t="shared" si="102"/>
        <v>0</v>
      </c>
      <c r="W650" s="347">
        <f t="shared" si="103"/>
        <v>0</v>
      </c>
      <c r="X650" s="347">
        <f t="shared" si="104"/>
        <v>0</v>
      </c>
      <c r="Y650" s="347">
        <f t="shared" si="105"/>
        <v>0</v>
      </c>
      <c r="Z650" s="347">
        <f t="shared" si="106"/>
        <v>0</v>
      </c>
      <c r="AA650" s="347">
        <f t="shared" si="107"/>
        <v>0</v>
      </c>
      <c r="AB650" s="347" t="str">
        <f t="shared" si="108"/>
        <v/>
      </c>
      <c r="AC650" s="347" t="str">
        <f t="shared" si="109"/>
        <v/>
      </c>
      <c r="AD650" s="347" t="str">
        <f t="shared" si="110"/>
        <v/>
      </c>
      <c r="AE650" s="347" t="str">
        <f t="shared" si="111"/>
        <v/>
      </c>
    </row>
    <row r="651" spans="1:31" s="344" customFormat="1" ht="21" customHeight="1" x14ac:dyDescent="0.25">
      <c r="A651" s="346" t="s">
        <v>14723</v>
      </c>
      <c r="B651" s="346" t="s">
        <v>15679</v>
      </c>
      <c r="C651" s="346" t="s">
        <v>14940</v>
      </c>
      <c r="D651" s="346" t="s">
        <v>4</v>
      </c>
      <c r="E651" s="346" t="s">
        <v>103</v>
      </c>
      <c r="F651" s="346">
        <v>4</v>
      </c>
      <c r="G651" s="346">
        <v>2</v>
      </c>
      <c r="H651" s="346">
        <v>0</v>
      </c>
      <c r="I651" s="346" t="s">
        <v>14940</v>
      </c>
      <c r="J651" s="346"/>
      <c r="K651" s="346" t="s">
        <v>14941</v>
      </c>
      <c r="L651" s="346"/>
      <c r="M651" s="346" t="s">
        <v>14940</v>
      </c>
      <c r="N651" s="346" t="s">
        <v>126</v>
      </c>
      <c r="O651" s="346" t="s">
        <v>14942</v>
      </c>
      <c r="P651" s="346" t="s">
        <v>14943</v>
      </c>
      <c r="Q651" s="346" t="s">
        <v>14944</v>
      </c>
      <c r="R651" s="347">
        <f t="shared" si="98"/>
        <v>0</v>
      </c>
      <c r="S651" s="347">
        <f t="shared" si="99"/>
        <v>0</v>
      </c>
      <c r="T651" s="347">
        <f t="shared" si="100"/>
        <v>0</v>
      </c>
      <c r="U651" s="347">
        <f t="shared" si="101"/>
        <v>0</v>
      </c>
      <c r="V651" s="347">
        <f t="shared" si="102"/>
        <v>0</v>
      </c>
      <c r="W651" s="347">
        <f t="shared" si="103"/>
        <v>0</v>
      </c>
      <c r="X651" s="347">
        <f t="shared" si="104"/>
        <v>0</v>
      </c>
      <c r="Y651" s="347">
        <f t="shared" si="105"/>
        <v>0</v>
      </c>
      <c r="Z651" s="347">
        <f t="shared" si="106"/>
        <v>0</v>
      </c>
      <c r="AA651" s="347">
        <f t="shared" si="107"/>
        <v>0</v>
      </c>
      <c r="AB651" s="347" t="str">
        <f t="shared" si="108"/>
        <v/>
      </c>
      <c r="AC651" s="347" t="str">
        <f t="shared" si="109"/>
        <v/>
      </c>
      <c r="AD651" s="347" t="str">
        <f t="shared" si="110"/>
        <v/>
      </c>
      <c r="AE651" s="347" t="str">
        <f t="shared" si="111"/>
        <v/>
      </c>
    </row>
    <row r="652" spans="1:31" s="344" customFormat="1" ht="21" customHeight="1" x14ac:dyDescent="0.25">
      <c r="A652" s="346" t="s">
        <v>14723</v>
      </c>
      <c r="B652" s="346" t="s">
        <v>15680</v>
      </c>
      <c r="C652" s="346" t="s">
        <v>15681</v>
      </c>
      <c r="D652" s="346" t="s">
        <v>4</v>
      </c>
      <c r="E652" s="346" t="s">
        <v>14954</v>
      </c>
      <c r="F652" s="346">
        <v>5</v>
      </c>
      <c r="G652" s="346">
        <v>0</v>
      </c>
      <c r="H652" s="346">
        <v>0</v>
      </c>
      <c r="I652" s="346"/>
      <c r="J652" s="346"/>
      <c r="K652" s="346"/>
      <c r="L652" s="346"/>
      <c r="M652" s="346"/>
      <c r="N652" s="346"/>
      <c r="O652" s="346"/>
      <c r="P652" s="346"/>
      <c r="Q652" s="346"/>
      <c r="R652" s="347">
        <f t="shared" si="98"/>
        <v>0</v>
      </c>
      <c r="S652" s="347">
        <f t="shared" si="99"/>
        <v>0</v>
      </c>
      <c r="T652" s="347">
        <f t="shared" si="100"/>
        <v>0</v>
      </c>
      <c r="U652" s="347">
        <f t="shared" si="101"/>
        <v>0</v>
      </c>
      <c r="V652" s="347">
        <f t="shared" si="102"/>
        <v>0</v>
      </c>
      <c r="W652" s="347">
        <f t="shared" si="103"/>
        <v>0</v>
      </c>
      <c r="X652" s="347">
        <f t="shared" si="104"/>
        <v>0</v>
      </c>
      <c r="Y652" s="347">
        <f t="shared" si="105"/>
        <v>0</v>
      </c>
      <c r="Z652" s="347">
        <f t="shared" si="106"/>
        <v>0</v>
      </c>
      <c r="AA652" s="347">
        <f t="shared" si="107"/>
        <v>0</v>
      </c>
      <c r="AB652" s="347" t="str">
        <f t="shared" si="108"/>
        <v/>
      </c>
      <c r="AC652" s="347" t="str">
        <f t="shared" si="109"/>
        <v/>
      </c>
      <c r="AD652" s="347" t="str">
        <f t="shared" si="110"/>
        <v/>
      </c>
      <c r="AE652" s="347" t="str">
        <f t="shared" si="111"/>
        <v/>
      </c>
    </row>
    <row r="653" spans="1:31" s="344" customFormat="1" ht="21" customHeight="1" x14ac:dyDescent="0.25">
      <c r="A653" s="346" t="s">
        <v>14723</v>
      </c>
      <c r="B653" s="346" t="s">
        <v>15682</v>
      </c>
      <c r="C653" s="346" t="s">
        <v>15517</v>
      </c>
      <c r="D653" s="346" t="s">
        <v>1</v>
      </c>
      <c r="E653" s="346" t="s">
        <v>103</v>
      </c>
      <c r="F653" s="346">
        <v>1</v>
      </c>
      <c r="G653" s="346">
        <v>0</v>
      </c>
      <c r="H653" s="346">
        <v>3</v>
      </c>
      <c r="I653" s="346"/>
      <c r="J653" s="346" t="s">
        <v>15517</v>
      </c>
      <c r="K653" s="346"/>
      <c r="L653" s="346" t="s">
        <v>15532</v>
      </c>
      <c r="M653" s="346" t="s">
        <v>15517</v>
      </c>
      <c r="N653" s="346" t="s">
        <v>15519</v>
      </c>
      <c r="O653" s="346" t="s">
        <v>15520</v>
      </c>
      <c r="P653" s="346" t="s">
        <v>15521</v>
      </c>
      <c r="Q653" s="346" t="s">
        <v>15522</v>
      </c>
      <c r="R653" s="347">
        <f t="shared" si="98"/>
        <v>0</v>
      </c>
      <c r="S653" s="347">
        <f t="shared" si="99"/>
        <v>0</v>
      </c>
      <c r="T653" s="347">
        <f t="shared" si="100"/>
        <v>0</v>
      </c>
      <c r="U653" s="347">
        <f t="shared" si="101"/>
        <v>0</v>
      </c>
      <c r="V653" s="347">
        <f t="shared" si="102"/>
        <v>0</v>
      </c>
      <c r="W653" s="347">
        <f t="shared" si="103"/>
        <v>0</v>
      </c>
      <c r="X653" s="347">
        <f t="shared" si="104"/>
        <v>0</v>
      </c>
      <c r="Y653" s="347">
        <f t="shared" si="105"/>
        <v>0</v>
      </c>
      <c r="Z653" s="347">
        <f t="shared" si="106"/>
        <v>0</v>
      </c>
      <c r="AA653" s="347">
        <f t="shared" si="107"/>
        <v>0</v>
      </c>
      <c r="AB653" s="347" t="str">
        <f t="shared" si="108"/>
        <v/>
      </c>
      <c r="AC653" s="347" t="str">
        <f t="shared" si="109"/>
        <v/>
      </c>
      <c r="AD653" s="347" t="str">
        <f t="shared" si="110"/>
        <v/>
      </c>
      <c r="AE653" s="347" t="str">
        <f t="shared" si="111"/>
        <v/>
      </c>
    </row>
    <row r="654" spans="1:31" s="344" customFormat="1" ht="21" customHeight="1" x14ac:dyDescent="0.25">
      <c r="A654" s="346" t="s">
        <v>14723</v>
      </c>
      <c r="B654" s="346" t="s">
        <v>15683</v>
      </c>
      <c r="C654" s="346" t="s">
        <v>15524</v>
      </c>
      <c r="D654" s="346" t="s">
        <v>1</v>
      </c>
      <c r="E654" s="346" t="s">
        <v>103</v>
      </c>
      <c r="F654" s="346">
        <v>2</v>
      </c>
      <c r="G654" s="346">
        <v>0</v>
      </c>
      <c r="H654" s="346">
        <v>3</v>
      </c>
      <c r="I654" s="346"/>
      <c r="J654" s="346" t="s">
        <v>15524</v>
      </c>
      <c r="K654" s="346"/>
      <c r="L654" s="346" t="s">
        <v>15534</v>
      </c>
      <c r="M654" s="346" t="s">
        <v>15524</v>
      </c>
      <c r="N654" s="346" t="s">
        <v>15526</v>
      </c>
      <c r="O654" s="346" t="s">
        <v>15641</v>
      </c>
      <c r="P654" s="346"/>
      <c r="Q654" s="346"/>
      <c r="R654" s="347">
        <f t="shared" si="98"/>
        <v>0</v>
      </c>
      <c r="S654" s="347">
        <f t="shared" si="99"/>
        <v>0</v>
      </c>
      <c r="T654" s="347">
        <f t="shared" si="100"/>
        <v>0</v>
      </c>
      <c r="U654" s="347">
        <f t="shared" si="101"/>
        <v>0</v>
      </c>
      <c r="V654" s="347">
        <f t="shared" si="102"/>
        <v>0</v>
      </c>
      <c r="W654" s="347">
        <f t="shared" si="103"/>
        <v>0</v>
      </c>
      <c r="X654" s="347">
        <f t="shared" si="104"/>
        <v>0</v>
      </c>
      <c r="Y654" s="347">
        <f t="shared" si="105"/>
        <v>0</v>
      </c>
      <c r="Z654" s="347">
        <f t="shared" si="106"/>
        <v>0</v>
      </c>
      <c r="AA654" s="347">
        <f t="shared" si="107"/>
        <v>0</v>
      </c>
      <c r="AB654" s="347" t="str">
        <f t="shared" si="108"/>
        <v/>
      </c>
      <c r="AC654" s="347" t="str">
        <f t="shared" si="109"/>
        <v/>
      </c>
      <c r="AD654" s="347" t="str">
        <f t="shared" si="110"/>
        <v/>
      </c>
      <c r="AE654" s="347" t="str">
        <f t="shared" si="111"/>
        <v/>
      </c>
    </row>
    <row r="655" spans="1:31" s="344" customFormat="1" ht="21" customHeight="1" x14ac:dyDescent="0.25">
      <c r="A655" s="346" t="s">
        <v>14723</v>
      </c>
      <c r="B655" s="346" t="s">
        <v>15684</v>
      </c>
      <c r="C655" s="346" t="s">
        <v>14940</v>
      </c>
      <c r="D655" s="346" t="s">
        <v>1</v>
      </c>
      <c r="E655" s="346" t="s">
        <v>103</v>
      </c>
      <c r="F655" s="346">
        <v>3</v>
      </c>
      <c r="G655" s="346">
        <v>0</v>
      </c>
      <c r="H655" s="346">
        <v>2</v>
      </c>
      <c r="I655" s="346"/>
      <c r="J655" s="346" t="s">
        <v>14940</v>
      </c>
      <c r="K655" s="346"/>
      <c r="L655" s="346" t="s">
        <v>14957</v>
      </c>
      <c r="M655" s="346" t="s">
        <v>14940</v>
      </c>
      <c r="N655" s="346" t="s">
        <v>126</v>
      </c>
      <c r="O655" s="346" t="s">
        <v>14942</v>
      </c>
      <c r="P655" s="346" t="s">
        <v>14943</v>
      </c>
      <c r="Q655" s="346" t="s">
        <v>14944</v>
      </c>
      <c r="R655" s="347">
        <f t="shared" si="98"/>
        <v>0</v>
      </c>
      <c r="S655" s="347">
        <f t="shared" si="99"/>
        <v>0</v>
      </c>
      <c r="T655" s="347">
        <f t="shared" si="100"/>
        <v>0</v>
      </c>
      <c r="U655" s="347">
        <f t="shared" si="101"/>
        <v>0</v>
      </c>
      <c r="V655" s="347">
        <f t="shared" si="102"/>
        <v>0</v>
      </c>
      <c r="W655" s="347">
        <f t="shared" si="103"/>
        <v>0</v>
      </c>
      <c r="X655" s="347">
        <f t="shared" si="104"/>
        <v>0</v>
      </c>
      <c r="Y655" s="347">
        <f t="shared" si="105"/>
        <v>0</v>
      </c>
      <c r="Z655" s="347">
        <f t="shared" si="106"/>
        <v>0</v>
      </c>
      <c r="AA655" s="347">
        <f t="shared" si="107"/>
        <v>0</v>
      </c>
      <c r="AB655" s="347" t="str">
        <f t="shared" si="108"/>
        <v/>
      </c>
      <c r="AC655" s="347" t="str">
        <f t="shared" si="109"/>
        <v/>
      </c>
      <c r="AD655" s="347" t="str">
        <f t="shared" si="110"/>
        <v/>
      </c>
      <c r="AE655" s="347" t="str">
        <f t="shared" si="111"/>
        <v/>
      </c>
    </row>
    <row r="656" spans="1:31" s="344" customFormat="1" ht="21" customHeight="1" x14ac:dyDescent="0.25">
      <c r="A656" s="346" t="s">
        <v>14723</v>
      </c>
      <c r="B656" s="346" t="s">
        <v>15685</v>
      </c>
      <c r="C656" s="346" t="s">
        <v>14946</v>
      </c>
      <c r="D656" s="346" t="s">
        <v>1</v>
      </c>
      <c r="E656" s="346" t="s">
        <v>103</v>
      </c>
      <c r="F656" s="346">
        <v>4</v>
      </c>
      <c r="G656" s="346">
        <v>0</v>
      </c>
      <c r="H656" s="346">
        <v>2</v>
      </c>
      <c r="I656" s="346"/>
      <c r="J656" s="346" t="s">
        <v>14946</v>
      </c>
      <c r="K656" s="346"/>
      <c r="L656" s="346" t="s">
        <v>14959</v>
      </c>
      <c r="M656" s="346" t="s">
        <v>14946</v>
      </c>
      <c r="N656" s="346" t="s">
        <v>14948</v>
      </c>
      <c r="O656" s="346" t="s">
        <v>14949</v>
      </c>
      <c r="P656" s="346" t="s">
        <v>14950</v>
      </c>
      <c r="Q656" s="346" t="s">
        <v>14951</v>
      </c>
      <c r="R656" s="347">
        <f t="shared" si="98"/>
        <v>0</v>
      </c>
      <c r="S656" s="347">
        <f t="shared" si="99"/>
        <v>0</v>
      </c>
      <c r="T656" s="347">
        <f t="shared" si="100"/>
        <v>0</v>
      </c>
      <c r="U656" s="347">
        <f t="shared" si="101"/>
        <v>0</v>
      </c>
      <c r="V656" s="347">
        <f t="shared" si="102"/>
        <v>0</v>
      </c>
      <c r="W656" s="347">
        <f t="shared" si="103"/>
        <v>0</v>
      </c>
      <c r="X656" s="347">
        <f t="shared" si="104"/>
        <v>0</v>
      </c>
      <c r="Y656" s="347">
        <f t="shared" si="105"/>
        <v>0</v>
      </c>
      <c r="Z656" s="347">
        <f t="shared" si="106"/>
        <v>0</v>
      </c>
      <c r="AA656" s="347">
        <f t="shared" si="107"/>
        <v>0</v>
      </c>
      <c r="AB656" s="347" t="str">
        <f t="shared" si="108"/>
        <v/>
      </c>
      <c r="AC656" s="347" t="str">
        <f t="shared" si="109"/>
        <v/>
      </c>
      <c r="AD656" s="347" t="str">
        <f t="shared" si="110"/>
        <v/>
      </c>
      <c r="AE656" s="347" t="str">
        <f t="shared" si="111"/>
        <v/>
      </c>
    </row>
    <row r="657" spans="1:31" s="344" customFormat="1" ht="21" customHeight="1" x14ac:dyDescent="0.25">
      <c r="A657" s="346" t="s">
        <v>14723</v>
      </c>
      <c r="B657" s="346" t="s">
        <v>15686</v>
      </c>
      <c r="C657" s="346" t="s">
        <v>15687</v>
      </c>
      <c r="D657" s="346" t="s">
        <v>1</v>
      </c>
      <c r="E657" s="346" t="s">
        <v>14954</v>
      </c>
      <c r="F657" s="346">
        <v>5</v>
      </c>
      <c r="G657" s="346">
        <v>0</v>
      </c>
      <c r="H657" s="346">
        <v>0</v>
      </c>
      <c r="I657" s="346"/>
      <c r="J657" s="346"/>
      <c r="K657" s="346"/>
      <c r="L657" s="346"/>
      <c r="M657" s="346"/>
      <c r="N657" s="346"/>
      <c r="O657" s="346"/>
      <c r="P657" s="346"/>
      <c r="Q657" s="346"/>
      <c r="R657" s="347">
        <f t="shared" si="98"/>
        <v>0</v>
      </c>
      <c r="S657" s="347">
        <f t="shared" si="99"/>
        <v>0</v>
      </c>
      <c r="T657" s="347">
        <f t="shared" si="100"/>
        <v>0</v>
      </c>
      <c r="U657" s="347">
        <f t="shared" si="101"/>
        <v>0</v>
      </c>
      <c r="V657" s="347">
        <f t="shared" si="102"/>
        <v>0</v>
      </c>
      <c r="W657" s="347">
        <f t="shared" si="103"/>
        <v>0</v>
      </c>
      <c r="X657" s="347">
        <f t="shared" si="104"/>
        <v>0</v>
      </c>
      <c r="Y657" s="347">
        <f t="shared" si="105"/>
        <v>0</v>
      </c>
      <c r="Z657" s="347">
        <f t="shared" si="106"/>
        <v>0</v>
      </c>
      <c r="AA657" s="347">
        <f t="shared" si="107"/>
        <v>0</v>
      </c>
      <c r="AB657" s="347" t="str">
        <f t="shared" si="108"/>
        <v/>
      </c>
      <c r="AC657" s="347" t="str">
        <f t="shared" si="109"/>
        <v/>
      </c>
      <c r="AD657" s="347" t="str">
        <f t="shared" si="110"/>
        <v/>
      </c>
      <c r="AE657" s="347" t="str">
        <f t="shared" si="111"/>
        <v/>
      </c>
    </row>
    <row r="658" spans="1:31" s="344" customFormat="1" ht="21" customHeight="1" x14ac:dyDescent="0.25">
      <c r="A658" s="346" t="s">
        <v>14732</v>
      </c>
      <c r="B658" s="346" t="s">
        <v>15688</v>
      </c>
      <c r="C658" s="346" t="s">
        <v>15540</v>
      </c>
      <c r="D658" s="346" t="s">
        <v>4</v>
      </c>
      <c r="E658" s="346" t="s">
        <v>103</v>
      </c>
      <c r="F658" s="346">
        <v>1</v>
      </c>
      <c r="G658" s="346">
        <v>3</v>
      </c>
      <c r="H658" s="346">
        <v>0</v>
      </c>
      <c r="I658" s="346" t="s">
        <v>15540</v>
      </c>
      <c r="J658" s="346"/>
      <c r="K658" s="346" t="s">
        <v>15541</v>
      </c>
      <c r="L658" s="346"/>
      <c r="M658" s="346" t="s">
        <v>15540</v>
      </c>
      <c r="N658" s="346" t="s">
        <v>15542</v>
      </c>
      <c r="O658" s="346" t="s">
        <v>15543</v>
      </c>
      <c r="P658" s="346" t="s">
        <v>11</v>
      </c>
      <c r="Q658" s="346" t="s">
        <v>15544</v>
      </c>
      <c r="R658" s="347">
        <f t="shared" si="98"/>
        <v>0</v>
      </c>
      <c r="S658" s="347">
        <f t="shared" si="99"/>
        <v>0</v>
      </c>
      <c r="T658" s="347">
        <f t="shared" si="100"/>
        <v>0</v>
      </c>
      <c r="U658" s="347">
        <f t="shared" si="101"/>
        <v>0</v>
      </c>
      <c r="V658" s="347">
        <f t="shared" si="102"/>
        <v>0</v>
      </c>
      <c r="W658" s="347">
        <f t="shared" si="103"/>
        <v>0</v>
      </c>
      <c r="X658" s="347">
        <f t="shared" si="104"/>
        <v>0</v>
      </c>
      <c r="Y658" s="347">
        <f t="shared" si="105"/>
        <v>0</v>
      </c>
      <c r="Z658" s="347">
        <f t="shared" si="106"/>
        <v>0</v>
      </c>
      <c r="AA658" s="347">
        <f t="shared" si="107"/>
        <v>0</v>
      </c>
      <c r="AB658" s="347" t="str">
        <f t="shared" si="108"/>
        <v/>
      </c>
      <c r="AC658" s="347" t="str">
        <f t="shared" si="109"/>
        <v/>
      </c>
      <c r="AD658" s="347" t="str">
        <f t="shared" si="110"/>
        <v/>
      </c>
      <c r="AE658" s="347" t="str">
        <f t="shared" si="111"/>
        <v/>
      </c>
    </row>
    <row r="659" spans="1:31" s="344" customFormat="1" ht="21" customHeight="1" x14ac:dyDescent="0.25">
      <c r="A659" s="346" t="s">
        <v>14732</v>
      </c>
      <c r="B659" s="346" t="s">
        <v>15689</v>
      </c>
      <c r="C659" s="346" t="s">
        <v>15546</v>
      </c>
      <c r="D659" s="346" t="s">
        <v>4</v>
      </c>
      <c r="E659" s="346" t="s">
        <v>103</v>
      </c>
      <c r="F659" s="346">
        <v>2</v>
      </c>
      <c r="G659" s="346">
        <v>3</v>
      </c>
      <c r="H659" s="346">
        <v>0</v>
      </c>
      <c r="I659" s="346" t="s">
        <v>15546</v>
      </c>
      <c r="J659" s="346"/>
      <c r="K659" s="346" t="s">
        <v>15547</v>
      </c>
      <c r="L659" s="346"/>
      <c r="M659" s="346" t="s">
        <v>15546</v>
      </c>
      <c r="N659" s="346" t="s">
        <v>15391</v>
      </c>
      <c r="O659" s="346" t="s">
        <v>15393</v>
      </c>
      <c r="P659" s="346" t="s">
        <v>15394</v>
      </c>
      <c r="Q659" s="346" t="s">
        <v>15395</v>
      </c>
      <c r="R659" s="347">
        <f t="shared" si="98"/>
        <v>0</v>
      </c>
      <c r="S659" s="347">
        <f t="shared" si="99"/>
        <v>0</v>
      </c>
      <c r="T659" s="347">
        <f t="shared" si="100"/>
        <v>0</v>
      </c>
      <c r="U659" s="347">
        <f t="shared" si="101"/>
        <v>0</v>
      </c>
      <c r="V659" s="347">
        <f t="shared" si="102"/>
        <v>0</v>
      </c>
      <c r="W659" s="347">
        <f t="shared" si="103"/>
        <v>0</v>
      </c>
      <c r="X659" s="347">
        <f t="shared" si="104"/>
        <v>0</v>
      </c>
      <c r="Y659" s="347">
        <f t="shared" si="105"/>
        <v>0</v>
      </c>
      <c r="Z659" s="347">
        <f t="shared" si="106"/>
        <v>0</v>
      </c>
      <c r="AA659" s="347">
        <f t="shared" si="107"/>
        <v>0</v>
      </c>
      <c r="AB659" s="347" t="str">
        <f t="shared" si="108"/>
        <v/>
      </c>
      <c r="AC659" s="347" t="str">
        <f t="shared" si="109"/>
        <v/>
      </c>
      <c r="AD659" s="347" t="str">
        <f t="shared" si="110"/>
        <v/>
      </c>
      <c r="AE659" s="347" t="str">
        <f t="shared" si="111"/>
        <v/>
      </c>
    </row>
    <row r="660" spans="1:31" s="344" customFormat="1" ht="21" customHeight="1" x14ac:dyDescent="0.25">
      <c r="A660" s="346" t="s">
        <v>14732</v>
      </c>
      <c r="B660" s="346" t="s">
        <v>15690</v>
      </c>
      <c r="C660" s="346" t="s">
        <v>14933</v>
      </c>
      <c r="D660" s="346" t="s">
        <v>4</v>
      </c>
      <c r="E660" s="346" t="s">
        <v>103</v>
      </c>
      <c r="F660" s="346">
        <v>3</v>
      </c>
      <c r="G660" s="346">
        <v>3</v>
      </c>
      <c r="H660" s="346">
        <v>0</v>
      </c>
      <c r="I660" s="346" t="s">
        <v>14933</v>
      </c>
      <c r="J660" s="346"/>
      <c r="K660" s="346" t="s">
        <v>14934</v>
      </c>
      <c r="L660" s="346"/>
      <c r="M660" s="346" t="s">
        <v>14933</v>
      </c>
      <c r="N660" s="346" t="s">
        <v>14935</v>
      </c>
      <c r="O660" s="346" t="s">
        <v>14936</v>
      </c>
      <c r="P660" s="346" t="s">
        <v>14937</v>
      </c>
      <c r="Q660" s="346" t="s">
        <v>14938</v>
      </c>
      <c r="R660" s="347">
        <f t="shared" si="98"/>
        <v>0</v>
      </c>
      <c r="S660" s="347">
        <f t="shared" si="99"/>
        <v>0</v>
      </c>
      <c r="T660" s="347">
        <f t="shared" si="100"/>
        <v>0</v>
      </c>
      <c r="U660" s="347">
        <f t="shared" si="101"/>
        <v>0</v>
      </c>
      <c r="V660" s="347">
        <f t="shared" si="102"/>
        <v>0</v>
      </c>
      <c r="W660" s="347">
        <f t="shared" si="103"/>
        <v>0</v>
      </c>
      <c r="X660" s="347">
        <f t="shared" si="104"/>
        <v>0</v>
      </c>
      <c r="Y660" s="347">
        <f t="shared" si="105"/>
        <v>0</v>
      </c>
      <c r="Z660" s="347">
        <f t="shared" si="106"/>
        <v>0</v>
      </c>
      <c r="AA660" s="347">
        <f t="shared" si="107"/>
        <v>0</v>
      </c>
      <c r="AB660" s="347" t="str">
        <f t="shared" si="108"/>
        <v/>
      </c>
      <c r="AC660" s="347" t="str">
        <f t="shared" si="109"/>
        <v/>
      </c>
      <c r="AD660" s="347" t="str">
        <f t="shared" si="110"/>
        <v/>
      </c>
      <c r="AE660" s="347" t="str">
        <f t="shared" si="111"/>
        <v/>
      </c>
    </row>
    <row r="661" spans="1:31" s="344" customFormat="1" ht="21" customHeight="1" x14ac:dyDescent="0.25">
      <c r="A661" s="346" t="s">
        <v>14732</v>
      </c>
      <c r="B661" s="346" t="s">
        <v>15691</v>
      </c>
      <c r="C661" s="346" t="s">
        <v>14940</v>
      </c>
      <c r="D661" s="346" t="s">
        <v>4</v>
      </c>
      <c r="E661" s="346" t="s">
        <v>103</v>
      </c>
      <c r="F661" s="346">
        <v>4</v>
      </c>
      <c r="G661" s="346">
        <v>2</v>
      </c>
      <c r="H661" s="346">
        <v>0</v>
      </c>
      <c r="I661" s="346" t="s">
        <v>14940</v>
      </c>
      <c r="J661" s="346"/>
      <c r="K661" s="346" t="s">
        <v>14941</v>
      </c>
      <c r="L661" s="346"/>
      <c r="M661" s="346" t="s">
        <v>14940</v>
      </c>
      <c r="N661" s="346" t="s">
        <v>126</v>
      </c>
      <c r="O661" s="346" t="s">
        <v>14942</v>
      </c>
      <c r="P661" s="346" t="s">
        <v>14943</v>
      </c>
      <c r="Q661" s="346" t="s">
        <v>14944</v>
      </c>
      <c r="R661" s="347">
        <f t="shared" si="98"/>
        <v>0</v>
      </c>
      <c r="S661" s="347">
        <f t="shared" si="99"/>
        <v>0</v>
      </c>
      <c r="T661" s="347">
        <f t="shared" si="100"/>
        <v>0</v>
      </c>
      <c r="U661" s="347">
        <f t="shared" si="101"/>
        <v>0</v>
      </c>
      <c r="V661" s="347">
        <f t="shared" si="102"/>
        <v>0</v>
      </c>
      <c r="W661" s="347">
        <f t="shared" si="103"/>
        <v>0</v>
      </c>
      <c r="X661" s="347">
        <f t="shared" si="104"/>
        <v>0</v>
      </c>
      <c r="Y661" s="347">
        <f t="shared" si="105"/>
        <v>0</v>
      </c>
      <c r="Z661" s="347">
        <f t="shared" si="106"/>
        <v>0</v>
      </c>
      <c r="AA661" s="347">
        <f t="shared" si="107"/>
        <v>0</v>
      </c>
      <c r="AB661" s="347" t="str">
        <f t="shared" si="108"/>
        <v/>
      </c>
      <c r="AC661" s="347" t="str">
        <f t="shared" si="109"/>
        <v/>
      </c>
      <c r="AD661" s="347" t="str">
        <f t="shared" si="110"/>
        <v/>
      </c>
      <c r="AE661" s="347" t="str">
        <f t="shared" si="111"/>
        <v/>
      </c>
    </row>
    <row r="662" spans="1:31" s="344" customFormat="1" ht="21" customHeight="1" x14ac:dyDescent="0.25">
      <c r="A662" s="346" t="s">
        <v>14732</v>
      </c>
      <c r="B662" s="346" t="s">
        <v>15692</v>
      </c>
      <c r="C662" s="346" t="s">
        <v>14946</v>
      </c>
      <c r="D662" s="346" t="s">
        <v>4</v>
      </c>
      <c r="E662" s="346" t="s">
        <v>103</v>
      </c>
      <c r="F662" s="346">
        <v>5</v>
      </c>
      <c r="G662" s="346">
        <v>2</v>
      </c>
      <c r="H662" s="346">
        <v>0</v>
      </c>
      <c r="I662" s="346" t="s">
        <v>14946</v>
      </c>
      <c r="J662" s="346"/>
      <c r="K662" s="346" t="s">
        <v>14947</v>
      </c>
      <c r="L662" s="346"/>
      <c r="M662" s="346" t="s">
        <v>14946</v>
      </c>
      <c r="N662" s="346" t="s">
        <v>14948</v>
      </c>
      <c r="O662" s="346" t="s">
        <v>14949</v>
      </c>
      <c r="P662" s="346" t="s">
        <v>14950</v>
      </c>
      <c r="Q662" s="346" t="s">
        <v>14951</v>
      </c>
      <c r="R662" s="347">
        <f t="shared" si="98"/>
        <v>0</v>
      </c>
      <c r="S662" s="347">
        <f t="shared" si="99"/>
        <v>0</v>
      </c>
      <c r="T662" s="347">
        <f t="shared" si="100"/>
        <v>0</v>
      </c>
      <c r="U662" s="347">
        <f t="shared" si="101"/>
        <v>0</v>
      </c>
      <c r="V662" s="347">
        <f t="shared" si="102"/>
        <v>0</v>
      </c>
      <c r="W662" s="347">
        <f t="shared" si="103"/>
        <v>0</v>
      </c>
      <c r="X662" s="347">
        <f t="shared" si="104"/>
        <v>0</v>
      </c>
      <c r="Y662" s="347">
        <f t="shared" si="105"/>
        <v>0</v>
      </c>
      <c r="Z662" s="347">
        <f t="shared" si="106"/>
        <v>0</v>
      </c>
      <c r="AA662" s="347">
        <f t="shared" si="107"/>
        <v>0</v>
      </c>
      <c r="AB662" s="347" t="str">
        <f t="shared" si="108"/>
        <v/>
      </c>
      <c r="AC662" s="347" t="str">
        <f t="shared" si="109"/>
        <v/>
      </c>
      <c r="AD662" s="347" t="str">
        <f t="shared" si="110"/>
        <v/>
      </c>
      <c r="AE662" s="347" t="str">
        <f t="shared" si="111"/>
        <v/>
      </c>
    </row>
    <row r="663" spans="1:31" s="344" customFormat="1" ht="21" customHeight="1" x14ac:dyDescent="0.25">
      <c r="A663" s="346" t="s">
        <v>14732</v>
      </c>
      <c r="B663" s="346" t="s">
        <v>15693</v>
      </c>
      <c r="C663" s="346" t="s">
        <v>15540</v>
      </c>
      <c r="D663" s="346" t="s">
        <v>1</v>
      </c>
      <c r="E663" s="346" t="s">
        <v>103</v>
      </c>
      <c r="F663" s="346">
        <v>1</v>
      </c>
      <c r="G663" s="346">
        <v>0</v>
      </c>
      <c r="H663" s="346">
        <v>3</v>
      </c>
      <c r="I663" s="346"/>
      <c r="J663" s="346" t="s">
        <v>15540</v>
      </c>
      <c r="K663" s="346"/>
      <c r="L663" s="346" t="s">
        <v>15552</v>
      </c>
      <c r="M663" s="346" t="s">
        <v>15540</v>
      </c>
      <c r="N663" s="346" t="s">
        <v>15542</v>
      </c>
      <c r="O663" s="346" t="s">
        <v>15543</v>
      </c>
      <c r="P663" s="346" t="s">
        <v>11</v>
      </c>
      <c r="Q663" s="346" t="s">
        <v>15544</v>
      </c>
      <c r="R663" s="347">
        <f t="shared" si="98"/>
        <v>0</v>
      </c>
      <c r="S663" s="347">
        <f t="shared" si="99"/>
        <v>0</v>
      </c>
      <c r="T663" s="347">
        <f t="shared" si="100"/>
        <v>0</v>
      </c>
      <c r="U663" s="347">
        <f t="shared" si="101"/>
        <v>0</v>
      </c>
      <c r="V663" s="347">
        <f t="shared" si="102"/>
        <v>0</v>
      </c>
      <c r="W663" s="347">
        <f t="shared" si="103"/>
        <v>0</v>
      </c>
      <c r="X663" s="347">
        <f t="shared" si="104"/>
        <v>0</v>
      </c>
      <c r="Y663" s="347">
        <f t="shared" si="105"/>
        <v>0</v>
      </c>
      <c r="Z663" s="347">
        <f t="shared" si="106"/>
        <v>0</v>
      </c>
      <c r="AA663" s="347">
        <f t="shared" si="107"/>
        <v>0</v>
      </c>
      <c r="AB663" s="347" t="str">
        <f t="shared" si="108"/>
        <v/>
      </c>
      <c r="AC663" s="347" t="str">
        <f t="shared" si="109"/>
        <v/>
      </c>
      <c r="AD663" s="347" t="str">
        <f t="shared" si="110"/>
        <v/>
      </c>
      <c r="AE663" s="347" t="str">
        <f t="shared" si="111"/>
        <v/>
      </c>
    </row>
    <row r="664" spans="1:31" s="344" customFormat="1" ht="21" customHeight="1" x14ac:dyDescent="0.25">
      <c r="A664" s="346" t="s">
        <v>14732</v>
      </c>
      <c r="B664" s="346" t="s">
        <v>15694</v>
      </c>
      <c r="C664" s="346" t="s">
        <v>15546</v>
      </c>
      <c r="D664" s="346" t="s">
        <v>1</v>
      </c>
      <c r="E664" s="346" t="s">
        <v>103</v>
      </c>
      <c r="F664" s="346">
        <v>2</v>
      </c>
      <c r="G664" s="346">
        <v>0</v>
      </c>
      <c r="H664" s="346">
        <v>3</v>
      </c>
      <c r="I664" s="346"/>
      <c r="J664" s="346" t="s">
        <v>15546</v>
      </c>
      <c r="K664" s="346"/>
      <c r="L664" s="346" t="s">
        <v>15554</v>
      </c>
      <c r="M664" s="346" t="s">
        <v>15546</v>
      </c>
      <c r="N664" s="346" t="s">
        <v>15391</v>
      </c>
      <c r="O664" s="346" t="s">
        <v>15393</v>
      </c>
      <c r="P664" s="346" t="s">
        <v>15394</v>
      </c>
      <c r="Q664" s="346" t="s">
        <v>15395</v>
      </c>
      <c r="R664" s="347">
        <f t="shared" si="98"/>
        <v>0</v>
      </c>
      <c r="S664" s="347">
        <f t="shared" si="99"/>
        <v>0</v>
      </c>
      <c r="T664" s="347">
        <f t="shared" si="100"/>
        <v>0</v>
      </c>
      <c r="U664" s="347">
        <f t="shared" si="101"/>
        <v>0</v>
      </c>
      <c r="V664" s="347">
        <f t="shared" si="102"/>
        <v>0</v>
      </c>
      <c r="W664" s="347">
        <f t="shared" si="103"/>
        <v>0</v>
      </c>
      <c r="X664" s="347">
        <f t="shared" si="104"/>
        <v>0</v>
      </c>
      <c r="Y664" s="347">
        <f t="shared" si="105"/>
        <v>0</v>
      </c>
      <c r="Z664" s="347">
        <f t="shared" si="106"/>
        <v>0</v>
      </c>
      <c r="AA664" s="347">
        <f t="shared" si="107"/>
        <v>0</v>
      </c>
      <c r="AB664" s="347" t="str">
        <f t="shared" si="108"/>
        <v/>
      </c>
      <c r="AC664" s="347" t="str">
        <f t="shared" si="109"/>
        <v/>
      </c>
      <c r="AD664" s="347" t="str">
        <f t="shared" si="110"/>
        <v/>
      </c>
      <c r="AE664" s="347" t="str">
        <f t="shared" si="111"/>
        <v/>
      </c>
    </row>
    <row r="665" spans="1:31" s="344" customFormat="1" ht="21" customHeight="1" x14ac:dyDescent="0.25">
      <c r="A665" s="346" t="s">
        <v>14732</v>
      </c>
      <c r="B665" s="346" t="s">
        <v>15695</v>
      </c>
      <c r="C665" s="346" t="s">
        <v>14940</v>
      </c>
      <c r="D665" s="346" t="s">
        <v>1</v>
      </c>
      <c r="E665" s="346" t="s">
        <v>103</v>
      </c>
      <c r="F665" s="346">
        <v>3</v>
      </c>
      <c r="G665" s="346">
        <v>0</v>
      </c>
      <c r="H665" s="346">
        <v>2</v>
      </c>
      <c r="I665" s="346"/>
      <c r="J665" s="346" t="s">
        <v>14940</v>
      </c>
      <c r="K665" s="346"/>
      <c r="L665" s="346" t="s">
        <v>14957</v>
      </c>
      <c r="M665" s="346" t="s">
        <v>14940</v>
      </c>
      <c r="N665" s="346" t="s">
        <v>126</v>
      </c>
      <c r="O665" s="346" t="s">
        <v>14942</v>
      </c>
      <c r="P665" s="346" t="s">
        <v>14943</v>
      </c>
      <c r="Q665" s="346" t="s">
        <v>14944</v>
      </c>
      <c r="R665" s="347">
        <f t="shared" si="98"/>
        <v>0</v>
      </c>
      <c r="S665" s="347">
        <f t="shared" si="99"/>
        <v>0</v>
      </c>
      <c r="T665" s="347">
        <f t="shared" si="100"/>
        <v>0</v>
      </c>
      <c r="U665" s="347">
        <f t="shared" si="101"/>
        <v>0</v>
      </c>
      <c r="V665" s="347">
        <f t="shared" si="102"/>
        <v>0</v>
      </c>
      <c r="W665" s="347">
        <f t="shared" si="103"/>
        <v>0</v>
      </c>
      <c r="X665" s="347">
        <f t="shared" si="104"/>
        <v>0</v>
      </c>
      <c r="Y665" s="347">
        <f t="shared" si="105"/>
        <v>0</v>
      </c>
      <c r="Z665" s="347">
        <f t="shared" si="106"/>
        <v>0</v>
      </c>
      <c r="AA665" s="347">
        <f t="shared" si="107"/>
        <v>0</v>
      </c>
      <c r="AB665" s="347" t="str">
        <f t="shared" si="108"/>
        <v/>
      </c>
      <c r="AC665" s="347" t="str">
        <f t="shared" si="109"/>
        <v/>
      </c>
      <c r="AD665" s="347" t="str">
        <f t="shared" si="110"/>
        <v/>
      </c>
      <c r="AE665" s="347" t="str">
        <f t="shared" si="111"/>
        <v/>
      </c>
    </row>
    <row r="666" spans="1:31" s="344" customFormat="1" ht="21" customHeight="1" x14ac:dyDescent="0.25">
      <c r="A666" s="346" t="s">
        <v>14732</v>
      </c>
      <c r="B666" s="346" t="s">
        <v>15696</v>
      </c>
      <c r="C666" s="346" t="s">
        <v>14946</v>
      </c>
      <c r="D666" s="346" t="s">
        <v>1</v>
      </c>
      <c r="E666" s="346" t="s">
        <v>103</v>
      </c>
      <c r="F666" s="346">
        <v>4</v>
      </c>
      <c r="G666" s="346">
        <v>0</v>
      </c>
      <c r="H666" s="346">
        <v>2</v>
      </c>
      <c r="I666" s="346"/>
      <c r="J666" s="346" t="s">
        <v>14946</v>
      </c>
      <c r="K666" s="346"/>
      <c r="L666" s="346" t="s">
        <v>14959</v>
      </c>
      <c r="M666" s="346" t="s">
        <v>14946</v>
      </c>
      <c r="N666" s="346" t="s">
        <v>14948</v>
      </c>
      <c r="O666" s="346" t="s">
        <v>14949</v>
      </c>
      <c r="P666" s="346" t="s">
        <v>14950</v>
      </c>
      <c r="Q666" s="346" t="s">
        <v>14951</v>
      </c>
      <c r="R666" s="347">
        <f t="shared" si="98"/>
        <v>0</v>
      </c>
      <c r="S666" s="347">
        <f t="shared" si="99"/>
        <v>0</v>
      </c>
      <c r="T666" s="347">
        <f t="shared" si="100"/>
        <v>0</v>
      </c>
      <c r="U666" s="347">
        <f t="shared" si="101"/>
        <v>0</v>
      </c>
      <c r="V666" s="347">
        <f t="shared" si="102"/>
        <v>0</v>
      </c>
      <c r="W666" s="347">
        <f t="shared" si="103"/>
        <v>0</v>
      </c>
      <c r="X666" s="347">
        <f t="shared" si="104"/>
        <v>0</v>
      </c>
      <c r="Y666" s="347">
        <f t="shared" si="105"/>
        <v>0</v>
      </c>
      <c r="Z666" s="347">
        <f t="shared" si="106"/>
        <v>0</v>
      </c>
      <c r="AA666" s="347">
        <f t="shared" si="107"/>
        <v>0</v>
      </c>
      <c r="AB666" s="347" t="str">
        <f t="shared" si="108"/>
        <v/>
      </c>
      <c r="AC666" s="347" t="str">
        <f t="shared" si="109"/>
        <v/>
      </c>
      <c r="AD666" s="347" t="str">
        <f t="shared" si="110"/>
        <v/>
      </c>
      <c r="AE666" s="347" t="str">
        <f t="shared" si="111"/>
        <v/>
      </c>
    </row>
    <row r="667" spans="1:31" s="344" customFormat="1" ht="21" customHeight="1" x14ac:dyDescent="0.25">
      <c r="A667" s="346" t="s">
        <v>14732</v>
      </c>
      <c r="B667" s="346" t="s">
        <v>15697</v>
      </c>
      <c r="C667" s="346" t="s">
        <v>14961</v>
      </c>
      <c r="D667" s="346" t="s">
        <v>1</v>
      </c>
      <c r="E667" s="346" t="s">
        <v>103</v>
      </c>
      <c r="F667" s="346">
        <v>5</v>
      </c>
      <c r="G667" s="346">
        <v>0</v>
      </c>
      <c r="H667" s="346">
        <v>1</v>
      </c>
      <c r="I667" s="346"/>
      <c r="J667" s="346" t="s">
        <v>14961</v>
      </c>
      <c r="K667" s="346"/>
      <c r="L667" s="346" t="s">
        <v>14962</v>
      </c>
      <c r="M667" s="346" t="s">
        <v>14961</v>
      </c>
      <c r="N667" s="346" t="s">
        <v>132</v>
      </c>
      <c r="O667" s="346" t="s">
        <v>14963</v>
      </c>
      <c r="P667" s="346" t="s">
        <v>14964</v>
      </c>
      <c r="Q667" s="346" t="s">
        <v>14965</v>
      </c>
      <c r="R667" s="347">
        <f t="shared" si="98"/>
        <v>0</v>
      </c>
      <c r="S667" s="347">
        <f t="shared" si="99"/>
        <v>0</v>
      </c>
      <c r="T667" s="347">
        <f t="shared" si="100"/>
        <v>0</v>
      </c>
      <c r="U667" s="347">
        <f t="shared" si="101"/>
        <v>0</v>
      </c>
      <c r="V667" s="347">
        <f t="shared" si="102"/>
        <v>0</v>
      </c>
      <c r="W667" s="347">
        <f t="shared" si="103"/>
        <v>0</v>
      </c>
      <c r="X667" s="347">
        <f t="shared" si="104"/>
        <v>0</v>
      </c>
      <c r="Y667" s="347">
        <f t="shared" si="105"/>
        <v>0</v>
      </c>
      <c r="Z667" s="347">
        <f t="shared" si="106"/>
        <v>0</v>
      </c>
      <c r="AA667" s="347">
        <f t="shared" si="107"/>
        <v>0</v>
      </c>
      <c r="AB667" s="347" t="str">
        <f t="shared" si="108"/>
        <v/>
      </c>
      <c r="AC667" s="347" t="str">
        <f t="shared" si="109"/>
        <v/>
      </c>
      <c r="AD667" s="347" t="str">
        <f t="shared" si="110"/>
        <v/>
      </c>
      <c r="AE667" s="347" t="str">
        <f t="shared" si="111"/>
        <v/>
      </c>
    </row>
    <row r="668" spans="1:31" s="344" customFormat="1" ht="21" customHeight="1" x14ac:dyDescent="0.25">
      <c r="A668" s="346" t="s">
        <v>14741</v>
      </c>
      <c r="B668" s="346" t="s">
        <v>15698</v>
      </c>
      <c r="C668" s="346" t="s">
        <v>15134</v>
      </c>
      <c r="D668" s="346" t="s">
        <v>4</v>
      </c>
      <c r="E668" s="346" t="s">
        <v>103</v>
      </c>
      <c r="F668" s="346">
        <v>1</v>
      </c>
      <c r="G668" s="346">
        <v>4</v>
      </c>
      <c r="H668" s="346">
        <v>0</v>
      </c>
      <c r="I668" s="346" t="s">
        <v>15134</v>
      </c>
      <c r="J668" s="346"/>
      <c r="K668" s="346" t="s">
        <v>15135</v>
      </c>
      <c r="L668" s="346"/>
      <c r="M668" s="346" t="s">
        <v>15134</v>
      </c>
      <c r="N668" s="346" t="s">
        <v>1480</v>
      </c>
      <c r="O668" s="346" t="s">
        <v>15136</v>
      </c>
      <c r="P668" s="346" t="s">
        <v>156</v>
      </c>
      <c r="Q668" s="346" t="s">
        <v>152</v>
      </c>
      <c r="R668" s="347">
        <f t="shared" si="98"/>
        <v>0</v>
      </c>
      <c r="S668" s="347">
        <f t="shared" si="99"/>
        <v>0</v>
      </c>
      <c r="T668" s="347">
        <f t="shared" si="100"/>
        <v>0</v>
      </c>
      <c r="U668" s="347">
        <f t="shared" si="101"/>
        <v>0</v>
      </c>
      <c r="V668" s="347">
        <f t="shared" si="102"/>
        <v>0</v>
      </c>
      <c r="W668" s="347">
        <f t="shared" si="103"/>
        <v>0</v>
      </c>
      <c r="X668" s="347">
        <f t="shared" si="104"/>
        <v>0</v>
      </c>
      <c r="Y668" s="347">
        <f t="shared" si="105"/>
        <v>0</v>
      </c>
      <c r="Z668" s="347">
        <f t="shared" si="106"/>
        <v>0</v>
      </c>
      <c r="AA668" s="347">
        <f t="shared" si="107"/>
        <v>0</v>
      </c>
      <c r="AB668" s="347" t="str">
        <f t="shared" si="108"/>
        <v/>
      </c>
      <c r="AC668" s="347" t="str">
        <f t="shared" si="109"/>
        <v/>
      </c>
      <c r="AD668" s="347" t="str">
        <f t="shared" si="110"/>
        <v/>
      </c>
      <c r="AE668" s="347" t="str">
        <f t="shared" si="111"/>
        <v/>
      </c>
    </row>
    <row r="669" spans="1:31" s="344" customFormat="1" ht="21" customHeight="1" x14ac:dyDescent="0.25">
      <c r="A669" s="346" t="s">
        <v>14741</v>
      </c>
      <c r="B669" s="346" t="s">
        <v>15699</v>
      </c>
      <c r="C669" s="346" t="s">
        <v>15138</v>
      </c>
      <c r="D669" s="346" t="s">
        <v>4</v>
      </c>
      <c r="E669" s="346" t="s">
        <v>103</v>
      </c>
      <c r="F669" s="346">
        <v>2</v>
      </c>
      <c r="G669" s="346">
        <v>3</v>
      </c>
      <c r="H669" s="346">
        <v>0</v>
      </c>
      <c r="I669" s="346" t="s">
        <v>15138</v>
      </c>
      <c r="J669" s="346"/>
      <c r="K669" s="346" t="s">
        <v>15139</v>
      </c>
      <c r="L669" s="346"/>
      <c r="M669" s="346" t="s">
        <v>15138</v>
      </c>
      <c r="N669" s="346" t="s">
        <v>15140</v>
      </c>
      <c r="O669" s="346" t="s">
        <v>15141</v>
      </c>
      <c r="P669" s="346" t="s">
        <v>141</v>
      </c>
      <c r="Q669" s="346" t="s">
        <v>15142</v>
      </c>
      <c r="R669" s="347">
        <f t="shared" si="98"/>
        <v>0</v>
      </c>
      <c r="S669" s="347">
        <f t="shared" si="99"/>
        <v>0</v>
      </c>
      <c r="T669" s="347">
        <f t="shared" si="100"/>
        <v>0</v>
      </c>
      <c r="U669" s="347">
        <f t="shared" si="101"/>
        <v>0</v>
      </c>
      <c r="V669" s="347">
        <f t="shared" si="102"/>
        <v>0</v>
      </c>
      <c r="W669" s="347">
        <f t="shared" si="103"/>
        <v>0</v>
      </c>
      <c r="X669" s="347">
        <f t="shared" si="104"/>
        <v>0</v>
      </c>
      <c r="Y669" s="347">
        <f t="shared" si="105"/>
        <v>0</v>
      </c>
      <c r="Z669" s="347">
        <f t="shared" si="106"/>
        <v>0</v>
      </c>
      <c r="AA669" s="347">
        <f t="shared" si="107"/>
        <v>0</v>
      </c>
      <c r="AB669" s="347" t="str">
        <f t="shared" si="108"/>
        <v/>
      </c>
      <c r="AC669" s="347" t="str">
        <f t="shared" si="109"/>
        <v/>
      </c>
      <c r="AD669" s="347" t="str">
        <f t="shared" si="110"/>
        <v/>
      </c>
      <c r="AE669" s="347" t="str">
        <f t="shared" si="111"/>
        <v/>
      </c>
    </row>
    <row r="670" spans="1:31" s="344" customFormat="1" ht="21" customHeight="1" x14ac:dyDescent="0.25">
      <c r="A670" s="346" t="s">
        <v>14741</v>
      </c>
      <c r="B670" s="346" t="s">
        <v>15700</v>
      </c>
      <c r="C670" s="346" t="s">
        <v>14933</v>
      </c>
      <c r="D670" s="346" t="s">
        <v>4</v>
      </c>
      <c r="E670" s="346" t="s">
        <v>103</v>
      </c>
      <c r="F670" s="346">
        <v>3</v>
      </c>
      <c r="G670" s="346">
        <v>3</v>
      </c>
      <c r="H670" s="346">
        <v>0</v>
      </c>
      <c r="I670" s="346" t="s">
        <v>14933</v>
      </c>
      <c r="J670" s="346"/>
      <c r="K670" s="346" t="s">
        <v>14934</v>
      </c>
      <c r="L670" s="346"/>
      <c r="M670" s="346" t="s">
        <v>14933</v>
      </c>
      <c r="N670" s="346" t="s">
        <v>14935</v>
      </c>
      <c r="O670" s="346" t="s">
        <v>14936</v>
      </c>
      <c r="P670" s="346" t="s">
        <v>14937</v>
      </c>
      <c r="Q670" s="346" t="s">
        <v>14938</v>
      </c>
      <c r="R670" s="347">
        <f t="shared" si="98"/>
        <v>0</v>
      </c>
      <c r="S670" s="347">
        <f t="shared" si="99"/>
        <v>0</v>
      </c>
      <c r="T670" s="347">
        <f t="shared" si="100"/>
        <v>0</v>
      </c>
      <c r="U670" s="347">
        <f t="shared" si="101"/>
        <v>0</v>
      </c>
      <c r="V670" s="347">
        <f t="shared" si="102"/>
        <v>0</v>
      </c>
      <c r="W670" s="347">
        <f t="shared" si="103"/>
        <v>0</v>
      </c>
      <c r="X670" s="347">
        <f t="shared" si="104"/>
        <v>0</v>
      </c>
      <c r="Y670" s="347">
        <f t="shared" si="105"/>
        <v>0</v>
      </c>
      <c r="Z670" s="347">
        <f t="shared" si="106"/>
        <v>0</v>
      </c>
      <c r="AA670" s="347">
        <f t="shared" si="107"/>
        <v>0</v>
      </c>
      <c r="AB670" s="347" t="str">
        <f t="shared" si="108"/>
        <v/>
      </c>
      <c r="AC670" s="347" t="str">
        <f t="shared" si="109"/>
        <v/>
      </c>
      <c r="AD670" s="347" t="str">
        <f t="shared" si="110"/>
        <v/>
      </c>
      <c r="AE670" s="347" t="str">
        <f t="shared" si="111"/>
        <v/>
      </c>
    </row>
    <row r="671" spans="1:31" s="344" customFormat="1" ht="21" customHeight="1" x14ac:dyDescent="0.25">
      <c r="A671" s="346" t="s">
        <v>14741</v>
      </c>
      <c r="B671" s="346" t="s">
        <v>15701</v>
      </c>
      <c r="C671" s="346" t="s">
        <v>14940</v>
      </c>
      <c r="D671" s="346" t="s">
        <v>4</v>
      </c>
      <c r="E671" s="346" t="s">
        <v>103</v>
      </c>
      <c r="F671" s="346">
        <v>4</v>
      </c>
      <c r="G671" s="346">
        <v>2</v>
      </c>
      <c r="H671" s="346">
        <v>0</v>
      </c>
      <c r="I671" s="346" t="s">
        <v>14940</v>
      </c>
      <c r="J671" s="346"/>
      <c r="K671" s="346" t="s">
        <v>14941</v>
      </c>
      <c r="L671" s="346"/>
      <c r="M671" s="346" t="s">
        <v>14940</v>
      </c>
      <c r="N671" s="346" t="s">
        <v>126</v>
      </c>
      <c r="O671" s="346" t="s">
        <v>14942</v>
      </c>
      <c r="P671" s="346" t="s">
        <v>14943</v>
      </c>
      <c r="Q671" s="346" t="s">
        <v>14944</v>
      </c>
      <c r="R671" s="347">
        <f t="shared" si="98"/>
        <v>0</v>
      </c>
      <c r="S671" s="347">
        <f t="shared" si="99"/>
        <v>0</v>
      </c>
      <c r="T671" s="347">
        <f t="shared" si="100"/>
        <v>0</v>
      </c>
      <c r="U671" s="347">
        <f t="shared" si="101"/>
        <v>0</v>
      </c>
      <c r="V671" s="347">
        <f t="shared" si="102"/>
        <v>0</v>
      </c>
      <c r="W671" s="347">
        <f t="shared" si="103"/>
        <v>0</v>
      </c>
      <c r="X671" s="347">
        <f t="shared" si="104"/>
        <v>0</v>
      </c>
      <c r="Y671" s="347">
        <f t="shared" si="105"/>
        <v>0</v>
      </c>
      <c r="Z671" s="347">
        <f t="shared" si="106"/>
        <v>0</v>
      </c>
      <c r="AA671" s="347">
        <f t="shared" si="107"/>
        <v>0</v>
      </c>
      <c r="AB671" s="347" t="str">
        <f t="shared" si="108"/>
        <v/>
      </c>
      <c r="AC671" s="347" t="str">
        <f t="shared" si="109"/>
        <v/>
      </c>
      <c r="AD671" s="347" t="str">
        <f t="shared" si="110"/>
        <v/>
      </c>
      <c r="AE671" s="347" t="str">
        <f t="shared" si="111"/>
        <v/>
      </c>
    </row>
    <row r="672" spans="1:31" s="344" customFormat="1" ht="21" customHeight="1" x14ac:dyDescent="0.25">
      <c r="A672" s="346" t="s">
        <v>14741</v>
      </c>
      <c r="B672" s="346" t="s">
        <v>15702</v>
      </c>
      <c r="C672" s="346" t="s">
        <v>14946</v>
      </c>
      <c r="D672" s="346" t="s">
        <v>4</v>
      </c>
      <c r="E672" s="346" t="s">
        <v>103</v>
      </c>
      <c r="F672" s="346">
        <v>5</v>
      </c>
      <c r="G672" s="346">
        <v>2</v>
      </c>
      <c r="H672" s="346">
        <v>0</v>
      </c>
      <c r="I672" s="346" t="s">
        <v>14946</v>
      </c>
      <c r="J672" s="346"/>
      <c r="K672" s="346" t="s">
        <v>14947</v>
      </c>
      <c r="L672" s="346"/>
      <c r="M672" s="346" t="s">
        <v>14946</v>
      </c>
      <c r="N672" s="346" t="s">
        <v>14948</v>
      </c>
      <c r="O672" s="346" t="s">
        <v>14949</v>
      </c>
      <c r="P672" s="346" t="s">
        <v>14950</v>
      </c>
      <c r="Q672" s="346" t="s">
        <v>14951</v>
      </c>
      <c r="R672" s="347">
        <f t="shared" si="98"/>
        <v>0</v>
      </c>
      <c r="S672" s="347">
        <f t="shared" si="99"/>
        <v>0</v>
      </c>
      <c r="T672" s="347">
        <f t="shared" si="100"/>
        <v>0</v>
      </c>
      <c r="U672" s="347">
        <f t="shared" si="101"/>
        <v>0</v>
      </c>
      <c r="V672" s="347">
        <f t="shared" si="102"/>
        <v>0</v>
      </c>
      <c r="W672" s="347">
        <f t="shared" si="103"/>
        <v>0</v>
      </c>
      <c r="X672" s="347">
        <f t="shared" si="104"/>
        <v>0</v>
      </c>
      <c r="Y672" s="347">
        <f t="shared" si="105"/>
        <v>0</v>
      </c>
      <c r="Z672" s="347">
        <f t="shared" si="106"/>
        <v>0</v>
      </c>
      <c r="AA672" s="347">
        <f t="shared" si="107"/>
        <v>0</v>
      </c>
      <c r="AB672" s="347" t="str">
        <f t="shared" si="108"/>
        <v/>
      </c>
      <c r="AC672" s="347" t="str">
        <f t="shared" si="109"/>
        <v/>
      </c>
      <c r="AD672" s="347" t="str">
        <f t="shared" si="110"/>
        <v/>
      </c>
      <c r="AE672" s="347" t="str">
        <f t="shared" si="111"/>
        <v/>
      </c>
    </row>
    <row r="673" spans="1:31" s="344" customFormat="1" ht="21" customHeight="1" x14ac:dyDescent="0.25">
      <c r="A673" s="346" t="s">
        <v>14741</v>
      </c>
      <c r="B673" s="346" t="s">
        <v>15703</v>
      </c>
      <c r="C673" s="346" t="s">
        <v>15134</v>
      </c>
      <c r="D673" s="346" t="s">
        <v>1</v>
      </c>
      <c r="E673" s="346" t="s">
        <v>103</v>
      </c>
      <c r="F673" s="346">
        <v>1</v>
      </c>
      <c r="G673" s="346">
        <v>0</v>
      </c>
      <c r="H673" s="346">
        <v>3</v>
      </c>
      <c r="I673" s="346"/>
      <c r="J673" s="346" t="s">
        <v>15134</v>
      </c>
      <c r="K673" s="346"/>
      <c r="L673" s="346" t="s">
        <v>15147</v>
      </c>
      <c r="M673" s="346" t="s">
        <v>15134</v>
      </c>
      <c r="N673" s="346" t="s">
        <v>1480</v>
      </c>
      <c r="O673" s="346" t="s">
        <v>15136</v>
      </c>
      <c r="P673" s="346" t="s">
        <v>156</v>
      </c>
      <c r="Q673" s="346" t="s">
        <v>152</v>
      </c>
      <c r="R673" s="347">
        <f t="shared" si="98"/>
        <v>0</v>
      </c>
      <c r="S673" s="347">
        <f t="shared" si="99"/>
        <v>0</v>
      </c>
      <c r="T673" s="347">
        <f t="shared" si="100"/>
        <v>0</v>
      </c>
      <c r="U673" s="347">
        <f t="shared" si="101"/>
        <v>0</v>
      </c>
      <c r="V673" s="347">
        <f t="shared" si="102"/>
        <v>0</v>
      </c>
      <c r="W673" s="347">
        <f t="shared" si="103"/>
        <v>0</v>
      </c>
      <c r="X673" s="347">
        <f t="shared" si="104"/>
        <v>0</v>
      </c>
      <c r="Y673" s="347">
        <f t="shared" si="105"/>
        <v>0</v>
      </c>
      <c r="Z673" s="347">
        <f t="shared" si="106"/>
        <v>0</v>
      </c>
      <c r="AA673" s="347">
        <f t="shared" si="107"/>
        <v>0</v>
      </c>
      <c r="AB673" s="347" t="str">
        <f t="shared" si="108"/>
        <v/>
      </c>
      <c r="AC673" s="347" t="str">
        <f t="shared" si="109"/>
        <v/>
      </c>
      <c r="AD673" s="347" t="str">
        <f t="shared" si="110"/>
        <v/>
      </c>
      <c r="AE673" s="347" t="str">
        <f t="shared" si="111"/>
        <v/>
      </c>
    </row>
    <row r="674" spans="1:31" s="344" customFormat="1" ht="21" customHeight="1" x14ac:dyDescent="0.25">
      <c r="A674" s="346" t="s">
        <v>14741</v>
      </c>
      <c r="B674" s="346" t="s">
        <v>15704</v>
      </c>
      <c r="C674" s="346" t="s">
        <v>15138</v>
      </c>
      <c r="D674" s="346" t="s">
        <v>1</v>
      </c>
      <c r="E674" s="346" t="s">
        <v>103</v>
      </c>
      <c r="F674" s="346">
        <v>2</v>
      </c>
      <c r="G674" s="346">
        <v>0</v>
      </c>
      <c r="H674" s="346">
        <v>3</v>
      </c>
      <c r="I674" s="346"/>
      <c r="J674" s="346" t="s">
        <v>15138</v>
      </c>
      <c r="K674" s="346"/>
      <c r="L674" s="346" t="s">
        <v>15149</v>
      </c>
      <c r="M674" s="346" t="s">
        <v>15138</v>
      </c>
      <c r="N674" s="346" t="s">
        <v>15140</v>
      </c>
      <c r="O674" s="346" t="s">
        <v>15141</v>
      </c>
      <c r="P674" s="346" t="s">
        <v>141</v>
      </c>
      <c r="Q674" s="346" t="s">
        <v>15142</v>
      </c>
      <c r="R674" s="347">
        <f t="shared" si="98"/>
        <v>0</v>
      </c>
      <c r="S674" s="347">
        <f t="shared" si="99"/>
        <v>0</v>
      </c>
      <c r="T674" s="347">
        <f t="shared" si="100"/>
        <v>0</v>
      </c>
      <c r="U674" s="347">
        <f t="shared" si="101"/>
        <v>0</v>
      </c>
      <c r="V674" s="347">
        <f t="shared" si="102"/>
        <v>0</v>
      </c>
      <c r="W674" s="347">
        <f t="shared" si="103"/>
        <v>0</v>
      </c>
      <c r="X674" s="347">
        <f t="shared" si="104"/>
        <v>0</v>
      </c>
      <c r="Y674" s="347">
        <f t="shared" si="105"/>
        <v>0</v>
      </c>
      <c r="Z674" s="347">
        <f t="shared" si="106"/>
        <v>0</v>
      </c>
      <c r="AA674" s="347">
        <f t="shared" si="107"/>
        <v>0</v>
      </c>
      <c r="AB674" s="347" t="str">
        <f t="shared" si="108"/>
        <v/>
      </c>
      <c r="AC674" s="347" t="str">
        <f t="shared" si="109"/>
        <v/>
      </c>
      <c r="AD674" s="347" t="str">
        <f t="shared" si="110"/>
        <v/>
      </c>
      <c r="AE674" s="347" t="str">
        <f t="shared" si="111"/>
        <v/>
      </c>
    </row>
    <row r="675" spans="1:31" s="344" customFormat="1" ht="21" customHeight="1" x14ac:dyDescent="0.25">
      <c r="A675" s="346" t="s">
        <v>14741</v>
      </c>
      <c r="B675" s="346" t="s">
        <v>15705</v>
      </c>
      <c r="C675" s="346" t="s">
        <v>14940</v>
      </c>
      <c r="D675" s="346" t="s">
        <v>1</v>
      </c>
      <c r="E675" s="346" t="s">
        <v>103</v>
      </c>
      <c r="F675" s="346">
        <v>3</v>
      </c>
      <c r="G675" s="346">
        <v>0</v>
      </c>
      <c r="H675" s="346">
        <v>2</v>
      </c>
      <c r="I675" s="346"/>
      <c r="J675" s="346" t="s">
        <v>14940</v>
      </c>
      <c r="K675" s="346"/>
      <c r="L675" s="346" t="s">
        <v>14957</v>
      </c>
      <c r="M675" s="346" t="s">
        <v>14940</v>
      </c>
      <c r="N675" s="346" t="s">
        <v>126</v>
      </c>
      <c r="O675" s="346" t="s">
        <v>14942</v>
      </c>
      <c r="P675" s="346" t="s">
        <v>14943</v>
      </c>
      <c r="Q675" s="346" t="s">
        <v>14944</v>
      </c>
      <c r="R675" s="347">
        <f t="shared" si="98"/>
        <v>0</v>
      </c>
      <c r="S675" s="347">
        <f t="shared" si="99"/>
        <v>0</v>
      </c>
      <c r="T675" s="347">
        <f t="shared" si="100"/>
        <v>0</v>
      </c>
      <c r="U675" s="347">
        <f t="shared" si="101"/>
        <v>0</v>
      </c>
      <c r="V675" s="347">
        <f t="shared" si="102"/>
        <v>0</v>
      </c>
      <c r="W675" s="347">
        <f t="shared" si="103"/>
        <v>0</v>
      </c>
      <c r="X675" s="347">
        <f t="shared" si="104"/>
        <v>0</v>
      </c>
      <c r="Y675" s="347">
        <f t="shared" si="105"/>
        <v>0</v>
      </c>
      <c r="Z675" s="347">
        <f t="shared" si="106"/>
        <v>0</v>
      </c>
      <c r="AA675" s="347">
        <f t="shared" si="107"/>
        <v>0</v>
      </c>
      <c r="AB675" s="347" t="str">
        <f t="shared" si="108"/>
        <v/>
      </c>
      <c r="AC675" s="347" t="str">
        <f t="shared" si="109"/>
        <v/>
      </c>
      <c r="AD675" s="347" t="str">
        <f t="shared" si="110"/>
        <v/>
      </c>
      <c r="AE675" s="347" t="str">
        <f t="shared" si="111"/>
        <v/>
      </c>
    </row>
    <row r="676" spans="1:31" s="344" customFormat="1" ht="21" customHeight="1" x14ac:dyDescent="0.25">
      <c r="A676" s="346" t="s">
        <v>14741</v>
      </c>
      <c r="B676" s="346" t="s">
        <v>15706</v>
      </c>
      <c r="C676" s="346" t="s">
        <v>14946</v>
      </c>
      <c r="D676" s="346" t="s">
        <v>1</v>
      </c>
      <c r="E676" s="346" t="s">
        <v>103</v>
      </c>
      <c r="F676" s="346">
        <v>4</v>
      </c>
      <c r="G676" s="346">
        <v>0</v>
      </c>
      <c r="H676" s="346">
        <v>2</v>
      </c>
      <c r="I676" s="346"/>
      <c r="J676" s="346" t="s">
        <v>14946</v>
      </c>
      <c r="K676" s="346"/>
      <c r="L676" s="346" t="s">
        <v>14959</v>
      </c>
      <c r="M676" s="346" t="s">
        <v>14946</v>
      </c>
      <c r="N676" s="346" t="s">
        <v>14948</v>
      </c>
      <c r="O676" s="346" t="s">
        <v>14949</v>
      </c>
      <c r="P676" s="346" t="s">
        <v>14950</v>
      </c>
      <c r="Q676" s="346" t="s">
        <v>14951</v>
      </c>
      <c r="R676" s="347">
        <f t="shared" si="98"/>
        <v>0</v>
      </c>
      <c r="S676" s="347">
        <f t="shared" si="99"/>
        <v>0</v>
      </c>
      <c r="T676" s="347">
        <f t="shared" si="100"/>
        <v>0</v>
      </c>
      <c r="U676" s="347">
        <f t="shared" si="101"/>
        <v>0</v>
      </c>
      <c r="V676" s="347">
        <f t="shared" si="102"/>
        <v>0</v>
      </c>
      <c r="W676" s="347">
        <f t="shared" si="103"/>
        <v>0</v>
      </c>
      <c r="X676" s="347">
        <f t="shared" si="104"/>
        <v>0</v>
      </c>
      <c r="Y676" s="347">
        <f t="shared" si="105"/>
        <v>0</v>
      </c>
      <c r="Z676" s="347">
        <f t="shared" si="106"/>
        <v>0</v>
      </c>
      <c r="AA676" s="347">
        <f t="shared" si="107"/>
        <v>0</v>
      </c>
      <c r="AB676" s="347" t="str">
        <f t="shared" si="108"/>
        <v/>
      </c>
      <c r="AC676" s="347" t="str">
        <f t="shared" si="109"/>
        <v/>
      </c>
      <c r="AD676" s="347" t="str">
        <f t="shared" si="110"/>
        <v/>
      </c>
      <c r="AE676" s="347" t="str">
        <f t="shared" si="111"/>
        <v/>
      </c>
    </row>
    <row r="677" spans="1:31" s="344" customFormat="1" ht="21" customHeight="1" x14ac:dyDescent="0.25">
      <c r="A677" s="346" t="s">
        <v>14741</v>
      </c>
      <c r="B677" s="346" t="s">
        <v>15707</v>
      </c>
      <c r="C677" s="346" t="s">
        <v>15708</v>
      </c>
      <c r="D677" s="346" t="s">
        <v>1</v>
      </c>
      <c r="E677" s="346" t="s">
        <v>14954</v>
      </c>
      <c r="F677" s="346">
        <v>5</v>
      </c>
      <c r="G677" s="346">
        <v>0</v>
      </c>
      <c r="H677" s="346">
        <v>0</v>
      </c>
      <c r="I677" s="346"/>
      <c r="J677" s="346"/>
      <c r="K677" s="346"/>
      <c r="L677" s="346"/>
      <c r="M677" s="346"/>
      <c r="N677" s="346"/>
      <c r="O677" s="346"/>
      <c r="P677" s="346"/>
      <c r="Q677" s="346"/>
      <c r="R677" s="347">
        <f t="shared" si="98"/>
        <v>0</v>
      </c>
      <c r="S677" s="347">
        <f t="shared" si="99"/>
        <v>0</v>
      </c>
      <c r="T677" s="347">
        <f t="shared" si="100"/>
        <v>0</v>
      </c>
      <c r="U677" s="347">
        <f t="shared" si="101"/>
        <v>0</v>
      </c>
      <c r="V677" s="347">
        <f t="shared" si="102"/>
        <v>0</v>
      </c>
      <c r="W677" s="347">
        <f t="shared" si="103"/>
        <v>0</v>
      </c>
      <c r="X677" s="347">
        <f t="shared" si="104"/>
        <v>0</v>
      </c>
      <c r="Y677" s="347">
        <f t="shared" si="105"/>
        <v>0</v>
      </c>
      <c r="Z677" s="347">
        <f t="shared" si="106"/>
        <v>0</v>
      </c>
      <c r="AA677" s="347">
        <f t="shared" si="107"/>
        <v>0</v>
      </c>
      <c r="AB677" s="347" t="str">
        <f t="shared" si="108"/>
        <v/>
      </c>
      <c r="AC677" s="347" t="str">
        <f t="shared" si="109"/>
        <v/>
      </c>
      <c r="AD677" s="347" t="str">
        <f t="shared" si="110"/>
        <v/>
      </c>
      <c r="AE677" s="347" t="str">
        <f t="shared" si="111"/>
        <v/>
      </c>
    </row>
    <row r="678" spans="1:31" s="344" customFormat="1" ht="21" customHeight="1" x14ac:dyDescent="0.25">
      <c r="A678" s="346" t="s">
        <v>14750</v>
      </c>
      <c r="B678" s="346" t="s">
        <v>15709</v>
      </c>
      <c r="C678" s="346" t="s">
        <v>15190</v>
      </c>
      <c r="D678" s="346" t="s">
        <v>4</v>
      </c>
      <c r="E678" s="346" t="s">
        <v>103</v>
      </c>
      <c r="F678" s="346">
        <v>1</v>
      </c>
      <c r="G678" s="346">
        <v>4</v>
      </c>
      <c r="H678" s="346">
        <v>0</v>
      </c>
      <c r="I678" s="346" t="s">
        <v>15190</v>
      </c>
      <c r="J678" s="346"/>
      <c r="K678" s="346" t="s">
        <v>15191</v>
      </c>
      <c r="L678" s="346"/>
      <c r="M678" s="346" t="s">
        <v>15190</v>
      </c>
      <c r="N678" s="346" t="s">
        <v>146</v>
      </c>
      <c r="O678" s="346" t="s">
        <v>15192</v>
      </c>
      <c r="P678" s="346" t="s">
        <v>15193</v>
      </c>
      <c r="Q678" s="346" t="s">
        <v>15194</v>
      </c>
      <c r="R678" s="347">
        <f t="shared" si="98"/>
        <v>0</v>
      </c>
      <c r="S678" s="347">
        <f t="shared" si="99"/>
        <v>0</v>
      </c>
      <c r="T678" s="347">
        <f t="shared" si="100"/>
        <v>0</v>
      </c>
      <c r="U678" s="347">
        <f t="shared" si="101"/>
        <v>0</v>
      </c>
      <c r="V678" s="347">
        <f t="shared" si="102"/>
        <v>0</v>
      </c>
      <c r="W678" s="347">
        <f t="shared" si="103"/>
        <v>0</v>
      </c>
      <c r="X678" s="347">
        <f t="shared" si="104"/>
        <v>0</v>
      </c>
      <c r="Y678" s="347">
        <f t="shared" si="105"/>
        <v>0</v>
      </c>
      <c r="Z678" s="347">
        <f t="shared" si="106"/>
        <v>0</v>
      </c>
      <c r="AA678" s="347">
        <f t="shared" si="107"/>
        <v>0</v>
      </c>
      <c r="AB678" s="347" t="str">
        <f t="shared" si="108"/>
        <v/>
      </c>
      <c r="AC678" s="347" t="str">
        <f t="shared" si="109"/>
        <v/>
      </c>
      <c r="AD678" s="347" t="str">
        <f t="shared" si="110"/>
        <v/>
      </c>
      <c r="AE678" s="347" t="str">
        <f t="shared" si="111"/>
        <v/>
      </c>
    </row>
    <row r="679" spans="1:31" s="344" customFormat="1" ht="21" customHeight="1" x14ac:dyDescent="0.25">
      <c r="A679" s="346" t="s">
        <v>14750</v>
      </c>
      <c r="B679" s="346" t="s">
        <v>15710</v>
      </c>
      <c r="C679" s="346" t="s">
        <v>15196</v>
      </c>
      <c r="D679" s="346" t="s">
        <v>4</v>
      </c>
      <c r="E679" s="346" t="s">
        <v>103</v>
      </c>
      <c r="F679" s="346">
        <v>2</v>
      </c>
      <c r="G679" s="346">
        <v>3</v>
      </c>
      <c r="H679" s="346">
        <v>0</v>
      </c>
      <c r="I679" s="346" t="s">
        <v>15196</v>
      </c>
      <c r="J679" s="346"/>
      <c r="K679" s="346" t="s">
        <v>15197</v>
      </c>
      <c r="L679" s="346"/>
      <c r="M679" s="346" t="s">
        <v>15196</v>
      </c>
      <c r="N679" s="346" t="s">
        <v>147</v>
      </c>
      <c r="O679" s="346" t="s">
        <v>15711</v>
      </c>
      <c r="P679" s="346"/>
      <c r="Q679" s="346"/>
      <c r="R679" s="347">
        <f t="shared" si="98"/>
        <v>0</v>
      </c>
      <c r="S679" s="347">
        <f t="shared" si="99"/>
        <v>0</v>
      </c>
      <c r="T679" s="347">
        <f t="shared" si="100"/>
        <v>0</v>
      </c>
      <c r="U679" s="347">
        <f t="shared" si="101"/>
        <v>0</v>
      </c>
      <c r="V679" s="347">
        <f t="shared" si="102"/>
        <v>0</v>
      </c>
      <c r="W679" s="347">
        <f t="shared" si="103"/>
        <v>0</v>
      </c>
      <c r="X679" s="347">
        <f t="shared" si="104"/>
        <v>0</v>
      </c>
      <c r="Y679" s="347">
        <f t="shared" si="105"/>
        <v>0</v>
      </c>
      <c r="Z679" s="347">
        <f t="shared" si="106"/>
        <v>0</v>
      </c>
      <c r="AA679" s="347">
        <f t="shared" si="107"/>
        <v>0</v>
      </c>
      <c r="AB679" s="347" t="str">
        <f t="shared" si="108"/>
        <v/>
      </c>
      <c r="AC679" s="347" t="str">
        <f t="shared" si="109"/>
        <v/>
      </c>
      <c r="AD679" s="347" t="str">
        <f t="shared" si="110"/>
        <v/>
      </c>
      <c r="AE679" s="347" t="str">
        <f t="shared" si="111"/>
        <v/>
      </c>
    </row>
    <row r="680" spans="1:31" s="344" customFormat="1" ht="21" customHeight="1" x14ac:dyDescent="0.25">
      <c r="A680" s="346" t="s">
        <v>14750</v>
      </c>
      <c r="B680" s="346" t="s">
        <v>15712</v>
      </c>
      <c r="C680" s="346" t="s">
        <v>14933</v>
      </c>
      <c r="D680" s="346" t="s">
        <v>4</v>
      </c>
      <c r="E680" s="346" t="s">
        <v>103</v>
      </c>
      <c r="F680" s="346">
        <v>3</v>
      </c>
      <c r="G680" s="346">
        <v>3</v>
      </c>
      <c r="H680" s="346">
        <v>0</v>
      </c>
      <c r="I680" s="346" t="s">
        <v>14933</v>
      </c>
      <c r="J680" s="346"/>
      <c r="K680" s="346" t="s">
        <v>14934</v>
      </c>
      <c r="L680" s="346"/>
      <c r="M680" s="346" t="s">
        <v>14933</v>
      </c>
      <c r="N680" s="346" t="s">
        <v>14935</v>
      </c>
      <c r="O680" s="346" t="s">
        <v>14936</v>
      </c>
      <c r="P680" s="346" t="s">
        <v>14937</v>
      </c>
      <c r="Q680" s="346" t="s">
        <v>14938</v>
      </c>
      <c r="R680" s="347">
        <f t="shared" si="98"/>
        <v>0</v>
      </c>
      <c r="S680" s="347">
        <f t="shared" si="99"/>
        <v>0</v>
      </c>
      <c r="T680" s="347">
        <f t="shared" si="100"/>
        <v>0</v>
      </c>
      <c r="U680" s="347">
        <f t="shared" si="101"/>
        <v>0</v>
      </c>
      <c r="V680" s="347">
        <f t="shared" si="102"/>
        <v>0</v>
      </c>
      <c r="W680" s="347">
        <f t="shared" si="103"/>
        <v>0</v>
      </c>
      <c r="X680" s="347">
        <f t="shared" si="104"/>
        <v>0</v>
      </c>
      <c r="Y680" s="347">
        <f t="shared" si="105"/>
        <v>0</v>
      </c>
      <c r="Z680" s="347">
        <f t="shared" si="106"/>
        <v>0</v>
      </c>
      <c r="AA680" s="347">
        <f t="shared" si="107"/>
        <v>0</v>
      </c>
      <c r="AB680" s="347" t="str">
        <f t="shared" si="108"/>
        <v/>
      </c>
      <c r="AC680" s="347" t="str">
        <f t="shared" si="109"/>
        <v/>
      </c>
      <c r="AD680" s="347" t="str">
        <f t="shared" si="110"/>
        <v/>
      </c>
      <c r="AE680" s="347" t="str">
        <f t="shared" si="111"/>
        <v/>
      </c>
    </row>
    <row r="681" spans="1:31" s="344" customFormat="1" ht="21" customHeight="1" x14ac:dyDescent="0.25">
      <c r="A681" s="346" t="s">
        <v>14750</v>
      </c>
      <c r="B681" s="346" t="s">
        <v>15713</v>
      </c>
      <c r="C681" s="346" t="s">
        <v>14940</v>
      </c>
      <c r="D681" s="346" t="s">
        <v>4</v>
      </c>
      <c r="E681" s="346" t="s">
        <v>103</v>
      </c>
      <c r="F681" s="346">
        <v>4</v>
      </c>
      <c r="G681" s="346">
        <v>2</v>
      </c>
      <c r="H681" s="346">
        <v>0</v>
      </c>
      <c r="I681" s="346" t="s">
        <v>14940</v>
      </c>
      <c r="J681" s="346"/>
      <c r="K681" s="346" t="s">
        <v>14941</v>
      </c>
      <c r="L681" s="346"/>
      <c r="M681" s="346" t="s">
        <v>14940</v>
      </c>
      <c r="N681" s="346" t="s">
        <v>126</v>
      </c>
      <c r="O681" s="346" t="s">
        <v>14942</v>
      </c>
      <c r="P681" s="346" t="s">
        <v>14943</v>
      </c>
      <c r="Q681" s="346" t="s">
        <v>14944</v>
      </c>
      <c r="R681" s="347">
        <f t="shared" si="98"/>
        <v>0</v>
      </c>
      <c r="S681" s="347">
        <f t="shared" si="99"/>
        <v>0</v>
      </c>
      <c r="T681" s="347">
        <f t="shared" si="100"/>
        <v>0</v>
      </c>
      <c r="U681" s="347">
        <f t="shared" si="101"/>
        <v>0</v>
      </c>
      <c r="V681" s="347">
        <f t="shared" si="102"/>
        <v>0</v>
      </c>
      <c r="W681" s="347">
        <f t="shared" si="103"/>
        <v>0</v>
      </c>
      <c r="X681" s="347">
        <f t="shared" si="104"/>
        <v>0</v>
      </c>
      <c r="Y681" s="347">
        <f t="shared" si="105"/>
        <v>0</v>
      </c>
      <c r="Z681" s="347">
        <f t="shared" si="106"/>
        <v>0</v>
      </c>
      <c r="AA681" s="347">
        <f t="shared" si="107"/>
        <v>0</v>
      </c>
      <c r="AB681" s="347" t="str">
        <f t="shared" si="108"/>
        <v/>
      </c>
      <c r="AC681" s="347" t="str">
        <f t="shared" si="109"/>
        <v/>
      </c>
      <c r="AD681" s="347" t="str">
        <f t="shared" si="110"/>
        <v/>
      </c>
      <c r="AE681" s="347" t="str">
        <f t="shared" si="111"/>
        <v/>
      </c>
    </row>
    <row r="682" spans="1:31" s="344" customFormat="1" ht="21" customHeight="1" x14ac:dyDescent="0.25">
      <c r="A682" s="346" t="s">
        <v>14750</v>
      </c>
      <c r="B682" s="346" t="s">
        <v>15714</v>
      </c>
      <c r="C682" s="346" t="s">
        <v>15715</v>
      </c>
      <c r="D682" s="346" t="s">
        <v>4</v>
      </c>
      <c r="E682" s="346" t="s">
        <v>14954</v>
      </c>
      <c r="F682" s="346">
        <v>5</v>
      </c>
      <c r="G682" s="346">
        <v>0</v>
      </c>
      <c r="H682" s="346">
        <v>0</v>
      </c>
      <c r="I682" s="346"/>
      <c r="J682" s="346"/>
      <c r="K682" s="346"/>
      <c r="L682" s="346"/>
      <c r="M682" s="346"/>
      <c r="N682" s="346"/>
      <c r="O682" s="346"/>
      <c r="P682" s="346"/>
      <c r="Q682" s="346"/>
      <c r="R682" s="347">
        <f t="shared" si="98"/>
        <v>0</v>
      </c>
      <c r="S682" s="347">
        <f t="shared" si="99"/>
        <v>0</v>
      </c>
      <c r="T682" s="347">
        <f t="shared" si="100"/>
        <v>0</v>
      </c>
      <c r="U682" s="347">
        <f t="shared" si="101"/>
        <v>0</v>
      </c>
      <c r="V682" s="347">
        <f t="shared" si="102"/>
        <v>0</v>
      </c>
      <c r="W682" s="347">
        <f t="shared" si="103"/>
        <v>0</v>
      </c>
      <c r="X682" s="347">
        <f t="shared" si="104"/>
        <v>0</v>
      </c>
      <c r="Y682" s="347">
        <f t="shared" si="105"/>
        <v>0</v>
      </c>
      <c r="Z682" s="347">
        <f t="shared" si="106"/>
        <v>0</v>
      </c>
      <c r="AA682" s="347">
        <f t="shared" si="107"/>
        <v>0</v>
      </c>
      <c r="AB682" s="347" t="str">
        <f t="shared" si="108"/>
        <v/>
      </c>
      <c r="AC682" s="347" t="str">
        <f t="shared" si="109"/>
        <v/>
      </c>
      <c r="AD682" s="347" t="str">
        <f t="shared" si="110"/>
        <v/>
      </c>
      <c r="AE682" s="347" t="str">
        <f t="shared" si="111"/>
        <v/>
      </c>
    </row>
    <row r="683" spans="1:31" s="344" customFormat="1" ht="21" customHeight="1" x14ac:dyDescent="0.25">
      <c r="A683" s="346" t="s">
        <v>14750</v>
      </c>
      <c r="B683" s="346" t="s">
        <v>15716</v>
      </c>
      <c r="C683" s="346" t="s">
        <v>15190</v>
      </c>
      <c r="D683" s="346" t="s">
        <v>1</v>
      </c>
      <c r="E683" s="346" t="s">
        <v>103</v>
      </c>
      <c r="F683" s="346">
        <v>1</v>
      </c>
      <c r="G683" s="346">
        <v>0</v>
      </c>
      <c r="H683" s="346">
        <v>3</v>
      </c>
      <c r="I683" s="346"/>
      <c r="J683" s="346" t="s">
        <v>15190</v>
      </c>
      <c r="K683" s="346"/>
      <c r="L683" s="346" t="s">
        <v>15203</v>
      </c>
      <c r="M683" s="346" t="s">
        <v>15190</v>
      </c>
      <c r="N683" s="346" t="s">
        <v>146</v>
      </c>
      <c r="O683" s="346" t="s">
        <v>15192</v>
      </c>
      <c r="P683" s="346" t="s">
        <v>15193</v>
      </c>
      <c r="Q683" s="346" t="s">
        <v>15194</v>
      </c>
      <c r="R683" s="347">
        <f t="shared" si="98"/>
        <v>0</v>
      </c>
      <c r="S683" s="347">
        <f t="shared" si="99"/>
        <v>0</v>
      </c>
      <c r="T683" s="347">
        <f t="shared" si="100"/>
        <v>0</v>
      </c>
      <c r="U683" s="347">
        <f t="shared" si="101"/>
        <v>0</v>
      </c>
      <c r="V683" s="347">
        <f t="shared" si="102"/>
        <v>0</v>
      </c>
      <c r="W683" s="347">
        <f t="shared" si="103"/>
        <v>0</v>
      </c>
      <c r="X683" s="347">
        <f t="shared" si="104"/>
        <v>0</v>
      </c>
      <c r="Y683" s="347">
        <f t="shared" si="105"/>
        <v>0</v>
      </c>
      <c r="Z683" s="347">
        <f t="shared" si="106"/>
        <v>0</v>
      </c>
      <c r="AA683" s="347">
        <f t="shared" si="107"/>
        <v>0</v>
      </c>
      <c r="AB683" s="347" t="str">
        <f t="shared" si="108"/>
        <v/>
      </c>
      <c r="AC683" s="347" t="str">
        <f t="shared" si="109"/>
        <v/>
      </c>
      <c r="AD683" s="347" t="str">
        <f t="shared" si="110"/>
        <v/>
      </c>
      <c r="AE683" s="347" t="str">
        <f t="shared" si="111"/>
        <v/>
      </c>
    </row>
    <row r="684" spans="1:31" s="344" customFormat="1" ht="21" customHeight="1" x14ac:dyDescent="0.25">
      <c r="A684" s="346" t="s">
        <v>14750</v>
      </c>
      <c r="B684" s="346" t="s">
        <v>15717</v>
      </c>
      <c r="C684" s="346" t="s">
        <v>15196</v>
      </c>
      <c r="D684" s="346" t="s">
        <v>1</v>
      </c>
      <c r="E684" s="346" t="s">
        <v>103</v>
      </c>
      <c r="F684" s="346">
        <v>2</v>
      </c>
      <c r="G684" s="346">
        <v>0</v>
      </c>
      <c r="H684" s="346">
        <v>3</v>
      </c>
      <c r="I684" s="346"/>
      <c r="J684" s="346" t="s">
        <v>15196</v>
      </c>
      <c r="K684" s="346"/>
      <c r="L684" s="346" t="s">
        <v>15205</v>
      </c>
      <c r="M684" s="346" t="s">
        <v>15196</v>
      </c>
      <c r="N684" s="346" t="s">
        <v>147</v>
      </c>
      <c r="O684" s="346" t="s">
        <v>15711</v>
      </c>
      <c r="P684" s="346"/>
      <c r="Q684" s="346"/>
      <c r="R684" s="347">
        <f t="shared" si="98"/>
        <v>0</v>
      </c>
      <c r="S684" s="347">
        <f t="shared" si="99"/>
        <v>0</v>
      </c>
      <c r="T684" s="347">
        <f t="shared" si="100"/>
        <v>0</v>
      </c>
      <c r="U684" s="347">
        <f t="shared" si="101"/>
        <v>0</v>
      </c>
      <c r="V684" s="347">
        <f t="shared" si="102"/>
        <v>0</v>
      </c>
      <c r="W684" s="347">
        <f t="shared" si="103"/>
        <v>0</v>
      </c>
      <c r="X684" s="347">
        <f t="shared" si="104"/>
        <v>0</v>
      </c>
      <c r="Y684" s="347">
        <f t="shared" si="105"/>
        <v>0</v>
      </c>
      <c r="Z684" s="347">
        <f t="shared" si="106"/>
        <v>0</v>
      </c>
      <c r="AA684" s="347">
        <f t="shared" si="107"/>
        <v>0</v>
      </c>
      <c r="AB684" s="347" t="str">
        <f t="shared" si="108"/>
        <v/>
      </c>
      <c r="AC684" s="347" t="str">
        <f t="shared" si="109"/>
        <v/>
      </c>
      <c r="AD684" s="347" t="str">
        <f t="shared" si="110"/>
        <v/>
      </c>
      <c r="AE684" s="347" t="str">
        <f t="shared" si="111"/>
        <v/>
      </c>
    </row>
    <row r="685" spans="1:31" s="344" customFormat="1" ht="21" customHeight="1" x14ac:dyDescent="0.25">
      <c r="A685" s="346" t="s">
        <v>14750</v>
      </c>
      <c r="B685" s="346" t="s">
        <v>15718</v>
      </c>
      <c r="C685" s="346" t="s">
        <v>14940</v>
      </c>
      <c r="D685" s="346" t="s">
        <v>1</v>
      </c>
      <c r="E685" s="346" t="s">
        <v>103</v>
      </c>
      <c r="F685" s="346">
        <v>3</v>
      </c>
      <c r="G685" s="346">
        <v>0</v>
      </c>
      <c r="H685" s="346">
        <v>2</v>
      </c>
      <c r="I685" s="346"/>
      <c r="J685" s="346" t="s">
        <v>14940</v>
      </c>
      <c r="K685" s="346"/>
      <c r="L685" s="346" t="s">
        <v>14957</v>
      </c>
      <c r="M685" s="346" t="s">
        <v>14940</v>
      </c>
      <c r="N685" s="346" t="s">
        <v>126</v>
      </c>
      <c r="O685" s="346" t="s">
        <v>14942</v>
      </c>
      <c r="P685" s="346" t="s">
        <v>14943</v>
      </c>
      <c r="Q685" s="346" t="s">
        <v>14944</v>
      </c>
      <c r="R685" s="347">
        <f t="shared" si="98"/>
        <v>0</v>
      </c>
      <c r="S685" s="347">
        <f t="shared" si="99"/>
        <v>0</v>
      </c>
      <c r="T685" s="347">
        <f t="shared" si="100"/>
        <v>0</v>
      </c>
      <c r="U685" s="347">
        <f t="shared" si="101"/>
        <v>0</v>
      </c>
      <c r="V685" s="347">
        <f t="shared" si="102"/>
        <v>0</v>
      </c>
      <c r="W685" s="347">
        <f t="shared" si="103"/>
        <v>0</v>
      </c>
      <c r="X685" s="347">
        <f t="shared" si="104"/>
        <v>0</v>
      </c>
      <c r="Y685" s="347">
        <f t="shared" si="105"/>
        <v>0</v>
      </c>
      <c r="Z685" s="347">
        <f t="shared" si="106"/>
        <v>0</v>
      </c>
      <c r="AA685" s="347">
        <f t="shared" si="107"/>
        <v>0</v>
      </c>
      <c r="AB685" s="347" t="str">
        <f t="shared" si="108"/>
        <v/>
      </c>
      <c r="AC685" s="347" t="str">
        <f t="shared" si="109"/>
        <v/>
      </c>
      <c r="AD685" s="347" t="str">
        <f t="shared" si="110"/>
        <v/>
      </c>
      <c r="AE685" s="347" t="str">
        <f t="shared" si="111"/>
        <v/>
      </c>
    </row>
    <row r="686" spans="1:31" s="344" customFormat="1" ht="21" customHeight="1" x14ac:dyDescent="0.25">
      <c r="A686" s="346" t="s">
        <v>14750</v>
      </c>
      <c r="B686" s="346" t="s">
        <v>15719</v>
      </c>
      <c r="C686" s="346" t="s">
        <v>14946</v>
      </c>
      <c r="D686" s="346" t="s">
        <v>1</v>
      </c>
      <c r="E686" s="346" t="s">
        <v>103</v>
      </c>
      <c r="F686" s="346">
        <v>4</v>
      </c>
      <c r="G686" s="346">
        <v>0</v>
      </c>
      <c r="H686" s="346">
        <v>2</v>
      </c>
      <c r="I686" s="346"/>
      <c r="J686" s="346" t="s">
        <v>14946</v>
      </c>
      <c r="K686" s="346"/>
      <c r="L686" s="346" t="s">
        <v>14959</v>
      </c>
      <c r="M686" s="346" t="s">
        <v>14946</v>
      </c>
      <c r="N686" s="346" t="s">
        <v>14948</v>
      </c>
      <c r="O686" s="346" t="s">
        <v>14949</v>
      </c>
      <c r="P686" s="346" t="s">
        <v>14950</v>
      </c>
      <c r="Q686" s="346" t="s">
        <v>14951</v>
      </c>
      <c r="R686" s="347">
        <f t="shared" si="98"/>
        <v>0</v>
      </c>
      <c r="S686" s="347">
        <f t="shared" si="99"/>
        <v>0</v>
      </c>
      <c r="T686" s="347">
        <f t="shared" si="100"/>
        <v>0</v>
      </c>
      <c r="U686" s="347">
        <f t="shared" si="101"/>
        <v>0</v>
      </c>
      <c r="V686" s="347">
        <f t="shared" si="102"/>
        <v>0</v>
      </c>
      <c r="W686" s="347">
        <f t="shared" si="103"/>
        <v>0</v>
      </c>
      <c r="X686" s="347">
        <f t="shared" si="104"/>
        <v>0</v>
      </c>
      <c r="Y686" s="347">
        <f t="shared" si="105"/>
        <v>0</v>
      </c>
      <c r="Z686" s="347">
        <f t="shared" si="106"/>
        <v>0</v>
      </c>
      <c r="AA686" s="347">
        <f t="shared" si="107"/>
        <v>0</v>
      </c>
      <c r="AB686" s="347" t="str">
        <f t="shared" si="108"/>
        <v/>
      </c>
      <c r="AC686" s="347" t="str">
        <f t="shared" si="109"/>
        <v/>
      </c>
      <c r="AD686" s="347" t="str">
        <f t="shared" si="110"/>
        <v/>
      </c>
      <c r="AE686" s="347" t="str">
        <f t="shared" si="111"/>
        <v/>
      </c>
    </row>
    <row r="687" spans="1:31" s="344" customFormat="1" ht="21" customHeight="1" x14ac:dyDescent="0.25">
      <c r="A687" s="346" t="s">
        <v>14750</v>
      </c>
      <c r="B687" s="346" t="s">
        <v>15720</v>
      </c>
      <c r="C687" s="346" t="s">
        <v>15721</v>
      </c>
      <c r="D687" s="346" t="s">
        <v>1</v>
      </c>
      <c r="E687" s="346" t="s">
        <v>14954</v>
      </c>
      <c r="F687" s="346">
        <v>5</v>
      </c>
      <c r="G687" s="346">
        <v>0</v>
      </c>
      <c r="H687" s="346">
        <v>0</v>
      </c>
      <c r="I687" s="346"/>
      <c r="J687" s="346"/>
      <c r="K687" s="346"/>
      <c r="L687" s="346"/>
      <c r="M687" s="346"/>
      <c r="N687" s="346"/>
      <c r="O687" s="346"/>
      <c r="P687" s="346"/>
      <c r="Q687" s="346"/>
      <c r="R687" s="347">
        <f t="shared" si="98"/>
        <v>0</v>
      </c>
      <c r="S687" s="347">
        <f t="shared" si="99"/>
        <v>0</v>
      </c>
      <c r="T687" s="347">
        <f t="shared" si="100"/>
        <v>0</v>
      </c>
      <c r="U687" s="347">
        <f t="shared" si="101"/>
        <v>0</v>
      </c>
      <c r="V687" s="347">
        <f t="shared" si="102"/>
        <v>0</v>
      </c>
      <c r="W687" s="347">
        <f t="shared" si="103"/>
        <v>0</v>
      </c>
      <c r="X687" s="347">
        <f t="shared" si="104"/>
        <v>0</v>
      </c>
      <c r="Y687" s="347">
        <f t="shared" si="105"/>
        <v>0</v>
      </c>
      <c r="Z687" s="347">
        <f t="shared" si="106"/>
        <v>0</v>
      </c>
      <c r="AA687" s="347">
        <f t="shared" si="107"/>
        <v>0</v>
      </c>
      <c r="AB687" s="347" t="str">
        <f t="shared" si="108"/>
        <v/>
      </c>
      <c r="AC687" s="347" t="str">
        <f t="shared" si="109"/>
        <v/>
      </c>
      <c r="AD687" s="347" t="str">
        <f t="shared" si="110"/>
        <v/>
      </c>
      <c r="AE687" s="347" t="str">
        <f t="shared" si="111"/>
        <v/>
      </c>
    </row>
    <row r="688" spans="1:31" s="344" customFormat="1" ht="21" customHeight="1" x14ac:dyDescent="0.25">
      <c r="A688" s="346" t="s">
        <v>14759</v>
      </c>
      <c r="B688" s="346" t="s">
        <v>15722</v>
      </c>
      <c r="C688" s="346" t="s">
        <v>15000</v>
      </c>
      <c r="D688" s="346" t="s">
        <v>4</v>
      </c>
      <c r="E688" s="346" t="s">
        <v>103</v>
      </c>
      <c r="F688" s="346">
        <v>1</v>
      </c>
      <c r="G688" s="346">
        <v>3</v>
      </c>
      <c r="H688" s="346">
        <v>0</v>
      </c>
      <c r="I688" s="346" t="s">
        <v>15000</v>
      </c>
      <c r="J688" s="346"/>
      <c r="K688" s="346" t="s">
        <v>15001</v>
      </c>
      <c r="L688" s="346"/>
      <c r="M688" s="346" t="s">
        <v>15000</v>
      </c>
      <c r="N688" s="346" t="s">
        <v>15002</v>
      </c>
      <c r="O688" s="346" t="s">
        <v>15003</v>
      </c>
      <c r="P688" s="346" t="s">
        <v>15004</v>
      </c>
      <c r="Q688" s="346" t="s">
        <v>15005</v>
      </c>
      <c r="R688" s="347">
        <f t="shared" si="98"/>
        <v>0</v>
      </c>
      <c r="S688" s="347">
        <f t="shared" si="99"/>
        <v>0</v>
      </c>
      <c r="T688" s="347">
        <f t="shared" si="100"/>
        <v>0</v>
      </c>
      <c r="U688" s="347">
        <f t="shared" si="101"/>
        <v>0</v>
      </c>
      <c r="V688" s="347">
        <f t="shared" si="102"/>
        <v>0</v>
      </c>
      <c r="W688" s="347">
        <f t="shared" si="103"/>
        <v>0</v>
      </c>
      <c r="X688" s="347">
        <f t="shared" si="104"/>
        <v>0</v>
      </c>
      <c r="Y688" s="347">
        <f t="shared" si="105"/>
        <v>0</v>
      </c>
      <c r="Z688" s="347">
        <f t="shared" si="106"/>
        <v>0</v>
      </c>
      <c r="AA688" s="347">
        <f t="shared" si="107"/>
        <v>0</v>
      </c>
      <c r="AB688" s="347" t="str">
        <f t="shared" si="108"/>
        <v/>
      </c>
      <c r="AC688" s="347" t="str">
        <f t="shared" si="109"/>
        <v/>
      </c>
      <c r="AD688" s="347" t="str">
        <f t="shared" si="110"/>
        <v/>
      </c>
      <c r="AE688" s="347" t="str">
        <f t="shared" si="111"/>
        <v/>
      </c>
    </row>
    <row r="689" spans="1:31" s="344" customFormat="1" ht="21" customHeight="1" x14ac:dyDescent="0.25">
      <c r="A689" s="346" t="s">
        <v>14759</v>
      </c>
      <c r="B689" s="346" t="s">
        <v>15723</v>
      </c>
      <c r="C689" s="346" t="s">
        <v>15007</v>
      </c>
      <c r="D689" s="346" t="s">
        <v>4</v>
      </c>
      <c r="E689" s="346" t="s">
        <v>103</v>
      </c>
      <c r="F689" s="346">
        <v>2</v>
      </c>
      <c r="G689" s="346">
        <v>3</v>
      </c>
      <c r="H689" s="346">
        <v>0</v>
      </c>
      <c r="I689" s="346" t="s">
        <v>15007</v>
      </c>
      <c r="J689" s="346"/>
      <c r="K689" s="346" t="s">
        <v>15008</v>
      </c>
      <c r="L689" s="346"/>
      <c r="M689" s="346" t="s">
        <v>15007</v>
      </c>
      <c r="N689" s="346" t="s">
        <v>15003</v>
      </c>
      <c r="O689" s="346" t="s">
        <v>15711</v>
      </c>
      <c r="P689" s="346"/>
      <c r="Q689" s="346"/>
      <c r="R689" s="347">
        <f t="shared" si="98"/>
        <v>0</v>
      </c>
      <c r="S689" s="347">
        <f t="shared" si="99"/>
        <v>0</v>
      </c>
      <c r="T689" s="347">
        <f t="shared" si="100"/>
        <v>0</v>
      </c>
      <c r="U689" s="347">
        <f t="shared" si="101"/>
        <v>0</v>
      </c>
      <c r="V689" s="347">
        <f t="shared" si="102"/>
        <v>0</v>
      </c>
      <c r="W689" s="347">
        <f t="shared" si="103"/>
        <v>0</v>
      </c>
      <c r="X689" s="347">
        <f t="shared" si="104"/>
        <v>0</v>
      </c>
      <c r="Y689" s="347">
        <f t="shared" si="105"/>
        <v>0</v>
      </c>
      <c r="Z689" s="347">
        <f t="shared" si="106"/>
        <v>0</v>
      </c>
      <c r="AA689" s="347">
        <f t="shared" si="107"/>
        <v>0</v>
      </c>
      <c r="AB689" s="347" t="str">
        <f t="shared" si="108"/>
        <v/>
      </c>
      <c r="AC689" s="347" t="str">
        <f t="shared" si="109"/>
        <v/>
      </c>
      <c r="AD689" s="347" t="str">
        <f t="shared" si="110"/>
        <v/>
      </c>
      <c r="AE689" s="347" t="str">
        <f t="shared" si="111"/>
        <v/>
      </c>
    </row>
    <row r="690" spans="1:31" s="344" customFormat="1" ht="21" customHeight="1" x14ac:dyDescent="0.25">
      <c r="A690" s="346" t="s">
        <v>14759</v>
      </c>
      <c r="B690" s="346" t="s">
        <v>15724</v>
      </c>
      <c r="C690" s="346" t="s">
        <v>14933</v>
      </c>
      <c r="D690" s="346" t="s">
        <v>4</v>
      </c>
      <c r="E690" s="346" t="s">
        <v>103</v>
      </c>
      <c r="F690" s="346">
        <v>3</v>
      </c>
      <c r="G690" s="346">
        <v>2</v>
      </c>
      <c r="H690" s="346">
        <v>0</v>
      </c>
      <c r="I690" s="346" t="s">
        <v>14933</v>
      </c>
      <c r="J690" s="346"/>
      <c r="K690" s="346" t="s">
        <v>14934</v>
      </c>
      <c r="L690" s="346"/>
      <c r="M690" s="346" t="s">
        <v>14933</v>
      </c>
      <c r="N690" s="346" t="s">
        <v>14935</v>
      </c>
      <c r="O690" s="346" t="s">
        <v>14936</v>
      </c>
      <c r="P690" s="346" t="s">
        <v>14937</v>
      </c>
      <c r="Q690" s="346" t="s">
        <v>14938</v>
      </c>
      <c r="R690" s="347">
        <f t="shared" si="98"/>
        <v>0</v>
      </c>
      <c r="S690" s="347">
        <f t="shared" si="99"/>
        <v>0</v>
      </c>
      <c r="T690" s="347">
        <f t="shared" si="100"/>
        <v>0</v>
      </c>
      <c r="U690" s="347">
        <f t="shared" si="101"/>
        <v>0</v>
      </c>
      <c r="V690" s="347">
        <f t="shared" si="102"/>
        <v>0</v>
      </c>
      <c r="W690" s="347">
        <f t="shared" si="103"/>
        <v>0</v>
      </c>
      <c r="X690" s="347">
        <f t="shared" si="104"/>
        <v>0</v>
      </c>
      <c r="Y690" s="347">
        <f t="shared" si="105"/>
        <v>0</v>
      </c>
      <c r="Z690" s="347">
        <f t="shared" si="106"/>
        <v>0</v>
      </c>
      <c r="AA690" s="347">
        <f t="shared" si="107"/>
        <v>0</v>
      </c>
      <c r="AB690" s="347" t="str">
        <f t="shared" si="108"/>
        <v/>
      </c>
      <c r="AC690" s="347" t="str">
        <f t="shared" si="109"/>
        <v/>
      </c>
      <c r="AD690" s="347" t="str">
        <f t="shared" si="110"/>
        <v/>
      </c>
      <c r="AE690" s="347" t="str">
        <f t="shared" si="111"/>
        <v/>
      </c>
    </row>
    <row r="691" spans="1:31" s="344" customFormat="1" ht="21" customHeight="1" x14ac:dyDescent="0.25">
      <c r="A691" s="346" t="s">
        <v>14759</v>
      </c>
      <c r="B691" s="346" t="s">
        <v>15725</v>
      </c>
      <c r="C691" s="346" t="s">
        <v>14940</v>
      </c>
      <c r="D691" s="346" t="s">
        <v>4</v>
      </c>
      <c r="E691" s="346" t="s">
        <v>103</v>
      </c>
      <c r="F691" s="346">
        <v>4</v>
      </c>
      <c r="G691" s="346">
        <v>2</v>
      </c>
      <c r="H691" s="346">
        <v>0</v>
      </c>
      <c r="I691" s="346" t="s">
        <v>14940</v>
      </c>
      <c r="J691" s="346"/>
      <c r="K691" s="346" t="s">
        <v>14941</v>
      </c>
      <c r="L691" s="346"/>
      <c r="M691" s="346" t="s">
        <v>14940</v>
      </c>
      <c r="N691" s="346" t="s">
        <v>126</v>
      </c>
      <c r="O691" s="346" t="s">
        <v>14942</v>
      </c>
      <c r="P691" s="346" t="s">
        <v>14943</v>
      </c>
      <c r="Q691" s="346" t="s">
        <v>14944</v>
      </c>
      <c r="R691" s="347">
        <f t="shared" si="98"/>
        <v>0</v>
      </c>
      <c r="S691" s="347">
        <f t="shared" si="99"/>
        <v>0</v>
      </c>
      <c r="T691" s="347">
        <f t="shared" si="100"/>
        <v>0</v>
      </c>
      <c r="U691" s="347">
        <f t="shared" si="101"/>
        <v>0</v>
      </c>
      <c r="V691" s="347">
        <f t="shared" si="102"/>
        <v>0</v>
      </c>
      <c r="W691" s="347">
        <f t="shared" si="103"/>
        <v>0</v>
      </c>
      <c r="X691" s="347">
        <f t="shared" si="104"/>
        <v>0</v>
      </c>
      <c r="Y691" s="347">
        <f t="shared" si="105"/>
        <v>0</v>
      </c>
      <c r="Z691" s="347">
        <f t="shared" si="106"/>
        <v>0</v>
      </c>
      <c r="AA691" s="347">
        <f t="shared" si="107"/>
        <v>0</v>
      </c>
      <c r="AB691" s="347" t="str">
        <f t="shared" si="108"/>
        <v/>
      </c>
      <c r="AC691" s="347" t="str">
        <f t="shared" si="109"/>
        <v/>
      </c>
      <c r="AD691" s="347" t="str">
        <f t="shared" si="110"/>
        <v/>
      </c>
      <c r="AE691" s="347" t="str">
        <f t="shared" si="111"/>
        <v/>
      </c>
    </row>
    <row r="692" spans="1:31" s="344" customFormat="1" ht="21" customHeight="1" x14ac:dyDescent="0.25">
      <c r="A692" s="346" t="s">
        <v>14759</v>
      </c>
      <c r="B692" s="346" t="s">
        <v>15726</v>
      </c>
      <c r="C692" s="346" t="s">
        <v>15727</v>
      </c>
      <c r="D692" s="346" t="s">
        <v>4</v>
      </c>
      <c r="E692" s="346" t="s">
        <v>14954</v>
      </c>
      <c r="F692" s="346">
        <v>5</v>
      </c>
      <c r="G692" s="346">
        <v>0</v>
      </c>
      <c r="H692" s="346">
        <v>0</v>
      </c>
      <c r="I692" s="346"/>
      <c r="J692" s="346"/>
      <c r="K692" s="346"/>
      <c r="L692" s="346"/>
      <c r="M692" s="346"/>
      <c r="N692" s="346"/>
      <c r="O692" s="346"/>
      <c r="P692" s="346"/>
      <c r="Q692" s="346"/>
      <c r="R692" s="347">
        <f t="shared" si="98"/>
        <v>0</v>
      </c>
      <c r="S692" s="347">
        <f t="shared" si="99"/>
        <v>0</v>
      </c>
      <c r="T692" s="347">
        <f t="shared" si="100"/>
        <v>0</v>
      </c>
      <c r="U692" s="347">
        <f t="shared" si="101"/>
        <v>0</v>
      </c>
      <c r="V692" s="347">
        <f t="shared" si="102"/>
        <v>0</v>
      </c>
      <c r="W692" s="347">
        <f t="shared" si="103"/>
        <v>0</v>
      </c>
      <c r="X692" s="347">
        <f t="shared" si="104"/>
        <v>0</v>
      </c>
      <c r="Y692" s="347">
        <f t="shared" si="105"/>
        <v>0</v>
      </c>
      <c r="Z692" s="347">
        <f t="shared" si="106"/>
        <v>0</v>
      </c>
      <c r="AA692" s="347">
        <f t="shared" si="107"/>
        <v>0</v>
      </c>
      <c r="AB692" s="347" t="str">
        <f t="shared" si="108"/>
        <v/>
      </c>
      <c r="AC692" s="347" t="str">
        <f t="shared" si="109"/>
        <v/>
      </c>
      <c r="AD692" s="347" t="str">
        <f t="shared" si="110"/>
        <v/>
      </c>
      <c r="AE692" s="347" t="str">
        <f t="shared" si="111"/>
        <v/>
      </c>
    </row>
    <row r="693" spans="1:31" s="344" customFormat="1" ht="21" customHeight="1" x14ac:dyDescent="0.25">
      <c r="A693" s="346" t="s">
        <v>14759</v>
      </c>
      <c r="B693" s="346" t="s">
        <v>15728</v>
      </c>
      <c r="C693" s="346" t="s">
        <v>15000</v>
      </c>
      <c r="D693" s="346" t="s">
        <v>1</v>
      </c>
      <c r="E693" s="346" t="s">
        <v>103</v>
      </c>
      <c r="F693" s="346">
        <v>1</v>
      </c>
      <c r="G693" s="346">
        <v>0</v>
      </c>
      <c r="H693" s="346">
        <v>3</v>
      </c>
      <c r="I693" s="346"/>
      <c r="J693" s="346" t="s">
        <v>15000</v>
      </c>
      <c r="K693" s="346"/>
      <c r="L693" s="346" t="s">
        <v>15014</v>
      </c>
      <c r="M693" s="346" t="s">
        <v>15000</v>
      </c>
      <c r="N693" s="346" t="s">
        <v>15002</v>
      </c>
      <c r="O693" s="346" t="s">
        <v>15003</v>
      </c>
      <c r="P693" s="346" t="s">
        <v>15004</v>
      </c>
      <c r="Q693" s="346" t="s">
        <v>15005</v>
      </c>
      <c r="R693" s="347">
        <f t="shared" si="98"/>
        <v>0</v>
      </c>
      <c r="S693" s="347">
        <f t="shared" si="99"/>
        <v>0</v>
      </c>
      <c r="T693" s="347">
        <f t="shared" si="100"/>
        <v>0</v>
      </c>
      <c r="U693" s="347">
        <f t="shared" si="101"/>
        <v>0</v>
      </c>
      <c r="V693" s="347">
        <f t="shared" si="102"/>
        <v>0</v>
      </c>
      <c r="W693" s="347">
        <f t="shared" si="103"/>
        <v>0</v>
      </c>
      <c r="X693" s="347">
        <f t="shared" si="104"/>
        <v>0</v>
      </c>
      <c r="Y693" s="347">
        <f t="shared" si="105"/>
        <v>0</v>
      </c>
      <c r="Z693" s="347">
        <f t="shared" si="106"/>
        <v>0</v>
      </c>
      <c r="AA693" s="347">
        <f t="shared" si="107"/>
        <v>0</v>
      </c>
      <c r="AB693" s="347" t="str">
        <f t="shared" si="108"/>
        <v/>
      </c>
      <c r="AC693" s="347" t="str">
        <f t="shared" si="109"/>
        <v/>
      </c>
      <c r="AD693" s="347" t="str">
        <f t="shared" si="110"/>
        <v/>
      </c>
      <c r="AE693" s="347" t="str">
        <f t="shared" si="111"/>
        <v/>
      </c>
    </row>
    <row r="694" spans="1:31" s="344" customFormat="1" ht="21" customHeight="1" x14ac:dyDescent="0.25">
      <c r="A694" s="346" t="s">
        <v>14759</v>
      </c>
      <c r="B694" s="346" t="s">
        <v>15729</v>
      </c>
      <c r="C694" s="346" t="s">
        <v>15007</v>
      </c>
      <c r="D694" s="346" t="s">
        <v>1</v>
      </c>
      <c r="E694" s="346" t="s">
        <v>103</v>
      </c>
      <c r="F694" s="346">
        <v>2</v>
      </c>
      <c r="G694" s="346">
        <v>0</v>
      </c>
      <c r="H694" s="346">
        <v>2</v>
      </c>
      <c r="I694" s="346"/>
      <c r="J694" s="346" t="s">
        <v>15007</v>
      </c>
      <c r="K694" s="346"/>
      <c r="L694" s="346" t="s">
        <v>15016</v>
      </c>
      <c r="M694" s="346" t="s">
        <v>15007</v>
      </c>
      <c r="N694" s="346" t="s">
        <v>15003</v>
      </c>
      <c r="O694" s="346" t="s">
        <v>15711</v>
      </c>
      <c r="P694" s="346"/>
      <c r="Q694" s="346"/>
      <c r="R694" s="347">
        <f t="shared" si="98"/>
        <v>0</v>
      </c>
      <c r="S694" s="347">
        <f t="shared" si="99"/>
        <v>0</v>
      </c>
      <c r="T694" s="347">
        <f t="shared" si="100"/>
        <v>0</v>
      </c>
      <c r="U694" s="347">
        <f t="shared" si="101"/>
        <v>0</v>
      </c>
      <c r="V694" s="347">
        <f t="shared" si="102"/>
        <v>0</v>
      </c>
      <c r="W694" s="347">
        <f t="shared" si="103"/>
        <v>0</v>
      </c>
      <c r="X694" s="347">
        <f t="shared" si="104"/>
        <v>0</v>
      </c>
      <c r="Y694" s="347">
        <f t="shared" si="105"/>
        <v>0</v>
      </c>
      <c r="Z694" s="347">
        <f t="shared" si="106"/>
        <v>0</v>
      </c>
      <c r="AA694" s="347">
        <f t="shared" si="107"/>
        <v>0</v>
      </c>
      <c r="AB694" s="347" t="str">
        <f t="shared" si="108"/>
        <v/>
      </c>
      <c r="AC694" s="347" t="str">
        <f t="shared" si="109"/>
        <v/>
      </c>
      <c r="AD694" s="347" t="str">
        <f t="shared" si="110"/>
        <v/>
      </c>
      <c r="AE694" s="347" t="str">
        <f t="shared" si="111"/>
        <v/>
      </c>
    </row>
    <row r="695" spans="1:31" s="344" customFormat="1" ht="21" customHeight="1" x14ac:dyDescent="0.25">
      <c r="A695" s="346" t="s">
        <v>14759</v>
      </c>
      <c r="B695" s="346" t="s">
        <v>15730</v>
      </c>
      <c r="C695" s="346" t="s">
        <v>14940</v>
      </c>
      <c r="D695" s="346" t="s">
        <v>1</v>
      </c>
      <c r="E695" s="346" t="s">
        <v>103</v>
      </c>
      <c r="F695" s="346">
        <v>3</v>
      </c>
      <c r="G695" s="346">
        <v>0</v>
      </c>
      <c r="H695" s="346">
        <v>2</v>
      </c>
      <c r="I695" s="346"/>
      <c r="J695" s="346" t="s">
        <v>14940</v>
      </c>
      <c r="K695" s="346"/>
      <c r="L695" s="346" t="s">
        <v>14957</v>
      </c>
      <c r="M695" s="346" t="s">
        <v>14940</v>
      </c>
      <c r="N695" s="346" t="s">
        <v>126</v>
      </c>
      <c r="O695" s="346" t="s">
        <v>14942</v>
      </c>
      <c r="P695" s="346" t="s">
        <v>14943</v>
      </c>
      <c r="Q695" s="346" t="s">
        <v>14944</v>
      </c>
      <c r="R695" s="347">
        <f t="shared" si="98"/>
        <v>0</v>
      </c>
      <c r="S695" s="347">
        <f t="shared" si="99"/>
        <v>0</v>
      </c>
      <c r="T695" s="347">
        <f t="shared" si="100"/>
        <v>0</v>
      </c>
      <c r="U695" s="347">
        <f t="shared" si="101"/>
        <v>0</v>
      </c>
      <c r="V695" s="347">
        <f t="shared" si="102"/>
        <v>0</v>
      </c>
      <c r="W695" s="347">
        <f t="shared" si="103"/>
        <v>0</v>
      </c>
      <c r="X695" s="347">
        <f t="shared" si="104"/>
        <v>0</v>
      </c>
      <c r="Y695" s="347">
        <f t="shared" si="105"/>
        <v>0</v>
      </c>
      <c r="Z695" s="347">
        <f t="shared" si="106"/>
        <v>0</v>
      </c>
      <c r="AA695" s="347">
        <f t="shared" si="107"/>
        <v>0</v>
      </c>
      <c r="AB695" s="347" t="str">
        <f t="shared" si="108"/>
        <v/>
      </c>
      <c r="AC695" s="347" t="str">
        <f t="shared" si="109"/>
        <v/>
      </c>
      <c r="AD695" s="347" t="str">
        <f t="shared" si="110"/>
        <v/>
      </c>
      <c r="AE695" s="347" t="str">
        <f t="shared" si="111"/>
        <v/>
      </c>
    </row>
    <row r="696" spans="1:31" s="344" customFormat="1" ht="21" customHeight="1" x14ac:dyDescent="0.25">
      <c r="A696" s="346" t="s">
        <v>14759</v>
      </c>
      <c r="B696" s="346" t="s">
        <v>15731</v>
      </c>
      <c r="C696" s="346" t="s">
        <v>14946</v>
      </c>
      <c r="D696" s="346" t="s">
        <v>1</v>
      </c>
      <c r="E696" s="346" t="s">
        <v>103</v>
      </c>
      <c r="F696" s="346">
        <v>4</v>
      </c>
      <c r="G696" s="346">
        <v>0</v>
      </c>
      <c r="H696" s="346">
        <v>2</v>
      </c>
      <c r="I696" s="346"/>
      <c r="J696" s="346" t="s">
        <v>14946</v>
      </c>
      <c r="K696" s="346"/>
      <c r="L696" s="346" t="s">
        <v>14959</v>
      </c>
      <c r="M696" s="346" t="s">
        <v>14946</v>
      </c>
      <c r="N696" s="346" t="s">
        <v>14948</v>
      </c>
      <c r="O696" s="346" t="s">
        <v>14949</v>
      </c>
      <c r="P696" s="346" t="s">
        <v>14950</v>
      </c>
      <c r="Q696" s="346" t="s">
        <v>14951</v>
      </c>
      <c r="R696" s="347">
        <f t="shared" si="98"/>
        <v>0</v>
      </c>
      <c r="S696" s="347">
        <f t="shared" si="99"/>
        <v>0</v>
      </c>
      <c r="T696" s="347">
        <f t="shared" si="100"/>
        <v>0</v>
      </c>
      <c r="U696" s="347">
        <f t="shared" si="101"/>
        <v>0</v>
      </c>
      <c r="V696" s="347">
        <f t="shared" si="102"/>
        <v>0</v>
      </c>
      <c r="W696" s="347">
        <f t="shared" si="103"/>
        <v>0</v>
      </c>
      <c r="X696" s="347">
        <f t="shared" si="104"/>
        <v>0</v>
      </c>
      <c r="Y696" s="347">
        <f t="shared" si="105"/>
        <v>0</v>
      </c>
      <c r="Z696" s="347">
        <f t="shared" si="106"/>
        <v>0</v>
      </c>
      <c r="AA696" s="347">
        <f t="shared" si="107"/>
        <v>0</v>
      </c>
      <c r="AB696" s="347" t="str">
        <f t="shared" si="108"/>
        <v/>
      </c>
      <c r="AC696" s="347" t="str">
        <f t="shared" si="109"/>
        <v/>
      </c>
      <c r="AD696" s="347" t="str">
        <f t="shared" si="110"/>
        <v/>
      </c>
      <c r="AE696" s="347" t="str">
        <f t="shared" si="111"/>
        <v/>
      </c>
    </row>
    <row r="697" spans="1:31" s="344" customFormat="1" ht="21" customHeight="1" x14ac:dyDescent="0.25">
      <c r="A697" s="346" t="s">
        <v>14759</v>
      </c>
      <c r="B697" s="346" t="s">
        <v>15732</v>
      </c>
      <c r="C697" s="346" t="s">
        <v>15733</v>
      </c>
      <c r="D697" s="346" t="s">
        <v>1</v>
      </c>
      <c r="E697" s="346" t="s">
        <v>14954</v>
      </c>
      <c r="F697" s="346">
        <v>5</v>
      </c>
      <c r="G697" s="346">
        <v>0</v>
      </c>
      <c r="H697" s="346">
        <v>0</v>
      </c>
      <c r="I697" s="346"/>
      <c r="J697" s="346"/>
      <c r="K697" s="346"/>
      <c r="L697" s="346"/>
      <c r="M697" s="346"/>
      <c r="N697" s="346"/>
      <c r="O697" s="346"/>
      <c r="P697" s="346"/>
      <c r="Q697" s="346"/>
      <c r="R697" s="347">
        <f t="shared" si="98"/>
        <v>0</v>
      </c>
      <c r="S697" s="347">
        <f t="shared" si="99"/>
        <v>0</v>
      </c>
      <c r="T697" s="347">
        <f t="shared" si="100"/>
        <v>0</v>
      </c>
      <c r="U697" s="347">
        <f t="shared" si="101"/>
        <v>0</v>
      </c>
      <c r="V697" s="347">
        <f t="shared" si="102"/>
        <v>0</v>
      </c>
      <c r="W697" s="347">
        <f t="shared" si="103"/>
        <v>0</v>
      </c>
      <c r="X697" s="347">
        <f t="shared" si="104"/>
        <v>0</v>
      </c>
      <c r="Y697" s="347">
        <f t="shared" si="105"/>
        <v>0</v>
      </c>
      <c r="Z697" s="347">
        <f t="shared" si="106"/>
        <v>0</v>
      </c>
      <c r="AA697" s="347">
        <f t="shared" si="107"/>
        <v>0</v>
      </c>
      <c r="AB697" s="347" t="str">
        <f t="shared" si="108"/>
        <v/>
      </c>
      <c r="AC697" s="347" t="str">
        <f t="shared" si="109"/>
        <v/>
      </c>
      <c r="AD697" s="347" t="str">
        <f t="shared" si="110"/>
        <v/>
      </c>
      <c r="AE697" s="347" t="str">
        <f t="shared" si="111"/>
        <v/>
      </c>
    </row>
    <row r="698" spans="1:31" s="344" customFormat="1" ht="21" customHeight="1" x14ac:dyDescent="0.25">
      <c r="A698" s="346" t="s">
        <v>14768</v>
      </c>
      <c r="B698" s="346" t="s">
        <v>15734</v>
      </c>
      <c r="C698" s="346" t="s">
        <v>15491</v>
      </c>
      <c r="D698" s="346" t="s">
        <v>4</v>
      </c>
      <c r="E698" s="346" t="s">
        <v>103</v>
      </c>
      <c r="F698" s="346">
        <v>1</v>
      </c>
      <c r="G698" s="346">
        <v>4</v>
      </c>
      <c r="H698" s="346">
        <v>0</v>
      </c>
      <c r="I698" s="346" t="s">
        <v>15491</v>
      </c>
      <c r="J698" s="346"/>
      <c r="K698" s="346" t="s">
        <v>15492</v>
      </c>
      <c r="L698" s="346"/>
      <c r="M698" s="346" t="s">
        <v>15491</v>
      </c>
      <c r="N698" s="346" t="s">
        <v>15493</v>
      </c>
      <c r="O698" s="346" t="s">
        <v>15494</v>
      </c>
      <c r="P698" s="346" t="s">
        <v>15495</v>
      </c>
      <c r="Q698" s="346" t="s">
        <v>15496</v>
      </c>
      <c r="R698" s="347">
        <f t="shared" si="98"/>
        <v>0</v>
      </c>
      <c r="S698" s="347">
        <f t="shared" si="99"/>
        <v>0</v>
      </c>
      <c r="T698" s="347">
        <f t="shared" si="100"/>
        <v>0</v>
      </c>
      <c r="U698" s="347">
        <f t="shared" si="101"/>
        <v>0</v>
      </c>
      <c r="V698" s="347">
        <f t="shared" si="102"/>
        <v>0</v>
      </c>
      <c r="W698" s="347">
        <f t="shared" si="103"/>
        <v>0</v>
      </c>
      <c r="X698" s="347">
        <f t="shared" si="104"/>
        <v>0</v>
      </c>
      <c r="Y698" s="347">
        <f t="shared" si="105"/>
        <v>0</v>
      </c>
      <c r="Z698" s="347">
        <f t="shared" si="106"/>
        <v>0</v>
      </c>
      <c r="AA698" s="347">
        <f t="shared" si="107"/>
        <v>0</v>
      </c>
      <c r="AB698" s="347" t="str">
        <f t="shared" si="108"/>
        <v/>
      </c>
      <c r="AC698" s="347" t="str">
        <f t="shared" si="109"/>
        <v/>
      </c>
      <c r="AD698" s="347" t="str">
        <f t="shared" si="110"/>
        <v/>
      </c>
      <c r="AE698" s="347" t="str">
        <f t="shared" si="111"/>
        <v/>
      </c>
    </row>
    <row r="699" spans="1:31" s="344" customFormat="1" ht="21" customHeight="1" x14ac:dyDescent="0.25">
      <c r="A699" s="346" t="s">
        <v>14768</v>
      </c>
      <c r="B699" s="346" t="s">
        <v>15735</v>
      </c>
      <c r="C699" s="346" t="s">
        <v>15498</v>
      </c>
      <c r="D699" s="346" t="s">
        <v>4</v>
      </c>
      <c r="E699" s="346" t="s">
        <v>103</v>
      </c>
      <c r="F699" s="346">
        <v>2</v>
      </c>
      <c r="G699" s="346">
        <v>3</v>
      </c>
      <c r="H699" s="346">
        <v>0</v>
      </c>
      <c r="I699" s="346" t="s">
        <v>15498</v>
      </c>
      <c r="J699" s="346"/>
      <c r="K699" s="346" t="s">
        <v>15499</v>
      </c>
      <c r="L699" s="346"/>
      <c r="M699" s="346" t="s">
        <v>15498</v>
      </c>
      <c r="N699" s="346" t="s">
        <v>15500</v>
      </c>
      <c r="O699" s="346" t="s">
        <v>15501</v>
      </c>
      <c r="P699" s="346" t="s">
        <v>15502</v>
      </c>
      <c r="Q699" s="346" t="s">
        <v>15503</v>
      </c>
      <c r="R699" s="347">
        <f t="shared" si="98"/>
        <v>0</v>
      </c>
      <c r="S699" s="347">
        <f t="shared" si="99"/>
        <v>0</v>
      </c>
      <c r="T699" s="347">
        <f t="shared" si="100"/>
        <v>0</v>
      </c>
      <c r="U699" s="347">
        <f t="shared" si="101"/>
        <v>0</v>
      </c>
      <c r="V699" s="347">
        <f t="shared" si="102"/>
        <v>0</v>
      </c>
      <c r="W699" s="347">
        <f t="shared" si="103"/>
        <v>0</v>
      </c>
      <c r="X699" s="347">
        <f t="shared" si="104"/>
        <v>0</v>
      </c>
      <c r="Y699" s="347">
        <f t="shared" si="105"/>
        <v>0</v>
      </c>
      <c r="Z699" s="347">
        <f t="shared" si="106"/>
        <v>0</v>
      </c>
      <c r="AA699" s="347">
        <f t="shared" si="107"/>
        <v>0</v>
      </c>
      <c r="AB699" s="347" t="str">
        <f t="shared" si="108"/>
        <v/>
      </c>
      <c r="AC699" s="347" t="str">
        <f t="shared" si="109"/>
        <v/>
      </c>
      <c r="AD699" s="347" t="str">
        <f t="shared" si="110"/>
        <v/>
      </c>
      <c r="AE699" s="347" t="str">
        <f t="shared" si="111"/>
        <v/>
      </c>
    </row>
    <row r="700" spans="1:31" s="344" customFormat="1" ht="21" customHeight="1" x14ac:dyDescent="0.25">
      <c r="A700" s="346" t="s">
        <v>14768</v>
      </c>
      <c r="B700" s="346" t="s">
        <v>15736</v>
      </c>
      <c r="C700" s="346" t="s">
        <v>14933</v>
      </c>
      <c r="D700" s="346" t="s">
        <v>4</v>
      </c>
      <c r="E700" s="346" t="s">
        <v>103</v>
      </c>
      <c r="F700" s="346">
        <v>3</v>
      </c>
      <c r="G700" s="346">
        <v>3</v>
      </c>
      <c r="H700" s="346">
        <v>0</v>
      </c>
      <c r="I700" s="346" t="s">
        <v>14933</v>
      </c>
      <c r="J700" s="346"/>
      <c r="K700" s="346" t="s">
        <v>14934</v>
      </c>
      <c r="L700" s="346"/>
      <c r="M700" s="346" t="s">
        <v>14933</v>
      </c>
      <c r="N700" s="346" t="s">
        <v>14935</v>
      </c>
      <c r="O700" s="346" t="s">
        <v>14936</v>
      </c>
      <c r="P700" s="346" t="s">
        <v>14937</v>
      </c>
      <c r="Q700" s="346" t="s">
        <v>14938</v>
      </c>
      <c r="R700" s="347">
        <f t="shared" ref="R700:R763" si="112">IF(AND($A700=$B$20,$D700="PRO",$E700="POS"),1,0)</f>
        <v>0</v>
      </c>
      <c r="S700" s="347">
        <f t="shared" ref="S700:S763" si="113">IF(AND($A700=$B$20,$D700="CFA",$E700="POS"),1,0)</f>
        <v>0</v>
      </c>
      <c r="T700" s="347">
        <f t="shared" ref="T700:T763" si="114">IF($R700=0,0,IF(OR(AND($M700&lt;&gt;"",ISNUMBER(SEARCH($M700,$B$5))),AND($N700&lt;&gt;"",ISNUMBER(SEARCH($N700,$B$5)),OR($O700="",ISNUMBER(SEARCH($O700,$B$5))))),1,0))</f>
        <v>0</v>
      </c>
      <c r="U700" s="347">
        <f t="shared" ref="U700:U763" si="115">IF($R700=0,0,IF(OR(AND($M700&lt;&gt;"",ISNUMBER(SEARCH($M700,$B$5&amp;" "&amp;$B$10))),AND($N700&lt;&gt;"",ISNUMBER(SEARCH($N700,$B$5&amp;" "&amp;$B$10)),OR($O700="",ISNUMBER(SEARCH($O700,$B$5&amp;" "&amp;$B$10))))),1,0))</f>
        <v>0</v>
      </c>
      <c r="V700" s="347">
        <f t="shared" ref="V700:V763" si="116">IF($S700=0,0,IF(OR(AND($M700&lt;&gt;"",ISNUMBER(SEARCH($M700,$D$5))),AND($N700&lt;&gt;"",ISNUMBER(SEARCH($N700,$D$5)),OR($O700="",ISNUMBER(SEARCH($O700,$D$5))))),1,0))</f>
        <v>0</v>
      </c>
      <c r="W700" s="347">
        <f t="shared" ref="W700:W763" si="117">IF($S700=0,0,IF(OR(AND($M700&lt;&gt;"",ISNUMBER(SEARCH($M700,$D$5&amp;" "&amp;$D$10))),AND($N700&lt;&gt;"",ISNUMBER(SEARCH($N700,$D$5&amp;" "&amp;$D$10)),OR($O700="",ISNUMBER(SEARCH($O700,$D$5&amp;" "&amp;$D$10))))),1,0))</f>
        <v>0</v>
      </c>
      <c r="X700" s="347">
        <f t="shared" ref="X700:X763" si="118">IF($T700=1,$G700,0)</f>
        <v>0</v>
      </c>
      <c r="Y700" s="347">
        <f t="shared" ref="Y700:Y763" si="119">IF($U700=1,$G700,0)</f>
        <v>0</v>
      </c>
      <c r="Z700" s="347">
        <f t="shared" ref="Z700:Z763" si="120">IF($V700=1,$H700,0)</f>
        <v>0</v>
      </c>
      <c r="AA700" s="347">
        <f t="shared" ref="AA700:AA763" si="121">IF($W700=1,$H700,0)</f>
        <v>0</v>
      </c>
      <c r="AB700" s="347" t="str">
        <f t="shared" ref="AB700:AB763" si="122">IF(AND($R700=1,$T700=0),$F700+ROW()/100000,"")</f>
        <v/>
      </c>
      <c r="AC700" s="347" t="str">
        <f t="shared" ref="AC700:AC763" si="123">IF(AND($R700=1,$U700=0),$F700+ROW()/100000,"")</f>
        <v/>
      </c>
      <c r="AD700" s="347" t="str">
        <f t="shared" ref="AD700:AD763" si="124">IF(AND($S700=1,$V700=0),$F700+ROW()/100000,"")</f>
        <v/>
      </c>
      <c r="AE700" s="347" t="str">
        <f t="shared" ref="AE700:AE763" si="125">IF(AND($S700=1,$W700=0),$F700+ROW()/100000,"")</f>
        <v/>
      </c>
    </row>
    <row r="701" spans="1:31" s="344" customFormat="1" ht="21" customHeight="1" x14ac:dyDescent="0.25">
      <c r="A701" s="346" t="s">
        <v>14768</v>
      </c>
      <c r="B701" s="346" t="s">
        <v>15737</v>
      </c>
      <c r="C701" s="346" t="s">
        <v>14940</v>
      </c>
      <c r="D701" s="346" t="s">
        <v>4</v>
      </c>
      <c r="E701" s="346" t="s">
        <v>103</v>
      </c>
      <c r="F701" s="346">
        <v>4</v>
      </c>
      <c r="G701" s="346">
        <v>2</v>
      </c>
      <c r="H701" s="346">
        <v>0</v>
      </c>
      <c r="I701" s="346" t="s">
        <v>14940</v>
      </c>
      <c r="J701" s="346"/>
      <c r="K701" s="346" t="s">
        <v>14941</v>
      </c>
      <c r="L701" s="346"/>
      <c r="M701" s="346" t="s">
        <v>14940</v>
      </c>
      <c r="N701" s="346" t="s">
        <v>126</v>
      </c>
      <c r="O701" s="346" t="s">
        <v>14942</v>
      </c>
      <c r="P701" s="346" t="s">
        <v>14943</v>
      </c>
      <c r="Q701" s="346" t="s">
        <v>14944</v>
      </c>
      <c r="R701" s="347">
        <f t="shared" si="112"/>
        <v>0</v>
      </c>
      <c r="S701" s="347">
        <f t="shared" si="113"/>
        <v>0</v>
      </c>
      <c r="T701" s="347">
        <f t="shared" si="114"/>
        <v>0</v>
      </c>
      <c r="U701" s="347">
        <f t="shared" si="115"/>
        <v>0</v>
      </c>
      <c r="V701" s="347">
        <f t="shared" si="116"/>
        <v>0</v>
      </c>
      <c r="W701" s="347">
        <f t="shared" si="117"/>
        <v>0</v>
      </c>
      <c r="X701" s="347">
        <f t="shared" si="118"/>
        <v>0</v>
      </c>
      <c r="Y701" s="347">
        <f t="shared" si="119"/>
        <v>0</v>
      </c>
      <c r="Z701" s="347">
        <f t="shared" si="120"/>
        <v>0</v>
      </c>
      <c r="AA701" s="347">
        <f t="shared" si="121"/>
        <v>0</v>
      </c>
      <c r="AB701" s="347" t="str">
        <f t="shared" si="122"/>
        <v/>
      </c>
      <c r="AC701" s="347" t="str">
        <f t="shared" si="123"/>
        <v/>
      </c>
      <c r="AD701" s="347" t="str">
        <f t="shared" si="124"/>
        <v/>
      </c>
      <c r="AE701" s="347" t="str">
        <f t="shared" si="125"/>
        <v/>
      </c>
    </row>
    <row r="702" spans="1:31" s="344" customFormat="1" ht="21" customHeight="1" x14ac:dyDescent="0.25">
      <c r="A702" s="346" t="s">
        <v>14768</v>
      </c>
      <c r="B702" s="346" t="s">
        <v>15738</v>
      </c>
      <c r="C702" s="346" t="s">
        <v>15739</v>
      </c>
      <c r="D702" s="346" t="s">
        <v>4</v>
      </c>
      <c r="E702" s="346" t="s">
        <v>14954</v>
      </c>
      <c r="F702" s="346">
        <v>5</v>
      </c>
      <c r="G702" s="346">
        <v>0</v>
      </c>
      <c r="H702" s="346">
        <v>0</v>
      </c>
      <c r="I702" s="346"/>
      <c r="J702" s="346"/>
      <c r="K702" s="346"/>
      <c r="L702" s="346"/>
      <c r="M702" s="346"/>
      <c r="N702" s="346"/>
      <c r="O702" s="346"/>
      <c r="P702" s="346"/>
      <c r="Q702" s="346"/>
      <c r="R702" s="347">
        <f t="shared" si="112"/>
        <v>0</v>
      </c>
      <c r="S702" s="347">
        <f t="shared" si="113"/>
        <v>0</v>
      </c>
      <c r="T702" s="347">
        <f t="shared" si="114"/>
        <v>0</v>
      </c>
      <c r="U702" s="347">
        <f t="shared" si="115"/>
        <v>0</v>
      </c>
      <c r="V702" s="347">
        <f t="shared" si="116"/>
        <v>0</v>
      </c>
      <c r="W702" s="347">
        <f t="shared" si="117"/>
        <v>0</v>
      </c>
      <c r="X702" s="347">
        <f t="shared" si="118"/>
        <v>0</v>
      </c>
      <c r="Y702" s="347">
        <f t="shared" si="119"/>
        <v>0</v>
      </c>
      <c r="Z702" s="347">
        <f t="shared" si="120"/>
        <v>0</v>
      </c>
      <c r="AA702" s="347">
        <f t="shared" si="121"/>
        <v>0</v>
      </c>
      <c r="AB702" s="347" t="str">
        <f t="shared" si="122"/>
        <v/>
      </c>
      <c r="AC702" s="347" t="str">
        <f t="shared" si="123"/>
        <v/>
      </c>
      <c r="AD702" s="347" t="str">
        <f t="shared" si="124"/>
        <v/>
      </c>
      <c r="AE702" s="347" t="str">
        <f t="shared" si="125"/>
        <v/>
      </c>
    </row>
    <row r="703" spans="1:31" s="344" customFormat="1" ht="21" customHeight="1" x14ac:dyDescent="0.25">
      <c r="A703" s="346" t="s">
        <v>14768</v>
      </c>
      <c r="B703" s="346" t="s">
        <v>15740</v>
      </c>
      <c r="C703" s="346" t="s">
        <v>15491</v>
      </c>
      <c r="D703" s="346" t="s">
        <v>1</v>
      </c>
      <c r="E703" s="346" t="s">
        <v>103</v>
      </c>
      <c r="F703" s="346">
        <v>1</v>
      </c>
      <c r="G703" s="346">
        <v>0</v>
      </c>
      <c r="H703" s="346">
        <v>3</v>
      </c>
      <c r="I703" s="346"/>
      <c r="J703" s="346" t="s">
        <v>15491</v>
      </c>
      <c r="K703" s="346"/>
      <c r="L703" s="346" t="s">
        <v>15509</v>
      </c>
      <c r="M703" s="346" t="s">
        <v>15491</v>
      </c>
      <c r="N703" s="346" t="s">
        <v>15493</v>
      </c>
      <c r="O703" s="346" t="s">
        <v>15494</v>
      </c>
      <c r="P703" s="346" t="s">
        <v>15495</v>
      </c>
      <c r="Q703" s="346" t="s">
        <v>15496</v>
      </c>
      <c r="R703" s="347">
        <f t="shared" si="112"/>
        <v>0</v>
      </c>
      <c r="S703" s="347">
        <f t="shared" si="113"/>
        <v>0</v>
      </c>
      <c r="T703" s="347">
        <f t="shared" si="114"/>
        <v>0</v>
      </c>
      <c r="U703" s="347">
        <f t="shared" si="115"/>
        <v>0</v>
      </c>
      <c r="V703" s="347">
        <f t="shared" si="116"/>
        <v>0</v>
      </c>
      <c r="W703" s="347">
        <f t="shared" si="117"/>
        <v>0</v>
      </c>
      <c r="X703" s="347">
        <f t="shared" si="118"/>
        <v>0</v>
      </c>
      <c r="Y703" s="347">
        <f t="shared" si="119"/>
        <v>0</v>
      </c>
      <c r="Z703" s="347">
        <f t="shared" si="120"/>
        <v>0</v>
      </c>
      <c r="AA703" s="347">
        <f t="shared" si="121"/>
        <v>0</v>
      </c>
      <c r="AB703" s="347" t="str">
        <f t="shared" si="122"/>
        <v/>
      </c>
      <c r="AC703" s="347" t="str">
        <f t="shared" si="123"/>
        <v/>
      </c>
      <c r="AD703" s="347" t="str">
        <f t="shared" si="124"/>
        <v/>
      </c>
      <c r="AE703" s="347" t="str">
        <f t="shared" si="125"/>
        <v/>
      </c>
    </row>
    <row r="704" spans="1:31" s="344" customFormat="1" ht="21" customHeight="1" x14ac:dyDescent="0.25">
      <c r="A704" s="346" t="s">
        <v>14768</v>
      </c>
      <c r="B704" s="346" t="s">
        <v>15741</v>
      </c>
      <c r="C704" s="346" t="s">
        <v>15498</v>
      </c>
      <c r="D704" s="346" t="s">
        <v>1</v>
      </c>
      <c r="E704" s="346" t="s">
        <v>103</v>
      </c>
      <c r="F704" s="346">
        <v>2</v>
      </c>
      <c r="G704" s="346">
        <v>0</v>
      </c>
      <c r="H704" s="346">
        <v>3</v>
      </c>
      <c r="I704" s="346"/>
      <c r="J704" s="346" t="s">
        <v>15498</v>
      </c>
      <c r="K704" s="346"/>
      <c r="L704" s="346" t="s">
        <v>15511</v>
      </c>
      <c r="M704" s="346" t="s">
        <v>15498</v>
      </c>
      <c r="N704" s="346" t="s">
        <v>15500</v>
      </c>
      <c r="O704" s="346" t="s">
        <v>15501</v>
      </c>
      <c r="P704" s="346" t="s">
        <v>15502</v>
      </c>
      <c r="Q704" s="346" t="s">
        <v>15503</v>
      </c>
      <c r="R704" s="347">
        <f t="shared" si="112"/>
        <v>0</v>
      </c>
      <c r="S704" s="347">
        <f t="shared" si="113"/>
        <v>0</v>
      </c>
      <c r="T704" s="347">
        <f t="shared" si="114"/>
        <v>0</v>
      </c>
      <c r="U704" s="347">
        <f t="shared" si="115"/>
        <v>0</v>
      </c>
      <c r="V704" s="347">
        <f t="shared" si="116"/>
        <v>0</v>
      </c>
      <c r="W704" s="347">
        <f t="shared" si="117"/>
        <v>0</v>
      </c>
      <c r="X704" s="347">
        <f t="shared" si="118"/>
        <v>0</v>
      </c>
      <c r="Y704" s="347">
        <f t="shared" si="119"/>
        <v>0</v>
      </c>
      <c r="Z704" s="347">
        <f t="shared" si="120"/>
        <v>0</v>
      </c>
      <c r="AA704" s="347">
        <f t="shared" si="121"/>
        <v>0</v>
      </c>
      <c r="AB704" s="347" t="str">
        <f t="shared" si="122"/>
        <v/>
      </c>
      <c r="AC704" s="347" t="str">
        <f t="shared" si="123"/>
        <v/>
      </c>
      <c r="AD704" s="347" t="str">
        <f t="shared" si="124"/>
        <v/>
      </c>
      <c r="AE704" s="347" t="str">
        <f t="shared" si="125"/>
        <v/>
      </c>
    </row>
    <row r="705" spans="1:31" s="344" customFormat="1" ht="21" customHeight="1" x14ac:dyDescent="0.25">
      <c r="A705" s="346" t="s">
        <v>14768</v>
      </c>
      <c r="B705" s="346" t="s">
        <v>15742</v>
      </c>
      <c r="C705" s="346" t="s">
        <v>14940</v>
      </c>
      <c r="D705" s="346" t="s">
        <v>1</v>
      </c>
      <c r="E705" s="346" t="s">
        <v>103</v>
      </c>
      <c r="F705" s="346">
        <v>3</v>
      </c>
      <c r="G705" s="346">
        <v>0</v>
      </c>
      <c r="H705" s="346">
        <v>2</v>
      </c>
      <c r="I705" s="346"/>
      <c r="J705" s="346" t="s">
        <v>14940</v>
      </c>
      <c r="K705" s="346"/>
      <c r="L705" s="346" t="s">
        <v>14957</v>
      </c>
      <c r="M705" s="346" t="s">
        <v>14940</v>
      </c>
      <c r="N705" s="346" t="s">
        <v>126</v>
      </c>
      <c r="O705" s="346" t="s">
        <v>14942</v>
      </c>
      <c r="P705" s="346" t="s">
        <v>14943</v>
      </c>
      <c r="Q705" s="346" t="s">
        <v>14944</v>
      </c>
      <c r="R705" s="347">
        <f t="shared" si="112"/>
        <v>0</v>
      </c>
      <c r="S705" s="347">
        <f t="shared" si="113"/>
        <v>0</v>
      </c>
      <c r="T705" s="347">
        <f t="shared" si="114"/>
        <v>0</v>
      </c>
      <c r="U705" s="347">
        <f t="shared" si="115"/>
        <v>0</v>
      </c>
      <c r="V705" s="347">
        <f t="shared" si="116"/>
        <v>0</v>
      </c>
      <c r="W705" s="347">
        <f t="shared" si="117"/>
        <v>0</v>
      </c>
      <c r="X705" s="347">
        <f t="shared" si="118"/>
        <v>0</v>
      </c>
      <c r="Y705" s="347">
        <f t="shared" si="119"/>
        <v>0</v>
      </c>
      <c r="Z705" s="347">
        <f t="shared" si="120"/>
        <v>0</v>
      </c>
      <c r="AA705" s="347">
        <f t="shared" si="121"/>
        <v>0</v>
      </c>
      <c r="AB705" s="347" t="str">
        <f t="shared" si="122"/>
        <v/>
      </c>
      <c r="AC705" s="347" t="str">
        <f t="shared" si="123"/>
        <v/>
      </c>
      <c r="AD705" s="347" t="str">
        <f t="shared" si="124"/>
        <v/>
      </c>
      <c r="AE705" s="347" t="str">
        <f t="shared" si="125"/>
        <v/>
      </c>
    </row>
    <row r="706" spans="1:31" s="344" customFormat="1" ht="21" customHeight="1" x14ac:dyDescent="0.25">
      <c r="A706" s="346" t="s">
        <v>14768</v>
      </c>
      <c r="B706" s="346" t="s">
        <v>15743</v>
      </c>
      <c r="C706" s="346" t="s">
        <v>14946</v>
      </c>
      <c r="D706" s="346" t="s">
        <v>1</v>
      </c>
      <c r="E706" s="346" t="s">
        <v>103</v>
      </c>
      <c r="F706" s="346">
        <v>4</v>
      </c>
      <c r="G706" s="346">
        <v>0</v>
      </c>
      <c r="H706" s="346">
        <v>2</v>
      </c>
      <c r="I706" s="346"/>
      <c r="J706" s="346" t="s">
        <v>14946</v>
      </c>
      <c r="K706" s="346"/>
      <c r="L706" s="346" t="s">
        <v>14959</v>
      </c>
      <c r="M706" s="346" t="s">
        <v>14946</v>
      </c>
      <c r="N706" s="346" t="s">
        <v>14948</v>
      </c>
      <c r="O706" s="346" t="s">
        <v>14949</v>
      </c>
      <c r="P706" s="346" t="s">
        <v>14950</v>
      </c>
      <c r="Q706" s="346" t="s">
        <v>14951</v>
      </c>
      <c r="R706" s="347">
        <f t="shared" si="112"/>
        <v>0</v>
      </c>
      <c r="S706" s="347">
        <f t="shared" si="113"/>
        <v>0</v>
      </c>
      <c r="T706" s="347">
        <f t="shared" si="114"/>
        <v>0</v>
      </c>
      <c r="U706" s="347">
        <f t="shared" si="115"/>
        <v>0</v>
      </c>
      <c r="V706" s="347">
        <f t="shared" si="116"/>
        <v>0</v>
      </c>
      <c r="W706" s="347">
        <f t="shared" si="117"/>
        <v>0</v>
      </c>
      <c r="X706" s="347">
        <f t="shared" si="118"/>
        <v>0</v>
      </c>
      <c r="Y706" s="347">
        <f t="shared" si="119"/>
        <v>0</v>
      </c>
      <c r="Z706" s="347">
        <f t="shared" si="120"/>
        <v>0</v>
      </c>
      <c r="AA706" s="347">
        <f t="shared" si="121"/>
        <v>0</v>
      </c>
      <c r="AB706" s="347" t="str">
        <f t="shared" si="122"/>
        <v/>
      </c>
      <c r="AC706" s="347" t="str">
        <f t="shared" si="123"/>
        <v/>
      </c>
      <c r="AD706" s="347" t="str">
        <f t="shared" si="124"/>
        <v/>
      </c>
      <c r="AE706" s="347" t="str">
        <f t="shared" si="125"/>
        <v/>
      </c>
    </row>
    <row r="707" spans="1:31" s="344" customFormat="1" ht="21" customHeight="1" x14ac:dyDescent="0.25">
      <c r="A707" s="346" t="s">
        <v>14768</v>
      </c>
      <c r="B707" s="346" t="s">
        <v>15744</v>
      </c>
      <c r="C707" s="346" t="s">
        <v>15745</v>
      </c>
      <c r="D707" s="346" t="s">
        <v>1</v>
      </c>
      <c r="E707" s="346" t="s">
        <v>14954</v>
      </c>
      <c r="F707" s="346">
        <v>5</v>
      </c>
      <c r="G707" s="346">
        <v>0</v>
      </c>
      <c r="H707" s="346">
        <v>0</v>
      </c>
      <c r="I707" s="346"/>
      <c r="J707" s="346"/>
      <c r="K707" s="346"/>
      <c r="L707" s="346"/>
      <c r="M707" s="346"/>
      <c r="N707" s="346"/>
      <c r="O707" s="346"/>
      <c r="P707" s="346"/>
      <c r="Q707" s="346"/>
      <c r="R707" s="347">
        <f t="shared" si="112"/>
        <v>0</v>
      </c>
      <c r="S707" s="347">
        <f t="shared" si="113"/>
        <v>0</v>
      </c>
      <c r="T707" s="347">
        <f t="shared" si="114"/>
        <v>0</v>
      </c>
      <c r="U707" s="347">
        <f t="shared" si="115"/>
        <v>0</v>
      </c>
      <c r="V707" s="347">
        <f t="shared" si="116"/>
        <v>0</v>
      </c>
      <c r="W707" s="347">
        <f t="shared" si="117"/>
        <v>0</v>
      </c>
      <c r="X707" s="347">
        <f t="shared" si="118"/>
        <v>0</v>
      </c>
      <c r="Y707" s="347">
        <f t="shared" si="119"/>
        <v>0</v>
      </c>
      <c r="Z707" s="347">
        <f t="shared" si="120"/>
        <v>0</v>
      </c>
      <c r="AA707" s="347">
        <f t="shared" si="121"/>
        <v>0</v>
      </c>
      <c r="AB707" s="347" t="str">
        <f t="shared" si="122"/>
        <v/>
      </c>
      <c r="AC707" s="347" t="str">
        <f t="shared" si="123"/>
        <v/>
      </c>
      <c r="AD707" s="347" t="str">
        <f t="shared" si="124"/>
        <v/>
      </c>
      <c r="AE707" s="347" t="str">
        <f t="shared" si="125"/>
        <v/>
      </c>
    </row>
    <row r="708" spans="1:31" s="344" customFormat="1" ht="21" customHeight="1" x14ac:dyDescent="0.25">
      <c r="A708" s="346" t="s">
        <v>14777</v>
      </c>
      <c r="B708" s="346" t="s">
        <v>15746</v>
      </c>
      <c r="C708" s="346" t="s">
        <v>15517</v>
      </c>
      <c r="D708" s="346" t="s">
        <v>4</v>
      </c>
      <c r="E708" s="346" t="s">
        <v>103</v>
      </c>
      <c r="F708" s="346">
        <v>1</v>
      </c>
      <c r="G708" s="346">
        <v>4</v>
      </c>
      <c r="H708" s="346">
        <v>0</v>
      </c>
      <c r="I708" s="346" t="s">
        <v>15517</v>
      </c>
      <c r="J708" s="346"/>
      <c r="K708" s="346" t="s">
        <v>15518</v>
      </c>
      <c r="L708" s="346"/>
      <c r="M708" s="346" t="s">
        <v>15517</v>
      </c>
      <c r="N708" s="346" t="s">
        <v>15519</v>
      </c>
      <c r="O708" s="346" t="s">
        <v>15520</v>
      </c>
      <c r="P708" s="346" t="s">
        <v>15521</v>
      </c>
      <c r="Q708" s="346" t="s">
        <v>15522</v>
      </c>
      <c r="R708" s="347">
        <f t="shared" si="112"/>
        <v>0</v>
      </c>
      <c r="S708" s="347">
        <f t="shared" si="113"/>
        <v>0</v>
      </c>
      <c r="T708" s="347">
        <f t="shared" si="114"/>
        <v>0</v>
      </c>
      <c r="U708" s="347">
        <f t="shared" si="115"/>
        <v>0</v>
      </c>
      <c r="V708" s="347">
        <f t="shared" si="116"/>
        <v>0</v>
      </c>
      <c r="W708" s="347">
        <f t="shared" si="117"/>
        <v>0</v>
      </c>
      <c r="X708" s="347">
        <f t="shared" si="118"/>
        <v>0</v>
      </c>
      <c r="Y708" s="347">
        <f t="shared" si="119"/>
        <v>0</v>
      </c>
      <c r="Z708" s="347">
        <f t="shared" si="120"/>
        <v>0</v>
      </c>
      <c r="AA708" s="347">
        <f t="shared" si="121"/>
        <v>0</v>
      </c>
      <c r="AB708" s="347" t="str">
        <f t="shared" si="122"/>
        <v/>
      </c>
      <c r="AC708" s="347" t="str">
        <f t="shared" si="123"/>
        <v/>
      </c>
      <c r="AD708" s="347" t="str">
        <f t="shared" si="124"/>
        <v/>
      </c>
      <c r="AE708" s="347" t="str">
        <f t="shared" si="125"/>
        <v/>
      </c>
    </row>
    <row r="709" spans="1:31" s="344" customFormat="1" ht="21" customHeight="1" x14ac:dyDescent="0.25">
      <c r="A709" s="346" t="s">
        <v>14777</v>
      </c>
      <c r="B709" s="346" t="s">
        <v>15747</v>
      </c>
      <c r="C709" s="346" t="s">
        <v>15524</v>
      </c>
      <c r="D709" s="346" t="s">
        <v>4</v>
      </c>
      <c r="E709" s="346" t="s">
        <v>103</v>
      </c>
      <c r="F709" s="346">
        <v>2</v>
      </c>
      <c r="G709" s="346">
        <v>3</v>
      </c>
      <c r="H709" s="346">
        <v>0</v>
      </c>
      <c r="I709" s="346" t="s">
        <v>15524</v>
      </c>
      <c r="J709" s="346"/>
      <c r="K709" s="346" t="s">
        <v>15525</v>
      </c>
      <c r="L709" s="346"/>
      <c r="M709" s="346" t="s">
        <v>15524</v>
      </c>
      <c r="N709" s="346" t="s">
        <v>15526</v>
      </c>
      <c r="O709" s="346" t="s">
        <v>15711</v>
      </c>
      <c r="P709" s="346"/>
      <c r="Q709" s="346"/>
      <c r="R709" s="347">
        <f t="shared" si="112"/>
        <v>0</v>
      </c>
      <c r="S709" s="347">
        <f t="shared" si="113"/>
        <v>0</v>
      </c>
      <c r="T709" s="347">
        <f t="shared" si="114"/>
        <v>0</v>
      </c>
      <c r="U709" s="347">
        <f t="shared" si="115"/>
        <v>0</v>
      </c>
      <c r="V709" s="347">
        <f t="shared" si="116"/>
        <v>0</v>
      </c>
      <c r="W709" s="347">
        <f t="shared" si="117"/>
        <v>0</v>
      </c>
      <c r="X709" s="347">
        <f t="shared" si="118"/>
        <v>0</v>
      </c>
      <c r="Y709" s="347">
        <f t="shared" si="119"/>
        <v>0</v>
      </c>
      <c r="Z709" s="347">
        <f t="shared" si="120"/>
        <v>0</v>
      </c>
      <c r="AA709" s="347">
        <f t="shared" si="121"/>
        <v>0</v>
      </c>
      <c r="AB709" s="347" t="str">
        <f t="shared" si="122"/>
        <v/>
      </c>
      <c r="AC709" s="347" t="str">
        <f t="shared" si="123"/>
        <v/>
      </c>
      <c r="AD709" s="347" t="str">
        <f t="shared" si="124"/>
        <v/>
      </c>
      <c r="AE709" s="347" t="str">
        <f t="shared" si="125"/>
        <v/>
      </c>
    </row>
    <row r="710" spans="1:31" s="344" customFormat="1" ht="21" customHeight="1" x14ac:dyDescent="0.25">
      <c r="A710" s="346" t="s">
        <v>14777</v>
      </c>
      <c r="B710" s="346" t="s">
        <v>15748</v>
      </c>
      <c r="C710" s="346" t="s">
        <v>14933</v>
      </c>
      <c r="D710" s="346" t="s">
        <v>4</v>
      </c>
      <c r="E710" s="346" t="s">
        <v>103</v>
      </c>
      <c r="F710" s="346">
        <v>3</v>
      </c>
      <c r="G710" s="346">
        <v>3</v>
      </c>
      <c r="H710" s="346">
        <v>0</v>
      </c>
      <c r="I710" s="346" t="s">
        <v>14933</v>
      </c>
      <c r="J710" s="346"/>
      <c r="K710" s="346" t="s">
        <v>14934</v>
      </c>
      <c r="L710" s="346"/>
      <c r="M710" s="346" t="s">
        <v>14933</v>
      </c>
      <c r="N710" s="346" t="s">
        <v>14935</v>
      </c>
      <c r="O710" s="346" t="s">
        <v>14936</v>
      </c>
      <c r="P710" s="346" t="s">
        <v>14937</v>
      </c>
      <c r="Q710" s="346" t="s">
        <v>14938</v>
      </c>
      <c r="R710" s="347">
        <f t="shared" si="112"/>
        <v>0</v>
      </c>
      <c r="S710" s="347">
        <f t="shared" si="113"/>
        <v>0</v>
      </c>
      <c r="T710" s="347">
        <f t="shared" si="114"/>
        <v>0</v>
      </c>
      <c r="U710" s="347">
        <f t="shared" si="115"/>
        <v>0</v>
      </c>
      <c r="V710" s="347">
        <f t="shared" si="116"/>
        <v>0</v>
      </c>
      <c r="W710" s="347">
        <f t="shared" si="117"/>
        <v>0</v>
      </c>
      <c r="X710" s="347">
        <f t="shared" si="118"/>
        <v>0</v>
      </c>
      <c r="Y710" s="347">
        <f t="shared" si="119"/>
        <v>0</v>
      </c>
      <c r="Z710" s="347">
        <f t="shared" si="120"/>
        <v>0</v>
      </c>
      <c r="AA710" s="347">
        <f t="shared" si="121"/>
        <v>0</v>
      </c>
      <c r="AB710" s="347" t="str">
        <f t="shared" si="122"/>
        <v/>
      </c>
      <c r="AC710" s="347" t="str">
        <f t="shared" si="123"/>
        <v/>
      </c>
      <c r="AD710" s="347" t="str">
        <f t="shared" si="124"/>
        <v/>
      </c>
      <c r="AE710" s="347" t="str">
        <f t="shared" si="125"/>
        <v/>
      </c>
    </row>
    <row r="711" spans="1:31" s="344" customFormat="1" ht="21" customHeight="1" x14ac:dyDescent="0.25">
      <c r="A711" s="346" t="s">
        <v>14777</v>
      </c>
      <c r="B711" s="346" t="s">
        <v>15749</v>
      </c>
      <c r="C711" s="346" t="s">
        <v>14940</v>
      </c>
      <c r="D711" s="346" t="s">
        <v>4</v>
      </c>
      <c r="E711" s="346" t="s">
        <v>103</v>
      </c>
      <c r="F711" s="346">
        <v>4</v>
      </c>
      <c r="G711" s="346">
        <v>2</v>
      </c>
      <c r="H711" s="346">
        <v>0</v>
      </c>
      <c r="I711" s="346" t="s">
        <v>14940</v>
      </c>
      <c r="J711" s="346"/>
      <c r="K711" s="346" t="s">
        <v>14941</v>
      </c>
      <c r="L711" s="346"/>
      <c r="M711" s="346" t="s">
        <v>14940</v>
      </c>
      <c r="N711" s="346" t="s">
        <v>126</v>
      </c>
      <c r="O711" s="346" t="s">
        <v>14942</v>
      </c>
      <c r="P711" s="346" t="s">
        <v>14943</v>
      </c>
      <c r="Q711" s="346" t="s">
        <v>14944</v>
      </c>
      <c r="R711" s="347">
        <f t="shared" si="112"/>
        <v>0</v>
      </c>
      <c r="S711" s="347">
        <f t="shared" si="113"/>
        <v>0</v>
      </c>
      <c r="T711" s="347">
        <f t="shared" si="114"/>
        <v>0</v>
      </c>
      <c r="U711" s="347">
        <f t="shared" si="115"/>
        <v>0</v>
      </c>
      <c r="V711" s="347">
        <f t="shared" si="116"/>
        <v>0</v>
      </c>
      <c r="W711" s="347">
        <f t="shared" si="117"/>
        <v>0</v>
      </c>
      <c r="X711" s="347">
        <f t="shared" si="118"/>
        <v>0</v>
      </c>
      <c r="Y711" s="347">
        <f t="shared" si="119"/>
        <v>0</v>
      </c>
      <c r="Z711" s="347">
        <f t="shared" si="120"/>
        <v>0</v>
      </c>
      <c r="AA711" s="347">
        <f t="shared" si="121"/>
        <v>0</v>
      </c>
      <c r="AB711" s="347" t="str">
        <f t="shared" si="122"/>
        <v/>
      </c>
      <c r="AC711" s="347" t="str">
        <f t="shared" si="123"/>
        <v/>
      </c>
      <c r="AD711" s="347" t="str">
        <f t="shared" si="124"/>
        <v/>
      </c>
      <c r="AE711" s="347" t="str">
        <f t="shared" si="125"/>
        <v/>
      </c>
    </row>
    <row r="712" spans="1:31" s="344" customFormat="1" ht="21" customHeight="1" x14ac:dyDescent="0.25">
      <c r="A712" s="346" t="s">
        <v>14777</v>
      </c>
      <c r="B712" s="346" t="s">
        <v>15750</v>
      </c>
      <c r="C712" s="346" t="s">
        <v>15751</v>
      </c>
      <c r="D712" s="346" t="s">
        <v>4</v>
      </c>
      <c r="E712" s="346" t="s">
        <v>14954</v>
      </c>
      <c r="F712" s="346">
        <v>5</v>
      </c>
      <c r="G712" s="346">
        <v>0</v>
      </c>
      <c r="H712" s="346">
        <v>0</v>
      </c>
      <c r="I712" s="346"/>
      <c r="J712" s="346"/>
      <c r="K712" s="346"/>
      <c r="L712" s="346"/>
      <c r="M712" s="346"/>
      <c r="N712" s="346"/>
      <c r="O712" s="346"/>
      <c r="P712" s="346"/>
      <c r="Q712" s="346"/>
      <c r="R712" s="347">
        <f t="shared" si="112"/>
        <v>0</v>
      </c>
      <c r="S712" s="347">
        <f t="shared" si="113"/>
        <v>0</v>
      </c>
      <c r="T712" s="347">
        <f t="shared" si="114"/>
        <v>0</v>
      </c>
      <c r="U712" s="347">
        <f t="shared" si="115"/>
        <v>0</v>
      </c>
      <c r="V712" s="347">
        <f t="shared" si="116"/>
        <v>0</v>
      </c>
      <c r="W712" s="347">
        <f t="shared" si="117"/>
        <v>0</v>
      </c>
      <c r="X712" s="347">
        <f t="shared" si="118"/>
        <v>0</v>
      </c>
      <c r="Y712" s="347">
        <f t="shared" si="119"/>
        <v>0</v>
      </c>
      <c r="Z712" s="347">
        <f t="shared" si="120"/>
        <v>0</v>
      </c>
      <c r="AA712" s="347">
        <f t="shared" si="121"/>
        <v>0</v>
      </c>
      <c r="AB712" s="347" t="str">
        <f t="shared" si="122"/>
        <v/>
      </c>
      <c r="AC712" s="347" t="str">
        <f t="shared" si="123"/>
        <v/>
      </c>
      <c r="AD712" s="347" t="str">
        <f t="shared" si="124"/>
        <v/>
      </c>
      <c r="AE712" s="347" t="str">
        <f t="shared" si="125"/>
        <v/>
      </c>
    </row>
    <row r="713" spans="1:31" s="344" customFormat="1" ht="21" customHeight="1" x14ac:dyDescent="0.25">
      <c r="A713" s="346" t="s">
        <v>14777</v>
      </c>
      <c r="B713" s="346" t="s">
        <v>15752</v>
      </c>
      <c r="C713" s="346" t="s">
        <v>15517</v>
      </c>
      <c r="D713" s="346" t="s">
        <v>1</v>
      </c>
      <c r="E713" s="346" t="s">
        <v>103</v>
      </c>
      <c r="F713" s="346">
        <v>1</v>
      </c>
      <c r="G713" s="346">
        <v>0</v>
      </c>
      <c r="H713" s="346">
        <v>3</v>
      </c>
      <c r="I713" s="346"/>
      <c r="J713" s="346" t="s">
        <v>15517</v>
      </c>
      <c r="K713" s="346"/>
      <c r="L713" s="346" t="s">
        <v>15532</v>
      </c>
      <c r="M713" s="346" t="s">
        <v>15517</v>
      </c>
      <c r="N713" s="346" t="s">
        <v>15519</v>
      </c>
      <c r="O713" s="346" t="s">
        <v>15520</v>
      </c>
      <c r="P713" s="346" t="s">
        <v>15521</v>
      </c>
      <c r="Q713" s="346" t="s">
        <v>15522</v>
      </c>
      <c r="R713" s="347">
        <f t="shared" si="112"/>
        <v>0</v>
      </c>
      <c r="S713" s="347">
        <f t="shared" si="113"/>
        <v>0</v>
      </c>
      <c r="T713" s="347">
        <f t="shared" si="114"/>
        <v>0</v>
      </c>
      <c r="U713" s="347">
        <f t="shared" si="115"/>
        <v>0</v>
      </c>
      <c r="V713" s="347">
        <f t="shared" si="116"/>
        <v>0</v>
      </c>
      <c r="W713" s="347">
        <f t="shared" si="117"/>
        <v>0</v>
      </c>
      <c r="X713" s="347">
        <f t="shared" si="118"/>
        <v>0</v>
      </c>
      <c r="Y713" s="347">
        <f t="shared" si="119"/>
        <v>0</v>
      </c>
      <c r="Z713" s="347">
        <f t="shared" si="120"/>
        <v>0</v>
      </c>
      <c r="AA713" s="347">
        <f t="shared" si="121"/>
        <v>0</v>
      </c>
      <c r="AB713" s="347" t="str">
        <f t="shared" si="122"/>
        <v/>
      </c>
      <c r="AC713" s="347" t="str">
        <f t="shared" si="123"/>
        <v/>
      </c>
      <c r="AD713" s="347" t="str">
        <f t="shared" si="124"/>
        <v/>
      </c>
      <c r="AE713" s="347" t="str">
        <f t="shared" si="125"/>
        <v/>
      </c>
    </row>
    <row r="714" spans="1:31" s="344" customFormat="1" ht="21" customHeight="1" x14ac:dyDescent="0.25">
      <c r="A714" s="346" t="s">
        <v>14777</v>
      </c>
      <c r="B714" s="346" t="s">
        <v>15753</v>
      </c>
      <c r="C714" s="346" t="s">
        <v>15524</v>
      </c>
      <c r="D714" s="346" t="s">
        <v>1</v>
      </c>
      <c r="E714" s="346" t="s">
        <v>103</v>
      </c>
      <c r="F714" s="346">
        <v>2</v>
      </c>
      <c r="G714" s="346">
        <v>0</v>
      </c>
      <c r="H714" s="346">
        <v>3</v>
      </c>
      <c r="I714" s="346"/>
      <c r="J714" s="346" t="s">
        <v>15524</v>
      </c>
      <c r="K714" s="346"/>
      <c r="L714" s="346" t="s">
        <v>15534</v>
      </c>
      <c r="M714" s="346" t="s">
        <v>15524</v>
      </c>
      <c r="N714" s="346" t="s">
        <v>15526</v>
      </c>
      <c r="O714" s="346" t="s">
        <v>15711</v>
      </c>
      <c r="P714" s="346"/>
      <c r="Q714" s="346"/>
      <c r="R714" s="347">
        <f t="shared" si="112"/>
        <v>0</v>
      </c>
      <c r="S714" s="347">
        <f t="shared" si="113"/>
        <v>0</v>
      </c>
      <c r="T714" s="347">
        <f t="shared" si="114"/>
        <v>0</v>
      </c>
      <c r="U714" s="347">
        <f t="shared" si="115"/>
        <v>0</v>
      </c>
      <c r="V714" s="347">
        <f t="shared" si="116"/>
        <v>0</v>
      </c>
      <c r="W714" s="347">
        <f t="shared" si="117"/>
        <v>0</v>
      </c>
      <c r="X714" s="347">
        <f t="shared" si="118"/>
        <v>0</v>
      </c>
      <c r="Y714" s="347">
        <f t="shared" si="119"/>
        <v>0</v>
      </c>
      <c r="Z714" s="347">
        <f t="shared" si="120"/>
        <v>0</v>
      </c>
      <c r="AA714" s="347">
        <f t="shared" si="121"/>
        <v>0</v>
      </c>
      <c r="AB714" s="347" t="str">
        <f t="shared" si="122"/>
        <v/>
      </c>
      <c r="AC714" s="347" t="str">
        <f t="shared" si="123"/>
        <v/>
      </c>
      <c r="AD714" s="347" t="str">
        <f t="shared" si="124"/>
        <v/>
      </c>
      <c r="AE714" s="347" t="str">
        <f t="shared" si="125"/>
        <v/>
      </c>
    </row>
    <row r="715" spans="1:31" s="344" customFormat="1" ht="21" customHeight="1" x14ac:dyDescent="0.25">
      <c r="A715" s="346" t="s">
        <v>14777</v>
      </c>
      <c r="B715" s="346" t="s">
        <v>15754</v>
      </c>
      <c r="C715" s="346" t="s">
        <v>14940</v>
      </c>
      <c r="D715" s="346" t="s">
        <v>1</v>
      </c>
      <c r="E715" s="346" t="s">
        <v>103</v>
      </c>
      <c r="F715" s="346">
        <v>3</v>
      </c>
      <c r="G715" s="346">
        <v>0</v>
      </c>
      <c r="H715" s="346">
        <v>2</v>
      </c>
      <c r="I715" s="346"/>
      <c r="J715" s="346" t="s">
        <v>14940</v>
      </c>
      <c r="K715" s="346"/>
      <c r="L715" s="346" t="s">
        <v>14957</v>
      </c>
      <c r="M715" s="346" t="s">
        <v>14940</v>
      </c>
      <c r="N715" s="346" t="s">
        <v>126</v>
      </c>
      <c r="O715" s="346" t="s">
        <v>14942</v>
      </c>
      <c r="P715" s="346" t="s">
        <v>14943</v>
      </c>
      <c r="Q715" s="346" t="s">
        <v>14944</v>
      </c>
      <c r="R715" s="347">
        <f t="shared" si="112"/>
        <v>0</v>
      </c>
      <c r="S715" s="347">
        <f t="shared" si="113"/>
        <v>0</v>
      </c>
      <c r="T715" s="347">
        <f t="shared" si="114"/>
        <v>0</v>
      </c>
      <c r="U715" s="347">
        <f t="shared" si="115"/>
        <v>0</v>
      </c>
      <c r="V715" s="347">
        <f t="shared" si="116"/>
        <v>0</v>
      </c>
      <c r="W715" s="347">
        <f t="shared" si="117"/>
        <v>0</v>
      </c>
      <c r="X715" s="347">
        <f t="shared" si="118"/>
        <v>0</v>
      </c>
      <c r="Y715" s="347">
        <f t="shared" si="119"/>
        <v>0</v>
      </c>
      <c r="Z715" s="347">
        <f t="shared" si="120"/>
        <v>0</v>
      </c>
      <c r="AA715" s="347">
        <f t="shared" si="121"/>
        <v>0</v>
      </c>
      <c r="AB715" s="347" t="str">
        <f t="shared" si="122"/>
        <v/>
      </c>
      <c r="AC715" s="347" t="str">
        <f t="shared" si="123"/>
        <v/>
      </c>
      <c r="AD715" s="347" t="str">
        <f t="shared" si="124"/>
        <v/>
      </c>
      <c r="AE715" s="347" t="str">
        <f t="shared" si="125"/>
        <v/>
      </c>
    </row>
    <row r="716" spans="1:31" s="344" customFormat="1" ht="21" customHeight="1" x14ac:dyDescent="0.25">
      <c r="A716" s="346" t="s">
        <v>14777</v>
      </c>
      <c r="B716" s="346" t="s">
        <v>15755</v>
      </c>
      <c r="C716" s="346" t="s">
        <v>14946</v>
      </c>
      <c r="D716" s="346" t="s">
        <v>1</v>
      </c>
      <c r="E716" s="346" t="s">
        <v>103</v>
      </c>
      <c r="F716" s="346">
        <v>4</v>
      </c>
      <c r="G716" s="346">
        <v>0</v>
      </c>
      <c r="H716" s="346">
        <v>2</v>
      </c>
      <c r="I716" s="346"/>
      <c r="J716" s="346" t="s">
        <v>14946</v>
      </c>
      <c r="K716" s="346"/>
      <c r="L716" s="346" t="s">
        <v>14959</v>
      </c>
      <c r="M716" s="346" t="s">
        <v>14946</v>
      </c>
      <c r="N716" s="346" t="s">
        <v>14948</v>
      </c>
      <c r="O716" s="346" t="s">
        <v>14949</v>
      </c>
      <c r="P716" s="346" t="s">
        <v>14950</v>
      </c>
      <c r="Q716" s="346" t="s">
        <v>14951</v>
      </c>
      <c r="R716" s="347">
        <f t="shared" si="112"/>
        <v>0</v>
      </c>
      <c r="S716" s="347">
        <f t="shared" si="113"/>
        <v>0</v>
      </c>
      <c r="T716" s="347">
        <f t="shared" si="114"/>
        <v>0</v>
      </c>
      <c r="U716" s="347">
        <f t="shared" si="115"/>
        <v>0</v>
      </c>
      <c r="V716" s="347">
        <f t="shared" si="116"/>
        <v>0</v>
      </c>
      <c r="W716" s="347">
        <f t="shared" si="117"/>
        <v>0</v>
      </c>
      <c r="X716" s="347">
        <f t="shared" si="118"/>
        <v>0</v>
      </c>
      <c r="Y716" s="347">
        <f t="shared" si="119"/>
        <v>0</v>
      </c>
      <c r="Z716" s="347">
        <f t="shared" si="120"/>
        <v>0</v>
      </c>
      <c r="AA716" s="347">
        <f t="shared" si="121"/>
        <v>0</v>
      </c>
      <c r="AB716" s="347" t="str">
        <f t="shared" si="122"/>
        <v/>
      </c>
      <c r="AC716" s="347" t="str">
        <f t="shared" si="123"/>
        <v/>
      </c>
      <c r="AD716" s="347" t="str">
        <f t="shared" si="124"/>
        <v/>
      </c>
      <c r="AE716" s="347" t="str">
        <f t="shared" si="125"/>
        <v/>
      </c>
    </row>
    <row r="717" spans="1:31" s="344" customFormat="1" ht="21" customHeight="1" x14ac:dyDescent="0.25">
      <c r="A717" s="346" t="s">
        <v>14777</v>
      </c>
      <c r="B717" s="346" t="s">
        <v>15756</v>
      </c>
      <c r="C717" s="346" t="s">
        <v>15757</v>
      </c>
      <c r="D717" s="346" t="s">
        <v>1</v>
      </c>
      <c r="E717" s="346" t="s">
        <v>14954</v>
      </c>
      <c r="F717" s="346">
        <v>5</v>
      </c>
      <c r="G717" s="346">
        <v>0</v>
      </c>
      <c r="H717" s="346">
        <v>0</v>
      </c>
      <c r="I717" s="346"/>
      <c r="J717" s="346"/>
      <c r="K717" s="346"/>
      <c r="L717" s="346"/>
      <c r="M717" s="346"/>
      <c r="N717" s="346"/>
      <c r="O717" s="346"/>
      <c r="P717" s="346"/>
      <c r="Q717" s="346"/>
      <c r="R717" s="347">
        <f t="shared" si="112"/>
        <v>0</v>
      </c>
      <c r="S717" s="347">
        <f t="shared" si="113"/>
        <v>0</v>
      </c>
      <c r="T717" s="347">
        <f t="shared" si="114"/>
        <v>0</v>
      </c>
      <c r="U717" s="347">
        <f t="shared" si="115"/>
        <v>0</v>
      </c>
      <c r="V717" s="347">
        <f t="shared" si="116"/>
        <v>0</v>
      </c>
      <c r="W717" s="347">
        <f t="shared" si="117"/>
        <v>0</v>
      </c>
      <c r="X717" s="347">
        <f t="shared" si="118"/>
        <v>0</v>
      </c>
      <c r="Y717" s="347">
        <f t="shared" si="119"/>
        <v>0</v>
      </c>
      <c r="Z717" s="347">
        <f t="shared" si="120"/>
        <v>0</v>
      </c>
      <c r="AA717" s="347">
        <f t="shared" si="121"/>
        <v>0</v>
      </c>
      <c r="AB717" s="347" t="str">
        <f t="shared" si="122"/>
        <v/>
      </c>
      <c r="AC717" s="347" t="str">
        <f t="shared" si="123"/>
        <v/>
      </c>
      <c r="AD717" s="347" t="str">
        <f t="shared" si="124"/>
        <v/>
      </c>
      <c r="AE717" s="347" t="str">
        <f t="shared" si="125"/>
        <v/>
      </c>
    </row>
    <row r="718" spans="1:31" s="344" customFormat="1" ht="21" customHeight="1" x14ac:dyDescent="0.25">
      <c r="A718" s="346" t="s">
        <v>14786</v>
      </c>
      <c r="B718" s="346" t="s">
        <v>15758</v>
      </c>
      <c r="C718" s="346" t="s">
        <v>15540</v>
      </c>
      <c r="D718" s="346" t="s">
        <v>4</v>
      </c>
      <c r="E718" s="346" t="s">
        <v>103</v>
      </c>
      <c r="F718" s="346">
        <v>1</v>
      </c>
      <c r="G718" s="346">
        <v>3</v>
      </c>
      <c r="H718" s="346">
        <v>0</v>
      </c>
      <c r="I718" s="346" t="s">
        <v>15540</v>
      </c>
      <c r="J718" s="346"/>
      <c r="K718" s="346" t="s">
        <v>15541</v>
      </c>
      <c r="L718" s="346"/>
      <c r="M718" s="346" t="s">
        <v>15540</v>
      </c>
      <c r="N718" s="346" t="s">
        <v>15542</v>
      </c>
      <c r="O718" s="346" t="s">
        <v>15543</v>
      </c>
      <c r="P718" s="346" t="s">
        <v>11</v>
      </c>
      <c r="Q718" s="346" t="s">
        <v>15544</v>
      </c>
      <c r="R718" s="347">
        <f t="shared" si="112"/>
        <v>0</v>
      </c>
      <c r="S718" s="347">
        <f t="shared" si="113"/>
        <v>0</v>
      </c>
      <c r="T718" s="347">
        <f t="shared" si="114"/>
        <v>0</v>
      </c>
      <c r="U718" s="347">
        <f t="shared" si="115"/>
        <v>0</v>
      </c>
      <c r="V718" s="347">
        <f t="shared" si="116"/>
        <v>0</v>
      </c>
      <c r="W718" s="347">
        <f t="shared" si="117"/>
        <v>0</v>
      </c>
      <c r="X718" s="347">
        <f t="shared" si="118"/>
        <v>0</v>
      </c>
      <c r="Y718" s="347">
        <f t="shared" si="119"/>
        <v>0</v>
      </c>
      <c r="Z718" s="347">
        <f t="shared" si="120"/>
        <v>0</v>
      </c>
      <c r="AA718" s="347">
        <f t="shared" si="121"/>
        <v>0</v>
      </c>
      <c r="AB718" s="347" t="str">
        <f t="shared" si="122"/>
        <v/>
      </c>
      <c r="AC718" s="347" t="str">
        <f t="shared" si="123"/>
        <v/>
      </c>
      <c r="AD718" s="347" t="str">
        <f t="shared" si="124"/>
        <v/>
      </c>
      <c r="AE718" s="347" t="str">
        <f t="shared" si="125"/>
        <v/>
      </c>
    </row>
    <row r="719" spans="1:31" s="344" customFormat="1" ht="21" customHeight="1" x14ac:dyDescent="0.25">
      <c r="A719" s="346" t="s">
        <v>14786</v>
      </c>
      <c r="B719" s="346" t="s">
        <v>15759</v>
      </c>
      <c r="C719" s="346" t="s">
        <v>15546</v>
      </c>
      <c r="D719" s="346" t="s">
        <v>4</v>
      </c>
      <c r="E719" s="346" t="s">
        <v>103</v>
      </c>
      <c r="F719" s="346">
        <v>2</v>
      </c>
      <c r="G719" s="346">
        <v>3</v>
      </c>
      <c r="H719" s="346">
        <v>0</v>
      </c>
      <c r="I719" s="346" t="s">
        <v>15546</v>
      </c>
      <c r="J719" s="346"/>
      <c r="K719" s="346" t="s">
        <v>15547</v>
      </c>
      <c r="L719" s="346"/>
      <c r="M719" s="346" t="s">
        <v>15546</v>
      </c>
      <c r="N719" s="346" t="s">
        <v>15391</v>
      </c>
      <c r="O719" s="346" t="s">
        <v>15393</v>
      </c>
      <c r="P719" s="346" t="s">
        <v>15394</v>
      </c>
      <c r="Q719" s="346" t="s">
        <v>15395</v>
      </c>
      <c r="R719" s="347">
        <f t="shared" si="112"/>
        <v>0</v>
      </c>
      <c r="S719" s="347">
        <f t="shared" si="113"/>
        <v>0</v>
      </c>
      <c r="T719" s="347">
        <f t="shared" si="114"/>
        <v>0</v>
      </c>
      <c r="U719" s="347">
        <f t="shared" si="115"/>
        <v>0</v>
      </c>
      <c r="V719" s="347">
        <f t="shared" si="116"/>
        <v>0</v>
      </c>
      <c r="W719" s="347">
        <f t="shared" si="117"/>
        <v>0</v>
      </c>
      <c r="X719" s="347">
        <f t="shared" si="118"/>
        <v>0</v>
      </c>
      <c r="Y719" s="347">
        <f t="shared" si="119"/>
        <v>0</v>
      </c>
      <c r="Z719" s="347">
        <f t="shared" si="120"/>
        <v>0</v>
      </c>
      <c r="AA719" s="347">
        <f t="shared" si="121"/>
        <v>0</v>
      </c>
      <c r="AB719" s="347" t="str">
        <f t="shared" si="122"/>
        <v/>
      </c>
      <c r="AC719" s="347" t="str">
        <f t="shared" si="123"/>
        <v/>
      </c>
      <c r="AD719" s="347" t="str">
        <f t="shared" si="124"/>
        <v/>
      </c>
      <c r="AE719" s="347" t="str">
        <f t="shared" si="125"/>
        <v/>
      </c>
    </row>
    <row r="720" spans="1:31" s="344" customFormat="1" ht="21" customHeight="1" x14ac:dyDescent="0.25">
      <c r="A720" s="346" t="s">
        <v>14786</v>
      </c>
      <c r="B720" s="346" t="s">
        <v>15760</v>
      </c>
      <c r="C720" s="346" t="s">
        <v>14933</v>
      </c>
      <c r="D720" s="346" t="s">
        <v>4</v>
      </c>
      <c r="E720" s="346" t="s">
        <v>103</v>
      </c>
      <c r="F720" s="346">
        <v>3</v>
      </c>
      <c r="G720" s="346">
        <v>3</v>
      </c>
      <c r="H720" s="346">
        <v>0</v>
      </c>
      <c r="I720" s="346" t="s">
        <v>14933</v>
      </c>
      <c r="J720" s="346"/>
      <c r="K720" s="346" t="s">
        <v>14934</v>
      </c>
      <c r="L720" s="346"/>
      <c r="M720" s="346" t="s">
        <v>14933</v>
      </c>
      <c r="N720" s="346" t="s">
        <v>14935</v>
      </c>
      <c r="O720" s="346" t="s">
        <v>14936</v>
      </c>
      <c r="P720" s="346" t="s">
        <v>14937</v>
      </c>
      <c r="Q720" s="346" t="s">
        <v>14938</v>
      </c>
      <c r="R720" s="347">
        <f t="shared" si="112"/>
        <v>0</v>
      </c>
      <c r="S720" s="347">
        <f t="shared" si="113"/>
        <v>0</v>
      </c>
      <c r="T720" s="347">
        <f t="shared" si="114"/>
        <v>0</v>
      </c>
      <c r="U720" s="347">
        <f t="shared" si="115"/>
        <v>0</v>
      </c>
      <c r="V720" s="347">
        <f t="shared" si="116"/>
        <v>0</v>
      </c>
      <c r="W720" s="347">
        <f t="shared" si="117"/>
        <v>0</v>
      </c>
      <c r="X720" s="347">
        <f t="shared" si="118"/>
        <v>0</v>
      </c>
      <c r="Y720" s="347">
        <f t="shared" si="119"/>
        <v>0</v>
      </c>
      <c r="Z720" s="347">
        <f t="shared" si="120"/>
        <v>0</v>
      </c>
      <c r="AA720" s="347">
        <f t="shared" si="121"/>
        <v>0</v>
      </c>
      <c r="AB720" s="347" t="str">
        <f t="shared" si="122"/>
        <v/>
      </c>
      <c r="AC720" s="347" t="str">
        <f t="shared" si="123"/>
        <v/>
      </c>
      <c r="AD720" s="347" t="str">
        <f t="shared" si="124"/>
        <v/>
      </c>
      <c r="AE720" s="347" t="str">
        <f t="shared" si="125"/>
        <v/>
      </c>
    </row>
    <row r="721" spans="1:31" s="344" customFormat="1" ht="21" customHeight="1" x14ac:dyDescent="0.25">
      <c r="A721" s="346" t="s">
        <v>14786</v>
      </c>
      <c r="B721" s="346" t="s">
        <v>15761</v>
      </c>
      <c r="C721" s="346" t="s">
        <v>14940</v>
      </c>
      <c r="D721" s="346" t="s">
        <v>4</v>
      </c>
      <c r="E721" s="346" t="s">
        <v>103</v>
      </c>
      <c r="F721" s="346">
        <v>4</v>
      </c>
      <c r="G721" s="346">
        <v>2</v>
      </c>
      <c r="H721" s="346">
        <v>0</v>
      </c>
      <c r="I721" s="346" t="s">
        <v>14940</v>
      </c>
      <c r="J721" s="346"/>
      <c r="K721" s="346" t="s">
        <v>14941</v>
      </c>
      <c r="L721" s="346"/>
      <c r="M721" s="346" t="s">
        <v>14940</v>
      </c>
      <c r="N721" s="346" t="s">
        <v>126</v>
      </c>
      <c r="O721" s="346" t="s">
        <v>14942</v>
      </c>
      <c r="P721" s="346" t="s">
        <v>14943</v>
      </c>
      <c r="Q721" s="346" t="s">
        <v>14944</v>
      </c>
      <c r="R721" s="347">
        <f t="shared" si="112"/>
        <v>0</v>
      </c>
      <c r="S721" s="347">
        <f t="shared" si="113"/>
        <v>0</v>
      </c>
      <c r="T721" s="347">
        <f t="shared" si="114"/>
        <v>0</v>
      </c>
      <c r="U721" s="347">
        <f t="shared" si="115"/>
        <v>0</v>
      </c>
      <c r="V721" s="347">
        <f t="shared" si="116"/>
        <v>0</v>
      </c>
      <c r="W721" s="347">
        <f t="shared" si="117"/>
        <v>0</v>
      </c>
      <c r="X721" s="347">
        <f t="shared" si="118"/>
        <v>0</v>
      </c>
      <c r="Y721" s="347">
        <f t="shared" si="119"/>
        <v>0</v>
      </c>
      <c r="Z721" s="347">
        <f t="shared" si="120"/>
        <v>0</v>
      </c>
      <c r="AA721" s="347">
        <f t="shared" si="121"/>
        <v>0</v>
      </c>
      <c r="AB721" s="347" t="str">
        <f t="shared" si="122"/>
        <v/>
      </c>
      <c r="AC721" s="347" t="str">
        <f t="shared" si="123"/>
        <v/>
      </c>
      <c r="AD721" s="347" t="str">
        <f t="shared" si="124"/>
        <v/>
      </c>
      <c r="AE721" s="347" t="str">
        <f t="shared" si="125"/>
        <v/>
      </c>
    </row>
    <row r="722" spans="1:31" s="344" customFormat="1" ht="21" customHeight="1" x14ac:dyDescent="0.25">
      <c r="A722" s="346" t="s">
        <v>14786</v>
      </c>
      <c r="B722" s="346" t="s">
        <v>15762</v>
      </c>
      <c r="C722" s="346" t="s">
        <v>14946</v>
      </c>
      <c r="D722" s="346" t="s">
        <v>4</v>
      </c>
      <c r="E722" s="346" t="s">
        <v>103</v>
      </c>
      <c r="F722" s="346">
        <v>5</v>
      </c>
      <c r="G722" s="346">
        <v>2</v>
      </c>
      <c r="H722" s="346">
        <v>0</v>
      </c>
      <c r="I722" s="346" t="s">
        <v>14946</v>
      </c>
      <c r="J722" s="346"/>
      <c r="K722" s="346" t="s">
        <v>14947</v>
      </c>
      <c r="L722" s="346"/>
      <c r="M722" s="346" t="s">
        <v>14946</v>
      </c>
      <c r="N722" s="346" t="s">
        <v>14948</v>
      </c>
      <c r="O722" s="346" t="s">
        <v>14949</v>
      </c>
      <c r="P722" s="346" t="s">
        <v>14950</v>
      </c>
      <c r="Q722" s="346" t="s">
        <v>14951</v>
      </c>
      <c r="R722" s="347">
        <f t="shared" si="112"/>
        <v>0</v>
      </c>
      <c r="S722" s="347">
        <f t="shared" si="113"/>
        <v>0</v>
      </c>
      <c r="T722" s="347">
        <f t="shared" si="114"/>
        <v>0</v>
      </c>
      <c r="U722" s="347">
        <f t="shared" si="115"/>
        <v>0</v>
      </c>
      <c r="V722" s="347">
        <f t="shared" si="116"/>
        <v>0</v>
      </c>
      <c r="W722" s="347">
        <f t="shared" si="117"/>
        <v>0</v>
      </c>
      <c r="X722" s="347">
        <f t="shared" si="118"/>
        <v>0</v>
      </c>
      <c r="Y722" s="347">
        <f t="shared" si="119"/>
        <v>0</v>
      </c>
      <c r="Z722" s="347">
        <f t="shared" si="120"/>
        <v>0</v>
      </c>
      <c r="AA722" s="347">
        <f t="shared" si="121"/>
        <v>0</v>
      </c>
      <c r="AB722" s="347" t="str">
        <f t="shared" si="122"/>
        <v/>
      </c>
      <c r="AC722" s="347" t="str">
        <f t="shared" si="123"/>
        <v/>
      </c>
      <c r="AD722" s="347" t="str">
        <f t="shared" si="124"/>
        <v/>
      </c>
      <c r="AE722" s="347" t="str">
        <f t="shared" si="125"/>
        <v/>
      </c>
    </row>
    <row r="723" spans="1:31" s="344" customFormat="1" ht="21" customHeight="1" x14ac:dyDescent="0.25">
      <c r="A723" s="346" t="s">
        <v>14786</v>
      </c>
      <c r="B723" s="346" t="s">
        <v>15763</v>
      </c>
      <c r="C723" s="346" t="s">
        <v>15540</v>
      </c>
      <c r="D723" s="346" t="s">
        <v>1</v>
      </c>
      <c r="E723" s="346" t="s">
        <v>103</v>
      </c>
      <c r="F723" s="346">
        <v>1</v>
      </c>
      <c r="G723" s="346">
        <v>0</v>
      </c>
      <c r="H723" s="346">
        <v>3</v>
      </c>
      <c r="I723" s="346"/>
      <c r="J723" s="346" t="s">
        <v>15540</v>
      </c>
      <c r="K723" s="346"/>
      <c r="L723" s="346" t="s">
        <v>15552</v>
      </c>
      <c r="M723" s="346" t="s">
        <v>15540</v>
      </c>
      <c r="N723" s="346" t="s">
        <v>15542</v>
      </c>
      <c r="O723" s="346" t="s">
        <v>15543</v>
      </c>
      <c r="P723" s="346" t="s">
        <v>11</v>
      </c>
      <c r="Q723" s="346" t="s">
        <v>15544</v>
      </c>
      <c r="R723" s="347">
        <f t="shared" si="112"/>
        <v>0</v>
      </c>
      <c r="S723" s="347">
        <f t="shared" si="113"/>
        <v>0</v>
      </c>
      <c r="T723" s="347">
        <f t="shared" si="114"/>
        <v>0</v>
      </c>
      <c r="U723" s="347">
        <f t="shared" si="115"/>
        <v>0</v>
      </c>
      <c r="V723" s="347">
        <f t="shared" si="116"/>
        <v>0</v>
      </c>
      <c r="W723" s="347">
        <f t="shared" si="117"/>
        <v>0</v>
      </c>
      <c r="X723" s="347">
        <f t="shared" si="118"/>
        <v>0</v>
      </c>
      <c r="Y723" s="347">
        <f t="shared" si="119"/>
        <v>0</v>
      </c>
      <c r="Z723" s="347">
        <f t="shared" si="120"/>
        <v>0</v>
      </c>
      <c r="AA723" s="347">
        <f t="shared" si="121"/>
        <v>0</v>
      </c>
      <c r="AB723" s="347" t="str">
        <f t="shared" si="122"/>
        <v/>
      </c>
      <c r="AC723" s="347" t="str">
        <f t="shared" si="123"/>
        <v/>
      </c>
      <c r="AD723" s="347" t="str">
        <f t="shared" si="124"/>
        <v/>
      </c>
      <c r="AE723" s="347" t="str">
        <f t="shared" si="125"/>
        <v/>
      </c>
    </row>
    <row r="724" spans="1:31" s="344" customFormat="1" ht="21" customHeight="1" x14ac:dyDescent="0.25">
      <c r="A724" s="346" t="s">
        <v>14786</v>
      </c>
      <c r="B724" s="346" t="s">
        <v>15764</v>
      </c>
      <c r="C724" s="346" t="s">
        <v>15546</v>
      </c>
      <c r="D724" s="346" t="s">
        <v>1</v>
      </c>
      <c r="E724" s="346" t="s">
        <v>103</v>
      </c>
      <c r="F724" s="346">
        <v>2</v>
      </c>
      <c r="G724" s="346">
        <v>0</v>
      </c>
      <c r="H724" s="346">
        <v>3</v>
      </c>
      <c r="I724" s="346"/>
      <c r="J724" s="346" t="s">
        <v>15546</v>
      </c>
      <c r="K724" s="346"/>
      <c r="L724" s="346" t="s">
        <v>15554</v>
      </c>
      <c r="M724" s="346" t="s">
        <v>15546</v>
      </c>
      <c r="N724" s="346" t="s">
        <v>15391</v>
      </c>
      <c r="O724" s="346" t="s">
        <v>15393</v>
      </c>
      <c r="P724" s="346" t="s">
        <v>15394</v>
      </c>
      <c r="Q724" s="346" t="s">
        <v>15395</v>
      </c>
      <c r="R724" s="347">
        <f t="shared" si="112"/>
        <v>0</v>
      </c>
      <c r="S724" s="347">
        <f t="shared" si="113"/>
        <v>0</v>
      </c>
      <c r="T724" s="347">
        <f t="shared" si="114"/>
        <v>0</v>
      </c>
      <c r="U724" s="347">
        <f t="shared" si="115"/>
        <v>0</v>
      </c>
      <c r="V724" s="347">
        <f t="shared" si="116"/>
        <v>0</v>
      </c>
      <c r="W724" s="347">
        <f t="shared" si="117"/>
        <v>0</v>
      </c>
      <c r="X724" s="347">
        <f t="shared" si="118"/>
        <v>0</v>
      </c>
      <c r="Y724" s="347">
        <f t="shared" si="119"/>
        <v>0</v>
      </c>
      <c r="Z724" s="347">
        <f t="shared" si="120"/>
        <v>0</v>
      </c>
      <c r="AA724" s="347">
        <f t="shared" si="121"/>
        <v>0</v>
      </c>
      <c r="AB724" s="347" t="str">
        <f t="shared" si="122"/>
        <v/>
      </c>
      <c r="AC724" s="347" t="str">
        <f t="shared" si="123"/>
        <v/>
      </c>
      <c r="AD724" s="347" t="str">
        <f t="shared" si="124"/>
        <v/>
      </c>
      <c r="AE724" s="347" t="str">
        <f t="shared" si="125"/>
        <v/>
      </c>
    </row>
    <row r="725" spans="1:31" s="344" customFormat="1" ht="21" customHeight="1" x14ac:dyDescent="0.25">
      <c r="A725" s="346" t="s">
        <v>14786</v>
      </c>
      <c r="B725" s="346" t="s">
        <v>15765</v>
      </c>
      <c r="C725" s="346" t="s">
        <v>14940</v>
      </c>
      <c r="D725" s="346" t="s">
        <v>1</v>
      </c>
      <c r="E725" s="346" t="s">
        <v>103</v>
      </c>
      <c r="F725" s="346">
        <v>3</v>
      </c>
      <c r="G725" s="346">
        <v>0</v>
      </c>
      <c r="H725" s="346">
        <v>2</v>
      </c>
      <c r="I725" s="346"/>
      <c r="J725" s="346" t="s">
        <v>14940</v>
      </c>
      <c r="K725" s="346"/>
      <c r="L725" s="346" t="s">
        <v>14957</v>
      </c>
      <c r="M725" s="346" t="s">
        <v>14940</v>
      </c>
      <c r="N725" s="346" t="s">
        <v>126</v>
      </c>
      <c r="O725" s="346" t="s">
        <v>14942</v>
      </c>
      <c r="P725" s="346" t="s">
        <v>14943</v>
      </c>
      <c r="Q725" s="346" t="s">
        <v>14944</v>
      </c>
      <c r="R725" s="347">
        <f t="shared" si="112"/>
        <v>0</v>
      </c>
      <c r="S725" s="347">
        <f t="shared" si="113"/>
        <v>0</v>
      </c>
      <c r="T725" s="347">
        <f t="shared" si="114"/>
        <v>0</v>
      </c>
      <c r="U725" s="347">
        <f t="shared" si="115"/>
        <v>0</v>
      </c>
      <c r="V725" s="347">
        <f t="shared" si="116"/>
        <v>0</v>
      </c>
      <c r="W725" s="347">
        <f t="shared" si="117"/>
        <v>0</v>
      </c>
      <c r="X725" s="347">
        <f t="shared" si="118"/>
        <v>0</v>
      </c>
      <c r="Y725" s="347">
        <f t="shared" si="119"/>
        <v>0</v>
      </c>
      <c r="Z725" s="347">
        <f t="shared" si="120"/>
        <v>0</v>
      </c>
      <c r="AA725" s="347">
        <f t="shared" si="121"/>
        <v>0</v>
      </c>
      <c r="AB725" s="347" t="str">
        <f t="shared" si="122"/>
        <v/>
      </c>
      <c r="AC725" s="347" t="str">
        <f t="shared" si="123"/>
        <v/>
      </c>
      <c r="AD725" s="347" t="str">
        <f t="shared" si="124"/>
        <v/>
      </c>
      <c r="AE725" s="347" t="str">
        <f t="shared" si="125"/>
        <v/>
      </c>
    </row>
    <row r="726" spans="1:31" s="344" customFormat="1" ht="21" customHeight="1" x14ac:dyDescent="0.25">
      <c r="A726" s="346" t="s">
        <v>14786</v>
      </c>
      <c r="B726" s="346" t="s">
        <v>15766</v>
      </c>
      <c r="C726" s="346" t="s">
        <v>14946</v>
      </c>
      <c r="D726" s="346" t="s">
        <v>1</v>
      </c>
      <c r="E726" s="346" t="s">
        <v>103</v>
      </c>
      <c r="F726" s="346">
        <v>4</v>
      </c>
      <c r="G726" s="346">
        <v>0</v>
      </c>
      <c r="H726" s="346">
        <v>2</v>
      </c>
      <c r="I726" s="346"/>
      <c r="J726" s="346" t="s">
        <v>14946</v>
      </c>
      <c r="K726" s="346"/>
      <c r="L726" s="346" t="s">
        <v>14959</v>
      </c>
      <c r="M726" s="346" t="s">
        <v>14946</v>
      </c>
      <c r="N726" s="346" t="s">
        <v>14948</v>
      </c>
      <c r="O726" s="346" t="s">
        <v>14949</v>
      </c>
      <c r="P726" s="346" t="s">
        <v>14950</v>
      </c>
      <c r="Q726" s="346" t="s">
        <v>14951</v>
      </c>
      <c r="R726" s="347">
        <f t="shared" si="112"/>
        <v>0</v>
      </c>
      <c r="S726" s="347">
        <f t="shared" si="113"/>
        <v>0</v>
      </c>
      <c r="T726" s="347">
        <f t="shared" si="114"/>
        <v>0</v>
      </c>
      <c r="U726" s="347">
        <f t="shared" si="115"/>
        <v>0</v>
      </c>
      <c r="V726" s="347">
        <f t="shared" si="116"/>
        <v>0</v>
      </c>
      <c r="W726" s="347">
        <f t="shared" si="117"/>
        <v>0</v>
      </c>
      <c r="X726" s="347">
        <f t="shared" si="118"/>
        <v>0</v>
      </c>
      <c r="Y726" s="347">
        <f t="shared" si="119"/>
        <v>0</v>
      </c>
      <c r="Z726" s="347">
        <f t="shared" si="120"/>
        <v>0</v>
      </c>
      <c r="AA726" s="347">
        <f t="shared" si="121"/>
        <v>0</v>
      </c>
      <c r="AB726" s="347" t="str">
        <f t="shared" si="122"/>
        <v/>
      </c>
      <c r="AC726" s="347" t="str">
        <f t="shared" si="123"/>
        <v/>
      </c>
      <c r="AD726" s="347" t="str">
        <f t="shared" si="124"/>
        <v/>
      </c>
      <c r="AE726" s="347" t="str">
        <f t="shared" si="125"/>
        <v/>
      </c>
    </row>
    <row r="727" spans="1:31" s="344" customFormat="1" ht="21" customHeight="1" x14ac:dyDescent="0.25">
      <c r="A727" s="346" t="s">
        <v>14786</v>
      </c>
      <c r="B727" s="346" t="s">
        <v>15767</v>
      </c>
      <c r="C727" s="346" t="s">
        <v>14961</v>
      </c>
      <c r="D727" s="346" t="s">
        <v>1</v>
      </c>
      <c r="E727" s="346" t="s">
        <v>103</v>
      </c>
      <c r="F727" s="346">
        <v>5</v>
      </c>
      <c r="G727" s="346">
        <v>0</v>
      </c>
      <c r="H727" s="346">
        <v>1</v>
      </c>
      <c r="I727" s="346"/>
      <c r="J727" s="346" t="s">
        <v>14961</v>
      </c>
      <c r="K727" s="346"/>
      <c r="L727" s="346" t="s">
        <v>14962</v>
      </c>
      <c r="M727" s="346" t="s">
        <v>14961</v>
      </c>
      <c r="N727" s="346" t="s">
        <v>132</v>
      </c>
      <c r="O727" s="346" t="s">
        <v>14963</v>
      </c>
      <c r="P727" s="346" t="s">
        <v>14964</v>
      </c>
      <c r="Q727" s="346" t="s">
        <v>14965</v>
      </c>
      <c r="R727" s="347">
        <f t="shared" si="112"/>
        <v>0</v>
      </c>
      <c r="S727" s="347">
        <f t="shared" si="113"/>
        <v>0</v>
      </c>
      <c r="T727" s="347">
        <f t="shared" si="114"/>
        <v>0</v>
      </c>
      <c r="U727" s="347">
        <f t="shared" si="115"/>
        <v>0</v>
      </c>
      <c r="V727" s="347">
        <f t="shared" si="116"/>
        <v>0</v>
      </c>
      <c r="W727" s="347">
        <f t="shared" si="117"/>
        <v>0</v>
      </c>
      <c r="X727" s="347">
        <f t="shared" si="118"/>
        <v>0</v>
      </c>
      <c r="Y727" s="347">
        <f t="shared" si="119"/>
        <v>0</v>
      </c>
      <c r="Z727" s="347">
        <f t="shared" si="120"/>
        <v>0</v>
      </c>
      <c r="AA727" s="347">
        <f t="shared" si="121"/>
        <v>0</v>
      </c>
      <c r="AB727" s="347" t="str">
        <f t="shared" si="122"/>
        <v/>
      </c>
      <c r="AC727" s="347" t="str">
        <f t="shared" si="123"/>
        <v/>
      </c>
      <c r="AD727" s="347" t="str">
        <f t="shared" si="124"/>
        <v/>
      </c>
      <c r="AE727" s="347" t="str">
        <f t="shared" si="125"/>
        <v/>
      </c>
    </row>
    <row r="728" spans="1:31" s="344" customFormat="1" ht="21" customHeight="1" x14ac:dyDescent="0.25">
      <c r="A728" s="346" t="s">
        <v>14795</v>
      </c>
      <c r="B728" s="346" t="s">
        <v>15768</v>
      </c>
      <c r="C728" s="346" t="s">
        <v>15134</v>
      </c>
      <c r="D728" s="346" t="s">
        <v>4</v>
      </c>
      <c r="E728" s="346" t="s">
        <v>103</v>
      </c>
      <c r="F728" s="346">
        <v>1</v>
      </c>
      <c r="G728" s="346">
        <v>4</v>
      </c>
      <c r="H728" s="346">
        <v>0</v>
      </c>
      <c r="I728" s="346" t="s">
        <v>15134</v>
      </c>
      <c r="J728" s="346"/>
      <c r="K728" s="346" t="s">
        <v>15135</v>
      </c>
      <c r="L728" s="346"/>
      <c r="M728" s="346" t="s">
        <v>15134</v>
      </c>
      <c r="N728" s="346" t="s">
        <v>1480</v>
      </c>
      <c r="O728" s="346" t="s">
        <v>15136</v>
      </c>
      <c r="P728" s="346" t="s">
        <v>156</v>
      </c>
      <c r="Q728" s="346" t="s">
        <v>152</v>
      </c>
      <c r="R728" s="347">
        <f t="shared" si="112"/>
        <v>0</v>
      </c>
      <c r="S728" s="347">
        <f t="shared" si="113"/>
        <v>0</v>
      </c>
      <c r="T728" s="347">
        <f t="shared" si="114"/>
        <v>0</v>
      </c>
      <c r="U728" s="347">
        <f t="shared" si="115"/>
        <v>0</v>
      </c>
      <c r="V728" s="347">
        <f t="shared" si="116"/>
        <v>0</v>
      </c>
      <c r="W728" s="347">
        <f t="shared" si="117"/>
        <v>0</v>
      </c>
      <c r="X728" s="347">
        <f t="shared" si="118"/>
        <v>0</v>
      </c>
      <c r="Y728" s="347">
        <f t="shared" si="119"/>
        <v>0</v>
      </c>
      <c r="Z728" s="347">
        <f t="shared" si="120"/>
        <v>0</v>
      </c>
      <c r="AA728" s="347">
        <f t="shared" si="121"/>
        <v>0</v>
      </c>
      <c r="AB728" s="347" t="str">
        <f t="shared" si="122"/>
        <v/>
      </c>
      <c r="AC728" s="347" t="str">
        <f t="shared" si="123"/>
        <v/>
      </c>
      <c r="AD728" s="347" t="str">
        <f t="shared" si="124"/>
        <v/>
      </c>
      <c r="AE728" s="347" t="str">
        <f t="shared" si="125"/>
        <v/>
      </c>
    </row>
    <row r="729" spans="1:31" s="344" customFormat="1" ht="21" customHeight="1" x14ac:dyDescent="0.25">
      <c r="A729" s="346" t="s">
        <v>14795</v>
      </c>
      <c r="B729" s="346" t="s">
        <v>15769</v>
      </c>
      <c r="C729" s="346" t="s">
        <v>15138</v>
      </c>
      <c r="D729" s="346" t="s">
        <v>4</v>
      </c>
      <c r="E729" s="346" t="s">
        <v>103</v>
      </c>
      <c r="F729" s="346">
        <v>2</v>
      </c>
      <c r="G729" s="346">
        <v>3</v>
      </c>
      <c r="H729" s="346">
        <v>0</v>
      </c>
      <c r="I729" s="346" t="s">
        <v>15138</v>
      </c>
      <c r="J729" s="346"/>
      <c r="K729" s="346" t="s">
        <v>15139</v>
      </c>
      <c r="L729" s="346"/>
      <c r="M729" s="346" t="s">
        <v>15138</v>
      </c>
      <c r="N729" s="346" t="s">
        <v>15140</v>
      </c>
      <c r="O729" s="346" t="s">
        <v>15141</v>
      </c>
      <c r="P729" s="346" t="s">
        <v>141</v>
      </c>
      <c r="Q729" s="346" t="s">
        <v>15142</v>
      </c>
      <c r="R729" s="347">
        <f t="shared" si="112"/>
        <v>0</v>
      </c>
      <c r="S729" s="347">
        <f t="shared" si="113"/>
        <v>0</v>
      </c>
      <c r="T729" s="347">
        <f t="shared" si="114"/>
        <v>0</v>
      </c>
      <c r="U729" s="347">
        <f t="shared" si="115"/>
        <v>0</v>
      </c>
      <c r="V729" s="347">
        <f t="shared" si="116"/>
        <v>0</v>
      </c>
      <c r="W729" s="347">
        <f t="shared" si="117"/>
        <v>0</v>
      </c>
      <c r="X729" s="347">
        <f t="shared" si="118"/>
        <v>0</v>
      </c>
      <c r="Y729" s="347">
        <f t="shared" si="119"/>
        <v>0</v>
      </c>
      <c r="Z729" s="347">
        <f t="shared" si="120"/>
        <v>0</v>
      </c>
      <c r="AA729" s="347">
        <f t="shared" si="121"/>
        <v>0</v>
      </c>
      <c r="AB729" s="347" t="str">
        <f t="shared" si="122"/>
        <v/>
      </c>
      <c r="AC729" s="347" t="str">
        <f t="shared" si="123"/>
        <v/>
      </c>
      <c r="AD729" s="347" t="str">
        <f t="shared" si="124"/>
        <v/>
      </c>
      <c r="AE729" s="347" t="str">
        <f t="shared" si="125"/>
        <v/>
      </c>
    </row>
    <row r="730" spans="1:31" s="344" customFormat="1" ht="21" customHeight="1" x14ac:dyDescent="0.25">
      <c r="A730" s="346" t="s">
        <v>14795</v>
      </c>
      <c r="B730" s="346" t="s">
        <v>15770</v>
      </c>
      <c r="C730" s="346" t="s">
        <v>14933</v>
      </c>
      <c r="D730" s="346" t="s">
        <v>4</v>
      </c>
      <c r="E730" s="346" t="s">
        <v>103</v>
      </c>
      <c r="F730" s="346">
        <v>3</v>
      </c>
      <c r="G730" s="346">
        <v>3</v>
      </c>
      <c r="H730" s="346">
        <v>0</v>
      </c>
      <c r="I730" s="346" t="s">
        <v>14933</v>
      </c>
      <c r="J730" s="346"/>
      <c r="K730" s="346" t="s">
        <v>14934</v>
      </c>
      <c r="L730" s="346"/>
      <c r="M730" s="346" t="s">
        <v>14933</v>
      </c>
      <c r="N730" s="346" t="s">
        <v>14935</v>
      </c>
      <c r="O730" s="346" t="s">
        <v>14936</v>
      </c>
      <c r="P730" s="346" t="s">
        <v>14937</v>
      </c>
      <c r="Q730" s="346" t="s">
        <v>14938</v>
      </c>
      <c r="R730" s="347">
        <f t="shared" si="112"/>
        <v>0</v>
      </c>
      <c r="S730" s="347">
        <f t="shared" si="113"/>
        <v>0</v>
      </c>
      <c r="T730" s="347">
        <f t="shared" si="114"/>
        <v>0</v>
      </c>
      <c r="U730" s="347">
        <f t="shared" si="115"/>
        <v>0</v>
      </c>
      <c r="V730" s="347">
        <f t="shared" si="116"/>
        <v>0</v>
      </c>
      <c r="W730" s="347">
        <f t="shared" si="117"/>
        <v>0</v>
      </c>
      <c r="X730" s="347">
        <f t="shared" si="118"/>
        <v>0</v>
      </c>
      <c r="Y730" s="347">
        <f t="shared" si="119"/>
        <v>0</v>
      </c>
      <c r="Z730" s="347">
        <f t="shared" si="120"/>
        <v>0</v>
      </c>
      <c r="AA730" s="347">
        <f t="shared" si="121"/>
        <v>0</v>
      </c>
      <c r="AB730" s="347" t="str">
        <f t="shared" si="122"/>
        <v/>
      </c>
      <c r="AC730" s="347" t="str">
        <f t="shared" si="123"/>
        <v/>
      </c>
      <c r="AD730" s="347" t="str">
        <f t="shared" si="124"/>
        <v/>
      </c>
      <c r="AE730" s="347" t="str">
        <f t="shared" si="125"/>
        <v/>
      </c>
    </row>
    <row r="731" spans="1:31" s="344" customFormat="1" ht="21" customHeight="1" x14ac:dyDescent="0.25">
      <c r="A731" s="346" t="s">
        <v>14795</v>
      </c>
      <c r="B731" s="346" t="s">
        <v>15771</v>
      </c>
      <c r="C731" s="346" t="s">
        <v>14940</v>
      </c>
      <c r="D731" s="346" t="s">
        <v>4</v>
      </c>
      <c r="E731" s="346" t="s">
        <v>103</v>
      </c>
      <c r="F731" s="346">
        <v>4</v>
      </c>
      <c r="G731" s="346">
        <v>2</v>
      </c>
      <c r="H731" s="346">
        <v>0</v>
      </c>
      <c r="I731" s="346" t="s">
        <v>14940</v>
      </c>
      <c r="J731" s="346"/>
      <c r="K731" s="346" t="s">
        <v>14941</v>
      </c>
      <c r="L731" s="346"/>
      <c r="M731" s="346" t="s">
        <v>14940</v>
      </c>
      <c r="N731" s="346" t="s">
        <v>126</v>
      </c>
      <c r="O731" s="346" t="s">
        <v>14942</v>
      </c>
      <c r="P731" s="346" t="s">
        <v>14943</v>
      </c>
      <c r="Q731" s="346" t="s">
        <v>14944</v>
      </c>
      <c r="R731" s="347">
        <f t="shared" si="112"/>
        <v>0</v>
      </c>
      <c r="S731" s="347">
        <f t="shared" si="113"/>
        <v>0</v>
      </c>
      <c r="T731" s="347">
        <f t="shared" si="114"/>
        <v>0</v>
      </c>
      <c r="U731" s="347">
        <f t="shared" si="115"/>
        <v>0</v>
      </c>
      <c r="V731" s="347">
        <f t="shared" si="116"/>
        <v>0</v>
      </c>
      <c r="W731" s="347">
        <f t="shared" si="117"/>
        <v>0</v>
      </c>
      <c r="X731" s="347">
        <f t="shared" si="118"/>
        <v>0</v>
      </c>
      <c r="Y731" s="347">
        <f t="shared" si="119"/>
        <v>0</v>
      </c>
      <c r="Z731" s="347">
        <f t="shared" si="120"/>
        <v>0</v>
      </c>
      <c r="AA731" s="347">
        <f t="shared" si="121"/>
        <v>0</v>
      </c>
      <c r="AB731" s="347" t="str">
        <f t="shared" si="122"/>
        <v/>
      </c>
      <c r="AC731" s="347" t="str">
        <f t="shared" si="123"/>
        <v/>
      </c>
      <c r="AD731" s="347" t="str">
        <f t="shared" si="124"/>
        <v/>
      </c>
      <c r="AE731" s="347" t="str">
        <f t="shared" si="125"/>
        <v/>
      </c>
    </row>
    <row r="732" spans="1:31" s="344" customFormat="1" ht="21" customHeight="1" x14ac:dyDescent="0.25">
      <c r="A732" s="346" t="s">
        <v>14795</v>
      </c>
      <c r="B732" s="346" t="s">
        <v>15772</v>
      </c>
      <c r="C732" s="346" t="s">
        <v>14946</v>
      </c>
      <c r="D732" s="346" t="s">
        <v>4</v>
      </c>
      <c r="E732" s="346" t="s">
        <v>103</v>
      </c>
      <c r="F732" s="346">
        <v>5</v>
      </c>
      <c r="G732" s="346">
        <v>2</v>
      </c>
      <c r="H732" s="346">
        <v>0</v>
      </c>
      <c r="I732" s="346" t="s">
        <v>14946</v>
      </c>
      <c r="J732" s="346"/>
      <c r="K732" s="346" t="s">
        <v>14947</v>
      </c>
      <c r="L732" s="346"/>
      <c r="M732" s="346" t="s">
        <v>14946</v>
      </c>
      <c r="N732" s="346" t="s">
        <v>14948</v>
      </c>
      <c r="O732" s="346" t="s">
        <v>14949</v>
      </c>
      <c r="P732" s="346" t="s">
        <v>14950</v>
      </c>
      <c r="Q732" s="346" t="s">
        <v>14951</v>
      </c>
      <c r="R732" s="347">
        <f t="shared" si="112"/>
        <v>0</v>
      </c>
      <c r="S732" s="347">
        <f t="shared" si="113"/>
        <v>0</v>
      </c>
      <c r="T732" s="347">
        <f t="shared" si="114"/>
        <v>0</v>
      </c>
      <c r="U732" s="347">
        <f t="shared" si="115"/>
        <v>0</v>
      </c>
      <c r="V732" s="347">
        <f t="shared" si="116"/>
        <v>0</v>
      </c>
      <c r="W732" s="347">
        <f t="shared" si="117"/>
        <v>0</v>
      </c>
      <c r="X732" s="347">
        <f t="shared" si="118"/>
        <v>0</v>
      </c>
      <c r="Y732" s="347">
        <f t="shared" si="119"/>
        <v>0</v>
      </c>
      <c r="Z732" s="347">
        <f t="shared" si="120"/>
        <v>0</v>
      </c>
      <c r="AA732" s="347">
        <f t="shared" si="121"/>
        <v>0</v>
      </c>
      <c r="AB732" s="347" t="str">
        <f t="shared" si="122"/>
        <v/>
      </c>
      <c r="AC732" s="347" t="str">
        <f t="shared" si="123"/>
        <v/>
      </c>
      <c r="AD732" s="347" t="str">
        <f t="shared" si="124"/>
        <v/>
      </c>
      <c r="AE732" s="347" t="str">
        <f t="shared" si="125"/>
        <v/>
      </c>
    </row>
    <row r="733" spans="1:31" s="344" customFormat="1" ht="21" customHeight="1" x14ac:dyDescent="0.25">
      <c r="A733" s="346" t="s">
        <v>14795</v>
      </c>
      <c r="B733" s="346" t="s">
        <v>15773</v>
      </c>
      <c r="C733" s="346" t="s">
        <v>15134</v>
      </c>
      <c r="D733" s="346" t="s">
        <v>1</v>
      </c>
      <c r="E733" s="346" t="s">
        <v>103</v>
      </c>
      <c r="F733" s="346">
        <v>1</v>
      </c>
      <c r="G733" s="346">
        <v>0</v>
      </c>
      <c r="H733" s="346">
        <v>3</v>
      </c>
      <c r="I733" s="346"/>
      <c r="J733" s="346" t="s">
        <v>15134</v>
      </c>
      <c r="K733" s="346"/>
      <c r="L733" s="346" t="s">
        <v>15147</v>
      </c>
      <c r="M733" s="346" t="s">
        <v>15134</v>
      </c>
      <c r="N733" s="346" t="s">
        <v>1480</v>
      </c>
      <c r="O733" s="346" t="s">
        <v>15136</v>
      </c>
      <c r="P733" s="346" t="s">
        <v>156</v>
      </c>
      <c r="Q733" s="346" t="s">
        <v>152</v>
      </c>
      <c r="R733" s="347">
        <f t="shared" si="112"/>
        <v>0</v>
      </c>
      <c r="S733" s="347">
        <f t="shared" si="113"/>
        <v>0</v>
      </c>
      <c r="T733" s="347">
        <f t="shared" si="114"/>
        <v>0</v>
      </c>
      <c r="U733" s="347">
        <f t="shared" si="115"/>
        <v>0</v>
      </c>
      <c r="V733" s="347">
        <f t="shared" si="116"/>
        <v>0</v>
      </c>
      <c r="W733" s="347">
        <f t="shared" si="117"/>
        <v>0</v>
      </c>
      <c r="X733" s="347">
        <f t="shared" si="118"/>
        <v>0</v>
      </c>
      <c r="Y733" s="347">
        <f t="shared" si="119"/>
        <v>0</v>
      </c>
      <c r="Z733" s="347">
        <f t="shared" si="120"/>
        <v>0</v>
      </c>
      <c r="AA733" s="347">
        <f t="shared" si="121"/>
        <v>0</v>
      </c>
      <c r="AB733" s="347" t="str">
        <f t="shared" si="122"/>
        <v/>
      </c>
      <c r="AC733" s="347" t="str">
        <f t="shared" si="123"/>
        <v/>
      </c>
      <c r="AD733" s="347" t="str">
        <f t="shared" si="124"/>
        <v/>
      </c>
      <c r="AE733" s="347" t="str">
        <f t="shared" si="125"/>
        <v/>
      </c>
    </row>
    <row r="734" spans="1:31" s="344" customFormat="1" ht="21" customHeight="1" x14ac:dyDescent="0.25">
      <c r="A734" s="346" t="s">
        <v>14795</v>
      </c>
      <c r="B734" s="346" t="s">
        <v>15774</v>
      </c>
      <c r="C734" s="346" t="s">
        <v>15138</v>
      </c>
      <c r="D734" s="346" t="s">
        <v>1</v>
      </c>
      <c r="E734" s="346" t="s">
        <v>103</v>
      </c>
      <c r="F734" s="346">
        <v>2</v>
      </c>
      <c r="G734" s="346">
        <v>0</v>
      </c>
      <c r="H734" s="346">
        <v>3</v>
      </c>
      <c r="I734" s="346"/>
      <c r="J734" s="346" t="s">
        <v>15138</v>
      </c>
      <c r="K734" s="346"/>
      <c r="L734" s="346" t="s">
        <v>15149</v>
      </c>
      <c r="M734" s="346" t="s">
        <v>15138</v>
      </c>
      <c r="N734" s="346" t="s">
        <v>15140</v>
      </c>
      <c r="O734" s="346" t="s">
        <v>15141</v>
      </c>
      <c r="P734" s="346" t="s">
        <v>141</v>
      </c>
      <c r="Q734" s="346" t="s">
        <v>15142</v>
      </c>
      <c r="R734" s="347">
        <f t="shared" si="112"/>
        <v>0</v>
      </c>
      <c r="S734" s="347">
        <f t="shared" si="113"/>
        <v>0</v>
      </c>
      <c r="T734" s="347">
        <f t="shared" si="114"/>
        <v>0</v>
      </c>
      <c r="U734" s="347">
        <f t="shared" si="115"/>
        <v>0</v>
      </c>
      <c r="V734" s="347">
        <f t="shared" si="116"/>
        <v>0</v>
      </c>
      <c r="W734" s="347">
        <f t="shared" si="117"/>
        <v>0</v>
      </c>
      <c r="X734" s="347">
        <f t="shared" si="118"/>
        <v>0</v>
      </c>
      <c r="Y734" s="347">
        <f t="shared" si="119"/>
        <v>0</v>
      </c>
      <c r="Z734" s="347">
        <f t="shared" si="120"/>
        <v>0</v>
      </c>
      <c r="AA734" s="347">
        <f t="shared" si="121"/>
        <v>0</v>
      </c>
      <c r="AB734" s="347" t="str">
        <f t="shared" si="122"/>
        <v/>
      </c>
      <c r="AC734" s="347" t="str">
        <f t="shared" si="123"/>
        <v/>
      </c>
      <c r="AD734" s="347" t="str">
        <f t="shared" si="124"/>
        <v/>
      </c>
      <c r="AE734" s="347" t="str">
        <f t="shared" si="125"/>
        <v/>
      </c>
    </row>
    <row r="735" spans="1:31" s="344" customFormat="1" ht="21" customHeight="1" x14ac:dyDescent="0.25">
      <c r="A735" s="346" t="s">
        <v>14795</v>
      </c>
      <c r="B735" s="346" t="s">
        <v>15775</v>
      </c>
      <c r="C735" s="346" t="s">
        <v>14940</v>
      </c>
      <c r="D735" s="346" t="s">
        <v>1</v>
      </c>
      <c r="E735" s="346" t="s">
        <v>103</v>
      </c>
      <c r="F735" s="346">
        <v>3</v>
      </c>
      <c r="G735" s="346">
        <v>0</v>
      </c>
      <c r="H735" s="346">
        <v>2</v>
      </c>
      <c r="I735" s="346"/>
      <c r="J735" s="346" t="s">
        <v>14940</v>
      </c>
      <c r="K735" s="346"/>
      <c r="L735" s="346" t="s">
        <v>14957</v>
      </c>
      <c r="M735" s="346" t="s">
        <v>14940</v>
      </c>
      <c r="N735" s="346" t="s">
        <v>126</v>
      </c>
      <c r="O735" s="346" t="s">
        <v>14942</v>
      </c>
      <c r="P735" s="346" t="s">
        <v>14943</v>
      </c>
      <c r="Q735" s="346" t="s">
        <v>14944</v>
      </c>
      <c r="R735" s="347">
        <f t="shared" si="112"/>
        <v>0</v>
      </c>
      <c r="S735" s="347">
        <f t="shared" si="113"/>
        <v>0</v>
      </c>
      <c r="T735" s="347">
        <f t="shared" si="114"/>
        <v>0</v>
      </c>
      <c r="U735" s="347">
        <f t="shared" si="115"/>
        <v>0</v>
      </c>
      <c r="V735" s="347">
        <f t="shared" si="116"/>
        <v>0</v>
      </c>
      <c r="W735" s="347">
        <f t="shared" si="117"/>
        <v>0</v>
      </c>
      <c r="X735" s="347">
        <f t="shared" si="118"/>
        <v>0</v>
      </c>
      <c r="Y735" s="347">
        <f t="shared" si="119"/>
        <v>0</v>
      </c>
      <c r="Z735" s="347">
        <f t="shared" si="120"/>
        <v>0</v>
      </c>
      <c r="AA735" s="347">
        <f t="shared" si="121"/>
        <v>0</v>
      </c>
      <c r="AB735" s="347" t="str">
        <f t="shared" si="122"/>
        <v/>
      </c>
      <c r="AC735" s="347" t="str">
        <f t="shared" si="123"/>
        <v/>
      </c>
      <c r="AD735" s="347" t="str">
        <f t="shared" si="124"/>
        <v/>
      </c>
      <c r="AE735" s="347" t="str">
        <f t="shared" si="125"/>
        <v/>
      </c>
    </row>
    <row r="736" spans="1:31" s="344" customFormat="1" ht="21" customHeight="1" x14ac:dyDescent="0.25">
      <c r="A736" s="346" t="s">
        <v>14795</v>
      </c>
      <c r="B736" s="346" t="s">
        <v>15776</v>
      </c>
      <c r="C736" s="346" t="s">
        <v>14946</v>
      </c>
      <c r="D736" s="346" t="s">
        <v>1</v>
      </c>
      <c r="E736" s="346" t="s">
        <v>103</v>
      </c>
      <c r="F736" s="346">
        <v>4</v>
      </c>
      <c r="G736" s="346">
        <v>0</v>
      </c>
      <c r="H736" s="346">
        <v>2</v>
      </c>
      <c r="I736" s="346"/>
      <c r="J736" s="346" t="s">
        <v>14946</v>
      </c>
      <c r="K736" s="346"/>
      <c r="L736" s="346" t="s">
        <v>14959</v>
      </c>
      <c r="M736" s="346" t="s">
        <v>14946</v>
      </c>
      <c r="N736" s="346" t="s">
        <v>14948</v>
      </c>
      <c r="O736" s="346" t="s">
        <v>14949</v>
      </c>
      <c r="P736" s="346" t="s">
        <v>14950</v>
      </c>
      <c r="Q736" s="346" t="s">
        <v>14951</v>
      </c>
      <c r="R736" s="347">
        <f t="shared" si="112"/>
        <v>0</v>
      </c>
      <c r="S736" s="347">
        <f t="shared" si="113"/>
        <v>0</v>
      </c>
      <c r="T736" s="347">
        <f t="shared" si="114"/>
        <v>0</v>
      </c>
      <c r="U736" s="347">
        <f t="shared" si="115"/>
        <v>0</v>
      </c>
      <c r="V736" s="347">
        <f t="shared" si="116"/>
        <v>0</v>
      </c>
      <c r="W736" s="347">
        <f t="shared" si="117"/>
        <v>0</v>
      </c>
      <c r="X736" s="347">
        <f t="shared" si="118"/>
        <v>0</v>
      </c>
      <c r="Y736" s="347">
        <f t="shared" si="119"/>
        <v>0</v>
      </c>
      <c r="Z736" s="347">
        <f t="shared" si="120"/>
        <v>0</v>
      </c>
      <c r="AA736" s="347">
        <f t="shared" si="121"/>
        <v>0</v>
      </c>
      <c r="AB736" s="347" t="str">
        <f t="shared" si="122"/>
        <v/>
      </c>
      <c r="AC736" s="347" t="str">
        <f t="shared" si="123"/>
        <v/>
      </c>
      <c r="AD736" s="347" t="str">
        <f t="shared" si="124"/>
        <v/>
      </c>
      <c r="AE736" s="347" t="str">
        <f t="shared" si="125"/>
        <v/>
      </c>
    </row>
    <row r="737" spans="1:31" s="344" customFormat="1" ht="21" customHeight="1" x14ac:dyDescent="0.25">
      <c r="A737" s="346" t="s">
        <v>14795</v>
      </c>
      <c r="B737" s="346" t="s">
        <v>15777</v>
      </c>
      <c r="C737" s="346" t="s">
        <v>15778</v>
      </c>
      <c r="D737" s="346" t="s">
        <v>1</v>
      </c>
      <c r="E737" s="346" t="s">
        <v>14954</v>
      </c>
      <c r="F737" s="346">
        <v>5</v>
      </c>
      <c r="G737" s="346">
        <v>0</v>
      </c>
      <c r="H737" s="346">
        <v>0</v>
      </c>
      <c r="I737" s="346"/>
      <c r="J737" s="346"/>
      <c r="K737" s="346"/>
      <c r="L737" s="346"/>
      <c r="M737" s="346"/>
      <c r="N737" s="346"/>
      <c r="O737" s="346"/>
      <c r="P737" s="346"/>
      <c r="Q737" s="346"/>
      <c r="R737" s="347">
        <f t="shared" si="112"/>
        <v>0</v>
      </c>
      <c r="S737" s="347">
        <f t="shared" si="113"/>
        <v>0</v>
      </c>
      <c r="T737" s="347">
        <f t="shared" si="114"/>
        <v>0</v>
      </c>
      <c r="U737" s="347">
        <f t="shared" si="115"/>
        <v>0</v>
      </c>
      <c r="V737" s="347">
        <f t="shared" si="116"/>
        <v>0</v>
      </c>
      <c r="W737" s="347">
        <f t="shared" si="117"/>
        <v>0</v>
      </c>
      <c r="X737" s="347">
        <f t="shared" si="118"/>
        <v>0</v>
      </c>
      <c r="Y737" s="347">
        <f t="shared" si="119"/>
        <v>0</v>
      </c>
      <c r="Z737" s="347">
        <f t="shared" si="120"/>
        <v>0</v>
      </c>
      <c r="AA737" s="347">
        <f t="shared" si="121"/>
        <v>0</v>
      </c>
      <c r="AB737" s="347" t="str">
        <f t="shared" si="122"/>
        <v/>
      </c>
      <c r="AC737" s="347" t="str">
        <f t="shared" si="123"/>
        <v/>
      </c>
      <c r="AD737" s="347" t="str">
        <f t="shared" si="124"/>
        <v/>
      </c>
      <c r="AE737" s="347" t="str">
        <f t="shared" si="125"/>
        <v/>
      </c>
    </row>
    <row r="738" spans="1:31" s="344" customFormat="1" ht="21" customHeight="1" x14ac:dyDescent="0.25">
      <c r="A738" s="346" t="s">
        <v>14805</v>
      </c>
      <c r="B738" s="346" t="s">
        <v>15779</v>
      </c>
      <c r="C738" s="346" t="s">
        <v>15190</v>
      </c>
      <c r="D738" s="346" t="s">
        <v>4</v>
      </c>
      <c r="E738" s="346" t="s">
        <v>103</v>
      </c>
      <c r="F738" s="346">
        <v>1</v>
      </c>
      <c r="G738" s="346">
        <v>4</v>
      </c>
      <c r="H738" s="346">
        <v>0</v>
      </c>
      <c r="I738" s="346" t="s">
        <v>15190</v>
      </c>
      <c r="J738" s="346"/>
      <c r="K738" s="346" t="s">
        <v>15191</v>
      </c>
      <c r="L738" s="346"/>
      <c r="M738" s="346" t="s">
        <v>15190</v>
      </c>
      <c r="N738" s="346" t="s">
        <v>146</v>
      </c>
      <c r="O738" s="346" t="s">
        <v>15192</v>
      </c>
      <c r="P738" s="346" t="s">
        <v>15193</v>
      </c>
      <c r="Q738" s="346" t="s">
        <v>15194</v>
      </c>
      <c r="R738" s="347">
        <f t="shared" si="112"/>
        <v>0</v>
      </c>
      <c r="S738" s="347">
        <f t="shared" si="113"/>
        <v>0</v>
      </c>
      <c r="T738" s="347">
        <f t="shared" si="114"/>
        <v>0</v>
      </c>
      <c r="U738" s="347">
        <f t="shared" si="115"/>
        <v>0</v>
      </c>
      <c r="V738" s="347">
        <f t="shared" si="116"/>
        <v>0</v>
      </c>
      <c r="W738" s="347">
        <f t="shared" si="117"/>
        <v>0</v>
      </c>
      <c r="X738" s="347">
        <f t="shared" si="118"/>
        <v>0</v>
      </c>
      <c r="Y738" s="347">
        <f t="shared" si="119"/>
        <v>0</v>
      </c>
      <c r="Z738" s="347">
        <f t="shared" si="120"/>
        <v>0</v>
      </c>
      <c r="AA738" s="347">
        <f t="shared" si="121"/>
        <v>0</v>
      </c>
      <c r="AB738" s="347" t="str">
        <f t="shared" si="122"/>
        <v/>
      </c>
      <c r="AC738" s="347" t="str">
        <f t="shared" si="123"/>
        <v/>
      </c>
      <c r="AD738" s="347" t="str">
        <f t="shared" si="124"/>
        <v/>
      </c>
      <c r="AE738" s="347" t="str">
        <f t="shared" si="125"/>
        <v/>
      </c>
    </row>
    <row r="739" spans="1:31" s="344" customFormat="1" ht="21" customHeight="1" x14ac:dyDescent="0.25">
      <c r="A739" s="346" t="s">
        <v>14805</v>
      </c>
      <c r="B739" s="346" t="s">
        <v>15780</v>
      </c>
      <c r="C739" s="346" t="s">
        <v>15196</v>
      </c>
      <c r="D739" s="346" t="s">
        <v>4</v>
      </c>
      <c r="E739" s="346" t="s">
        <v>103</v>
      </c>
      <c r="F739" s="346">
        <v>2</v>
      </c>
      <c r="G739" s="346">
        <v>3</v>
      </c>
      <c r="H739" s="346">
        <v>0</v>
      </c>
      <c r="I739" s="346" t="s">
        <v>15196</v>
      </c>
      <c r="J739" s="346"/>
      <c r="K739" s="346" t="s">
        <v>15197</v>
      </c>
      <c r="L739" s="346"/>
      <c r="M739" s="346" t="s">
        <v>15196</v>
      </c>
      <c r="N739" s="346" t="s">
        <v>147</v>
      </c>
      <c r="O739" s="346" t="s">
        <v>15781</v>
      </c>
      <c r="P739" s="346"/>
      <c r="Q739" s="346"/>
      <c r="R739" s="347">
        <f t="shared" si="112"/>
        <v>0</v>
      </c>
      <c r="S739" s="347">
        <f t="shared" si="113"/>
        <v>0</v>
      </c>
      <c r="T739" s="347">
        <f t="shared" si="114"/>
        <v>0</v>
      </c>
      <c r="U739" s="347">
        <f t="shared" si="115"/>
        <v>0</v>
      </c>
      <c r="V739" s="347">
        <f t="shared" si="116"/>
        <v>0</v>
      </c>
      <c r="W739" s="347">
        <f t="shared" si="117"/>
        <v>0</v>
      </c>
      <c r="X739" s="347">
        <f t="shared" si="118"/>
        <v>0</v>
      </c>
      <c r="Y739" s="347">
        <f t="shared" si="119"/>
        <v>0</v>
      </c>
      <c r="Z739" s="347">
        <f t="shared" si="120"/>
        <v>0</v>
      </c>
      <c r="AA739" s="347">
        <f t="shared" si="121"/>
        <v>0</v>
      </c>
      <c r="AB739" s="347" t="str">
        <f t="shared" si="122"/>
        <v/>
      </c>
      <c r="AC739" s="347" t="str">
        <f t="shared" si="123"/>
        <v/>
      </c>
      <c r="AD739" s="347" t="str">
        <f t="shared" si="124"/>
        <v/>
      </c>
      <c r="AE739" s="347" t="str">
        <f t="shared" si="125"/>
        <v/>
      </c>
    </row>
    <row r="740" spans="1:31" s="344" customFormat="1" ht="21" customHeight="1" x14ac:dyDescent="0.25">
      <c r="A740" s="346" t="s">
        <v>14805</v>
      </c>
      <c r="B740" s="346" t="s">
        <v>15782</v>
      </c>
      <c r="C740" s="346" t="s">
        <v>14933</v>
      </c>
      <c r="D740" s="346" t="s">
        <v>4</v>
      </c>
      <c r="E740" s="346" t="s">
        <v>103</v>
      </c>
      <c r="F740" s="346">
        <v>3</v>
      </c>
      <c r="G740" s="346">
        <v>3</v>
      </c>
      <c r="H740" s="346">
        <v>0</v>
      </c>
      <c r="I740" s="346" t="s">
        <v>14933</v>
      </c>
      <c r="J740" s="346"/>
      <c r="K740" s="346" t="s">
        <v>14934</v>
      </c>
      <c r="L740" s="346"/>
      <c r="M740" s="346" t="s">
        <v>14933</v>
      </c>
      <c r="N740" s="346" t="s">
        <v>14935</v>
      </c>
      <c r="O740" s="346" t="s">
        <v>14936</v>
      </c>
      <c r="P740" s="346" t="s">
        <v>14937</v>
      </c>
      <c r="Q740" s="346" t="s">
        <v>14938</v>
      </c>
      <c r="R740" s="347">
        <f t="shared" si="112"/>
        <v>0</v>
      </c>
      <c r="S740" s="347">
        <f t="shared" si="113"/>
        <v>0</v>
      </c>
      <c r="T740" s="347">
        <f t="shared" si="114"/>
        <v>0</v>
      </c>
      <c r="U740" s="347">
        <f t="shared" si="115"/>
        <v>0</v>
      </c>
      <c r="V740" s="347">
        <f t="shared" si="116"/>
        <v>0</v>
      </c>
      <c r="W740" s="347">
        <f t="shared" si="117"/>
        <v>0</v>
      </c>
      <c r="X740" s="347">
        <f t="shared" si="118"/>
        <v>0</v>
      </c>
      <c r="Y740" s="347">
        <f t="shared" si="119"/>
        <v>0</v>
      </c>
      <c r="Z740" s="347">
        <f t="shared" si="120"/>
        <v>0</v>
      </c>
      <c r="AA740" s="347">
        <f t="shared" si="121"/>
        <v>0</v>
      </c>
      <c r="AB740" s="347" t="str">
        <f t="shared" si="122"/>
        <v/>
      </c>
      <c r="AC740" s="347" t="str">
        <f t="shared" si="123"/>
        <v/>
      </c>
      <c r="AD740" s="347" t="str">
        <f t="shared" si="124"/>
        <v/>
      </c>
      <c r="AE740" s="347" t="str">
        <f t="shared" si="125"/>
        <v/>
      </c>
    </row>
    <row r="741" spans="1:31" s="344" customFormat="1" ht="21" customHeight="1" x14ac:dyDescent="0.25">
      <c r="A741" s="346" t="s">
        <v>14805</v>
      </c>
      <c r="B741" s="346" t="s">
        <v>15783</v>
      </c>
      <c r="C741" s="346" t="s">
        <v>14940</v>
      </c>
      <c r="D741" s="346" t="s">
        <v>4</v>
      </c>
      <c r="E741" s="346" t="s">
        <v>103</v>
      </c>
      <c r="F741" s="346">
        <v>4</v>
      </c>
      <c r="G741" s="346">
        <v>2</v>
      </c>
      <c r="H741" s="346">
        <v>0</v>
      </c>
      <c r="I741" s="346" t="s">
        <v>14940</v>
      </c>
      <c r="J741" s="346"/>
      <c r="K741" s="346" t="s">
        <v>14941</v>
      </c>
      <c r="L741" s="346"/>
      <c r="M741" s="346" t="s">
        <v>14940</v>
      </c>
      <c r="N741" s="346" t="s">
        <v>126</v>
      </c>
      <c r="O741" s="346" t="s">
        <v>14942</v>
      </c>
      <c r="P741" s="346" t="s">
        <v>14943</v>
      </c>
      <c r="Q741" s="346" t="s">
        <v>14944</v>
      </c>
      <c r="R741" s="347">
        <f t="shared" si="112"/>
        <v>0</v>
      </c>
      <c r="S741" s="347">
        <f t="shared" si="113"/>
        <v>0</v>
      </c>
      <c r="T741" s="347">
        <f t="shared" si="114"/>
        <v>0</v>
      </c>
      <c r="U741" s="347">
        <f t="shared" si="115"/>
        <v>0</v>
      </c>
      <c r="V741" s="347">
        <f t="shared" si="116"/>
        <v>0</v>
      </c>
      <c r="W741" s="347">
        <f t="shared" si="117"/>
        <v>0</v>
      </c>
      <c r="X741" s="347">
        <f t="shared" si="118"/>
        <v>0</v>
      </c>
      <c r="Y741" s="347">
        <f t="shared" si="119"/>
        <v>0</v>
      </c>
      <c r="Z741" s="347">
        <f t="shared" si="120"/>
        <v>0</v>
      </c>
      <c r="AA741" s="347">
        <f t="shared" si="121"/>
        <v>0</v>
      </c>
      <c r="AB741" s="347" t="str">
        <f t="shared" si="122"/>
        <v/>
      </c>
      <c r="AC741" s="347" t="str">
        <f t="shared" si="123"/>
        <v/>
      </c>
      <c r="AD741" s="347" t="str">
        <f t="shared" si="124"/>
        <v/>
      </c>
      <c r="AE741" s="347" t="str">
        <f t="shared" si="125"/>
        <v/>
      </c>
    </row>
    <row r="742" spans="1:31" s="344" customFormat="1" ht="21" customHeight="1" x14ac:dyDescent="0.25">
      <c r="A742" s="346" t="s">
        <v>14805</v>
      </c>
      <c r="B742" s="346" t="s">
        <v>15784</v>
      </c>
      <c r="C742" s="346" t="s">
        <v>15785</v>
      </c>
      <c r="D742" s="346" t="s">
        <v>4</v>
      </c>
      <c r="E742" s="346" t="s">
        <v>14954</v>
      </c>
      <c r="F742" s="346">
        <v>5</v>
      </c>
      <c r="G742" s="346">
        <v>0</v>
      </c>
      <c r="H742" s="346">
        <v>0</v>
      </c>
      <c r="I742" s="346"/>
      <c r="J742" s="346"/>
      <c r="K742" s="346"/>
      <c r="L742" s="346"/>
      <c r="M742" s="346"/>
      <c r="N742" s="346"/>
      <c r="O742" s="346"/>
      <c r="P742" s="346"/>
      <c r="Q742" s="346"/>
      <c r="R742" s="347">
        <f t="shared" si="112"/>
        <v>0</v>
      </c>
      <c r="S742" s="347">
        <f t="shared" si="113"/>
        <v>0</v>
      </c>
      <c r="T742" s="347">
        <f t="shared" si="114"/>
        <v>0</v>
      </c>
      <c r="U742" s="347">
        <f t="shared" si="115"/>
        <v>0</v>
      </c>
      <c r="V742" s="347">
        <f t="shared" si="116"/>
        <v>0</v>
      </c>
      <c r="W742" s="347">
        <f t="shared" si="117"/>
        <v>0</v>
      </c>
      <c r="X742" s="347">
        <f t="shared" si="118"/>
        <v>0</v>
      </c>
      <c r="Y742" s="347">
        <f t="shared" si="119"/>
        <v>0</v>
      </c>
      <c r="Z742" s="347">
        <f t="shared" si="120"/>
        <v>0</v>
      </c>
      <c r="AA742" s="347">
        <f t="shared" si="121"/>
        <v>0</v>
      </c>
      <c r="AB742" s="347" t="str">
        <f t="shared" si="122"/>
        <v/>
      </c>
      <c r="AC742" s="347" t="str">
        <f t="shared" si="123"/>
        <v/>
      </c>
      <c r="AD742" s="347" t="str">
        <f t="shared" si="124"/>
        <v/>
      </c>
      <c r="AE742" s="347" t="str">
        <f t="shared" si="125"/>
        <v/>
      </c>
    </row>
    <row r="743" spans="1:31" s="344" customFormat="1" ht="21" customHeight="1" x14ac:dyDescent="0.25">
      <c r="A743" s="346" t="s">
        <v>14805</v>
      </c>
      <c r="B743" s="346" t="s">
        <v>15786</v>
      </c>
      <c r="C743" s="346" t="s">
        <v>15190</v>
      </c>
      <c r="D743" s="346" t="s">
        <v>1</v>
      </c>
      <c r="E743" s="346" t="s">
        <v>103</v>
      </c>
      <c r="F743" s="346">
        <v>1</v>
      </c>
      <c r="G743" s="346">
        <v>0</v>
      </c>
      <c r="H743" s="346">
        <v>3</v>
      </c>
      <c r="I743" s="346"/>
      <c r="J743" s="346" t="s">
        <v>15190</v>
      </c>
      <c r="K743" s="346"/>
      <c r="L743" s="346" t="s">
        <v>15203</v>
      </c>
      <c r="M743" s="346" t="s">
        <v>15190</v>
      </c>
      <c r="N743" s="346" t="s">
        <v>146</v>
      </c>
      <c r="O743" s="346" t="s">
        <v>15192</v>
      </c>
      <c r="P743" s="346" t="s">
        <v>15193</v>
      </c>
      <c r="Q743" s="346" t="s">
        <v>15194</v>
      </c>
      <c r="R743" s="347">
        <f t="shared" si="112"/>
        <v>0</v>
      </c>
      <c r="S743" s="347">
        <f t="shared" si="113"/>
        <v>0</v>
      </c>
      <c r="T743" s="347">
        <f t="shared" si="114"/>
        <v>0</v>
      </c>
      <c r="U743" s="347">
        <f t="shared" si="115"/>
        <v>0</v>
      </c>
      <c r="V743" s="347">
        <f t="shared" si="116"/>
        <v>0</v>
      </c>
      <c r="W743" s="347">
        <f t="shared" si="117"/>
        <v>0</v>
      </c>
      <c r="X743" s="347">
        <f t="shared" si="118"/>
        <v>0</v>
      </c>
      <c r="Y743" s="347">
        <f t="shared" si="119"/>
        <v>0</v>
      </c>
      <c r="Z743" s="347">
        <f t="shared" si="120"/>
        <v>0</v>
      </c>
      <c r="AA743" s="347">
        <f t="shared" si="121"/>
        <v>0</v>
      </c>
      <c r="AB743" s="347" t="str">
        <f t="shared" si="122"/>
        <v/>
      </c>
      <c r="AC743" s="347" t="str">
        <f t="shared" si="123"/>
        <v/>
      </c>
      <c r="AD743" s="347" t="str">
        <f t="shared" si="124"/>
        <v/>
      </c>
      <c r="AE743" s="347" t="str">
        <f t="shared" si="125"/>
        <v/>
      </c>
    </row>
    <row r="744" spans="1:31" s="344" customFormat="1" ht="21" customHeight="1" x14ac:dyDescent="0.25">
      <c r="A744" s="346" t="s">
        <v>14805</v>
      </c>
      <c r="B744" s="346" t="s">
        <v>15787</v>
      </c>
      <c r="C744" s="346" t="s">
        <v>15196</v>
      </c>
      <c r="D744" s="346" t="s">
        <v>1</v>
      </c>
      <c r="E744" s="346" t="s">
        <v>103</v>
      </c>
      <c r="F744" s="346">
        <v>2</v>
      </c>
      <c r="G744" s="346">
        <v>0</v>
      </c>
      <c r="H744" s="346">
        <v>3</v>
      </c>
      <c r="I744" s="346"/>
      <c r="J744" s="346" t="s">
        <v>15196</v>
      </c>
      <c r="K744" s="346"/>
      <c r="L744" s="346" t="s">
        <v>15205</v>
      </c>
      <c r="M744" s="346" t="s">
        <v>15196</v>
      </c>
      <c r="N744" s="346" t="s">
        <v>147</v>
      </c>
      <c r="O744" s="346" t="s">
        <v>15781</v>
      </c>
      <c r="P744" s="346"/>
      <c r="Q744" s="346"/>
      <c r="R744" s="347">
        <f t="shared" si="112"/>
        <v>0</v>
      </c>
      <c r="S744" s="347">
        <f t="shared" si="113"/>
        <v>0</v>
      </c>
      <c r="T744" s="347">
        <f t="shared" si="114"/>
        <v>0</v>
      </c>
      <c r="U744" s="347">
        <f t="shared" si="115"/>
        <v>0</v>
      </c>
      <c r="V744" s="347">
        <f t="shared" si="116"/>
        <v>0</v>
      </c>
      <c r="W744" s="347">
        <f t="shared" si="117"/>
        <v>0</v>
      </c>
      <c r="X744" s="347">
        <f t="shared" si="118"/>
        <v>0</v>
      </c>
      <c r="Y744" s="347">
        <f t="shared" si="119"/>
        <v>0</v>
      </c>
      <c r="Z744" s="347">
        <f t="shared" si="120"/>
        <v>0</v>
      </c>
      <c r="AA744" s="347">
        <f t="shared" si="121"/>
        <v>0</v>
      </c>
      <c r="AB744" s="347" t="str">
        <f t="shared" si="122"/>
        <v/>
      </c>
      <c r="AC744" s="347" t="str">
        <f t="shared" si="123"/>
        <v/>
      </c>
      <c r="AD744" s="347" t="str">
        <f t="shared" si="124"/>
        <v/>
      </c>
      <c r="AE744" s="347" t="str">
        <f t="shared" si="125"/>
        <v/>
      </c>
    </row>
    <row r="745" spans="1:31" s="344" customFormat="1" ht="21" customHeight="1" x14ac:dyDescent="0.25">
      <c r="A745" s="346" t="s">
        <v>14805</v>
      </c>
      <c r="B745" s="346" t="s">
        <v>15788</v>
      </c>
      <c r="C745" s="346" t="s">
        <v>14940</v>
      </c>
      <c r="D745" s="346" t="s">
        <v>1</v>
      </c>
      <c r="E745" s="346" t="s">
        <v>103</v>
      </c>
      <c r="F745" s="346">
        <v>3</v>
      </c>
      <c r="G745" s="346">
        <v>0</v>
      </c>
      <c r="H745" s="346">
        <v>2</v>
      </c>
      <c r="I745" s="346"/>
      <c r="J745" s="346" t="s">
        <v>14940</v>
      </c>
      <c r="K745" s="346"/>
      <c r="L745" s="346" t="s">
        <v>14957</v>
      </c>
      <c r="M745" s="346" t="s">
        <v>14940</v>
      </c>
      <c r="N745" s="346" t="s">
        <v>126</v>
      </c>
      <c r="O745" s="346" t="s">
        <v>14942</v>
      </c>
      <c r="P745" s="346" t="s">
        <v>14943</v>
      </c>
      <c r="Q745" s="346" t="s">
        <v>14944</v>
      </c>
      <c r="R745" s="347">
        <f t="shared" si="112"/>
        <v>0</v>
      </c>
      <c r="S745" s="347">
        <f t="shared" si="113"/>
        <v>0</v>
      </c>
      <c r="T745" s="347">
        <f t="shared" si="114"/>
        <v>0</v>
      </c>
      <c r="U745" s="347">
        <f t="shared" si="115"/>
        <v>0</v>
      </c>
      <c r="V745" s="347">
        <f t="shared" si="116"/>
        <v>0</v>
      </c>
      <c r="W745" s="347">
        <f t="shared" si="117"/>
        <v>0</v>
      </c>
      <c r="X745" s="347">
        <f t="shared" si="118"/>
        <v>0</v>
      </c>
      <c r="Y745" s="347">
        <f t="shared" si="119"/>
        <v>0</v>
      </c>
      <c r="Z745" s="347">
        <f t="shared" si="120"/>
        <v>0</v>
      </c>
      <c r="AA745" s="347">
        <f t="shared" si="121"/>
        <v>0</v>
      </c>
      <c r="AB745" s="347" t="str">
        <f t="shared" si="122"/>
        <v/>
      </c>
      <c r="AC745" s="347" t="str">
        <f t="shared" si="123"/>
        <v/>
      </c>
      <c r="AD745" s="347" t="str">
        <f t="shared" si="124"/>
        <v/>
      </c>
      <c r="AE745" s="347" t="str">
        <f t="shared" si="125"/>
        <v/>
      </c>
    </row>
    <row r="746" spans="1:31" s="344" customFormat="1" ht="21" customHeight="1" x14ac:dyDescent="0.25">
      <c r="A746" s="346" t="s">
        <v>14805</v>
      </c>
      <c r="B746" s="346" t="s">
        <v>15789</v>
      </c>
      <c r="C746" s="346" t="s">
        <v>14946</v>
      </c>
      <c r="D746" s="346" t="s">
        <v>1</v>
      </c>
      <c r="E746" s="346" t="s">
        <v>103</v>
      </c>
      <c r="F746" s="346">
        <v>4</v>
      </c>
      <c r="G746" s="346">
        <v>0</v>
      </c>
      <c r="H746" s="346">
        <v>2</v>
      </c>
      <c r="I746" s="346"/>
      <c r="J746" s="346" t="s">
        <v>14946</v>
      </c>
      <c r="K746" s="346"/>
      <c r="L746" s="346" t="s">
        <v>14959</v>
      </c>
      <c r="M746" s="346" t="s">
        <v>14946</v>
      </c>
      <c r="N746" s="346" t="s">
        <v>14948</v>
      </c>
      <c r="O746" s="346" t="s">
        <v>14949</v>
      </c>
      <c r="P746" s="346" t="s">
        <v>14950</v>
      </c>
      <c r="Q746" s="346" t="s">
        <v>14951</v>
      </c>
      <c r="R746" s="347">
        <f t="shared" si="112"/>
        <v>0</v>
      </c>
      <c r="S746" s="347">
        <f t="shared" si="113"/>
        <v>0</v>
      </c>
      <c r="T746" s="347">
        <f t="shared" si="114"/>
        <v>0</v>
      </c>
      <c r="U746" s="347">
        <f t="shared" si="115"/>
        <v>0</v>
      </c>
      <c r="V746" s="347">
        <f t="shared" si="116"/>
        <v>0</v>
      </c>
      <c r="W746" s="347">
        <f t="shared" si="117"/>
        <v>0</v>
      </c>
      <c r="X746" s="347">
        <f t="shared" si="118"/>
        <v>0</v>
      </c>
      <c r="Y746" s="347">
        <f t="shared" si="119"/>
        <v>0</v>
      </c>
      <c r="Z746" s="347">
        <f t="shared" si="120"/>
        <v>0</v>
      </c>
      <c r="AA746" s="347">
        <f t="shared" si="121"/>
        <v>0</v>
      </c>
      <c r="AB746" s="347" t="str">
        <f t="shared" si="122"/>
        <v/>
      </c>
      <c r="AC746" s="347" t="str">
        <f t="shared" si="123"/>
        <v/>
      </c>
      <c r="AD746" s="347" t="str">
        <f t="shared" si="124"/>
        <v/>
      </c>
      <c r="AE746" s="347" t="str">
        <f t="shared" si="125"/>
        <v/>
      </c>
    </row>
    <row r="747" spans="1:31" s="344" customFormat="1" ht="21" customHeight="1" x14ac:dyDescent="0.25">
      <c r="A747" s="346" t="s">
        <v>14805</v>
      </c>
      <c r="B747" s="346" t="s">
        <v>15790</v>
      </c>
      <c r="C747" s="346" t="s">
        <v>15791</v>
      </c>
      <c r="D747" s="346" t="s">
        <v>1</v>
      </c>
      <c r="E747" s="346" t="s">
        <v>14954</v>
      </c>
      <c r="F747" s="346">
        <v>5</v>
      </c>
      <c r="G747" s="346">
        <v>0</v>
      </c>
      <c r="H747" s="346">
        <v>0</v>
      </c>
      <c r="I747" s="346"/>
      <c r="J747" s="346"/>
      <c r="K747" s="346"/>
      <c r="L747" s="346"/>
      <c r="M747" s="346"/>
      <c r="N747" s="346"/>
      <c r="O747" s="346"/>
      <c r="P747" s="346"/>
      <c r="Q747" s="346"/>
      <c r="R747" s="347">
        <f t="shared" si="112"/>
        <v>0</v>
      </c>
      <c r="S747" s="347">
        <f t="shared" si="113"/>
        <v>0</v>
      </c>
      <c r="T747" s="347">
        <f t="shared" si="114"/>
        <v>0</v>
      </c>
      <c r="U747" s="347">
        <f t="shared" si="115"/>
        <v>0</v>
      </c>
      <c r="V747" s="347">
        <f t="shared" si="116"/>
        <v>0</v>
      </c>
      <c r="W747" s="347">
        <f t="shared" si="117"/>
        <v>0</v>
      </c>
      <c r="X747" s="347">
        <f t="shared" si="118"/>
        <v>0</v>
      </c>
      <c r="Y747" s="347">
        <f t="shared" si="119"/>
        <v>0</v>
      </c>
      <c r="Z747" s="347">
        <f t="shared" si="120"/>
        <v>0</v>
      </c>
      <c r="AA747" s="347">
        <f t="shared" si="121"/>
        <v>0</v>
      </c>
      <c r="AB747" s="347" t="str">
        <f t="shared" si="122"/>
        <v/>
      </c>
      <c r="AC747" s="347" t="str">
        <f t="shared" si="123"/>
        <v/>
      </c>
      <c r="AD747" s="347" t="str">
        <f t="shared" si="124"/>
        <v/>
      </c>
      <c r="AE747" s="347" t="str">
        <f t="shared" si="125"/>
        <v/>
      </c>
    </row>
    <row r="748" spans="1:31" s="344" customFormat="1" ht="21" customHeight="1" x14ac:dyDescent="0.25">
      <c r="A748" s="346" t="s">
        <v>14814</v>
      </c>
      <c r="B748" s="346" t="s">
        <v>15792</v>
      </c>
      <c r="C748" s="346" t="s">
        <v>15000</v>
      </c>
      <c r="D748" s="346" t="s">
        <v>4</v>
      </c>
      <c r="E748" s="346" t="s">
        <v>103</v>
      </c>
      <c r="F748" s="346">
        <v>1</v>
      </c>
      <c r="G748" s="346">
        <v>3</v>
      </c>
      <c r="H748" s="346">
        <v>0</v>
      </c>
      <c r="I748" s="346" t="s">
        <v>15000</v>
      </c>
      <c r="J748" s="346"/>
      <c r="K748" s="346" t="s">
        <v>15001</v>
      </c>
      <c r="L748" s="346"/>
      <c r="M748" s="346" t="s">
        <v>15000</v>
      </c>
      <c r="N748" s="346" t="s">
        <v>15002</v>
      </c>
      <c r="O748" s="346" t="s">
        <v>15003</v>
      </c>
      <c r="P748" s="346" t="s">
        <v>15004</v>
      </c>
      <c r="Q748" s="346" t="s">
        <v>15005</v>
      </c>
      <c r="R748" s="347">
        <f t="shared" si="112"/>
        <v>0</v>
      </c>
      <c r="S748" s="347">
        <f t="shared" si="113"/>
        <v>0</v>
      </c>
      <c r="T748" s="347">
        <f t="shared" si="114"/>
        <v>0</v>
      </c>
      <c r="U748" s="347">
        <f t="shared" si="115"/>
        <v>0</v>
      </c>
      <c r="V748" s="347">
        <f t="shared" si="116"/>
        <v>0</v>
      </c>
      <c r="W748" s="347">
        <f t="shared" si="117"/>
        <v>0</v>
      </c>
      <c r="X748" s="347">
        <f t="shared" si="118"/>
        <v>0</v>
      </c>
      <c r="Y748" s="347">
        <f t="shared" si="119"/>
        <v>0</v>
      </c>
      <c r="Z748" s="347">
        <f t="shared" si="120"/>
        <v>0</v>
      </c>
      <c r="AA748" s="347">
        <f t="shared" si="121"/>
        <v>0</v>
      </c>
      <c r="AB748" s="347" t="str">
        <f t="shared" si="122"/>
        <v/>
      </c>
      <c r="AC748" s="347" t="str">
        <f t="shared" si="123"/>
        <v/>
      </c>
      <c r="AD748" s="347" t="str">
        <f t="shared" si="124"/>
        <v/>
      </c>
      <c r="AE748" s="347" t="str">
        <f t="shared" si="125"/>
        <v/>
      </c>
    </row>
    <row r="749" spans="1:31" s="344" customFormat="1" ht="21" customHeight="1" x14ac:dyDescent="0.25">
      <c r="A749" s="346" t="s">
        <v>14814</v>
      </c>
      <c r="B749" s="346" t="s">
        <v>15793</v>
      </c>
      <c r="C749" s="346" t="s">
        <v>15007</v>
      </c>
      <c r="D749" s="346" t="s">
        <v>4</v>
      </c>
      <c r="E749" s="346" t="s">
        <v>103</v>
      </c>
      <c r="F749" s="346">
        <v>2</v>
      </c>
      <c r="G749" s="346">
        <v>3</v>
      </c>
      <c r="H749" s="346">
        <v>0</v>
      </c>
      <c r="I749" s="346" t="s">
        <v>15007</v>
      </c>
      <c r="J749" s="346"/>
      <c r="K749" s="346" t="s">
        <v>15008</v>
      </c>
      <c r="L749" s="346"/>
      <c r="M749" s="346" t="s">
        <v>15007</v>
      </c>
      <c r="N749" s="346" t="s">
        <v>15003</v>
      </c>
      <c r="O749" s="346" t="s">
        <v>15781</v>
      </c>
      <c r="P749" s="346"/>
      <c r="Q749" s="346"/>
      <c r="R749" s="347">
        <f t="shared" si="112"/>
        <v>0</v>
      </c>
      <c r="S749" s="347">
        <f t="shared" si="113"/>
        <v>0</v>
      </c>
      <c r="T749" s="347">
        <f t="shared" si="114"/>
        <v>0</v>
      </c>
      <c r="U749" s="347">
        <f t="shared" si="115"/>
        <v>0</v>
      </c>
      <c r="V749" s="347">
        <f t="shared" si="116"/>
        <v>0</v>
      </c>
      <c r="W749" s="347">
        <f t="shared" si="117"/>
        <v>0</v>
      </c>
      <c r="X749" s="347">
        <f t="shared" si="118"/>
        <v>0</v>
      </c>
      <c r="Y749" s="347">
        <f t="shared" si="119"/>
        <v>0</v>
      </c>
      <c r="Z749" s="347">
        <f t="shared" si="120"/>
        <v>0</v>
      </c>
      <c r="AA749" s="347">
        <f t="shared" si="121"/>
        <v>0</v>
      </c>
      <c r="AB749" s="347" t="str">
        <f t="shared" si="122"/>
        <v/>
      </c>
      <c r="AC749" s="347" t="str">
        <f t="shared" si="123"/>
        <v/>
      </c>
      <c r="AD749" s="347" t="str">
        <f t="shared" si="124"/>
        <v/>
      </c>
      <c r="AE749" s="347" t="str">
        <f t="shared" si="125"/>
        <v/>
      </c>
    </row>
    <row r="750" spans="1:31" s="344" customFormat="1" ht="21" customHeight="1" x14ac:dyDescent="0.25">
      <c r="A750" s="346" t="s">
        <v>14814</v>
      </c>
      <c r="B750" s="346" t="s">
        <v>15794</v>
      </c>
      <c r="C750" s="346" t="s">
        <v>14933</v>
      </c>
      <c r="D750" s="346" t="s">
        <v>4</v>
      </c>
      <c r="E750" s="346" t="s">
        <v>103</v>
      </c>
      <c r="F750" s="346">
        <v>3</v>
      </c>
      <c r="G750" s="346">
        <v>2</v>
      </c>
      <c r="H750" s="346">
        <v>0</v>
      </c>
      <c r="I750" s="346" t="s">
        <v>14933</v>
      </c>
      <c r="J750" s="346"/>
      <c r="K750" s="346" t="s">
        <v>14934</v>
      </c>
      <c r="L750" s="346"/>
      <c r="M750" s="346" t="s">
        <v>14933</v>
      </c>
      <c r="N750" s="346" t="s">
        <v>14935</v>
      </c>
      <c r="O750" s="346" t="s">
        <v>14936</v>
      </c>
      <c r="P750" s="346" t="s">
        <v>14937</v>
      </c>
      <c r="Q750" s="346" t="s">
        <v>14938</v>
      </c>
      <c r="R750" s="347">
        <f t="shared" si="112"/>
        <v>0</v>
      </c>
      <c r="S750" s="347">
        <f t="shared" si="113"/>
        <v>0</v>
      </c>
      <c r="T750" s="347">
        <f t="shared" si="114"/>
        <v>0</v>
      </c>
      <c r="U750" s="347">
        <f t="shared" si="115"/>
        <v>0</v>
      </c>
      <c r="V750" s="347">
        <f t="shared" si="116"/>
        <v>0</v>
      </c>
      <c r="W750" s="347">
        <f t="shared" si="117"/>
        <v>0</v>
      </c>
      <c r="X750" s="347">
        <f t="shared" si="118"/>
        <v>0</v>
      </c>
      <c r="Y750" s="347">
        <f t="shared" si="119"/>
        <v>0</v>
      </c>
      <c r="Z750" s="347">
        <f t="shared" si="120"/>
        <v>0</v>
      </c>
      <c r="AA750" s="347">
        <f t="shared" si="121"/>
        <v>0</v>
      </c>
      <c r="AB750" s="347" t="str">
        <f t="shared" si="122"/>
        <v/>
      </c>
      <c r="AC750" s="347" t="str">
        <f t="shared" si="123"/>
        <v/>
      </c>
      <c r="AD750" s="347" t="str">
        <f t="shared" si="124"/>
        <v/>
      </c>
      <c r="AE750" s="347" t="str">
        <f t="shared" si="125"/>
        <v/>
      </c>
    </row>
    <row r="751" spans="1:31" s="344" customFormat="1" ht="21" customHeight="1" x14ac:dyDescent="0.25">
      <c r="A751" s="346" t="s">
        <v>14814</v>
      </c>
      <c r="B751" s="346" t="s">
        <v>15795</v>
      </c>
      <c r="C751" s="346" t="s">
        <v>14940</v>
      </c>
      <c r="D751" s="346" t="s">
        <v>4</v>
      </c>
      <c r="E751" s="346" t="s">
        <v>103</v>
      </c>
      <c r="F751" s="346">
        <v>4</v>
      </c>
      <c r="G751" s="346">
        <v>2</v>
      </c>
      <c r="H751" s="346">
        <v>0</v>
      </c>
      <c r="I751" s="346" t="s">
        <v>14940</v>
      </c>
      <c r="J751" s="346"/>
      <c r="K751" s="346" t="s">
        <v>14941</v>
      </c>
      <c r="L751" s="346"/>
      <c r="M751" s="346" t="s">
        <v>14940</v>
      </c>
      <c r="N751" s="346" t="s">
        <v>126</v>
      </c>
      <c r="O751" s="346" t="s">
        <v>14942</v>
      </c>
      <c r="P751" s="346" t="s">
        <v>14943</v>
      </c>
      <c r="Q751" s="346" t="s">
        <v>14944</v>
      </c>
      <c r="R751" s="347">
        <f t="shared" si="112"/>
        <v>0</v>
      </c>
      <c r="S751" s="347">
        <f t="shared" si="113"/>
        <v>0</v>
      </c>
      <c r="T751" s="347">
        <f t="shared" si="114"/>
        <v>0</v>
      </c>
      <c r="U751" s="347">
        <f t="shared" si="115"/>
        <v>0</v>
      </c>
      <c r="V751" s="347">
        <f t="shared" si="116"/>
        <v>0</v>
      </c>
      <c r="W751" s="347">
        <f t="shared" si="117"/>
        <v>0</v>
      </c>
      <c r="X751" s="347">
        <f t="shared" si="118"/>
        <v>0</v>
      </c>
      <c r="Y751" s="347">
        <f t="shared" si="119"/>
        <v>0</v>
      </c>
      <c r="Z751" s="347">
        <f t="shared" si="120"/>
        <v>0</v>
      </c>
      <c r="AA751" s="347">
        <f t="shared" si="121"/>
        <v>0</v>
      </c>
      <c r="AB751" s="347" t="str">
        <f t="shared" si="122"/>
        <v/>
      </c>
      <c r="AC751" s="347" t="str">
        <f t="shared" si="123"/>
        <v/>
      </c>
      <c r="AD751" s="347" t="str">
        <f t="shared" si="124"/>
        <v/>
      </c>
      <c r="AE751" s="347" t="str">
        <f t="shared" si="125"/>
        <v/>
      </c>
    </row>
    <row r="752" spans="1:31" s="344" customFormat="1" ht="21" customHeight="1" x14ac:dyDescent="0.25">
      <c r="A752" s="346" t="s">
        <v>14814</v>
      </c>
      <c r="B752" s="346" t="s">
        <v>15796</v>
      </c>
      <c r="C752" s="346" t="s">
        <v>15797</v>
      </c>
      <c r="D752" s="346" t="s">
        <v>4</v>
      </c>
      <c r="E752" s="346" t="s">
        <v>14954</v>
      </c>
      <c r="F752" s="346">
        <v>5</v>
      </c>
      <c r="G752" s="346">
        <v>0</v>
      </c>
      <c r="H752" s="346">
        <v>0</v>
      </c>
      <c r="I752" s="346"/>
      <c r="J752" s="346"/>
      <c r="K752" s="346"/>
      <c r="L752" s="346"/>
      <c r="M752" s="346"/>
      <c r="N752" s="346"/>
      <c r="O752" s="346"/>
      <c r="P752" s="346"/>
      <c r="Q752" s="346"/>
      <c r="R752" s="347">
        <f t="shared" si="112"/>
        <v>0</v>
      </c>
      <c r="S752" s="347">
        <f t="shared" si="113"/>
        <v>0</v>
      </c>
      <c r="T752" s="347">
        <f t="shared" si="114"/>
        <v>0</v>
      </c>
      <c r="U752" s="347">
        <f t="shared" si="115"/>
        <v>0</v>
      </c>
      <c r="V752" s="347">
        <f t="shared" si="116"/>
        <v>0</v>
      </c>
      <c r="W752" s="347">
        <f t="shared" si="117"/>
        <v>0</v>
      </c>
      <c r="X752" s="347">
        <f t="shared" si="118"/>
        <v>0</v>
      </c>
      <c r="Y752" s="347">
        <f t="shared" si="119"/>
        <v>0</v>
      </c>
      <c r="Z752" s="347">
        <f t="shared" si="120"/>
        <v>0</v>
      </c>
      <c r="AA752" s="347">
        <f t="shared" si="121"/>
        <v>0</v>
      </c>
      <c r="AB752" s="347" t="str">
        <f t="shared" si="122"/>
        <v/>
      </c>
      <c r="AC752" s="347" t="str">
        <f t="shared" si="123"/>
        <v/>
      </c>
      <c r="AD752" s="347" t="str">
        <f t="shared" si="124"/>
        <v/>
      </c>
      <c r="AE752" s="347" t="str">
        <f t="shared" si="125"/>
        <v/>
      </c>
    </row>
    <row r="753" spans="1:31" s="344" customFormat="1" ht="21" customHeight="1" x14ac:dyDescent="0.25">
      <c r="A753" s="346" t="s">
        <v>14814</v>
      </c>
      <c r="B753" s="346" t="s">
        <v>15798</v>
      </c>
      <c r="C753" s="346" t="s">
        <v>15000</v>
      </c>
      <c r="D753" s="346" t="s">
        <v>1</v>
      </c>
      <c r="E753" s="346" t="s">
        <v>103</v>
      </c>
      <c r="F753" s="346">
        <v>1</v>
      </c>
      <c r="G753" s="346">
        <v>0</v>
      </c>
      <c r="H753" s="346">
        <v>3</v>
      </c>
      <c r="I753" s="346"/>
      <c r="J753" s="346" t="s">
        <v>15000</v>
      </c>
      <c r="K753" s="346"/>
      <c r="L753" s="346" t="s">
        <v>15014</v>
      </c>
      <c r="M753" s="346" t="s">
        <v>15000</v>
      </c>
      <c r="N753" s="346" t="s">
        <v>15002</v>
      </c>
      <c r="O753" s="346" t="s">
        <v>15003</v>
      </c>
      <c r="P753" s="346" t="s">
        <v>15004</v>
      </c>
      <c r="Q753" s="346" t="s">
        <v>15005</v>
      </c>
      <c r="R753" s="347">
        <f t="shared" si="112"/>
        <v>0</v>
      </c>
      <c r="S753" s="347">
        <f t="shared" si="113"/>
        <v>0</v>
      </c>
      <c r="T753" s="347">
        <f t="shared" si="114"/>
        <v>0</v>
      </c>
      <c r="U753" s="347">
        <f t="shared" si="115"/>
        <v>0</v>
      </c>
      <c r="V753" s="347">
        <f t="shared" si="116"/>
        <v>0</v>
      </c>
      <c r="W753" s="347">
        <f t="shared" si="117"/>
        <v>0</v>
      </c>
      <c r="X753" s="347">
        <f t="shared" si="118"/>
        <v>0</v>
      </c>
      <c r="Y753" s="347">
        <f t="shared" si="119"/>
        <v>0</v>
      </c>
      <c r="Z753" s="347">
        <f t="shared" si="120"/>
        <v>0</v>
      </c>
      <c r="AA753" s="347">
        <f t="shared" si="121"/>
        <v>0</v>
      </c>
      <c r="AB753" s="347" t="str">
        <f t="shared" si="122"/>
        <v/>
      </c>
      <c r="AC753" s="347" t="str">
        <f t="shared" si="123"/>
        <v/>
      </c>
      <c r="AD753" s="347" t="str">
        <f t="shared" si="124"/>
        <v/>
      </c>
      <c r="AE753" s="347" t="str">
        <f t="shared" si="125"/>
        <v/>
      </c>
    </row>
    <row r="754" spans="1:31" s="344" customFormat="1" ht="21" customHeight="1" x14ac:dyDescent="0.25">
      <c r="A754" s="346" t="s">
        <v>14814</v>
      </c>
      <c r="B754" s="346" t="s">
        <v>15799</v>
      </c>
      <c r="C754" s="346" t="s">
        <v>15007</v>
      </c>
      <c r="D754" s="346" t="s">
        <v>1</v>
      </c>
      <c r="E754" s="346" t="s">
        <v>103</v>
      </c>
      <c r="F754" s="346">
        <v>2</v>
      </c>
      <c r="G754" s="346">
        <v>0</v>
      </c>
      <c r="H754" s="346">
        <v>2</v>
      </c>
      <c r="I754" s="346"/>
      <c r="J754" s="346" t="s">
        <v>15007</v>
      </c>
      <c r="K754" s="346"/>
      <c r="L754" s="346" t="s">
        <v>15016</v>
      </c>
      <c r="M754" s="346" t="s">
        <v>15007</v>
      </c>
      <c r="N754" s="346" t="s">
        <v>15003</v>
      </c>
      <c r="O754" s="346" t="s">
        <v>15781</v>
      </c>
      <c r="P754" s="346"/>
      <c r="Q754" s="346"/>
      <c r="R754" s="347">
        <f t="shared" si="112"/>
        <v>0</v>
      </c>
      <c r="S754" s="347">
        <f t="shared" si="113"/>
        <v>0</v>
      </c>
      <c r="T754" s="347">
        <f t="shared" si="114"/>
        <v>0</v>
      </c>
      <c r="U754" s="347">
        <f t="shared" si="115"/>
        <v>0</v>
      </c>
      <c r="V754" s="347">
        <f t="shared" si="116"/>
        <v>0</v>
      </c>
      <c r="W754" s="347">
        <f t="shared" si="117"/>
        <v>0</v>
      </c>
      <c r="X754" s="347">
        <f t="shared" si="118"/>
        <v>0</v>
      </c>
      <c r="Y754" s="347">
        <f t="shared" si="119"/>
        <v>0</v>
      </c>
      <c r="Z754" s="347">
        <f t="shared" si="120"/>
        <v>0</v>
      </c>
      <c r="AA754" s="347">
        <f t="shared" si="121"/>
        <v>0</v>
      </c>
      <c r="AB754" s="347" t="str">
        <f t="shared" si="122"/>
        <v/>
      </c>
      <c r="AC754" s="347" t="str">
        <f t="shared" si="123"/>
        <v/>
      </c>
      <c r="AD754" s="347" t="str">
        <f t="shared" si="124"/>
        <v/>
      </c>
      <c r="AE754" s="347" t="str">
        <f t="shared" si="125"/>
        <v/>
      </c>
    </row>
    <row r="755" spans="1:31" s="344" customFormat="1" ht="21" customHeight="1" x14ac:dyDescent="0.25">
      <c r="A755" s="346" t="s">
        <v>14814</v>
      </c>
      <c r="B755" s="346" t="s">
        <v>15800</v>
      </c>
      <c r="C755" s="346" t="s">
        <v>14940</v>
      </c>
      <c r="D755" s="346" t="s">
        <v>1</v>
      </c>
      <c r="E755" s="346" t="s">
        <v>103</v>
      </c>
      <c r="F755" s="346">
        <v>3</v>
      </c>
      <c r="G755" s="346">
        <v>0</v>
      </c>
      <c r="H755" s="346">
        <v>2</v>
      </c>
      <c r="I755" s="346"/>
      <c r="J755" s="346" t="s">
        <v>14940</v>
      </c>
      <c r="K755" s="346"/>
      <c r="L755" s="346" t="s">
        <v>14957</v>
      </c>
      <c r="M755" s="346" t="s">
        <v>14940</v>
      </c>
      <c r="N755" s="346" t="s">
        <v>126</v>
      </c>
      <c r="O755" s="346" t="s">
        <v>14942</v>
      </c>
      <c r="P755" s="346" t="s">
        <v>14943</v>
      </c>
      <c r="Q755" s="346" t="s">
        <v>14944</v>
      </c>
      <c r="R755" s="347">
        <f t="shared" si="112"/>
        <v>0</v>
      </c>
      <c r="S755" s="347">
        <f t="shared" si="113"/>
        <v>0</v>
      </c>
      <c r="T755" s="347">
        <f t="shared" si="114"/>
        <v>0</v>
      </c>
      <c r="U755" s="347">
        <f t="shared" si="115"/>
        <v>0</v>
      </c>
      <c r="V755" s="347">
        <f t="shared" si="116"/>
        <v>0</v>
      </c>
      <c r="W755" s="347">
        <f t="shared" si="117"/>
        <v>0</v>
      </c>
      <c r="X755" s="347">
        <f t="shared" si="118"/>
        <v>0</v>
      </c>
      <c r="Y755" s="347">
        <f t="shared" si="119"/>
        <v>0</v>
      </c>
      <c r="Z755" s="347">
        <f t="shared" si="120"/>
        <v>0</v>
      </c>
      <c r="AA755" s="347">
        <f t="shared" si="121"/>
        <v>0</v>
      </c>
      <c r="AB755" s="347" t="str">
        <f t="shared" si="122"/>
        <v/>
      </c>
      <c r="AC755" s="347" t="str">
        <f t="shared" si="123"/>
        <v/>
      </c>
      <c r="AD755" s="347" t="str">
        <f t="shared" si="124"/>
        <v/>
      </c>
      <c r="AE755" s="347" t="str">
        <f t="shared" si="125"/>
        <v/>
      </c>
    </row>
    <row r="756" spans="1:31" s="344" customFormat="1" ht="21" customHeight="1" x14ac:dyDescent="0.25">
      <c r="A756" s="346" t="s">
        <v>14814</v>
      </c>
      <c r="B756" s="346" t="s">
        <v>15801</v>
      </c>
      <c r="C756" s="346" t="s">
        <v>14946</v>
      </c>
      <c r="D756" s="346" t="s">
        <v>1</v>
      </c>
      <c r="E756" s="346" t="s">
        <v>103</v>
      </c>
      <c r="F756" s="346">
        <v>4</v>
      </c>
      <c r="G756" s="346">
        <v>0</v>
      </c>
      <c r="H756" s="346">
        <v>2</v>
      </c>
      <c r="I756" s="346"/>
      <c r="J756" s="346" t="s">
        <v>14946</v>
      </c>
      <c r="K756" s="346"/>
      <c r="L756" s="346" t="s">
        <v>14959</v>
      </c>
      <c r="M756" s="346" t="s">
        <v>14946</v>
      </c>
      <c r="N756" s="346" t="s">
        <v>14948</v>
      </c>
      <c r="O756" s="346" t="s">
        <v>14949</v>
      </c>
      <c r="P756" s="346" t="s">
        <v>14950</v>
      </c>
      <c r="Q756" s="346" t="s">
        <v>14951</v>
      </c>
      <c r="R756" s="347">
        <f t="shared" si="112"/>
        <v>0</v>
      </c>
      <c r="S756" s="347">
        <f t="shared" si="113"/>
        <v>0</v>
      </c>
      <c r="T756" s="347">
        <f t="shared" si="114"/>
        <v>0</v>
      </c>
      <c r="U756" s="347">
        <f t="shared" si="115"/>
        <v>0</v>
      </c>
      <c r="V756" s="347">
        <f t="shared" si="116"/>
        <v>0</v>
      </c>
      <c r="W756" s="347">
        <f t="shared" si="117"/>
        <v>0</v>
      </c>
      <c r="X756" s="347">
        <f t="shared" si="118"/>
        <v>0</v>
      </c>
      <c r="Y756" s="347">
        <f t="shared" si="119"/>
        <v>0</v>
      </c>
      <c r="Z756" s="347">
        <f t="shared" si="120"/>
        <v>0</v>
      </c>
      <c r="AA756" s="347">
        <f t="shared" si="121"/>
        <v>0</v>
      </c>
      <c r="AB756" s="347" t="str">
        <f t="shared" si="122"/>
        <v/>
      </c>
      <c r="AC756" s="347" t="str">
        <f t="shared" si="123"/>
        <v/>
      </c>
      <c r="AD756" s="347" t="str">
        <f t="shared" si="124"/>
        <v/>
      </c>
      <c r="AE756" s="347" t="str">
        <f t="shared" si="125"/>
        <v/>
      </c>
    </row>
    <row r="757" spans="1:31" s="344" customFormat="1" ht="21" customHeight="1" x14ac:dyDescent="0.25">
      <c r="A757" s="346" t="s">
        <v>14814</v>
      </c>
      <c r="B757" s="346" t="s">
        <v>15802</v>
      </c>
      <c r="C757" s="346" t="s">
        <v>15803</v>
      </c>
      <c r="D757" s="346" t="s">
        <v>1</v>
      </c>
      <c r="E757" s="346" t="s">
        <v>14954</v>
      </c>
      <c r="F757" s="346">
        <v>5</v>
      </c>
      <c r="G757" s="346">
        <v>0</v>
      </c>
      <c r="H757" s="346">
        <v>0</v>
      </c>
      <c r="I757" s="346"/>
      <c r="J757" s="346"/>
      <c r="K757" s="346"/>
      <c r="L757" s="346"/>
      <c r="M757" s="346"/>
      <c r="N757" s="346"/>
      <c r="O757" s="346"/>
      <c r="P757" s="346"/>
      <c r="Q757" s="346"/>
      <c r="R757" s="347">
        <f t="shared" si="112"/>
        <v>0</v>
      </c>
      <c r="S757" s="347">
        <f t="shared" si="113"/>
        <v>0</v>
      </c>
      <c r="T757" s="347">
        <f t="shared" si="114"/>
        <v>0</v>
      </c>
      <c r="U757" s="347">
        <f t="shared" si="115"/>
        <v>0</v>
      </c>
      <c r="V757" s="347">
        <f t="shared" si="116"/>
        <v>0</v>
      </c>
      <c r="W757" s="347">
        <f t="shared" si="117"/>
        <v>0</v>
      </c>
      <c r="X757" s="347">
        <f t="shared" si="118"/>
        <v>0</v>
      </c>
      <c r="Y757" s="347">
        <f t="shared" si="119"/>
        <v>0</v>
      </c>
      <c r="Z757" s="347">
        <f t="shared" si="120"/>
        <v>0</v>
      </c>
      <c r="AA757" s="347">
        <f t="shared" si="121"/>
        <v>0</v>
      </c>
      <c r="AB757" s="347" t="str">
        <f t="shared" si="122"/>
        <v/>
      </c>
      <c r="AC757" s="347" t="str">
        <f t="shared" si="123"/>
        <v/>
      </c>
      <c r="AD757" s="347" t="str">
        <f t="shared" si="124"/>
        <v/>
      </c>
      <c r="AE757" s="347" t="str">
        <f t="shared" si="125"/>
        <v/>
      </c>
    </row>
    <row r="758" spans="1:31" s="344" customFormat="1" ht="21" customHeight="1" x14ac:dyDescent="0.25">
      <c r="A758" s="346" t="s">
        <v>14823</v>
      </c>
      <c r="B758" s="346" t="s">
        <v>15804</v>
      </c>
      <c r="C758" s="346" t="s">
        <v>15805</v>
      </c>
      <c r="D758" s="346" t="s">
        <v>4</v>
      </c>
      <c r="E758" s="346" t="s">
        <v>103</v>
      </c>
      <c r="F758" s="346">
        <v>1</v>
      </c>
      <c r="G758" s="346">
        <v>4</v>
      </c>
      <c r="H758" s="346">
        <v>0</v>
      </c>
      <c r="I758" s="346" t="s">
        <v>15805</v>
      </c>
      <c r="J758" s="346"/>
      <c r="K758" s="346" t="s">
        <v>15806</v>
      </c>
      <c r="L758" s="346"/>
      <c r="M758" s="346" t="s">
        <v>15805</v>
      </c>
      <c r="N758" s="346" t="s">
        <v>15807</v>
      </c>
      <c r="O758" s="346" t="s">
        <v>15808</v>
      </c>
      <c r="P758" s="346" t="s">
        <v>126</v>
      </c>
      <c r="Q758" s="346" t="s">
        <v>14949</v>
      </c>
      <c r="R758" s="347">
        <f t="shared" si="112"/>
        <v>0</v>
      </c>
      <c r="S758" s="347">
        <f t="shared" si="113"/>
        <v>0</v>
      </c>
      <c r="T758" s="347">
        <f t="shared" si="114"/>
        <v>0</v>
      </c>
      <c r="U758" s="347">
        <f t="shared" si="115"/>
        <v>0</v>
      </c>
      <c r="V758" s="347">
        <f t="shared" si="116"/>
        <v>0</v>
      </c>
      <c r="W758" s="347">
        <f t="shared" si="117"/>
        <v>0</v>
      </c>
      <c r="X758" s="347">
        <f t="shared" si="118"/>
        <v>0</v>
      </c>
      <c r="Y758" s="347">
        <f t="shared" si="119"/>
        <v>0</v>
      </c>
      <c r="Z758" s="347">
        <f t="shared" si="120"/>
        <v>0</v>
      </c>
      <c r="AA758" s="347">
        <f t="shared" si="121"/>
        <v>0</v>
      </c>
      <c r="AB758" s="347" t="str">
        <f t="shared" si="122"/>
        <v/>
      </c>
      <c r="AC758" s="347" t="str">
        <f t="shared" si="123"/>
        <v/>
      </c>
      <c r="AD758" s="347" t="str">
        <f t="shared" si="124"/>
        <v/>
      </c>
      <c r="AE758" s="347" t="str">
        <f t="shared" si="125"/>
        <v/>
      </c>
    </row>
    <row r="759" spans="1:31" s="344" customFormat="1" ht="21" customHeight="1" x14ac:dyDescent="0.25">
      <c r="A759" s="346" t="s">
        <v>14823</v>
      </c>
      <c r="B759" s="346" t="s">
        <v>15809</v>
      </c>
      <c r="C759" s="346" t="s">
        <v>15810</v>
      </c>
      <c r="D759" s="346" t="s">
        <v>4</v>
      </c>
      <c r="E759" s="346" t="s">
        <v>103</v>
      </c>
      <c r="F759" s="346">
        <v>2</v>
      </c>
      <c r="G759" s="346">
        <v>3</v>
      </c>
      <c r="H759" s="346">
        <v>0</v>
      </c>
      <c r="I759" s="346" t="s">
        <v>15810</v>
      </c>
      <c r="J759" s="346"/>
      <c r="K759" s="346" t="s">
        <v>15811</v>
      </c>
      <c r="L759" s="346"/>
      <c r="M759" s="346" t="s">
        <v>15810</v>
      </c>
      <c r="N759" s="346" t="s">
        <v>14949</v>
      </c>
      <c r="O759" s="346" t="s">
        <v>15781</v>
      </c>
      <c r="P759" s="346" t="s">
        <v>15812</v>
      </c>
      <c r="Q759" s="346" t="s">
        <v>15813</v>
      </c>
      <c r="R759" s="347">
        <f t="shared" si="112"/>
        <v>0</v>
      </c>
      <c r="S759" s="347">
        <f t="shared" si="113"/>
        <v>0</v>
      </c>
      <c r="T759" s="347">
        <f t="shared" si="114"/>
        <v>0</v>
      </c>
      <c r="U759" s="347">
        <f t="shared" si="115"/>
        <v>0</v>
      </c>
      <c r="V759" s="347">
        <f t="shared" si="116"/>
        <v>0</v>
      </c>
      <c r="W759" s="347">
        <f t="shared" si="117"/>
        <v>0</v>
      </c>
      <c r="X759" s="347">
        <f t="shared" si="118"/>
        <v>0</v>
      </c>
      <c r="Y759" s="347">
        <f t="shared" si="119"/>
        <v>0</v>
      </c>
      <c r="Z759" s="347">
        <f t="shared" si="120"/>
        <v>0</v>
      </c>
      <c r="AA759" s="347">
        <f t="shared" si="121"/>
        <v>0</v>
      </c>
      <c r="AB759" s="347" t="str">
        <f t="shared" si="122"/>
        <v/>
      </c>
      <c r="AC759" s="347" t="str">
        <f t="shared" si="123"/>
        <v/>
      </c>
      <c r="AD759" s="347" t="str">
        <f t="shared" si="124"/>
        <v/>
      </c>
      <c r="AE759" s="347" t="str">
        <f t="shared" si="125"/>
        <v/>
      </c>
    </row>
    <row r="760" spans="1:31" s="344" customFormat="1" ht="21" customHeight="1" x14ac:dyDescent="0.25">
      <c r="A760" s="346" t="s">
        <v>14823</v>
      </c>
      <c r="B760" s="346" t="s">
        <v>15814</v>
      </c>
      <c r="C760" s="346" t="s">
        <v>14933</v>
      </c>
      <c r="D760" s="346" t="s">
        <v>4</v>
      </c>
      <c r="E760" s="346" t="s">
        <v>103</v>
      </c>
      <c r="F760" s="346">
        <v>3</v>
      </c>
      <c r="G760" s="346">
        <v>3</v>
      </c>
      <c r="H760" s="346">
        <v>0</v>
      </c>
      <c r="I760" s="346" t="s">
        <v>14933</v>
      </c>
      <c r="J760" s="346"/>
      <c r="K760" s="346" t="s">
        <v>14934</v>
      </c>
      <c r="L760" s="346"/>
      <c r="M760" s="346" t="s">
        <v>14933</v>
      </c>
      <c r="N760" s="346" t="s">
        <v>14935</v>
      </c>
      <c r="O760" s="346" t="s">
        <v>14936</v>
      </c>
      <c r="P760" s="346" t="s">
        <v>14937</v>
      </c>
      <c r="Q760" s="346" t="s">
        <v>14938</v>
      </c>
      <c r="R760" s="347">
        <f t="shared" si="112"/>
        <v>0</v>
      </c>
      <c r="S760" s="347">
        <f t="shared" si="113"/>
        <v>0</v>
      </c>
      <c r="T760" s="347">
        <f t="shared" si="114"/>
        <v>0</v>
      </c>
      <c r="U760" s="347">
        <f t="shared" si="115"/>
        <v>0</v>
      </c>
      <c r="V760" s="347">
        <f t="shared" si="116"/>
        <v>0</v>
      </c>
      <c r="W760" s="347">
        <f t="shared" si="117"/>
        <v>0</v>
      </c>
      <c r="X760" s="347">
        <f t="shared" si="118"/>
        <v>0</v>
      </c>
      <c r="Y760" s="347">
        <f t="shared" si="119"/>
        <v>0</v>
      </c>
      <c r="Z760" s="347">
        <f t="shared" si="120"/>
        <v>0</v>
      </c>
      <c r="AA760" s="347">
        <f t="shared" si="121"/>
        <v>0</v>
      </c>
      <c r="AB760" s="347" t="str">
        <f t="shared" si="122"/>
        <v/>
      </c>
      <c r="AC760" s="347" t="str">
        <f t="shared" si="123"/>
        <v/>
      </c>
      <c r="AD760" s="347" t="str">
        <f t="shared" si="124"/>
        <v/>
      </c>
      <c r="AE760" s="347" t="str">
        <f t="shared" si="125"/>
        <v/>
      </c>
    </row>
    <row r="761" spans="1:31" s="344" customFormat="1" ht="21" customHeight="1" x14ac:dyDescent="0.25">
      <c r="A761" s="346" t="s">
        <v>14823</v>
      </c>
      <c r="B761" s="346" t="s">
        <v>15815</v>
      </c>
      <c r="C761" s="346" t="s">
        <v>14940</v>
      </c>
      <c r="D761" s="346" t="s">
        <v>4</v>
      </c>
      <c r="E761" s="346" t="s">
        <v>103</v>
      </c>
      <c r="F761" s="346">
        <v>4</v>
      </c>
      <c r="G761" s="346">
        <v>2</v>
      </c>
      <c r="H761" s="346">
        <v>0</v>
      </c>
      <c r="I761" s="346" t="s">
        <v>14940</v>
      </c>
      <c r="J761" s="346"/>
      <c r="K761" s="346" t="s">
        <v>14941</v>
      </c>
      <c r="L761" s="346"/>
      <c r="M761" s="346" t="s">
        <v>14940</v>
      </c>
      <c r="N761" s="346" t="s">
        <v>126</v>
      </c>
      <c r="O761" s="346" t="s">
        <v>14942</v>
      </c>
      <c r="P761" s="346" t="s">
        <v>14943</v>
      </c>
      <c r="Q761" s="346" t="s">
        <v>14944</v>
      </c>
      <c r="R761" s="347">
        <f t="shared" si="112"/>
        <v>0</v>
      </c>
      <c r="S761" s="347">
        <f t="shared" si="113"/>
        <v>0</v>
      </c>
      <c r="T761" s="347">
        <f t="shared" si="114"/>
        <v>0</v>
      </c>
      <c r="U761" s="347">
        <f t="shared" si="115"/>
        <v>0</v>
      </c>
      <c r="V761" s="347">
        <f t="shared" si="116"/>
        <v>0</v>
      </c>
      <c r="W761" s="347">
        <f t="shared" si="117"/>
        <v>0</v>
      </c>
      <c r="X761" s="347">
        <f t="shared" si="118"/>
        <v>0</v>
      </c>
      <c r="Y761" s="347">
        <f t="shared" si="119"/>
        <v>0</v>
      </c>
      <c r="Z761" s="347">
        <f t="shared" si="120"/>
        <v>0</v>
      </c>
      <c r="AA761" s="347">
        <f t="shared" si="121"/>
        <v>0</v>
      </c>
      <c r="AB761" s="347" t="str">
        <f t="shared" si="122"/>
        <v/>
      </c>
      <c r="AC761" s="347" t="str">
        <f t="shared" si="123"/>
        <v/>
      </c>
      <c r="AD761" s="347" t="str">
        <f t="shared" si="124"/>
        <v/>
      </c>
      <c r="AE761" s="347" t="str">
        <f t="shared" si="125"/>
        <v/>
      </c>
    </row>
    <row r="762" spans="1:31" s="344" customFormat="1" ht="21" customHeight="1" x14ac:dyDescent="0.25">
      <c r="A762" s="346" t="s">
        <v>14823</v>
      </c>
      <c r="B762" s="346" t="s">
        <v>15816</v>
      </c>
      <c r="C762" s="346" t="s">
        <v>15817</v>
      </c>
      <c r="D762" s="346" t="s">
        <v>4</v>
      </c>
      <c r="E762" s="346" t="s">
        <v>14954</v>
      </c>
      <c r="F762" s="346">
        <v>5</v>
      </c>
      <c r="G762" s="346">
        <v>0</v>
      </c>
      <c r="H762" s="346">
        <v>0</v>
      </c>
      <c r="I762" s="346"/>
      <c r="J762" s="346"/>
      <c r="K762" s="346"/>
      <c r="L762" s="346"/>
      <c r="M762" s="346"/>
      <c r="N762" s="346"/>
      <c r="O762" s="346"/>
      <c r="P762" s="346"/>
      <c r="Q762" s="346"/>
      <c r="R762" s="347">
        <f t="shared" si="112"/>
        <v>0</v>
      </c>
      <c r="S762" s="347">
        <f t="shared" si="113"/>
        <v>0</v>
      </c>
      <c r="T762" s="347">
        <f t="shared" si="114"/>
        <v>0</v>
      </c>
      <c r="U762" s="347">
        <f t="shared" si="115"/>
        <v>0</v>
      </c>
      <c r="V762" s="347">
        <f t="shared" si="116"/>
        <v>0</v>
      </c>
      <c r="W762" s="347">
        <f t="shared" si="117"/>
        <v>0</v>
      </c>
      <c r="X762" s="347">
        <f t="shared" si="118"/>
        <v>0</v>
      </c>
      <c r="Y762" s="347">
        <f t="shared" si="119"/>
        <v>0</v>
      </c>
      <c r="Z762" s="347">
        <f t="shared" si="120"/>
        <v>0</v>
      </c>
      <c r="AA762" s="347">
        <f t="shared" si="121"/>
        <v>0</v>
      </c>
      <c r="AB762" s="347" t="str">
        <f t="shared" si="122"/>
        <v/>
      </c>
      <c r="AC762" s="347" t="str">
        <f t="shared" si="123"/>
        <v/>
      </c>
      <c r="AD762" s="347" t="str">
        <f t="shared" si="124"/>
        <v/>
      </c>
      <c r="AE762" s="347" t="str">
        <f t="shared" si="125"/>
        <v/>
      </c>
    </row>
    <row r="763" spans="1:31" s="344" customFormat="1" ht="21" customHeight="1" x14ac:dyDescent="0.25">
      <c r="A763" s="346" t="s">
        <v>14823</v>
      </c>
      <c r="B763" s="346" t="s">
        <v>15818</v>
      </c>
      <c r="C763" s="346" t="s">
        <v>15805</v>
      </c>
      <c r="D763" s="346" t="s">
        <v>1</v>
      </c>
      <c r="E763" s="346" t="s">
        <v>103</v>
      </c>
      <c r="F763" s="346">
        <v>1</v>
      </c>
      <c r="G763" s="346">
        <v>0</v>
      </c>
      <c r="H763" s="346">
        <v>3</v>
      </c>
      <c r="I763" s="346"/>
      <c r="J763" s="346" t="s">
        <v>15805</v>
      </c>
      <c r="K763" s="346"/>
      <c r="L763" s="346" t="s">
        <v>15819</v>
      </c>
      <c r="M763" s="346" t="s">
        <v>15805</v>
      </c>
      <c r="N763" s="346" t="s">
        <v>15807</v>
      </c>
      <c r="O763" s="346" t="s">
        <v>15808</v>
      </c>
      <c r="P763" s="346" t="s">
        <v>126</v>
      </c>
      <c r="Q763" s="346" t="s">
        <v>14949</v>
      </c>
      <c r="R763" s="347">
        <f t="shared" si="112"/>
        <v>0</v>
      </c>
      <c r="S763" s="347">
        <f t="shared" si="113"/>
        <v>0</v>
      </c>
      <c r="T763" s="347">
        <f t="shared" si="114"/>
        <v>0</v>
      </c>
      <c r="U763" s="347">
        <f t="shared" si="115"/>
        <v>0</v>
      </c>
      <c r="V763" s="347">
        <f t="shared" si="116"/>
        <v>0</v>
      </c>
      <c r="W763" s="347">
        <f t="shared" si="117"/>
        <v>0</v>
      </c>
      <c r="X763" s="347">
        <f t="shared" si="118"/>
        <v>0</v>
      </c>
      <c r="Y763" s="347">
        <f t="shared" si="119"/>
        <v>0</v>
      </c>
      <c r="Z763" s="347">
        <f t="shared" si="120"/>
        <v>0</v>
      </c>
      <c r="AA763" s="347">
        <f t="shared" si="121"/>
        <v>0</v>
      </c>
      <c r="AB763" s="347" t="str">
        <f t="shared" si="122"/>
        <v/>
      </c>
      <c r="AC763" s="347" t="str">
        <f t="shared" si="123"/>
        <v/>
      </c>
      <c r="AD763" s="347" t="str">
        <f t="shared" si="124"/>
        <v/>
      </c>
      <c r="AE763" s="347" t="str">
        <f t="shared" si="125"/>
        <v/>
      </c>
    </row>
    <row r="764" spans="1:31" s="344" customFormat="1" ht="21" customHeight="1" x14ac:dyDescent="0.25">
      <c r="A764" s="346" t="s">
        <v>14823</v>
      </c>
      <c r="B764" s="346" t="s">
        <v>15820</v>
      </c>
      <c r="C764" s="346" t="s">
        <v>15810</v>
      </c>
      <c r="D764" s="346" t="s">
        <v>1</v>
      </c>
      <c r="E764" s="346" t="s">
        <v>103</v>
      </c>
      <c r="F764" s="346">
        <v>2</v>
      </c>
      <c r="G764" s="346">
        <v>0</v>
      </c>
      <c r="H764" s="346">
        <v>3</v>
      </c>
      <c r="I764" s="346"/>
      <c r="J764" s="346" t="s">
        <v>15810</v>
      </c>
      <c r="K764" s="346"/>
      <c r="L764" s="346" t="s">
        <v>15821</v>
      </c>
      <c r="M764" s="346" t="s">
        <v>15810</v>
      </c>
      <c r="N764" s="346" t="s">
        <v>14949</v>
      </c>
      <c r="O764" s="346" t="s">
        <v>15781</v>
      </c>
      <c r="P764" s="346" t="s">
        <v>15812</v>
      </c>
      <c r="Q764" s="346" t="s">
        <v>15813</v>
      </c>
      <c r="R764" s="347">
        <f t="shared" ref="R764:R827" si="126">IF(AND($A764=$B$20,$D764="PRO",$E764="POS"),1,0)</f>
        <v>0</v>
      </c>
      <c r="S764" s="347">
        <f t="shared" ref="S764:S827" si="127">IF(AND($A764=$B$20,$D764="CFA",$E764="POS"),1,0)</f>
        <v>0</v>
      </c>
      <c r="T764" s="347">
        <f t="shared" ref="T764:T827" si="128">IF($R764=0,0,IF(OR(AND($M764&lt;&gt;"",ISNUMBER(SEARCH($M764,$B$5))),AND($N764&lt;&gt;"",ISNUMBER(SEARCH($N764,$B$5)),OR($O764="",ISNUMBER(SEARCH($O764,$B$5))))),1,0))</f>
        <v>0</v>
      </c>
      <c r="U764" s="347">
        <f t="shared" ref="U764:U827" si="129">IF($R764=0,0,IF(OR(AND($M764&lt;&gt;"",ISNUMBER(SEARCH($M764,$B$5&amp;" "&amp;$B$10))),AND($N764&lt;&gt;"",ISNUMBER(SEARCH($N764,$B$5&amp;" "&amp;$B$10)),OR($O764="",ISNUMBER(SEARCH($O764,$B$5&amp;" "&amp;$B$10))))),1,0))</f>
        <v>0</v>
      </c>
      <c r="V764" s="347">
        <f t="shared" ref="V764:V827" si="130">IF($S764=0,0,IF(OR(AND($M764&lt;&gt;"",ISNUMBER(SEARCH($M764,$D$5))),AND($N764&lt;&gt;"",ISNUMBER(SEARCH($N764,$D$5)),OR($O764="",ISNUMBER(SEARCH($O764,$D$5))))),1,0))</f>
        <v>0</v>
      </c>
      <c r="W764" s="347">
        <f t="shared" ref="W764:W827" si="131">IF($S764=0,0,IF(OR(AND($M764&lt;&gt;"",ISNUMBER(SEARCH($M764,$D$5&amp;" "&amp;$D$10))),AND($N764&lt;&gt;"",ISNUMBER(SEARCH($N764,$D$5&amp;" "&amp;$D$10)),OR($O764="",ISNUMBER(SEARCH($O764,$D$5&amp;" "&amp;$D$10))))),1,0))</f>
        <v>0</v>
      </c>
      <c r="X764" s="347">
        <f t="shared" ref="X764:X827" si="132">IF($T764=1,$G764,0)</f>
        <v>0</v>
      </c>
      <c r="Y764" s="347">
        <f t="shared" ref="Y764:Y827" si="133">IF($U764=1,$G764,0)</f>
        <v>0</v>
      </c>
      <c r="Z764" s="347">
        <f t="shared" ref="Z764:Z827" si="134">IF($V764=1,$H764,0)</f>
        <v>0</v>
      </c>
      <c r="AA764" s="347">
        <f t="shared" ref="AA764:AA827" si="135">IF($W764=1,$H764,0)</f>
        <v>0</v>
      </c>
      <c r="AB764" s="347" t="str">
        <f t="shared" ref="AB764:AB827" si="136">IF(AND($R764=1,$T764=0),$F764+ROW()/100000,"")</f>
        <v/>
      </c>
      <c r="AC764" s="347" t="str">
        <f t="shared" ref="AC764:AC827" si="137">IF(AND($R764=1,$U764=0),$F764+ROW()/100000,"")</f>
        <v/>
      </c>
      <c r="AD764" s="347" t="str">
        <f t="shared" ref="AD764:AD827" si="138">IF(AND($S764=1,$V764=0),$F764+ROW()/100000,"")</f>
        <v/>
      </c>
      <c r="AE764" s="347" t="str">
        <f t="shared" ref="AE764:AE827" si="139">IF(AND($S764=1,$W764=0),$F764+ROW()/100000,"")</f>
        <v/>
      </c>
    </row>
    <row r="765" spans="1:31" s="344" customFormat="1" ht="21" customHeight="1" x14ac:dyDescent="0.25">
      <c r="A765" s="346" t="s">
        <v>14823</v>
      </c>
      <c r="B765" s="346" t="s">
        <v>15822</v>
      </c>
      <c r="C765" s="346" t="s">
        <v>14940</v>
      </c>
      <c r="D765" s="346" t="s">
        <v>1</v>
      </c>
      <c r="E765" s="346" t="s">
        <v>103</v>
      </c>
      <c r="F765" s="346">
        <v>3</v>
      </c>
      <c r="G765" s="346">
        <v>0</v>
      </c>
      <c r="H765" s="346">
        <v>2</v>
      </c>
      <c r="I765" s="346"/>
      <c r="J765" s="346" t="s">
        <v>14940</v>
      </c>
      <c r="K765" s="346"/>
      <c r="L765" s="346" t="s">
        <v>14957</v>
      </c>
      <c r="M765" s="346" t="s">
        <v>14940</v>
      </c>
      <c r="N765" s="346" t="s">
        <v>126</v>
      </c>
      <c r="O765" s="346" t="s">
        <v>14942</v>
      </c>
      <c r="P765" s="346" t="s">
        <v>14943</v>
      </c>
      <c r="Q765" s="346" t="s">
        <v>14944</v>
      </c>
      <c r="R765" s="347">
        <f t="shared" si="126"/>
        <v>0</v>
      </c>
      <c r="S765" s="347">
        <f t="shared" si="127"/>
        <v>0</v>
      </c>
      <c r="T765" s="347">
        <f t="shared" si="128"/>
        <v>0</v>
      </c>
      <c r="U765" s="347">
        <f t="shared" si="129"/>
        <v>0</v>
      </c>
      <c r="V765" s="347">
        <f t="shared" si="130"/>
        <v>0</v>
      </c>
      <c r="W765" s="347">
        <f t="shared" si="131"/>
        <v>0</v>
      </c>
      <c r="X765" s="347">
        <f t="shared" si="132"/>
        <v>0</v>
      </c>
      <c r="Y765" s="347">
        <f t="shared" si="133"/>
        <v>0</v>
      </c>
      <c r="Z765" s="347">
        <f t="shared" si="134"/>
        <v>0</v>
      </c>
      <c r="AA765" s="347">
        <f t="shared" si="135"/>
        <v>0</v>
      </c>
      <c r="AB765" s="347" t="str">
        <f t="shared" si="136"/>
        <v/>
      </c>
      <c r="AC765" s="347" t="str">
        <f t="shared" si="137"/>
        <v/>
      </c>
      <c r="AD765" s="347" t="str">
        <f t="shared" si="138"/>
        <v/>
      </c>
      <c r="AE765" s="347" t="str">
        <f t="shared" si="139"/>
        <v/>
      </c>
    </row>
    <row r="766" spans="1:31" s="344" customFormat="1" ht="21" customHeight="1" x14ac:dyDescent="0.25">
      <c r="A766" s="346" t="s">
        <v>14823</v>
      </c>
      <c r="B766" s="346" t="s">
        <v>15823</v>
      </c>
      <c r="C766" s="346" t="s">
        <v>14946</v>
      </c>
      <c r="D766" s="346" t="s">
        <v>1</v>
      </c>
      <c r="E766" s="346" t="s">
        <v>103</v>
      </c>
      <c r="F766" s="346">
        <v>4</v>
      </c>
      <c r="G766" s="346">
        <v>0</v>
      </c>
      <c r="H766" s="346">
        <v>2</v>
      </c>
      <c r="I766" s="346"/>
      <c r="J766" s="346" t="s">
        <v>14946</v>
      </c>
      <c r="K766" s="346"/>
      <c r="L766" s="346" t="s">
        <v>14959</v>
      </c>
      <c r="M766" s="346" t="s">
        <v>14946</v>
      </c>
      <c r="N766" s="346" t="s">
        <v>14948</v>
      </c>
      <c r="O766" s="346" t="s">
        <v>14949</v>
      </c>
      <c r="P766" s="346" t="s">
        <v>14950</v>
      </c>
      <c r="Q766" s="346" t="s">
        <v>14951</v>
      </c>
      <c r="R766" s="347">
        <f t="shared" si="126"/>
        <v>0</v>
      </c>
      <c r="S766" s="347">
        <f t="shared" si="127"/>
        <v>0</v>
      </c>
      <c r="T766" s="347">
        <f t="shared" si="128"/>
        <v>0</v>
      </c>
      <c r="U766" s="347">
        <f t="shared" si="129"/>
        <v>0</v>
      </c>
      <c r="V766" s="347">
        <f t="shared" si="130"/>
        <v>0</v>
      </c>
      <c r="W766" s="347">
        <f t="shared" si="131"/>
        <v>0</v>
      </c>
      <c r="X766" s="347">
        <f t="shared" si="132"/>
        <v>0</v>
      </c>
      <c r="Y766" s="347">
        <f t="shared" si="133"/>
        <v>0</v>
      </c>
      <c r="Z766" s="347">
        <f t="shared" si="134"/>
        <v>0</v>
      </c>
      <c r="AA766" s="347">
        <f t="shared" si="135"/>
        <v>0</v>
      </c>
      <c r="AB766" s="347" t="str">
        <f t="shared" si="136"/>
        <v/>
      </c>
      <c r="AC766" s="347" t="str">
        <f t="shared" si="137"/>
        <v/>
      </c>
      <c r="AD766" s="347" t="str">
        <f t="shared" si="138"/>
        <v/>
      </c>
      <c r="AE766" s="347" t="str">
        <f t="shared" si="139"/>
        <v/>
      </c>
    </row>
    <row r="767" spans="1:31" s="344" customFormat="1" ht="21" customHeight="1" x14ac:dyDescent="0.25">
      <c r="A767" s="346" t="s">
        <v>14823</v>
      </c>
      <c r="B767" s="346" t="s">
        <v>15824</v>
      </c>
      <c r="C767" s="346" t="s">
        <v>15825</v>
      </c>
      <c r="D767" s="346" t="s">
        <v>1</v>
      </c>
      <c r="E767" s="346" t="s">
        <v>14954</v>
      </c>
      <c r="F767" s="346">
        <v>5</v>
      </c>
      <c r="G767" s="346">
        <v>0</v>
      </c>
      <c r="H767" s="346">
        <v>0</v>
      </c>
      <c r="I767" s="346"/>
      <c r="J767" s="346"/>
      <c r="K767" s="346"/>
      <c r="L767" s="346"/>
      <c r="M767" s="346"/>
      <c r="N767" s="346"/>
      <c r="O767" s="346"/>
      <c r="P767" s="346"/>
      <c r="Q767" s="346"/>
      <c r="R767" s="347">
        <f t="shared" si="126"/>
        <v>0</v>
      </c>
      <c r="S767" s="347">
        <f t="shared" si="127"/>
        <v>0</v>
      </c>
      <c r="T767" s="347">
        <f t="shared" si="128"/>
        <v>0</v>
      </c>
      <c r="U767" s="347">
        <f t="shared" si="129"/>
        <v>0</v>
      </c>
      <c r="V767" s="347">
        <f t="shared" si="130"/>
        <v>0</v>
      </c>
      <c r="W767" s="347">
        <f t="shared" si="131"/>
        <v>0</v>
      </c>
      <c r="X767" s="347">
        <f t="shared" si="132"/>
        <v>0</v>
      </c>
      <c r="Y767" s="347">
        <f t="shared" si="133"/>
        <v>0</v>
      </c>
      <c r="Z767" s="347">
        <f t="shared" si="134"/>
        <v>0</v>
      </c>
      <c r="AA767" s="347">
        <f t="shared" si="135"/>
        <v>0</v>
      </c>
      <c r="AB767" s="347" t="str">
        <f t="shared" si="136"/>
        <v/>
      </c>
      <c r="AC767" s="347" t="str">
        <f t="shared" si="137"/>
        <v/>
      </c>
      <c r="AD767" s="347" t="str">
        <f t="shared" si="138"/>
        <v/>
      </c>
      <c r="AE767" s="347" t="str">
        <f t="shared" si="139"/>
        <v/>
      </c>
    </row>
    <row r="768" spans="1:31" s="344" customFormat="1" ht="21" customHeight="1" x14ac:dyDescent="0.25">
      <c r="A768" s="346" t="s">
        <v>14832</v>
      </c>
      <c r="B768" s="346" t="s">
        <v>15826</v>
      </c>
      <c r="C768" s="346" t="s">
        <v>15517</v>
      </c>
      <c r="D768" s="346" t="s">
        <v>4</v>
      </c>
      <c r="E768" s="346" t="s">
        <v>103</v>
      </c>
      <c r="F768" s="346">
        <v>1</v>
      </c>
      <c r="G768" s="346">
        <v>4</v>
      </c>
      <c r="H768" s="346">
        <v>0</v>
      </c>
      <c r="I768" s="346" t="s">
        <v>15517</v>
      </c>
      <c r="J768" s="346"/>
      <c r="K768" s="346" t="s">
        <v>15518</v>
      </c>
      <c r="L768" s="346"/>
      <c r="M768" s="346" t="s">
        <v>15517</v>
      </c>
      <c r="N768" s="346" t="s">
        <v>15519</v>
      </c>
      <c r="O768" s="346" t="s">
        <v>15520</v>
      </c>
      <c r="P768" s="346" t="s">
        <v>15521</v>
      </c>
      <c r="Q768" s="346" t="s">
        <v>15522</v>
      </c>
      <c r="R768" s="347">
        <f t="shared" si="126"/>
        <v>0</v>
      </c>
      <c r="S768" s="347">
        <f t="shared" si="127"/>
        <v>0</v>
      </c>
      <c r="T768" s="347">
        <f t="shared" si="128"/>
        <v>0</v>
      </c>
      <c r="U768" s="347">
        <f t="shared" si="129"/>
        <v>0</v>
      </c>
      <c r="V768" s="347">
        <f t="shared" si="130"/>
        <v>0</v>
      </c>
      <c r="W768" s="347">
        <f t="shared" si="131"/>
        <v>0</v>
      </c>
      <c r="X768" s="347">
        <f t="shared" si="132"/>
        <v>0</v>
      </c>
      <c r="Y768" s="347">
        <f t="shared" si="133"/>
        <v>0</v>
      </c>
      <c r="Z768" s="347">
        <f t="shared" si="134"/>
        <v>0</v>
      </c>
      <c r="AA768" s="347">
        <f t="shared" si="135"/>
        <v>0</v>
      </c>
      <c r="AB768" s="347" t="str">
        <f t="shared" si="136"/>
        <v/>
      </c>
      <c r="AC768" s="347" t="str">
        <f t="shared" si="137"/>
        <v/>
      </c>
      <c r="AD768" s="347" t="str">
        <f t="shared" si="138"/>
        <v/>
      </c>
      <c r="AE768" s="347" t="str">
        <f t="shared" si="139"/>
        <v/>
      </c>
    </row>
    <row r="769" spans="1:31" s="344" customFormat="1" ht="21" customHeight="1" x14ac:dyDescent="0.25">
      <c r="A769" s="346" t="s">
        <v>14832</v>
      </c>
      <c r="B769" s="346" t="s">
        <v>15827</v>
      </c>
      <c r="C769" s="346" t="s">
        <v>15524</v>
      </c>
      <c r="D769" s="346" t="s">
        <v>4</v>
      </c>
      <c r="E769" s="346" t="s">
        <v>103</v>
      </c>
      <c r="F769" s="346">
        <v>2</v>
      </c>
      <c r="G769" s="346">
        <v>3</v>
      </c>
      <c r="H769" s="346">
        <v>0</v>
      </c>
      <c r="I769" s="346" t="s">
        <v>15524</v>
      </c>
      <c r="J769" s="346"/>
      <c r="K769" s="346" t="s">
        <v>15525</v>
      </c>
      <c r="L769" s="346"/>
      <c r="M769" s="346" t="s">
        <v>15524</v>
      </c>
      <c r="N769" s="346" t="s">
        <v>15526</v>
      </c>
      <c r="O769" s="346" t="s">
        <v>15781</v>
      </c>
      <c r="P769" s="346"/>
      <c r="Q769" s="346"/>
      <c r="R769" s="347">
        <f t="shared" si="126"/>
        <v>0</v>
      </c>
      <c r="S769" s="347">
        <f t="shared" si="127"/>
        <v>0</v>
      </c>
      <c r="T769" s="347">
        <f t="shared" si="128"/>
        <v>0</v>
      </c>
      <c r="U769" s="347">
        <f t="shared" si="129"/>
        <v>0</v>
      </c>
      <c r="V769" s="347">
        <f t="shared" si="130"/>
        <v>0</v>
      </c>
      <c r="W769" s="347">
        <f t="shared" si="131"/>
        <v>0</v>
      </c>
      <c r="X769" s="347">
        <f t="shared" si="132"/>
        <v>0</v>
      </c>
      <c r="Y769" s="347">
        <f t="shared" si="133"/>
        <v>0</v>
      </c>
      <c r="Z769" s="347">
        <f t="shared" si="134"/>
        <v>0</v>
      </c>
      <c r="AA769" s="347">
        <f t="shared" si="135"/>
        <v>0</v>
      </c>
      <c r="AB769" s="347" t="str">
        <f t="shared" si="136"/>
        <v/>
      </c>
      <c r="AC769" s="347" t="str">
        <f t="shared" si="137"/>
        <v/>
      </c>
      <c r="AD769" s="347" t="str">
        <f t="shared" si="138"/>
        <v/>
      </c>
      <c r="AE769" s="347" t="str">
        <f t="shared" si="139"/>
        <v/>
      </c>
    </row>
    <row r="770" spans="1:31" s="344" customFormat="1" ht="21" customHeight="1" x14ac:dyDescent="0.25">
      <c r="A770" s="346" t="s">
        <v>14832</v>
      </c>
      <c r="B770" s="346" t="s">
        <v>15828</v>
      </c>
      <c r="C770" s="346" t="s">
        <v>14933</v>
      </c>
      <c r="D770" s="346" t="s">
        <v>4</v>
      </c>
      <c r="E770" s="346" t="s">
        <v>103</v>
      </c>
      <c r="F770" s="346">
        <v>3</v>
      </c>
      <c r="G770" s="346">
        <v>3</v>
      </c>
      <c r="H770" s="346">
        <v>0</v>
      </c>
      <c r="I770" s="346" t="s">
        <v>14933</v>
      </c>
      <c r="J770" s="346"/>
      <c r="K770" s="346" t="s">
        <v>14934</v>
      </c>
      <c r="L770" s="346"/>
      <c r="M770" s="346" t="s">
        <v>14933</v>
      </c>
      <c r="N770" s="346" t="s">
        <v>14935</v>
      </c>
      <c r="O770" s="346" t="s">
        <v>14936</v>
      </c>
      <c r="P770" s="346" t="s">
        <v>14937</v>
      </c>
      <c r="Q770" s="346" t="s">
        <v>14938</v>
      </c>
      <c r="R770" s="347">
        <f t="shared" si="126"/>
        <v>0</v>
      </c>
      <c r="S770" s="347">
        <f t="shared" si="127"/>
        <v>0</v>
      </c>
      <c r="T770" s="347">
        <f t="shared" si="128"/>
        <v>0</v>
      </c>
      <c r="U770" s="347">
        <f t="shared" si="129"/>
        <v>0</v>
      </c>
      <c r="V770" s="347">
        <f t="shared" si="130"/>
        <v>0</v>
      </c>
      <c r="W770" s="347">
        <f t="shared" si="131"/>
        <v>0</v>
      </c>
      <c r="X770" s="347">
        <f t="shared" si="132"/>
        <v>0</v>
      </c>
      <c r="Y770" s="347">
        <f t="shared" si="133"/>
        <v>0</v>
      </c>
      <c r="Z770" s="347">
        <f t="shared" si="134"/>
        <v>0</v>
      </c>
      <c r="AA770" s="347">
        <f t="shared" si="135"/>
        <v>0</v>
      </c>
      <c r="AB770" s="347" t="str">
        <f t="shared" si="136"/>
        <v/>
      </c>
      <c r="AC770" s="347" t="str">
        <f t="shared" si="137"/>
        <v/>
      </c>
      <c r="AD770" s="347" t="str">
        <f t="shared" si="138"/>
        <v/>
      </c>
      <c r="AE770" s="347" t="str">
        <f t="shared" si="139"/>
        <v/>
      </c>
    </row>
    <row r="771" spans="1:31" s="344" customFormat="1" ht="21" customHeight="1" x14ac:dyDescent="0.25">
      <c r="A771" s="346" t="s">
        <v>14832</v>
      </c>
      <c r="B771" s="346" t="s">
        <v>15829</v>
      </c>
      <c r="C771" s="346" t="s">
        <v>14940</v>
      </c>
      <c r="D771" s="346" t="s">
        <v>4</v>
      </c>
      <c r="E771" s="346" t="s">
        <v>103</v>
      </c>
      <c r="F771" s="346">
        <v>4</v>
      </c>
      <c r="G771" s="346">
        <v>2</v>
      </c>
      <c r="H771" s="346">
        <v>0</v>
      </c>
      <c r="I771" s="346" t="s">
        <v>14940</v>
      </c>
      <c r="J771" s="346"/>
      <c r="K771" s="346" t="s">
        <v>14941</v>
      </c>
      <c r="L771" s="346"/>
      <c r="M771" s="346" t="s">
        <v>14940</v>
      </c>
      <c r="N771" s="346" t="s">
        <v>126</v>
      </c>
      <c r="O771" s="346" t="s">
        <v>14942</v>
      </c>
      <c r="P771" s="346" t="s">
        <v>14943</v>
      </c>
      <c r="Q771" s="346" t="s">
        <v>14944</v>
      </c>
      <c r="R771" s="347">
        <f t="shared" si="126"/>
        <v>0</v>
      </c>
      <c r="S771" s="347">
        <f t="shared" si="127"/>
        <v>0</v>
      </c>
      <c r="T771" s="347">
        <f t="shared" si="128"/>
        <v>0</v>
      </c>
      <c r="U771" s="347">
        <f t="shared" si="129"/>
        <v>0</v>
      </c>
      <c r="V771" s="347">
        <f t="shared" si="130"/>
        <v>0</v>
      </c>
      <c r="W771" s="347">
        <f t="shared" si="131"/>
        <v>0</v>
      </c>
      <c r="X771" s="347">
        <f t="shared" si="132"/>
        <v>0</v>
      </c>
      <c r="Y771" s="347">
        <f t="shared" si="133"/>
        <v>0</v>
      </c>
      <c r="Z771" s="347">
        <f t="shared" si="134"/>
        <v>0</v>
      </c>
      <c r="AA771" s="347">
        <f t="shared" si="135"/>
        <v>0</v>
      </c>
      <c r="AB771" s="347" t="str">
        <f t="shared" si="136"/>
        <v/>
      </c>
      <c r="AC771" s="347" t="str">
        <f t="shared" si="137"/>
        <v/>
      </c>
      <c r="AD771" s="347" t="str">
        <f t="shared" si="138"/>
        <v/>
      </c>
      <c r="AE771" s="347" t="str">
        <f t="shared" si="139"/>
        <v/>
      </c>
    </row>
    <row r="772" spans="1:31" s="344" customFormat="1" ht="21" customHeight="1" x14ac:dyDescent="0.25">
      <c r="A772" s="346" t="s">
        <v>14832</v>
      </c>
      <c r="B772" s="346" t="s">
        <v>15830</v>
      </c>
      <c r="C772" s="346" t="s">
        <v>15831</v>
      </c>
      <c r="D772" s="346" t="s">
        <v>4</v>
      </c>
      <c r="E772" s="346" t="s">
        <v>14954</v>
      </c>
      <c r="F772" s="346">
        <v>5</v>
      </c>
      <c r="G772" s="346">
        <v>0</v>
      </c>
      <c r="H772" s="346">
        <v>0</v>
      </c>
      <c r="I772" s="346"/>
      <c r="J772" s="346"/>
      <c r="K772" s="346"/>
      <c r="L772" s="346"/>
      <c r="M772" s="346"/>
      <c r="N772" s="346"/>
      <c r="O772" s="346"/>
      <c r="P772" s="346"/>
      <c r="Q772" s="346"/>
      <c r="R772" s="347">
        <f t="shared" si="126"/>
        <v>0</v>
      </c>
      <c r="S772" s="347">
        <f t="shared" si="127"/>
        <v>0</v>
      </c>
      <c r="T772" s="347">
        <f t="shared" si="128"/>
        <v>0</v>
      </c>
      <c r="U772" s="347">
        <f t="shared" si="129"/>
        <v>0</v>
      </c>
      <c r="V772" s="347">
        <f t="shared" si="130"/>
        <v>0</v>
      </c>
      <c r="W772" s="347">
        <f t="shared" si="131"/>
        <v>0</v>
      </c>
      <c r="X772" s="347">
        <f t="shared" si="132"/>
        <v>0</v>
      </c>
      <c r="Y772" s="347">
        <f t="shared" si="133"/>
        <v>0</v>
      </c>
      <c r="Z772" s="347">
        <f t="shared" si="134"/>
        <v>0</v>
      </c>
      <c r="AA772" s="347">
        <f t="shared" si="135"/>
        <v>0</v>
      </c>
      <c r="AB772" s="347" t="str">
        <f t="shared" si="136"/>
        <v/>
      </c>
      <c r="AC772" s="347" t="str">
        <f t="shared" si="137"/>
        <v/>
      </c>
      <c r="AD772" s="347" t="str">
        <f t="shared" si="138"/>
        <v/>
      </c>
      <c r="AE772" s="347" t="str">
        <f t="shared" si="139"/>
        <v/>
      </c>
    </row>
    <row r="773" spans="1:31" s="344" customFormat="1" ht="21" customHeight="1" x14ac:dyDescent="0.25">
      <c r="A773" s="346" t="s">
        <v>14832</v>
      </c>
      <c r="B773" s="346" t="s">
        <v>15832</v>
      </c>
      <c r="C773" s="346" t="s">
        <v>15517</v>
      </c>
      <c r="D773" s="346" t="s">
        <v>1</v>
      </c>
      <c r="E773" s="346" t="s">
        <v>103</v>
      </c>
      <c r="F773" s="346">
        <v>1</v>
      </c>
      <c r="G773" s="346">
        <v>0</v>
      </c>
      <c r="H773" s="346">
        <v>3</v>
      </c>
      <c r="I773" s="346"/>
      <c r="J773" s="346" t="s">
        <v>15517</v>
      </c>
      <c r="K773" s="346"/>
      <c r="L773" s="346" t="s">
        <v>15532</v>
      </c>
      <c r="M773" s="346" t="s">
        <v>15517</v>
      </c>
      <c r="N773" s="346" t="s">
        <v>15519</v>
      </c>
      <c r="O773" s="346" t="s">
        <v>15520</v>
      </c>
      <c r="P773" s="346" t="s">
        <v>15521</v>
      </c>
      <c r="Q773" s="346" t="s">
        <v>15522</v>
      </c>
      <c r="R773" s="347">
        <f t="shared" si="126"/>
        <v>0</v>
      </c>
      <c r="S773" s="347">
        <f t="shared" si="127"/>
        <v>0</v>
      </c>
      <c r="T773" s="347">
        <f t="shared" si="128"/>
        <v>0</v>
      </c>
      <c r="U773" s="347">
        <f t="shared" si="129"/>
        <v>0</v>
      </c>
      <c r="V773" s="347">
        <f t="shared" si="130"/>
        <v>0</v>
      </c>
      <c r="W773" s="347">
        <f t="shared" si="131"/>
        <v>0</v>
      </c>
      <c r="X773" s="347">
        <f t="shared" si="132"/>
        <v>0</v>
      </c>
      <c r="Y773" s="347">
        <f t="shared" si="133"/>
        <v>0</v>
      </c>
      <c r="Z773" s="347">
        <f t="shared" si="134"/>
        <v>0</v>
      </c>
      <c r="AA773" s="347">
        <f t="shared" si="135"/>
        <v>0</v>
      </c>
      <c r="AB773" s="347" t="str">
        <f t="shared" si="136"/>
        <v/>
      </c>
      <c r="AC773" s="347" t="str">
        <f t="shared" si="137"/>
        <v/>
      </c>
      <c r="AD773" s="347" t="str">
        <f t="shared" si="138"/>
        <v/>
      </c>
      <c r="AE773" s="347" t="str">
        <f t="shared" si="139"/>
        <v/>
      </c>
    </row>
    <row r="774" spans="1:31" s="344" customFormat="1" ht="21" customHeight="1" x14ac:dyDescent="0.25">
      <c r="A774" s="346" t="s">
        <v>14832</v>
      </c>
      <c r="B774" s="346" t="s">
        <v>15833</v>
      </c>
      <c r="C774" s="346" t="s">
        <v>15524</v>
      </c>
      <c r="D774" s="346" t="s">
        <v>1</v>
      </c>
      <c r="E774" s="346" t="s">
        <v>103</v>
      </c>
      <c r="F774" s="346">
        <v>2</v>
      </c>
      <c r="G774" s="346">
        <v>0</v>
      </c>
      <c r="H774" s="346">
        <v>3</v>
      </c>
      <c r="I774" s="346"/>
      <c r="J774" s="346" t="s">
        <v>15524</v>
      </c>
      <c r="K774" s="346"/>
      <c r="L774" s="346" t="s">
        <v>15534</v>
      </c>
      <c r="M774" s="346" t="s">
        <v>15524</v>
      </c>
      <c r="N774" s="346" t="s">
        <v>15526</v>
      </c>
      <c r="O774" s="346" t="s">
        <v>15781</v>
      </c>
      <c r="P774" s="346"/>
      <c r="Q774" s="346"/>
      <c r="R774" s="347">
        <f t="shared" si="126"/>
        <v>0</v>
      </c>
      <c r="S774" s="347">
        <f t="shared" si="127"/>
        <v>0</v>
      </c>
      <c r="T774" s="347">
        <f t="shared" si="128"/>
        <v>0</v>
      </c>
      <c r="U774" s="347">
        <f t="shared" si="129"/>
        <v>0</v>
      </c>
      <c r="V774" s="347">
        <f t="shared" si="130"/>
        <v>0</v>
      </c>
      <c r="W774" s="347">
        <f t="shared" si="131"/>
        <v>0</v>
      </c>
      <c r="X774" s="347">
        <f t="shared" si="132"/>
        <v>0</v>
      </c>
      <c r="Y774" s="347">
        <f t="shared" si="133"/>
        <v>0</v>
      </c>
      <c r="Z774" s="347">
        <f t="shared" si="134"/>
        <v>0</v>
      </c>
      <c r="AA774" s="347">
        <f t="shared" si="135"/>
        <v>0</v>
      </c>
      <c r="AB774" s="347" t="str">
        <f t="shared" si="136"/>
        <v/>
      </c>
      <c r="AC774" s="347" t="str">
        <f t="shared" si="137"/>
        <v/>
      </c>
      <c r="AD774" s="347" t="str">
        <f t="shared" si="138"/>
        <v/>
      </c>
      <c r="AE774" s="347" t="str">
        <f t="shared" si="139"/>
        <v/>
      </c>
    </row>
    <row r="775" spans="1:31" s="344" customFormat="1" ht="21" customHeight="1" x14ac:dyDescent="0.25">
      <c r="A775" s="346" t="s">
        <v>14832</v>
      </c>
      <c r="B775" s="346" t="s">
        <v>15834</v>
      </c>
      <c r="C775" s="346" t="s">
        <v>14940</v>
      </c>
      <c r="D775" s="346" t="s">
        <v>1</v>
      </c>
      <c r="E775" s="346" t="s">
        <v>103</v>
      </c>
      <c r="F775" s="346">
        <v>3</v>
      </c>
      <c r="G775" s="346">
        <v>0</v>
      </c>
      <c r="H775" s="346">
        <v>2</v>
      </c>
      <c r="I775" s="346"/>
      <c r="J775" s="346" t="s">
        <v>14940</v>
      </c>
      <c r="K775" s="346"/>
      <c r="L775" s="346" t="s">
        <v>14957</v>
      </c>
      <c r="M775" s="346" t="s">
        <v>14940</v>
      </c>
      <c r="N775" s="346" t="s">
        <v>126</v>
      </c>
      <c r="O775" s="346" t="s">
        <v>14942</v>
      </c>
      <c r="P775" s="346" t="s">
        <v>14943</v>
      </c>
      <c r="Q775" s="346" t="s">
        <v>14944</v>
      </c>
      <c r="R775" s="347">
        <f t="shared" si="126"/>
        <v>0</v>
      </c>
      <c r="S775" s="347">
        <f t="shared" si="127"/>
        <v>0</v>
      </c>
      <c r="T775" s="347">
        <f t="shared" si="128"/>
        <v>0</v>
      </c>
      <c r="U775" s="347">
        <f t="shared" si="129"/>
        <v>0</v>
      </c>
      <c r="V775" s="347">
        <f t="shared" si="130"/>
        <v>0</v>
      </c>
      <c r="W775" s="347">
        <f t="shared" si="131"/>
        <v>0</v>
      </c>
      <c r="X775" s="347">
        <f t="shared" si="132"/>
        <v>0</v>
      </c>
      <c r="Y775" s="347">
        <f t="shared" si="133"/>
        <v>0</v>
      </c>
      <c r="Z775" s="347">
        <f t="shared" si="134"/>
        <v>0</v>
      </c>
      <c r="AA775" s="347">
        <f t="shared" si="135"/>
        <v>0</v>
      </c>
      <c r="AB775" s="347" t="str">
        <f t="shared" si="136"/>
        <v/>
      </c>
      <c r="AC775" s="347" t="str">
        <f t="shared" si="137"/>
        <v/>
      </c>
      <c r="AD775" s="347" t="str">
        <f t="shared" si="138"/>
        <v/>
      </c>
      <c r="AE775" s="347" t="str">
        <f t="shared" si="139"/>
        <v/>
      </c>
    </row>
    <row r="776" spans="1:31" s="344" customFormat="1" ht="21" customHeight="1" x14ac:dyDescent="0.25">
      <c r="A776" s="346" t="s">
        <v>14832</v>
      </c>
      <c r="B776" s="346" t="s">
        <v>15835</v>
      </c>
      <c r="C776" s="346" t="s">
        <v>14946</v>
      </c>
      <c r="D776" s="346" t="s">
        <v>1</v>
      </c>
      <c r="E776" s="346" t="s">
        <v>103</v>
      </c>
      <c r="F776" s="346">
        <v>4</v>
      </c>
      <c r="G776" s="346">
        <v>0</v>
      </c>
      <c r="H776" s="346">
        <v>2</v>
      </c>
      <c r="I776" s="346"/>
      <c r="J776" s="346" t="s">
        <v>14946</v>
      </c>
      <c r="K776" s="346"/>
      <c r="L776" s="346" t="s">
        <v>14959</v>
      </c>
      <c r="M776" s="346" t="s">
        <v>14946</v>
      </c>
      <c r="N776" s="346" t="s">
        <v>14948</v>
      </c>
      <c r="O776" s="346" t="s">
        <v>14949</v>
      </c>
      <c r="P776" s="346" t="s">
        <v>14950</v>
      </c>
      <c r="Q776" s="346" t="s">
        <v>14951</v>
      </c>
      <c r="R776" s="347">
        <f t="shared" si="126"/>
        <v>0</v>
      </c>
      <c r="S776" s="347">
        <f t="shared" si="127"/>
        <v>0</v>
      </c>
      <c r="T776" s="347">
        <f t="shared" si="128"/>
        <v>0</v>
      </c>
      <c r="U776" s="347">
        <f t="shared" si="129"/>
        <v>0</v>
      </c>
      <c r="V776" s="347">
        <f t="shared" si="130"/>
        <v>0</v>
      </c>
      <c r="W776" s="347">
        <f t="shared" si="131"/>
        <v>0</v>
      </c>
      <c r="X776" s="347">
        <f t="shared" si="132"/>
        <v>0</v>
      </c>
      <c r="Y776" s="347">
        <f t="shared" si="133"/>
        <v>0</v>
      </c>
      <c r="Z776" s="347">
        <f t="shared" si="134"/>
        <v>0</v>
      </c>
      <c r="AA776" s="347">
        <f t="shared" si="135"/>
        <v>0</v>
      </c>
      <c r="AB776" s="347" t="str">
        <f t="shared" si="136"/>
        <v/>
      </c>
      <c r="AC776" s="347" t="str">
        <f t="shared" si="137"/>
        <v/>
      </c>
      <c r="AD776" s="347" t="str">
        <f t="shared" si="138"/>
        <v/>
      </c>
      <c r="AE776" s="347" t="str">
        <f t="shared" si="139"/>
        <v/>
      </c>
    </row>
    <row r="777" spans="1:31" s="344" customFormat="1" ht="21" customHeight="1" x14ac:dyDescent="0.25">
      <c r="A777" s="346" t="s">
        <v>14832</v>
      </c>
      <c r="B777" s="346" t="s">
        <v>15836</v>
      </c>
      <c r="C777" s="346" t="s">
        <v>15837</v>
      </c>
      <c r="D777" s="346" t="s">
        <v>1</v>
      </c>
      <c r="E777" s="346" t="s">
        <v>14954</v>
      </c>
      <c r="F777" s="346">
        <v>5</v>
      </c>
      <c r="G777" s="346">
        <v>0</v>
      </c>
      <c r="H777" s="346">
        <v>0</v>
      </c>
      <c r="I777" s="346"/>
      <c r="J777" s="346"/>
      <c r="K777" s="346"/>
      <c r="L777" s="346"/>
      <c r="M777" s="346"/>
      <c r="N777" s="346"/>
      <c r="O777" s="346"/>
      <c r="P777" s="346"/>
      <c r="Q777" s="346"/>
      <c r="R777" s="347">
        <f t="shared" si="126"/>
        <v>0</v>
      </c>
      <c r="S777" s="347">
        <f t="shared" si="127"/>
        <v>0</v>
      </c>
      <c r="T777" s="347">
        <f t="shared" si="128"/>
        <v>0</v>
      </c>
      <c r="U777" s="347">
        <f t="shared" si="129"/>
        <v>0</v>
      </c>
      <c r="V777" s="347">
        <f t="shared" si="130"/>
        <v>0</v>
      </c>
      <c r="W777" s="347">
        <f t="shared" si="131"/>
        <v>0</v>
      </c>
      <c r="X777" s="347">
        <f t="shared" si="132"/>
        <v>0</v>
      </c>
      <c r="Y777" s="347">
        <f t="shared" si="133"/>
        <v>0</v>
      </c>
      <c r="Z777" s="347">
        <f t="shared" si="134"/>
        <v>0</v>
      </c>
      <c r="AA777" s="347">
        <f t="shared" si="135"/>
        <v>0</v>
      </c>
      <c r="AB777" s="347" t="str">
        <f t="shared" si="136"/>
        <v/>
      </c>
      <c r="AC777" s="347" t="str">
        <f t="shared" si="137"/>
        <v/>
      </c>
      <c r="AD777" s="347" t="str">
        <f t="shared" si="138"/>
        <v/>
      </c>
      <c r="AE777" s="347" t="str">
        <f t="shared" si="139"/>
        <v/>
      </c>
    </row>
    <row r="778" spans="1:31" s="344" customFormat="1" ht="21" customHeight="1" x14ac:dyDescent="0.25">
      <c r="A778" s="346" t="s">
        <v>14841</v>
      </c>
      <c r="B778" s="346" t="s">
        <v>15838</v>
      </c>
      <c r="C778" s="346" t="s">
        <v>15540</v>
      </c>
      <c r="D778" s="346" t="s">
        <v>4</v>
      </c>
      <c r="E778" s="346" t="s">
        <v>103</v>
      </c>
      <c r="F778" s="346">
        <v>1</v>
      </c>
      <c r="G778" s="346">
        <v>3</v>
      </c>
      <c r="H778" s="346">
        <v>0</v>
      </c>
      <c r="I778" s="346" t="s">
        <v>15540</v>
      </c>
      <c r="J778" s="346"/>
      <c r="K778" s="346" t="s">
        <v>15541</v>
      </c>
      <c r="L778" s="346"/>
      <c r="M778" s="346" t="s">
        <v>15540</v>
      </c>
      <c r="N778" s="346" t="s">
        <v>15542</v>
      </c>
      <c r="O778" s="346" t="s">
        <v>15543</v>
      </c>
      <c r="P778" s="346" t="s">
        <v>11</v>
      </c>
      <c r="Q778" s="346" t="s">
        <v>15544</v>
      </c>
      <c r="R778" s="347">
        <f t="shared" si="126"/>
        <v>0</v>
      </c>
      <c r="S778" s="347">
        <f t="shared" si="127"/>
        <v>0</v>
      </c>
      <c r="T778" s="347">
        <f t="shared" si="128"/>
        <v>0</v>
      </c>
      <c r="U778" s="347">
        <f t="shared" si="129"/>
        <v>0</v>
      </c>
      <c r="V778" s="347">
        <f t="shared" si="130"/>
        <v>0</v>
      </c>
      <c r="W778" s="347">
        <f t="shared" si="131"/>
        <v>0</v>
      </c>
      <c r="X778" s="347">
        <f t="shared" si="132"/>
        <v>0</v>
      </c>
      <c r="Y778" s="347">
        <f t="shared" si="133"/>
        <v>0</v>
      </c>
      <c r="Z778" s="347">
        <f t="shared" si="134"/>
        <v>0</v>
      </c>
      <c r="AA778" s="347">
        <f t="shared" si="135"/>
        <v>0</v>
      </c>
      <c r="AB778" s="347" t="str">
        <f t="shared" si="136"/>
        <v/>
      </c>
      <c r="AC778" s="347" t="str">
        <f t="shared" si="137"/>
        <v/>
      </c>
      <c r="AD778" s="347" t="str">
        <f t="shared" si="138"/>
        <v/>
      </c>
      <c r="AE778" s="347" t="str">
        <f t="shared" si="139"/>
        <v/>
      </c>
    </row>
    <row r="779" spans="1:31" s="344" customFormat="1" ht="21" customHeight="1" x14ac:dyDescent="0.25">
      <c r="A779" s="346" t="s">
        <v>14841</v>
      </c>
      <c r="B779" s="346" t="s">
        <v>15839</v>
      </c>
      <c r="C779" s="346" t="s">
        <v>15546</v>
      </c>
      <c r="D779" s="346" t="s">
        <v>4</v>
      </c>
      <c r="E779" s="346" t="s">
        <v>103</v>
      </c>
      <c r="F779" s="346">
        <v>2</v>
      </c>
      <c r="G779" s="346">
        <v>3</v>
      </c>
      <c r="H779" s="346">
        <v>0</v>
      </c>
      <c r="I779" s="346" t="s">
        <v>15546</v>
      </c>
      <c r="J779" s="346"/>
      <c r="K779" s="346" t="s">
        <v>15547</v>
      </c>
      <c r="L779" s="346"/>
      <c r="M779" s="346" t="s">
        <v>15546</v>
      </c>
      <c r="N779" s="346" t="s">
        <v>15391</v>
      </c>
      <c r="O779" s="346" t="s">
        <v>15393</v>
      </c>
      <c r="P779" s="346" t="s">
        <v>15394</v>
      </c>
      <c r="Q779" s="346" t="s">
        <v>15395</v>
      </c>
      <c r="R779" s="347">
        <f t="shared" si="126"/>
        <v>0</v>
      </c>
      <c r="S779" s="347">
        <f t="shared" si="127"/>
        <v>0</v>
      </c>
      <c r="T779" s="347">
        <f t="shared" si="128"/>
        <v>0</v>
      </c>
      <c r="U779" s="347">
        <f t="shared" si="129"/>
        <v>0</v>
      </c>
      <c r="V779" s="347">
        <f t="shared" si="130"/>
        <v>0</v>
      </c>
      <c r="W779" s="347">
        <f t="shared" si="131"/>
        <v>0</v>
      </c>
      <c r="X779" s="347">
        <f t="shared" si="132"/>
        <v>0</v>
      </c>
      <c r="Y779" s="347">
        <f t="shared" si="133"/>
        <v>0</v>
      </c>
      <c r="Z779" s="347">
        <f t="shared" si="134"/>
        <v>0</v>
      </c>
      <c r="AA779" s="347">
        <f t="shared" si="135"/>
        <v>0</v>
      </c>
      <c r="AB779" s="347" t="str">
        <f t="shared" si="136"/>
        <v/>
      </c>
      <c r="AC779" s="347" t="str">
        <f t="shared" si="137"/>
        <v/>
      </c>
      <c r="AD779" s="347" t="str">
        <f t="shared" si="138"/>
        <v/>
      </c>
      <c r="AE779" s="347" t="str">
        <f t="shared" si="139"/>
        <v/>
      </c>
    </row>
    <row r="780" spans="1:31" s="344" customFormat="1" ht="21" customHeight="1" x14ac:dyDescent="0.25">
      <c r="A780" s="346" t="s">
        <v>14841</v>
      </c>
      <c r="B780" s="346" t="s">
        <v>15840</v>
      </c>
      <c r="C780" s="346" t="s">
        <v>14933</v>
      </c>
      <c r="D780" s="346" t="s">
        <v>4</v>
      </c>
      <c r="E780" s="346" t="s">
        <v>103</v>
      </c>
      <c r="F780" s="346">
        <v>3</v>
      </c>
      <c r="G780" s="346">
        <v>3</v>
      </c>
      <c r="H780" s="346">
        <v>0</v>
      </c>
      <c r="I780" s="346" t="s">
        <v>14933</v>
      </c>
      <c r="J780" s="346"/>
      <c r="K780" s="346" t="s">
        <v>14934</v>
      </c>
      <c r="L780" s="346"/>
      <c r="M780" s="346" t="s">
        <v>14933</v>
      </c>
      <c r="N780" s="346" t="s">
        <v>14935</v>
      </c>
      <c r="O780" s="346" t="s">
        <v>14936</v>
      </c>
      <c r="P780" s="346" t="s">
        <v>14937</v>
      </c>
      <c r="Q780" s="346" t="s">
        <v>14938</v>
      </c>
      <c r="R780" s="347">
        <f t="shared" si="126"/>
        <v>0</v>
      </c>
      <c r="S780" s="347">
        <f t="shared" si="127"/>
        <v>0</v>
      </c>
      <c r="T780" s="347">
        <f t="shared" si="128"/>
        <v>0</v>
      </c>
      <c r="U780" s="347">
        <f t="shared" si="129"/>
        <v>0</v>
      </c>
      <c r="V780" s="347">
        <f t="shared" si="130"/>
        <v>0</v>
      </c>
      <c r="W780" s="347">
        <f t="shared" si="131"/>
        <v>0</v>
      </c>
      <c r="X780" s="347">
        <f t="shared" si="132"/>
        <v>0</v>
      </c>
      <c r="Y780" s="347">
        <f t="shared" si="133"/>
        <v>0</v>
      </c>
      <c r="Z780" s="347">
        <f t="shared" si="134"/>
        <v>0</v>
      </c>
      <c r="AA780" s="347">
        <f t="shared" si="135"/>
        <v>0</v>
      </c>
      <c r="AB780" s="347" t="str">
        <f t="shared" si="136"/>
        <v/>
      </c>
      <c r="AC780" s="347" t="str">
        <f t="shared" si="137"/>
        <v/>
      </c>
      <c r="AD780" s="347" t="str">
        <f t="shared" si="138"/>
        <v/>
      </c>
      <c r="AE780" s="347" t="str">
        <f t="shared" si="139"/>
        <v/>
      </c>
    </row>
    <row r="781" spans="1:31" s="344" customFormat="1" ht="21" customHeight="1" x14ac:dyDescent="0.25">
      <c r="A781" s="346" t="s">
        <v>14841</v>
      </c>
      <c r="B781" s="346" t="s">
        <v>15841</v>
      </c>
      <c r="C781" s="346" t="s">
        <v>14940</v>
      </c>
      <c r="D781" s="346" t="s">
        <v>4</v>
      </c>
      <c r="E781" s="346" t="s">
        <v>103</v>
      </c>
      <c r="F781" s="346">
        <v>4</v>
      </c>
      <c r="G781" s="346">
        <v>2</v>
      </c>
      <c r="H781" s="346">
        <v>0</v>
      </c>
      <c r="I781" s="346" t="s">
        <v>14940</v>
      </c>
      <c r="J781" s="346"/>
      <c r="K781" s="346" t="s">
        <v>14941</v>
      </c>
      <c r="L781" s="346"/>
      <c r="M781" s="346" t="s">
        <v>14940</v>
      </c>
      <c r="N781" s="346" t="s">
        <v>126</v>
      </c>
      <c r="O781" s="346" t="s">
        <v>14942</v>
      </c>
      <c r="P781" s="346" t="s">
        <v>14943</v>
      </c>
      <c r="Q781" s="346" t="s">
        <v>14944</v>
      </c>
      <c r="R781" s="347">
        <f t="shared" si="126"/>
        <v>0</v>
      </c>
      <c r="S781" s="347">
        <f t="shared" si="127"/>
        <v>0</v>
      </c>
      <c r="T781" s="347">
        <f t="shared" si="128"/>
        <v>0</v>
      </c>
      <c r="U781" s="347">
        <f t="shared" si="129"/>
        <v>0</v>
      </c>
      <c r="V781" s="347">
        <f t="shared" si="130"/>
        <v>0</v>
      </c>
      <c r="W781" s="347">
        <f t="shared" si="131"/>
        <v>0</v>
      </c>
      <c r="X781" s="347">
        <f t="shared" si="132"/>
        <v>0</v>
      </c>
      <c r="Y781" s="347">
        <f t="shared" si="133"/>
        <v>0</v>
      </c>
      <c r="Z781" s="347">
        <f t="shared" si="134"/>
        <v>0</v>
      </c>
      <c r="AA781" s="347">
        <f t="shared" si="135"/>
        <v>0</v>
      </c>
      <c r="AB781" s="347" t="str">
        <f t="shared" si="136"/>
        <v/>
      </c>
      <c r="AC781" s="347" t="str">
        <f t="shared" si="137"/>
        <v/>
      </c>
      <c r="AD781" s="347" t="str">
        <f t="shared" si="138"/>
        <v/>
      </c>
      <c r="AE781" s="347" t="str">
        <f t="shared" si="139"/>
        <v/>
      </c>
    </row>
    <row r="782" spans="1:31" s="344" customFormat="1" ht="21" customHeight="1" x14ac:dyDescent="0.25">
      <c r="A782" s="346" t="s">
        <v>14841</v>
      </c>
      <c r="B782" s="346" t="s">
        <v>15842</v>
      </c>
      <c r="C782" s="346" t="s">
        <v>14946</v>
      </c>
      <c r="D782" s="346" t="s">
        <v>4</v>
      </c>
      <c r="E782" s="346" t="s">
        <v>103</v>
      </c>
      <c r="F782" s="346">
        <v>5</v>
      </c>
      <c r="G782" s="346">
        <v>2</v>
      </c>
      <c r="H782" s="346">
        <v>0</v>
      </c>
      <c r="I782" s="346" t="s">
        <v>14946</v>
      </c>
      <c r="J782" s="346"/>
      <c r="K782" s="346" t="s">
        <v>14947</v>
      </c>
      <c r="L782" s="346"/>
      <c r="M782" s="346" t="s">
        <v>14946</v>
      </c>
      <c r="N782" s="346" t="s">
        <v>14948</v>
      </c>
      <c r="O782" s="346" t="s">
        <v>14949</v>
      </c>
      <c r="P782" s="346" t="s">
        <v>14950</v>
      </c>
      <c r="Q782" s="346" t="s">
        <v>14951</v>
      </c>
      <c r="R782" s="347">
        <f t="shared" si="126"/>
        <v>0</v>
      </c>
      <c r="S782" s="347">
        <f t="shared" si="127"/>
        <v>0</v>
      </c>
      <c r="T782" s="347">
        <f t="shared" si="128"/>
        <v>0</v>
      </c>
      <c r="U782" s="347">
        <f t="shared" si="129"/>
        <v>0</v>
      </c>
      <c r="V782" s="347">
        <f t="shared" si="130"/>
        <v>0</v>
      </c>
      <c r="W782" s="347">
        <f t="shared" si="131"/>
        <v>0</v>
      </c>
      <c r="X782" s="347">
        <f t="shared" si="132"/>
        <v>0</v>
      </c>
      <c r="Y782" s="347">
        <f t="shared" si="133"/>
        <v>0</v>
      </c>
      <c r="Z782" s="347">
        <f t="shared" si="134"/>
        <v>0</v>
      </c>
      <c r="AA782" s="347">
        <f t="shared" si="135"/>
        <v>0</v>
      </c>
      <c r="AB782" s="347" t="str">
        <f t="shared" si="136"/>
        <v/>
      </c>
      <c r="AC782" s="347" t="str">
        <f t="shared" si="137"/>
        <v/>
      </c>
      <c r="AD782" s="347" t="str">
        <f t="shared" si="138"/>
        <v/>
      </c>
      <c r="AE782" s="347" t="str">
        <f t="shared" si="139"/>
        <v/>
      </c>
    </row>
    <row r="783" spans="1:31" s="344" customFormat="1" ht="21" customHeight="1" x14ac:dyDescent="0.25">
      <c r="A783" s="346" t="s">
        <v>14841</v>
      </c>
      <c r="B783" s="346" t="s">
        <v>15843</v>
      </c>
      <c r="C783" s="346" t="s">
        <v>15540</v>
      </c>
      <c r="D783" s="346" t="s">
        <v>1</v>
      </c>
      <c r="E783" s="346" t="s">
        <v>103</v>
      </c>
      <c r="F783" s="346">
        <v>1</v>
      </c>
      <c r="G783" s="346">
        <v>0</v>
      </c>
      <c r="H783" s="346">
        <v>3</v>
      </c>
      <c r="I783" s="346"/>
      <c r="J783" s="346" t="s">
        <v>15540</v>
      </c>
      <c r="K783" s="346"/>
      <c r="L783" s="346" t="s">
        <v>15552</v>
      </c>
      <c r="M783" s="346" t="s">
        <v>15540</v>
      </c>
      <c r="N783" s="346" t="s">
        <v>15542</v>
      </c>
      <c r="O783" s="346" t="s">
        <v>15543</v>
      </c>
      <c r="P783" s="346" t="s">
        <v>11</v>
      </c>
      <c r="Q783" s="346" t="s">
        <v>15544</v>
      </c>
      <c r="R783" s="347">
        <f t="shared" si="126"/>
        <v>0</v>
      </c>
      <c r="S783" s="347">
        <f t="shared" si="127"/>
        <v>0</v>
      </c>
      <c r="T783" s="347">
        <f t="shared" si="128"/>
        <v>0</v>
      </c>
      <c r="U783" s="347">
        <f t="shared" si="129"/>
        <v>0</v>
      </c>
      <c r="V783" s="347">
        <f t="shared" si="130"/>
        <v>0</v>
      </c>
      <c r="W783" s="347">
        <f t="shared" si="131"/>
        <v>0</v>
      </c>
      <c r="X783" s="347">
        <f t="shared" si="132"/>
        <v>0</v>
      </c>
      <c r="Y783" s="347">
        <f t="shared" si="133"/>
        <v>0</v>
      </c>
      <c r="Z783" s="347">
        <f t="shared" si="134"/>
        <v>0</v>
      </c>
      <c r="AA783" s="347">
        <f t="shared" si="135"/>
        <v>0</v>
      </c>
      <c r="AB783" s="347" t="str">
        <f t="shared" si="136"/>
        <v/>
      </c>
      <c r="AC783" s="347" t="str">
        <f t="shared" si="137"/>
        <v/>
      </c>
      <c r="AD783" s="347" t="str">
        <f t="shared" si="138"/>
        <v/>
      </c>
      <c r="AE783" s="347" t="str">
        <f t="shared" si="139"/>
        <v/>
      </c>
    </row>
    <row r="784" spans="1:31" s="344" customFormat="1" ht="21" customHeight="1" x14ac:dyDescent="0.25">
      <c r="A784" s="346" t="s">
        <v>14841</v>
      </c>
      <c r="B784" s="346" t="s">
        <v>15844</v>
      </c>
      <c r="C784" s="346" t="s">
        <v>15546</v>
      </c>
      <c r="D784" s="346" t="s">
        <v>1</v>
      </c>
      <c r="E784" s="346" t="s">
        <v>103</v>
      </c>
      <c r="F784" s="346">
        <v>2</v>
      </c>
      <c r="G784" s="346">
        <v>0</v>
      </c>
      <c r="H784" s="346">
        <v>3</v>
      </c>
      <c r="I784" s="346"/>
      <c r="J784" s="346" t="s">
        <v>15546</v>
      </c>
      <c r="K784" s="346"/>
      <c r="L784" s="346" t="s">
        <v>15554</v>
      </c>
      <c r="M784" s="346" t="s">
        <v>15546</v>
      </c>
      <c r="N784" s="346" t="s">
        <v>15391</v>
      </c>
      <c r="O784" s="346" t="s">
        <v>15393</v>
      </c>
      <c r="P784" s="346" t="s">
        <v>15394</v>
      </c>
      <c r="Q784" s="346" t="s">
        <v>15395</v>
      </c>
      <c r="R784" s="347">
        <f t="shared" si="126"/>
        <v>0</v>
      </c>
      <c r="S784" s="347">
        <f t="shared" si="127"/>
        <v>0</v>
      </c>
      <c r="T784" s="347">
        <f t="shared" si="128"/>
        <v>0</v>
      </c>
      <c r="U784" s="347">
        <f t="shared" si="129"/>
        <v>0</v>
      </c>
      <c r="V784" s="347">
        <f t="shared" si="130"/>
        <v>0</v>
      </c>
      <c r="W784" s="347">
        <f t="shared" si="131"/>
        <v>0</v>
      </c>
      <c r="X784" s="347">
        <f t="shared" si="132"/>
        <v>0</v>
      </c>
      <c r="Y784" s="347">
        <f t="shared" si="133"/>
        <v>0</v>
      </c>
      <c r="Z784" s="347">
        <f t="shared" si="134"/>
        <v>0</v>
      </c>
      <c r="AA784" s="347">
        <f t="shared" si="135"/>
        <v>0</v>
      </c>
      <c r="AB784" s="347" t="str">
        <f t="shared" si="136"/>
        <v/>
      </c>
      <c r="AC784" s="347" t="str">
        <f t="shared" si="137"/>
        <v/>
      </c>
      <c r="AD784" s="347" t="str">
        <f t="shared" si="138"/>
        <v/>
      </c>
      <c r="AE784" s="347" t="str">
        <f t="shared" si="139"/>
        <v/>
      </c>
    </row>
    <row r="785" spans="1:31" s="344" customFormat="1" ht="21" customHeight="1" x14ac:dyDescent="0.25">
      <c r="A785" s="346" t="s">
        <v>14841</v>
      </c>
      <c r="B785" s="346" t="s">
        <v>15845</v>
      </c>
      <c r="C785" s="346" t="s">
        <v>14940</v>
      </c>
      <c r="D785" s="346" t="s">
        <v>1</v>
      </c>
      <c r="E785" s="346" t="s">
        <v>103</v>
      </c>
      <c r="F785" s="346">
        <v>3</v>
      </c>
      <c r="G785" s="346">
        <v>0</v>
      </c>
      <c r="H785" s="346">
        <v>2</v>
      </c>
      <c r="I785" s="346"/>
      <c r="J785" s="346" t="s">
        <v>14940</v>
      </c>
      <c r="K785" s="346"/>
      <c r="L785" s="346" t="s">
        <v>14957</v>
      </c>
      <c r="M785" s="346" t="s">
        <v>14940</v>
      </c>
      <c r="N785" s="346" t="s">
        <v>126</v>
      </c>
      <c r="O785" s="346" t="s">
        <v>14942</v>
      </c>
      <c r="P785" s="346" t="s">
        <v>14943</v>
      </c>
      <c r="Q785" s="346" t="s">
        <v>14944</v>
      </c>
      <c r="R785" s="347">
        <f t="shared" si="126"/>
        <v>0</v>
      </c>
      <c r="S785" s="347">
        <f t="shared" si="127"/>
        <v>0</v>
      </c>
      <c r="T785" s="347">
        <f t="shared" si="128"/>
        <v>0</v>
      </c>
      <c r="U785" s="347">
        <f t="shared" si="129"/>
        <v>0</v>
      </c>
      <c r="V785" s="347">
        <f t="shared" si="130"/>
        <v>0</v>
      </c>
      <c r="W785" s="347">
        <f t="shared" si="131"/>
        <v>0</v>
      </c>
      <c r="X785" s="347">
        <f t="shared" si="132"/>
        <v>0</v>
      </c>
      <c r="Y785" s="347">
        <f t="shared" si="133"/>
        <v>0</v>
      </c>
      <c r="Z785" s="347">
        <f t="shared" si="134"/>
        <v>0</v>
      </c>
      <c r="AA785" s="347">
        <f t="shared" si="135"/>
        <v>0</v>
      </c>
      <c r="AB785" s="347" t="str">
        <f t="shared" si="136"/>
        <v/>
      </c>
      <c r="AC785" s="347" t="str">
        <f t="shared" si="137"/>
        <v/>
      </c>
      <c r="AD785" s="347" t="str">
        <f t="shared" si="138"/>
        <v/>
      </c>
      <c r="AE785" s="347" t="str">
        <f t="shared" si="139"/>
        <v/>
      </c>
    </row>
    <row r="786" spans="1:31" s="344" customFormat="1" ht="21" customHeight="1" x14ac:dyDescent="0.25">
      <c r="A786" s="346" t="s">
        <v>14841</v>
      </c>
      <c r="B786" s="346" t="s">
        <v>15846</v>
      </c>
      <c r="C786" s="346" t="s">
        <v>14946</v>
      </c>
      <c r="D786" s="346" t="s">
        <v>1</v>
      </c>
      <c r="E786" s="346" t="s">
        <v>103</v>
      </c>
      <c r="F786" s="346">
        <v>4</v>
      </c>
      <c r="G786" s="346">
        <v>0</v>
      </c>
      <c r="H786" s="346">
        <v>2</v>
      </c>
      <c r="I786" s="346"/>
      <c r="J786" s="346" t="s">
        <v>14946</v>
      </c>
      <c r="K786" s="346"/>
      <c r="L786" s="346" t="s">
        <v>14959</v>
      </c>
      <c r="M786" s="346" t="s">
        <v>14946</v>
      </c>
      <c r="N786" s="346" t="s">
        <v>14948</v>
      </c>
      <c r="O786" s="346" t="s">
        <v>14949</v>
      </c>
      <c r="P786" s="346" t="s">
        <v>14950</v>
      </c>
      <c r="Q786" s="346" t="s">
        <v>14951</v>
      </c>
      <c r="R786" s="347">
        <f t="shared" si="126"/>
        <v>0</v>
      </c>
      <c r="S786" s="347">
        <f t="shared" si="127"/>
        <v>0</v>
      </c>
      <c r="T786" s="347">
        <f t="shared" si="128"/>
        <v>0</v>
      </c>
      <c r="U786" s="347">
        <f t="shared" si="129"/>
        <v>0</v>
      </c>
      <c r="V786" s="347">
        <f t="shared" si="130"/>
        <v>0</v>
      </c>
      <c r="W786" s="347">
        <f t="shared" si="131"/>
        <v>0</v>
      </c>
      <c r="X786" s="347">
        <f t="shared" si="132"/>
        <v>0</v>
      </c>
      <c r="Y786" s="347">
        <f t="shared" si="133"/>
        <v>0</v>
      </c>
      <c r="Z786" s="347">
        <f t="shared" si="134"/>
        <v>0</v>
      </c>
      <c r="AA786" s="347">
        <f t="shared" si="135"/>
        <v>0</v>
      </c>
      <c r="AB786" s="347" t="str">
        <f t="shared" si="136"/>
        <v/>
      </c>
      <c r="AC786" s="347" t="str">
        <f t="shared" si="137"/>
        <v/>
      </c>
      <c r="AD786" s="347" t="str">
        <f t="shared" si="138"/>
        <v/>
      </c>
      <c r="AE786" s="347" t="str">
        <f t="shared" si="139"/>
        <v/>
      </c>
    </row>
    <row r="787" spans="1:31" s="344" customFormat="1" ht="21" customHeight="1" x14ac:dyDescent="0.25">
      <c r="A787" s="346" t="s">
        <v>14841</v>
      </c>
      <c r="B787" s="346" t="s">
        <v>15847</v>
      </c>
      <c r="C787" s="346" t="s">
        <v>14961</v>
      </c>
      <c r="D787" s="346" t="s">
        <v>1</v>
      </c>
      <c r="E787" s="346" t="s">
        <v>103</v>
      </c>
      <c r="F787" s="346">
        <v>5</v>
      </c>
      <c r="G787" s="346">
        <v>0</v>
      </c>
      <c r="H787" s="346">
        <v>1</v>
      </c>
      <c r="I787" s="346"/>
      <c r="J787" s="346" t="s">
        <v>14961</v>
      </c>
      <c r="K787" s="346"/>
      <c r="L787" s="346" t="s">
        <v>14962</v>
      </c>
      <c r="M787" s="346" t="s">
        <v>14961</v>
      </c>
      <c r="N787" s="346" t="s">
        <v>132</v>
      </c>
      <c r="O787" s="346" t="s">
        <v>14963</v>
      </c>
      <c r="P787" s="346" t="s">
        <v>14964</v>
      </c>
      <c r="Q787" s="346" t="s">
        <v>14965</v>
      </c>
      <c r="R787" s="347">
        <f t="shared" si="126"/>
        <v>0</v>
      </c>
      <c r="S787" s="347">
        <f t="shared" si="127"/>
        <v>0</v>
      </c>
      <c r="T787" s="347">
        <f t="shared" si="128"/>
        <v>0</v>
      </c>
      <c r="U787" s="347">
        <f t="shared" si="129"/>
        <v>0</v>
      </c>
      <c r="V787" s="347">
        <f t="shared" si="130"/>
        <v>0</v>
      </c>
      <c r="W787" s="347">
        <f t="shared" si="131"/>
        <v>0</v>
      </c>
      <c r="X787" s="347">
        <f t="shared" si="132"/>
        <v>0</v>
      </c>
      <c r="Y787" s="347">
        <f t="shared" si="133"/>
        <v>0</v>
      </c>
      <c r="Z787" s="347">
        <f t="shared" si="134"/>
        <v>0</v>
      </c>
      <c r="AA787" s="347">
        <f t="shared" si="135"/>
        <v>0</v>
      </c>
      <c r="AB787" s="347" t="str">
        <f t="shared" si="136"/>
        <v/>
      </c>
      <c r="AC787" s="347" t="str">
        <f t="shared" si="137"/>
        <v/>
      </c>
      <c r="AD787" s="347" t="str">
        <f t="shared" si="138"/>
        <v/>
      </c>
      <c r="AE787" s="347" t="str">
        <f t="shared" si="139"/>
        <v/>
      </c>
    </row>
    <row r="788" spans="1:31" s="344" customFormat="1" ht="21" customHeight="1" x14ac:dyDescent="0.25">
      <c r="A788" s="346" t="s">
        <v>14850</v>
      </c>
      <c r="B788" s="346" t="s">
        <v>15848</v>
      </c>
      <c r="C788" s="346" t="s">
        <v>15134</v>
      </c>
      <c r="D788" s="346" t="s">
        <v>4</v>
      </c>
      <c r="E788" s="346" t="s">
        <v>103</v>
      </c>
      <c r="F788" s="346">
        <v>1</v>
      </c>
      <c r="G788" s="346">
        <v>4</v>
      </c>
      <c r="H788" s="346">
        <v>0</v>
      </c>
      <c r="I788" s="346" t="s">
        <v>15134</v>
      </c>
      <c r="J788" s="346"/>
      <c r="K788" s="346" t="s">
        <v>15135</v>
      </c>
      <c r="L788" s="346"/>
      <c r="M788" s="346" t="s">
        <v>15134</v>
      </c>
      <c r="N788" s="346" t="s">
        <v>1480</v>
      </c>
      <c r="O788" s="346" t="s">
        <v>15136</v>
      </c>
      <c r="P788" s="346" t="s">
        <v>156</v>
      </c>
      <c r="Q788" s="346" t="s">
        <v>152</v>
      </c>
      <c r="R788" s="347">
        <f t="shared" si="126"/>
        <v>0</v>
      </c>
      <c r="S788" s="347">
        <f t="shared" si="127"/>
        <v>0</v>
      </c>
      <c r="T788" s="347">
        <f t="shared" si="128"/>
        <v>0</v>
      </c>
      <c r="U788" s="347">
        <f t="shared" si="129"/>
        <v>0</v>
      </c>
      <c r="V788" s="347">
        <f t="shared" si="130"/>
        <v>0</v>
      </c>
      <c r="W788" s="347">
        <f t="shared" si="131"/>
        <v>0</v>
      </c>
      <c r="X788" s="347">
        <f t="shared" si="132"/>
        <v>0</v>
      </c>
      <c r="Y788" s="347">
        <f t="shared" si="133"/>
        <v>0</v>
      </c>
      <c r="Z788" s="347">
        <f t="shared" si="134"/>
        <v>0</v>
      </c>
      <c r="AA788" s="347">
        <f t="shared" si="135"/>
        <v>0</v>
      </c>
      <c r="AB788" s="347" t="str">
        <f t="shared" si="136"/>
        <v/>
      </c>
      <c r="AC788" s="347" t="str">
        <f t="shared" si="137"/>
        <v/>
      </c>
      <c r="AD788" s="347" t="str">
        <f t="shared" si="138"/>
        <v/>
      </c>
      <c r="AE788" s="347" t="str">
        <f t="shared" si="139"/>
        <v/>
      </c>
    </row>
    <row r="789" spans="1:31" s="344" customFormat="1" ht="21" customHeight="1" x14ac:dyDescent="0.25">
      <c r="A789" s="346" t="s">
        <v>14850</v>
      </c>
      <c r="B789" s="346" t="s">
        <v>15849</v>
      </c>
      <c r="C789" s="346" t="s">
        <v>15138</v>
      </c>
      <c r="D789" s="346" t="s">
        <v>4</v>
      </c>
      <c r="E789" s="346" t="s">
        <v>103</v>
      </c>
      <c r="F789" s="346">
        <v>2</v>
      </c>
      <c r="G789" s="346">
        <v>3</v>
      </c>
      <c r="H789" s="346">
        <v>0</v>
      </c>
      <c r="I789" s="346" t="s">
        <v>15138</v>
      </c>
      <c r="J789" s="346"/>
      <c r="K789" s="346" t="s">
        <v>15139</v>
      </c>
      <c r="L789" s="346"/>
      <c r="M789" s="346" t="s">
        <v>15138</v>
      </c>
      <c r="N789" s="346" t="s">
        <v>15140</v>
      </c>
      <c r="O789" s="346" t="s">
        <v>15141</v>
      </c>
      <c r="P789" s="346" t="s">
        <v>141</v>
      </c>
      <c r="Q789" s="346" t="s">
        <v>15142</v>
      </c>
      <c r="R789" s="347">
        <f t="shared" si="126"/>
        <v>0</v>
      </c>
      <c r="S789" s="347">
        <f t="shared" si="127"/>
        <v>0</v>
      </c>
      <c r="T789" s="347">
        <f t="shared" si="128"/>
        <v>0</v>
      </c>
      <c r="U789" s="347">
        <f t="shared" si="129"/>
        <v>0</v>
      </c>
      <c r="V789" s="347">
        <f t="shared" si="130"/>
        <v>0</v>
      </c>
      <c r="W789" s="347">
        <f t="shared" si="131"/>
        <v>0</v>
      </c>
      <c r="X789" s="347">
        <f t="shared" si="132"/>
        <v>0</v>
      </c>
      <c r="Y789" s="347">
        <f t="shared" si="133"/>
        <v>0</v>
      </c>
      <c r="Z789" s="347">
        <f t="shared" si="134"/>
        <v>0</v>
      </c>
      <c r="AA789" s="347">
        <f t="shared" si="135"/>
        <v>0</v>
      </c>
      <c r="AB789" s="347" t="str">
        <f t="shared" si="136"/>
        <v/>
      </c>
      <c r="AC789" s="347" t="str">
        <f t="shared" si="137"/>
        <v/>
      </c>
      <c r="AD789" s="347" t="str">
        <f t="shared" si="138"/>
        <v/>
      </c>
      <c r="AE789" s="347" t="str">
        <f t="shared" si="139"/>
        <v/>
      </c>
    </row>
    <row r="790" spans="1:31" s="344" customFormat="1" ht="21" customHeight="1" x14ac:dyDescent="0.25">
      <c r="A790" s="346" t="s">
        <v>14850</v>
      </c>
      <c r="B790" s="346" t="s">
        <v>15850</v>
      </c>
      <c r="C790" s="346" t="s">
        <v>14933</v>
      </c>
      <c r="D790" s="346" t="s">
        <v>4</v>
      </c>
      <c r="E790" s="346" t="s">
        <v>103</v>
      </c>
      <c r="F790" s="346">
        <v>3</v>
      </c>
      <c r="G790" s="346">
        <v>3</v>
      </c>
      <c r="H790" s="346">
        <v>0</v>
      </c>
      <c r="I790" s="346" t="s">
        <v>14933</v>
      </c>
      <c r="J790" s="346"/>
      <c r="K790" s="346" t="s">
        <v>14934</v>
      </c>
      <c r="L790" s="346"/>
      <c r="M790" s="346" t="s">
        <v>14933</v>
      </c>
      <c r="N790" s="346" t="s">
        <v>14935</v>
      </c>
      <c r="O790" s="346" t="s">
        <v>14936</v>
      </c>
      <c r="P790" s="346" t="s">
        <v>14937</v>
      </c>
      <c r="Q790" s="346" t="s">
        <v>14938</v>
      </c>
      <c r="R790" s="347">
        <f t="shared" si="126"/>
        <v>0</v>
      </c>
      <c r="S790" s="347">
        <f t="shared" si="127"/>
        <v>0</v>
      </c>
      <c r="T790" s="347">
        <f t="shared" si="128"/>
        <v>0</v>
      </c>
      <c r="U790" s="347">
        <f t="shared" si="129"/>
        <v>0</v>
      </c>
      <c r="V790" s="347">
        <f t="shared" si="130"/>
        <v>0</v>
      </c>
      <c r="W790" s="347">
        <f t="shared" si="131"/>
        <v>0</v>
      </c>
      <c r="X790" s="347">
        <f t="shared" si="132"/>
        <v>0</v>
      </c>
      <c r="Y790" s="347">
        <f t="shared" si="133"/>
        <v>0</v>
      </c>
      <c r="Z790" s="347">
        <f t="shared" si="134"/>
        <v>0</v>
      </c>
      <c r="AA790" s="347">
        <f t="shared" si="135"/>
        <v>0</v>
      </c>
      <c r="AB790" s="347" t="str">
        <f t="shared" si="136"/>
        <v/>
      </c>
      <c r="AC790" s="347" t="str">
        <f t="shared" si="137"/>
        <v/>
      </c>
      <c r="AD790" s="347" t="str">
        <f t="shared" si="138"/>
        <v/>
      </c>
      <c r="AE790" s="347" t="str">
        <f t="shared" si="139"/>
        <v/>
      </c>
    </row>
    <row r="791" spans="1:31" s="344" customFormat="1" ht="21" customHeight="1" x14ac:dyDescent="0.25">
      <c r="A791" s="346" t="s">
        <v>14850</v>
      </c>
      <c r="B791" s="346" t="s">
        <v>15851</v>
      </c>
      <c r="C791" s="346" t="s">
        <v>14940</v>
      </c>
      <c r="D791" s="346" t="s">
        <v>4</v>
      </c>
      <c r="E791" s="346" t="s">
        <v>103</v>
      </c>
      <c r="F791" s="346">
        <v>4</v>
      </c>
      <c r="G791" s="346">
        <v>2</v>
      </c>
      <c r="H791" s="346">
        <v>0</v>
      </c>
      <c r="I791" s="346" t="s">
        <v>14940</v>
      </c>
      <c r="J791" s="346"/>
      <c r="K791" s="346" t="s">
        <v>14941</v>
      </c>
      <c r="L791" s="346"/>
      <c r="M791" s="346" t="s">
        <v>14940</v>
      </c>
      <c r="N791" s="346" t="s">
        <v>126</v>
      </c>
      <c r="O791" s="346" t="s">
        <v>14942</v>
      </c>
      <c r="P791" s="346" t="s">
        <v>14943</v>
      </c>
      <c r="Q791" s="346" t="s">
        <v>14944</v>
      </c>
      <c r="R791" s="347">
        <f t="shared" si="126"/>
        <v>0</v>
      </c>
      <c r="S791" s="347">
        <f t="shared" si="127"/>
        <v>0</v>
      </c>
      <c r="T791" s="347">
        <f t="shared" si="128"/>
        <v>0</v>
      </c>
      <c r="U791" s="347">
        <f t="shared" si="129"/>
        <v>0</v>
      </c>
      <c r="V791" s="347">
        <f t="shared" si="130"/>
        <v>0</v>
      </c>
      <c r="W791" s="347">
        <f t="shared" si="131"/>
        <v>0</v>
      </c>
      <c r="X791" s="347">
        <f t="shared" si="132"/>
        <v>0</v>
      </c>
      <c r="Y791" s="347">
        <f t="shared" si="133"/>
        <v>0</v>
      </c>
      <c r="Z791" s="347">
        <f t="shared" si="134"/>
        <v>0</v>
      </c>
      <c r="AA791" s="347">
        <f t="shared" si="135"/>
        <v>0</v>
      </c>
      <c r="AB791" s="347" t="str">
        <f t="shared" si="136"/>
        <v/>
      </c>
      <c r="AC791" s="347" t="str">
        <f t="shared" si="137"/>
        <v/>
      </c>
      <c r="AD791" s="347" t="str">
        <f t="shared" si="138"/>
        <v/>
      </c>
      <c r="AE791" s="347" t="str">
        <f t="shared" si="139"/>
        <v/>
      </c>
    </row>
    <row r="792" spans="1:31" s="344" customFormat="1" ht="21" customHeight="1" x14ac:dyDescent="0.25">
      <c r="A792" s="346" t="s">
        <v>14850</v>
      </c>
      <c r="B792" s="346" t="s">
        <v>15852</v>
      </c>
      <c r="C792" s="346" t="s">
        <v>14946</v>
      </c>
      <c r="D792" s="346" t="s">
        <v>4</v>
      </c>
      <c r="E792" s="346" t="s">
        <v>103</v>
      </c>
      <c r="F792" s="346">
        <v>5</v>
      </c>
      <c r="G792" s="346">
        <v>2</v>
      </c>
      <c r="H792" s="346">
        <v>0</v>
      </c>
      <c r="I792" s="346" t="s">
        <v>14946</v>
      </c>
      <c r="J792" s="346"/>
      <c r="K792" s="346" t="s">
        <v>14947</v>
      </c>
      <c r="L792" s="346"/>
      <c r="M792" s="346" t="s">
        <v>14946</v>
      </c>
      <c r="N792" s="346" t="s">
        <v>14948</v>
      </c>
      <c r="O792" s="346" t="s">
        <v>14949</v>
      </c>
      <c r="P792" s="346" t="s">
        <v>14950</v>
      </c>
      <c r="Q792" s="346" t="s">
        <v>14951</v>
      </c>
      <c r="R792" s="347">
        <f t="shared" si="126"/>
        <v>0</v>
      </c>
      <c r="S792" s="347">
        <f t="shared" si="127"/>
        <v>0</v>
      </c>
      <c r="T792" s="347">
        <f t="shared" si="128"/>
        <v>0</v>
      </c>
      <c r="U792" s="347">
        <f t="shared" si="129"/>
        <v>0</v>
      </c>
      <c r="V792" s="347">
        <f t="shared" si="130"/>
        <v>0</v>
      </c>
      <c r="W792" s="347">
        <f t="shared" si="131"/>
        <v>0</v>
      </c>
      <c r="X792" s="347">
        <f t="shared" si="132"/>
        <v>0</v>
      </c>
      <c r="Y792" s="347">
        <f t="shared" si="133"/>
        <v>0</v>
      </c>
      <c r="Z792" s="347">
        <f t="shared" si="134"/>
        <v>0</v>
      </c>
      <c r="AA792" s="347">
        <f t="shared" si="135"/>
        <v>0</v>
      </c>
      <c r="AB792" s="347" t="str">
        <f t="shared" si="136"/>
        <v/>
      </c>
      <c r="AC792" s="347" t="str">
        <f t="shared" si="137"/>
        <v/>
      </c>
      <c r="AD792" s="347" t="str">
        <f t="shared" si="138"/>
        <v/>
      </c>
      <c r="AE792" s="347" t="str">
        <f t="shared" si="139"/>
        <v/>
      </c>
    </row>
    <row r="793" spans="1:31" s="344" customFormat="1" ht="21" customHeight="1" x14ac:dyDescent="0.25">
      <c r="A793" s="346" t="s">
        <v>14850</v>
      </c>
      <c r="B793" s="346" t="s">
        <v>15853</v>
      </c>
      <c r="C793" s="346" t="s">
        <v>15134</v>
      </c>
      <c r="D793" s="346" t="s">
        <v>1</v>
      </c>
      <c r="E793" s="346" t="s">
        <v>103</v>
      </c>
      <c r="F793" s="346">
        <v>1</v>
      </c>
      <c r="G793" s="346">
        <v>0</v>
      </c>
      <c r="H793" s="346">
        <v>3</v>
      </c>
      <c r="I793" s="346"/>
      <c r="J793" s="346" t="s">
        <v>15134</v>
      </c>
      <c r="K793" s="346"/>
      <c r="L793" s="346" t="s">
        <v>15147</v>
      </c>
      <c r="M793" s="346" t="s">
        <v>15134</v>
      </c>
      <c r="N793" s="346" t="s">
        <v>1480</v>
      </c>
      <c r="O793" s="346" t="s">
        <v>15136</v>
      </c>
      <c r="P793" s="346" t="s">
        <v>156</v>
      </c>
      <c r="Q793" s="346" t="s">
        <v>152</v>
      </c>
      <c r="R793" s="347">
        <f t="shared" si="126"/>
        <v>0</v>
      </c>
      <c r="S793" s="347">
        <f t="shared" si="127"/>
        <v>0</v>
      </c>
      <c r="T793" s="347">
        <f t="shared" si="128"/>
        <v>0</v>
      </c>
      <c r="U793" s="347">
        <f t="shared" si="129"/>
        <v>0</v>
      </c>
      <c r="V793" s="347">
        <f t="shared" si="130"/>
        <v>0</v>
      </c>
      <c r="W793" s="347">
        <f t="shared" si="131"/>
        <v>0</v>
      </c>
      <c r="X793" s="347">
        <f t="shared" si="132"/>
        <v>0</v>
      </c>
      <c r="Y793" s="347">
        <f t="shared" si="133"/>
        <v>0</v>
      </c>
      <c r="Z793" s="347">
        <f t="shared" si="134"/>
        <v>0</v>
      </c>
      <c r="AA793" s="347">
        <f t="shared" si="135"/>
        <v>0</v>
      </c>
      <c r="AB793" s="347" t="str">
        <f t="shared" si="136"/>
        <v/>
      </c>
      <c r="AC793" s="347" t="str">
        <f t="shared" si="137"/>
        <v/>
      </c>
      <c r="AD793" s="347" t="str">
        <f t="shared" si="138"/>
        <v/>
      </c>
      <c r="AE793" s="347" t="str">
        <f t="shared" si="139"/>
        <v/>
      </c>
    </row>
    <row r="794" spans="1:31" s="344" customFormat="1" ht="21" customHeight="1" x14ac:dyDescent="0.25">
      <c r="A794" s="346" t="s">
        <v>14850</v>
      </c>
      <c r="B794" s="346" t="s">
        <v>15854</v>
      </c>
      <c r="C794" s="346" t="s">
        <v>15138</v>
      </c>
      <c r="D794" s="346" t="s">
        <v>1</v>
      </c>
      <c r="E794" s="346" t="s">
        <v>103</v>
      </c>
      <c r="F794" s="346">
        <v>2</v>
      </c>
      <c r="G794" s="346">
        <v>0</v>
      </c>
      <c r="H794" s="346">
        <v>3</v>
      </c>
      <c r="I794" s="346"/>
      <c r="J794" s="346" t="s">
        <v>15138</v>
      </c>
      <c r="K794" s="346"/>
      <c r="L794" s="346" t="s">
        <v>15149</v>
      </c>
      <c r="M794" s="346" t="s">
        <v>15138</v>
      </c>
      <c r="N794" s="346" t="s">
        <v>15140</v>
      </c>
      <c r="O794" s="346" t="s">
        <v>15141</v>
      </c>
      <c r="P794" s="346" t="s">
        <v>141</v>
      </c>
      <c r="Q794" s="346" t="s">
        <v>15142</v>
      </c>
      <c r="R794" s="347">
        <f t="shared" si="126"/>
        <v>0</v>
      </c>
      <c r="S794" s="347">
        <f t="shared" si="127"/>
        <v>0</v>
      </c>
      <c r="T794" s="347">
        <f t="shared" si="128"/>
        <v>0</v>
      </c>
      <c r="U794" s="347">
        <f t="shared" si="129"/>
        <v>0</v>
      </c>
      <c r="V794" s="347">
        <f t="shared" si="130"/>
        <v>0</v>
      </c>
      <c r="W794" s="347">
        <f t="shared" si="131"/>
        <v>0</v>
      </c>
      <c r="X794" s="347">
        <f t="shared" si="132"/>
        <v>0</v>
      </c>
      <c r="Y794" s="347">
        <f t="shared" si="133"/>
        <v>0</v>
      </c>
      <c r="Z794" s="347">
        <f t="shared" si="134"/>
        <v>0</v>
      </c>
      <c r="AA794" s="347">
        <f t="shared" si="135"/>
        <v>0</v>
      </c>
      <c r="AB794" s="347" t="str">
        <f t="shared" si="136"/>
        <v/>
      </c>
      <c r="AC794" s="347" t="str">
        <f t="shared" si="137"/>
        <v/>
      </c>
      <c r="AD794" s="347" t="str">
        <f t="shared" si="138"/>
        <v/>
      </c>
      <c r="AE794" s="347" t="str">
        <f t="shared" si="139"/>
        <v/>
      </c>
    </row>
    <row r="795" spans="1:31" s="344" customFormat="1" ht="21" customHeight="1" x14ac:dyDescent="0.25">
      <c r="A795" s="346" t="s">
        <v>14850</v>
      </c>
      <c r="B795" s="346" t="s">
        <v>15855</v>
      </c>
      <c r="C795" s="346" t="s">
        <v>14940</v>
      </c>
      <c r="D795" s="346" t="s">
        <v>1</v>
      </c>
      <c r="E795" s="346" t="s">
        <v>103</v>
      </c>
      <c r="F795" s="346">
        <v>3</v>
      </c>
      <c r="G795" s="346">
        <v>0</v>
      </c>
      <c r="H795" s="346">
        <v>2</v>
      </c>
      <c r="I795" s="346"/>
      <c r="J795" s="346" t="s">
        <v>14940</v>
      </c>
      <c r="K795" s="346"/>
      <c r="L795" s="346" t="s">
        <v>14957</v>
      </c>
      <c r="M795" s="346" t="s">
        <v>14940</v>
      </c>
      <c r="N795" s="346" t="s">
        <v>126</v>
      </c>
      <c r="O795" s="346" t="s">
        <v>14942</v>
      </c>
      <c r="P795" s="346" t="s">
        <v>14943</v>
      </c>
      <c r="Q795" s="346" t="s">
        <v>14944</v>
      </c>
      <c r="R795" s="347">
        <f t="shared" si="126"/>
        <v>0</v>
      </c>
      <c r="S795" s="347">
        <f t="shared" si="127"/>
        <v>0</v>
      </c>
      <c r="T795" s="347">
        <f t="shared" si="128"/>
        <v>0</v>
      </c>
      <c r="U795" s="347">
        <f t="shared" si="129"/>
        <v>0</v>
      </c>
      <c r="V795" s="347">
        <f t="shared" si="130"/>
        <v>0</v>
      </c>
      <c r="W795" s="347">
        <f t="shared" si="131"/>
        <v>0</v>
      </c>
      <c r="X795" s="347">
        <f t="shared" si="132"/>
        <v>0</v>
      </c>
      <c r="Y795" s="347">
        <f t="shared" si="133"/>
        <v>0</v>
      </c>
      <c r="Z795" s="347">
        <f t="shared" si="134"/>
        <v>0</v>
      </c>
      <c r="AA795" s="347">
        <f t="shared" si="135"/>
        <v>0</v>
      </c>
      <c r="AB795" s="347" t="str">
        <f t="shared" si="136"/>
        <v/>
      </c>
      <c r="AC795" s="347" t="str">
        <f t="shared" si="137"/>
        <v/>
      </c>
      <c r="AD795" s="347" t="str">
        <f t="shared" si="138"/>
        <v/>
      </c>
      <c r="AE795" s="347" t="str">
        <f t="shared" si="139"/>
        <v/>
      </c>
    </row>
    <row r="796" spans="1:31" s="344" customFormat="1" ht="21" customHeight="1" x14ac:dyDescent="0.25">
      <c r="A796" s="346" t="s">
        <v>14850</v>
      </c>
      <c r="B796" s="346" t="s">
        <v>15856</v>
      </c>
      <c r="C796" s="346" t="s">
        <v>14946</v>
      </c>
      <c r="D796" s="346" t="s">
        <v>1</v>
      </c>
      <c r="E796" s="346" t="s">
        <v>103</v>
      </c>
      <c r="F796" s="346">
        <v>4</v>
      </c>
      <c r="G796" s="346">
        <v>0</v>
      </c>
      <c r="H796" s="346">
        <v>2</v>
      </c>
      <c r="I796" s="346"/>
      <c r="J796" s="346" t="s">
        <v>14946</v>
      </c>
      <c r="K796" s="346"/>
      <c r="L796" s="346" t="s">
        <v>14959</v>
      </c>
      <c r="M796" s="346" t="s">
        <v>14946</v>
      </c>
      <c r="N796" s="346" t="s">
        <v>14948</v>
      </c>
      <c r="O796" s="346" t="s">
        <v>14949</v>
      </c>
      <c r="P796" s="346" t="s">
        <v>14950</v>
      </c>
      <c r="Q796" s="346" t="s">
        <v>14951</v>
      </c>
      <c r="R796" s="347">
        <f t="shared" si="126"/>
        <v>0</v>
      </c>
      <c r="S796" s="347">
        <f t="shared" si="127"/>
        <v>0</v>
      </c>
      <c r="T796" s="347">
        <f t="shared" si="128"/>
        <v>0</v>
      </c>
      <c r="U796" s="347">
        <f t="shared" si="129"/>
        <v>0</v>
      </c>
      <c r="V796" s="347">
        <f t="shared" si="130"/>
        <v>0</v>
      </c>
      <c r="W796" s="347">
        <f t="shared" si="131"/>
        <v>0</v>
      </c>
      <c r="X796" s="347">
        <f t="shared" si="132"/>
        <v>0</v>
      </c>
      <c r="Y796" s="347">
        <f t="shared" si="133"/>
        <v>0</v>
      </c>
      <c r="Z796" s="347">
        <f t="shared" si="134"/>
        <v>0</v>
      </c>
      <c r="AA796" s="347">
        <f t="shared" si="135"/>
        <v>0</v>
      </c>
      <c r="AB796" s="347" t="str">
        <f t="shared" si="136"/>
        <v/>
      </c>
      <c r="AC796" s="347" t="str">
        <f t="shared" si="137"/>
        <v/>
      </c>
      <c r="AD796" s="347" t="str">
        <f t="shared" si="138"/>
        <v/>
      </c>
      <c r="AE796" s="347" t="str">
        <f t="shared" si="139"/>
        <v/>
      </c>
    </row>
    <row r="797" spans="1:31" s="344" customFormat="1" ht="21" customHeight="1" x14ac:dyDescent="0.25">
      <c r="A797" s="346" t="s">
        <v>14850</v>
      </c>
      <c r="B797" s="346" t="s">
        <v>15857</v>
      </c>
      <c r="C797" s="346" t="s">
        <v>15858</v>
      </c>
      <c r="D797" s="346" t="s">
        <v>1</v>
      </c>
      <c r="E797" s="346" t="s">
        <v>14954</v>
      </c>
      <c r="F797" s="346">
        <v>5</v>
      </c>
      <c r="G797" s="346">
        <v>0</v>
      </c>
      <c r="H797" s="346">
        <v>0</v>
      </c>
      <c r="I797" s="346"/>
      <c r="J797" s="346"/>
      <c r="K797" s="346"/>
      <c r="L797" s="346"/>
      <c r="M797" s="346"/>
      <c r="N797" s="346"/>
      <c r="O797" s="346"/>
      <c r="P797" s="346"/>
      <c r="Q797" s="346"/>
      <c r="R797" s="347">
        <f t="shared" si="126"/>
        <v>0</v>
      </c>
      <c r="S797" s="347">
        <f t="shared" si="127"/>
        <v>0</v>
      </c>
      <c r="T797" s="347">
        <f t="shared" si="128"/>
        <v>0</v>
      </c>
      <c r="U797" s="347">
        <f t="shared" si="129"/>
        <v>0</v>
      </c>
      <c r="V797" s="347">
        <f t="shared" si="130"/>
        <v>0</v>
      </c>
      <c r="W797" s="347">
        <f t="shared" si="131"/>
        <v>0</v>
      </c>
      <c r="X797" s="347">
        <f t="shared" si="132"/>
        <v>0</v>
      </c>
      <c r="Y797" s="347">
        <f t="shared" si="133"/>
        <v>0</v>
      </c>
      <c r="Z797" s="347">
        <f t="shared" si="134"/>
        <v>0</v>
      </c>
      <c r="AA797" s="347">
        <f t="shared" si="135"/>
        <v>0</v>
      </c>
      <c r="AB797" s="347" t="str">
        <f t="shared" si="136"/>
        <v/>
      </c>
      <c r="AC797" s="347" t="str">
        <f t="shared" si="137"/>
        <v/>
      </c>
      <c r="AD797" s="347" t="str">
        <f t="shared" si="138"/>
        <v/>
      </c>
      <c r="AE797" s="347" t="str">
        <f t="shared" si="139"/>
        <v/>
      </c>
    </row>
    <row r="798" spans="1:31" s="344" customFormat="1" ht="21" customHeight="1" x14ac:dyDescent="0.25">
      <c r="A798" s="346" t="s">
        <v>14859</v>
      </c>
      <c r="B798" s="346" t="s">
        <v>15859</v>
      </c>
      <c r="C798" s="346" t="s">
        <v>15190</v>
      </c>
      <c r="D798" s="346" t="s">
        <v>4</v>
      </c>
      <c r="E798" s="346" t="s">
        <v>103</v>
      </c>
      <c r="F798" s="346">
        <v>1</v>
      </c>
      <c r="G798" s="346">
        <v>4</v>
      </c>
      <c r="H798" s="346">
        <v>0</v>
      </c>
      <c r="I798" s="346" t="s">
        <v>15190</v>
      </c>
      <c r="J798" s="346"/>
      <c r="K798" s="346" t="s">
        <v>15191</v>
      </c>
      <c r="L798" s="346"/>
      <c r="M798" s="346" t="s">
        <v>15190</v>
      </c>
      <c r="N798" s="346" t="s">
        <v>146</v>
      </c>
      <c r="O798" s="346" t="s">
        <v>15192</v>
      </c>
      <c r="P798" s="346" t="s">
        <v>15193</v>
      </c>
      <c r="Q798" s="346" t="s">
        <v>15194</v>
      </c>
      <c r="R798" s="347">
        <f t="shared" si="126"/>
        <v>0</v>
      </c>
      <c r="S798" s="347">
        <f t="shared" si="127"/>
        <v>0</v>
      </c>
      <c r="T798" s="347">
        <f t="shared" si="128"/>
        <v>0</v>
      </c>
      <c r="U798" s="347">
        <f t="shared" si="129"/>
        <v>0</v>
      </c>
      <c r="V798" s="347">
        <f t="shared" si="130"/>
        <v>0</v>
      </c>
      <c r="W798" s="347">
        <f t="shared" si="131"/>
        <v>0</v>
      </c>
      <c r="X798" s="347">
        <f t="shared" si="132"/>
        <v>0</v>
      </c>
      <c r="Y798" s="347">
        <f t="shared" si="133"/>
        <v>0</v>
      </c>
      <c r="Z798" s="347">
        <f t="shared" si="134"/>
        <v>0</v>
      </c>
      <c r="AA798" s="347">
        <f t="shared" si="135"/>
        <v>0</v>
      </c>
      <c r="AB798" s="347" t="str">
        <f t="shared" si="136"/>
        <v/>
      </c>
      <c r="AC798" s="347" t="str">
        <f t="shared" si="137"/>
        <v/>
      </c>
      <c r="AD798" s="347" t="str">
        <f t="shared" si="138"/>
        <v/>
      </c>
      <c r="AE798" s="347" t="str">
        <f t="shared" si="139"/>
        <v/>
      </c>
    </row>
    <row r="799" spans="1:31" s="344" customFormat="1" ht="21" customHeight="1" x14ac:dyDescent="0.25">
      <c r="A799" s="346" t="s">
        <v>14859</v>
      </c>
      <c r="B799" s="346" t="s">
        <v>15860</v>
      </c>
      <c r="C799" s="346" t="s">
        <v>15196</v>
      </c>
      <c r="D799" s="346" t="s">
        <v>4</v>
      </c>
      <c r="E799" s="346" t="s">
        <v>103</v>
      </c>
      <c r="F799" s="346">
        <v>2</v>
      </c>
      <c r="G799" s="346">
        <v>3</v>
      </c>
      <c r="H799" s="346">
        <v>0</v>
      </c>
      <c r="I799" s="346" t="s">
        <v>15196</v>
      </c>
      <c r="J799" s="346"/>
      <c r="K799" s="346" t="s">
        <v>15197</v>
      </c>
      <c r="L799" s="346"/>
      <c r="M799" s="346" t="s">
        <v>15196</v>
      </c>
      <c r="N799" s="346" t="s">
        <v>147</v>
      </c>
      <c r="O799" s="346" t="s">
        <v>15861</v>
      </c>
      <c r="P799" s="346"/>
      <c r="Q799" s="346"/>
      <c r="R799" s="347">
        <f t="shared" si="126"/>
        <v>0</v>
      </c>
      <c r="S799" s="347">
        <f t="shared" si="127"/>
        <v>0</v>
      </c>
      <c r="T799" s="347">
        <f t="shared" si="128"/>
        <v>0</v>
      </c>
      <c r="U799" s="347">
        <f t="shared" si="129"/>
        <v>0</v>
      </c>
      <c r="V799" s="347">
        <f t="shared" si="130"/>
        <v>0</v>
      </c>
      <c r="W799" s="347">
        <f t="shared" si="131"/>
        <v>0</v>
      </c>
      <c r="X799" s="347">
        <f t="shared" si="132"/>
        <v>0</v>
      </c>
      <c r="Y799" s="347">
        <f t="shared" si="133"/>
        <v>0</v>
      </c>
      <c r="Z799" s="347">
        <f t="shared" si="134"/>
        <v>0</v>
      </c>
      <c r="AA799" s="347">
        <f t="shared" si="135"/>
        <v>0</v>
      </c>
      <c r="AB799" s="347" t="str">
        <f t="shared" si="136"/>
        <v/>
      </c>
      <c r="AC799" s="347" t="str">
        <f t="shared" si="137"/>
        <v/>
      </c>
      <c r="AD799" s="347" t="str">
        <f t="shared" si="138"/>
        <v/>
      </c>
      <c r="AE799" s="347" t="str">
        <f t="shared" si="139"/>
        <v/>
      </c>
    </row>
    <row r="800" spans="1:31" s="344" customFormat="1" ht="21" customHeight="1" x14ac:dyDescent="0.25">
      <c r="A800" s="346" t="s">
        <v>14859</v>
      </c>
      <c r="B800" s="346" t="s">
        <v>15862</v>
      </c>
      <c r="C800" s="346" t="s">
        <v>14933</v>
      </c>
      <c r="D800" s="346" t="s">
        <v>4</v>
      </c>
      <c r="E800" s="346" t="s">
        <v>103</v>
      </c>
      <c r="F800" s="346">
        <v>3</v>
      </c>
      <c r="G800" s="346">
        <v>3</v>
      </c>
      <c r="H800" s="346">
        <v>0</v>
      </c>
      <c r="I800" s="346" t="s">
        <v>14933</v>
      </c>
      <c r="J800" s="346"/>
      <c r="K800" s="346" t="s">
        <v>14934</v>
      </c>
      <c r="L800" s="346"/>
      <c r="M800" s="346" t="s">
        <v>14933</v>
      </c>
      <c r="N800" s="346" t="s">
        <v>14935</v>
      </c>
      <c r="O800" s="346" t="s">
        <v>14936</v>
      </c>
      <c r="P800" s="346" t="s">
        <v>14937</v>
      </c>
      <c r="Q800" s="346" t="s">
        <v>14938</v>
      </c>
      <c r="R800" s="347">
        <f t="shared" si="126"/>
        <v>0</v>
      </c>
      <c r="S800" s="347">
        <f t="shared" si="127"/>
        <v>0</v>
      </c>
      <c r="T800" s="347">
        <f t="shared" si="128"/>
        <v>0</v>
      </c>
      <c r="U800" s="347">
        <f t="shared" si="129"/>
        <v>0</v>
      </c>
      <c r="V800" s="347">
        <f t="shared" si="130"/>
        <v>0</v>
      </c>
      <c r="W800" s="347">
        <f t="shared" si="131"/>
        <v>0</v>
      </c>
      <c r="X800" s="347">
        <f t="shared" si="132"/>
        <v>0</v>
      </c>
      <c r="Y800" s="347">
        <f t="shared" si="133"/>
        <v>0</v>
      </c>
      <c r="Z800" s="347">
        <f t="shared" si="134"/>
        <v>0</v>
      </c>
      <c r="AA800" s="347">
        <f t="shared" si="135"/>
        <v>0</v>
      </c>
      <c r="AB800" s="347" t="str">
        <f t="shared" si="136"/>
        <v/>
      </c>
      <c r="AC800" s="347" t="str">
        <f t="shared" si="137"/>
        <v/>
      </c>
      <c r="AD800" s="347" t="str">
        <f t="shared" si="138"/>
        <v/>
      </c>
      <c r="AE800" s="347" t="str">
        <f t="shared" si="139"/>
        <v/>
      </c>
    </row>
    <row r="801" spans="1:31" s="344" customFormat="1" ht="21" customHeight="1" x14ac:dyDescent="0.25">
      <c r="A801" s="346" t="s">
        <v>14859</v>
      </c>
      <c r="B801" s="346" t="s">
        <v>15863</v>
      </c>
      <c r="C801" s="346" t="s">
        <v>14940</v>
      </c>
      <c r="D801" s="346" t="s">
        <v>4</v>
      </c>
      <c r="E801" s="346" t="s">
        <v>103</v>
      </c>
      <c r="F801" s="346">
        <v>4</v>
      </c>
      <c r="G801" s="346">
        <v>2</v>
      </c>
      <c r="H801" s="346">
        <v>0</v>
      </c>
      <c r="I801" s="346" t="s">
        <v>14940</v>
      </c>
      <c r="J801" s="346"/>
      <c r="K801" s="346" t="s">
        <v>14941</v>
      </c>
      <c r="L801" s="346"/>
      <c r="M801" s="346" t="s">
        <v>14940</v>
      </c>
      <c r="N801" s="346" t="s">
        <v>126</v>
      </c>
      <c r="O801" s="346" t="s">
        <v>14942</v>
      </c>
      <c r="P801" s="346" t="s">
        <v>14943</v>
      </c>
      <c r="Q801" s="346" t="s">
        <v>14944</v>
      </c>
      <c r="R801" s="347">
        <f t="shared" si="126"/>
        <v>0</v>
      </c>
      <c r="S801" s="347">
        <f t="shared" si="127"/>
        <v>0</v>
      </c>
      <c r="T801" s="347">
        <f t="shared" si="128"/>
        <v>0</v>
      </c>
      <c r="U801" s="347">
        <f t="shared" si="129"/>
        <v>0</v>
      </c>
      <c r="V801" s="347">
        <f t="shared" si="130"/>
        <v>0</v>
      </c>
      <c r="W801" s="347">
        <f t="shared" si="131"/>
        <v>0</v>
      </c>
      <c r="X801" s="347">
        <f t="shared" si="132"/>
        <v>0</v>
      </c>
      <c r="Y801" s="347">
        <f t="shared" si="133"/>
        <v>0</v>
      </c>
      <c r="Z801" s="347">
        <f t="shared" si="134"/>
        <v>0</v>
      </c>
      <c r="AA801" s="347">
        <f t="shared" si="135"/>
        <v>0</v>
      </c>
      <c r="AB801" s="347" t="str">
        <f t="shared" si="136"/>
        <v/>
      </c>
      <c r="AC801" s="347" t="str">
        <f t="shared" si="137"/>
        <v/>
      </c>
      <c r="AD801" s="347" t="str">
        <f t="shared" si="138"/>
        <v/>
      </c>
      <c r="AE801" s="347" t="str">
        <f t="shared" si="139"/>
        <v/>
      </c>
    </row>
    <row r="802" spans="1:31" s="344" customFormat="1" ht="21" customHeight="1" x14ac:dyDescent="0.25">
      <c r="A802" s="346" t="s">
        <v>14859</v>
      </c>
      <c r="B802" s="346" t="s">
        <v>15864</v>
      </c>
      <c r="C802" s="346" t="s">
        <v>15865</v>
      </c>
      <c r="D802" s="346" t="s">
        <v>4</v>
      </c>
      <c r="E802" s="346" t="s">
        <v>14954</v>
      </c>
      <c r="F802" s="346">
        <v>5</v>
      </c>
      <c r="G802" s="346">
        <v>0</v>
      </c>
      <c r="H802" s="346">
        <v>0</v>
      </c>
      <c r="I802" s="346"/>
      <c r="J802" s="346"/>
      <c r="K802" s="346"/>
      <c r="L802" s="346"/>
      <c r="M802" s="346"/>
      <c r="N802" s="346"/>
      <c r="O802" s="346"/>
      <c r="P802" s="346"/>
      <c r="Q802" s="346"/>
      <c r="R802" s="347">
        <f t="shared" si="126"/>
        <v>0</v>
      </c>
      <c r="S802" s="347">
        <f t="shared" si="127"/>
        <v>0</v>
      </c>
      <c r="T802" s="347">
        <f t="shared" si="128"/>
        <v>0</v>
      </c>
      <c r="U802" s="347">
        <f t="shared" si="129"/>
        <v>0</v>
      </c>
      <c r="V802" s="347">
        <f t="shared" si="130"/>
        <v>0</v>
      </c>
      <c r="W802" s="347">
        <f t="shared" si="131"/>
        <v>0</v>
      </c>
      <c r="X802" s="347">
        <f t="shared" si="132"/>
        <v>0</v>
      </c>
      <c r="Y802" s="347">
        <f t="shared" si="133"/>
        <v>0</v>
      </c>
      <c r="Z802" s="347">
        <f t="shared" si="134"/>
        <v>0</v>
      </c>
      <c r="AA802" s="347">
        <f t="shared" si="135"/>
        <v>0</v>
      </c>
      <c r="AB802" s="347" t="str">
        <f t="shared" si="136"/>
        <v/>
      </c>
      <c r="AC802" s="347" t="str">
        <f t="shared" si="137"/>
        <v/>
      </c>
      <c r="AD802" s="347" t="str">
        <f t="shared" si="138"/>
        <v/>
      </c>
      <c r="AE802" s="347" t="str">
        <f t="shared" si="139"/>
        <v/>
      </c>
    </row>
    <row r="803" spans="1:31" s="344" customFormat="1" ht="21" customHeight="1" x14ac:dyDescent="0.25">
      <c r="A803" s="346" t="s">
        <v>14859</v>
      </c>
      <c r="B803" s="346" t="s">
        <v>15866</v>
      </c>
      <c r="C803" s="346" t="s">
        <v>15190</v>
      </c>
      <c r="D803" s="346" t="s">
        <v>1</v>
      </c>
      <c r="E803" s="346" t="s">
        <v>103</v>
      </c>
      <c r="F803" s="346">
        <v>1</v>
      </c>
      <c r="G803" s="346">
        <v>0</v>
      </c>
      <c r="H803" s="346">
        <v>3</v>
      </c>
      <c r="I803" s="346"/>
      <c r="J803" s="346" t="s">
        <v>15190</v>
      </c>
      <c r="K803" s="346"/>
      <c r="L803" s="346" t="s">
        <v>15203</v>
      </c>
      <c r="M803" s="346" t="s">
        <v>15190</v>
      </c>
      <c r="N803" s="346" t="s">
        <v>146</v>
      </c>
      <c r="O803" s="346" t="s">
        <v>15192</v>
      </c>
      <c r="P803" s="346" t="s">
        <v>15193</v>
      </c>
      <c r="Q803" s="346" t="s">
        <v>15194</v>
      </c>
      <c r="R803" s="347">
        <f t="shared" si="126"/>
        <v>0</v>
      </c>
      <c r="S803" s="347">
        <f t="shared" si="127"/>
        <v>0</v>
      </c>
      <c r="T803" s="347">
        <f t="shared" si="128"/>
        <v>0</v>
      </c>
      <c r="U803" s="347">
        <f t="shared" si="129"/>
        <v>0</v>
      </c>
      <c r="V803" s="347">
        <f t="shared" si="130"/>
        <v>0</v>
      </c>
      <c r="W803" s="347">
        <f t="shared" si="131"/>
        <v>0</v>
      </c>
      <c r="X803" s="347">
        <f t="shared" si="132"/>
        <v>0</v>
      </c>
      <c r="Y803" s="347">
        <f t="shared" si="133"/>
        <v>0</v>
      </c>
      <c r="Z803" s="347">
        <f t="shared" si="134"/>
        <v>0</v>
      </c>
      <c r="AA803" s="347">
        <f t="shared" si="135"/>
        <v>0</v>
      </c>
      <c r="AB803" s="347" t="str">
        <f t="shared" si="136"/>
        <v/>
      </c>
      <c r="AC803" s="347" t="str">
        <f t="shared" si="137"/>
        <v/>
      </c>
      <c r="AD803" s="347" t="str">
        <f t="shared" si="138"/>
        <v/>
      </c>
      <c r="AE803" s="347" t="str">
        <f t="shared" si="139"/>
        <v/>
      </c>
    </row>
    <row r="804" spans="1:31" s="344" customFormat="1" ht="21" customHeight="1" x14ac:dyDescent="0.25">
      <c r="A804" s="346" t="s">
        <v>14859</v>
      </c>
      <c r="B804" s="346" t="s">
        <v>15867</v>
      </c>
      <c r="C804" s="346" t="s">
        <v>15196</v>
      </c>
      <c r="D804" s="346" t="s">
        <v>1</v>
      </c>
      <c r="E804" s="346" t="s">
        <v>103</v>
      </c>
      <c r="F804" s="346">
        <v>2</v>
      </c>
      <c r="G804" s="346">
        <v>0</v>
      </c>
      <c r="H804" s="346">
        <v>3</v>
      </c>
      <c r="I804" s="346"/>
      <c r="J804" s="346" t="s">
        <v>15196</v>
      </c>
      <c r="K804" s="346"/>
      <c r="L804" s="346" t="s">
        <v>15205</v>
      </c>
      <c r="M804" s="346" t="s">
        <v>15196</v>
      </c>
      <c r="N804" s="346" t="s">
        <v>147</v>
      </c>
      <c r="O804" s="346" t="s">
        <v>15861</v>
      </c>
      <c r="P804" s="346"/>
      <c r="Q804" s="346"/>
      <c r="R804" s="347">
        <f t="shared" si="126"/>
        <v>0</v>
      </c>
      <c r="S804" s="347">
        <f t="shared" si="127"/>
        <v>0</v>
      </c>
      <c r="T804" s="347">
        <f t="shared" si="128"/>
        <v>0</v>
      </c>
      <c r="U804" s="347">
        <f t="shared" si="129"/>
        <v>0</v>
      </c>
      <c r="V804" s="347">
        <f t="shared" si="130"/>
        <v>0</v>
      </c>
      <c r="W804" s="347">
        <f t="shared" si="131"/>
        <v>0</v>
      </c>
      <c r="X804" s="347">
        <f t="shared" si="132"/>
        <v>0</v>
      </c>
      <c r="Y804" s="347">
        <f t="shared" si="133"/>
        <v>0</v>
      </c>
      <c r="Z804" s="347">
        <f t="shared" si="134"/>
        <v>0</v>
      </c>
      <c r="AA804" s="347">
        <f t="shared" si="135"/>
        <v>0</v>
      </c>
      <c r="AB804" s="347" t="str">
        <f t="shared" si="136"/>
        <v/>
      </c>
      <c r="AC804" s="347" t="str">
        <f t="shared" si="137"/>
        <v/>
      </c>
      <c r="AD804" s="347" t="str">
        <f t="shared" si="138"/>
        <v/>
      </c>
      <c r="AE804" s="347" t="str">
        <f t="shared" si="139"/>
        <v/>
      </c>
    </row>
    <row r="805" spans="1:31" s="344" customFormat="1" ht="21" customHeight="1" x14ac:dyDescent="0.25">
      <c r="A805" s="346" t="s">
        <v>14859</v>
      </c>
      <c r="B805" s="346" t="s">
        <v>15868</v>
      </c>
      <c r="C805" s="346" t="s">
        <v>14940</v>
      </c>
      <c r="D805" s="346" t="s">
        <v>1</v>
      </c>
      <c r="E805" s="346" t="s">
        <v>103</v>
      </c>
      <c r="F805" s="346">
        <v>3</v>
      </c>
      <c r="G805" s="346">
        <v>0</v>
      </c>
      <c r="H805" s="346">
        <v>2</v>
      </c>
      <c r="I805" s="346"/>
      <c r="J805" s="346" t="s">
        <v>14940</v>
      </c>
      <c r="K805" s="346"/>
      <c r="L805" s="346" t="s">
        <v>14957</v>
      </c>
      <c r="M805" s="346" t="s">
        <v>14940</v>
      </c>
      <c r="N805" s="346" t="s">
        <v>126</v>
      </c>
      <c r="O805" s="346" t="s">
        <v>14942</v>
      </c>
      <c r="P805" s="346" t="s">
        <v>14943</v>
      </c>
      <c r="Q805" s="346" t="s">
        <v>14944</v>
      </c>
      <c r="R805" s="347">
        <f t="shared" si="126"/>
        <v>0</v>
      </c>
      <c r="S805" s="347">
        <f t="shared" si="127"/>
        <v>0</v>
      </c>
      <c r="T805" s="347">
        <f t="shared" si="128"/>
        <v>0</v>
      </c>
      <c r="U805" s="347">
        <f t="shared" si="129"/>
        <v>0</v>
      </c>
      <c r="V805" s="347">
        <f t="shared" si="130"/>
        <v>0</v>
      </c>
      <c r="W805" s="347">
        <f t="shared" si="131"/>
        <v>0</v>
      </c>
      <c r="X805" s="347">
        <f t="shared" si="132"/>
        <v>0</v>
      </c>
      <c r="Y805" s="347">
        <f t="shared" si="133"/>
        <v>0</v>
      </c>
      <c r="Z805" s="347">
        <f t="shared" si="134"/>
        <v>0</v>
      </c>
      <c r="AA805" s="347">
        <f t="shared" si="135"/>
        <v>0</v>
      </c>
      <c r="AB805" s="347" t="str">
        <f t="shared" si="136"/>
        <v/>
      </c>
      <c r="AC805" s="347" t="str">
        <f t="shared" si="137"/>
        <v/>
      </c>
      <c r="AD805" s="347" t="str">
        <f t="shared" si="138"/>
        <v/>
      </c>
      <c r="AE805" s="347" t="str">
        <f t="shared" si="139"/>
        <v/>
      </c>
    </row>
    <row r="806" spans="1:31" s="344" customFormat="1" ht="21" customHeight="1" x14ac:dyDescent="0.25">
      <c r="A806" s="346" t="s">
        <v>14859</v>
      </c>
      <c r="B806" s="346" t="s">
        <v>15869</v>
      </c>
      <c r="C806" s="346" t="s">
        <v>14946</v>
      </c>
      <c r="D806" s="346" t="s">
        <v>1</v>
      </c>
      <c r="E806" s="346" t="s">
        <v>103</v>
      </c>
      <c r="F806" s="346">
        <v>4</v>
      </c>
      <c r="G806" s="346">
        <v>0</v>
      </c>
      <c r="H806" s="346">
        <v>2</v>
      </c>
      <c r="I806" s="346"/>
      <c r="J806" s="346" t="s">
        <v>14946</v>
      </c>
      <c r="K806" s="346"/>
      <c r="L806" s="346" t="s">
        <v>14959</v>
      </c>
      <c r="M806" s="346" t="s">
        <v>14946</v>
      </c>
      <c r="N806" s="346" t="s">
        <v>14948</v>
      </c>
      <c r="O806" s="346" t="s">
        <v>14949</v>
      </c>
      <c r="P806" s="346" t="s">
        <v>14950</v>
      </c>
      <c r="Q806" s="346" t="s">
        <v>14951</v>
      </c>
      <c r="R806" s="347">
        <f t="shared" si="126"/>
        <v>0</v>
      </c>
      <c r="S806" s="347">
        <f t="shared" si="127"/>
        <v>0</v>
      </c>
      <c r="T806" s="347">
        <f t="shared" si="128"/>
        <v>0</v>
      </c>
      <c r="U806" s="347">
        <f t="shared" si="129"/>
        <v>0</v>
      </c>
      <c r="V806" s="347">
        <f t="shared" si="130"/>
        <v>0</v>
      </c>
      <c r="W806" s="347">
        <f t="shared" si="131"/>
        <v>0</v>
      </c>
      <c r="X806" s="347">
        <f t="shared" si="132"/>
        <v>0</v>
      </c>
      <c r="Y806" s="347">
        <f t="shared" si="133"/>
        <v>0</v>
      </c>
      <c r="Z806" s="347">
        <f t="shared" si="134"/>
        <v>0</v>
      </c>
      <c r="AA806" s="347">
        <f t="shared" si="135"/>
        <v>0</v>
      </c>
      <c r="AB806" s="347" t="str">
        <f t="shared" si="136"/>
        <v/>
      </c>
      <c r="AC806" s="347" t="str">
        <f t="shared" si="137"/>
        <v/>
      </c>
      <c r="AD806" s="347" t="str">
        <f t="shared" si="138"/>
        <v/>
      </c>
      <c r="AE806" s="347" t="str">
        <f t="shared" si="139"/>
        <v/>
      </c>
    </row>
    <row r="807" spans="1:31" s="344" customFormat="1" ht="21" customHeight="1" x14ac:dyDescent="0.25">
      <c r="A807" s="346" t="s">
        <v>14859</v>
      </c>
      <c r="B807" s="346" t="s">
        <v>15870</v>
      </c>
      <c r="C807" s="346" t="s">
        <v>15871</v>
      </c>
      <c r="D807" s="346" t="s">
        <v>1</v>
      </c>
      <c r="E807" s="346" t="s">
        <v>14954</v>
      </c>
      <c r="F807" s="346">
        <v>5</v>
      </c>
      <c r="G807" s="346">
        <v>0</v>
      </c>
      <c r="H807" s="346">
        <v>0</v>
      </c>
      <c r="I807" s="346"/>
      <c r="J807" s="346"/>
      <c r="K807" s="346"/>
      <c r="L807" s="346"/>
      <c r="M807" s="346"/>
      <c r="N807" s="346"/>
      <c r="O807" s="346"/>
      <c r="P807" s="346"/>
      <c r="Q807" s="346"/>
      <c r="R807" s="347">
        <f t="shared" si="126"/>
        <v>0</v>
      </c>
      <c r="S807" s="347">
        <f t="shared" si="127"/>
        <v>0</v>
      </c>
      <c r="T807" s="347">
        <f t="shared" si="128"/>
        <v>0</v>
      </c>
      <c r="U807" s="347">
        <f t="shared" si="129"/>
        <v>0</v>
      </c>
      <c r="V807" s="347">
        <f t="shared" si="130"/>
        <v>0</v>
      </c>
      <c r="W807" s="347">
        <f t="shared" si="131"/>
        <v>0</v>
      </c>
      <c r="X807" s="347">
        <f t="shared" si="132"/>
        <v>0</v>
      </c>
      <c r="Y807" s="347">
        <f t="shared" si="133"/>
        <v>0</v>
      </c>
      <c r="Z807" s="347">
        <f t="shared" si="134"/>
        <v>0</v>
      </c>
      <c r="AA807" s="347">
        <f t="shared" si="135"/>
        <v>0</v>
      </c>
      <c r="AB807" s="347" t="str">
        <f t="shared" si="136"/>
        <v/>
      </c>
      <c r="AC807" s="347" t="str">
        <f t="shared" si="137"/>
        <v/>
      </c>
      <c r="AD807" s="347" t="str">
        <f t="shared" si="138"/>
        <v/>
      </c>
      <c r="AE807" s="347" t="str">
        <f t="shared" si="139"/>
        <v/>
      </c>
    </row>
    <row r="808" spans="1:31" s="344" customFormat="1" ht="21" customHeight="1" x14ac:dyDescent="0.25">
      <c r="A808" s="346" t="s">
        <v>14868</v>
      </c>
      <c r="B808" s="346" t="s">
        <v>15872</v>
      </c>
      <c r="C808" s="346" t="s">
        <v>15000</v>
      </c>
      <c r="D808" s="346" t="s">
        <v>4</v>
      </c>
      <c r="E808" s="346" t="s">
        <v>103</v>
      </c>
      <c r="F808" s="346">
        <v>1</v>
      </c>
      <c r="G808" s="346">
        <v>3</v>
      </c>
      <c r="H808" s="346">
        <v>0</v>
      </c>
      <c r="I808" s="346" t="s">
        <v>15000</v>
      </c>
      <c r="J808" s="346"/>
      <c r="K808" s="346" t="s">
        <v>15001</v>
      </c>
      <c r="L808" s="346"/>
      <c r="M808" s="346" t="s">
        <v>15000</v>
      </c>
      <c r="N808" s="346" t="s">
        <v>15002</v>
      </c>
      <c r="O808" s="346" t="s">
        <v>15003</v>
      </c>
      <c r="P808" s="346" t="s">
        <v>15004</v>
      </c>
      <c r="Q808" s="346" t="s">
        <v>15005</v>
      </c>
      <c r="R808" s="347">
        <f t="shared" si="126"/>
        <v>0</v>
      </c>
      <c r="S808" s="347">
        <f t="shared" si="127"/>
        <v>0</v>
      </c>
      <c r="T808" s="347">
        <f t="shared" si="128"/>
        <v>0</v>
      </c>
      <c r="U808" s="347">
        <f t="shared" si="129"/>
        <v>0</v>
      </c>
      <c r="V808" s="347">
        <f t="shared" si="130"/>
        <v>0</v>
      </c>
      <c r="W808" s="347">
        <f t="shared" si="131"/>
        <v>0</v>
      </c>
      <c r="X808" s="347">
        <f t="shared" si="132"/>
        <v>0</v>
      </c>
      <c r="Y808" s="347">
        <f t="shared" si="133"/>
        <v>0</v>
      </c>
      <c r="Z808" s="347">
        <f t="shared" si="134"/>
        <v>0</v>
      </c>
      <c r="AA808" s="347">
        <f t="shared" si="135"/>
        <v>0</v>
      </c>
      <c r="AB808" s="347" t="str">
        <f t="shared" si="136"/>
        <v/>
      </c>
      <c r="AC808" s="347" t="str">
        <f t="shared" si="137"/>
        <v/>
      </c>
      <c r="AD808" s="347" t="str">
        <f t="shared" si="138"/>
        <v/>
      </c>
      <c r="AE808" s="347" t="str">
        <f t="shared" si="139"/>
        <v/>
      </c>
    </row>
    <row r="809" spans="1:31" s="344" customFormat="1" ht="21" customHeight="1" x14ac:dyDescent="0.25">
      <c r="A809" s="346" t="s">
        <v>14868</v>
      </c>
      <c r="B809" s="346" t="s">
        <v>15873</v>
      </c>
      <c r="C809" s="346" t="s">
        <v>15007</v>
      </c>
      <c r="D809" s="346" t="s">
        <v>4</v>
      </c>
      <c r="E809" s="346" t="s">
        <v>103</v>
      </c>
      <c r="F809" s="346">
        <v>2</v>
      </c>
      <c r="G809" s="346">
        <v>3</v>
      </c>
      <c r="H809" s="346">
        <v>0</v>
      </c>
      <c r="I809" s="346" t="s">
        <v>15007</v>
      </c>
      <c r="J809" s="346"/>
      <c r="K809" s="346" t="s">
        <v>15008</v>
      </c>
      <c r="L809" s="346"/>
      <c r="M809" s="346" t="s">
        <v>15007</v>
      </c>
      <c r="N809" s="346" t="s">
        <v>15003</v>
      </c>
      <c r="O809" s="346" t="s">
        <v>15861</v>
      </c>
      <c r="P809" s="346"/>
      <c r="Q809" s="346"/>
      <c r="R809" s="347">
        <f t="shared" si="126"/>
        <v>0</v>
      </c>
      <c r="S809" s="347">
        <f t="shared" si="127"/>
        <v>0</v>
      </c>
      <c r="T809" s="347">
        <f t="shared" si="128"/>
        <v>0</v>
      </c>
      <c r="U809" s="347">
        <f t="shared" si="129"/>
        <v>0</v>
      </c>
      <c r="V809" s="347">
        <f t="shared" si="130"/>
        <v>0</v>
      </c>
      <c r="W809" s="347">
        <f t="shared" si="131"/>
        <v>0</v>
      </c>
      <c r="X809" s="347">
        <f t="shared" si="132"/>
        <v>0</v>
      </c>
      <c r="Y809" s="347">
        <f t="shared" si="133"/>
        <v>0</v>
      </c>
      <c r="Z809" s="347">
        <f t="shared" si="134"/>
        <v>0</v>
      </c>
      <c r="AA809" s="347">
        <f t="shared" si="135"/>
        <v>0</v>
      </c>
      <c r="AB809" s="347" t="str">
        <f t="shared" si="136"/>
        <v/>
      </c>
      <c r="AC809" s="347" t="str">
        <f t="shared" si="137"/>
        <v/>
      </c>
      <c r="AD809" s="347" t="str">
        <f t="shared" si="138"/>
        <v/>
      </c>
      <c r="AE809" s="347" t="str">
        <f t="shared" si="139"/>
        <v/>
      </c>
    </row>
    <row r="810" spans="1:31" s="344" customFormat="1" ht="21" customHeight="1" x14ac:dyDescent="0.25">
      <c r="A810" s="346" t="s">
        <v>14868</v>
      </c>
      <c r="B810" s="346" t="s">
        <v>15874</v>
      </c>
      <c r="C810" s="346" t="s">
        <v>14933</v>
      </c>
      <c r="D810" s="346" t="s">
        <v>4</v>
      </c>
      <c r="E810" s="346" t="s">
        <v>103</v>
      </c>
      <c r="F810" s="346">
        <v>3</v>
      </c>
      <c r="G810" s="346">
        <v>2</v>
      </c>
      <c r="H810" s="346">
        <v>0</v>
      </c>
      <c r="I810" s="346" t="s">
        <v>14933</v>
      </c>
      <c r="J810" s="346"/>
      <c r="K810" s="346" t="s">
        <v>14934</v>
      </c>
      <c r="L810" s="346"/>
      <c r="M810" s="346" t="s">
        <v>14933</v>
      </c>
      <c r="N810" s="346" t="s">
        <v>14935</v>
      </c>
      <c r="O810" s="346" t="s">
        <v>14936</v>
      </c>
      <c r="P810" s="346" t="s">
        <v>14937</v>
      </c>
      <c r="Q810" s="346" t="s">
        <v>14938</v>
      </c>
      <c r="R810" s="347">
        <f t="shared" si="126"/>
        <v>0</v>
      </c>
      <c r="S810" s="347">
        <f t="shared" si="127"/>
        <v>0</v>
      </c>
      <c r="T810" s="347">
        <f t="shared" si="128"/>
        <v>0</v>
      </c>
      <c r="U810" s="347">
        <f t="shared" si="129"/>
        <v>0</v>
      </c>
      <c r="V810" s="347">
        <f t="shared" si="130"/>
        <v>0</v>
      </c>
      <c r="W810" s="347">
        <f t="shared" si="131"/>
        <v>0</v>
      </c>
      <c r="X810" s="347">
        <f t="shared" si="132"/>
        <v>0</v>
      </c>
      <c r="Y810" s="347">
        <f t="shared" si="133"/>
        <v>0</v>
      </c>
      <c r="Z810" s="347">
        <f t="shared" si="134"/>
        <v>0</v>
      </c>
      <c r="AA810" s="347">
        <f t="shared" si="135"/>
        <v>0</v>
      </c>
      <c r="AB810" s="347" t="str">
        <f t="shared" si="136"/>
        <v/>
      </c>
      <c r="AC810" s="347" t="str">
        <f t="shared" si="137"/>
        <v/>
      </c>
      <c r="AD810" s="347" t="str">
        <f t="shared" si="138"/>
        <v/>
      </c>
      <c r="AE810" s="347" t="str">
        <f t="shared" si="139"/>
        <v/>
      </c>
    </row>
    <row r="811" spans="1:31" s="344" customFormat="1" ht="21" customHeight="1" x14ac:dyDescent="0.25">
      <c r="A811" s="346" t="s">
        <v>14868</v>
      </c>
      <c r="B811" s="346" t="s">
        <v>15875</v>
      </c>
      <c r="C811" s="346" t="s">
        <v>14940</v>
      </c>
      <c r="D811" s="346" t="s">
        <v>4</v>
      </c>
      <c r="E811" s="346" t="s">
        <v>103</v>
      </c>
      <c r="F811" s="346">
        <v>4</v>
      </c>
      <c r="G811" s="346">
        <v>2</v>
      </c>
      <c r="H811" s="346">
        <v>0</v>
      </c>
      <c r="I811" s="346" t="s">
        <v>14940</v>
      </c>
      <c r="J811" s="346"/>
      <c r="K811" s="346" t="s">
        <v>14941</v>
      </c>
      <c r="L811" s="346"/>
      <c r="M811" s="346" t="s">
        <v>14940</v>
      </c>
      <c r="N811" s="346" t="s">
        <v>126</v>
      </c>
      <c r="O811" s="346" t="s">
        <v>14942</v>
      </c>
      <c r="P811" s="346" t="s">
        <v>14943</v>
      </c>
      <c r="Q811" s="346" t="s">
        <v>14944</v>
      </c>
      <c r="R811" s="347">
        <f t="shared" si="126"/>
        <v>0</v>
      </c>
      <c r="S811" s="347">
        <f t="shared" si="127"/>
        <v>0</v>
      </c>
      <c r="T811" s="347">
        <f t="shared" si="128"/>
        <v>0</v>
      </c>
      <c r="U811" s="347">
        <f t="shared" si="129"/>
        <v>0</v>
      </c>
      <c r="V811" s="347">
        <f t="shared" si="130"/>
        <v>0</v>
      </c>
      <c r="W811" s="347">
        <f t="shared" si="131"/>
        <v>0</v>
      </c>
      <c r="X811" s="347">
        <f t="shared" si="132"/>
        <v>0</v>
      </c>
      <c r="Y811" s="347">
        <f t="shared" si="133"/>
        <v>0</v>
      </c>
      <c r="Z811" s="347">
        <f t="shared" si="134"/>
        <v>0</v>
      </c>
      <c r="AA811" s="347">
        <f t="shared" si="135"/>
        <v>0</v>
      </c>
      <c r="AB811" s="347" t="str">
        <f t="shared" si="136"/>
        <v/>
      </c>
      <c r="AC811" s="347" t="str">
        <f t="shared" si="137"/>
        <v/>
      </c>
      <c r="AD811" s="347" t="str">
        <f t="shared" si="138"/>
        <v/>
      </c>
      <c r="AE811" s="347" t="str">
        <f t="shared" si="139"/>
        <v/>
      </c>
    </row>
    <row r="812" spans="1:31" s="344" customFormat="1" ht="21" customHeight="1" x14ac:dyDescent="0.25">
      <c r="A812" s="346" t="s">
        <v>14868</v>
      </c>
      <c r="B812" s="346" t="s">
        <v>15876</v>
      </c>
      <c r="C812" s="346" t="s">
        <v>15877</v>
      </c>
      <c r="D812" s="346" t="s">
        <v>4</v>
      </c>
      <c r="E812" s="346" t="s">
        <v>14954</v>
      </c>
      <c r="F812" s="346">
        <v>5</v>
      </c>
      <c r="G812" s="346">
        <v>0</v>
      </c>
      <c r="H812" s="346">
        <v>0</v>
      </c>
      <c r="I812" s="346"/>
      <c r="J812" s="346"/>
      <c r="K812" s="346"/>
      <c r="L812" s="346"/>
      <c r="M812" s="346"/>
      <c r="N812" s="346"/>
      <c r="O812" s="346"/>
      <c r="P812" s="346"/>
      <c r="Q812" s="346"/>
      <c r="R812" s="347">
        <f t="shared" si="126"/>
        <v>0</v>
      </c>
      <c r="S812" s="347">
        <f t="shared" si="127"/>
        <v>0</v>
      </c>
      <c r="T812" s="347">
        <f t="shared" si="128"/>
        <v>0</v>
      </c>
      <c r="U812" s="347">
        <f t="shared" si="129"/>
        <v>0</v>
      </c>
      <c r="V812" s="347">
        <f t="shared" si="130"/>
        <v>0</v>
      </c>
      <c r="W812" s="347">
        <f t="shared" si="131"/>
        <v>0</v>
      </c>
      <c r="X812" s="347">
        <f t="shared" si="132"/>
        <v>0</v>
      </c>
      <c r="Y812" s="347">
        <f t="shared" si="133"/>
        <v>0</v>
      </c>
      <c r="Z812" s="347">
        <f t="shared" si="134"/>
        <v>0</v>
      </c>
      <c r="AA812" s="347">
        <f t="shared" si="135"/>
        <v>0</v>
      </c>
      <c r="AB812" s="347" t="str">
        <f t="shared" si="136"/>
        <v/>
      </c>
      <c r="AC812" s="347" t="str">
        <f t="shared" si="137"/>
        <v/>
      </c>
      <c r="AD812" s="347" t="str">
        <f t="shared" si="138"/>
        <v/>
      </c>
      <c r="AE812" s="347" t="str">
        <f t="shared" si="139"/>
        <v/>
      </c>
    </row>
    <row r="813" spans="1:31" s="344" customFormat="1" ht="21" customHeight="1" x14ac:dyDescent="0.25">
      <c r="A813" s="346" t="s">
        <v>14868</v>
      </c>
      <c r="B813" s="346" t="s">
        <v>15878</v>
      </c>
      <c r="C813" s="346" t="s">
        <v>15000</v>
      </c>
      <c r="D813" s="346" t="s">
        <v>1</v>
      </c>
      <c r="E813" s="346" t="s">
        <v>103</v>
      </c>
      <c r="F813" s="346">
        <v>1</v>
      </c>
      <c r="G813" s="346">
        <v>0</v>
      </c>
      <c r="H813" s="346">
        <v>3</v>
      </c>
      <c r="I813" s="346"/>
      <c r="J813" s="346" t="s">
        <v>15000</v>
      </c>
      <c r="K813" s="346"/>
      <c r="L813" s="346" t="s">
        <v>15014</v>
      </c>
      <c r="M813" s="346" t="s">
        <v>15000</v>
      </c>
      <c r="N813" s="346" t="s">
        <v>15002</v>
      </c>
      <c r="O813" s="346" t="s">
        <v>15003</v>
      </c>
      <c r="P813" s="346" t="s">
        <v>15004</v>
      </c>
      <c r="Q813" s="346" t="s">
        <v>15005</v>
      </c>
      <c r="R813" s="347">
        <f t="shared" si="126"/>
        <v>0</v>
      </c>
      <c r="S813" s="347">
        <f t="shared" si="127"/>
        <v>0</v>
      </c>
      <c r="T813" s="347">
        <f t="shared" si="128"/>
        <v>0</v>
      </c>
      <c r="U813" s="347">
        <f t="shared" si="129"/>
        <v>0</v>
      </c>
      <c r="V813" s="347">
        <f t="shared" si="130"/>
        <v>0</v>
      </c>
      <c r="W813" s="347">
        <f t="shared" si="131"/>
        <v>0</v>
      </c>
      <c r="X813" s="347">
        <f t="shared" si="132"/>
        <v>0</v>
      </c>
      <c r="Y813" s="347">
        <f t="shared" si="133"/>
        <v>0</v>
      </c>
      <c r="Z813" s="347">
        <f t="shared" si="134"/>
        <v>0</v>
      </c>
      <c r="AA813" s="347">
        <f t="shared" si="135"/>
        <v>0</v>
      </c>
      <c r="AB813" s="347" t="str">
        <f t="shared" si="136"/>
        <v/>
      </c>
      <c r="AC813" s="347" t="str">
        <f t="shared" si="137"/>
        <v/>
      </c>
      <c r="AD813" s="347" t="str">
        <f t="shared" si="138"/>
        <v/>
      </c>
      <c r="AE813" s="347" t="str">
        <f t="shared" si="139"/>
        <v/>
      </c>
    </row>
    <row r="814" spans="1:31" s="344" customFormat="1" ht="21" customHeight="1" x14ac:dyDescent="0.25">
      <c r="A814" s="346" t="s">
        <v>14868</v>
      </c>
      <c r="B814" s="346" t="s">
        <v>15879</v>
      </c>
      <c r="C814" s="346" t="s">
        <v>15007</v>
      </c>
      <c r="D814" s="346" t="s">
        <v>1</v>
      </c>
      <c r="E814" s="346" t="s">
        <v>103</v>
      </c>
      <c r="F814" s="346">
        <v>2</v>
      </c>
      <c r="G814" s="346">
        <v>0</v>
      </c>
      <c r="H814" s="346">
        <v>2</v>
      </c>
      <c r="I814" s="346"/>
      <c r="J814" s="346" t="s">
        <v>15007</v>
      </c>
      <c r="K814" s="346"/>
      <c r="L814" s="346" t="s">
        <v>15016</v>
      </c>
      <c r="M814" s="346" t="s">
        <v>15007</v>
      </c>
      <c r="N814" s="346" t="s">
        <v>15003</v>
      </c>
      <c r="O814" s="346" t="s">
        <v>15861</v>
      </c>
      <c r="P814" s="346"/>
      <c r="Q814" s="346"/>
      <c r="R814" s="347">
        <f t="shared" si="126"/>
        <v>0</v>
      </c>
      <c r="S814" s="347">
        <f t="shared" si="127"/>
        <v>0</v>
      </c>
      <c r="T814" s="347">
        <f t="shared" si="128"/>
        <v>0</v>
      </c>
      <c r="U814" s="347">
        <f t="shared" si="129"/>
        <v>0</v>
      </c>
      <c r="V814" s="347">
        <f t="shared" si="130"/>
        <v>0</v>
      </c>
      <c r="W814" s="347">
        <f t="shared" si="131"/>
        <v>0</v>
      </c>
      <c r="X814" s="347">
        <f t="shared" si="132"/>
        <v>0</v>
      </c>
      <c r="Y814" s="347">
        <f t="shared" si="133"/>
        <v>0</v>
      </c>
      <c r="Z814" s="347">
        <f t="shared" si="134"/>
        <v>0</v>
      </c>
      <c r="AA814" s="347">
        <f t="shared" si="135"/>
        <v>0</v>
      </c>
      <c r="AB814" s="347" t="str">
        <f t="shared" si="136"/>
        <v/>
      </c>
      <c r="AC814" s="347" t="str">
        <f t="shared" si="137"/>
        <v/>
      </c>
      <c r="AD814" s="347" t="str">
        <f t="shared" si="138"/>
        <v/>
      </c>
      <c r="AE814" s="347" t="str">
        <f t="shared" si="139"/>
        <v/>
      </c>
    </row>
    <row r="815" spans="1:31" s="344" customFormat="1" ht="21" customHeight="1" x14ac:dyDescent="0.25">
      <c r="A815" s="346" t="s">
        <v>14868</v>
      </c>
      <c r="B815" s="346" t="s">
        <v>15880</v>
      </c>
      <c r="C815" s="346" t="s">
        <v>14940</v>
      </c>
      <c r="D815" s="346" t="s">
        <v>1</v>
      </c>
      <c r="E815" s="346" t="s">
        <v>103</v>
      </c>
      <c r="F815" s="346">
        <v>3</v>
      </c>
      <c r="G815" s="346">
        <v>0</v>
      </c>
      <c r="H815" s="346">
        <v>2</v>
      </c>
      <c r="I815" s="346"/>
      <c r="J815" s="346" t="s">
        <v>14940</v>
      </c>
      <c r="K815" s="346"/>
      <c r="L815" s="346" t="s">
        <v>14957</v>
      </c>
      <c r="M815" s="346" t="s">
        <v>14940</v>
      </c>
      <c r="N815" s="346" t="s">
        <v>126</v>
      </c>
      <c r="O815" s="346" t="s">
        <v>14942</v>
      </c>
      <c r="P815" s="346" t="s">
        <v>14943</v>
      </c>
      <c r="Q815" s="346" t="s">
        <v>14944</v>
      </c>
      <c r="R815" s="347">
        <f t="shared" si="126"/>
        <v>0</v>
      </c>
      <c r="S815" s="347">
        <f t="shared" si="127"/>
        <v>0</v>
      </c>
      <c r="T815" s="347">
        <f t="shared" si="128"/>
        <v>0</v>
      </c>
      <c r="U815" s="347">
        <f t="shared" si="129"/>
        <v>0</v>
      </c>
      <c r="V815" s="347">
        <f t="shared" si="130"/>
        <v>0</v>
      </c>
      <c r="W815" s="347">
        <f t="shared" si="131"/>
        <v>0</v>
      </c>
      <c r="X815" s="347">
        <f t="shared" si="132"/>
        <v>0</v>
      </c>
      <c r="Y815" s="347">
        <f t="shared" si="133"/>
        <v>0</v>
      </c>
      <c r="Z815" s="347">
        <f t="shared" si="134"/>
        <v>0</v>
      </c>
      <c r="AA815" s="347">
        <f t="shared" si="135"/>
        <v>0</v>
      </c>
      <c r="AB815" s="347" t="str">
        <f t="shared" si="136"/>
        <v/>
      </c>
      <c r="AC815" s="347" t="str">
        <f t="shared" si="137"/>
        <v/>
      </c>
      <c r="AD815" s="347" t="str">
        <f t="shared" si="138"/>
        <v/>
      </c>
      <c r="AE815" s="347" t="str">
        <f t="shared" si="139"/>
        <v/>
      </c>
    </row>
    <row r="816" spans="1:31" s="344" customFormat="1" ht="21" customHeight="1" x14ac:dyDescent="0.25">
      <c r="A816" s="346" t="s">
        <v>14868</v>
      </c>
      <c r="B816" s="346" t="s">
        <v>15881</v>
      </c>
      <c r="C816" s="346" t="s">
        <v>14946</v>
      </c>
      <c r="D816" s="346" t="s">
        <v>1</v>
      </c>
      <c r="E816" s="346" t="s">
        <v>103</v>
      </c>
      <c r="F816" s="346">
        <v>4</v>
      </c>
      <c r="G816" s="346">
        <v>0</v>
      </c>
      <c r="H816" s="346">
        <v>2</v>
      </c>
      <c r="I816" s="346"/>
      <c r="J816" s="346" t="s">
        <v>14946</v>
      </c>
      <c r="K816" s="346"/>
      <c r="L816" s="346" t="s">
        <v>14959</v>
      </c>
      <c r="M816" s="346" t="s">
        <v>14946</v>
      </c>
      <c r="N816" s="346" t="s">
        <v>14948</v>
      </c>
      <c r="O816" s="346" t="s">
        <v>14949</v>
      </c>
      <c r="P816" s="346" t="s">
        <v>14950</v>
      </c>
      <c r="Q816" s="346" t="s">
        <v>14951</v>
      </c>
      <c r="R816" s="347">
        <f t="shared" si="126"/>
        <v>0</v>
      </c>
      <c r="S816" s="347">
        <f t="shared" si="127"/>
        <v>0</v>
      </c>
      <c r="T816" s="347">
        <f t="shared" si="128"/>
        <v>0</v>
      </c>
      <c r="U816" s="347">
        <f t="shared" si="129"/>
        <v>0</v>
      </c>
      <c r="V816" s="347">
        <f t="shared" si="130"/>
        <v>0</v>
      </c>
      <c r="W816" s="347">
        <f t="shared" si="131"/>
        <v>0</v>
      </c>
      <c r="X816" s="347">
        <f t="shared" si="132"/>
        <v>0</v>
      </c>
      <c r="Y816" s="347">
        <f t="shared" si="133"/>
        <v>0</v>
      </c>
      <c r="Z816" s="347">
        <f t="shared" si="134"/>
        <v>0</v>
      </c>
      <c r="AA816" s="347">
        <f t="shared" si="135"/>
        <v>0</v>
      </c>
      <c r="AB816" s="347" t="str">
        <f t="shared" si="136"/>
        <v/>
      </c>
      <c r="AC816" s="347" t="str">
        <f t="shared" si="137"/>
        <v/>
      </c>
      <c r="AD816" s="347" t="str">
        <f t="shared" si="138"/>
        <v/>
      </c>
      <c r="AE816" s="347" t="str">
        <f t="shared" si="139"/>
        <v/>
      </c>
    </row>
    <row r="817" spans="1:31" s="344" customFormat="1" ht="21" customHeight="1" x14ac:dyDescent="0.25">
      <c r="A817" s="346" t="s">
        <v>14868</v>
      </c>
      <c r="B817" s="346" t="s">
        <v>15882</v>
      </c>
      <c r="C817" s="346" t="s">
        <v>15883</v>
      </c>
      <c r="D817" s="346" t="s">
        <v>1</v>
      </c>
      <c r="E817" s="346" t="s">
        <v>14954</v>
      </c>
      <c r="F817" s="346">
        <v>5</v>
      </c>
      <c r="G817" s="346">
        <v>0</v>
      </c>
      <c r="H817" s="346">
        <v>0</v>
      </c>
      <c r="I817" s="346"/>
      <c r="J817" s="346"/>
      <c r="K817" s="346"/>
      <c r="L817" s="346"/>
      <c r="M817" s="346"/>
      <c r="N817" s="346"/>
      <c r="O817" s="346"/>
      <c r="P817" s="346"/>
      <c r="Q817" s="346"/>
      <c r="R817" s="347">
        <f t="shared" si="126"/>
        <v>0</v>
      </c>
      <c r="S817" s="347">
        <f t="shared" si="127"/>
        <v>0</v>
      </c>
      <c r="T817" s="347">
        <f t="shared" si="128"/>
        <v>0</v>
      </c>
      <c r="U817" s="347">
        <f t="shared" si="129"/>
        <v>0</v>
      </c>
      <c r="V817" s="347">
        <f t="shared" si="130"/>
        <v>0</v>
      </c>
      <c r="W817" s="347">
        <f t="shared" si="131"/>
        <v>0</v>
      </c>
      <c r="X817" s="347">
        <f t="shared" si="132"/>
        <v>0</v>
      </c>
      <c r="Y817" s="347">
        <f t="shared" si="133"/>
        <v>0</v>
      </c>
      <c r="Z817" s="347">
        <f t="shared" si="134"/>
        <v>0</v>
      </c>
      <c r="AA817" s="347">
        <f t="shared" si="135"/>
        <v>0</v>
      </c>
      <c r="AB817" s="347" t="str">
        <f t="shared" si="136"/>
        <v/>
      </c>
      <c r="AC817" s="347" t="str">
        <f t="shared" si="137"/>
        <v/>
      </c>
      <c r="AD817" s="347" t="str">
        <f t="shared" si="138"/>
        <v/>
      </c>
      <c r="AE817" s="347" t="str">
        <f t="shared" si="139"/>
        <v/>
      </c>
    </row>
    <row r="818" spans="1:31" s="344" customFormat="1" ht="21" customHeight="1" x14ac:dyDescent="0.25">
      <c r="A818" s="346" t="s">
        <v>14877</v>
      </c>
      <c r="B818" s="346" t="s">
        <v>15884</v>
      </c>
      <c r="C818" s="346" t="s">
        <v>15805</v>
      </c>
      <c r="D818" s="346" t="s">
        <v>4</v>
      </c>
      <c r="E818" s="346" t="s">
        <v>103</v>
      </c>
      <c r="F818" s="346">
        <v>1</v>
      </c>
      <c r="G818" s="346">
        <v>4</v>
      </c>
      <c r="H818" s="346">
        <v>0</v>
      </c>
      <c r="I818" s="346" t="s">
        <v>15805</v>
      </c>
      <c r="J818" s="346"/>
      <c r="K818" s="346" t="s">
        <v>15806</v>
      </c>
      <c r="L818" s="346"/>
      <c r="M818" s="346" t="s">
        <v>15805</v>
      </c>
      <c r="N818" s="346" t="s">
        <v>15807</v>
      </c>
      <c r="O818" s="346" t="s">
        <v>15808</v>
      </c>
      <c r="P818" s="346" t="s">
        <v>126</v>
      </c>
      <c r="Q818" s="346" t="s">
        <v>14949</v>
      </c>
      <c r="R818" s="347">
        <f t="shared" si="126"/>
        <v>0</v>
      </c>
      <c r="S818" s="347">
        <f t="shared" si="127"/>
        <v>0</v>
      </c>
      <c r="T818" s="347">
        <f t="shared" si="128"/>
        <v>0</v>
      </c>
      <c r="U818" s="347">
        <f t="shared" si="129"/>
        <v>0</v>
      </c>
      <c r="V818" s="347">
        <f t="shared" si="130"/>
        <v>0</v>
      </c>
      <c r="W818" s="347">
        <f t="shared" si="131"/>
        <v>0</v>
      </c>
      <c r="X818" s="347">
        <f t="shared" si="132"/>
        <v>0</v>
      </c>
      <c r="Y818" s="347">
        <f t="shared" si="133"/>
        <v>0</v>
      </c>
      <c r="Z818" s="347">
        <f t="shared" si="134"/>
        <v>0</v>
      </c>
      <c r="AA818" s="347">
        <f t="shared" si="135"/>
        <v>0</v>
      </c>
      <c r="AB818" s="347" t="str">
        <f t="shared" si="136"/>
        <v/>
      </c>
      <c r="AC818" s="347" t="str">
        <f t="shared" si="137"/>
        <v/>
      </c>
      <c r="AD818" s="347" t="str">
        <f t="shared" si="138"/>
        <v/>
      </c>
      <c r="AE818" s="347" t="str">
        <f t="shared" si="139"/>
        <v/>
      </c>
    </row>
    <row r="819" spans="1:31" s="344" customFormat="1" ht="21" customHeight="1" x14ac:dyDescent="0.25">
      <c r="A819" s="346" t="s">
        <v>14877</v>
      </c>
      <c r="B819" s="346" t="s">
        <v>15885</v>
      </c>
      <c r="C819" s="346" t="s">
        <v>15810</v>
      </c>
      <c r="D819" s="346" t="s">
        <v>4</v>
      </c>
      <c r="E819" s="346" t="s">
        <v>103</v>
      </c>
      <c r="F819" s="346">
        <v>2</v>
      </c>
      <c r="G819" s="346">
        <v>3</v>
      </c>
      <c r="H819" s="346">
        <v>0</v>
      </c>
      <c r="I819" s="346" t="s">
        <v>15810</v>
      </c>
      <c r="J819" s="346"/>
      <c r="K819" s="346" t="s">
        <v>15811</v>
      </c>
      <c r="L819" s="346"/>
      <c r="M819" s="346" t="s">
        <v>15810</v>
      </c>
      <c r="N819" s="346" t="s">
        <v>14949</v>
      </c>
      <c r="O819" s="346" t="s">
        <v>15781</v>
      </c>
      <c r="P819" s="346" t="s">
        <v>15812</v>
      </c>
      <c r="Q819" s="346" t="s">
        <v>15813</v>
      </c>
      <c r="R819" s="347">
        <f t="shared" si="126"/>
        <v>0</v>
      </c>
      <c r="S819" s="347">
        <f t="shared" si="127"/>
        <v>0</v>
      </c>
      <c r="T819" s="347">
        <f t="shared" si="128"/>
        <v>0</v>
      </c>
      <c r="U819" s="347">
        <f t="shared" si="129"/>
        <v>0</v>
      </c>
      <c r="V819" s="347">
        <f t="shared" si="130"/>
        <v>0</v>
      </c>
      <c r="W819" s="347">
        <f t="shared" si="131"/>
        <v>0</v>
      </c>
      <c r="X819" s="347">
        <f t="shared" si="132"/>
        <v>0</v>
      </c>
      <c r="Y819" s="347">
        <f t="shared" si="133"/>
        <v>0</v>
      </c>
      <c r="Z819" s="347">
        <f t="shared" si="134"/>
        <v>0</v>
      </c>
      <c r="AA819" s="347">
        <f t="shared" si="135"/>
        <v>0</v>
      </c>
      <c r="AB819" s="347" t="str">
        <f t="shared" si="136"/>
        <v/>
      </c>
      <c r="AC819" s="347" t="str">
        <f t="shared" si="137"/>
        <v/>
      </c>
      <c r="AD819" s="347" t="str">
        <f t="shared" si="138"/>
        <v/>
      </c>
      <c r="AE819" s="347" t="str">
        <f t="shared" si="139"/>
        <v/>
      </c>
    </row>
    <row r="820" spans="1:31" s="344" customFormat="1" ht="21" customHeight="1" x14ac:dyDescent="0.25">
      <c r="A820" s="346" t="s">
        <v>14877</v>
      </c>
      <c r="B820" s="346" t="s">
        <v>15886</v>
      </c>
      <c r="C820" s="346" t="s">
        <v>14933</v>
      </c>
      <c r="D820" s="346" t="s">
        <v>4</v>
      </c>
      <c r="E820" s="346" t="s">
        <v>103</v>
      </c>
      <c r="F820" s="346">
        <v>3</v>
      </c>
      <c r="G820" s="346">
        <v>3</v>
      </c>
      <c r="H820" s="346">
        <v>0</v>
      </c>
      <c r="I820" s="346" t="s">
        <v>14933</v>
      </c>
      <c r="J820" s="346"/>
      <c r="K820" s="346" t="s">
        <v>14934</v>
      </c>
      <c r="L820" s="346"/>
      <c r="M820" s="346" t="s">
        <v>14933</v>
      </c>
      <c r="N820" s="346" t="s">
        <v>14935</v>
      </c>
      <c r="O820" s="346" t="s">
        <v>14936</v>
      </c>
      <c r="P820" s="346" t="s">
        <v>14937</v>
      </c>
      <c r="Q820" s="346" t="s">
        <v>14938</v>
      </c>
      <c r="R820" s="347">
        <f t="shared" si="126"/>
        <v>0</v>
      </c>
      <c r="S820" s="347">
        <f t="shared" si="127"/>
        <v>0</v>
      </c>
      <c r="T820" s="347">
        <f t="shared" si="128"/>
        <v>0</v>
      </c>
      <c r="U820" s="347">
        <f t="shared" si="129"/>
        <v>0</v>
      </c>
      <c r="V820" s="347">
        <f t="shared" si="130"/>
        <v>0</v>
      </c>
      <c r="W820" s="347">
        <f t="shared" si="131"/>
        <v>0</v>
      </c>
      <c r="X820" s="347">
        <f t="shared" si="132"/>
        <v>0</v>
      </c>
      <c r="Y820" s="347">
        <f t="shared" si="133"/>
        <v>0</v>
      </c>
      <c r="Z820" s="347">
        <f t="shared" si="134"/>
        <v>0</v>
      </c>
      <c r="AA820" s="347">
        <f t="shared" si="135"/>
        <v>0</v>
      </c>
      <c r="AB820" s="347" t="str">
        <f t="shared" si="136"/>
        <v/>
      </c>
      <c r="AC820" s="347" t="str">
        <f t="shared" si="137"/>
        <v/>
      </c>
      <c r="AD820" s="347" t="str">
        <f t="shared" si="138"/>
        <v/>
      </c>
      <c r="AE820" s="347" t="str">
        <f t="shared" si="139"/>
        <v/>
      </c>
    </row>
    <row r="821" spans="1:31" s="344" customFormat="1" ht="21" customHeight="1" x14ac:dyDescent="0.25">
      <c r="A821" s="346" t="s">
        <v>14877</v>
      </c>
      <c r="B821" s="346" t="s">
        <v>15887</v>
      </c>
      <c r="C821" s="346" t="s">
        <v>14940</v>
      </c>
      <c r="D821" s="346" t="s">
        <v>4</v>
      </c>
      <c r="E821" s="346" t="s">
        <v>103</v>
      </c>
      <c r="F821" s="346">
        <v>4</v>
      </c>
      <c r="G821" s="346">
        <v>2</v>
      </c>
      <c r="H821" s="346">
        <v>0</v>
      </c>
      <c r="I821" s="346" t="s">
        <v>14940</v>
      </c>
      <c r="J821" s="346"/>
      <c r="K821" s="346" t="s">
        <v>14941</v>
      </c>
      <c r="L821" s="346"/>
      <c r="M821" s="346" t="s">
        <v>14940</v>
      </c>
      <c r="N821" s="346" t="s">
        <v>126</v>
      </c>
      <c r="O821" s="346" t="s">
        <v>14942</v>
      </c>
      <c r="P821" s="346" t="s">
        <v>14943</v>
      </c>
      <c r="Q821" s="346" t="s">
        <v>14944</v>
      </c>
      <c r="R821" s="347">
        <f t="shared" si="126"/>
        <v>0</v>
      </c>
      <c r="S821" s="347">
        <f t="shared" si="127"/>
        <v>0</v>
      </c>
      <c r="T821" s="347">
        <f t="shared" si="128"/>
        <v>0</v>
      </c>
      <c r="U821" s="347">
        <f t="shared" si="129"/>
        <v>0</v>
      </c>
      <c r="V821" s="347">
        <f t="shared" si="130"/>
        <v>0</v>
      </c>
      <c r="W821" s="347">
        <f t="shared" si="131"/>
        <v>0</v>
      </c>
      <c r="X821" s="347">
        <f t="shared" si="132"/>
        <v>0</v>
      </c>
      <c r="Y821" s="347">
        <f t="shared" si="133"/>
        <v>0</v>
      </c>
      <c r="Z821" s="347">
        <f t="shared" si="134"/>
        <v>0</v>
      </c>
      <c r="AA821" s="347">
        <f t="shared" si="135"/>
        <v>0</v>
      </c>
      <c r="AB821" s="347" t="str">
        <f t="shared" si="136"/>
        <v/>
      </c>
      <c r="AC821" s="347" t="str">
        <f t="shared" si="137"/>
        <v/>
      </c>
      <c r="AD821" s="347" t="str">
        <f t="shared" si="138"/>
        <v/>
      </c>
      <c r="AE821" s="347" t="str">
        <f t="shared" si="139"/>
        <v/>
      </c>
    </row>
    <row r="822" spans="1:31" s="344" customFormat="1" ht="21" customHeight="1" x14ac:dyDescent="0.25">
      <c r="A822" s="346" t="s">
        <v>14877</v>
      </c>
      <c r="B822" s="346" t="s">
        <v>15888</v>
      </c>
      <c r="C822" s="346" t="s">
        <v>15889</v>
      </c>
      <c r="D822" s="346" t="s">
        <v>4</v>
      </c>
      <c r="E822" s="346" t="s">
        <v>14954</v>
      </c>
      <c r="F822" s="346">
        <v>5</v>
      </c>
      <c r="G822" s="346">
        <v>0</v>
      </c>
      <c r="H822" s="346">
        <v>0</v>
      </c>
      <c r="I822" s="346"/>
      <c r="J822" s="346"/>
      <c r="K822" s="346"/>
      <c r="L822" s="346"/>
      <c r="M822" s="346"/>
      <c r="N822" s="346"/>
      <c r="O822" s="346"/>
      <c r="P822" s="346"/>
      <c r="Q822" s="346"/>
      <c r="R822" s="347">
        <f t="shared" si="126"/>
        <v>0</v>
      </c>
      <c r="S822" s="347">
        <f t="shared" si="127"/>
        <v>0</v>
      </c>
      <c r="T822" s="347">
        <f t="shared" si="128"/>
        <v>0</v>
      </c>
      <c r="U822" s="347">
        <f t="shared" si="129"/>
        <v>0</v>
      </c>
      <c r="V822" s="347">
        <f t="shared" si="130"/>
        <v>0</v>
      </c>
      <c r="W822" s="347">
        <f t="shared" si="131"/>
        <v>0</v>
      </c>
      <c r="X822" s="347">
        <f t="shared" si="132"/>
        <v>0</v>
      </c>
      <c r="Y822" s="347">
        <f t="shared" si="133"/>
        <v>0</v>
      </c>
      <c r="Z822" s="347">
        <f t="shared" si="134"/>
        <v>0</v>
      </c>
      <c r="AA822" s="347">
        <f t="shared" si="135"/>
        <v>0</v>
      </c>
      <c r="AB822" s="347" t="str">
        <f t="shared" si="136"/>
        <v/>
      </c>
      <c r="AC822" s="347" t="str">
        <f t="shared" si="137"/>
        <v/>
      </c>
      <c r="AD822" s="347" t="str">
        <f t="shared" si="138"/>
        <v/>
      </c>
      <c r="AE822" s="347" t="str">
        <f t="shared" si="139"/>
        <v/>
      </c>
    </row>
    <row r="823" spans="1:31" s="344" customFormat="1" ht="21" customHeight="1" x14ac:dyDescent="0.25">
      <c r="A823" s="346" t="s">
        <v>14877</v>
      </c>
      <c r="B823" s="346" t="s">
        <v>15890</v>
      </c>
      <c r="C823" s="346" t="s">
        <v>15805</v>
      </c>
      <c r="D823" s="346" t="s">
        <v>1</v>
      </c>
      <c r="E823" s="346" t="s">
        <v>103</v>
      </c>
      <c r="F823" s="346">
        <v>1</v>
      </c>
      <c r="G823" s="346">
        <v>0</v>
      </c>
      <c r="H823" s="346">
        <v>3</v>
      </c>
      <c r="I823" s="346"/>
      <c r="J823" s="346" t="s">
        <v>15805</v>
      </c>
      <c r="K823" s="346"/>
      <c r="L823" s="346" t="s">
        <v>15819</v>
      </c>
      <c r="M823" s="346" t="s">
        <v>15805</v>
      </c>
      <c r="N823" s="346" t="s">
        <v>15807</v>
      </c>
      <c r="O823" s="346" t="s">
        <v>15808</v>
      </c>
      <c r="P823" s="346" t="s">
        <v>126</v>
      </c>
      <c r="Q823" s="346" t="s">
        <v>14949</v>
      </c>
      <c r="R823" s="347">
        <f t="shared" si="126"/>
        <v>0</v>
      </c>
      <c r="S823" s="347">
        <f t="shared" si="127"/>
        <v>0</v>
      </c>
      <c r="T823" s="347">
        <f t="shared" si="128"/>
        <v>0</v>
      </c>
      <c r="U823" s="347">
        <f t="shared" si="129"/>
        <v>0</v>
      </c>
      <c r="V823" s="347">
        <f t="shared" si="130"/>
        <v>0</v>
      </c>
      <c r="W823" s="347">
        <f t="shared" si="131"/>
        <v>0</v>
      </c>
      <c r="X823" s="347">
        <f t="shared" si="132"/>
        <v>0</v>
      </c>
      <c r="Y823" s="347">
        <f t="shared" si="133"/>
        <v>0</v>
      </c>
      <c r="Z823" s="347">
        <f t="shared" si="134"/>
        <v>0</v>
      </c>
      <c r="AA823" s="347">
        <f t="shared" si="135"/>
        <v>0</v>
      </c>
      <c r="AB823" s="347" t="str">
        <f t="shared" si="136"/>
        <v/>
      </c>
      <c r="AC823" s="347" t="str">
        <f t="shared" si="137"/>
        <v/>
      </c>
      <c r="AD823" s="347" t="str">
        <f t="shared" si="138"/>
        <v/>
      </c>
      <c r="AE823" s="347" t="str">
        <f t="shared" si="139"/>
        <v/>
      </c>
    </row>
    <row r="824" spans="1:31" s="344" customFormat="1" ht="21" customHeight="1" x14ac:dyDescent="0.25">
      <c r="A824" s="346" t="s">
        <v>14877</v>
      </c>
      <c r="B824" s="346" t="s">
        <v>15891</v>
      </c>
      <c r="C824" s="346" t="s">
        <v>15810</v>
      </c>
      <c r="D824" s="346" t="s">
        <v>1</v>
      </c>
      <c r="E824" s="346" t="s">
        <v>103</v>
      </c>
      <c r="F824" s="346">
        <v>2</v>
      </c>
      <c r="G824" s="346">
        <v>0</v>
      </c>
      <c r="H824" s="346">
        <v>3</v>
      </c>
      <c r="I824" s="346"/>
      <c r="J824" s="346" t="s">
        <v>15810</v>
      </c>
      <c r="K824" s="346"/>
      <c r="L824" s="346" t="s">
        <v>15821</v>
      </c>
      <c r="M824" s="346" t="s">
        <v>15810</v>
      </c>
      <c r="N824" s="346" t="s">
        <v>14949</v>
      </c>
      <c r="O824" s="346" t="s">
        <v>15781</v>
      </c>
      <c r="P824" s="346" t="s">
        <v>15812</v>
      </c>
      <c r="Q824" s="346" t="s">
        <v>15813</v>
      </c>
      <c r="R824" s="347">
        <f t="shared" si="126"/>
        <v>0</v>
      </c>
      <c r="S824" s="347">
        <f t="shared" si="127"/>
        <v>0</v>
      </c>
      <c r="T824" s="347">
        <f t="shared" si="128"/>
        <v>0</v>
      </c>
      <c r="U824" s="347">
        <f t="shared" si="129"/>
        <v>0</v>
      </c>
      <c r="V824" s="347">
        <f t="shared" si="130"/>
        <v>0</v>
      </c>
      <c r="W824" s="347">
        <f t="shared" si="131"/>
        <v>0</v>
      </c>
      <c r="X824" s="347">
        <f t="shared" si="132"/>
        <v>0</v>
      </c>
      <c r="Y824" s="347">
        <f t="shared" si="133"/>
        <v>0</v>
      </c>
      <c r="Z824" s="347">
        <f t="shared" si="134"/>
        <v>0</v>
      </c>
      <c r="AA824" s="347">
        <f t="shared" si="135"/>
        <v>0</v>
      </c>
      <c r="AB824" s="347" t="str">
        <f t="shared" si="136"/>
        <v/>
      </c>
      <c r="AC824" s="347" t="str">
        <f t="shared" si="137"/>
        <v/>
      </c>
      <c r="AD824" s="347" t="str">
        <f t="shared" si="138"/>
        <v/>
      </c>
      <c r="AE824" s="347" t="str">
        <f t="shared" si="139"/>
        <v/>
      </c>
    </row>
    <row r="825" spans="1:31" s="344" customFormat="1" ht="21" customHeight="1" x14ac:dyDescent="0.25">
      <c r="A825" s="346" t="s">
        <v>14877</v>
      </c>
      <c r="B825" s="346" t="s">
        <v>15892</v>
      </c>
      <c r="C825" s="346" t="s">
        <v>14940</v>
      </c>
      <c r="D825" s="346" t="s">
        <v>1</v>
      </c>
      <c r="E825" s="346" t="s">
        <v>103</v>
      </c>
      <c r="F825" s="346">
        <v>3</v>
      </c>
      <c r="G825" s="346">
        <v>0</v>
      </c>
      <c r="H825" s="346">
        <v>2</v>
      </c>
      <c r="I825" s="346"/>
      <c r="J825" s="346" t="s">
        <v>14940</v>
      </c>
      <c r="K825" s="346"/>
      <c r="L825" s="346" t="s">
        <v>14957</v>
      </c>
      <c r="M825" s="346" t="s">
        <v>14940</v>
      </c>
      <c r="N825" s="346" t="s">
        <v>126</v>
      </c>
      <c r="O825" s="346" t="s">
        <v>14942</v>
      </c>
      <c r="P825" s="346" t="s">
        <v>14943</v>
      </c>
      <c r="Q825" s="346" t="s">
        <v>14944</v>
      </c>
      <c r="R825" s="347">
        <f t="shared" si="126"/>
        <v>0</v>
      </c>
      <c r="S825" s="347">
        <f t="shared" si="127"/>
        <v>0</v>
      </c>
      <c r="T825" s="347">
        <f t="shared" si="128"/>
        <v>0</v>
      </c>
      <c r="U825" s="347">
        <f t="shared" si="129"/>
        <v>0</v>
      </c>
      <c r="V825" s="347">
        <f t="shared" si="130"/>
        <v>0</v>
      </c>
      <c r="W825" s="347">
        <f t="shared" si="131"/>
        <v>0</v>
      </c>
      <c r="X825" s="347">
        <f t="shared" si="132"/>
        <v>0</v>
      </c>
      <c r="Y825" s="347">
        <f t="shared" si="133"/>
        <v>0</v>
      </c>
      <c r="Z825" s="347">
        <f t="shared" si="134"/>
        <v>0</v>
      </c>
      <c r="AA825" s="347">
        <f t="shared" si="135"/>
        <v>0</v>
      </c>
      <c r="AB825" s="347" t="str">
        <f t="shared" si="136"/>
        <v/>
      </c>
      <c r="AC825" s="347" t="str">
        <f t="shared" si="137"/>
        <v/>
      </c>
      <c r="AD825" s="347" t="str">
        <f t="shared" si="138"/>
        <v/>
      </c>
      <c r="AE825" s="347" t="str">
        <f t="shared" si="139"/>
        <v/>
      </c>
    </row>
    <row r="826" spans="1:31" s="344" customFormat="1" ht="21" customHeight="1" x14ac:dyDescent="0.25">
      <c r="A826" s="346" t="s">
        <v>14877</v>
      </c>
      <c r="B826" s="346" t="s">
        <v>15893</v>
      </c>
      <c r="C826" s="346" t="s">
        <v>14946</v>
      </c>
      <c r="D826" s="346" t="s">
        <v>1</v>
      </c>
      <c r="E826" s="346" t="s">
        <v>103</v>
      </c>
      <c r="F826" s="346">
        <v>4</v>
      </c>
      <c r="G826" s="346">
        <v>0</v>
      </c>
      <c r="H826" s="346">
        <v>2</v>
      </c>
      <c r="I826" s="346"/>
      <c r="J826" s="346" t="s">
        <v>14946</v>
      </c>
      <c r="K826" s="346"/>
      <c r="L826" s="346" t="s">
        <v>14959</v>
      </c>
      <c r="M826" s="346" t="s">
        <v>14946</v>
      </c>
      <c r="N826" s="346" t="s">
        <v>14948</v>
      </c>
      <c r="O826" s="346" t="s">
        <v>14949</v>
      </c>
      <c r="P826" s="346" t="s">
        <v>14950</v>
      </c>
      <c r="Q826" s="346" t="s">
        <v>14951</v>
      </c>
      <c r="R826" s="347">
        <f t="shared" si="126"/>
        <v>0</v>
      </c>
      <c r="S826" s="347">
        <f t="shared" si="127"/>
        <v>0</v>
      </c>
      <c r="T826" s="347">
        <f t="shared" si="128"/>
        <v>0</v>
      </c>
      <c r="U826" s="347">
        <f t="shared" si="129"/>
        <v>0</v>
      </c>
      <c r="V826" s="347">
        <f t="shared" si="130"/>
        <v>0</v>
      </c>
      <c r="W826" s="347">
        <f t="shared" si="131"/>
        <v>0</v>
      </c>
      <c r="X826" s="347">
        <f t="shared" si="132"/>
        <v>0</v>
      </c>
      <c r="Y826" s="347">
        <f t="shared" si="133"/>
        <v>0</v>
      </c>
      <c r="Z826" s="347">
        <f t="shared" si="134"/>
        <v>0</v>
      </c>
      <c r="AA826" s="347">
        <f t="shared" si="135"/>
        <v>0</v>
      </c>
      <c r="AB826" s="347" t="str">
        <f t="shared" si="136"/>
        <v/>
      </c>
      <c r="AC826" s="347" t="str">
        <f t="shared" si="137"/>
        <v/>
      </c>
      <c r="AD826" s="347" t="str">
        <f t="shared" si="138"/>
        <v/>
      </c>
      <c r="AE826" s="347" t="str">
        <f t="shared" si="139"/>
        <v/>
      </c>
    </row>
    <row r="827" spans="1:31" s="344" customFormat="1" ht="21" customHeight="1" x14ac:dyDescent="0.25">
      <c r="A827" s="346" t="s">
        <v>14877</v>
      </c>
      <c r="B827" s="346" t="s">
        <v>15894</v>
      </c>
      <c r="C827" s="346" t="s">
        <v>15895</v>
      </c>
      <c r="D827" s="346" t="s">
        <v>1</v>
      </c>
      <c r="E827" s="346" t="s">
        <v>14954</v>
      </c>
      <c r="F827" s="346">
        <v>5</v>
      </c>
      <c r="G827" s="346">
        <v>0</v>
      </c>
      <c r="H827" s="346">
        <v>0</v>
      </c>
      <c r="I827" s="346"/>
      <c r="J827" s="346"/>
      <c r="K827" s="346"/>
      <c r="L827" s="346"/>
      <c r="M827" s="346"/>
      <c r="N827" s="346"/>
      <c r="O827" s="346"/>
      <c r="P827" s="346"/>
      <c r="Q827" s="346"/>
      <c r="R827" s="347">
        <f t="shared" si="126"/>
        <v>0</v>
      </c>
      <c r="S827" s="347">
        <f t="shared" si="127"/>
        <v>0</v>
      </c>
      <c r="T827" s="347">
        <f t="shared" si="128"/>
        <v>0</v>
      </c>
      <c r="U827" s="347">
        <f t="shared" si="129"/>
        <v>0</v>
      </c>
      <c r="V827" s="347">
        <f t="shared" si="130"/>
        <v>0</v>
      </c>
      <c r="W827" s="347">
        <f t="shared" si="131"/>
        <v>0</v>
      </c>
      <c r="X827" s="347">
        <f t="shared" si="132"/>
        <v>0</v>
      </c>
      <c r="Y827" s="347">
        <f t="shared" si="133"/>
        <v>0</v>
      </c>
      <c r="Z827" s="347">
        <f t="shared" si="134"/>
        <v>0</v>
      </c>
      <c r="AA827" s="347">
        <f t="shared" si="135"/>
        <v>0</v>
      </c>
      <c r="AB827" s="347" t="str">
        <f t="shared" si="136"/>
        <v/>
      </c>
      <c r="AC827" s="347" t="str">
        <f t="shared" si="137"/>
        <v/>
      </c>
      <c r="AD827" s="347" t="str">
        <f t="shared" si="138"/>
        <v/>
      </c>
      <c r="AE827" s="347" t="str">
        <f t="shared" si="139"/>
        <v/>
      </c>
    </row>
    <row r="828" spans="1:31" s="344" customFormat="1" ht="21" customHeight="1" x14ac:dyDescent="0.25">
      <c r="A828" s="346" t="s">
        <v>14886</v>
      </c>
      <c r="B828" s="346" t="s">
        <v>15896</v>
      </c>
      <c r="C828" s="346" t="s">
        <v>15517</v>
      </c>
      <c r="D828" s="346" t="s">
        <v>4</v>
      </c>
      <c r="E828" s="346" t="s">
        <v>103</v>
      </c>
      <c r="F828" s="346">
        <v>1</v>
      </c>
      <c r="G828" s="346">
        <v>4</v>
      </c>
      <c r="H828" s="346">
        <v>0</v>
      </c>
      <c r="I828" s="346" t="s">
        <v>15517</v>
      </c>
      <c r="J828" s="346"/>
      <c r="K828" s="346" t="s">
        <v>15518</v>
      </c>
      <c r="L828" s="346"/>
      <c r="M828" s="346" t="s">
        <v>15517</v>
      </c>
      <c r="N828" s="346" t="s">
        <v>15519</v>
      </c>
      <c r="O828" s="346" t="s">
        <v>15520</v>
      </c>
      <c r="P828" s="346" t="s">
        <v>15521</v>
      </c>
      <c r="Q828" s="346" t="s">
        <v>15522</v>
      </c>
      <c r="R828" s="347">
        <f t="shared" ref="R828:R891" si="140">IF(AND($A828=$B$20,$D828="PRO",$E828="POS"),1,0)</f>
        <v>0</v>
      </c>
      <c r="S828" s="347">
        <f t="shared" ref="S828:S891" si="141">IF(AND($A828=$B$20,$D828="CFA",$E828="POS"),1,0)</f>
        <v>0</v>
      </c>
      <c r="T828" s="347">
        <f t="shared" ref="T828:T891" si="142">IF($R828=0,0,IF(OR(AND($M828&lt;&gt;"",ISNUMBER(SEARCH($M828,$B$5))),AND($N828&lt;&gt;"",ISNUMBER(SEARCH($N828,$B$5)),OR($O828="",ISNUMBER(SEARCH($O828,$B$5))))),1,0))</f>
        <v>0</v>
      </c>
      <c r="U828" s="347">
        <f t="shared" ref="U828:U891" si="143">IF($R828=0,0,IF(OR(AND($M828&lt;&gt;"",ISNUMBER(SEARCH($M828,$B$5&amp;" "&amp;$B$10))),AND($N828&lt;&gt;"",ISNUMBER(SEARCH($N828,$B$5&amp;" "&amp;$B$10)),OR($O828="",ISNUMBER(SEARCH($O828,$B$5&amp;" "&amp;$B$10))))),1,0))</f>
        <v>0</v>
      </c>
      <c r="V828" s="347">
        <f t="shared" ref="V828:V891" si="144">IF($S828=0,0,IF(OR(AND($M828&lt;&gt;"",ISNUMBER(SEARCH($M828,$D$5))),AND($N828&lt;&gt;"",ISNUMBER(SEARCH($N828,$D$5)),OR($O828="",ISNUMBER(SEARCH($O828,$D$5))))),1,0))</f>
        <v>0</v>
      </c>
      <c r="W828" s="347">
        <f t="shared" ref="W828:W891" si="145">IF($S828=0,0,IF(OR(AND($M828&lt;&gt;"",ISNUMBER(SEARCH($M828,$D$5&amp;" "&amp;$D$10))),AND($N828&lt;&gt;"",ISNUMBER(SEARCH($N828,$D$5&amp;" "&amp;$D$10)),OR($O828="",ISNUMBER(SEARCH($O828,$D$5&amp;" "&amp;$D$10))))),1,0))</f>
        <v>0</v>
      </c>
      <c r="X828" s="347">
        <f t="shared" ref="X828:X891" si="146">IF($T828=1,$G828,0)</f>
        <v>0</v>
      </c>
      <c r="Y828" s="347">
        <f t="shared" ref="Y828:Y891" si="147">IF($U828=1,$G828,0)</f>
        <v>0</v>
      </c>
      <c r="Z828" s="347">
        <f t="shared" ref="Z828:Z891" si="148">IF($V828=1,$H828,0)</f>
        <v>0</v>
      </c>
      <c r="AA828" s="347">
        <f t="shared" ref="AA828:AA891" si="149">IF($W828=1,$H828,0)</f>
        <v>0</v>
      </c>
      <c r="AB828" s="347" t="str">
        <f t="shared" ref="AB828:AB891" si="150">IF(AND($R828=1,$T828=0),$F828+ROW()/100000,"")</f>
        <v/>
      </c>
      <c r="AC828" s="347" t="str">
        <f t="shared" ref="AC828:AC891" si="151">IF(AND($R828=1,$U828=0),$F828+ROW()/100000,"")</f>
        <v/>
      </c>
      <c r="AD828" s="347" t="str">
        <f t="shared" ref="AD828:AD891" si="152">IF(AND($S828=1,$V828=0),$F828+ROW()/100000,"")</f>
        <v/>
      </c>
      <c r="AE828" s="347" t="str">
        <f t="shared" ref="AE828:AE891" si="153">IF(AND($S828=1,$W828=0),$F828+ROW()/100000,"")</f>
        <v/>
      </c>
    </row>
    <row r="829" spans="1:31" s="344" customFormat="1" ht="21" customHeight="1" x14ac:dyDescent="0.25">
      <c r="A829" s="346" t="s">
        <v>14886</v>
      </c>
      <c r="B829" s="346" t="s">
        <v>15897</v>
      </c>
      <c r="C829" s="346" t="s">
        <v>15524</v>
      </c>
      <c r="D829" s="346" t="s">
        <v>4</v>
      </c>
      <c r="E829" s="346" t="s">
        <v>103</v>
      </c>
      <c r="F829" s="346">
        <v>2</v>
      </c>
      <c r="G829" s="346">
        <v>3</v>
      </c>
      <c r="H829" s="346">
        <v>0</v>
      </c>
      <c r="I829" s="346" t="s">
        <v>15524</v>
      </c>
      <c r="J829" s="346"/>
      <c r="K829" s="346" t="s">
        <v>15525</v>
      </c>
      <c r="L829" s="346"/>
      <c r="M829" s="346" t="s">
        <v>15524</v>
      </c>
      <c r="N829" s="346" t="s">
        <v>15526</v>
      </c>
      <c r="O829" s="346" t="s">
        <v>15861</v>
      </c>
      <c r="P829" s="346"/>
      <c r="Q829" s="346"/>
      <c r="R829" s="347">
        <f t="shared" si="140"/>
        <v>0</v>
      </c>
      <c r="S829" s="347">
        <f t="shared" si="141"/>
        <v>0</v>
      </c>
      <c r="T829" s="347">
        <f t="shared" si="142"/>
        <v>0</v>
      </c>
      <c r="U829" s="347">
        <f t="shared" si="143"/>
        <v>0</v>
      </c>
      <c r="V829" s="347">
        <f t="shared" si="144"/>
        <v>0</v>
      </c>
      <c r="W829" s="347">
        <f t="shared" si="145"/>
        <v>0</v>
      </c>
      <c r="X829" s="347">
        <f t="shared" si="146"/>
        <v>0</v>
      </c>
      <c r="Y829" s="347">
        <f t="shared" si="147"/>
        <v>0</v>
      </c>
      <c r="Z829" s="347">
        <f t="shared" si="148"/>
        <v>0</v>
      </c>
      <c r="AA829" s="347">
        <f t="shared" si="149"/>
        <v>0</v>
      </c>
      <c r="AB829" s="347" t="str">
        <f t="shared" si="150"/>
        <v/>
      </c>
      <c r="AC829" s="347" t="str">
        <f t="shared" si="151"/>
        <v/>
      </c>
      <c r="AD829" s="347" t="str">
        <f t="shared" si="152"/>
        <v/>
      </c>
      <c r="AE829" s="347" t="str">
        <f t="shared" si="153"/>
        <v/>
      </c>
    </row>
    <row r="830" spans="1:31" s="344" customFormat="1" ht="21" customHeight="1" x14ac:dyDescent="0.25">
      <c r="A830" s="346" t="s">
        <v>14886</v>
      </c>
      <c r="B830" s="346" t="s">
        <v>15898</v>
      </c>
      <c r="C830" s="346" t="s">
        <v>14933</v>
      </c>
      <c r="D830" s="346" t="s">
        <v>4</v>
      </c>
      <c r="E830" s="346" t="s">
        <v>103</v>
      </c>
      <c r="F830" s="346">
        <v>3</v>
      </c>
      <c r="G830" s="346">
        <v>3</v>
      </c>
      <c r="H830" s="346">
        <v>0</v>
      </c>
      <c r="I830" s="346" t="s">
        <v>14933</v>
      </c>
      <c r="J830" s="346"/>
      <c r="K830" s="346" t="s">
        <v>14934</v>
      </c>
      <c r="L830" s="346"/>
      <c r="M830" s="346" t="s">
        <v>14933</v>
      </c>
      <c r="N830" s="346" t="s">
        <v>14935</v>
      </c>
      <c r="O830" s="346" t="s">
        <v>14936</v>
      </c>
      <c r="P830" s="346" t="s">
        <v>14937</v>
      </c>
      <c r="Q830" s="346" t="s">
        <v>14938</v>
      </c>
      <c r="R830" s="347">
        <f t="shared" si="140"/>
        <v>0</v>
      </c>
      <c r="S830" s="347">
        <f t="shared" si="141"/>
        <v>0</v>
      </c>
      <c r="T830" s="347">
        <f t="shared" si="142"/>
        <v>0</v>
      </c>
      <c r="U830" s="347">
        <f t="shared" si="143"/>
        <v>0</v>
      </c>
      <c r="V830" s="347">
        <f t="shared" si="144"/>
        <v>0</v>
      </c>
      <c r="W830" s="347">
        <f t="shared" si="145"/>
        <v>0</v>
      </c>
      <c r="X830" s="347">
        <f t="shared" si="146"/>
        <v>0</v>
      </c>
      <c r="Y830" s="347">
        <f t="shared" si="147"/>
        <v>0</v>
      </c>
      <c r="Z830" s="347">
        <f t="shared" si="148"/>
        <v>0</v>
      </c>
      <c r="AA830" s="347">
        <f t="shared" si="149"/>
        <v>0</v>
      </c>
      <c r="AB830" s="347" t="str">
        <f t="shared" si="150"/>
        <v/>
      </c>
      <c r="AC830" s="347" t="str">
        <f t="shared" si="151"/>
        <v/>
      </c>
      <c r="AD830" s="347" t="str">
        <f t="shared" si="152"/>
        <v/>
      </c>
      <c r="AE830" s="347" t="str">
        <f t="shared" si="153"/>
        <v/>
      </c>
    </row>
    <row r="831" spans="1:31" s="344" customFormat="1" ht="21" customHeight="1" x14ac:dyDescent="0.25">
      <c r="A831" s="346" t="s">
        <v>14886</v>
      </c>
      <c r="B831" s="346" t="s">
        <v>15899</v>
      </c>
      <c r="C831" s="346" t="s">
        <v>14940</v>
      </c>
      <c r="D831" s="346" t="s">
        <v>4</v>
      </c>
      <c r="E831" s="346" t="s">
        <v>103</v>
      </c>
      <c r="F831" s="346">
        <v>4</v>
      </c>
      <c r="G831" s="346">
        <v>2</v>
      </c>
      <c r="H831" s="346">
        <v>0</v>
      </c>
      <c r="I831" s="346" t="s">
        <v>14940</v>
      </c>
      <c r="J831" s="346"/>
      <c r="K831" s="346" t="s">
        <v>14941</v>
      </c>
      <c r="L831" s="346"/>
      <c r="M831" s="346" t="s">
        <v>14940</v>
      </c>
      <c r="N831" s="346" t="s">
        <v>126</v>
      </c>
      <c r="O831" s="346" t="s">
        <v>14942</v>
      </c>
      <c r="P831" s="346" t="s">
        <v>14943</v>
      </c>
      <c r="Q831" s="346" t="s">
        <v>14944</v>
      </c>
      <c r="R831" s="347">
        <f t="shared" si="140"/>
        <v>0</v>
      </c>
      <c r="S831" s="347">
        <f t="shared" si="141"/>
        <v>0</v>
      </c>
      <c r="T831" s="347">
        <f t="shared" si="142"/>
        <v>0</v>
      </c>
      <c r="U831" s="347">
        <f t="shared" si="143"/>
        <v>0</v>
      </c>
      <c r="V831" s="347">
        <f t="shared" si="144"/>
        <v>0</v>
      </c>
      <c r="W831" s="347">
        <f t="shared" si="145"/>
        <v>0</v>
      </c>
      <c r="X831" s="347">
        <f t="shared" si="146"/>
        <v>0</v>
      </c>
      <c r="Y831" s="347">
        <f t="shared" si="147"/>
        <v>0</v>
      </c>
      <c r="Z831" s="347">
        <f t="shared" si="148"/>
        <v>0</v>
      </c>
      <c r="AA831" s="347">
        <f t="shared" si="149"/>
        <v>0</v>
      </c>
      <c r="AB831" s="347" t="str">
        <f t="shared" si="150"/>
        <v/>
      </c>
      <c r="AC831" s="347" t="str">
        <f t="shared" si="151"/>
        <v/>
      </c>
      <c r="AD831" s="347" t="str">
        <f t="shared" si="152"/>
        <v/>
      </c>
      <c r="AE831" s="347" t="str">
        <f t="shared" si="153"/>
        <v/>
      </c>
    </row>
    <row r="832" spans="1:31" s="344" customFormat="1" ht="21" customHeight="1" x14ac:dyDescent="0.25">
      <c r="A832" s="346" t="s">
        <v>14886</v>
      </c>
      <c r="B832" s="346" t="s">
        <v>15900</v>
      </c>
      <c r="C832" s="346" t="s">
        <v>15901</v>
      </c>
      <c r="D832" s="346" t="s">
        <v>4</v>
      </c>
      <c r="E832" s="346" t="s">
        <v>14954</v>
      </c>
      <c r="F832" s="346">
        <v>5</v>
      </c>
      <c r="G832" s="346">
        <v>0</v>
      </c>
      <c r="H832" s="346">
        <v>0</v>
      </c>
      <c r="I832" s="346"/>
      <c r="J832" s="346"/>
      <c r="K832" s="346"/>
      <c r="L832" s="346"/>
      <c r="M832" s="346"/>
      <c r="N832" s="346"/>
      <c r="O832" s="346"/>
      <c r="P832" s="346"/>
      <c r="Q832" s="346"/>
      <c r="R832" s="347">
        <f t="shared" si="140"/>
        <v>0</v>
      </c>
      <c r="S832" s="347">
        <f t="shared" si="141"/>
        <v>0</v>
      </c>
      <c r="T832" s="347">
        <f t="shared" si="142"/>
        <v>0</v>
      </c>
      <c r="U832" s="347">
        <f t="shared" si="143"/>
        <v>0</v>
      </c>
      <c r="V832" s="347">
        <f t="shared" si="144"/>
        <v>0</v>
      </c>
      <c r="W832" s="347">
        <f t="shared" si="145"/>
        <v>0</v>
      </c>
      <c r="X832" s="347">
        <f t="shared" si="146"/>
        <v>0</v>
      </c>
      <c r="Y832" s="347">
        <f t="shared" si="147"/>
        <v>0</v>
      </c>
      <c r="Z832" s="347">
        <f t="shared" si="148"/>
        <v>0</v>
      </c>
      <c r="AA832" s="347">
        <f t="shared" si="149"/>
        <v>0</v>
      </c>
      <c r="AB832" s="347" t="str">
        <f t="shared" si="150"/>
        <v/>
      </c>
      <c r="AC832" s="347" t="str">
        <f t="shared" si="151"/>
        <v/>
      </c>
      <c r="AD832" s="347" t="str">
        <f t="shared" si="152"/>
        <v/>
      </c>
      <c r="AE832" s="347" t="str">
        <f t="shared" si="153"/>
        <v/>
      </c>
    </row>
    <row r="833" spans="1:31" s="344" customFormat="1" ht="21" customHeight="1" x14ac:dyDescent="0.25">
      <c r="A833" s="346" t="s">
        <v>14886</v>
      </c>
      <c r="B833" s="346" t="s">
        <v>15902</v>
      </c>
      <c r="C833" s="346" t="s">
        <v>15517</v>
      </c>
      <c r="D833" s="346" t="s">
        <v>1</v>
      </c>
      <c r="E833" s="346" t="s">
        <v>103</v>
      </c>
      <c r="F833" s="346">
        <v>1</v>
      </c>
      <c r="G833" s="346">
        <v>0</v>
      </c>
      <c r="H833" s="346">
        <v>3</v>
      </c>
      <c r="I833" s="346"/>
      <c r="J833" s="346" t="s">
        <v>15517</v>
      </c>
      <c r="K833" s="346"/>
      <c r="L833" s="346" t="s">
        <v>15532</v>
      </c>
      <c r="M833" s="346" t="s">
        <v>15517</v>
      </c>
      <c r="N833" s="346" t="s">
        <v>15519</v>
      </c>
      <c r="O833" s="346" t="s">
        <v>15520</v>
      </c>
      <c r="P833" s="346" t="s">
        <v>15521</v>
      </c>
      <c r="Q833" s="346" t="s">
        <v>15522</v>
      </c>
      <c r="R833" s="347">
        <f t="shared" si="140"/>
        <v>0</v>
      </c>
      <c r="S833" s="347">
        <f t="shared" si="141"/>
        <v>0</v>
      </c>
      <c r="T833" s="347">
        <f t="shared" si="142"/>
        <v>0</v>
      </c>
      <c r="U833" s="347">
        <f t="shared" si="143"/>
        <v>0</v>
      </c>
      <c r="V833" s="347">
        <f t="shared" si="144"/>
        <v>0</v>
      </c>
      <c r="W833" s="347">
        <f t="shared" si="145"/>
        <v>0</v>
      </c>
      <c r="X833" s="347">
        <f t="shared" si="146"/>
        <v>0</v>
      </c>
      <c r="Y833" s="347">
        <f t="shared" si="147"/>
        <v>0</v>
      </c>
      <c r="Z833" s="347">
        <f t="shared" si="148"/>
        <v>0</v>
      </c>
      <c r="AA833" s="347">
        <f t="shared" si="149"/>
        <v>0</v>
      </c>
      <c r="AB833" s="347" t="str">
        <f t="shared" si="150"/>
        <v/>
      </c>
      <c r="AC833" s="347" t="str">
        <f t="shared" si="151"/>
        <v/>
      </c>
      <c r="AD833" s="347" t="str">
        <f t="shared" si="152"/>
        <v/>
      </c>
      <c r="AE833" s="347" t="str">
        <f t="shared" si="153"/>
        <v/>
      </c>
    </row>
    <row r="834" spans="1:31" s="344" customFormat="1" ht="21" customHeight="1" x14ac:dyDescent="0.25">
      <c r="A834" s="346" t="s">
        <v>14886</v>
      </c>
      <c r="B834" s="346" t="s">
        <v>15903</v>
      </c>
      <c r="C834" s="346" t="s">
        <v>15524</v>
      </c>
      <c r="D834" s="346" t="s">
        <v>1</v>
      </c>
      <c r="E834" s="346" t="s">
        <v>103</v>
      </c>
      <c r="F834" s="346">
        <v>2</v>
      </c>
      <c r="G834" s="346">
        <v>0</v>
      </c>
      <c r="H834" s="346">
        <v>3</v>
      </c>
      <c r="I834" s="346"/>
      <c r="J834" s="346" t="s">
        <v>15524</v>
      </c>
      <c r="K834" s="346"/>
      <c r="L834" s="346" t="s">
        <v>15534</v>
      </c>
      <c r="M834" s="346" t="s">
        <v>15524</v>
      </c>
      <c r="N834" s="346" t="s">
        <v>15526</v>
      </c>
      <c r="O834" s="346" t="s">
        <v>15861</v>
      </c>
      <c r="P834" s="346"/>
      <c r="Q834" s="346"/>
      <c r="R834" s="347">
        <f t="shared" si="140"/>
        <v>0</v>
      </c>
      <c r="S834" s="347">
        <f t="shared" si="141"/>
        <v>0</v>
      </c>
      <c r="T834" s="347">
        <f t="shared" si="142"/>
        <v>0</v>
      </c>
      <c r="U834" s="347">
        <f t="shared" si="143"/>
        <v>0</v>
      </c>
      <c r="V834" s="347">
        <f t="shared" si="144"/>
        <v>0</v>
      </c>
      <c r="W834" s="347">
        <f t="shared" si="145"/>
        <v>0</v>
      </c>
      <c r="X834" s="347">
        <f t="shared" si="146"/>
        <v>0</v>
      </c>
      <c r="Y834" s="347">
        <f t="shared" si="147"/>
        <v>0</v>
      </c>
      <c r="Z834" s="347">
        <f t="shared" si="148"/>
        <v>0</v>
      </c>
      <c r="AA834" s="347">
        <f t="shared" si="149"/>
        <v>0</v>
      </c>
      <c r="AB834" s="347" t="str">
        <f t="shared" si="150"/>
        <v/>
      </c>
      <c r="AC834" s="347" t="str">
        <f t="shared" si="151"/>
        <v/>
      </c>
      <c r="AD834" s="347" t="str">
        <f t="shared" si="152"/>
        <v/>
      </c>
      <c r="AE834" s="347" t="str">
        <f t="shared" si="153"/>
        <v/>
      </c>
    </row>
    <row r="835" spans="1:31" s="344" customFormat="1" ht="21" customHeight="1" x14ac:dyDescent="0.25">
      <c r="A835" s="346" t="s">
        <v>14886</v>
      </c>
      <c r="B835" s="346" t="s">
        <v>15904</v>
      </c>
      <c r="C835" s="346" t="s">
        <v>14940</v>
      </c>
      <c r="D835" s="346" t="s">
        <v>1</v>
      </c>
      <c r="E835" s="346" t="s">
        <v>103</v>
      </c>
      <c r="F835" s="346">
        <v>3</v>
      </c>
      <c r="G835" s="346">
        <v>0</v>
      </c>
      <c r="H835" s="346">
        <v>2</v>
      </c>
      <c r="I835" s="346"/>
      <c r="J835" s="346" t="s">
        <v>14940</v>
      </c>
      <c r="K835" s="346"/>
      <c r="L835" s="346" t="s">
        <v>14957</v>
      </c>
      <c r="M835" s="346" t="s">
        <v>14940</v>
      </c>
      <c r="N835" s="346" t="s">
        <v>126</v>
      </c>
      <c r="O835" s="346" t="s">
        <v>14942</v>
      </c>
      <c r="P835" s="346" t="s">
        <v>14943</v>
      </c>
      <c r="Q835" s="346" t="s">
        <v>14944</v>
      </c>
      <c r="R835" s="347">
        <f t="shared" si="140"/>
        <v>0</v>
      </c>
      <c r="S835" s="347">
        <f t="shared" si="141"/>
        <v>0</v>
      </c>
      <c r="T835" s="347">
        <f t="shared" si="142"/>
        <v>0</v>
      </c>
      <c r="U835" s="347">
        <f t="shared" si="143"/>
        <v>0</v>
      </c>
      <c r="V835" s="347">
        <f t="shared" si="144"/>
        <v>0</v>
      </c>
      <c r="W835" s="347">
        <f t="shared" si="145"/>
        <v>0</v>
      </c>
      <c r="X835" s="347">
        <f t="shared" si="146"/>
        <v>0</v>
      </c>
      <c r="Y835" s="347">
        <f t="shared" si="147"/>
        <v>0</v>
      </c>
      <c r="Z835" s="347">
        <f t="shared" si="148"/>
        <v>0</v>
      </c>
      <c r="AA835" s="347">
        <f t="shared" si="149"/>
        <v>0</v>
      </c>
      <c r="AB835" s="347" t="str">
        <f t="shared" si="150"/>
        <v/>
      </c>
      <c r="AC835" s="347" t="str">
        <f t="shared" si="151"/>
        <v/>
      </c>
      <c r="AD835" s="347" t="str">
        <f t="shared" si="152"/>
        <v/>
      </c>
      <c r="AE835" s="347" t="str">
        <f t="shared" si="153"/>
        <v/>
      </c>
    </row>
    <row r="836" spans="1:31" s="344" customFormat="1" ht="21" customHeight="1" x14ac:dyDescent="0.25">
      <c r="A836" s="346" t="s">
        <v>14886</v>
      </c>
      <c r="B836" s="346" t="s">
        <v>15905</v>
      </c>
      <c r="C836" s="346" t="s">
        <v>14946</v>
      </c>
      <c r="D836" s="346" t="s">
        <v>1</v>
      </c>
      <c r="E836" s="346" t="s">
        <v>103</v>
      </c>
      <c r="F836" s="346">
        <v>4</v>
      </c>
      <c r="G836" s="346">
        <v>0</v>
      </c>
      <c r="H836" s="346">
        <v>2</v>
      </c>
      <c r="I836" s="346"/>
      <c r="J836" s="346" t="s">
        <v>14946</v>
      </c>
      <c r="K836" s="346"/>
      <c r="L836" s="346" t="s">
        <v>14959</v>
      </c>
      <c r="M836" s="346" t="s">
        <v>14946</v>
      </c>
      <c r="N836" s="346" t="s">
        <v>14948</v>
      </c>
      <c r="O836" s="346" t="s">
        <v>14949</v>
      </c>
      <c r="P836" s="346" t="s">
        <v>14950</v>
      </c>
      <c r="Q836" s="346" t="s">
        <v>14951</v>
      </c>
      <c r="R836" s="347">
        <f t="shared" si="140"/>
        <v>0</v>
      </c>
      <c r="S836" s="347">
        <f t="shared" si="141"/>
        <v>0</v>
      </c>
      <c r="T836" s="347">
        <f t="shared" si="142"/>
        <v>0</v>
      </c>
      <c r="U836" s="347">
        <f t="shared" si="143"/>
        <v>0</v>
      </c>
      <c r="V836" s="347">
        <f t="shared" si="144"/>
        <v>0</v>
      </c>
      <c r="W836" s="347">
        <f t="shared" si="145"/>
        <v>0</v>
      </c>
      <c r="X836" s="347">
        <f t="shared" si="146"/>
        <v>0</v>
      </c>
      <c r="Y836" s="347">
        <f t="shared" si="147"/>
        <v>0</v>
      </c>
      <c r="Z836" s="347">
        <f t="shared" si="148"/>
        <v>0</v>
      </c>
      <c r="AA836" s="347">
        <f t="shared" si="149"/>
        <v>0</v>
      </c>
      <c r="AB836" s="347" t="str">
        <f t="shared" si="150"/>
        <v/>
      </c>
      <c r="AC836" s="347" t="str">
        <f t="shared" si="151"/>
        <v/>
      </c>
      <c r="AD836" s="347" t="str">
        <f t="shared" si="152"/>
        <v/>
      </c>
      <c r="AE836" s="347" t="str">
        <f t="shared" si="153"/>
        <v/>
      </c>
    </row>
    <row r="837" spans="1:31" s="344" customFormat="1" ht="21" customHeight="1" x14ac:dyDescent="0.25">
      <c r="A837" s="346" t="s">
        <v>14886</v>
      </c>
      <c r="B837" s="346" t="s">
        <v>15906</v>
      </c>
      <c r="C837" s="346" t="s">
        <v>15907</v>
      </c>
      <c r="D837" s="346" t="s">
        <v>1</v>
      </c>
      <c r="E837" s="346" t="s">
        <v>14954</v>
      </c>
      <c r="F837" s="346">
        <v>5</v>
      </c>
      <c r="G837" s="346">
        <v>0</v>
      </c>
      <c r="H837" s="346">
        <v>0</v>
      </c>
      <c r="I837" s="346"/>
      <c r="J837" s="346"/>
      <c r="K837" s="346"/>
      <c r="L837" s="346"/>
      <c r="M837" s="346"/>
      <c r="N837" s="346"/>
      <c r="O837" s="346"/>
      <c r="P837" s="346"/>
      <c r="Q837" s="346"/>
      <c r="R837" s="347">
        <f t="shared" si="140"/>
        <v>0</v>
      </c>
      <c r="S837" s="347">
        <f t="shared" si="141"/>
        <v>0</v>
      </c>
      <c r="T837" s="347">
        <f t="shared" si="142"/>
        <v>0</v>
      </c>
      <c r="U837" s="347">
        <f t="shared" si="143"/>
        <v>0</v>
      </c>
      <c r="V837" s="347">
        <f t="shared" si="144"/>
        <v>0</v>
      </c>
      <c r="W837" s="347">
        <f t="shared" si="145"/>
        <v>0</v>
      </c>
      <c r="X837" s="347">
        <f t="shared" si="146"/>
        <v>0</v>
      </c>
      <c r="Y837" s="347">
        <f t="shared" si="147"/>
        <v>0</v>
      </c>
      <c r="Z837" s="347">
        <f t="shared" si="148"/>
        <v>0</v>
      </c>
      <c r="AA837" s="347">
        <f t="shared" si="149"/>
        <v>0</v>
      </c>
      <c r="AB837" s="347" t="str">
        <f t="shared" si="150"/>
        <v/>
      </c>
      <c r="AC837" s="347" t="str">
        <f t="shared" si="151"/>
        <v/>
      </c>
      <c r="AD837" s="347" t="str">
        <f t="shared" si="152"/>
        <v/>
      </c>
      <c r="AE837" s="347" t="str">
        <f t="shared" si="153"/>
        <v/>
      </c>
    </row>
    <row r="838" spans="1:31" s="344" customFormat="1" ht="21" customHeight="1" x14ac:dyDescent="0.25">
      <c r="A838" s="346" t="s">
        <v>14895</v>
      </c>
      <c r="B838" s="346" t="s">
        <v>15908</v>
      </c>
      <c r="C838" s="346" t="s">
        <v>15540</v>
      </c>
      <c r="D838" s="346" t="s">
        <v>4</v>
      </c>
      <c r="E838" s="346" t="s">
        <v>103</v>
      </c>
      <c r="F838" s="346">
        <v>1</v>
      </c>
      <c r="G838" s="346">
        <v>3</v>
      </c>
      <c r="H838" s="346">
        <v>0</v>
      </c>
      <c r="I838" s="346" t="s">
        <v>15540</v>
      </c>
      <c r="J838" s="346"/>
      <c r="K838" s="346" t="s">
        <v>15541</v>
      </c>
      <c r="L838" s="346"/>
      <c r="M838" s="346" t="s">
        <v>15540</v>
      </c>
      <c r="N838" s="346" t="s">
        <v>15542</v>
      </c>
      <c r="O838" s="346" t="s">
        <v>15543</v>
      </c>
      <c r="P838" s="346" t="s">
        <v>11</v>
      </c>
      <c r="Q838" s="346" t="s">
        <v>15544</v>
      </c>
      <c r="R838" s="347">
        <f t="shared" si="140"/>
        <v>0</v>
      </c>
      <c r="S838" s="347">
        <f t="shared" si="141"/>
        <v>0</v>
      </c>
      <c r="T838" s="347">
        <f t="shared" si="142"/>
        <v>0</v>
      </c>
      <c r="U838" s="347">
        <f t="shared" si="143"/>
        <v>0</v>
      </c>
      <c r="V838" s="347">
        <f t="shared" si="144"/>
        <v>0</v>
      </c>
      <c r="W838" s="347">
        <f t="shared" si="145"/>
        <v>0</v>
      </c>
      <c r="X838" s="347">
        <f t="shared" si="146"/>
        <v>0</v>
      </c>
      <c r="Y838" s="347">
        <f t="shared" si="147"/>
        <v>0</v>
      </c>
      <c r="Z838" s="347">
        <f t="shared" si="148"/>
        <v>0</v>
      </c>
      <c r="AA838" s="347">
        <f t="shared" si="149"/>
        <v>0</v>
      </c>
      <c r="AB838" s="347" t="str">
        <f t="shared" si="150"/>
        <v/>
      </c>
      <c r="AC838" s="347" t="str">
        <f t="shared" si="151"/>
        <v/>
      </c>
      <c r="AD838" s="347" t="str">
        <f t="shared" si="152"/>
        <v/>
      </c>
      <c r="AE838" s="347" t="str">
        <f t="shared" si="153"/>
        <v/>
      </c>
    </row>
    <row r="839" spans="1:31" s="344" customFormat="1" ht="21" customHeight="1" x14ac:dyDescent="0.25">
      <c r="A839" s="346" t="s">
        <v>14895</v>
      </c>
      <c r="B839" s="346" t="s">
        <v>15909</v>
      </c>
      <c r="C839" s="346" t="s">
        <v>15546</v>
      </c>
      <c r="D839" s="346" t="s">
        <v>4</v>
      </c>
      <c r="E839" s="346" t="s">
        <v>103</v>
      </c>
      <c r="F839" s="346">
        <v>2</v>
      </c>
      <c r="G839" s="346">
        <v>3</v>
      </c>
      <c r="H839" s="346">
        <v>0</v>
      </c>
      <c r="I839" s="346" t="s">
        <v>15546</v>
      </c>
      <c r="J839" s="346"/>
      <c r="K839" s="346" t="s">
        <v>15547</v>
      </c>
      <c r="L839" s="346"/>
      <c r="M839" s="346" t="s">
        <v>15546</v>
      </c>
      <c r="N839" s="346" t="s">
        <v>15391</v>
      </c>
      <c r="O839" s="346" t="s">
        <v>15393</v>
      </c>
      <c r="P839" s="346" t="s">
        <v>15394</v>
      </c>
      <c r="Q839" s="346" t="s">
        <v>15395</v>
      </c>
      <c r="R839" s="347">
        <f t="shared" si="140"/>
        <v>0</v>
      </c>
      <c r="S839" s="347">
        <f t="shared" si="141"/>
        <v>0</v>
      </c>
      <c r="T839" s="347">
        <f t="shared" si="142"/>
        <v>0</v>
      </c>
      <c r="U839" s="347">
        <f t="shared" si="143"/>
        <v>0</v>
      </c>
      <c r="V839" s="347">
        <f t="shared" si="144"/>
        <v>0</v>
      </c>
      <c r="W839" s="347">
        <f t="shared" si="145"/>
        <v>0</v>
      </c>
      <c r="X839" s="347">
        <f t="shared" si="146"/>
        <v>0</v>
      </c>
      <c r="Y839" s="347">
        <f t="shared" si="147"/>
        <v>0</v>
      </c>
      <c r="Z839" s="347">
        <f t="shared" si="148"/>
        <v>0</v>
      </c>
      <c r="AA839" s="347">
        <f t="shared" si="149"/>
        <v>0</v>
      </c>
      <c r="AB839" s="347" t="str">
        <f t="shared" si="150"/>
        <v/>
      </c>
      <c r="AC839" s="347" t="str">
        <f t="shared" si="151"/>
        <v/>
      </c>
      <c r="AD839" s="347" t="str">
        <f t="shared" si="152"/>
        <v/>
      </c>
      <c r="AE839" s="347" t="str">
        <f t="shared" si="153"/>
        <v/>
      </c>
    </row>
    <row r="840" spans="1:31" s="344" customFormat="1" ht="21" customHeight="1" x14ac:dyDescent="0.25">
      <c r="A840" s="346" t="s">
        <v>14895</v>
      </c>
      <c r="B840" s="346" t="s">
        <v>15910</v>
      </c>
      <c r="C840" s="346" t="s">
        <v>14933</v>
      </c>
      <c r="D840" s="346" t="s">
        <v>4</v>
      </c>
      <c r="E840" s="346" t="s">
        <v>103</v>
      </c>
      <c r="F840" s="346">
        <v>3</v>
      </c>
      <c r="G840" s="346">
        <v>3</v>
      </c>
      <c r="H840" s="346">
        <v>0</v>
      </c>
      <c r="I840" s="346" t="s">
        <v>14933</v>
      </c>
      <c r="J840" s="346"/>
      <c r="K840" s="346" t="s">
        <v>14934</v>
      </c>
      <c r="L840" s="346"/>
      <c r="M840" s="346" t="s">
        <v>14933</v>
      </c>
      <c r="N840" s="346" t="s">
        <v>14935</v>
      </c>
      <c r="O840" s="346" t="s">
        <v>14936</v>
      </c>
      <c r="P840" s="346" t="s">
        <v>14937</v>
      </c>
      <c r="Q840" s="346" t="s">
        <v>14938</v>
      </c>
      <c r="R840" s="347">
        <f t="shared" si="140"/>
        <v>0</v>
      </c>
      <c r="S840" s="347">
        <f t="shared" si="141"/>
        <v>0</v>
      </c>
      <c r="T840" s="347">
        <f t="shared" si="142"/>
        <v>0</v>
      </c>
      <c r="U840" s="347">
        <f t="shared" si="143"/>
        <v>0</v>
      </c>
      <c r="V840" s="347">
        <f t="shared" si="144"/>
        <v>0</v>
      </c>
      <c r="W840" s="347">
        <f t="shared" si="145"/>
        <v>0</v>
      </c>
      <c r="X840" s="347">
        <f t="shared" si="146"/>
        <v>0</v>
      </c>
      <c r="Y840" s="347">
        <f t="shared" si="147"/>
        <v>0</v>
      </c>
      <c r="Z840" s="347">
        <f t="shared" si="148"/>
        <v>0</v>
      </c>
      <c r="AA840" s="347">
        <f t="shared" si="149"/>
        <v>0</v>
      </c>
      <c r="AB840" s="347" t="str">
        <f t="shared" si="150"/>
        <v/>
      </c>
      <c r="AC840" s="347" t="str">
        <f t="shared" si="151"/>
        <v/>
      </c>
      <c r="AD840" s="347" t="str">
        <f t="shared" si="152"/>
        <v/>
      </c>
      <c r="AE840" s="347" t="str">
        <f t="shared" si="153"/>
        <v/>
      </c>
    </row>
    <row r="841" spans="1:31" s="344" customFormat="1" ht="21" customHeight="1" x14ac:dyDescent="0.25">
      <c r="A841" s="346" t="s">
        <v>14895</v>
      </c>
      <c r="B841" s="346" t="s">
        <v>15911</v>
      </c>
      <c r="C841" s="346" t="s">
        <v>14940</v>
      </c>
      <c r="D841" s="346" t="s">
        <v>4</v>
      </c>
      <c r="E841" s="346" t="s">
        <v>103</v>
      </c>
      <c r="F841" s="346">
        <v>4</v>
      </c>
      <c r="G841" s="346">
        <v>2</v>
      </c>
      <c r="H841" s="346">
        <v>0</v>
      </c>
      <c r="I841" s="346" t="s">
        <v>14940</v>
      </c>
      <c r="J841" s="346"/>
      <c r="K841" s="346" t="s">
        <v>14941</v>
      </c>
      <c r="L841" s="346"/>
      <c r="M841" s="346" t="s">
        <v>14940</v>
      </c>
      <c r="N841" s="346" t="s">
        <v>126</v>
      </c>
      <c r="O841" s="346" t="s">
        <v>14942</v>
      </c>
      <c r="P841" s="346" t="s">
        <v>14943</v>
      </c>
      <c r="Q841" s="346" t="s">
        <v>14944</v>
      </c>
      <c r="R841" s="347">
        <f t="shared" si="140"/>
        <v>0</v>
      </c>
      <c r="S841" s="347">
        <f t="shared" si="141"/>
        <v>0</v>
      </c>
      <c r="T841" s="347">
        <f t="shared" si="142"/>
        <v>0</v>
      </c>
      <c r="U841" s="347">
        <f t="shared" si="143"/>
        <v>0</v>
      </c>
      <c r="V841" s="347">
        <f t="shared" si="144"/>
        <v>0</v>
      </c>
      <c r="W841" s="347">
        <f t="shared" si="145"/>
        <v>0</v>
      </c>
      <c r="X841" s="347">
        <f t="shared" si="146"/>
        <v>0</v>
      </c>
      <c r="Y841" s="347">
        <f t="shared" si="147"/>
        <v>0</v>
      </c>
      <c r="Z841" s="347">
        <f t="shared" si="148"/>
        <v>0</v>
      </c>
      <c r="AA841" s="347">
        <f t="shared" si="149"/>
        <v>0</v>
      </c>
      <c r="AB841" s="347" t="str">
        <f t="shared" si="150"/>
        <v/>
      </c>
      <c r="AC841" s="347" t="str">
        <f t="shared" si="151"/>
        <v/>
      </c>
      <c r="AD841" s="347" t="str">
        <f t="shared" si="152"/>
        <v/>
      </c>
      <c r="AE841" s="347" t="str">
        <f t="shared" si="153"/>
        <v/>
      </c>
    </row>
    <row r="842" spans="1:31" s="344" customFormat="1" ht="21" customHeight="1" x14ac:dyDescent="0.25">
      <c r="A842" s="346" t="s">
        <v>14895</v>
      </c>
      <c r="B842" s="346" t="s">
        <v>15912</v>
      </c>
      <c r="C842" s="346" t="s">
        <v>14946</v>
      </c>
      <c r="D842" s="346" t="s">
        <v>4</v>
      </c>
      <c r="E842" s="346" t="s">
        <v>103</v>
      </c>
      <c r="F842" s="346">
        <v>5</v>
      </c>
      <c r="G842" s="346">
        <v>2</v>
      </c>
      <c r="H842" s="346">
        <v>0</v>
      </c>
      <c r="I842" s="346" t="s">
        <v>14946</v>
      </c>
      <c r="J842" s="346"/>
      <c r="K842" s="346" t="s">
        <v>14947</v>
      </c>
      <c r="L842" s="346"/>
      <c r="M842" s="346" t="s">
        <v>14946</v>
      </c>
      <c r="N842" s="346" t="s">
        <v>14948</v>
      </c>
      <c r="O842" s="346" t="s">
        <v>14949</v>
      </c>
      <c r="P842" s="346" t="s">
        <v>14950</v>
      </c>
      <c r="Q842" s="346" t="s">
        <v>14951</v>
      </c>
      <c r="R842" s="347">
        <f t="shared" si="140"/>
        <v>0</v>
      </c>
      <c r="S842" s="347">
        <f t="shared" si="141"/>
        <v>0</v>
      </c>
      <c r="T842" s="347">
        <f t="shared" si="142"/>
        <v>0</v>
      </c>
      <c r="U842" s="347">
        <f t="shared" si="143"/>
        <v>0</v>
      </c>
      <c r="V842" s="347">
        <f t="shared" si="144"/>
        <v>0</v>
      </c>
      <c r="W842" s="347">
        <f t="shared" si="145"/>
        <v>0</v>
      </c>
      <c r="X842" s="347">
        <f t="shared" si="146"/>
        <v>0</v>
      </c>
      <c r="Y842" s="347">
        <f t="shared" si="147"/>
        <v>0</v>
      </c>
      <c r="Z842" s="347">
        <f t="shared" si="148"/>
        <v>0</v>
      </c>
      <c r="AA842" s="347">
        <f t="shared" si="149"/>
        <v>0</v>
      </c>
      <c r="AB842" s="347" t="str">
        <f t="shared" si="150"/>
        <v/>
      </c>
      <c r="AC842" s="347" t="str">
        <f t="shared" si="151"/>
        <v/>
      </c>
      <c r="AD842" s="347" t="str">
        <f t="shared" si="152"/>
        <v/>
      </c>
      <c r="AE842" s="347" t="str">
        <f t="shared" si="153"/>
        <v/>
      </c>
    </row>
    <row r="843" spans="1:31" s="344" customFormat="1" ht="21" customHeight="1" x14ac:dyDescent="0.25">
      <c r="A843" s="346" t="s">
        <v>14895</v>
      </c>
      <c r="B843" s="346" t="s">
        <v>15913</v>
      </c>
      <c r="C843" s="346" t="s">
        <v>15540</v>
      </c>
      <c r="D843" s="346" t="s">
        <v>1</v>
      </c>
      <c r="E843" s="346" t="s">
        <v>103</v>
      </c>
      <c r="F843" s="346">
        <v>1</v>
      </c>
      <c r="G843" s="346">
        <v>0</v>
      </c>
      <c r="H843" s="346">
        <v>3</v>
      </c>
      <c r="I843" s="346"/>
      <c r="J843" s="346" t="s">
        <v>15540</v>
      </c>
      <c r="K843" s="346"/>
      <c r="L843" s="346" t="s">
        <v>15552</v>
      </c>
      <c r="M843" s="346" t="s">
        <v>15540</v>
      </c>
      <c r="N843" s="346" t="s">
        <v>15542</v>
      </c>
      <c r="O843" s="346" t="s">
        <v>15543</v>
      </c>
      <c r="P843" s="346" t="s">
        <v>11</v>
      </c>
      <c r="Q843" s="346" t="s">
        <v>15544</v>
      </c>
      <c r="R843" s="347">
        <f t="shared" si="140"/>
        <v>0</v>
      </c>
      <c r="S843" s="347">
        <f t="shared" si="141"/>
        <v>0</v>
      </c>
      <c r="T843" s="347">
        <f t="shared" si="142"/>
        <v>0</v>
      </c>
      <c r="U843" s="347">
        <f t="shared" si="143"/>
        <v>0</v>
      </c>
      <c r="V843" s="347">
        <f t="shared" si="144"/>
        <v>0</v>
      </c>
      <c r="W843" s="347">
        <f t="shared" si="145"/>
        <v>0</v>
      </c>
      <c r="X843" s="347">
        <f t="shared" si="146"/>
        <v>0</v>
      </c>
      <c r="Y843" s="347">
        <f t="shared" si="147"/>
        <v>0</v>
      </c>
      <c r="Z843" s="347">
        <f t="shared" si="148"/>
        <v>0</v>
      </c>
      <c r="AA843" s="347">
        <f t="shared" si="149"/>
        <v>0</v>
      </c>
      <c r="AB843" s="347" t="str">
        <f t="shared" si="150"/>
        <v/>
      </c>
      <c r="AC843" s="347" t="str">
        <f t="shared" si="151"/>
        <v/>
      </c>
      <c r="AD843" s="347" t="str">
        <f t="shared" si="152"/>
        <v/>
      </c>
      <c r="AE843" s="347" t="str">
        <f t="shared" si="153"/>
        <v/>
      </c>
    </row>
    <row r="844" spans="1:31" s="344" customFormat="1" ht="21" customHeight="1" x14ac:dyDescent="0.25">
      <c r="A844" s="346" t="s">
        <v>14895</v>
      </c>
      <c r="B844" s="346" t="s">
        <v>15914</v>
      </c>
      <c r="C844" s="346" t="s">
        <v>15546</v>
      </c>
      <c r="D844" s="346" t="s">
        <v>1</v>
      </c>
      <c r="E844" s="346" t="s">
        <v>103</v>
      </c>
      <c r="F844" s="346">
        <v>2</v>
      </c>
      <c r="G844" s="346">
        <v>0</v>
      </c>
      <c r="H844" s="346">
        <v>3</v>
      </c>
      <c r="I844" s="346"/>
      <c r="J844" s="346" t="s">
        <v>15546</v>
      </c>
      <c r="K844" s="346"/>
      <c r="L844" s="346" t="s">
        <v>15554</v>
      </c>
      <c r="M844" s="346" t="s">
        <v>15546</v>
      </c>
      <c r="N844" s="346" t="s">
        <v>15391</v>
      </c>
      <c r="O844" s="346" t="s">
        <v>15393</v>
      </c>
      <c r="P844" s="346" t="s">
        <v>15394</v>
      </c>
      <c r="Q844" s="346" t="s">
        <v>15395</v>
      </c>
      <c r="R844" s="347">
        <f t="shared" si="140"/>
        <v>0</v>
      </c>
      <c r="S844" s="347">
        <f t="shared" si="141"/>
        <v>0</v>
      </c>
      <c r="T844" s="347">
        <f t="shared" si="142"/>
        <v>0</v>
      </c>
      <c r="U844" s="347">
        <f t="shared" si="143"/>
        <v>0</v>
      </c>
      <c r="V844" s="347">
        <f t="shared" si="144"/>
        <v>0</v>
      </c>
      <c r="W844" s="347">
        <f t="shared" si="145"/>
        <v>0</v>
      </c>
      <c r="X844" s="347">
        <f t="shared" si="146"/>
        <v>0</v>
      </c>
      <c r="Y844" s="347">
        <f t="shared" si="147"/>
        <v>0</v>
      </c>
      <c r="Z844" s="347">
        <f t="shared" si="148"/>
        <v>0</v>
      </c>
      <c r="AA844" s="347">
        <f t="shared" si="149"/>
        <v>0</v>
      </c>
      <c r="AB844" s="347" t="str">
        <f t="shared" si="150"/>
        <v/>
      </c>
      <c r="AC844" s="347" t="str">
        <f t="shared" si="151"/>
        <v/>
      </c>
      <c r="AD844" s="347" t="str">
        <f t="shared" si="152"/>
        <v/>
      </c>
      <c r="AE844" s="347" t="str">
        <f t="shared" si="153"/>
        <v/>
      </c>
    </row>
    <row r="845" spans="1:31" s="344" customFormat="1" ht="21" customHeight="1" x14ac:dyDescent="0.25">
      <c r="A845" s="346" t="s">
        <v>14895</v>
      </c>
      <c r="B845" s="346" t="s">
        <v>15915</v>
      </c>
      <c r="C845" s="346" t="s">
        <v>14940</v>
      </c>
      <c r="D845" s="346" t="s">
        <v>1</v>
      </c>
      <c r="E845" s="346" t="s">
        <v>103</v>
      </c>
      <c r="F845" s="346">
        <v>3</v>
      </c>
      <c r="G845" s="346">
        <v>0</v>
      </c>
      <c r="H845" s="346">
        <v>2</v>
      </c>
      <c r="I845" s="346"/>
      <c r="J845" s="346" t="s">
        <v>14940</v>
      </c>
      <c r="K845" s="346"/>
      <c r="L845" s="346" t="s">
        <v>14957</v>
      </c>
      <c r="M845" s="346" t="s">
        <v>14940</v>
      </c>
      <c r="N845" s="346" t="s">
        <v>126</v>
      </c>
      <c r="O845" s="346" t="s">
        <v>14942</v>
      </c>
      <c r="P845" s="346" t="s">
        <v>14943</v>
      </c>
      <c r="Q845" s="346" t="s">
        <v>14944</v>
      </c>
      <c r="R845" s="347">
        <f t="shared" si="140"/>
        <v>0</v>
      </c>
      <c r="S845" s="347">
        <f t="shared" si="141"/>
        <v>0</v>
      </c>
      <c r="T845" s="347">
        <f t="shared" si="142"/>
        <v>0</v>
      </c>
      <c r="U845" s="347">
        <f t="shared" si="143"/>
        <v>0</v>
      </c>
      <c r="V845" s="347">
        <f t="shared" si="144"/>
        <v>0</v>
      </c>
      <c r="W845" s="347">
        <f t="shared" si="145"/>
        <v>0</v>
      </c>
      <c r="X845" s="347">
        <f t="shared" si="146"/>
        <v>0</v>
      </c>
      <c r="Y845" s="347">
        <f t="shared" si="147"/>
        <v>0</v>
      </c>
      <c r="Z845" s="347">
        <f t="shared" si="148"/>
        <v>0</v>
      </c>
      <c r="AA845" s="347">
        <f t="shared" si="149"/>
        <v>0</v>
      </c>
      <c r="AB845" s="347" t="str">
        <f t="shared" si="150"/>
        <v/>
      </c>
      <c r="AC845" s="347" t="str">
        <f t="shared" si="151"/>
        <v/>
      </c>
      <c r="AD845" s="347" t="str">
        <f t="shared" si="152"/>
        <v/>
      </c>
      <c r="AE845" s="347" t="str">
        <f t="shared" si="153"/>
        <v/>
      </c>
    </row>
    <row r="846" spans="1:31" s="344" customFormat="1" ht="21" customHeight="1" x14ac:dyDescent="0.25">
      <c r="A846" s="346" t="s">
        <v>14895</v>
      </c>
      <c r="B846" s="346" t="s">
        <v>15916</v>
      </c>
      <c r="C846" s="346" t="s">
        <v>14946</v>
      </c>
      <c r="D846" s="346" t="s">
        <v>1</v>
      </c>
      <c r="E846" s="346" t="s">
        <v>103</v>
      </c>
      <c r="F846" s="346">
        <v>4</v>
      </c>
      <c r="G846" s="346">
        <v>0</v>
      </c>
      <c r="H846" s="346">
        <v>2</v>
      </c>
      <c r="I846" s="346"/>
      <c r="J846" s="346" t="s">
        <v>14946</v>
      </c>
      <c r="K846" s="346"/>
      <c r="L846" s="346" t="s">
        <v>14959</v>
      </c>
      <c r="M846" s="346" t="s">
        <v>14946</v>
      </c>
      <c r="N846" s="346" t="s">
        <v>14948</v>
      </c>
      <c r="O846" s="346" t="s">
        <v>14949</v>
      </c>
      <c r="P846" s="346" t="s">
        <v>14950</v>
      </c>
      <c r="Q846" s="346" t="s">
        <v>14951</v>
      </c>
      <c r="R846" s="347">
        <f t="shared" si="140"/>
        <v>0</v>
      </c>
      <c r="S846" s="347">
        <f t="shared" si="141"/>
        <v>0</v>
      </c>
      <c r="T846" s="347">
        <f t="shared" si="142"/>
        <v>0</v>
      </c>
      <c r="U846" s="347">
        <f t="shared" si="143"/>
        <v>0</v>
      </c>
      <c r="V846" s="347">
        <f t="shared" si="144"/>
        <v>0</v>
      </c>
      <c r="W846" s="347">
        <f t="shared" si="145"/>
        <v>0</v>
      </c>
      <c r="X846" s="347">
        <f t="shared" si="146"/>
        <v>0</v>
      </c>
      <c r="Y846" s="347">
        <f t="shared" si="147"/>
        <v>0</v>
      </c>
      <c r="Z846" s="347">
        <f t="shared" si="148"/>
        <v>0</v>
      </c>
      <c r="AA846" s="347">
        <f t="shared" si="149"/>
        <v>0</v>
      </c>
      <c r="AB846" s="347" t="str">
        <f t="shared" si="150"/>
        <v/>
      </c>
      <c r="AC846" s="347" t="str">
        <f t="shared" si="151"/>
        <v/>
      </c>
      <c r="AD846" s="347" t="str">
        <f t="shared" si="152"/>
        <v/>
      </c>
      <c r="AE846" s="347" t="str">
        <f t="shared" si="153"/>
        <v/>
      </c>
    </row>
    <row r="847" spans="1:31" s="344" customFormat="1" ht="21" customHeight="1" x14ac:dyDescent="0.25">
      <c r="A847" s="346" t="s">
        <v>14895</v>
      </c>
      <c r="B847" s="346" t="s">
        <v>15917</v>
      </c>
      <c r="C847" s="346" t="s">
        <v>14961</v>
      </c>
      <c r="D847" s="346" t="s">
        <v>1</v>
      </c>
      <c r="E847" s="346" t="s">
        <v>103</v>
      </c>
      <c r="F847" s="346">
        <v>5</v>
      </c>
      <c r="G847" s="346">
        <v>0</v>
      </c>
      <c r="H847" s="346">
        <v>1</v>
      </c>
      <c r="I847" s="346"/>
      <c r="J847" s="346" t="s">
        <v>14961</v>
      </c>
      <c r="K847" s="346"/>
      <c r="L847" s="346" t="s">
        <v>14962</v>
      </c>
      <c r="M847" s="346" t="s">
        <v>14961</v>
      </c>
      <c r="N847" s="346" t="s">
        <v>132</v>
      </c>
      <c r="O847" s="346" t="s">
        <v>14963</v>
      </c>
      <c r="P847" s="346" t="s">
        <v>14964</v>
      </c>
      <c r="Q847" s="346" t="s">
        <v>14965</v>
      </c>
      <c r="R847" s="347">
        <f t="shared" si="140"/>
        <v>0</v>
      </c>
      <c r="S847" s="347">
        <f t="shared" si="141"/>
        <v>0</v>
      </c>
      <c r="T847" s="347">
        <f t="shared" si="142"/>
        <v>0</v>
      </c>
      <c r="U847" s="347">
        <f t="shared" si="143"/>
        <v>0</v>
      </c>
      <c r="V847" s="347">
        <f t="shared" si="144"/>
        <v>0</v>
      </c>
      <c r="W847" s="347">
        <f t="shared" si="145"/>
        <v>0</v>
      </c>
      <c r="X847" s="347">
        <f t="shared" si="146"/>
        <v>0</v>
      </c>
      <c r="Y847" s="347">
        <f t="shared" si="147"/>
        <v>0</v>
      </c>
      <c r="Z847" s="347">
        <f t="shared" si="148"/>
        <v>0</v>
      </c>
      <c r="AA847" s="347">
        <f t="shared" si="149"/>
        <v>0</v>
      </c>
      <c r="AB847" s="347" t="str">
        <f t="shared" si="150"/>
        <v/>
      </c>
      <c r="AC847" s="347" t="str">
        <f t="shared" si="151"/>
        <v/>
      </c>
      <c r="AD847" s="347" t="str">
        <f t="shared" si="152"/>
        <v/>
      </c>
      <c r="AE847" s="347" t="str">
        <f t="shared" si="153"/>
        <v/>
      </c>
    </row>
    <row r="848" spans="1:31" s="344" customFormat="1" ht="21" customHeight="1" x14ac:dyDescent="0.25">
      <c r="A848" s="346" t="s">
        <v>14229</v>
      </c>
      <c r="B848" s="346" t="s">
        <v>15918</v>
      </c>
      <c r="C848" s="346" t="s">
        <v>15134</v>
      </c>
      <c r="D848" s="346" t="s">
        <v>4</v>
      </c>
      <c r="E848" s="346" t="s">
        <v>103</v>
      </c>
      <c r="F848" s="346">
        <v>1</v>
      </c>
      <c r="G848" s="346">
        <v>4</v>
      </c>
      <c r="H848" s="346">
        <v>0</v>
      </c>
      <c r="I848" s="346" t="s">
        <v>15134</v>
      </c>
      <c r="J848" s="346"/>
      <c r="K848" s="346" t="s">
        <v>15135</v>
      </c>
      <c r="L848" s="346"/>
      <c r="M848" s="346" t="s">
        <v>15134</v>
      </c>
      <c r="N848" s="346" t="s">
        <v>1480</v>
      </c>
      <c r="O848" s="346" t="s">
        <v>15136</v>
      </c>
      <c r="P848" s="346" t="s">
        <v>156</v>
      </c>
      <c r="Q848" s="346" t="s">
        <v>152</v>
      </c>
      <c r="R848" s="347">
        <f t="shared" si="140"/>
        <v>0</v>
      </c>
      <c r="S848" s="347">
        <f t="shared" si="141"/>
        <v>0</v>
      </c>
      <c r="T848" s="347">
        <f t="shared" si="142"/>
        <v>0</v>
      </c>
      <c r="U848" s="347">
        <f t="shared" si="143"/>
        <v>0</v>
      </c>
      <c r="V848" s="347">
        <f t="shared" si="144"/>
        <v>0</v>
      </c>
      <c r="W848" s="347">
        <f t="shared" si="145"/>
        <v>0</v>
      </c>
      <c r="X848" s="347">
        <f t="shared" si="146"/>
        <v>0</v>
      </c>
      <c r="Y848" s="347">
        <f t="shared" si="147"/>
        <v>0</v>
      </c>
      <c r="Z848" s="347">
        <f t="shared" si="148"/>
        <v>0</v>
      </c>
      <c r="AA848" s="347">
        <f t="shared" si="149"/>
        <v>0</v>
      </c>
      <c r="AB848" s="347" t="str">
        <f t="shared" si="150"/>
        <v/>
      </c>
      <c r="AC848" s="347" t="str">
        <f t="shared" si="151"/>
        <v/>
      </c>
      <c r="AD848" s="347" t="str">
        <f t="shared" si="152"/>
        <v/>
      </c>
      <c r="AE848" s="347" t="str">
        <f t="shared" si="153"/>
        <v/>
      </c>
    </row>
    <row r="849" spans="1:31" s="344" customFormat="1" ht="21" customHeight="1" x14ac:dyDescent="0.25">
      <c r="A849" s="346" t="s">
        <v>14229</v>
      </c>
      <c r="B849" s="346" t="s">
        <v>15919</v>
      </c>
      <c r="C849" s="346" t="s">
        <v>15138</v>
      </c>
      <c r="D849" s="346" t="s">
        <v>4</v>
      </c>
      <c r="E849" s="346" t="s">
        <v>103</v>
      </c>
      <c r="F849" s="346">
        <v>2</v>
      </c>
      <c r="G849" s="346">
        <v>3</v>
      </c>
      <c r="H849" s="346">
        <v>0</v>
      </c>
      <c r="I849" s="346" t="s">
        <v>15138</v>
      </c>
      <c r="J849" s="346"/>
      <c r="K849" s="346" t="s">
        <v>15139</v>
      </c>
      <c r="L849" s="346"/>
      <c r="M849" s="346" t="s">
        <v>15138</v>
      </c>
      <c r="N849" s="346" t="s">
        <v>15140</v>
      </c>
      <c r="O849" s="346" t="s">
        <v>15141</v>
      </c>
      <c r="P849" s="346" t="s">
        <v>141</v>
      </c>
      <c r="Q849" s="346" t="s">
        <v>15142</v>
      </c>
      <c r="R849" s="347">
        <f t="shared" si="140"/>
        <v>0</v>
      </c>
      <c r="S849" s="347">
        <f t="shared" si="141"/>
        <v>0</v>
      </c>
      <c r="T849" s="347">
        <f t="shared" si="142"/>
        <v>0</v>
      </c>
      <c r="U849" s="347">
        <f t="shared" si="143"/>
        <v>0</v>
      </c>
      <c r="V849" s="347">
        <f t="shared" si="144"/>
        <v>0</v>
      </c>
      <c r="W849" s="347">
        <f t="shared" si="145"/>
        <v>0</v>
      </c>
      <c r="X849" s="347">
        <f t="shared" si="146"/>
        <v>0</v>
      </c>
      <c r="Y849" s="347">
        <f t="shared" si="147"/>
        <v>0</v>
      </c>
      <c r="Z849" s="347">
        <f t="shared" si="148"/>
        <v>0</v>
      </c>
      <c r="AA849" s="347">
        <f t="shared" si="149"/>
        <v>0</v>
      </c>
      <c r="AB849" s="347" t="str">
        <f t="shared" si="150"/>
        <v/>
      </c>
      <c r="AC849" s="347" t="str">
        <f t="shared" si="151"/>
        <v/>
      </c>
      <c r="AD849" s="347" t="str">
        <f t="shared" si="152"/>
        <v/>
      </c>
      <c r="AE849" s="347" t="str">
        <f t="shared" si="153"/>
        <v/>
      </c>
    </row>
    <row r="850" spans="1:31" s="344" customFormat="1" ht="21" customHeight="1" x14ac:dyDescent="0.25">
      <c r="A850" s="346" t="s">
        <v>14229</v>
      </c>
      <c r="B850" s="346" t="s">
        <v>15920</v>
      </c>
      <c r="C850" s="346" t="s">
        <v>14933</v>
      </c>
      <c r="D850" s="346" t="s">
        <v>4</v>
      </c>
      <c r="E850" s="346" t="s">
        <v>103</v>
      </c>
      <c r="F850" s="346">
        <v>3</v>
      </c>
      <c r="G850" s="346">
        <v>3</v>
      </c>
      <c r="H850" s="346">
        <v>0</v>
      </c>
      <c r="I850" s="346" t="s">
        <v>14933</v>
      </c>
      <c r="J850" s="346"/>
      <c r="K850" s="346" t="s">
        <v>14934</v>
      </c>
      <c r="L850" s="346"/>
      <c r="M850" s="346" t="s">
        <v>14933</v>
      </c>
      <c r="N850" s="346" t="s">
        <v>14935</v>
      </c>
      <c r="O850" s="346" t="s">
        <v>14936</v>
      </c>
      <c r="P850" s="346" t="s">
        <v>14937</v>
      </c>
      <c r="Q850" s="346" t="s">
        <v>14938</v>
      </c>
      <c r="R850" s="347">
        <f t="shared" si="140"/>
        <v>0</v>
      </c>
      <c r="S850" s="347">
        <f t="shared" si="141"/>
        <v>0</v>
      </c>
      <c r="T850" s="347">
        <f t="shared" si="142"/>
        <v>0</v>
      </c>
      <c r="U850" s="347">
        <f t="shared" si="143"/>
        <v>0</v>
      </c>
      <c r="V850" s="347">
        <f t="shared" si="144"/>
        <v>0</v>
      </c>
      <c r="W850" s="347">
        <f t="shared" si="145"/>
        <v>0</v>
      </c>
      <c r="X850" s="347">
        <f t="shared" si="146"/>
        <v>0</v>
      </c>
      <c r="Y850" s="347">
        <f t="shared" si="147"/>
        <v>0</v>
      </c>
      <c r="Z850" s="347">
        <f t="shared" si="148"/>
        <v>0</v>
      </c>
      <c r="AA850" s="347">
        <f t="shared" si="149"/>
        <v>0</v>
      </c>
      <c r="AB850" s="347" t="str">
        <f t="shared" si="150"/>
        <v/>
      </c>
      <c r="AC850" s="347" t="str">
        <f t="shared" si="151"/>
        <v/>
      </c>
      <c r="AD850" s="347" t="str">
        <f t="shared" si="152"/>
        <v/>
      </c>
      <c r="AE850" s="347" t="str">
        <f t="shared" si="153"/>
        <v/>
      </c>
    </row>
    <row r="851" spans="1:31" s="344" customFormat="1" ht="21" customHeight="1" x14ac:dyDescent="0.25">
      <c r="A851" s="346" t="s">
        <v>14229</v>
      </c>
      <c r="B851" s="346" t="s">
        <v>15921</v>
      </c>
      <c r="C851" s="346" t="s">
        <v>14940</v>
      </c>
      <c r="D851" s="346" t="s">
        <v>4</v>
      </c>
      <c r="E851" s="346" t="s">
        <v>103</v>
      </c>
      <c r="F851" s="346">
        <v>4</v>
      </c>
      <c r="G851" s="346">
        <v>2</v>
      </c>
      <c r="H851" s="346">
        <v>0</v>
      </c>
      <c r="I851" s="346" t="s">
        <v>14940</v>
      </c>
      <c r="J851" s="346"/>
      <c r="K851" s="346" t="s">
        <v>14941</v>
      </c>
      <c r="L851" s="346"/>
      <c r="M851" s="346" t="s">
        <v>14940</v>
      </c>
      <c r="N851" s="346" t="s">
        <v>126</v>
      </c>
      <c r="O851" s="346" t="s">
        <v>14942</v>
      </c>
      <c r="P851" s="346" t="s">
        <v>14943</v>
      </c>
      <c r="Q851" s="346" t="s">
        <v>14944</v>
      </c>
      <c r="R851" s="347">
        <f t="shared" si="140"/>
        <v>0</v>
      </c>
      <c r="S851" s="347">
        <f t="shared" si="141"/>
        <v>0</v>
      </c>
      <c r="T851" s="347">
        <f t="shared" si="142"/>
        <v>0</v>
      </c>
      <c r="U851" s="347">
        <f t="shared" si="143"/>
        <v>0</v>
      </c>
      <c r="V851" s="347">
        <f t="shared" si="144"/>
        <v>0</v>
      </c>
      <c r="W851" s="347">
        <f t="shared" si="145"/>
        <v>0</v>
      </c>
      <c r="X851" s="347">
        <f t="shared" si="146"/>
        <v>0</v>
      </c>
      <c r="Y851" s="347">
        <f t="shared" si="147"/>
        <v>0</v>
      </c>
      <c r="Z851" s="347">
        <f t="shared" si="148"/>
        <v>0</v>
      </c>
      <c r="AA851" s="347">
        <f t="shared" si="149"/>
        <v>0</v>
      </c>
      <c r="AB851" s="347" t="str">
        <f t="shared" si="150"/>
        <v/>
      </c>
      <c r="AC851" s="347" t="str">
        <f t="shared" si="151"/>
        <v/>
      </c>
      <c r="AD851" s="347" t="str">
        <f t="shared" si="152"/>
        <v/>
      </c>
      <c r="AE851" s="347" t="str">
        <f t="shared" si="153"/>
        <v/>
      </c>
    </row>
    <row r="852" spans="1:31" s="344" customFormat="1" ht="21" customHeight="1" x14ac:dyDescent="0.25">
      <c r="A852" s="346" t="s">
        <v>14229</v>
      </c>
      <c r="B852" s="346" t="s">
        <v>15922</v>
      </c>
      <c r="C852" s="346" t="s">
        <v>14946</v>
      </c>
      <c r="D852" s="346" t="s">
        <v>4</v>
      </c>
      <c r="E852" s="346" t="s">
        <v>103</v>
      </c>
      <c r="F852" s="346">
        <v>5</v>
      </c>
      <c r="G852" s="346">
        <v>2</v>
      </c>
      <c r="H852" s="346">
        <v>0</v>
      </c>
      <c r="I852" s="346" t="s">
        <v>14946</v>
      </c>
      <c r="J852" s="346"/>
      <c r="K852" s="346" t="s">
        <v>14947</v>
      </c>
      <c r="L852" s="346"/>
      <c r="M852" s="346" t="s">
        <v>14946</v>
      </c>
      <c r="N852" s="346" t="s">
        <v>14948</v>
      </c>
      <c r="O852" s="346" t="s">
        <v>14949</v>
      </c>
      <c r="P852" s="346" t="s">
        <v>14950</v>
      </c>
      <c r="Q852" s="346" t="s">
        <v>14951</v>
      </c>
      <c r="R852" s="347">
        <f t="shared" si="140"/>
        <v>0</v>
      </c>
      <c r="S852" s="347">
        <f t="shared" si="141"/>
        <v>0</v>
      </c>
      <c r="T852" s="347">
        <f t="shared" si="142"/>
        <v>0</v>
      </c>
      <c r="U852" s="347">
        <f t="shared" si="143"/>
        <v>0</v>
      </c>
      <c r="V852" s="347">
        <f t="shared" si="144"/>
        <v>0</v>
      </c>
      <c r="W852" s="347">
        <f t="shared" si="145"/>
        <v>0</v>
      </c>
      <c r="X852" s="347">
        <f t="shared" si="146"/>
        <v>0</v>
      </c>
      <c r="Y852" s="347">
        <f t="shared" si="147"/>
        <v>0</v>
      </c>
      <c r="Z852" s="347">
        <f t="shared" si="148"/>
        <v>0</v>
      </c>
      <c r="AA852" s="347">
        <f t="shared" si="149"/>
        <v>0</v>
      </c>
      <c r="AB852" s="347" t="str">
        <f t="shared" si="150"/>
        <v/>
      </c>
      <c r="AC852" s="347" t="str">
        <f t="shared" si="151"/>
        <v/>
      </c>
      <c r="AD852" s="347" t="str">
        <f t="shared" si="152"/>
        <v/>
      </c>
      <c r="AE852" s="347" t="str">
        <f t="shared" si="153"/>
        <v/>
      </c>
    </row>
    <row r="853" spans="1:31" s="344" customFormat="1" ht="21" customHeight="1" x14ac:dyDescent="0.25">
      <c r="A853" s="346" t="s">
        <v>14229</v>
      </c>
      <c r="B853" s="346" t="s">
        <v>15923</v>
      </c>
      <c r="C853" s="346" t="s">
        <v>15134</v>
      </c>
      <c r="D853" s="346" t="s">
        <v>1</v>
      </c>
      <c r="E853" s="346" t="s">
        <v>103</v>
      </c>
      <c r="F853" s="346">
        <v>1</v>
      </c>
      <c r="G853" s="346">
        <v>0</v>
      </c>
      <c r="H853" s="346">
        <v>3</v>
      </c>
      <c r="I853" s="346"/>
      <c r="J853" s="346" t="s">
        <v>15134</v>
      </c>
      <c r="K853" s="346"/>
      <c r="L853" s="346" t="s">
        <v>15147</v>
      </c>
      <c r="M853" s="346" t="s">
        <v>15134</v>
      </c>
      <c r="N853" s="346" t="s">
        <v>1480</v>
      </c>
      <c r="O853" s="346" t="s">
        <v>15136</v>
      </c>
      <c r="P853" s="346" t="s">
        <v>156</v>
      </c>
      <c r="Q853" s="346" t="s">
        <v>152</v>
      </c>
      <c r="R853" s="347">
        <f t="shared" si="140"/>
        <v>0</v>
      </c>
      <c r="S853" s="347">
        <f t="shared" si="141"/>
        <v>0</v>
      </c>
      <c r="T853" s="347">
        <f t="shared" si="142"/>
        <v>0</v>
      </c>
      <c r="U853" s="347">
        <f t="shared" si="143"/>
        <v>0</v>
      </c>
      <c r="V853" s="347">
        <f t="shared" si="144"/>
        <v>0</v>
      </c>
      <c r="W853" s="347">
        <f t="shared" si="145"/>
        <v>0</v>
      </c>
      <c r="X853" s="347">
        <f t="shared" si="146"/>
        <v>0</v>
      </c>
      <c r="Y853" s="347">
        <f t="shared" si="147"/>
        <v>0</v>
      </c>
      <c r="Z853" s="347">
        <f t="shared" si="148"/>
        <v>0</v>
      </c>
      <c r="AA853" s="347">
        <f t="shared" si="149"/>
        <v>0</v>
      </c>
      <c r="AB853" s="347" t="str">
        <f t="shared" si="150"/>
        <v/>
      </c>
      <c r="AC853" s="347" t="str">
        <f t="shared" si="151"/>
        <v/>
      </c>
      <c r="AD853" s="347" t="str">
        <f t="shared" si="152"/>
        <v/>
      </c>
      <c r="AE853" s="347" t="str">
        <f t="shared" si="153"/>
        <v/>
      </c>
    </row>
    <row r="854" spans="1:31" s="344" customFormat="1" ht="21" customHeight="1" x14ac:dyDescent="0.25">
      <c r="A854" s="346" t="s">
        <v>14229</v>
      </c>
      <c r="B854" s="346" t="s">
        <v>15924</v>
      </c>
      <c r="C854" s="346" t="s">
        <v>15138</v>
      </c>
      <c r="D854" s="346" t="s">
        <v>1</v>
      </c>
      <c r="E854" s="346" t="s">
        <v>103</v>
      </c>
      <c r="F854" s="346">
        <v>2</v>
      </c>
      <c r="G854" s="346">
        <v>0</v>
      </c>
      <c r="H854" s="346">
        <v>3</v>
      </c>
      <c r="I854" s="346"/>
      <c r="J854" s="346" t="s">
        <v>15138</v>
      </c>
      <c r="K854" s="346"/>
      <c r="L854" s="346" t="s">
        <v>15149</v>
      </c>
      <c r="M854" s="346" t="s">
        <v>15138</v>
      </c>
      <c r="N854" s="346" t="s">
        <v>15140</v>
      </c>
      <c r="O854" s="346" t="s">
        <v>15141</v>
      </c>
      <c r="P854" s="346" t="s">
        <v>141</v>
      </c>
      <c r="Q854" s="346" t="s">
        <v>15142</v>
      </c>
      <c r="R854" s="347">
        <f t="shared" si="140"/>
        <v>0</v>
      </c>
      <c r="S854" s="347">
        <f t="shared" si="141"/>
        <v>0</v>
      </c>
      <c r="T854" s="347">
        <f t="shared" si="142"/>
        <v>0</v>
      </c>
      <c r="U854" s="347">
        <f t="shared" si="143"/>
        <v>0</v>
      </c>
      <c r="V854" s="347">
        <f t="shared" si="144"/>
        <v>0</v>
      </c>
      <c r="W854" s="347">
        <f t="shared" si="145"/>
        <v>0</v>
      </c>
      <c r="X854" s="347">
        <f t="shared" si="146"/>
        <v>0</v>
      </c>
      <c r="Y854" s="347">
        <f t="shared" si="147"/>
        <v>0</v>
      </c>
      <c r="Z854" s="347">
        <f t="shared" si="148"/>
        <v>0</v>
      </c>
      <c r="AA854" s="347">
        <f t="shared" si="149"/>
        <v>0</v>
      </c>
      <c r="AB854" s="347" t="str">
        <f t="shared" si="150"/>
        <v/>
      </c>
      <c r="AC854" s="347" t="str">
        <f t="shared" si="151"/>
        <v/>
      </c>
      <c r="AD854" s="347" t="str">
        <f t="shared" si="152"/>
        <v/>
      </c>
      <c r="AE854" s="347" t="str">
        <f t="shared" si="153"/>
        <v/>
      </c>
    </row>
    <row r="855" spans="1:31" s="344" customFormat="1" ht="21" customHeight="1" x14ac:dyDescent="0.25">
      <c r="A855" s="346" t="s">
        <v>14229</v>
      </c>
      <c r="B855" s="346" t="s">
        <v>15925</v>
      </c>
      <c r="C855" s="346" t="s">
        <v>14940</v>
      </c>
      <c r="D855" s="346" t="s">
        <v>1</v>
      </c>
      <c r="E855" s="346" t="s">
        <v>103</v>
      </c>
      <c r="F855" s="346">
        <v>3</v>
      </c>
      <c r="G855" s="346">
        <v>0</v>
      </c>
      <c r="H855" s="346">
        <v>2</v>
      </c>
      <c r="I855" s="346"/>
      <c r="J855" s="346" t="s">
        <v>14940</v>
      </c>
      <c r="K855" s="346"/>
      <c r="L855" s="346" t="s">
        <v>14957</v>
      </c>
      <c r="M855" s="346" t="s">
        <v>14940</v>
      </c>
      <c r="N855" s="346" t="s">
        <v>126</v>
      </c>
      <c r="O855" s="346" t="s">
        <v>14942</v>
      </c>
      <c r="P855" s="346" t="s">
        <v>14943</v>
      </c>
      <c r="Q855" s="346" t="s">
        <v>14944</v>
      </c>
      <c r="R855" s="347">
        <f t="shared" si="140"/>
        <v>0</v>
      </c>
      <c r="S855" s="347">
        <f t="shared" si="141"/>
        <v>0</v>
      </c>
      <c r="T855" s="347">
        <f t="shared" si="142"/>
        <v>0</v>
      </c>
      <c r="U855" s="347">
        <f t="shared" si="143"/>
        <v>0</v>
      </c>
      <c r="V855" s="347">
        <f t="shared" si="144"/>
        <v>0</v>
      </c>
      <c r="W855" s="347">
        <f t="shared" si="145"/>
        <v>0</v>
      </c>
      <c r="X855" s="347">
        <f t="shared" si="146"/>
        <v>0</v>
      </c>
      <c r="Y855" s="347">
        <f t="shared" si="147"/>
        <v>0</v>
      </c>
      <c r="Z855" s="347">
        <f t="shared" si="148"/>
        <v>0</v>
      </c>
      <c r="AA855" s="347">
        <f t="shared" si="149"/>
        <v>0</v>
      </c>
      <c r="AB855" s="347" t="str">
        <f t="shared" si="150"/>
        <v/>
      </c>
      <c r="AC855" s="347" t="str">
        <f t="shared" si="151"/>
        <v/>
      </c>
      <c r="AD855" s="347" t="str">
        <f t="shared" si="152"/>
        <v/>
      </c>
      <c r="AE855" s="347" t="str">
        <f t="shared" si="153"/>
        <v/>
      </c>
    </row>
    <row r="856" spans="1:31" s="344" customFormat="1" ht="21" customHeight="1" x14ac:dyDescent="0.25">
      <c r="A856" s="346" t="s">
        <v>14229</v>
      </c>
      <c r="B856" s="346" t="s">
        <v>15926</v>
      </c>
      <c r="C856" s="346" t="s">
        <v>14946</v>
      </c>
      <c r="D856" s="346" t="s">
        <v>1</v>
      </c>
      <c r="E856" s="346" t="s">
        <v>103</v>
      </c>
      <c r="F856" s="346">
        <v>4</v>
      </c>
      <c r="G856" s="346">
        <v>0</v>
      </c>
      <c r="H856" s="346">
        <v>2</v>
      </c>
      <c r="I856" s="346"/>
      <c r="J856" s="346" t="s">
        <v>14946</v>
      </c>
      <c r="K856" s="346"/>
      <c r="L856" s="346" t="s">
        <v>14959</v>
      </c>
      <c r="M856" s="346" t="s">
        <v>14946</v>
      </c>
      <c r="N856" s="346" t="s">
        <v>14948</v>
      </c>
      <c r="O856" s="346" t="s">
        <v>14949</v>
      </c>
      <c r="P856" s="346" t="s">
        <v>14950</v>
      </c>
      <c r="Q856" s="346" t="s">
        <v>14951</v>
      </c>
      <c r="R856" s="347">
        <f t="shared" si="140"/>
        <v>0</v>
      </c>
      <c r="S856" s="347">
        <f t="shared" si="141"/>
        <v>0</v>
      </c>
      <c r="T856" s="347">
        <f t="shared" si="142"/>
        <v>0</v>
      </c>
      <c r="U856" s="347">
        <f t="shared" si="143"/>
        <v>0</v>
      </c>
      <c r="V856" s="347">
        <f t="shared" si="144"/>
        <v>0</v>
      </c>
      <c r="W856" s="347">
        <f t="shared" si="145"/>
        <v>0</v>
      </c>
      <c r="X856" s="347">
        <f t="shared" si="146"/>
        <v>0</v>
      </c>
      <c r="Y856" s="347">
        <f t="shared" si="147"/>
        <v>0</v>
      </c>
      <c r="Z856" s="347">
        <f t="shared" si="148"/>
        <v>0</v>
      </c>
      <c r="AA856" s="347">
        <f t="shared" si="149"/>
        <v>0</v>
      </c>
      <c r="AB856" s="347" t="str">
        <f t="shared" si="150"/>
        <v/>
      </c>
      <c r="AC856" s="347" t="str">
        <f t="shared" si="151"/>
        <v/>
      </c>
      <c r="AD856" s="347" t="str">
        <f t="shared" si="152"/>
        <v/>
      </c>
      <c r="AE856" s="347" t="str">
        <f t="shared" si="153"/>
        <v/>
      </c>
    </row>
    <row r="857" spans="1:31" s="344" customFormat="1" ht="21" customHeight="1" x14ac:dyDescent="0.25">
      <c r="A857" s="346" t="s">
        <v>14229</v>
      </c>
      <c r="B857" s="346" t="s">
        <v>15927</v>
      </c>
      <c r="C857" s="346" t="s">
        <v>15928</v>
      </c>
      <c r="D857" s="346" t="s">
        <v>1</v>
      </c>
      <c r="E857" s="346" t="s">
        <v>14954</v>
      </c>
      <c r="F857" s="346">
        <v>5</v>
      </c>
      <c r="G857" s="346">
        <v>0</v>
      </c>
      <c r="H857" s="346">
        <v>0</v>
      </c>
      <c r="I857" s="346"/>
      <c r="J857" s="346"/>
      <c r="K857" s="346"/>
      <c r="L857" s="346"/>
      <c r="M857" s="346"/>
      <c r="N857" s="346"/>
      <c r="O857" s="346"/>
      <c r="P857" s="346"/>
      <c r="Q857" s="346"/>
      <c r="R857" s="347">
        <f t="shared" si="140"/>
        <v>0</v>
      </c>
      <c r="S857" s="347">
        <f t="shared" si="141"/>
        <v>0</v>
      </c>
      <c r="T857" s="347">
        <f t="shared" si="142"/>
        <v>0</v>
      </c>
      <c r="U857" s="347">
        <f t="shared" si="143"/>
        <v>0</v>
      </c>
      <c r="V857" s="347">
        <f t="shared" si="144"/>
        <v>0</v>
      </c>
      <c r="W857" s="347">
        <f t="shared" si="145"/>
        <v>0</v>
      </c>
      <c r="X857" s="347">
        <f t="shared" si="146"/>
        <v>0</v>
      </c>
      <c r="Y857" s="347">
        <f t="shared" si="147"/>
        <v>0</v>
      </c>
      <c r="Z857" s="347">
        <f t="shared" si="148"/>
        <v>0</v>
      </c>
      <c r="AA857" s="347">
        <f t="shared" si="149"/>
        <v>0</v>
      </c>
      <c r="AB857" s="347" t="str">
        <f t="shared" si="150"/>
        <v/>
      </c>
      <c r="AC857" s="347" t="str">
        <f t="shared" si="151"/>
        <v/>
      </c>
      <c r="AD857" s="347" t="str">
        <f t="shared" si="152"/>
        <v/>
      </c>
      <c r="AE857" s="347" t="str">
        <f t="shared" si="153"/>
        <v/>
      </c>
    </row>
    <row r="858" spans="1:31" s="344" customFormat="1" ht="21" customHeight="1" x14ac:dyDescent="0.25">
      <c r="A858" s="346" t="s">
        <v>14239</v>
      </c>
      <c r="B858" s="346" t="s">
        <v>15929</v>
      </c>
      <c r="C858" s="346" t="s">
        <v>15190</v>
      </c>
      <c r="D858" s="346" t="s">
        <v>4</v>
      </c>
      <c r="E858" s="346" t="s">
        <v>103</v>
      </c>
      <c r="F858" s="346">
        <v>1</v>
      </c>
      <c r="G858" s="346">
        <v>4</v>
      </c>
      <c r="H858" s="346">
        <v>0</v>
      </c>
      <c r="I858" s="346" t="s">
        <v>15190</v>
      </c>
      <c r="J858" s="346"/>
      <c r="K858" s="346" t="s">
        <v>15191</v>
      </c>
      <c r="L858" s="346"/>
      <c r="M858" s="346" t="s">
        <v>15190</v>
      </c>
      <c r="N858" s="346" t="s">
        <v>146</v>
      </c>
      <c r="O858" s="346" t="s">
        <v>15192</v>
      </c>
      <c r="P858" s="346" t="s">
        <v>15193</v>
      </c>
      <c r="Q858" s="346" t="s">
        <v>15194</v>
      </c>
      <c r="R858" s="347">
        <f t="shared" si="140"/>
        <v>0</v>
      </c>
      <c r="S858" s="347">
        <f t="shared" si="141"/>
        <v>0</v>
      </c>
      <c r="T858" s="347">
        <f t="shared" si="142"/>
        <v>0</v>
      </c>
      <c r="U858" s="347">
        <f t="shared" si="143"/>
        <v>0</v>
      </c>
      <c r="V858" s="347">
        <f t="shared" si="144"/>
        <v>0</v>
      </c>
      <c r="W858" s="347">
        <f t="shared" si="145"/>
        <v>0</v>
      </c>
      <c r="X858" s="347">
        <f t="shared" si="146"/>
        <v>0</v>
      </c>
      <c r="Y858" s="347">
        <f t="shared" si="147"/>
        <v>0</v>
      </c>
      <c r="Z858" s="347">
        <f t="shared" si="148"/>
        <v>0</v>
      </c>
      <c r="AA858" s="347">
        <f t="shared" si="149"/>
        <v>0</v>
      </c>
      <c r="AB858" s="347" t="str">
        <f t="shared" si="150"/>
        <v/>
      </c>
      <c r="AC858" s="347" t="str">
        <f t="shared" si="151"/>
        <v/>
      </c>
      <c r="AD858" s="347" t="str">
        <f t="shared" si="152"/>
        <v/>
      </c>
      <c r="AE858" s="347" t="str">
        <f t="shared" si="153"/>
        <v/>
      </c>
    </row>
    <row r="859" spans="1:31" s="344" customFormat="1" ht="21" customHeight="1" x14ac:dyDescent="0.25">
      <c r="A859" s="346" t="s">
        <v>14239</v>
      </c>
      <c r="B859" s="346" t="s">
        <v>15930</v>
      </c>
      <c r="C859" s="346" t="s">
        <v>15196</v>
      </c>
      <c r="D859" s="346" t="s">
        <v>4</v>
      </c>
      <c r="E859" s="346" t="s">
        <v>103</v>
      </c>
      <c r="F859" s="346">
        <v>2</v>
      </c>
      <c r="G859" s="346">
        <v>3</v>
      </c>
      <c r="H859" s="346">
        <v>0</v>
      </c>
      <c r="I859" s="346" t="s">
        <v>15196</v>
      </c>
      <c r="J859" s="346"/>
      <c r="K859" s="346" t="s">
        <v>15197</v>
      </c>
      <c r="L859" s="346"/>
      <c r="M859" s="346" t="s">
        <v>15196</v>
      </c>
      <c r="N859" s="346" t="s">
        <v>147</v>
      </c>
      <c r="O859" s="346" t="s">
        <v>15931</v>
      </c>
      <c r="P859" s="346"/>
      <c r="Q859" s="346"/>
      <c r="R859" s="347">
        <f t="shared" si="140"/>
        <v>0</v>
      </c>
      <c r="S859" s="347">
        <f t="shared" si="141"/>
        <v>0</v>
      </c>
      <c r="T859" s="347">
        <f t="shared" si="142"/>
        <v>0</v>
      </c>
      <c r="U859" s="347">
        <f t="shared" si="143"/>
        <v>0</v>
      </c>
      <c r="V859" s="347">
        <f t="shared" si="144"/>
        <v>0</v>
      </c>
      <c r="W859" s="347">
        <f t="shared" si="145"/>
        <v>0</v>
      </c>
      <c r="X859" s="347">
        <f t="shared" si="146"/>
        <v>0</v>
      </c>
      <c r="Y859" s="347">
        <f t="shared" si="147"/>
        <v>0</v>
      </c>
      <c r="Z859" s="347">
        <f t="shared" si="148"/>
        <v>0</v>
      </c>
      <c r="AA859" s="347">
        <f t="shared" si="149"/>
        <v>0</v>
      </c>
      <c r="AB859" s="347" t="str">
        <f t="shared" si="150"/>
        <v/>
      </c>
      <c r="AC859" s="347" t="str">
        <f t="shared" si="151"/>
        <v/>
      </c>
      <c r="AD859" s="347" t="str">
        <f t="shared" si="152"/>
        <v/>
      </c>
      <c r="AE859" s="347" t="str">
        <f t="shared" si="153"/>
        <v/>
      </c>
    </row>
    <row r="860" spans="1:31" s="344" customFormat="1" ht="21" customHeight="1" x14ac:dyDescent="0.25">
      <c r="A860" s="346" t="s">
        <v>14239</v>
      </c>
      <c r="B860" s="346" t="s">
        <v>15932</v>
      </c>
      <c r="C860" s="346" t="s">
        <v>14933</v>
      </c>
      <c r="D860" s="346" t="s">
        <v>4</v>
      </c>
      <c r="E860" s="346" t="s">
        <v>103</v>
      </c>
      <c r="F860" s="346">
        <v>3</v>
      </c>
      <c r="G860" s="346">
        <v>3</v>
      </c>
      <c r="H860" s="346">
        <v>0</v>
      </c>
      <c r="I860" s="346" t="s">
        <v>14933</v>
      </c>
      <c r="J860" s="346"/>
      <c r="K860" s="346" t="s">
        <v>14934</v>
      </c>
      <c r="L860" s="346"/>
      <c r="M860" s="346" t="s">
        <v>14933</v>
      </c>
      <c r="N860" s="346" t="s">
        <v>14935</v>
      </c>
      <c r="O860" s="346" t="s">
        <v>14936</v>
      </c>
      <c r="P860" s="346" t="s">
        <v>14937</v>
      </c>
      <c r="Q860" s="346" t="s">
        <v>14938</v>
      </c>
      <c r="R860" s="347">
        <f t="shared" si="140"/>
        <v>0</v>
      </c>
      <c r="S860" s="347">
        <f t="shared" si="141"/>
        <v>0</v>
      </c>
      <c r="T860" s="347">
        <f t="shared" si="142"/>
        <v>0</v>
      </c>
      <c r="U860" s="347">
        <f t="shared" si="143"/>
        <v>0</v>
      </c>
      <c r="V860" s="347">
        <f t="shared" si="144"/>
        <v>0</v>
      </c>
      <c r="W860" s="347">
        <f t="shared" si="145"/>
        <v>0</v>
      </c>
      <c r="X860" s="347">
        <f t="shared" si="146"/>
        <v>0</v>
      </c>
      <c r="Y860" s="347">
        <f t="shared" si="147"/>
        <v>0</v>
      </c>
      <c r="Z860" s="347">
        <f t="shared" si="148"/>
        <v>0</v>
      </c>
      <c r="AA860" s="347">
        <f t="shared" si="149"/>
        <v>0</v>
      </c>
      <c r="AB860" s="347" t="str">
        <f t="shared" si="150"/>
        <v/>
      </c>
      <c r="AC860" s="347" t="str">
        <f t="shared" si="151"/>
        <v/>
      </c>
      <c r="AD860" s="347" t="str">
        <f t="shared" si="152"/>
        <v/>
      </c>
      <c r="AE860" s="347" t="str">
        <f t="shared" si="153"/>
        <v/>
      </c>
    </row>
    <row r="861" spans="1:31" s="344" customFormat="1" ht="21" customHeight="1" x14ac:dyDescent="0.25">
      <c r="A861" s="346" t="s">
        <v>14239</v>
      </c>
      <c r="B861" s="346" t="s">
        <v>15933</v>
      </c>
      <c r="C861" s="346" t="s">
        <v>14940</v>
      </c>
      <c r="D861" s="346" t="s">
        <v>4</v>
      </c>
      <c r="E861" s="346" t="s">
        <v>103</v>
      </c>
      <c r="F861" s="346">
        <v>4</v>
      </c>
      <c r="G861" s="346">
        <v>2</v>
      </c>
      <c r="H861" s="346">
        <v>0</v>
      </c>
      <c r="I861" s="346" t="s">
        <v>14940</v>
      </c>
      <c r="J861" s="346"/>
      <c r="K861" s="346" t="s">
        <v>14941</v>
      </c>
      <c r="L861" s="346"/>
      <c r="M861" s="346" t="s">
        <v>14940</v>
      </c>
      <c r="N861" s="346" t="s">
        <v>126</v>
      </c>
      <c r="O861" s="346" t="s">
        <v>14942</v>
      </c>
      <c r="P861" s="346" t="s">
        <v>14943</v>
      </c>
      <c r="Q861" s="346" t="s">
        <v>14944</v>
      </c>
      <c r="R861" s="347">
        <f t="shared" si="140"/>
        <v>0</v>
      </c>
      <c r="S861" s="347">
        <f t="shared" si="141"/>
        <v>0</v>
      </c>
      <c r="T861" s="347">
        <f t="shared" si="142"/>
        <v>0</v>
      </c>
      <c r="U861" s="347">
        <f t="shared" si="143"/>
        <v>0</v>
      </c>
      <c r="V861" s="347">
        <f t="shared" si="144"/>
        <v>0</v>
      </c>
      <c r="W861" s="347">
        <f t="shared" si="145"/>
        <v>0</v>
      </c>
      <c r="X861" s="347">
        <f t="shared" si="146"/>
        <v>0</v>
      </c>
      <c r="Y861" s="347">
        <f t="shared" si="147"/>
        <v>0</v>
      </c>
      <c r="Z861" s="347">
        <f t="shared" si="148"/>
        <v>0</v>
      </c>
      <c r="AA861" s="347">
        <f t="shared" si="149"/>
        <v>0</v>
      </c>
      <c r="AB861" s="347" t="str">
        <f t="shared" si="150"/>
        <v/>
      </c>
      <c r="AC861" s="347" t="str">
        <f t="shared" si="151"/>
        <v/>
      </c>
      <c r="AD861" s="347" t="str">
        <f t="shared" si="152"/>
        <v/>
      </c>
      <c r="AE861" s="347" t="str">
        <f t="shared" si="153"/>
        <v/>
      </c>
    </row>
    <row r="862" spans="1:31" s="344" customFormat="1" ht="21" customHeight="1" x14ac:dyDescent="0.25">
      <c r="A862" s="346" t="s">
        <v>14239</v>
      </c>
      <c r="B862" s="346" t="s">
        <v>15934</v>
      </c>
      <c r="C862" s="346" t="s">
        <v>15935</v>
      </c>
      <c r="D862" s="346" t="s">
        <v>4</v>
      </c>
      <c r="E862" s="346" t="s">
        <v>14954</v>
      </c>
      <c r="F862" s="346">
        <v>5</v>
      </c>
      <c r="G862" s="346">
        <v>0</v>
      </c>
      <c r="H862" s="346">
        <v>0</v>
      </c>
      <c r="I862" s="346"/>
      <c r="J862" s="346"/>
      <c r="K862" s="346"/>
      <c r="L862" s="346"/>
      <c r="M862" s="346"/>
      <c r="N862" s="346"/>
      <c r="O862" s="346"/>
      <c r="P862" s="346"/>
      <c r="Q862" s="346"/>
      <c r="R862" s="347">
        <f t="shared" si="140"/>
        <v>0</v>
      </c>
      <c r="S862" s="347">
        <f t="shared" si="141"/>
        <v>0</v>
      </c>
      <c r="T862" s="347">
        <f t="shared" si="142"/>
        <v>0</v>
      </c>
      <c r="U862" s="347">
        <f t="shared" si="143"/>
        <v>0</v>
      </c>
      <c r="V862" s="347">
        <f t="shared" si="144"/>
        <v>0</v>
      </c>
      <c r="W862" s="347">
        <f t="shared" si="145"/>
        <v>0</v>
      </c>
      <c r="X862" s="347">
        <f t="shared" si="146"/>
        <v>0</v>
      </c>
      <c r="Y862" s="347">
        <f t="shared" si="147"/>
        <v>0</v>
      </c>
      <c r="Z862" s="347">
        <f t="shared" si="148"/>
        <v>0</v>
      </c>
      <c r="AA862" s="347">
        <f t="shared" si="149"/>
        <v>0</v>
      </c>
      <c r="AB862" s="347" t="str">
        <f t="shared" si="150"/>
        <v/>
      </c>
      <c r="AC862" s="347" t="str">
        <f t="shared" si="151"/>
        <v/>
      </c>
      <c r="AD862" s="347" t="str">
        <f t="shared" si="152"/>
        <v/>
      </c>
      <c r="AE862" s="347" t="str">
        <f t="shared" si="153"/>
        <v/>
      </c>
    </row>
    <row r="863" spans="1:31" s="344" customFormat="1" ht="21" customHeight="1" x14ac:dyDescent="0.25">
      <c r="A863" s="346" t="s">
        <v>14239</v>
      </c>
      <c r="B863" s="346" t="s">
        <v>15936</v>
      </c>
      <c r="C863" s="346" t="s">
        <v>15190</v>
      </c>
      <c r="D863" s="346" t="s">
        <v>1</v>
      </c>
      <c r="E863" s="346" t="s">
        <v>103</v>
      </c>
      <c r="F863" s="346">
        <v>1</v>
      </c>
      <c r="G863" s="346">
        <v>0</v>
      </c>
      <c r="H863" s="346">
        <v>3</v>
      </c>
      <c r="I863" s="346"/>
      <c r="J863" s="346" t="s">
        <v>15190</v>
      </c>
      <c r="K863" s="346"/>
      <c r="L863" s="346" t="s">
        <v>15203</v>
      </c>
      <c r="M863" s="346" t="s">
        <v>15190</v>
      </c>
      <c r="N863" s="346" t="s">
        <v>146</v>
      </c>
      <c r="O863" s="346" t="s">
        <v>15192</v>
      </c>
      <c r="P863" s="346" t="s">
        <v>15193</v>
      </c>
      <c r="Q863" s="346" t="s">
        <v>15194</v>
      </c>
      <c r="R863" s="347">
        <f t="shared" si="140"/>
        <v>0</v>
      </c>
      <c r="S863" s="347">
        <f t="shared" si="141"/>
        <v>0</v>
      </c>
      <c r="T863" s="347">
        <f t="shared" si="142"/>
        <v>0</v>
      </c>
      <c r="U863" s="347">
        <f t="shared" si="143"/>
        <v>0</v>
      </c>
      <c r="V863" s="347">
        <f t="shared" si="144"/>
        <v>0</v>
      </c>
      <c r="W863" s="347">
        <f t="shared" si="145"/>
        <v>0</v>
      </c>
      <c r="X863" s="347">
        <f t="shared" si="146"/>
        <v>0</v>
      </c>
      <c r="Y863" s="347">
        <f t="shared" si="147"/>
        <v>0</v>
      </c>
      <c r="Z863" s="347">
        <f t="shared" si="148"/>
        <v>0</v>
      </c>
      <c r="AA863" s="347">
        <f t="shared" si="149"/>
        <v>0</v>
      </c>
      <c r="AB863" s="347" t="str">
        <f t="shared" si="150"/>
        <v/>
      </c>
      <c r="AC863" s="347" t="str">
        <f t="shared" si="151"/>
        <v/>
      </c>
      <c r="AD863" s="347" t="str">
        <f t="shared" si="152"/>
        <v/>
      </c>
      <c r="AE863" s="347" t="str">
        <f t="shared" si="153"/>
        <v/>
      </c>
    </row>
    <row r="864" spans="1:31" s="344" customFormat="1" ht="21" customHeight="1" x14ac:dyDescent="0.25">
      <c r="A864" s="346" t="s">
        <v>14239</v>
      </c>
      <c r="B864" s="346" t="s">
        <v>15937</v>
      </c>
      <c r="C864" s="346" t="s">
        <v>15196</v>
      </c>
      <c r="D864" s="346" t="s">
        <v>1</v>
      </c>
      <c r="E864" s="346" t="s">
        <v>103</v>
      </c>
      <c r="F864" s="346">
        <v>2</v>
      </c>
      <c r="G864" s="346">
        <v>0</v>
      </c>
      <c r="H864" s="346">
        <v>3</v>
      </c>
      <c r="I864" s="346"/>
      <c r="J864" s="346" t="s">
        <v>15196</v>
      </c>
      <c r="K864" s="346"/>
      <c r="L864" s="346" t="s">
        <v>15205</v>
      </c>
      <c r="M864" s="346" t="s">
        <v>15196</v>
      </c>
      <c r="N864" s="346" t="s">
        <v>147</v>
      </c>
      <c r="O864" s="346" t="s">
        <v>15931</v>
      </c>
      <c r="P864" s="346"/>
      <c r="Q864" s="346"/>
      <c r="R864" s="347">
        <f t="shared" si="140"/>
        <v>0</v>
      </c>
      <c r="S864" s="347">
        <f t="shared" si="141"/>
        <v>0</v>
      </c>
      <c r="T864" s="347">
        <f t="shared" si="142"/>
        <v>0</v>
      </c>
      <c r="U864" s="347">
        <f t="shared" si="143"/>
        <v>0</v>
      </c>
      <c r="V864" s="347">
        <f t="shared" si="144"/>
        <v>0</v>
      </c>
      <c r="W864" s="347">
        <f t="shared" si="145"/>
        <v>0</v>
      </c>
      <c r="X864" s="347">
        <f t="shared" si="146"/>
        <v>0</v>
      </c>
      <c r="Y864" s="347">
        <f t="shared" si="147"/>
        <v>0</v>
      </c>
      <c r="Z864" s="347">
        <f t="shared" si="148"/>
        <v>0</v>
      </c>
      <c r="AA864" s="347">
        <f t="shared" si="149"/>
        <v>0</v>
      </c>
      <c r="AB864" s="347" t="str">
        <f t="shared" si="150"/>
        <v/>
      </c>
      <c r="AC864" s="347" t="str">
        <f t="shared" si="151"/>
        <v/>
      </c>
      <c r="AD864" s="347" t="str">
        <f t="shared" si="152"/>
        <v/>
      </c>
      <c r="AE864" s="347" t="str">
        <f t="shared" si="153"/>
        <v/>
      </c>
    </row>
    <row r="865" spans="1:31" s="344" customFormat="1" ht="21" customHeight="1" x14ac:dyDescent="0.25">
      <c r="A865" s="346" t="s">
        <v>14239</v>
      </c>
      <c r="B865" s="346" t="s">
        <v>15938</v>
      </c>
      <c r="C865" s="346" t="s">
        <v>14940</v>
      </c>
      <c r="D865" s="346" t="s">
        <v>1</v>
      </c>
      <c r="E865" s="346" t="s">
        <v>103</v>
      </c>
      <c r="F865" s="346">
        <v>3</v>
      </c>
      <c r="G865" s="346">
        <v>0</v>
      </c>
      <c r="H865" s="346">
        <v>2</v>
      </c>
      <c r="I865" s="346"/>
      <c r="J865" s="346" t="s">
        <v>14940</v>
      </c>
      <c r="K865" s="346"/>
      <c r="L865" s="346" t="s">
        <v>14957</v>
      </c>
      <c r="M865" s="346" t="s">
        <v>14940</v>
      </c>
      <c r="N865" s="346" t="s">
        <v>126</v>
      </c>
      <c r="O865" s="346" t="s">
        <v>14942</v>
      </c>
      <c r="P865" s="346" t="s">
        <v>14943</v>
      </c>
      <c r="Q865" s="346" t="s">
        <v>14944</v>
      </c>
      <c r="R865" s="347">
        <f t="shared" si="140"/>
        <v>0</v>
      </c>
      <c r="S865" s="347">
        <f t="shared" si="141"/>
        <v>0</v>
      </c>
      <c r="T865" s="347">
        <f t="shared" si="142"/>
        <v>0</v>
      </c>
      <c r="U865" s="347">
        <f t="shared" si="143"/>
        <v>0</v>
      </c>
      <c r="V865" s="347">
        <f t="shared" si="144"/>
        <v>0</v>
      </c>
      <c r="W865" s="347">
        <f t="shared" si="145"/>
        <v>0</v>
      </c>
      <c r="X865" s="347">
        <f t="shared" si="146"/>
        <v>0</v>
      </c>
      <c r="Y865" s="347">
        <f t="shared" si="147"/>
        <v>0</v>
      </c>
      <c r="Z865" s="347">
        <f t="shared" si="148"/>
        <v>0</v>
      </c>
      <c r="AA865" s="347">
        <f t="shared" si="149"/>
        <v>0</v>
      </c>
      <c r="AB865" s="347" t="str">
        <f t="shared" si="150"/>
        <v/>
      </c>
      <c r="AC865" s="347" t="str">
        <f t="shared" si="151"/>
        <v/>
      </c>
      <c r="AD865" s="347" t="str">
        <f t="shared" si="152"/>
        <v/>
      </c>
      <c r="AE865" s="347" t="str">
        <f t="shared" si="153"/>
        <v/>
      </c>
    </row>
    <row r="866" spans="1:31" s="344" customFormat="1" ht="21" customHeight="1" x14ac:dyDescent="0.25">
      <c r="A866" s="346" t="s">
        <v>14239</v>
      </c>
      <c r="B866" s="346" t="s">
        <v>15939</v>
      </c>
      <c r="C866" s="346" t="s">
        <v>14946</v>
      </c>
      <c r="D866" s="346" t="s">
        <v>1</v>
      </c>
      <c r="E866" s="346" t="s">
        <v>103</v>
      </c>
      <c r="F866" s="346">
        <v>4</v>
      </c>
      <c r="G866" s="346">
        <v>0</v>
      </c>
      <c r="H866" s="346">
        <v>2</v>
      </c>
      <c r="I866" s="346"/>
      <c r="J866" s="346" t="s">
        <v>14946</v>
      </c>
      <c r="K866" s="346"/>
      <c r="L866" s="346" t="s">
        <v>14959</v>
      </c>
      <c r="M866" s="346" t="s">
        <v>14946</v>
      </c>
      <c r="N866" s="346" t="s">
        <v>14948</v>
      </c>
      <c r="O866" s="346" t="s">
        <v>14949</v>
      </c>
      <c r="P866" s="346" t="s">
        <v>14950</v>
      </c>
      <c r="Q866" s="346" t="s">
        <v>14951</v>
      </c>
      <c r="R866" s="347">
        <f t="shared" si="140"/>
        <v>0</v>
      </c>
      <c r="S866" s="347">
        <f t="shared" si="141"/>
        <v>0</v>
      </c>
      <c r="T866" s="347">
        <f t="shared" si="142"/>
        <v>0</v>
      </c>
      <c r="U866" s="347">
        <f t="shared" si="143"/>
        <v>0</v>
      </c>
      <c r="V866" s="347">
        <f t="shared" si="144"/>
        <v>0</v>
      </c>
      <c r="W866" s="347">
        <f t="shared" si="145"/>
        <v>0</v>
      </c>
      <c r="X866" s="347">
        <f t="shared" si="146"/>
        <v>0</v>
      </c>
      <c r="Y866" s="347">
        <f t="shared" si="147"/>
        <v>0</v>
      </c>
      <c r="Z866" s="347">
        <f t="shared" si="148"/>
        <v>0</v>
      </c>
      <c r="AA866" s="347">
        <f t="shared" si="149"/>
        <v>0</v>
      </c>
      <c r="AB866" s="347" t="str">
        <f t="shared" si="150"/>
        <v/>
      </c>
      <c r="AC866" s="347" t="str">
        <f t="shared" si="151"/>
        <v/>
      </c>
      <c r="AD866" s="347" t="str">
        <f t="shared" si="152"/>
        <v/>
      </c>
      <c r="AE866" s="347" t="str">
        <f t="shared" si="153"/>
        <v/>
      </c>
    </row>
    <row r="867" spans="1:31" s="344" customFormat="1" ht="21" customHeight="1" x14ac:dyDescent="0.25">
      <c r="A867" s="346" t="s">
        <v>14239</v>
      </c>
      <c r="B867" s="346" t="s">
        <v>15940</v>
      </c>
      <c r="C867" s="346" t="s">
        <v>15941</v>
      </c>
      <c r="D867" s="346" t="s">
        <v>1</v>
      </c>
      <c r="E867" s="346" t="s">
        <v>14954</v>
      </c>
      <c r="F867" s="346">
        <v>5</v>
      </c>
      <c r="G867" s="346">
        <v>0</v>
      </c>
      <c r="H867" s="346">
        <v>0</v>
      </c>
      <c r="I867" s="346"/>
      <c r="J867" s="346"/>
      <c r="K867" s="346"/>
      <c r="L867" s="346"/>
      <c r="M867" s="346"/>
      <c r="N867" s="346"/>
      <c r="O867" s="346"/>
      <c r="P867" s="346"/>
      <c r="Q867" s="346"/>
      <c r="R867" s="347">
        <f t="shared" si="140"/>
        <v>0</v>
      </c>
      <c r="S867" s="347">
        <f t="shared" si="141"/>
        <v>0</v>
      </c>
      <c r="T867" s="347">
        <f t="shared" si="142"/>
        <v>0</v>
      </c>
      <c r="U867" s="347">
        <f t="shared" si="143"/>
        <v>0</v>
      </c>
      <c r="V867" s="347">
        <f t="shared" si="144"/>
        <v>0</v>
      </c>
      <c r="W867" s="347">
        <f t="shared" si="145"/>
        <v>0</v>
      </c>
      <c r="X867" s="347">
        <f t="shared" si="146"/>
        <v>0</v>
      </c>
      <c r="Y867" s="347">
        <f t="shared" si="147"/>
        <v>0</v>
      </c>
      <c r="Z867" s="347">
        <f t="shared" si="148"/>
        <v>0</v>
      </c>
      <c r="AA867" s="347">
        <f t="shared" si="149"/>
        <v>0</v>
      </c>
      <c r="AB867" s="347" t="str">
        <f t="shared" si="150"/>
        <v/>
      </c>
      <c r="AC867" s="347" t="str">
        <f t="shared" si="151"/>
        <v/>
      </c>
      <c r="AD867" s="347" t="str">
        <f t="shared" si="152"/>
        <v/>
      </c>
      <c r="AE867" s="347" t="str">
        <f t="shared" si="153"/>
        <v/>
      </c>
    </row>
    <row r="868" spans="1:31" s="344" customFormat="1" ht="21" customHeight="1" x14ac:dyDescent="0.25">
      <c r="A868" s="346" t="s">
        <v>14248</v>
      </c>
      <c r="B868" s="346" t="s">
        <v>15942</v>
      </c>
      <c r="C868" s="346" t="s">
        <v>15000</v>
      </c>
      <c r="D868" s="346" t="s">
        <v>4</v>
      </c>
      <c r="E868" s="346" t="s">
        <v>103</v>
      </c>
      <c r="F868" s="346">
        <v>1</v>
      </c>
      <c r="G868" s="346">
        <v>3</v>
      </c>
      <c r="H868" s="346">
        <v>0</v>
      </c>
      <c r="I868" s="346" t="s">
        <v>15000</v>
      </c>
      <c r="J868" s="346"/>
      <c r="K868" s="346" t="s">
        <v>15001</v>
      </c>
      <c r="L868" s="346"/>
      <c r="M868" s="346" t="s">
        <v>15000</v>
      </c>
      <c r="N868" s="346" t="s">
        <v>15002</v>
      </c>
      <c r="O868" s="346" t="s">
        <v>15003</v>
      </c>
      <c r="P868" s="346" t="s">
        <v>15004</v>
      </c>
      <c r="Q868" s="346" t="s">
        <v>15005</v>
      </c>
      <c r="R868" s="347">
        <f t="shared" si="140"/>
        <v>0</v>
      </c>
      <c r="S868" s="347">
        <f t="shared" si="141"/>
        <v>0</v>
      </c>
      <c r="T868" s="347">
        <f t="shared" si="142"/>
        <v>0</v>
      </c>
      <c r="U868" s="347">
        <f t="shared" si="143"/>
        <v>0</v>
      </c>
      <c r="V868" s="347">
        <f t="shared" si="144"/>
        <v>0</v>
      </c>
      <c r="W868" s="347">
        <f t="shared" si="145"/>
        <v>0</v>
      </c>
      <c r="X868" s="347">
        <f t="shared" si="146"/>
        <v>0</v>
      </c>
      <c r="Y868" s="347">
        <f t="shared" si="147"/>
        <v>0</v>
      </c>
      <c r="Z868" s="347">
        <f t="shared" si="148"/>
        <v>0</v>
      </c>
      <c r="AA868" s="347">
        <f t="shared" si="149"/>
        <v>0</v>
      </c>
      <c r="AB868" s="347" t="str">
        <f t="shared" si="150"/>
        <v/>
      </c>
      <c r="AC868" s="347" t="str">
        <f t="shared" si="151"/>
        <v/>
      </c>
      <c r="AD868" s="347" t="str">
        <f t="shared" si="152"/>
        <v/>
      </c>
      <c r="AE868" s="347" t="str">
        <f t="shared" si="153"/>
        <v/>
      </c>
    </row>
    <row r="869" spans="1:31" s="344" customFormat="1" ht="21" customHeight="1" x14ac:dyDescent="0.25">
      <c r="A869" s="346" t="s">
        <v>14248</v>
      </c>
      <c r="B869" s="346" t="s">
        <v>15943</v>
      </c>
      <c r="C869" s="346" t="s">
        <v>15007</v>
      </c>
      <c r="D869" s="346" t="s">
        <v>4</v>
      </c>
      <c r="E869" s="346" t="s">
        <v>103</v>
      </c>
      <c r="F869" s="346">
        <v>2</v>
      </c>
      <c r="G869" s="346">
        <v>3</v>
      </c>
      <c r="H869" s="346">
        <v>0</v>
      </c>
      <c r="I869" s="346" t="s">
        <v>15007</v>
      </c>
      <c r="J869" s="346"/>
      <c r="K869" s="346" t="s">
        <v>15008</v>
      </c>
      <c r="L869" s="346"/>
      <c r="M869" s="346" t="s">
        <v>15007</v>
      </c>
      <c r="N869" s="346" t="s">
        <v>15003</v>
      </c>
      <c r="O869" s="346" t="s">
        <v>15931</v>
      </c>
      <c r="P869" s="346"/>
      <c r="Q869" s="346"/>
      <c r="R869" s="347">
        <f t="shared" si="140"/>
        <v>0</v>
      </c>
      <c r="S869" s="347">
        <f t="shared" si="141"/>
        <v>0</v>
      </c>
      <c r="T869" s="347">
        <f t="shared" si="142"/>
        <v>0</v>
      </c>
      <c r="U869" s="347">
        <f t="shared" si="143"/>
        <v>0</v>
      </c>
      <c r="V869" s="347">
        <f t="shared" si="144"/>
        <v>0</v>
      </c>
      <c r="W869" s="347">
        <f t="shared" si="145"/>
        <v>0</v>
      </c>
      <c r="X869" s="347">
        <f t="shared" si="146"/>
        <v>0</v>
      </c>
      <c r="Y869" s="347">
        <f t="shared" si="147"/>
        <v>0</v>
      </c>
      <c r="Z869" s="347">
        <f t="shared" si="148"/>
        <v>0</v>
      </c>
      <c r="AA869" s="347">
        <f t="shared" si="149"/>
        <v>0</v>
      </c>
      <c r="AB869" s="347" t="str">
        <f t="shared" si="150"/>
        <v/>
      </c>
      <c r="AC869" s="347" t="str">
        <f t="shared" si="151"/>
        <v/>
      </c>
      <c r="AD869" s="347" t="str">
        <f t="shared" si="152"/>
        <v/>
      </c>
      <c r="AE869" s="347" t="str">
        <f t="shared" si="153"/>
        <v/>
      </c>
    </row>
    <row r="870" spans="1:31" s="344" customFormat="1" ht="21" customHeight="1" x14ac:dyDescent="0.25">
      <c r="A870" s="346" t="s">
        <v>14248</v>
      </c>
      <c r="B870" s="346" t="s">
        <v>15944</v>
      </c>
      <c r="C870" s="346" t="s">
        <v>14933</v>
      </c>
      <c r="D870" s="346" t="s">
        <v>4</v>
      </c>
      <c r="E870" s="346" t="s">
        <v>103</v>
      </c>
      <c r="F870" s="346">
        <v>3</v>
      </c>
      <c r="G870" s="346">
        <v>2</v>
      </c>
      <c r="H870" s="346">
        <v>0</v>
      </c>
      <c r="I870" s="346" t="s">
        <v>14933</v>
      </c>
      <c r="J870" s="346"/>
      <c r="K870" s="346" t="s">
        <v>14934</v>
      </c>
      <c r="L870" s="346"/>
      <c r="M870" s="346" t="s">
        <v>14933</v>
      </c>
      <c r="N870" s="346" t="s">
        <v>14935</v>
      </c>
      <c r="O870" s="346" t="s">
        <v>14936</v>
      </c>
      <c r="P870" s="346" t="s">
        <v>14937</v>
      </c>
      <c r="Q870" s="346" t="s">
        <v>14938</v>
      </c>
      <c r="R870" s="347">
        <f t="shared" si="140"/>
        <v>0</v>
      </c>
      <c r="S870" s="347">
        <f t="shared" si="141"/>
        <v>0</v>
      </c>
      <c r="T870" s="347">
        <f t="shared" si="142"/>
        <v>0</v>
      </c>
      <c r="U870" s="347">
        <f t="shared" si="143"/>
        <v>0</v>
      </c>
      <c r="V870" s="347">
        <f t="shared" si="144"/>
        <v>0</v>
      </c>
      <c r="W870" s="347">
        <f t="shared" si="145"/>
        <v>0</v>
      </c>
      <c r="X870" s="347">
        <f t="shared" si="146"/>
        <v>0</v>
      </c>
      <c r="Y870" s="347">
        <f t="shared" si="147"/>
        <v>0</v>
      </c>
      <c r="Z870" s="347">
        <f t="shared" si="148"/>
        <v>0</v>
      </c>
      <c r="AA870" s="347">
        <f t="shared" si="149"/>
        <v>0</v>
      </c>
      <c r="AB870" s="347" t="str">
        <f t="shared" si="150"/>
        <v/>
      </c>
      <c r="AC870" s="347" t="str">
        <f t="shared" si="151"/>
        <v/>
      </c>
      <c r="AD870" s="347" t="str">
        <f t="shared" si="152"/>
        <v/>
      </c>
      <c r="AE870" s="347" t="str">
        <f t="shared" si="153"/>
        <v/>
      </c>
    </row>
    <row r="871" spans="1:31" s="344" customFormat="1" ht="21" customHeight="1" x14ac:dyDescent="0.25">
      <c r="A871" s="346" t="s">
        <v>14248</v>
      </c>
      <c r="B871" s="346" t="s">
        <v>15945</v>
      </c>
      <c r="C871" s="346" t="s">
        <v>14940</v>
      </c>
      <c r="D871" s="346" t="s">
        <v>4</v>
      </c>
      <c r="E871" s="346" t="s">
        <v>103</v>
      </c>
      <c r="F871" s="346">
        <v>4</v>
      </c>
      <c r="G871" s="346">
        <v>2</v>
      </c>
      <c r="H871" s="346">
        <v>0</v>
      </c>
      <c r="I871" s="346" t="s">
        <v>14940</v>
      </c>
      <c r="J871" s="346"/>
      <c r="K871" s="346" t="s">
        <v>14941</v>
      </c>
      <c r="L871" s="346"/>
      <c r="M871" s="346" t="s">
        <v>14940</v>
      </c>
      <c r="N871" s="346" t="s">
        <v>126</v>
      </c>
      <c r="O871" s="346" t="s">
        <v>14942</v>
      </c>
      <c r="P871" s="346" t="s">
        <v>14943</v>
      </c>
      <c r="Q871" s="346" t="s">
        <v>14944</v>
      </c>
      <c r="R871" s="347">
        <f t="shared" si="140"/>
        <v>0</v>
      </c>
      <c r="S871" s="347">
        <f t="shared" si="141"/>
        <v>0</v>
      </c>
      <c r="T871" s="347">
        <f t="shared" si="142"/>
        <v>0</v>
      </c>
      <c r="U871" s="347">
        <f t="shared" si="143"/>
        <v>0</v>
      </c>
      <c r="V871" s="347">
        <f t="shared" si="144"/>
        <v>0</v>
      </c>
      <c r="W871" s="347">
        <f t="shared" si="145"/>
        <v>0</v>
      </c>
      <c r="X871" s="347">
        <f t="shared" si="146"/>
        <v>0</v>
      </c>
      <c r="Y871" s="347">
        <f t="shared" si="147"/>
        <v>0</v>
      </c>
      <c r="Z871" s="347">
        <f t="shared" si="148"/>
        <v>0</v>
      </c>
      <c r="AA871" s="347">
        <f t="shared" si="149"/>
        <v>0</v>
      </c>
      <c r="AB871" s="347" t="str">
        <f t="shared" si="150"/>
        <v/>
      </c>
      <c r="AC871" s="347" t="str">
        <f t="shared" si="151"/>
        <v/>
      </c>
      <c r="AD871" s="347" t="str">
        <f t="shared" si="152"/>
        <v/>
      </c>
      <c r="AE871" s="347" t="str">
        <f t="shared" si="153"/>
        <v/>
      </c>
    </row>
    <row r="872" spans="1:31" s="344" customFormat="1" ht="21" customHeight="1" x14ac:dyDescent="0.25">
      <c r="A872" s="346" t="s">
        <v>14248</v>
      </c>
      <c r="B872" s="346" t="s">
        <v>15946</v>
      </c>
      <c r="C872" s="346" t="s">
        <v>15947</v>
      </c>
      <c r="D872" s="346" t="s">
        <v>4</v>
      </c>
      <c r="E872" s="346" t="s">
        <v>14954</v>
      </c>
      <c r="F872" s="346">
        <v>5</v>
      </c>
      <c r="G872" s="346">
        <v>0</v>
      </c>
      <c r="H872" s="346">
        <v>0</v>
      </c>
      <c r="I872" s="346"/>
      <c r="J872" s="346"/>
      <c r="K872" s="346"/>
      <c r="L872" s="346"/>
      <c r="M872" s="346"/>
      <c r="N872" s="346"/>
      <c r="O872" s="346"/>
      <c r="P872" s="346"/>
      <c r="Q872" s="346"/>
      <c r="R872" s="347">
        <f t="shared" si="140"/>
        <v>0</v>
      </c>
      <c r="S872" s="347">
        <f t="shared" si="141"/>
        <v>0</v>
      </c>
      <c r="T872" s="347">
        <f t="shared" si="142"/>
        <v>0</v>
      </c>
      <c r="U872" s="347">
        <f t="shared" si="143"/>
        <v>0</v>
      </c>
      <c r="V872" s="347">
        <f t="shared" si="144"/>
        <v>0</v>
      </c>
      <c r="W872" s="347">
        <f t="shared" si="145"/>
        <v>0</v>
      </c>
      <c r="X872" s="347">
        <f t="shared" si="146"/>
        <v>0</v>
      </c>
      <c r="Y872" s="347">
        <f t="shared" si="147"/>
        <v>0</v>
      </c>
      <c r="Z872" s="347">
        <f t="shared" si="148"/>
        <v>0</v>
      </c>
      <c r="AA872" s="347">
        <f t="shared" si="149"/>
        <v>0</v>
      </c>
      <c r="AB872" s="347" t="str">
        <f t="shared" si="150"/>
        <v/>
      </c>
      <c r="AC872" s="347" t="str">
        <f t="shared" si="151"/>
        <v/>
      </c>
      <c r="AD872" s="347" t="str">
        <f t="shared" si="152"/>
        <v/>
      </c>
      <c r="AE872" s="347" t="str">
        <f t="shared" si="153"/>
        <v/>
      </c>
    </row>
    <row r="873" spans="1:31" s="344" customFormat="1" ht="21" customHeight="1" x14ac:dyDescent="0.25">
      <c r="A873" s="346" t="s">
        <v>14248</v>
      </c>
      <c r="B873" s="346" t="s">
        <v>15948</v>
      </c>
      <c r="C873" s="346" t="s">
        <v>15000</v>
      </c>
      <c r="D873" s="346" t="s">
        <v>1</v>
      </c>
      <c r="E873" s="346" t="s">
        <v>103</v>
      </c>
      <c r="F873" s="346">
        <v>1</v>
      </c>
      <c r="G873" s="346">
        <v>0</v>
      </c>
      <c r="H873" s="346">
        <v>3</v>
      </c>
      <c r="I873" s="346"/>
      <c r="J873" s="346" t="s">
        <v>15000</v>
      </c>
      <c r="K873" s="346"/>
      <c r="L873" s="346" t="s">
        <v>15014</v>
      </c>
      <c r="M873" s="346" t="s">
        <v>15000</v>
      </c>
      <c r="N873" s="346" t="s">
        <v>15002</v>
      </c>
      <c r="O873" s="346" t="s">
        <v>15003</v>
      </c>
      <c r="P873" s="346" t="s">
        <v>15004</v>
      </c>
      <c r="Q873" s="346" t="s">
        <v>15005</v>
      </c>
      <c r="R873" s="347">
        <f t="shared" si="140"/>
        <v>0</v>
      </c>
      <c r="S873" s="347">
        <f t="shared" si="141"/>
        <v>0</v>
      </c>
      <c r="T873" s="347">
        <f t="shared" si="142"/>
        <v>0</v>
      </c>
      <c r="U873" s="347">
        <f t="shared" si="143"/>
        <v>0</v>
      </c>
      <c r="V873" s="347">
        <f t="shared" si="144"/>
        <v>0</v>
      </c>
      <c r="W873" s="347">
        <f t="shared" si="145"/>
        <v>0</v>
      </c>
      <c r="X873" s="347">
        <f t="shared" si="146"/>
        <v>0</v>
      </c>
      <c r="Y873" s="347">
        <f t="shared" si="147"/>
        <v>0</v>
      </c>
      <c r="Z873" s="347">
        <f t="shared" si="148"/>
        <v>0</v>
      </c>
      <c r="AA873" s="347">
        <f t="shared" si="149"/>
        <v>0</v>
      </c>
      <c r="AB873" s="347" t="str">
        <f t="shared" si="150"/>
        <v/>
      </c>
      <c r="AC873" s="347" t="str">
        <f t="shared" si="151"/>
        <v/>
      </c>
      <c r="AD873" s="347" t="str">
        <f t="shared" si="152"/>
        <v/>
      </c>
      <c r="AE873" s="347" t="str">
        <f t="shared" si="153"/>
        <v/>
      </c>
    </row>
    <row r="874" spans="1:31" s="344" customFormat="1" ht="21" customHeight="1" x14ac:dyDescent="0.25">
      <c r="A874" s="346" t="s">
        <v>14248</v>
      </c>
      <c r="B874" s="346" t="s">
        <v>15949</v>
      </c>
      <c r="C874" s="346" t="s">
        <v>15007</v>
      </c>
      <c r="D874" s="346" t="s">
        <v>1</v>
      </c>
      <c r="E874" s="346" t="s">
        <v>103</v>
      </c>
      <c r="F874" s="346">
        <v>2</v>
      </c>
      <c r="G874" s="346">
        <v>0</v>
      </c>
      <c r="H874" s="346">
        <v>2</v>
      </c>
      <c r="I874" s="346"/>
      <c r="J874" s="346" t="s">
        <v>15007</v>
      </c>
      <c r="K874" s="346"/>
      <c r="L874" s="346" t="s">
        <v>15016</v>
      </c>
      <c r="M874" s="346" t="s">
        <v>15007</v>
      </c>
      <c r="N874" s="346" t="s">
        <v>15003</v>
      </c>
      <c r="O874" s="346" t="s">
        <v>15931</v>
      </c>
      <c r="P874" s="346"/>
      <c r="Q874" s="346"/>
      <c r="R874" s="347">
        <f t="shared" si="140"/>
        <v>0</v>
      </c>
      <c r="S874" s="347">
        <f t="shared" si="141"/>
        <v>0</v>
      </c>
      <c r="T874" s="347">
        <f t="shared" si="142"/>
        <v>0</v>
      </c>
      <c r="U874" s="347">
        <f t="shared" si="143"/>
        <v>0</v>
      </c>
      <c r="V874" s="347">
        <f t="shared" si="144"/>
        <v>0</v>
      </c>
      <c r="W874" s="347">
        <f t="shared" si="145"/>
        <v>0</v>
      </c>
      <c r="X874" s="347">
        <f t="shared" si="146"/>
        <v>0</v>
      </c>
      <c r="Y874" s="347">
        <f t="shared" si="147"/>
        <v>0</v>
      </c>
      <c r="Z874" s="347">
        <f t="shared" si="148"/>
        <v>0</v>
      </c>
      <c r="AA874" s="347">
        <f t="shared" si="149"/>
        <v>0</v>
      </c>
      <c r="AB874" s="347" t="str">
        <f t="shared" si="150"/>
        <v/>
      </c>
      <c r="AC874" s="347" t="str">
        <f t="shared" si="151"/>
        <v/>
      </c>
      <c r="AD874" s="347" t="str">
        <f t="shared" si="152"/>
        <v/>
      </c>
      <c r="AE874" s="347" t="str">
        <f t="shared" si="153"/>
        <v/>
      </c>
    </row>
    <row r="875" spans="1:31" s="344" customFormat="1" ht="21" customHeight="1" x14ac:dyDescent="0.25">
      <c r="A875" s="346" t="s">
        <v>14248</v>
      </c>
      <c r="B875" s="346" t="s">
        <v>15950</v>
      </c>
      <c r="C875" s="346" t="s">
        <v>14940</v>
      </c>
      <c r="D875" s="346" t="s">
        <v>1</v>
      </c>
      <c r="E875" s="346" t="s">
        <v>103</v>
      </c>
      <c r="F875" s="346">
        <v>3</v>
      </c>
      <c r="G875" s="346">
        <v>0</v>
      </c>
      <c r="H875" s="346">
        <v>2</v>
      </c>
      <c r="I875" s="346"/>
      <c r="J875" s="346" t="s">
        <v>14940</v>
      </c>
      <c r="K875" s="346"/>
      <c r="L875" s="346" t="s">
        <v>14957</v>
      </c>
      <c r="M875" s="346" t="s">
        <v>14940</v>
      </c>
      <c r="N875" s="346" t="s">
        <v>126</v>
      </c>
      <c r="O875" s="346" t="s">
        <v>14942</v>
      </c>
      <c r="P875" s="346" t="s">
        <v>14943</v>
      </c>
      <c r="Q875" s="346" t="s">
        <v>14944</v>
      </c>
      <c r="R875" s="347">
        <f t="shared" si="140"/>
        <v>0</v>
      </c>
      <c r="S875" s="347">
        <f t="shared" si="141"/>
        <v>0</v>
      </c>
      <c r="T875" s="347">
        <f t="shared" si="142"/>
        <v>0</v>
      </c>
      <c r="U875" s="347">
        <f t="shared" si="143"/>
        <v>0</v>
      </c>
      <c r="V875" s="347">
        <f t="shared" si="144"/>
        <v>0</v>
      </c>
      <c r="W875" s="347">
        <f t="shared" si="145"/>
        <v>0</v>
      </c>
      <c r="X875" s="347">
        <f t="shared" si="146"/>
        <v>0</v>
      </c>
      <c r="Y875" s="347">
        <f t="shared" si="147"/>
        <v>0</v>
      </c>
      <c r="Z875" s="347">
        <f t="shared" si="148"/>
        <v>0</v>
      </c>
      <c r="AA875" s="347">
        <f t="shared" si="149"/>
        <v>0</v>
      </c>
      <c r="AB875" s="347" t="str">
        <f t="shared" si="150"/>
        <v/>
      </c>
      <c r="AC875" s="347" t="str">
        <f t="shared" si="151"/>
        <v/>
      </c>
      <c r="AD875" s="347" t="str">
        <f t="shared" si="152"/>
        <v/>
      </c>
      <c r="AE875" s="347" t="str">
        <f t="shared" si="153"/>
        <v/>
      </c>
    </row>
    <row r="876" spans="1:31" s="344" customFormat="1" ht="21" customHeight="1" x14ac:dyDescent="0.25">
      <c r="A876" s="346" t="s">
        <v>14248</v>
      </c>
      <c r="B876" s="346" t="s">
        <v>15951</v>
      </c>
      <c r="C876" s="346" t="s">
        <v>14946</v>
      </c>
      <c r="D876" s="346" t="s">
        <v>1</v>
      </c>
      <c r="E876" s="346" t="s">
        <v>103</v>
      </c>
      <c r="F876" s="346">
        <v>4</v>
      </c>
      <c r="G876" s="346">
        <v>0</v>
      </c>
      <c r="H876" s="346">
        <v>2</v>
      </c>
      <c r="I876" s="346"/>
      <c r="J876" s="346" t="s">
        <v>14946</v>
      </c>
      <c r="K876" s="346"/>
      <c r="L876" s="346" t="s">
        <v>14959</v>
      </c>
      <c r="M876" s="346" t="s">
        <v>14946</v>
      </c>
      <c r="N876" s="346" t="s">
        <v>14948</v>
      </c>
      <c r="O876" s="346" t="s">
        <v>14949</v>
      </c>
      <c r="P876" s="346" t="s">
        <v>14950</v>
      </c>
      <c r="Q876" s="346" t="s">
        <v>14951</v>
      </c>
      <c r="R876" s="347">
        <f t="shared" si="140"/>
        <v>0</v>
      </c>
      <c r="S876" s="347">
        <f t="shared" si="141"/>
        <v>0</v>
      </c>
      <c r="T876" s="347">
        <f t="shared" si="142"/>
        <v>0</v>
      </c>
      <c r="U876" s="347">
        <f t="shared" si="143"/>
        <v>0</v>
      </c>
      <c r="V876" s="347">
        <f t="shared" si="144"/>
        <v>0</v>
      </c>
      <c r="W876" s="347">
        <f t="shared" si="145"/>
        <v>0</v>
      </c>
      <c r="X876" s="347">
        <f t="shared" si="146"/>
        <v>0</v>
      </c>
      <c r="Y876" s="347">
        <f t="shared" si="147"/>
        <v>0</v>
      </c>
      <c r="Z876" s="347">
        <f t="shared" si="148"/>
        <v>0</v>
      </c>
      <c r="AA876" s="347">
        <f t="shared" si="149"/>
        <v>0</v>
      </c>
      <c r="AB876" s="347" t="str">
        <f t="shared" si="150"/>
        <v/>
      </c>
      <c r="AC876" s="347" t="str">
        <f t="shared" si="151"/>
        <v/>
      </c>
      <c r="AD876" s="347" t="str">
        <f t="shared" si="152"/>
        <v/>
      </c>
      <c r="AE876" s="347" t="str">
        <f t="shared" si="153"/>
        <v/>
      </c>
    </row>
    <row r="877" spans="1:31" s="344" customFormat="1" ht="21" customHeight="1" x14ac:dyDescent="0.25">
      <c r="A877" s="346" t="s">
        <v>14248</v>
      </c>
      <c r="B877" s="346" t="s">
        <v>15952</v>
      </c>
      <c r="C877" s="346" t="s">
        <v>15953</v>
      </c>
      <c r="D877" s="346" t="s">
        <v>1</v>
      </c>
      <c r="E877" s="346" t="s">
        <v>14954</v>
      </c>
      <c r="F877" s="346">
        <v>5</v>
      </c>
      <c r="G877" s="346">
        <v>0</v>
      </c>
      <c r="H877" s="346">
        <v>0</v>
      </c>
      <c r="I877" s="346"/>
      <c r="J877" s="346"/>
      <c r="K877" s="346"/>
      <c r="L877" s="346"/>
      <c r="M877" s="346"/>
      <c r="N877" s="346"/>
      <c r="O877" s="346"/>
      <c r="P877" s="346"/>
      <c r="Q877" s="346"/>
      <c r="R877" s="347">
        <f t="shared" si="140"/>
        <v>0</v>
      </c>
      <c r="S877" s="347">
        <f t="shared" si="141"/>
        <v>0</v>
      </c>
      <c r="T877" s="347">
        <f t="shared" si="142"/>
        <v>0</v>
      </c>
      <c r="U877" s="347">
        <f t="shared" si="143"/>
        <v>0</v>
      </c>
      <c r="V877" s="347">
        <f t="shared" si="144"/>
        <v>0</v>
      </c>
      <c r="W877" s="347">
        <f t="shared" si="145"/>
        <v>0</v>
      </c>
      <c r="X877" s="347">
        <f t="shared" si="146"/>
        <v>0</v>
      </c>
      <c r="Y877" s="347">
        <f t="shared" si="147"/>
        <v>0</v>
      </c>
      <c r="Z877" s="347">
        <f t="shared" si="148"/>
        <v>0</v>
      </c>
      <c r="AA877" s="347">
        <f t="shared" si="149"/>
        <v>0</v>
      </c>
      <c r="AB877" s="347" t="str">
        <f t="shared" si="150"/>
        <v/>
      </c>
      <c r="AC877" s="347" t="str">
        <f t="shared" si="151"/>
        <v/>
      </c>
      <c r="AD877" s="347" t="str">
        <f t="shared" si="152"/>
        <v/>
      </c>
      <c r="AE877" s="347" t="str">
        <f t="shared" si="153"/>
        <v/>
      </c>
    </row>
    <row r="878" spans="1:31" s="344" customFormat="1" ht="21" customHeight="1" x14ac:dyDescent="0.25">
      <c r="A878" s="346" t="s">
        <v>14257</v>
      </c>
      <c r="B878" s="346" t="s">
        <v>15954</v>
      </c>
      <c r="C878" s="346" t="s">
        <v>15955</v>
      </c>
      <c r="D878" s="346" t="s">
        <v>4</v>
      </c>
      <c r="E878" s="346" t="s">
        <v>103</v>
      </c>
      <c r="F878" s="346">
        <v>1</v>
      </c>
      <c r="G878" s="346">
        <v>4</v>
      </c>
      <c r="H878" s="346">
        <v>0</v>
      </c>
      <c r="I878" s="346" t="s">
        <v>15955</v>
      </c>
      <c r="J878" s="346"/>
      <c r="K878" s="346" t="s">
        <v>15956</v>
      </c>
      <c r="L878" s="346"/>
      <c r="M878" s="346" t="s">
        <v>15955</v>
      </c>
      <c r="N878" s="346" t="s">
        <v>15957</v>
      </c>
      <c r="O878" s="346" t="s">
        <v>15958</v>
      </c>
      <c r="P878" s="346" t="s">
        <v>15959</v>
      </c>
      <c r="Q878" s="346" t="s">
        <v>15960</v>
      </c>
      <c r="R878" s="347">
        <f t="shared" si="140"/>
        <v>0</v>
      </c>
      <c r="S878" s="347">
        <f t="shared" si="141"/>
        <v>0</v>
      </c>
      <c r="T878" s="347">
        <f t="shared" si="142"/>
        <v>0</v>
      </c>
      <c r="U878" s="347">
        <f t="shared" si="143"/>
        <v>0</v>
      </c>
      <c r="V878" s="347">
        <f t="shared" si="144"/>
        <v>0</v>
      </c>
      <c r="W878" s="347">
        <f t="shared" si="145"/>
        <v>0</v>
      </c>
      <c r="X878" s="347">
        <f t="shared" si="146"/>
        <v>0</v>
      </c>
      <c r="Y878" s="347">
        <f t="shared" si="147"/>
        <v>0</v>
      </c>
      <c r="Z878" s="347">
        <f t="shared" si="148"/>
        <v>0</v>
      </c>
      <c r="AA878" s="347">
        <f t="shared" si="149"/>
        <v>0</v>
      </c>
      <c r="AB878" s="347" t="str">
        <f t="shared" si="150"/>
        <v/>
      </c>
      <c r="AC878" s="347" t="str">
        <f t="shared" si="151"/>
        <v/>
      </c>
      <c r="AD878" s="347" t="str">
        <f t="shared" si="152"/>
        <v/>
      </c>
      <c r="AE878" s="347" t="str">
        <f t="shared" si="153"/>
        <v/>
      </c>
    </row>
    <row r="879" spans="1:31" s="344" customFormat="1" ht="21" customHeight="1" x14ac:dyDescent="0.25">
      <c r="A879" s="346" t="s">
        <v>14257</v>
      </c>
      <c r="B879" s="346" t="s">
        <v>15961</v>
      </c>
      <c r="C879" s="346" t="s">
        <v>15962</v>
      </c>
      <c r="D879" s="346" t="s">
        <v>4</v>
      </c>
      <c r="E879" s="346" t="s">
        <v>103</v>
      </c>
      <c r="F879" s="346">
        <v>2</v>
      </c>
      <c r="G879" s="346">
        <v>3</v>
      </c>
      <c r="H879" s="346">
        <v>0</v>
      </c>
      <c r="I879" s="346" t="s">
        <v>15962</v>
      </c>
      <c r="J879" s="346"/>
      <c r="K879" s="346" t="s">
        <v>15963</v>
      </c>
      <c r="L879" s="346"/>
      <c r="M879" s="346" t="s">
        <v>15962</v>
      </c>
      <c r="N879" s="346" t="s">
        <v>15964</v>
      </c>
      <c r="O879" s="346" t="s">
        <v>15965</v>
      </c>
      <c r="P879" s="346" t="s">
        <v>15966</v>
      </c>
      <c r="Q879" s="346" t="s">
        <v>15967</v>
      </c>
      <c r="R879" s="347">
        <f t="shared" si="140"/>
        <v>0</v>
      </c>
      <c r="S879" s="347">
        <f t="shared" si="141"/>
        <v>0</v>
      </c>
      <c r="T879" s="347">
        <f t="shared" si="142"/>
        <v>0</v>
      </c>
      <c r="U879" s="347">
        <f t="shared" si="143"/>
        <v>0</v>
      </c>
      <c r="V879" s="347">
        <f t="shared" si="144"/>
        <v>0</v>
      </c>
      <c r="W879" s="347">
        <f t="shared" si="145"/>
        <v>0</v>
      </c>
      <c r="X879" s="347">
        <f t="shared" si="146"/>
        <v>0</v>
      </c>
      <c r="Y879" s="347">
        <f t="shared" si="147"/>
        <v>0</v>
      </c>
      <c r="Z879" s="347">
        <f t="shared" si="148"/>
        <v>0</v>
      </c>
      <c r="AA879" s="347">
        <f t="shared" si="149"/>
        <v>0</v>
      </c>
      <c r="AB879" s="347" t="str">
        <f t="shared" si="150"/>
        <v/>
      </c>
      <c r="AC879" s="347" t="str">
        <f t="shared" si="151"/>
        <v/>
      </c>
      <c r="AD879" s="347" t="str">
        <f t="shared" si="152"/>
        <v/>
      </c>
      <c r="AE879" s="347" t="str">
        <f t="shared" si="153"/>
        <v/>
      </c>
    </row>
    <row r="880" spans="1:31" s="344" customFormat="1" ht="21" customHeight="1" x14ac:dyDescent="0.25">
      <c r="A880" s="346" t="s">
        <v>14257</v>
      </c>
      <c r="B880" s="346" t="s">
        <v>15968</v>
      </c>
      <c r="C880" s="346" t="s">
        <v>14933</v>
      </c>
      <c r="D880" s="346" t="s">
        <v>4</v>
      </c>
      <c r="E880" s="346" t="s">
        <v>103</v>
      </c>
      <c r="F880" s="346">
        <v>3</v>
      </c>
      <c r="G880" s="346">
        <v>3</v>
      </c>
      <c r="H880" s="346">
        <v>0</v>
      </c>
      <c r="I880" s="346" t="s">
        <v>14933</v>
      </c>
      <c r="J880" s="346"/>
      <c r="K880" s="346" t="s">
        <v>14934</v>
      </c>
      <c r="L880" s="346"/>
      <c r="M880" s="346" t="s">
        <v>14933</v>
      </c>
      <c r="N880" s="346" t="s">
        <v>14935</v>
      </c>
      <c r="O880" s="346" t="s">
        <v>14936</v>
      </c>
      <c r="P880" s="346" t="s">
        <v>14937</v>
      </c>
      <c r="Q880" s="346" t="s">
        <v>14938</v>
      </c>
      <c r="R880" s="347">
        <f t="shared" si="140"/>
        <v>0</v>
      </c>
      <c r="S880" s="347">
        <f t="shared" si="141"/>
        <v>0</v>
      </c>
      <c r="T880" s="347">
        <f t="shared" si="142"/>
        <v>0</v>
      </c>
      <c r="U880" s="347">
        <f t="shared" si="143"/>
        <v>0</v>
      </c>
      <c r="V880" s="347">
        <f t="shared" si="144"/>
        <v>0</v>
      </c>
      <c r="W880" s="347">
        <f t="shared" si="145"/>
        <v>0</v>
      </c>
      <c r="X880" s="347">
        <f t="shared" si="146"/>
        <v>0</v>
      </c>
      <c r="Y880" s="347">
        <f t="shared" si="147"/>
        <v>0</v>
      </c>
      <c r="Z880" s="347">
        <f t="shared" si="148"/>
        <v>0</v>
      </c>
      <c r="AA880" s="347">
        <f t="shared" si="149"/>
        <v>0</v>
      </c>
      <c r="AB880" s="347" t="str">
        <f t="shared" si="150"/>
        <v/>
      </c>
      <c r="AC880" s="347" t="str">
        <f t="shared" si="151"/>
        <v/>
      </c>
      <c r="AD880" s="347" t="str">
        <f t="shared" si="152"/>
        <v/>
      </c>
      <c r="AE880" s="347" t="str">
        <f t="shared" si="153"/>
        <v/>
      </c>
    </row>
    <row r="881" spans="1:31" s="344" customFormat="1" ht="21" customHeight="1" x14ac:dyDescent="0.25">
      <c r="A881" s="346" t="s">
        <v>14257</v>
      </c>
      <c r="B881" s="346" t="s">
        <v>15969</v>
      </c>
      <c r="C881" s="346" t="s">
        <v>14940</v>
      </c>
      <c r="D881" s="346" t="s">
        <v>4</v>
      </c>
      <c r="E881" s="346" t="s">
        <v>103</v>
      </c>
      <c r="F881" s="346">
        <v>4</v>
      </c>
      <c r="G881" s="346">
        <v>2</v>
      </c>
      <c r="H881" s="346">
        <v>0</v>
      </c>
      <c r="I881" s="346" t="s">
        <v>14940</v>
      </c>
      <c r="J881" s="346"/>
      <c r="K881" s="346" t="s">
        <v>14941</v>
      </c>
      <c r="L881" s="346"/>
      <c r="M881" s="346" t="s">
        <v>14940</v>
      </c>
      <c r="N881" s="346" t="s">
        <v>126</v>
      </c>
      <c r="O881" s="346" t="s">
        <v>14942</v>
      </c>
      <c r="P881" s="346" t="s">
        <v>14943</v>
      </c>
      <c r="Q881" s="346" t="s">
        <v>14944</v>
      </c>
      <c r="R881" s="347">
        <f t="shared" si="140"/>
        <v>0</v>
      </c>
      <c r="S881" s="347">
        <f t="shared" si="141"/>
        <v>0</v>
      </c>
      <c r="T881" s="347">
        <f t="shared" si="142"/>
        <v>0</v>
      </c>
      <c r="U881" s="347">
        <f t="shared" si="143"/>
        <v>0</v>
      </c>
      <c r="V881" s="347">
        <f t="shared" si="144"/>
        <v>0</v>
      </c>
      <c r="W881" s="347">
        <f t="shared" si="145"/>
        <v>0</v>
      </c>
      <c r="X881" s="347">
        <f t="shared" si="146"/>
        <v>0</v>
      </c>
      <c r="Y881" s="347">
        <f t="shared" si="147"/>
        <v>0</v>
      </c>
      <c r="Z881" s="347">
        <f t="shared" si="148"/>
        <v>0</v>
      </c>
      <c r="AA881" s="347">
        <f t="shared" si="149"/>
        <v>0</v>
      </c>
      <c r="AB881" s="347" t="str">
        <f t="shared" si="150"/>
        <v/>
      </c>
      <c r="AC881" s="347" t="str">
        <f t="shared" si="151"/>
        <v/>
      </c>
      <c r="AD881" s="347" t="str">
        <f t="shared" si="152"/>
        <v/>
      </c>
      <c r="AE881" s="347" t="str">
        <f t="shared" si="153"/>
        <v/>
      </c>
    </row>
    <row r="882" spans="1:31" s="344" customFormat="1" ht="21" customHeight="1" x14ac:dyDescent="0.25">
      <c r="A882" s="346" t="s">
        <v>14257</v>
      </c>
      <c r="B882" s="346" t="s">
        <v>15970</v>
      </c>
      <c r="C882" s="346" t="s">
        <v>15971</v>
      </c>
      <c r="D882" s="346" t="s">
        <v>4</v>
      </c>
      <c r="E882" s="346" t="s">
        <v>14954</v>
      </c>
      <c r="F882" s="346">
        <v>5</v>
      </c>
      <c r="G882" s="346">
        <v>0</v>
      </c>
      <c r="H882" s="346">
        <v>0</v>
      </c>
      <c r="I882" s="346"/>
      <c r="J882" s="346"/>
      <c r="K882" s="346"/>
      <c r="L882" s="346"/>
      <c r="M882" s="346"/>
      <c r="N882" s="346"/>
      <c r="O882" s="346"/>
      <c r="P882" s="346"/>
      <c r="Q882" s="346"/>
      <c r="R882" s="347">
        <f t="shared" si="140"/>
        <v>0</v>
      </c>
      <c r="S882" s="347">
        <f t="shared" si="141"/>
        <v>0</v>
      </c>
      <c r="T882" s="347">
        <f t="shared" si="142"/>
        <v>0</v>
      </c>
      <c r="U882" s="347">
        <f t="shared" si="143"/>
        <v>0</v>
      </c>
      <c r="V882" s="347">
        <f t="shared" si="144"/>
        <v>0</v>
      </c>
      <c r="W882" s="347">
        <f t="shared" si="145"/>
        <v>0</v>
      </c>
      <c r="X882" s="347">
        <f t="shared" si="146"/>
        <v>0</v>
      </c>
      <c r="Y882" s="347">
        <f t="shared" si="147"/>
        <v>0</v>
      </c>
      <c r="Z882" s="347">
        <f t="shared" si="148"/>
        <v>0</v>
      </c>
      <c r="AA882" s="347">
        <f t="shared" si="149"/>
        <v>0</v>
      </c>
      <c r="AB882" s="347" t="str">
        <f t="shared" si="150"/>
        <v/>
      </c>
      <c r="AC882" s="347" t="str">
        <f t="shared" si="151"/>
        <v/>
      </c>
      <c r="AD882" s="347" t="str">
        <f t="shared" si="152"/>
        <v/>
      </c>
      <c r="AE882" s="347" t="str">
        <f t="shared" si="153"/>
        <v/>
      </c>
    </row>
    <row r="883" spans="1:31" s="344" customFormat="1" ht="21" customHeight="1" x14ac:dyDescent="0.25">
      <c r="A883" s="346" t="s">
        <v>14257</v>
      </c>
      <c r="B883" s="346" t="s">
        <v>15972</v>
      </c>
      <c r="C883" s="346" t="s">
        <v>15955</v>
      </c>
      <c r="D883" s="346" t="s">
        <v>1</v>
      </c>
      <c r="E883" s="346" t="s">
        <v>103</v>
      </c>
      <c r="F883" s="346">
        <v>1</v>
      </c>
      <c r="G883" s="346">
        <v>0</v>
      </c>
      <c r="H883" s="346">
        <v>3</v>
      </c>
      <c r="I883" s="346"/>
      <c r="J883" s="346" t="s">
        <v>15955</v>
      </c>
      <c r="K883" s="346"/>
      <c r="L883" s="346" t="s">
        <v>15973</v>
      </c>
      <c r="M883" s="346" t="s">
        <v>15955</v>
      </c>
      <c r="N883" s="346" t="s">
        <v>15957</v>
      </c>
      <c r="O883" s="346" t="s">
        <v>15958</v>
      </c>
      <c r="P883" s="346" t="s">
        <v>15959</v>
      </c>
      <c r="Q883" s="346" t="s">
        <v>15960</v>
      </c>
      <c r="R883" s="347">
        <f t="shared" si="140"/>
        <v>0</v>
      </c>
      <c r="S883" s="347">
        <f t="shared" si="141"/>
        <v>0</v>
      </c>
      <c r="T883" s="347">
        <f t="shared" si="142"/>
        <v>0</v>
      </c>
      <c r="U883" s="347">
        <f t="shared" si="143"/>
        <v>0</v>
      </c>
      <c r="V883" s="347">
        <f t="shared" si="144"/>
        <v>0</v>
      </c>
      <c r="W883" s="347">
        <f t="shared" si="145"/>
        <v>0</v>
      </c>
      <c r="X883" s="347">
        <f t="shared" si="146"/>
        <v>0</v>
      </c>
      <c r="Y883" s="347">
        <f t="shared" si="147"/>
        <v>0</v>
      </c>
      <c r="Z883" s="347">
        <f t="shared" si="148"/>
        <v>0</v>
      </c>
      <c r="AA883" s="347">
        <f t="shared" si="149"/>
        <v>0</v>
      </c>
      <c r="AB883" s="347" t="str">
        <f t="shared" si="150"/>
        <v/>
      </c>
      <c r="AC883" s="347" t="str">
        <f t="shared" si="151"/>
        <v/>
      </c>
      <c r="AD883" s="347" t="str">
        <f t="shared" si="152"/>
        <v/>
      </c>
      <c r="AE883" s="347" t="str">
        <f t="shared" si="153"/>
        <v/>
      </c>
    </row>
    <row r="884" spans="1:31" s="344" customFormat="1" ht="21" customHeight="1" x14ac:dyDescent="0.25">
      <c r="A884" s="346" t="s">
        <v>14257</v>
      </c>
      <c r="B884" s="346" t="s">
        <v>15974</v>
      </c>
      <c r="C884" s="346" t="s">
        <v>15962</v>
      </c>
      <c r="D884" s="346" t="s">
        <v>1</v>
      </c>
      <c r="E884" s="346" t="s">
        <v>103</v>
      </c>
      <c r="F884" s="346">
        <v>2</v>
      </c>
      <c r="G884" s="346">
        <v>0</v>
      </c>
      <c r="H884" s="346">
        <v>3</v>
      </c>
      <c r="I884" s="346"/>
      <c r="J884" s="346" t="s">
        <v>15962</v>
      </c>
      <c r="K884" s="346"/>
      <c r="L884" s="346" t="s">
        <v>15975</v>
      </c>
      <c r="M884" s="346" t="s">
        <v>15962</v>
      </c>
      <c r="N884" s="346" t="s">
        <v>15964</v>
      </c>
      <c r="O884" s="346" t="s">
        <v>15965</v>
      </c>
      <c r="P884" s="346" t="s">
        <v>15966</v>
      </c>
      <c r="Q884" s="346" t="s">
        <v>15967</v>
      </c>
      <c r="R884" s="347">
        <f t="shared" si="140"/>
        <v>0</v>
      </c>
      <c r="S884" s="347">
        <f t="shared" si="141"/>
        <v>0</v>
      </c>
      <c r="T884" s="347">
        <f t="shared" si="142"/>
        <v>0</v>
      </c>
      <c r="U884" s="347">
        <f t="shared" si="143"/>
        <v>0</v>
      </c>
      <c r="V884" s="347">
        <f t="shared" si="144"/>
        <v>0</v>
      </c>
      <c r="W884" s="347">
        <f t="shared" si="145"/>
        <v>0</v>
      </c>
      <c r="X884" s="347">
        <f t="shared" si="146"/>
        <v>0</v>
      </c>
      <c r="Y884" s="347">
        <f t="shared" si="147"/>
        <v>0</v>
      </c>
      <c r="Z884" s="347">
        <f t="shared" si="148"/>
        <v>0</v>
      </c>
      <c r="AA884" s="347">
        <f t="shared" si="149"/>
        <v>0</v>
      </c>
      <c r="AB884" s="347" t="str">
        <f t="shared" si="150"/>
        <v/>
      </c>
      <c r="AC884" s="347" t="str">
        <f t="shared" si="151"/>
        <v/>
      </c>
      <c r="AD884" s="347" t="str">
        <f t="shared" si="152"/>
        <v/>
      </c>
      <c r="AE884" s="347" t="str">
        <f t="shared" si="153"/>
        <v/>
      </c>
    </row>
    <row r="885" spans="1:31" s="344" customFormat="1" ht="21" customHeight="1" x14ac:dyDescent="0.25">
      <c r="A885" s="346" t="s">
        <v>14257</v>
      </c>
      <c r="B885" s="346" t="s">
        <v>15976</v>
      </c>
      <c r="C885" s="346" t="s">
        <v>14940</v>
      </c>
      <c r="D885" s="346" t="s">
        <v>1</v>
      </c>
      <c r="E885" s="346" t="s">
        <v>103</v>
      </c>
      <c r="F885" s="346">
        <v>3</v>
      </c>
      <c r="G885" s="346">
        <v>0</v>
      </c>
      <c r="H885" s="346">
        <v>2</v>
      </c>
      <c r="I885" s="346"/>
      <c r="J885" s="346" t="s">
        <v>14940</v>
      </c>
      <c r="K885" s="346"/>
      <c r="L885" s="346" t="s">
        <v>14957</v>
      </c>
      <c r="M885" s="346" t="s">
        <v>14940</v>
      </c>
      <c r="N885" s="346" t="s">
        <v>126</v>
      </c>
      <c r="O885" s="346" t="s">
        <v>14942</v>
      </c>
      <c r="P885" s="346" t="s">
        <v>14943</v>
      </c>
      <c r="Q885" s="346" t="s">
        <v>14944</v>
      </c>
      <c r="R885" s="347">
        <f t="shared" si="140"/>
        <v>0</v>
      </c>
      <c r="S885" s="347">
        <f t="shared" si="141"/>
        <v>0</v>
      </c>
      <c r="T885" s="347">
        <f t="shared" si="142"/>
        <v>0</v>
      </c>
      <c r="U885" s="347">
        <f t="shared" si="143"/>
        <v>0</v>
      </c>
      <c r="V885" s="347">
        <f t="shared" si="144"/>
        <v>0</v>
      </c>
      <c r="W885" s="347">
        <f t="shared" si="145"/>
        <v>0</v>
      </c>
      <c r="X885" s="347">
        <f t="shared" si="146"/>
        <v>0</v>
      </c>
      <c r="Y885" s="347">
        <f t="shared" si="147"/>
        <v>0</v>
      </c>
      <c r="Z885" s="347">
        <f t="shared" si="148"/>
        <v>0</v>
      </c>
      <c r="AA885" s="347">
        <f t="shared" si="149"/>
        <v>0</v>
      </c>
      <c r="AB885" s="347" t="str">
        <f t="shared" si="150"/>
        <v/>
      </c>
      <c r="AC885" s="347" t="str">
        <f t="shared" si="151"/>
        <v/>
      </c>
      <c r="AD885" s="347" t="str">
        <f t="shared" si="152"/>
        <v/>
      </c>
      <c r="AE885" s="347" t="str">
        <f t="shared" si="153"/>
        <v/>
      </c>
    </row>
    <row r="886" spans="1:31" s="344" customFormat="1" ht="21" customHeight="1" x14ac:dyDescent="0.25">
      <c r="A886" s="346" t="s">
        <v>14257</v>
      </c>
      <c r="B886" s="346" t="s">
        <v>15977</v>
      </c>
      <c r="C886" s="346" t="s">
        <v>14946</v>
      </c>
      <c r="D886" s="346" t="s">
        <v>1</v>
      </c>
      <c r="E886" s="346" t="s">
        <v>103</v>
      </c>
      <c r="F886" s="346">
        <v>4</v>
      </c>
      <c r="G886" s="346">
        <v>0</v>
      </c>
      <c r="H886" s="346">
        <v>2</v>
      </c>
      <c r="I886" s="346"/>
      <c r="J886" s="346" t="s">
        <v>14946</v>
      </c>
      <c r="K886" s="346"/>
      <c r="L886" s="346" t="s">
        <v>14959</v>
      </c>
      <c r="M886" s="346" t="s">
        <v>14946</v>
      </c>
      <c r="N886" s="346" t="s">
        <v>14948</v>
      </c>
      <c r="O886" s="346" t="s">
        <v>14949</v>
      </c>
      <c r="P886" s="346" t="s">
        <v>14950</v>
      </c>
      <c r="Q886" s="346" t="s">
        <v>14951</v>
      </c>
      <c r="R886" s="347">
        <f t="shared" si="140"/>
        <v>0</v>
      </c>
      <c r="S886" s="347">
        <f t="shared" si="141"/>
        <v>0</v>
      </c>
      <c r="T886" s="347">
        <f t="shared" si="142"/>
        <v>0</v>
      </c>
      <c r="U886" s="347">
        <f t="shared" si="143"/>
        <v>0</v>
      </c>
      <c r="V886" s="347">
        <f t="shared" si="144"/>
        <v>0</v>
      </c>
      <c r="W886" s="347">
        <f t="shared" si="145"/>
        <v>0</v>
      </c>
      <c r="X886" s="347">
        <f t="shared" si="146"/>
        <v>0</v>
      </c>
      <c r="Y886" s="347">
        <f t="shared" si="147"/>
        <v>0</v>
      </c>
      <c r="Z886" s="347">
        <f t="shared" si="148"/>
        <v>0</v>
      </c>
      <c r="AA886" s="347">
        <f t="shared" si="149"/>
        <v>0</v>
      </c>
      <c r="AB886" s="347" t="str">
        <f t="shared" si="150"/>
        <v/>
      </c>
      <c r="AC886" s="347" t="str">
        <f t="shared" si="151"/>
        <v/>
      </c>
      <c r="AD886" s="347" t="str">
        <f t="shared" si="152"/>
        <v/>
      </c>
      <c r="AE886" s="347" t="str">
        <f t="shared" si="153"/>
        <v/>
      </c>
    </row>
    <row r="887" spans="1:31" s="344" customFormat="1" ht="21" customHeight="1" x14ac:dyDescent="0.25">
      <c r="A887" s="346" t="s">
        <v>14257</v>
      </c>
      <c r="B887" s="346" t="s">
        <v>15978</v>
      </c>
      <c r="C887" s="346" t="s">
        <v>15979</v>
      </c>
      <c r="D887" s="346" t="s">
        <v>1</v>
      </c>
      <c r="E887" s="346" t="s">
        <v>14954</v>
      </c>
      <c r="F887" s="346">
        <v>5</v>
      </c>
      <c r="G887" s="346">
        <v>0</v>
      </c>
      <c r="H887" s="346">
        <v>0</v>
      </c>
      <c r="I887" s="346"/>
      <c r="J887" s="346"/>
      <c r="K887" s="346"/>
      <c r="L887" s="346"/>
      <c r="M887" s="346"/>
      <c r="N887" s="346"/>
      <c r="O887" s="346"/>
      <c r="P887" s="346"/>
      <c r="Q887" s="346"/>
      <c r="R887" s="347">
        <f t="shared" si="140"/>
        <v>0</v>
      </c>
      <c r="S887" s="347">
        <f t="shared" si="141"/>
        <v>0</v>
      </c>
      <c r="T887" s="347">
        <f t="shared" si="142"/>
        <v>0</v>
      </c>
      <c r="U887" s="347">
        <f t="shared" si="143"/>
        <v>0</v>
      </c>
      <c r="V887" s="347">
        <f t="shared" si="144"/>
        <v>0</v>
      </c>
      <c r="W887" s="347">
        <f t="shared" si="145"/>
        <v>0</v>
      </c>
      <c r="X887" s="347">
        <f t="shared" si="146"/>
        <v>0</v>
      </c>
      <c r="Y887" s="347">
        <f t="shared" si="147"/>
        <v>0</v>
      </c>
      <c r="Z887" s="347">
        <f t="shared" si="148"/>
        <v>0</v>
      </c>
      <c r="AA887" s="347">
        <f t="shared" si="149"/>
        <v>0</v>
      </c>
      <c r="AB887" s="347" t="str">
        <f t="shared" si="150"/>
        <v/>
      </c>
      <c r="AC887" s="347" t="str">
        <f t="shared" si="151"/>
        <v/>
      </c>
      <c r="AD887" s="347" t="str">
        <f t="shared" si="152"/>
        <v/>
      </c>
      <c r="AE887" s="347" t="str">
        <f t="shared" si="153"/>
        <v/>
      </c>
    </row>
    <row r="888" spans="1:31" s="344" customFormat="1" ht="21" customHeight="1" x14ac:dyDescent="0.25">
      <c r="A888" s="346" t="s">
        <v>14266</v>
      </c>
      <c r="B888" s="346" t="s">
        <v>15980</v>
      </c>
      <c r="C888" s="346" t="s">
        <v>15517</v>
      </c>
      <c r="D888" s="346" t="s">
        <v>4</v>
      </c>
      <c r="E888" s="346" t="s">
        <v>103</v>
      </c>
      <c r="F888" s="346">
        <v>1</v>
      </c>
      <c r="G888" s="346">
        <v>4</v>
      </c>
      <c r="H888" s="346">
        <v>0</v>
      </c>
      <c r="I888" s="346" t="s">
        <v>15517</v>
      </c>
      <c r="J888" s="346"/>
      <c r="K888" s="346" t="s">
        <v>15518</v>
      </c>
      <c r="L888" s="346"/>
      <c r="M888" s="346" t="s">
        <v>15517</v>
      </c>
      <c r="N888" s="346" t="s">
        <v>15519</v>
      </c>
      <c r="O888" s="346" t="s">
        <v>15520</v>
      </c>
      <c r="P888" s="346" t="s">
        <v>15521</v>
      </c>
      <c r="Q888" s="346" t="s">
        <v>15522</v>
      </c>
      <c r="R888" s="347">
        <f t="shared" si="140"/>
        <v>0</v>
      </c>
      <c r="S888" s="347">
        <f t="shared" si="141"/>
        <v>0</v>
      </c>
      <c r="T888" s="347">
        <f t="shared" si="142"/>
        <v>0</v>
      </c>
      <c r="U888" s="347">
        <f t="shared" si="143"/>
        <v>0</v>
      </c>
      <c r="V888" s="347">
        <f t="shared" si="144"/>
        <v>0</v>
      </c>
      <c r="W888" s="347">
        <f t="shared" si="145"/>
        <v>0</v>
      </c>
      <c r="X888" s="347">
        <f t="shared" si="146"/>
        <v>0</v>
      </c>
      <c r="Y888" s="347">
        <f t="shared" si="147"/>
        <v>0</v>
      </c>
      <c r="Z888" s="347">
        <f t="shared" si="148"/>
        <v>0</v>
      </c>
      <c r="AA888" s="347">
        <f t="shared" si="149"/>
        <v>0</v>
      </c>
      <c r="AB888" s="347" t="str">
        <f t="shared" si="150"/>
        <v/>
      </c>
      <c r="AC888" s="347" t="str">
        <f t="shared" si="151"/>
        <v/>
      </c>
      <c r="AD888" s="347" t="str">
        <f t="shared" si="152"/>
        <v/>
      </c>
      <c r="AE888" s="347" t="str">
        <f t="shared" si="153"/>
        <v/>
      </c>
    </row>
    <row r="889" spans="1:31" s="344" customFormat="1" ht="21" customHeight="1" x14ac:dyDescent="0.25">
      <c r="A889" s="346" t="s">
        <v>14266</v>
      </c>
      <c r="B889" s="346" t="s">
        <v>15981</v>
      </c>
      <c r="C889" s="346" t="s">
        <v>15524</v>
      </c>
      <c r="D889" s="346" t="s">
        <v>4</v>
      </c>
      <c r="E889" s="346" t="s">
        <v>103</v>
      </c>
      <c r="F889" s="346">
        <v>2</v>
      </c>
      <c r="G889" s="346">
        <v>3</v>
      </c>
      <c r="H889" s="346">
        <v>0</v>
      </c>
      <c r="I889" s="346" t="s">
        <v>15524</v>
      </c>
      <c r="J889" s="346"/>
      <c r="K889" s="346" t="s">
        <v>15525</v>
      </c>
      <c r="L889" s="346"/>
      <c r="M889" s="346" t="s">
        <v>15524</v>
      </c>
      <c r="N889" s="346" t="s">
        <v>15526</v>
      </c>
      <c r="O889" s="346" t="s">
        <v>15931</v>
      </c>
      <c r="P889" s="346"/>
      <c r="Q889" s="346"/>
      <c r="R889" s="347">
        <f t="shared" si="140"/>
        <v>0</v>
      </c>
      <c r="S889" s="347">
        <f t="shared" si="141"/>
        <v>0</v>
      </c>
      <c r="T889" s="347">
        <f t="shared" si="142"/>
        <v>0</v>
      </c>
      <c r="U889" s="347">
        <f t="shared" si="143"/>
        <v>0</v>
      </c>
      <c r="V889" s="347">
        <f t="shared" si="144"/>
        <v>0</v>
      </c>
      <c r="W889" s="347">
        <f t="shared" si="145"/>
        <v>0</v>
      </c>
      <c r="X889" s="347">
        <f t="shared" si="146"/>
        <v>0</v>
      </c>
      <c r="Y889" s="347">
        <f t="shared" si="147"/>
        <v>0</v>
      </c>
      <c r="Z889" s="347">
        <f t="shared" si="148"/>
        <v>0</v>
      </c>
      <c r="AA889" s="347">
        <f t="shared" si="149"/>
        <v>0</v>
      </c>
      <c r="AB889" s="347" t="str">
        <f t="shared" si="150"/>
        <v/>
      </c>
      <c r="AC889" s="347" t="str">
        <f t="shared" si="151"/>
        <v/>
      </c>
      <c r="AD889" s="347" t="str">
        <f t="shared" si="152"/>
        <v/>
      </c>
      <c r="AE889" s="347" t="str">
        <f t="shared" si="153"/>
        <v/>
      </c>
    </row>
    <row r="890" spans="1:31" s="344" customFormat="1" ht="21" customHeight="1" x14ac:dyDescent="0.25">
      <c r="A890" s="346" t="s">
        <v>14266</v>
      </c>
      <c r="B890" s="346" t="s">
        <v>15982</v>
      </c>
      <c r="C890" s="346" t="s">
        <v>14933</v>
      </c>
      <c r="D890" s="346" t="s">
        <v>4</v>
      </c>
      <c r="E890" s="346" t="s">
        <v>103</v>
      </c>
      <c r="F890" s="346">
        <v>3</v>
      </c>
      <c r="G890" s="346">
        <v>3</v>
      </c>
      <c r="H890" s="346">
        <v>0</v>
      </c>
      <c r="I890" s="346" t="s">
        <v>14933</v>
      </c>
      <c r="J890" s="346"/>
      <c r="K890" s="346" t="s">
        <v>14934</v>
      </c>
      <c r="L890" s="346"/>
      <c r="M890" s="346" t="s">
        <v>14933</v>
      </c>
      <c r="N890" s="346" t="s">
        <v>14935</v>
      </c>
      <c r="O890" s="346" t="s">
        <v>14936</v>
      </c>
      <c r="P890" s="346" t="s">
        <v>14937</v>
      </c>
      <c r="Q890" s="346" t="s">
        <v>14938</v>
      </c>
      <c r="R890" s="347">
        <f t="shared" si="140"/>
        <v>0</v>
      </c>
      <c r="S890" s="347">
        <f t="shared" si="141"/>
        <v>0</v>
      </c>
      <c r="T890" s="347">
        <f t="shared" si="142"/>
        <v>0</v>
      </c>
      <c r="U890" s="347">
        <f t="shared" si="143"/>
        <v>0</v>
      </c>
      <c r="V890" s="347">
        <f t="shared" si="144"/>
        <v>0</v>
      </c>
      <c r="W890" s="347">
        <f t="shared" si="145"/>
        <v>0</v>
      </c>
      <c r="X890" s="347">
        <f t="shared" si="146"/>
        <v>0</v>
      </c>
      <c r="Y890" s="347">
        <f t="shared" si="147"/>
        <v>0</v>
      </c>
      <c r="Z890" s="347">
        <f t="shared" si="148"/>
        <v>0</v>
      </c>
      <c r="AA890" s="347">
        <f t="shared" si="149"/>
        <v>0</v>
      </c>
      <c r="AB890" s="347" t="str">
        <f t="shared" si="150"/>
        <v/>
      </c>
      <c r="AC890" s="347" t="str">
        <f t="shared" si="151"/>
        <v/>
      </c>
      <c r="AD890" s="347" t="str">
        <f t="shared" si="152"/>
        <v/>
      </c>
      <c r="AE890" s="347" t="str">
        <f t="shared" si="153"/>
        <v/>
      </c>
    </row>
    <row r="891" spans="1:31" s="344" customFormat="1" ht="21" customHeight="1" x14ac:dyDescent="0.25">
      <c r="A891" s="346" t="s">
        <v>14266</v>
      </c>
      <c r="B891" s="346" t="s">
        <v>15983</v>
      </c>
      <c r="C891" s="346" t="s">
        <v>14940</v>
      </c>
      <c r="D891" s="346" t="s">
        <v>4</v>
      </c>
      <c r="E891" s="346" t="s">
        <v>103</v>
      </c>
      <c r="F891" s="346">
        <v>4</v>
      </c>
      <c r="G891" s="346">
        <v>2</v>
      </c>
      <c r="H891" s="346">
        <v>0</v>
      </c>
      <c r="I891" s="346" t="s">
        <v>14940</v>
      </c>
      <c r="J891" s="346"/>
      <c r="K891" s="346" t="s">
        <v>14941</v>
      </c>
      <c r="L891" s="346"/>
      <c r="M891" s="346" t="s">
        <v>14940</v>
      </c>
      <c r="N891" s="346" t="s">
        <v>126</v>
      </c>
      <c r="O891" s="346" t="s">
        <v>14942</v>
      </c>
      <c r="P891" s="346" t="s">
        <v>14943</v>
      </c>
      <c r="Q891" s="346" t="s">
        <v>14944</v>
      </c>
      <c r="R891" s="347">
        <f t="shared" si="140"/>
        <v>0</v>
      </c>
      <c r="S891" s="347">
        <f t="shared" si="141"/>
        <v>0</v>
      </c>
      <c r="T891" s="347">
        <f t="shared" si="142"/>
        <v>0</v>
      </c>
      <c r="U891" s="347">
        <f t="shared" si="143"/>
        <v>0</v>
      </c>
      <c r="V891" s="347">
        <f t="shared" si="144"/>
        <v>0</v>
      </c>
      <c r="W891" s="347">
        <f t="shared" si="145"/>
        <v>0</v>
      </c>
      <c r="X891" s="347">
        <f t="shared" si="146"/>
        <v>0</v>
      </c>
      <c r="Y891" s="347">
        <f t="shared" si="147"/>
        <v>0</v>
      </c>
      <c r="Z891" s="347">
        <f t="shared" si="148"/>
        <v>0</v>
      </c>
      <c r="AA891" s="347">
        <f t="shared" si="149"/>
        <v>0</v>
      </c>
      <c r="AB891" s="347" t="str">
        <f t="shared" si="150"/>
        <v/>
      </c>
      <c r="AC891" s="347" t="str">
        <f t="shared" si="151"/>
        <v/>
      </c>
      <c r="AD891" s="347" t="str">
        <f t="shared" si="152"/>
        <v/>
      </c>
      <c r="AE891" s="347" t="str">
        <f t="shared" si="153"/>
        <v/>
      </c>
    </row>
    <row r="892" spans="1:31" s="344" customFormat="1" ht="21" customHeight="1" x14ac:dyDescent="0.25">
      <c r="A892" s="346" t="s">
        <v>14266</v>
      </c>
      <c r="B892" s="346" t="s">
        <v>15984</v>
      </c>
      <c r="C892" s="346" t="s">
        <v>15985</v>
      </c>
      <c r="D892" s="346" t="s">
        <v>4</v>
      </c>
      <c r="E892" s="346" t="s">
        <v>14954</v>
      </c>
      <c r="F892" s="346">
        <v>5</v>
      </c>
      <c r="G892" s="346">
        <v>0</v>
      </c>
      <c r="H892" s="346">
        <v>0</v>
      </c>
      <c r="I892" s="346"/>
      <c r="J892" s="346"/>
      <c r="K892" s="346"/>
      <c r="L892" s="346"/>
      <c r="M892" s="346"/>
      <c r="N892" s="346"/>
      <c r="O892" s="346"/>
      <c r="P892" s="346"/>
      <c r="Q892" s="346"/>
      <c r="R892" s="347">
        <f t="shared" ref="R892:R955" si="154">IF(AND($A892=$B$20,$D892="PRO",$E892="POS"),1,0)</f>
        <v>0</v>
      </c>
      <c r="S892" s="347">
        <f t="shared" ref="S892:S955" si="155">IF(AND($A892=$B$20,$D892="CFA",$E892="POS"),1,0)</f>
        <v>0</v>
      </c>
      <c r="T892" s="347">
        <f t="shared" ref="T892:T955" si="156">IF($R892=0,0,IF(OR(AND($M892&lt;&gt;"",ISNUMBER(SEARCH($M892,$B$5))),AND($N892&lt;&gt;"",ISNUMBER(SEARCH($N892,$B$5)),OR($O892="",ISNUMBER(SEARCH($O892,$B$5))))),1,0))</f>
        <v>0</v>
      </c>
      <c r="U892" s="347">
        <f t="shared" ref="U892:U955" si="157">IF($R892=0,0,IF(OR(AND($M892&lt;&gt;"",ISNUMBER(SEARCH($M892,$B$5&amp;" "&amp;$B$10))),AND($N892&lt;&gt;"",ISNUMBER(SEARCH($N892,$B$5&amp;" "&amp;$B$10)),OR($O892="",ISNUMBER(SEARCH($O892,$B$5&amp;" "&amp;$B$10))))),1,0))</f>
        <v>0</v>
      </c>
      <c r="V892" s="347">
        <f t="shared" ref="V892:V955" si="158">IF($S892=0,0,IF(OR(AND($M892&lt;&gt;"",ISNUMBER(SEARCH($M892,$D$5))),AND($N892&lt;&gt;"",ISNUMBER(SEARCH($N892,$D$5)),OR($O892="",ISNUMBER(SEARCH($O892,$D$5))))),1,0))</f>
        <v>0</v>
      </c>
      <c r="W892" s="347">
        <f t="shared" ref="W892:W955" si="159">IF($S892=0,0,IF(OR(AND($M892&lt;&gt;"",ISNUMBER(SEARCH($M892,$D$5&amp;" "&amp;$D$10))),AND($N892&lt;&gt;"",ISNUMBER(SEARCH($N892,$D$5&amp;" "&amp;$D$10)),OR($O892="",ISNUMBER(SEARCH($O892,$D$5&amp;" "&amp;$D$10))))),1,0))</f>
        <v>0</v>
      </c>
      <c r="X892" s="347">
        <f t="shared" ref="X892:X955" si="160">IF($T892=1,$G892,0)</f>
        <v>0</v>
      </c>
      <c r="Y892" s="347">
        <f t="shared" ref="Y892:Y955" si="161">IF($U892=1,$G892,0)</f>
        <v>0</v>
      </c>
      <c r="Z892" s="347">
        <f t="shared" ref="Z892:Z955" si="162">IF($V892=1,$H892,0)</f>
        <v>0</v>
      </c>
      <c r="AA892" s="347">
        <f t="shared" ref="AA892:AA955" si="163">IF($W892=1,$H892,0)</f>
        <v>0</v>
      </c>
      <c r="AB892" s="347" t="str">
        <f t="shared" ref="AB892:AB955" si="164">IF(AND($R892=1,$T892=0),$F892+ROW()/100000,"")</f>
        <v/>
      </c>
      <c r="AC892" s="347" t="str">
        <f t="shared" ref="AC892:AC955" si="165">IF(AND($R892=1,$U892=0),$F892+ROW()/100000,"")</f>
        <v/>
      </c>
      <c r="AD892" s="347" t="str">
        <f t="shared" ref="AD892:AD955" si="166">IF(AND($S892=1,$V892=0),$F892+ROW()/100000,"")</f>
        <v/>
      </c>
      <c r="AE892" s="347" t="str">
        <f t="shared" ref="AE892:AE955" si="167">IF(AND($S892=1,$W892=0),$F892+ROW()/100000,"")</f>
        <v/>
      </c>
    </row>
    <row r="893" spans="1:31" s="344" customFormat="1" ht="21" customHeight="1" x14ac:dyDescent="0.25">
      <c r="A893" s="346" t="s">
        <v>14266</v>
      </c>
      <c r="B893" s="346" t="s">
        <v>15986</v>
      </c>
      <c r="C893" s="346" t="s">
        <v>15517</v>
      </c>
      <c r="D893" s="346" t="s">
        <v>1</v>
      </c>
      <c r="E893" s="346" t="s">
        <v>103</v>
      </c>
      <c r="F893" s="346">
        <v>1</v>
      </c>
      <c r="G893" s="346">
        <v>0</v>
      </c>
      <c r="H893" s="346">
        <v>3</v>
      </c>
      <c r="I893" s="346"/>
      <c r="J893" s="346" t="s">
        <v>15517</v>
      </c>
      <c r="K893" s="346"/>
      <c r="L893" s="346" t="s">
        <v>15532</v>
      </c>
      <c r="M893" s="346" t="s">
        <v>15517</v>
      </c>
      <c r="N893" s="346" t="s">
        <v>15519</v>
      </c>
      <c r="O893" s="346" t="s">
        <v>15520</v>
      </c>
      <c r="P893" s="346" t="s">
        <v>15521</v>
      </c>
      <c r="Q893" s="346" t="s">
        <v>15522</v>
      </c>
      <c r="R893" s="347">
        <f t="shared" si="154"/>
        <v>0</v>
      </c>
      <c r="S893" s="347">
        <f t="shared" si="155"/>
        <v>0</v>
      </c>
      <c r="T893" s="347">
        <f t="shared" si="156"/>
        <v>0</v>
      </c>
      <c r="U893" s="347">
        <f t="shared" si="157"/>
        <v>0</v>
      </c>
      <c r="V893" s="347">
        <f t="shared" si="158"/>
        <v>0</v>
      </c>
      <c r="W893" s="347">
        <f t="shared" si="159"/>
        <v>0</v>
      </c>
      <c r="X893" s="347">
        <f t="shared" si="160"/>
        <v>0</v>
      </c>
      <c r="Y893" s="347">
        <f t="shared" si="161"/>
        <v>0</v>
      </c>
      <c r="Z893" s="347">
        <f t="shared" si="162"/>
        <v>0</v>
      </c>
      <c r="AA893" s="347">
        <f t="shared" si="163"/>
        <v>0</v>
      </c>
      <c r="AB893" s="347" t="str">
        <f t="shared" si="164"/>
        <v/>
      </c>
      <c r="AC893" s="347" t="str">
        <f t="shared" si="165"/>
        <v/>
      </c>
      <c r="AD893" s="347" t="str">
        <f t="shared" si="166"/>
        <v/>
      </c>
      <c r="AE893" s="347" t="str">
        <f t="shared" si="167"/>
        <v/>
      </c>
    </row>
    <row r="894" spans="1:31" s="344" customFormat="1" ht="21" customHeight="1" x14ac:dyDescent="0.25">
      <c r="A894" s="346" t="s">
        <v>14266</v>
      </c>
      <c r="B894" s="346" t="s">
        <v>15987</v>
      </c>
      <c r="C894" s="346" t="s">
        <v>15524</v>
      </c>
      <c r="D894" s="346" t="s">
        <v>1</v>
      </c>
      <c r="E894" s="346" t="s">
        <v>103</v>
      </c>
      <c r="F894" s="346">
        <v>2</v>
      </c>
      <c r="G894" s="346">
        <v>0</v>
      </c>
      <c r="H894" s="346">
        <v>3</v>
      </c>
      <c r="I894" s="346"/>
      <c r="J894" s="346" t="s">
        <v>15524</v>
      </c>
      <c r="K894" s="346"/>
      <c r="L894" s="346" t="s">
        <v>15534</v>
      </c>
      <c r="M894" s="346" t="s">
        <v>15524</v>
      </c>
      <c r="N894" s="346" t="s">
        <v>15526</v>
      </c>
      <c r="O894" s="346" t="s">
        <v>15931</v>
      </c>
      <c r="P894" s="346"/>
      <c r="Q894" s="346"/>
      <c r="R894" s="347">
        <f t="shared" si="154"/>
        <v>0</v>
      </c>
      <c r="S894" s="347">
        <f t="shared" si="155"/>
        <v>0</v>
      </c>
      <c r="T894" s="347">
        <f t="shared" si="156"/>
        <v>0</v>
      </c>
      <c r="U894" s="347">
        <f t="shared" si="157"/>
        <v>0</v>
      </c>
      <c r="V894" s="347">
        <f t="shared" si="158"/>
        <v>0</v>
      </c>
      <c r="W894" s="347">
        <f t="shared" si="159"/>
        <v>0</v>
      </c>
      <c r="X894" s="347">
        <f t="shared" si="160"/>
        <v>0</v>
      </c>
      <c r="Y894" s="347">
        <f t="shared" si="161"/>
        <v>0</v>
      </c>
      <c r="Z894" s="347">
        <f t="shared" si="162"/>
        <v>0</v>
      </c>
      <c r="AA894" s="347">
        <f t="shared" si="163"/>
        <v>0</v>
      </c>
      <c r="AB894" s="347" t="str">
        <f t="shared" si="164"/>
        <v/>
      </c>
      <c r="AC894" s="347" t="str">
        <f t="shared" si="165"/>
        <v/>
      </c>
      <c r="AD894" s="347" t="str">
        <f t="shared" si="166"/>
        <v/>
      </c>
      <c r="AE894" s="347" t="str">
        <f t="shared" si="167"/>
        <v/>
      </c>
    </row>
    <row r="895" spans="1:31" s="344" customFormat="1" ht="21" customHeight="1" x14ac:dyDescent="0.25">
      <c r="A895" s="346" t="s">
        <v>14266</v>
      </c>
      <c r="B895" s="346" t="s">
        <v>15988</v>
      </c>
      <c r="C895" s="346" t="s">
        <v>14940</v>
      </c>
      <c r="D895" s="346" t="s">
        <v>1</v>
      </c>
      <c r="E895" s="346" t="s">
        <v>103</v>
      </c>
      <c r="F895" s="346">
        <v>3</v>
      </c>
      <c r="G895" s="346">
        <v>0</v>
      </c>
      <c r="H895" s="346">
        <v>2</v>
      </c>
      <c r="I895" s="346"/>
      <c r="J895" s="346" t="s">
        <v>14940</v>
      </c>
      <c r="K895" s="346"/>
      <c r="L895" s="346" t="s">
        <v>14957</v>
      </c>
      <c r="M895" s="346" t="s">
        <v>14940</v>
      </c>
      <c r="N895" s="346" t="s">
        <v>126</v>
      </c>
      <c r="O895" s="346" t="s">
        <v>14942</v>
      </c>
      <c r="P895" s="346" t="s">
        <v>14943</v>
      </c>
      <c r="Q895" s="346" t="s">
        <v>14944</v>
      </c>
      <c r="R895" s="347">
        <f t="shared" si="154"/>
        <v>0</v>
      </c>
      <c r="S895" s="347">
        <f t="shared" si="155"/>
        <v>0</v>
      </c>
      <c r="T895" s="347">
        <f t="shared" si="156"/>
        <v>0</v>
      </c>
      <c r="U895" s="347">
        <f t="shared" si="157"/>
        <v>0</v>
      </c>
      <c r="V895" s="347">
        <f t="shared" si="158"/>
        <v>0</v>
      </c>
      <c r="W895" s="347">
        <f t="shared" si="159"/>
        <v>0</v>
      </c>
      <c r="X895" s="347">
        <f t="shared" si="160"/>
        <v>0</v>
      </c>
      <c r="Y895" s="347">
        <f t="shared" si="161"/>
        <v>0</v>
      </c>
      <c r="Z895" s="347">
        <f t="shared" si="162"/>
        <v>0</v>
      </c>
      <c r="AA895" s="347">
        <f t="shared" si="163"/>
        <v>0</v>
      </c>
      <c r="AB895" s="347" t="str">
        <f t="shared" si="164"/>
        <v/>
      </c>
      <c r="AC895" s="347" t="str">
        <f t="shared" si="165"/>
        <v/>
      </c>
      <c r="AD895" s="347" t="str">
        <f t="shared" si="166"/>
        <v/>
      </c>
      <c r="AE895" s="347" t="str">
        <f t="shared" si="167"/>
        <v/>
      </c>
    </row>
    <row r="896" spans="1:31" s="344" customFormat="1" ht="21" customHeight="1" x14ac:dyDescent="0.25">
      <c r="A896" s="346" t="s">
        <v>14266</v>
      </c>
      <c r="B896" s="346" t="s">
        <v>15989</v>
      </c>
      <c r="C896" s="346" t="s">
        <v>14946</v>
      </c>
      <c r="D896" s="346" t="s">
        <v>1</v>
      </c>
      <c r="E896" s="346" t="s">
        <v>103</v>
      </c>
      <c r="F896" s="346">
        <v>4</v>
      </c>
      <c r="G896" s="346">
        <v>0</v>
      </c>
      <c r="H896" s="346">
        <v>2</v>
      </c>
      <c r="I896" s="346"/>
      <c r="J896" s="346" t="s">
        <v>14946</v>
      </c>
      <c r="K896" s="346"/>
      <c r="L896" s="346" t="s">
        <v>14959</v>
      </c>
      <c r="M896" s="346" t="s">
        <v>14946</v>
      </c>
      <c r="N896" s="346" t="s">
        <v>14948</v>
      </c>
      <c r="O896" s="346" t="s">
        <v>14949</v>
      </c>
      <c r="P896" s="346" t="s">
        <v>14950</v>
      </c>
      <c r="Q896" s="346" t="s">
        <v>14951</v>
      </c>
      <c r="R896" s="347">
        <f t="shared" si="154"/>
        <v>0</v>
      </c>
      <c r="S896" s="347">
        <f t="shared" si="155"/>
        <v>0</v>
      </c>
      <c r="T896" s="347">
        <f t="shared" si="156"/>
        <v>0</v>
      </c>
      <c r="U896" s="347">
        <f t="shared" si="157"/>
        <v>0</v>
      </c>
      <c r="V896" s="347">
        <f t="shared" si="158"/>
        <v>0</v>
      </c>
      <c r="W896" s="347">
        <f t="shared" si="159"/>
        <v>0</v>
      </c>
      <c r="X896" s="347">
        <f t="shared" si="160"/>
        <v>0</v>
      </c>
      <c r="Y896" s="347">
        <f t="shared" si="161"/>
        <v>0</v>
      </c>
      <c r="Z896" s="347">
        <f t="shared" si="162"/>
        <v>0</v>
      </c>
      <c r="AA896" s="347">
        <f t="shared" si="163"/>
        <v>0</v>
      </c>
      <c r="AB896" s="347" t="str">
        <f t="shared" si="164"/>
        <v/>
      </c>
      <c r="AC896" s="347" t="str">
        <f t="shared" si="165"/>
        <v/>
      </c>
      <c r="AD896" s="347" t="str">
        <f t="shared" si="166"/>
        <v/>
      </c>
      <c r="AE896" s="347" t="str">
        <f t="shared" si="167"/>
        <v/>
      </c>
    </row>
    <row r="897" spans="1:31" s="344" customFormat="1" ht="21" customHeight="1" x14ac:dyDescent="0.25">
      <c r="A897" s="346" t="s">
        <v>14266</v>
      </c>
      <c r="B897" s="346" t="s">
        <v>15990</v>
      </c>
      <c r="C897" s="346" t="s">
        <v>15991</v>
      </c>
      <c r="D897" s="346" t="s">
        <v>1</v>
      </c>
      <c r="E897" s="346" t="s">
        <v>14954</v>
      </c>
      <c r="F897" s="346">
        <v>5</v>
      </c>
      <c r="G897" s="346">
        <v>0</v>
      </c>
      <c r="H897" s="346">
        <v>0</v>
      </c>
      <c r="I897" s="346"/>
      <c r="J897" s="346"/>
      <c r="K897" s="346"/>
      <c r="L897" s="346"/>
      <c r="M897" s="346"/>
      <c r="N897" s="346"/>
      <c r="O897" s="346"/>
      <c r="P897" s="346"/>
      <c r="Q897" s="346"/>
      <c r="R897" s="347">
        <f t="shared" si="154"/>
        <v>0</v>
      </c>
      <c r="S897" s="347">
        <f t="shared" si="155"/>
        <v>0</v>
      </c>
      <c r="T897" s="347">
        <f t="shared" si="156"/>
        <v>0</v>
      </c>
      <c r="U897" s="347">
        <f t="shared" si="157"/>
        <v>0</v>
      </c>
      <c r="V897" s="347">
        <f t="shared" si="158"/>
        <v>0</v>
      </c>
      <c r="W897" s="347">
        <f t="shared" si="159"/>
        <v>0</v>
      </c>
      <c r="X897" s="347">
        <f t="shared" si="160"/>
        <v>0</v>
      </c>
      <c r="Y897" s="347">
        <f t="shared" si="161"/>
        <v>0</v>
      </c>
      <c r="Z897" s="347">
        <f t="shared" si="162"/>
        <v>0</v>
      </c>
      <c r="AA897" s="347">
        <f t="shared" si="163"/>
        <v>0</v>
      </c>
      <c r="AB897" s="347" t="str">
        <f t="shared" si="164"/>
        <v/>
      </c>
      <c r="AC897" s="347" t="str">
        <f t="shared" si="165"/>
        <v/>
      </c>
      <c r="AD897" s="347" t="str">
        <f t="shared" si="166"/>
        <v/>
      </c>
      <c r="AE897" s="347" t="str">
        <f t="shared" si="167"/>
        <v/>
      </c>
    </row>
    <row r="898" spans="1:31" s="344" customFormat="1" ht="21" customHeight="1" x14ac:dyDescent="0.25">
      <c r="A898" s="346" t="s">
        <v>14275</v>
      </c>
      <c r="B898" s="346" t="s">
        <v>15992</v>
      </c>
      <c r="C898" s="346" t="s">
        <v>15540</v>
      </c>
      <c r="D898" s="346" t="s">
        <v>4</v>
      </c>
      <c r="E898" s="346" t="s">
        <v>103</v>
      </c>
      <c r="F898" s="346">
        <v>1</v>
      </c>
      <c r="G898" s="346">
        <v>3</v>
      </c>
      <c r="H898" s="346">
        <v>0</v>
      </c>
      <c r="I898" s="346" t="s">
        <v>15540</v>
      </c>
      <c r="J898" s="346"/>
      <c r="K898" s="346" t="s">
        <v>15541</v>
      </c>
      <c r="L898" s="346"/>
      <c r="M898" s="346" t="s">
        <v>15540</v>
      </c>
      <c r="N898" s="346" t="s">
        <v>15542</v>
      </c>
      <c r="O898" s="346" t="s">
        <v>15543</v>
      </c>
      <c r="P898" s="346" t="s">
        <v>11</v>
      </c>
      <c r="Q898" s="346" t="s">
        <v>15544</v>
      </c>
      <c r="R898" s="347">
        <f t="shared" si="154"/>
        <v>0</v>
      </c>
      <c r="S898" s="347">
        <f t="shared" si="155"/>
        <v>0</v>
      </c>
      <c r="T898" s="347">
        <f t="shared" si="156"/>
        <v>0</v>
      </c>
      <c r="U898" s="347">
        <f t="shared" si="157"/>
        <v>0</v>
      </c>
      <c r="V898" s="347">
        <f t="shared" si="158"/>
        <v>0</v>
      </c>
      <c r="W898" s="347">
        <f t="shared" si="159"/>
        <v>0</v>
      </c>
      <c r="X898" s="347">
        <f t="shared" si="160"/>
        <v>0</v>
      </c>
      <c r="Y898" s="347">
        <f t="shared" si="161"/>
        <v>0</v>
      </c>
      <c r="Z898" s="347">
        <f t="shared" si="162"/>
        <v>0</v>
      </c>
      <c r="AA898" s="347">
        <f t="shared" si="163"/>
        <v>0</v>
      </c>
      <c r="AB898" s="347" t="str">
        <f t="shared" si="164"/>
        <v/>
      </c>
      <c r="AC898" s="347" t="str">
        <f t="shared" si="165"/>
        <v/>
      </c>
      <c r="AD898" s="347" t="str">
        <f t="shared" si="166"/>
        <v/>
      </c>
      <c r="AE898" s="347" t="str">
        <f t="shared" si="167"/>
        <v/>
      </c>
    </row>
    <row r="899" spans="1:31" s="344" customFormat="1" ht="21" customHeight="1" x14ac:dyDescent="0.25">
      <c r="A899" s="346" t="s">
        <v>14275</v>
      </c>
      <c r="B899" s="346" t="s">
        <v>15993</v>
      </c>
      <c r="C899" s="346" t="s">
        <v>15546</v>
      </c>
      <c r="D899" s="346" t="s">
        <v>4</v>
      </c>
      <c r="E899" s="346" t="s">
        <v>103</v>
      </c>
      <c r="F899" s="346">
        <v>2</v>
      </c>
      <c r="G899" s="346">
        <v>3</v>
      </c>
      <c r="H899" s="346">
        <v>0</v>
      </c>
      <c r="I899" s="346" t="s">
        <v>15546</v>
      </c>
      <c r="J899" s="346"/>
      <c r="K899" s="346" t="s">
        <v>15547</v>
      </c>
      <c r="L899" s="346"/>
      <c r="M899" s="346" t="s">
        <v>15546</v>
      </c>
      <c r="N899" s="346" t="s">
        <v>15391</v>
      </c>
      <c r="O899" s="346" t="s">
        <v>15393</v>
      </c>
      <c r="P899" s="346" t="s">
        <v>15394</v>
      </c>
      <c r="Q899" s="346" t="s">
        <v>15395</v>
      </c>
      <c r="R899" s="347">
        <f t="shared" si="154"/>
        <v>0</v>
      </c>
      <c r="S899" s="347">
        <f t="shared" si="155"/>
        <v>0</v>
      </c>
      <c r="T899" s="347">
        <f t="shared" si="156"/>
        <v>0</v>
      </c>
      <c r="U899" s="347">
        <f t="shared" si="157"/>
        <v>0</v>
      </c>
      <c r="V899" s="347">
        <f t="shared" si="158"/>
        <v>0</v>
      </c>
      <c r="W899" s="347">
        <f t="shared" si="159"/>
        <v>0</v>
      </c>
      <c r="X899" s="347">
        <f t="shared" si="160"/>
        <v>0</v>
      </c>
      <c r="Y899" s="347">
        <f t="shared" si="161"/>
        <v>0</v>
      </c>
      <c r="Z899" s="347">
        <f t="shared" si="162"/>
        <v>0</v>
      </c>
      <c r="AA899" s="347">
        <f t="shared" si="163"/>
        <v>0</v>
      </c>
      <c r="AB899" s="347" t="str">
        <f t="shared" si="164"/>
        <v/>
      </c>
      <c r="AC899" s="347" t="str">
        <f t="shared" si="165"/>
        <v/>
      </c>
      <c r="AD899" s="347" t="str">
        <f t="shared" si="166"/>
        <v/>
      </c>
      <c r="AE899" s="347" t="str">
        <f t="shared" si="167"/>
        <v/>
      </c>
    </row>
    <row r="900" spans="1:31" s="344" customFormat="1" ht="21" customHeight="1" x14ac:dyDescent="0.25">
      <c r="A900" s="346" t="s">
        <v>14275</v>
      </c>
      <c r="B900" s="346" t="s">
        <v>15994</v>
      </c>
      <c r="C900" s="346" t="s">
        <v>14933</v>
      </c>
      <c r="D900" s="346" t="s">
        <v>4</v>
      </c>
      <c r="E900" s="346" t="s">
        <v>103</v>
      </c>
      <c r="F900" s="346">
        <v>3</v>
      </c>
      <c r="G900" s="346">
        <v>3</v>
      </c>
      <c r="H900" s="346">
        <v>0</v>
      </c>
      <c r="I900" s="346" t="s">
        <v>14933</v>
      </c>
      <c r="J900" s="346"/>
      <c r="K900" s="346" t="s">
        <v>14934</v>
      </c>
      <c r="L900" s="346"/>
      <c r="M900" s="346" t="s">
        <v>14933</v>
      </c>
      <c r="N900" s="346" t="s">
        <v>14935</v>
      </c>
      <c r="O900" s="346" t="s">
        <v>14936</v>
      </c>
      <c r="P900" s="346" t="s">
        <v>14937</v>
      </c>
      <c r="Q900" s="346" t="s">
        <v>14938</v>
      </c>
      <c r="R900" s="347">
        <f t="shared" si="154"/>
        <v>0</v>
      </c>
      <c r="S900" s="347">
        <f t="shared" si="155"/>
        <v>0</v>
      </c>
      <c r="T900" s="347">
        <f t="shared" si="156"/>
        <v>0</v>
      </c>
      <c r="U900" s="347">
        <f t="shared" si="157"/>
        <v>0</v>
      </c>
      <c r="V900" s="347">
        <f t="shared" si="158"/>
        <v>0</v>
      </c>
      <c r="W900" s="347">
        <f t="shared" si="159"/>
        <v>0</v>
      </c>
      <c r="X900" s="347">
        <f t="shared" si="160"/>
        <v>0</v>
      </c>
      <c r="Y900" s="347">
        <f t="shared" si="161"/>
        <v>0</v>
      </c>
      <c r="Z900" s="347">
        <f t="shared" si="162"/>
        <v>0</v>
      </c>
      <c r="AA900" s="347">
        <f t="shared" si="163"/>
        <v>0</v>
      </c>
      <c r="AB900" s="347" t="str">
        <f t="shared" si="164"/>
        <v/>
      </c>
      <c r="AC900" s="347" t="str">
        <f t="shared" si="165"/>
        <v/>
      </c>
      <c r="AD900" s="347" t="str">
        <f t="shared" si="166"/>
        <v/>
      </c>
      <c r="AE900" s="347" t="str">
        <f t="shared" si="167"/>
        <v/>
      </c>
    </row>
    <row r="901" spans="1:31" s="344" customFormat="1" ht="21" customHeight="1" x14ac:dyDescent="0.25">
      <c r="A901" s="346" t="s">
        <v>14275</v>
      </c>
      <c r="B901" s="346" t="s">
        <v>15995</v>
      </c>
      <c r="C901" s="346" t="s">
        <v>14940</v>
      </c>
      <c r="D901" s="346" t="s">
        <v>4</v>
      </c>
      <c r="E901" s="346" t="s">
        <v>103</v>
      </c>
      <c r="F901" s="346">
        <v>4</v>
      </c>
      <c r="G901" s="346">
        <v>2</v>
      </c>
      <c r="H901" s="346">
        <v>0</v>
      </c>
      <c r="I901" s="346" t="s">
        <v>14940</v>
      </c>
      <c r="J901" s="346"/>
      <c r="K901" s="346" t="s">
        <v>14941</v>
      </c>
      <c r="L901" s="346"/>
      <c r="M901" s="346" t="s">
        <v>14940</v>
      </c>
      <c r="N901" s="346" t="s">
        <v>126</v>
      </c>
      <c r="O901" s="346" t="s">
        <v>14942</v>
      </c>
      <c r="P901" s="346" t="s">
        <v>14943</v>
      </c>
      <c r="Q901" s="346" t="s">
        <v>14944</v>
      </c>
      <c r="R901" s="347">
        <f t="shared" si="154"/>
        <v>0</v>
      </c>
      <c r="S901" s="347">
        <f t="shared" si="155"/>
        <v>0</v>
      </c>
      <c r="T901" s="347">
        <f t="shared" si="156"/>
        <v>0</v>
      </c>
      <c r="U901" s="347">
        <f t="shared" si="157"/>
        <v>0</v>
      </c>
      <c r="V901" s="347">
        <f t="shared" si="158"/>
        <v>0</v>
      </c>
      <c r="W901" s="347">
        <f t="shared" si="159"/>
        <v>0</v>
      </c>
      <c r="X901" s="347">
        <f t="shared" si="160"/>
        <v>0</v>
      </c>
      <c r="Y901" s="347">
        <f t="shared" si="161"/>
        <v>0</v>
      </c>
      <c r="Z901" s="347">
        <f t="shared" si="162"/>
        <v>0</v>
      </c>
      <c r="AA901" s="347">
        <f t="shared" si="163"/>
        <v>0</v>
      </c>
      <c r="AB901" s="347" t="str">
        <f t="shared" si="164"/>
        <v/>
      </c>
      <c r="AC901" s="347" t="str">
        <f t="shared" si="165"/>
        <v/>
      </c>
      <c r="AD901" s="347" t="str">
        <f t="shared" si="166"/>
        <v/>
      </c>
      <c r="AE901" s="347" t="str">
        <f t="shared" si="167"/>
        <v/>
      </c>
    </row>
    <row r="902" spans="1:31" s="344" customFormat="1" ht="21" customHeight="1" x14ac:dyDescent="0.25">
      <c r="A902" s="346" t="s">
        <v>14275</v>
      </c>
      <c r="B902" s="346" t="s">
        <v>15996</v>
      </c>
      <c r="C902" s="346" t="s">
        <v>14946</v>
      </c>
      <c r="D902" s="346" t="s">
        <v>4</v>
      </c>
      <c r="E902" s="346" t="s">
        <v>103</v>
      </c>
      <c r="F902" s="346">
        <v>5</v>
      </c>
      <c r="G902" s="346">
        <v>2</v>
      </c>
      <c r="H902" s="346">
        <v>0</v>
      </c>
      <c r="I902" s="346" t="s">
        <v>14946</v>
      </c>
      <c r="J902" s="346"/>
      <c r="K902" s="346" t="s">
        <v>14947</v>
      </c>
      <c r="L902" s="346"/>
      <c r="M902" s="346" t="s">
        <v>14946</v>
      </c>
      <c r="N902" s="346" t="s">
        <v>14948</v>
      </c>
      <c r="O902" s="346" t="s">
        <v>14949</v>
      </c>
      <c r="P902" s="346" t="s">
        <v>14950</v>
      </c>
      <c r="Q902" s="346" t="s">
        <v>14951</v>
      </c>
      <c r="R902" s="347">
        <f t="shared" si="154"/>
        <v>0</v>
      </c>
      <c r="S902" s="347">
        <f t="shared" si="155"/>
        <v>0</v>
      </c>
      <c r="T902" s="347">
        <f t="shared" si="156"/>
        <v>0</v>
      </c>
      <c r="U902" s="347">
        <f t="shared" si="157"/>
        <v>0</v>
      </c>
      <c r="V902" s="347">
        <f t="shared" si="158"/>
        <v>0</v>
      </c>
      <c r="W902" s="347">
        <f t="shared" si="159"/>
        <v>0</v>
      </c>
      <c r="X902" s="347">
        <f t="shared" si="160"/>
        <v>0</v>
      </c>
      <c r="Y902" s="347">
        <f t="shared" si="161"/>
        <v>0</v>
      </c>
      <c r="Z902" s="347">
        <f t="shared" si="162"/>
        <v>0</v>
      </c>
      <c r="AA902" s="347">
        <f t="shared" si="163"/>
        <v>0</v>
      </c>
      <c r="AB902" s="347" t="str">
        <f t="shared" si="164"/>
        <v/>
      </c>
      <c r="AC902" s="347" t="str">
        <f t="shared" si="165"/>
        <v/>
      </c>
      <c r="AD902" s="347" t="str">
        <f t="shared" si="166"/>
        <v/>
      </c>
      <c r="AE902" s="347" t="str">
        <f t="shared" si="167"/>
        <v/>
      </c>
    </row>
    <row r="903" spans="1:31" s="344" customFormat="1" ht="21" customHeight="1" x14ac:dyDescent="0.25">
      <c r="A903" s="346" t="s">
        <v>14275</v>
      </c>
      <c r="B903" s="346" t="s">
        <v>15997</v>
      </c>
      <c r="C903" s="346" t="s">
        <v>15540</v>
      </c>
      <c r="D903" s="346" t="s">
        <v>1</v>
      </c>
      <c r="E903" s="346" t="s">
        <v>103</v>
      </c>
      <c r="F903" s="346">
        <v>1</v>
      </c>
      <c r="G903" s="346">
        <v>0</v>
      </c>
      <c r="H903" s="346">
        <v>3</v>
      </c>
      <c r="I903" s="346"/>
      <c r="J903" s="346" t="s">
        <v>15540</v>
      </c>
      <c r="K903" s="346"/>
      <c r="L903" s="346" t="s">
        <v>15552</v>
      </c>
      <c r="M903" s="346" t="s">
        <v>15540</v>
      </c>
      <c r="N903" s="346" t="s">
        <v>15542</v>
      </c>
      <c r="O903" s="346" t="s">
        <v>15543</v>
      </c>
      <c r="P903" s="346" t="s">
        <v>11</v>
      </c>
      <c r="Q903" s="346" t="s">
        <v>15544</v>
      </c>
      <c r="R903" s="347">
        <f t="shared" si="154"/>
        <v>0</v>
      </c>
      <c r="S903" s="347">
        <f t="shared" si="155"/>
        <v>0</v>
      </c>
      <c r="T903" s="347">
        <f t="shared" si="156"/>
        <v>0</v>
      </c>
      <c r="U903" s="347">
        <f t="shared" si="157"/>
        <v>0</v>
      </c>
      <c r="V903" s="347">
        <f t="shared" si="158"/>
        <v>0</v>
      </c>
      <c r="W903" s="347">
        <f t="shared" si="159"/>
        <v>0</v>
      </c>
      <c r="X903" s="347">
        <f t="shared" si="160"/>
        <v>0</v>
      </c>
      <c r="Y903" s="347">
        <f t="shared" si="161"/>
        <v>0</v>
      </c>
      <c r="Z903" s="347">
        <f t="shared" si="162"/>
        <v>0</v>
      </c>
      <c r="AA903" s="347">
        <f t="shared" si="163"/>
        <v>0</v>
      </c>
      <c r="AB903" s="347" t="str">
        <f t="shared" si="164"/>
        <v/>
      </c>
      <c r="AC903" s="347" t="str">
        <f t="shared" si="165"/>
        <v/>
      </c>
      <c r="AD903" s="347" t="str">
        <f t="shared" si="166"/>
        <v/>
      </c>
      <c r="AE903" s="347" t="str">
        <f t="shared" si="167"/>
        <v/>
      </c>
    </row>
    <row r="904" spans="1:31" s="344" customFormat="1" ht="21" customHeight="1" x14ac:dyDescent="0.25">
      <c r="A904" s="346" t="s">
        <v>14275</v>
      </c>
      <c r="B904" s="346" t="s">
        <v>15998</v>
      </c>
      <c r="C904" s="346" t="s">
        <v>15546</v>
      </c>
      <c r="D904" s="346" t="s">
        <v>1</v>
      </c>
      <c r="E904" s="346" t="s">
        <v>103</v>
      </c>
      <c r="F904" s="346">
        <v>2</v>
      </c>
      <c r="G904" s="346">
        <v>0</v>
      </c>
      <c r="H904" s="346">
        <v>3</v>
      </c>
      <c r="I904" s="346"/>
      <c r="J904" s="346" t="s">
        <v>15546</v>
      </c>
      <c r="K904" s="346"/>
      <c r="L904" s="346" t="s">
        <v>15554</v>
      </c>
      <c r="M904" s="346" t="s">
        <v>15546</v>
      </c>
      <c r="N904" s="346" t="s">
        <v>15391</v>
      </c>
      <c r="O904" s="346" t="s">
        <v>15393</v>
      </c>
      <c r="P904" s="346" t="s">
        <v>15394</v>
      </c>
      <c r="Q904" s="346" t="s">
        <v>15395</v>
      </c>
      <c r="R904" s="347">
        <f t="shared" si="154"/>
        <v>0</v>
      </c>
      <c r="S904" s="347">
        <f t="shared" si="155"/>
        <v>0</v>
      </c>
      <c r="T904" s="347">
        <f t="shared" si="156"/>
        <v>0</v>
      </c>
      <c r="U904" s="347">
        <f t="shared" si="157"/>
        <v>0</v>
      </c>
      <c r="V904" s="347">
        <f t="shared" si="158"/>
        <v>0</v>
      </c>
      <c r="W904" s="347">
        <f t="shared" si="159"/>
        <v>0</v>
      </c>
      <c r="X904" s="347">
        <f t="shared" si="160"/>
        <v>0</v>
      </c>
      <c r="Y904" s="347">
        <f t="shared" si="161"/>
        <v>0</v>
      </c>
      <c r="Z904" s="347">
        <f t="shared" si="162"/>
        <v>0</v>
      </c>
      <c r="AA904" s="347">
        <f t="shared" si="163"/>
        <v>0</v>
      </c>
      <c r="AB904" s="347" t="str">
        <f t="shared" si="164"/>
        <v/>
      </c>
      <c r="AC904" s="347" t="str">
        <f t="shared" si="165"/>
        <v/>
      </c>
      <c r="AD904" s="347" t="str">
        <f t="shared" si="166"/>
        <v/>
      </c>
      <c r="AE904" s="347" t="str">
        <f t="shared" si="167"/>
        <v/>
      </c>
    </row>
    <row r="905" spans="1:31" s="344" customFormat="1" ht="21" customHeight="1" x14ac:dyDescent="0.25">
      <c r="A905" s="346" t="s">
        <v>14275</v>
      </c>
      <c r="B905" s="346" t="s">
        <v>15999</v>
      </c>
      <c r="C905" s="346" t="s">
        <v>14940</v>
      </c>
      <c r="D905" s="346" t="s">
        <v>1</v>
      </c>
      <c r="E905" s="346" t="s">
        <v>103</v>
      </c>
      <c r="F905" s="346">
        <v>3</v>
      </c>
      <c r="G905" s="346">
        <v>0</v>
      </c>
      <c r="H905" s="346">
        <v>2</v>
      </c>
      <c r="I905" s="346"/>
      <c r="J905" s="346" t="s">
        <v>14940</v>
      </c>
      <c r="K905" s="346"/>
      <c r="L905" s="346" t="s">
        <v>14957</v>
      </c>
      <c r="M905" s="346" t="s">
        <v>14940</v>
      </c>
      <c r="N905" s="346" t="s">
        <v>126</v>
      </c>
      <c r="O905" s="346" t="s">
        <v>14942</v>
      </c>
      <c r="P905" s="346" t="s">
        <v>14943</v>
      </c>
      <c r="Q905" s="346" t="s">
        <v>14944</v>
      </c>
      <c r="R905" s="347">
        <f t="shared" si="154"/>
        <v>0</v>
      </c>
      <c r="S905" s="347">
        <f t="shared" si="155"/>
        <v>0</v>
      </c>
      <c r="T905" s="347">
        <f t="shared" si="156"/>
        <v>0</v>
      </c>
      <c r="U905" s="347">
        <f t="shared" si="157"/>
        <v>0</v>
      </c>
      <c r="V905" s="347">
        <f t="shared" si="158"/>
        <v>0</v>
      </c>
      <c r="W905" s="347">
        <f t="shared" si="159"/>
        <v>0</v>
      </c>
      <c r="X905" s="347">
        <f t="shared" si="160"/>
        <v>0</v>
      </c>
      <c r="Y905" s="347">
        <f t="shared" si="161"/>
        <v>0</v>
      </c>
      <c r="Z905" s="347">
        <f t="shared" si="162"/>
        <v>0</v>
      </c>
      <c r="AA905" s="347">
        <f t="shared" si="163"/>
        <v>0</v>
      </c>
      <c r="AB905" s="347" t="str">
        <f t="shared" si="164"/>
        <v/>
      </c>
      <c r="AC905" s="347" t="str">
        <f t="shared" si="165"/>
        <v/>
      </c>
      <c r="AD905" s="347" t="str">
        <f t="shared" si="166"/>
        <v/>
      </c>
      <c r="AE905" s="347" t="str">
        <f t="shared" si="167"/>
        <v/>
      </c>
    </row>
    <row r="906" spans="1:31" s="344" customFormat="1" ht="21" customHeight="1" x14ac:dyDescent="0.25">
      <c r="A906" s="346" t="s">
        <v>14275</v>
      </c>
      <c r="B906" s="346" t="s">
        <v>16000</v>
      </c>
      <c r="C906" s="346" t="s">
        <v>14946</v>
      </c>
      <c r="D906" s="346" t="s">
        <v>1</v>
      </c>
      <c r="E906" s="346" t="s">
        <v>103</v>
      </c>
      <c r="F906" s="346">
        <v>4</v>
      </c>
      <c r="G906" s="346">
        <v>0</v>
      </c>
      <c r="H906" s="346">
        <v>2</v>
      </c>
      <c r="I906" s="346"/>
      <c r="J906" s="346" t="s">
        <v>14946</v>
      </c>
      <c r="K906" s="346"/>
      <c r="L906" s="346" t="s">
        <v>14959</v>
      </c>
      <c r="M906" s="346" t="s">
        <v>14946</v>
      </c>
      <c r="N906" s="346" t="s">
        <v>14948</v>
      </c>
      <c r="O906" s="346" t="s">
        <v>14949</v>
      </c>
      <c r="P906" s="346" t="s">
        <v>14950</v>
      </c>
      <c r="Q906" s="346" t="s">
        <v>14951</v>
      </c>
      <c r="R906" s="347">
        <f t="shared" si="154"/>
        <v>0</v>
      </c>
      <c r="S906" s="347">
        <f t="shared" si="155"/>
        <v>0</v>
      </c>
      <c r="T906" s="347">
        <f t="shared" si="156"/>
        <v>0</v>
      </c>
      <c r="U906" s="347">
        <f t="shared" si="157"/>
        <v>0</v>
      </c>
      <c r="V906" s="347">
        <f t="shared" si="158"/>
        <v>0</v>
      </c>
      <c r="W906" s="347">
        <f t="shared" si="159"/>
        <v>0</v>
      </c>
      <c r="X906" s="347">
        <f t="shared" si="160"/>
        <v>0</v>
      </c>
      <c r="Y906" s="347">
        <f t="shared" si="161"/>
        <v>0</v>
      </c>
      <c r="Z906" s="347">
        <f t="shared" si="162"/>
        <v>0</v>
      </c>
      <c r="AA906" s="347">
        <f t="shared" si="163"/>
        <v>0</v>
      </c>
      <c r="AB906" s="347" t="str">
        <f t="shared" si="164"/>
        <v/>
      </c>
      <c r="AC906" s="347" t="str">
        <f t="shared" si="165"/>
        <v/>
      </c>
      <c r="AD906" s="347" t="str">
        <f t="shared" si="166"/>
        <v/>
      </c>
      <c r="AE906" s="347" t="str">
        <f t="shared" si="167"/>
        <v/>
      </c>
    </row>
    <row r="907" spans="1:31" s="344" customFormat="1" ht="21" customHeight="1" x14ac:dyDescent="0.25">
      <c r="A907" s="346" t="s">
        <v>14275</v>
      </c>
      <c r="B907" s="346" t="s">
        <v>16001</v>
      </c>
      <c r="C907" s="346" t="s">
        <v>14961</v>
      </c>
      <c r="D907" s="346" t="s">
        <v>1</v>
      </c>
      <c r="E907" s="346" t="s">
        <v>103</v>
      </c>
      <c r="F907" s="346">
        <v>5</v>
      </c>
      <c r="G907" s="346">
        <v>0</v>
      </c>
      <c r="H907" s="346">
        <v>1</v>
      </c>
      <c r="I907" s="346"/>
      <c r="J907" s="346" t="s">
        <v>14961</v>
      </c>
      <c r="K907" s="346"/>
      <c r="L907" s="346" t="s">
        <v>14962</v>
      </c>
      <c r="M907" s="346" t="s">
        <v>14961</v>
      </c>
      <c r="N907" s="346" t="s">
        <v>132</v>
      </c>
      <c r="O907" s="346" t="s">
        <v>14963</v>
      </c>
      <c r="P907" s="346" t="s">
        <v>14964</v>
      </c>
      <c r="Q907" s="346" t="s">
        <v>14965</v>
      </c>
      <c r="R907" s="347">
        <f t="shared" si="154"/>
        <v>0</v>
      </c>
      <c r="S907" s="347">
        <f t="shared" si="155"/>
        <v>0</v>
      </c>
      <c r="T907" s="347">
        <f t="shared" si="156"/>
        <v>0</v>
      </c>
      <c r="U907" s="347">
        <f t="shared" si="157"/>
        <v>0</v>
      </c>
      <c r="V907" s="347">
        <f t="shared" si="158"/>
        <v>0</v>
      </c>
      <c r="W907" s="347">
        <f t="shared" si="159"/>
        <v>0</v>
      </c>
      <c r="X907" s="347">
        <f t="shared" si="160"/>
        <v>0</v>
      </c>
      <c r="Y907" s="347">
        <f t="shared" si="161"/>
        <v>0</v>
      </c>
      <c r="Z907" s="347">
        <f t="shared" si="162"/>
        <v>0</v>
      </c>
      <c r="AA907" s="347">
        <f t="shared" si="163"/>
        <v>0</v>
      </c>
      <c r="AB907" s="347" t="str">
        <f t="shared" si="164"/>
        <v/>
      </c>
      <c r="AC907" s="347" t="str">
        <f t="shared" si="165"/>
        <v/>
      </c>
      <c r="AD907" s="347" t="str">
        <f t="shared" si="166"/>
        <v/>
      </c>
      <c r="AE907" s="347" t="str">
        <f t="shared" si="167"/>
        <v/>
      </c>
    </row>
    <row r="908" spans="1:31" s="344" customFormat="1" ht="21" customHeight="1" x14ac:dyDescent="0.25">
      <c r="A908" s="346" t="s">
        <v>14284</v>
      </c>
      <c r="B908" s="346" t="s">
        <v>16002</v>
      </c>
      <c r="C908" s="346" t="s">
        <v>15134</v>
      </c>
      <c r="D908" s="346" t="s">
        <v>4</v>
      </c>
      <c r="E908" s="346" t="s">
        <v>103</v>
      </c>
      <c r="F908" s="346">
        <v>1</v>
      </c>
      <c r="G908" s="346">
        <v>4</v>
      </c>
      <c r="H908" s="346">
        <v>0</v>
      </c>
      <c r="I908" s="346" t="s">
        <v>15134</v>
      </c>
      <c r="J908" s="346"/>
      <c r="K908" s="346" t="s">
        <v>15135</v>
      </c>
      <c r="L908" s="346"/>
      <c r="M908" s="346" t="s">
        <v>15134</v>
      </c>
      <c r="N908" s="346" t="s">
        <v>1480</v>
      </c>
      <c r="O908" s="346" t="s">
        <v>15136</v>
      </c>
      <c r="P908" s="346" t="s">
        <v>156</v>
      </c>
      <c r="Q908" s="346" t="s">
        <v>152</v>
      </c>
      <c r="R908" s="347">
        <f t="shared" si="154"/>
        <v>0</v>
      </c>
      <c r="S908" s="347">
        <f t="shared" si="155"/>
        <v>0</v>
      </c>
      <c r="T908" s="347">
        <f t="shared" si="156"/>
        <v>0</v>
      </c>
      <c r="U908" s="347">
        <f t="shared" si="157"/>
        <v>0</v>
      </c>
      <c r="V908" s="347">
        <f t="shared" si="158"/>
        <v>0</v>
      </c>
      <c r="W908" s="347">
        <f t="shared" si="159"/>
        <v>0</v>
      </c>
      <c r="X908" s="347">
        <f t="shared" si="160"/>
        <v>0</v>
      </c>
      <c r="Y908" s="347">
        <f t="shared" si="161"/>
        <v>0</v>
      </c>
      <c r="Z908" s="347">
        <f t="shared" si="162"/>
        <v>0</v>
      </c>
      <c r="AA908" s="347">
        <f t="shared" si="163"/>
        <v>0</v>
      </c>
      <c r="AB908" s="347" t="str">
        <f t="shared" si="164"/>
        <v/>
      </c>
      <c r="AC908" s="347" t="str">
        <f t="shared" si="165"/>
        <v/>
      </c>
      <c r="AD908" s="347" t="str">
        <f t="shared" si="166"/>
        <v/>
      </c>
      <c r="AE908" s="347" t="str">
        <f t="shared" si="167"/>
        <v/>
      </c>
    </row>
    <row r="909" spans="1:31" s="344" customFormat="1" ht="21" customHeight="1" x14ac:dyDescent="0.25">
      <c r="A909" s="346" t="s">
        <v>14284</v>
      </c>
      <c r="B909" s="346" t="s">
        <v>16003</v>
      </c>
      <c r="C909" s="346" t="s">
        <v>15138</v>
      </c>
      <c r="D909" s="346" t="s">
        <v>4</v>
      </c>
      <c r="E909" s="346" t="s">
        <v>103</v>
      </c>
      <c r="F909" s="346">
        <v>2</v>
      </c>
      <c r="G909" s="346">
        <v>3</v>
      </c>
      <c r="H909" s="346">
        <v>0</v>
      </c>
      <c r="I909" s="346" t="s">
        <v>15138</v>
      </c>
      <c r="J909" s="346"/>
      <c r="K909" s="346" t="s">
        <v>15139</v>
      </c>
      <c r="L909" s="346"/>
      <c r="M909" s="346" t="s">
        <v>15138</v>
      </c>
      <c r="N909" s="346" t="s">
        <v>15140</v>
      </c>
      <c r="O909" s="346" t="s">
        <v>15141</v>
      </c>
      <c r="P909" s="346" t="s">
        <v>141</v>
      </c>
      <c r="Q909" s="346" t="s">
        <v>15142</v>
      </c>
      <c r="R909" s="347">
        <f t="shared" si="154"/>
        <v>0</v>
      </c>
      <c r="S909" s="347">
        <f t="shared" si="155"/>
        <v>0</v>
      </c>
      <c r="T909" s="347">
        <f t="shared" si="156"/>
        <v>0</v>
      </c>
      <c r="U909" s="347">
        <f t="shared" si="157"/>
        <v>0</v>
      </c>
      <c r="V909" s="347">
        <f t="shared" si="158"/>
        <v>0</v>
      </c>
      <c r="W909" s="347">
        <f t="shared" si="159"/>
        <v>0</v>
      </c>
      <c r="X909" s="347">
        <f t="shared" si="160"/>
        <v>0</v>
      </c>
      <c r="Y909" s="347">
        <f t="shared" si="161"/>
        <v>0</v>
      </c>
      <c r="Z909" s="347">
        <f t="shared" si="162"/>
        <v>0</v>
      </c>
      <c r="AA909" s="347">
        <f t="shared" si="163"/>
        <v>0</v>
      </c>
      <c r="AB909" s="347" t="str">
        <f t="shared" si="164"/>
        <v/>
      </c>
      <c r="AC909" s="347" t="str">
        <f t="shared" si="165"/>
        <v/>
      </c>
      <c r="AD909" s="347" t="str">
        <f t="shared" si="166"/>
        <v/>
      </c>
      <c r="AE909" s="347" t="str">
        <f t="shared" si="167"/>
        <v/>
      </c>
    </row>
    <row r="910" spans="1:31" s="344" customFormat="1" ht="21" customHeight="1" x14ac:dyDescent="0.25">
      <c r="A910" s="346" t="s">
        <v>14284</v>
      </c>
      <c r="B910" s="346" t="s">
        <v>16004</v>
      </c>
      <c r="C910" s="346" t="s">
        <v>14933</v>
      </c>
      <c r="D910" s="346" t="s">
        <v>4</v>
      </c>
      <c r="E910" s="346" t="s">
        <v>103</v>
      </c>
      <c r="F910" s="346">
        <v>3</v>
      </c>
      <c r="G910" s="346">
        <v>3</v>
      </c>
      <c r="H910" s="346">
        <v>0</v>
      </c>
      <c r="I910" s="346" t="s">
        <v>14933</v>
      </c>
      <c r="J910" s="346"/>
      <c r="K910" s="346" t="s">
        <v>14934</v>
      </c>
      <c r="L910" s="346"/>
      <c r="M910" s="346" t="s">
        <v>14933</v>
      </c>
      <c r="N910" s="346" t="s">
        <v>14935</v>
      </c>
      <c r="O910" s="346" t="s">
        <v>14936</v>
      </c>
      <c r="P910" s="346" t="s">
        <v>14937</v>
      </c>
      <c r="Q910" s="346" t="s">
        <v>14938</v>
      </c>
      <c r="R910" s="347">
        <f t="shared" si="154"/>
        <v>0</v>
      </c>
      <c r="S910" s="347">
        <f t="shared" si="155"/>
        <v>0</v>
      </c>
      <c r="T910" s="347">
        <f t="shared" si="156"/>
        <v>0</v>
      </c>
      <c r="U910" s="347">
        <f t="shared" si="157"/>
        <v>0</v>
      </c>
      <c r="V910" s="347">
        <f t="shared" si="158"/>
        <v>0</v>
      </c>
      <c r="W910" s="347">
        <f t="shared" si="159"/>
        <v>0</v>
      </c>
      <c r="X910" s="347">
        <f t="shared" si="160"/>
        <v>0</v>
      </c>
      <c r="Y910" s="347">
        <f t="shared" si="161"/>
        <v>0</v>
      </c>
      <c r="Z910" s="347">
        <f t="shared" si="162"/>
        <v>0</v>
      </c>
      <c r="AA910" s="347">
        <f t="shared" si="163"/>
        <v>0</v>
      </c>
      <c r="AB910" s="347" t="str">
        <f t="shared" si="164"/>
        <v/>
      </c>
      <c r="AC910" s="347" t="str">
        <f t="shared" si="165"/>
        <v/>
      </c>
      <c r="AD910" s="347" t="str">
        <f t="shared" si="166"/>
        <v/>
      </c>
      <c r="AE910" s="347" t="str">
        <f t="shared" si="167"/>
        <v/>
      </c>
    </row>
    <row r="911" spans="1:31" s="344" customFormat="1" ht="21" customHeight="1" x14ac:dyDescent="0.25">
      <c r="A911" s="346" t="s">
        <v>14284</v>
      </c>
      <c r="B911" s="346" t="s">
        <v>16005</v>
      </c>
      <c r="C911" s="346" t="s">
        <v>14940</v>
      </c>
      <c r="D911" s="346" t="s">
        <v>4</v>
      </c>
      <c r="E911" s="346" t="s">
        <v>103</v>
      </c>
      <c r="F911" s="346">
        <v>4</v>
      </c>
      <c r="G911" s="346">
        <v>2</v>
      </c>
      <c r="H911" s="346">
        <v>0</v>
      </c>
      <c r="I911" s="346" t="s">
        <v>14940</v>
      </c>
      <c r="J911" s="346"/>
      <c r="K911" s="346" t="s">
        <v>14941</v>
      </c>
      <c r="L911" s="346"/>
      <c r="M911" s="346" t="s">
        <v>14940</v>
      </c>
      <c r="N911" s="346" t="s">
        <v>126</v>
      </c>
      <c r="O911" s="346" t="s">
        <v>14942</v>
      </c>
      <c r="P911" s="346" t="s">
        <v>14943</v>
      </c>
      <c r="Q911" s="346" t="s">
        <v>14944</v>
      </c>
      <c r="R911" s="347">
        <f t="shared" si="154"/>
        <v>0</v>
      </c>
      <c r="S911" s="347">
        <f t="shared" si="155"/>
        <v>0</v>
      </c>
      <c r="T911" s="347">
        <f t="shared" si="156"/>
        <v>0</v>
      </c>
      <c r="U911" s="347">
        <f t="shared" si="157"/>
        <v>0</v>
      </c>
      <c r="V911" s="347">
        <f t="shared" si="158"/>
        <v>0</v>
      </c>
      <c r="W911" s="347">
        <f t="shared" si="159"/>
        <v>0</v>
      </c>
      <c r="X911" s="347">
        <f t="shared" si="160"/>
        <v>0</v>
      </c>
      <c r="Y911" s="347">
        <f t="shared" si="161"/>
        <v>0</v>
      </c>
      <c r="Z911" s="347">
        <f t="shared" si="162"/>
        <v>0</v>
      </c>
      <c r="AA911" s="347">
        <f t="shared" si="163"/>
        <v>0</v>
      </c>
      <c r="AB911" s="347" t="str">
        <f t="shared" si="164"/>
        <v/>
      </c>
      <c r="AC911" s="347" t="str">
        <f t="shared" si="165"/>
        <v/>
      </c>
      <c r="AD911" s="347" t="str">
        <f t="shared" si="166"/>
        <v/>
      </c>
      <c r="AE911" s="347" t="str">
        <f t="shared" si="167"/>
        <v/>
      </c>
    </row>
    <row r="912" spans="1:31" s="344" customFormat="1" ht="21" customHeight="1" x14ac:dyDescent="0.25">
      <c r="A912" s="346" t="s">
        <v>14284</v>
      </c>
      <c r="B912" s="346" t="s">
        <v>16006</v>
      </c>
      <c r="C912" s="346" t="s">
        <v>14946</v>
      </c>
      <c r="D912" s="346" t="s">
        <v>4</v>
      </c>
      <c r="E912" s="346" t="s">
        <v>103</v>
      </c>
      <c r="F912" s="346">
        <v>5</v>
      </c>
      <c r="G912" s="346">
        <v>2</v>
      </c>
      <c r="H912" s="346">
        <v>0</v>
      </c>
      <c r="I912" s="346" t="s">
        <v>14946</v>
      </c>
      <c r="J912" s="346"/>
      <c r="K912" s="346" t="s">
        <v>14947</v>
      </c>
      <c r="L912" s="346"/>
      <c r="M912" s="346" t="s">
        <v>14946</v>
      </c>
      <c r="N912" s="346" t="s">
        <v>14948</v>
      </c>
      <c r="O912" s="346" t="s">
        <v>14949</v>
      </c>
      <c r="P912" s="346" t="s">
        <v>14950</v>
      </c>
      <c r="Q912" s="346" t="s">
        <v>14951</v>
      </c>
      <c r="R912" s="347">
        <f t="shared" si="154"/>
        <v>0</v>
      </c>
      <c r="S912" s="347">
        <f t="shared" si="155"/>
        <v>0</v>
      </c>
      <c r="T912" s="347">
        <f t="shared" si="156"/>
        <v>0</v>
      </c>
      <c r="U912" s="347">
        <f t="shared" si="157"/>
        <v>0</v>
      </c>
      <c r="V912" s="347">
        <f t="shared" si="158"/>
        <v>0</v>
      </c>
      <c r="W912" s="347">
        <f t="shared" si="159"/>
        <v>0</v>
      </c>
      <c r="X912" s="347">
        <f t="shared" si="160"/>
        <v>0</v>
      </c>
      <c r="Y912" s="347">
        <f t="shared" si="161"/>
        <v>0</v>
      </c>
      <c r="Z912" s="347">
        <f t="shared" si="162"/>
        <v>0</v>
      </c>
      <c r="AA912" s="347">
        <f t="shared" si="163"/>
        <v>0</v>
      </c>
      <c r="AB912" s="347" t="str">
        <f t="shared" si="164"/>
        <v/>
      </c>
      <c r="AC912" s="347" t="str">
        <f t="shared" si="165"/>
        <v/>
      </c>
      <c r="AD912" s="347" t="str">
        <f t="shared" si="166"/>
        <v/>
      </c>
      <c r="AE912" s="347" t="str">
        <f t="shared" si="167"/>
        <v/>
      </c>
    </row>
    <row r="913" spans="1:31" s="344" customFormat="1" ht="21" customHeight="1" x14ac:dyDescent="0.25">
      <c r="A913" s="346" t="s">
        <v>14284</v>
      </c>
      <c r="B913" s="346" t="s">
        <v>16007</v>
      </c>
      <c r="C913" s="346" t="s">
        <v>15134</v>
      </c>
      <c r="D913" s="346" t="s">
        <v>1</v>
      </c>
      <c r="E913" s="346" t="s">
        <v>103</v>
      </c>
      <c r="F913" s="346">
        <v>1</v>
      </c>
      <c r="G913" s="346">
        <v>0</v>
      </c>
      <c r="H913" s="346">
        <v>3</v>
      </c>
      <c r="I913" s="346"/>
      <c r="J913" s="346" t="s">
        <v>15134</v>
      </c>
      <c r="K913" s="346"/>
      <c r="L913" s="346" t="s">
        <v>15147</v>
      </c>
      <c r="M913" s="346" t="s">
        <v>15134</v>
      </c>
      <c r="N913" s="346" t="s">
        <v>1480</v>
      </c>
      <c r="O913" s="346" t="s">
        <v>15136</v>
      </c>
      <c r="P913" s="346" t="s">
        <v>156</v>
      </c>
      <c r="Q913" s="346" t="s">
        <v>152</v>
      </c>
      <c r="R913" s="347">
        <f t="shared" si="154"/>
        <v>0</v>
      </c>
      <c r="S913" s="347">
        <f t="shared" si="155"/>
        <v>0</v>
      </c>
      <c r="T913" s="347">
        <f t="shared" si="156"/>
        <v>0</v>
      </c>
      <c r="U913" s="347">
        <f t="shared" si="157"/>
        <v>0</v>
      </c>
      <c r="V913" s="347">
        <f t="shared" si="158"/>
        <v>0</v>
      </c>
      <c r="W913" s="347">
        <f t="shared" si="159"/>
        <v>0</v>
      </c>
      <c r="X913" s="347">
        <f t="shared" si="160"/>
        <v>0</v>
      </c>
      <c r="Y913" s="347">
        <f t="shared" si="161"/>
        <v>0</v>
      </c>
      <c r="Z913" s="347">
        <f t="shared" si="162"/>
        <v>0</v>
      </c>
      <c r="AA913" s="347">
        <f t="shared" si="163"/>
        <v>0</v>
      </c>
      <c r="AB913" s="347" t="str">
        <f t="shared" si="164"/>
        <v/>
      </c>
      <c r="AC913" s="347" t="str">
        <f t="shared" si="165"/>
        <v/>
      </c>
      <c r="AD913" s="347" t="str">
        <f t="shared" si="166"/>
        <v/>
      </c>
      <c r="AE913" s="347" t="str">
        <f t="shared" si="167"/>
        <v/>
      </c>
    </row>
    <row r="914" spans="1:31" s="344" customFormat="1" ht="21" customHeight="1" x14ac:dyDescent="0.25">
      <c r="A914" s="346" t="s">
        <v>14284</v>
      </c>
      <c r="B914" s="346" t="s">
        <v>16008</v>
      </c>
      <c r="C914" s="346" t="s">
        <v>15138</v>
      </c>
      <c r="D914" s="346" t="s">
        <v>1</v>
      </c>
      <c r="E914" s="346" t="s">
        <v>103</v>
      </c>
      <c r="F914" s="346">
        <v>2</v>
      </c>
      <c r="G914" s="346">
        <v>0</v>
      </c>
      <c r="H914" s="346">
        <v>3</v>
      </c>
      <c r="I914" s="346"/>
      <c r="J914" s="346" t="s">
        <v>15138</v>
      </c>
      <c r="K914" s="346"/>
      <c r="L914" s="346" t="s">
        <v>15149</v>
      </c>
      <c r="M914" s="346" t="s">
        <v>15138</v>
      </c>
      <c r="N914" s="346" t="s">
        <v>15140</v>
      </c>
      <c r="O914" s="346" t="s">
        <v>15141</v>
      </c>
      <c r="P914" s="346" t="s">
        <v>141</v>
      </c>
      <c r="Q914" s="346" t="s">
        <v>15142</v>
      </c>
      <c r="R914" s="347">
        <f t="shared" si="154"/>
        <v>0</v>
      </c>
      <c r="S914" s="347">
        <f t="shared" si="155"/>
        <v>0</v>
      </c>
      <c r="T914" s="347">
        <f t="shared" si="156"/>
        <v>0</v>
      </c>
      <c r="U914" s="347">
        <f t="shared" si="157"/>
        <v>0</v>
      </c>
      <c r="V914" s="347">
        <f t="shared" si="158"/>
        <v>0</v>
      </c>
      <c r="W914" s="347">
        <f t="shared" si="159"/>
        <v>0</v>
      </c>
      <c r="X914" s="347">
        <f t="shared" si="160"/>
        <v>0</v>
      </c>
      <c r="Y914" s="347">
        <f t="shared" si="161"/>
        <v>0</v>
      </c>
      <c r="Z914" s="347">
        <f t="shared" si="162"/>
        <v>0</v>
      </c>
      <c r="AA914" s="347">
        <f t="shared" si="163"/>
        <v>0</v>
      </c>
      <c r="AB914" s="347" t="str">
        <f t="shared" si="164"/>
        <v/>
      </c>
      <c r="AC914" s="347" t="str">
        <f t="shared" si="165"/>
        <v/>
      </c>
      <c r="AD914" s="347" t="str">
        <f t="shared" si="166"/>
        <v/>
      </c>
      <c r="AE914" s="347" t="str">
        <f t="shared" si="167"/>
        <v/>
      </c>
    </row>
    <row r="915" spans="1:31" s="344" customFormat="1" ht="21" customHeight="1" x14ac:dyDescent="0.25">
      <c r="A915" s="346" t="s">
        <v>14284</v>
      </c>
      <c r="B915" s="346" t="s">
        <v>16009</v>
      </c>
      <c r="C915" s="346" t="s">
        <v>14940</v>
      </c>
      <c r="D915" s="346" t="s">
        <v>1</v>
      </c>
      <c r="E915" s="346" t="s">
        <v>103</v>
      </c>
      <c r="F915" s="346">
        <v>3</v>
      </c>
      <c r="G915" s="346">
        <v>0</v>
      </c>
      <c r="H915" s="346">
        <v>2</v>
      </c>
      <c r="I915" s="346"/>
      <c r="J915" s="346" t="s">
        <v>14940</v>
      </c>
      <c r="K915" s="346"/>
      <c r="L915" s="346" t="s">
        <v>14957</v>
      </c>
      <c r="M915" s="346" t="s">
        <v>14940</v>
      </c>
      <c r="N915" s="346" t="s">
        <v>126</v>
      </c>
      <c r="O915" s="346" t="s">
        <v>14942</v>
      </c>
      <c r="P915" s="346" t="s">
        <v>14943</v>
      </c>
      <c r="Q915" s="346" t="s">
        <v>14944</v>
      </c>
      <c r="R915" s="347">
        <f t="shared" si="154"/>
        <v>0</v>
      </c>
      <c r="S915" s="347">
        <f t="shared" si="155"/>
        <v>0</v>
      </c>
      <c r="T915" s="347">
        <f t="shared" si="156"/>
        <v>0</v>
      </c>
      <c r="U915" s="347">
        <f t="shared" si="157"/>
        <v>0</v>
      </c>
      <c r="V915" s="347">
        <f t="shared" si="158"/>
        <v>0</v>
      </c>
      <c r="W915" s="347">
        <f t="shared" si="159"/>
        <v>0</v>
      </c>
      <c r="X915" s="347">
        <f t="shared" si="160"/>
        <v>0</v>
      </c>
      <c r="Y915" s="347">
        <f t="shared" si="161"/>
        <v>0</v>
      </c>
      <c r="Z915" s="347">
        <f t="shared" si="162"/>
        <v>0</v>
      </c>
      <c r="AA915" s="347">
        <f t="shared" si="163"/>
        <v>0</v>
      </c>
      <c r="AB915" s="347" t="str">
        <f t="shared" si="164"/>
        <v/>
      </c>
      <c r="AC915" s="347" t="str">
        <f t="shared" si="165"/>
        <v/>
      </c>
      <c r="AD915" s="347" t="str">
        <f t="shared" si="166"/>
        <v/>
      </c>
      <c r="AE915" s="347" t="str">
        <f t="shared" si="167"/>
        <v/>
      </c>
    </row>
    <row r="916" spans="1:31" s="344" customFormat="1" ht="21" customHeight="1" x14ac:dyDescent="0.25">
      <c r="A916" s="346" t="s">
        <v>14284</v>
      </c>
      <c r="B916" s="346" t="s">
        <v>16010</v>
      </c>
      <c r="C916" s="346" t="s">
        <v>14946</v>
      </c>
      <c r="D916" s="346" t="s">
        <v>1</v>
      </c>
      <c r="E916" s="346" t="s">
        <v>103</v>
      </c>
      <c r="F916" s="346">
        <v>4</v>
      </c>
      <c r="G916" s="346">
        <v>0</v>
      </c>
      <c r="H916" s="346">
        <v>2</v>
      </c>
      <c r="I916" s="346"/>
      <c r="J916" s="346" t="s">
        <v>14946</v>
      </c>
      <c r="K916" s="346"/>
      <c r="L916" s="346" t="s">
        <v>14959</v>
      </c>
      <c r="M916" s="346" t="s">
        <v>14946</v>
      </c>
      <c r="N916" s="346" t="s">
        <v>14948</v>
      </c>
      <c r="O916" s="346" t="s">
        <v>14949</v>
      </c>
      <c r="P916" s="346" t="s">
        <v>14950</v>
      </c>
      <c r="Q916" s="346" t="s">
        <v>14951</v>
      </c>
      <c r="R916" s="347">
        <f t="shared" si="154"/>
        <v>0</v>
      </c>
      <c r="S916" s="347">
        <f t="shared" si="155"/>
        <v>0</v>
      </c>
      <c r="T916" s="347">
        <f t="shared" si="156"/>
        <v>0</v>
      </c>
      <c r="U916" s="347">
        <f t="shared" si="157"/>
        <v>0</v>
      </c>
      <c r="V916" s="347">
        <f t="shared" si="158"/>
        <v>0</v>
      </c>
      <c r="W916" s="347">
        <f t="shared" si="159"/>
        <v>0</v>
      </c>
      <c r="X916" s="347">
        <f t="shared" si="160"/>
        <v>0</v>
      </c>
      <c r="Y916" s="347">
        <f t="shared" si="161"/>
        <v>0</v>
      </c>
      <c r="Z916" s="347">
        <f t="shared" si="162"/>
        <v>0</v>
      </c>
      <c r="AA916" s="347">
        <f t="shared" si="163"/>
        <v>0</v>
      </c>
      <c r="AB916" s="347" t="str">
        <f t="shared" si="164"/>
        <v/>
      </c>
      <c r="AC916" s="347" t="str">
        <f t="shared" si="165"/>
        <v/>
      </c>
      <c r="AD916" s="347" t="str">
        <f t="shared" si="166"/>
        <v/>
      </c>
      <c r="AE916" s="347" t="str">
        <f t="shared" si="167"/>
        <v/>
      </c>
    </row>
    <row r="917" spans="1:31" s="344" customFormat="1" ht="21" customHeight="1" x14ac:dyDescent="0.25">
      <c r="A917" s="346" t="s">
        <v>14284</v>
      </c>
      <c r="B917" s="346" t="s">
        <v>16011</v>
      </c>
      <c r="C917" s="346" t="s">
        <v>16012</v>
      </c>
      <c r="D917" s="346" t="s">
        <v>1</v>
      </c>
      <c r="E917" s="346" t="s">
        <v>14954</v>
      </c>
      <c r="F917" s="346">
        <v>5</v>
      </c>
      <c r="G917" s="346">
        <v>0</v>
      </c>
      <c r="H917" s="346">
        <v>0</v>
      </c>
      <c r="I917" s="346"/>
      <c r="J917" s="346"/>
      <c r="K917" s="346"/>
      <c r="L917" s="346"/>
      <c r="M917" s="346"/>
      <c r="N917" s="346"/>
      <c r="O917" s="346"/>
      <c r="P917" s="346"/>
      <c r="Q917" s="346"/>
      <c r="R917" s="347">
        <f t="shared" si="154"/>
        <v>0</v>
      </c>
      <c r="S917" s="347">
        <f t="shared" si="155"/>
        <v>0</v>
      </c>
      <c r="T917" s="347">
        <f t="shared" si="156"/>
        <v>0</v>
      </c>
      <c r="U917" s="347">
        <f t="shared" si="157"/>
        <v>0</v>
      </c>
      <c r="V917" s="347">
        <f t="shared" si="158"/>
        <v>0</v>
      </c>
      <c r="W917" s="347">
        <f t="shared" si="159"/>
        <v>0</v>
      </c>
      <c r="X917" s="347">
        <f t="shared" si="160"/>
        <v>0</v>
      </c>
      <c r="Y917" s="347">
        <f t="shared" si="161"/>
        <v>0</v>
      </c>
      <c r="Z917" s="347">
        <f t="shared" si="162"/>
        <v>0</v>
      </c>
      <c r="AA917" s="347">
        <f t="shared" si="163"/>
        <v>0</v>
      </c>
      <c r="AB917" s="347" t="str">
        <f t="shared" si="164"/>
        <v/>
      </c>
      <c r="AC917" s="347" t="str">
        <f t="shared" si="165"/>
        <v/>
      </c>
      <c r="AD917" s="347" t="str">
        <f t="shared" si="166"/>
        <v/>
      </c>
      <c r="AE917" s="347" t="str">
        <f t="shared" si="167"/>
        <v/>
      </c>
    </row>
    <row r="918" spans="1:31" s="344" customFormat="1" ht="21" customHeight="1" x14ac:dyDescent="0.25">
      <c r="A918" s="346" t="s">
        <v>14293</v>
      </c>
      <c r="B918" s="346" t="s">
        <v>16013</v>
      </c>
      <c r="C918" s="346" t="s">
        <v>15190</v>
      </c>
      <c r="D918" s="346" t="s">
        <v>4</v>
      </c>
      <c r="E918" s="346" t="s">
        <v>103</v>
      </c>
      <c r="F918" s="346">
        <v>1</v>
      </c>
      <c r="G918" s="346">
        <v>4</v>
      </c>
      <c r="H918" s="346">
        <v>0</v>
      </c>
      <c r="I918" s="346" t="s">
        <v>15190</v>
      </c>
      <c r="J918" s="346"/>
      <c r="K918" s="346" t="s">
        <v>15191</v>
      </c>
      <c r="L918" s="346"/>
      <c r="M918" s="346" t="s">
        <v>15190</v>
      </c>
      <c r="N918" s="346" t="s">
        <v>146</v>
      </c>
      <c r="O918" s="346" t="s">
        <v>15192</v>
      </c>
      <c r="P918" s="346" t="s">
        <v>15193</v>
      </c>
      <c r="Q918" s="346" t="s">
        <v>15194</v>
      </c>
      <c r="R918" s="347">
        <f t="shared" si="154"/>
        <v>0</v>
      </c>
      <c r="S918" s="347">
        <f t="shared" si="155"/>
        <v>0</v>
      </c>
      <c r="T918" s="347">
        <f t="shared" si="156"/>
        <v>0</v>
      </c>
      <c r="U918" s="347">
        <f t="shared" si="157"/>
        <v>0</v>
      </c>
      <c r="V918" s="347">
        <f t="shared" si="158"/>
        <v>0</v>
      </c>
      <c r="W918" s="347">
        <f t="shared" si="159"/>
        <v>0</v>
      </c>
      <c r="X918" s="347">
        <f t="shared" si="160"/>
        <v>0</v>
      </c>
      <c r="Y918" s="347">
        <f t="shared" si="161"/>
        <v>0</v>
      </c>
      <c r="Z918" s="347">
        <f t="shared" si="162"/>
        <v>0</v>
      </c>
      <c r="AA918" s="347">
        <f t="shared" si="163"/>
        <v>0</v>
      </c>
      <c r="AB918" s="347" t="str">
        <f t="shared" si="164"/>
        <v/>
      </c>
      <c r="AC918" s="347" t="str">
        <f t="shared" si="165"/>
        <v/>
      </c>
      <c r="AD918" s="347" t="str">
        <f t="shared" si="166"/>
        <v/>
      </c>
      <c r="AE918" s="347" t="str">
        <f t="shared" si="167"/>
        <v/>
      </c>
    </row>
    <row r="919" spans="1:31" s="344" customFormat="1" ht="21" customHeight="1" x14ac:dyDescent="0.25">
      <c r="A919" s="346" t="s">
        <v>14293</v>
      </c>
      <c r="B919" s="346" t="s">
        <v>16014</v>
      </c>
      <c r="C919" s="346" t="s">
        <v>15196</v>
      </c>
      <c r="D919" s="346" t="s">
        <v>4</v>
      </c>
      <c r="E919" s="346" t="s">
        <v>103</v>
      </c>
      <c r="F919" s="346">
        <v>2</v>
      </c>
      <c r="G919" s="346">
        <v>3</v>
      </c>
      <c r="H919" s="346">
        <v>0</v>
      </c>
      <c r="I919" s="346" t="s">
        <v>15196</v>
      </c>
      <c r="J919" s="346"/>
      <c r="K919" s="346" t="s">
        <v>15197</v>
      </c>
      <c r="L919" s="346"/>
      <c r="M919" s="346" t="s">
        <v>15196</v>
      </c>
      <c r="N919" s="346" t="s">
        <v>147</v>
      </c>
      <c r="O919" s="346" t="s">
        <v>16015</v>
      </c>
      <c r="P919" s="346"/>
      <c r="Q919" s="346"/>
      <c r="R919" s="347">
        <f t="shared" si="154"/>
        <v>0</v>
      </c>
      <c r="S919" s="347">
        <f t="shared" si="155"/>
        <v>0</v>
      </c>
      <c r="T919" s="347">
        <f t="shared" si="156"/>
        <v>0</v>
      </c>
      <c r="U919" s="347">
        <f t="shared" si="157"/>
        <v>0</v>
      </c>
      <c r="V919" s="347">
        <f t="shared" si="158"/>
        <v>0</v>
      </c>
      <c r="W919" s="347">
        <f t="shared" si="159"/>
        <v>0</v>
      </c>
      <c r="X919" s="347">
        <f t="shared" si="160"/>
        <v>0</v>
      </c>
      <c r="Y919" s="347">
        <f t="shared" si="161"/>
        <v>0</v>
      </c>
      <c r="Z919" s="347">
        <f t="shared" si="162"/>
        <v>0</v>
      </c>
      <c r="AA919" s="347">
        <f t="shared" si="163"/>
        <v>0</v>
      </c>
      <c r="AB919" s="347" t="str">
        <f t="shared" si="164"/>
        <v/>
      </c>
      <c r="AC919" s="347" t="str">
        <f t="shared" si="165"/>
        <v/>
      </c>
      <c r="AD919" s="347" t="str">
        <f t="shared" si="166"/>
        <v/>
      </c>
      <c r="AE919" s="347" t="str">
        <f t="shared" si="167"/>
        <v/>
      </c>
    </row>
    <row r="920" spans="1:31" s="344" customFormat="1" ht="21" customHeight="1" x14ac:dyDescent="0.25">
      <c r="A920" s="346" t="s">
        <v>14293</v>
      </c>
      <c r="B920" s="346" t="s">
        <v>16016</v>
      </c>
      <c r="C920" s="346" t="s">
        <v>14933</v>
      </c>
      <c r="D920" s="346" t="s">
        <v>4</v>
      </c>
      <c r="E920" s="346" t="s">
        <v>103</v>
      </c>
      <c r="F920" s="346">
        <v>3</v>
      </c>
      <c r="G920" s="346">
        <v>3</v>
      </c>
      <c r="H920" s="346">
        <v>0</v>
      </c>
      <c r="I920" s="346" t="s">
        <v>14933</v>
      </c>
      <c r="J920" s="346"/>
      <c r="K920" s="346" t="s">
        <v>14934</v>
      </c>
      <c r="L920" s="346"/>
      <c r="M920" s="346" t="s">
        <v>14933</v>
      </c>
      <c r="N920" s="346" t="s">
        <v>14935</v>
      </c>
      <c r="O920" s="346" t="s">
        <v>14936</v>
      </c>
      <c r="P920" s="346" t="s">
        <v>14937</v>
      </c>
      <c r="Q920" s="346" t="s">
        <v>14938</v>
      </c>
      <c r="R920" s="347">
        <f t="shared" si="154"/>
        <v>0</v>
      </c>
      <c r="S920" s="347">
        <f t="shared" si="155"/>
        <v>0</v>
      </c>
      <c r="T920" s="347">
        <f t="shared" si="156"/>
        <v>0</v>
      </c>
      <c r="U920" s="347">
        <f t="shared" si="157"/>
        <v>0</v>
      </c>
      <c r="V920" s="347">
        <f t="shared" si="158"/>
        <v>0</v>
      </c>
      <c r="W920" s="347">
        <f t="shared" si="159"/>
        <v>0</v>
      </c>
      <c r="X920" s="347">
        <f t="shared" si="160"/>
        <v>0</v>
      </c>
      <c r="Y920" s="347">
        <f t="shared" si="161"/>
        <v>0</v>
      </c>
      <c r="Z920" s="347">
        <f t="shared" si="162"/>
        <v>0</v>
      </c>
      <c r="AA920" s="347">
        <f t="shared" si="163"/>
        <v>0</v>
      </c>
      <c r="AB920" s="347" t="str">
        <f t="shared" si="164"/>
        <v/>
      </c>
      <c r="AC920" s="347" t="str">
        <f t="shared" si="165"/>
        <v/>
      </c>
      <c r="AD920" s="347" t="str">
        <f t="shared" si="166"/>
        <v/>
      </c>
      <c r="AE920" s="347" t="str">
        <f t="shared" si="167"/>
        <v/>
      </c>
    </row>
    <row r="921" spans="1:31" s="344" customFormat="1" ht="21" customHeight="1" x14ac:dyDescent="0.25">
      <c r="A921" s="346" t="s">
        <v>14293</v>
      </c>
      <c r="B921" s="346" t="s">
        <v>16017</v>
      </c>
      <c r="C921" s="346" t="s">
        <v>14940</v>
      </c>
      <c r="D921" s="346" t="s">
        <v>4</v>
      </c>
      <c r="E921" s="346" t="s">
        <v>103</v>
      </c>
      <c r="F921" s="346">
        <v>4</v>
      </c>
      <c r="G921" s="346">
        <v>2</v>
      </c>
      <c r="H921" s="346">
        <v>0</v>
      </c>
      <c r="I921" s="346" t="s">
        <v>14940</v>
      </c>
      <c r="J921" s="346"/>
      <c r="K921" s="346" t="s">
        <v>14941</v>
      </c>
      <c r="L921" s="346"/>
      <c r="M921" s="346" t="s">
        <v>14940</v>
      </c>
      <c r="N921" s="346" t="s">
        <v>126</v>
      </c>
      <c r="O921" s="346" t="s">
        <v>14942</v>
      </c>
      <c r="P921" s="346" t="s">
        <v>14943</v>
      </c>
      <c r="Q921" s="346" t="s">
        <v>14944</v>
      </c>
      <c r="R921" s="347">
        <f t="shared" si="154"/>
        <v>0</v>
      </c>
      <c r="S921" s="347">
        <f t="shared" si="155"/>
        <v>0</v>
      </c>
      <c r="T921" s="347">
        <f t="shared" si="156"/>
        <v>0</v>
      </c>
      <c r="U921" s="347">
        <f t="shared" si="157"/>
        <v>0</v>
      </c>
      <c r="V921" s="347">
        <f t="shared" si="158"/>
        <v>0</v>
      </c>
      <c r="W921" s="347">
        <f t="shared" si="159"/>
        <v>0</v>
      </c>
      <c r="X921" s="347">
        <f t="shared" si="160"/>
        <v>0</v>
      </c>
      <c r="Y921" s="347">
        <f t="shared" si="161"/>
        <v>0</v>
      </c>
      <c r="Z921" s="347">
        <f t="shared" si="162"/>
        <v>0</v>
      </c>
      <c r="AA921" s="347">
        <f t="shared" si="163"/>
        <v>0</v>
      </c>
      <c r="AB921" s="347" t="str">
        <f t="shared" si="164"/>
        <v/>
      </c>
      <c r="AC921" s="347" t="str">
        <f t="shared" si="165"/>
        <v/>
      </c>
      <c r="AD921" s="347" t="str">
        <f t="shared" si="166"/>
        <v/>
      </c>
      <c r="AE921" s="347" t="str">
        <f t="shared" si="167"/>
        <v/>
      </c>
    </row>
    <row r="922" spans="1:31" s="344" customFormat="1" ht="21" customHeight="1" x14ac:dyDescent="0.25">
      <c r="A922" s="346" t="s">
        <v>14293</v>
      </c>
      <c r="B922" s="346" t="s">
        <v>16018</v>
      </c>
      <c r="C922" s="346" t="s">
        <v>16019</v>
      </c>
      <c r="D922" s="346" t="s">
        <v>4</v>
      </c>
      <c r="E922" s="346" t="s">
        <v>14954</v>
      </c>
      <c r="F922" s="346">
        <v>5</v>
      </c>
      <c r="G922" s="346">
        <v>0</v>
      </c>
      <c r="H922" s="346">
        <v>0</v>
      </c>
      <c r="I922" s="346"/>
      <c r="J922" s="346"/>
      <c r="K922" s="346"/>
      <c r="L922" s="346"/>
      <c r="M922" s="346"/>
      <c r="N922" s="346"/>
      <c r="O922" s="346"/>
      <c r="P922" s="346"/>
      <c r="Q922" s="346"/>
      <c r="R922" s="347">
        <f t="shared" si="154"/>
        <v>0</v>
      </c>
      <c r="S922" s="347">
        <f t="shared" si="155"/>
        <v>0</v>
      </c>
      <c r="T922" s="347">
        <f t="shared" si="156"/>
        <v>0</v>
      </c>
      <c r="U922" s="347">
        <f t="shared" si="157"/>
        <v>0</v>
      </c>
      <c r="V922" s="347">
        <f t="shared" si="158"/>
        <v>0</v>
      </c>
      <c r="W922" s="347">
        <f t="shared" si="159"/>
        <v>0</v>
      </c>
      <c r="X922" s="347">
        <f t="shared" si="160"/>
        <v>0</v>
      </c>
      <c r="Y922" s="347">
        <f t="shared" si="161"/>
        <v>0</v>
      </c>
      <c r="Z922" s="347">
        <f t="shared" si="162"/>
        <v>0</v>
      </c>
      <c r="AA922" s="347">
        <f t="shared" si="163"/>
        <v>0</v>
      </c>
      <c r="AB922" s="347" t="str">
        <f t="shared" si="164"/>
        <v/>
      </c>
      <c r="AC922" s="347" t="str">
        <f t="shared" si="165"/>
        <v/>
      </c>
      <c r="AD922" s="347" t="str">
        <f t="shared" si="166"/>
        <v/>
      </c>
      <c r="AE922" s="347" t="str">
        <f t="shared" si="167"/>
        <v/>
      </c>
    </row>
    <row r="923" spans="1:31" s="344" customFormat="1" ht="21" customHeight="1" x14ac:dyDescent="0.25">
      <c r="A923" s="346" t="s">
        <v>14293</v>
      </c>
      <c r="B923" s="346" t="s">
        <v>16020</v>
      </c>
      <c r="C923" s="346" t="s">
        <v>15190</v>
      </c>
      <c r="D923" s="346" t="s">
        <v>1</v>
      </c>
      <c r="E923" s="346" t="s">
        <v>103</v>
      </c>
      <c r="F923" s="346">
        <v>1</v>
      </c>
      <c r="G923" s="346">
        <v>0</v>
      </c>
      <c r="H923" s="346">
        <v>3</v>
      </c>
      <c r="I923" s="346"/>
      <c r="J923" s="346" t="s">
        <v>15190</v>
      </c>
      <c r="K923" s="346"/>
      <c r="L923" s="346" t="s">
        <v>15203</v>
      </c>
      <c r="M923" s="346" t="s">
        <v>15190</v>
      </c>
      <c r="N923" s="346" t="s">
        <v>146</v>
      </c>
      <c r="O923" s="346" t="s">
        <v>15192</v>
      </c>
      <c r="P923" s="346" t="s">
        <v>15193</v>
      </c>
      <c r="Q923" s="346" t="s">
        <v>15194</v>
      </c>
      <c r="R923" s="347">
        <f t="shared" si="154"/>
        <v>0</v>
      </c>
      <c r="S923" s="347">
        <f t="shared" si="155"/>
        <v>0</v>
      </c>
      <c r="T923" s="347">
        <f t="shared" si="156"/>
        <v>0</v>
      </c>
      <c r="U923" s="347">
        <f t="shared" si="157"/>
        <v>0</v>
      </c>
      <c r="V923" s="347">
        <f t="shared" si="158"/>
        <v>0</v>
      </c>
      <c r="W923" s="347">
        <f t="shared" si="159"/>
        <v>0</v>
      </c>
      <c r="X923" s="347">
        <f t="shared" si="160"/>
        <v>0</v>
      </c>
      <c r="Y923" s="347">
        <f t="shared" si="161"/>
        <v>0</v>
      </c>
      <c r="Z923" s="347">
        <f t="shared" si="162"/>
        <v>0</v>
      </c>
      <c r="AA923" s="347">
        <f t="shared" si="163"/>
        <v>0</v>
      </c>
      <c r="AB923" s="347" t="str">
        <f t="shared" si="164"/>
        <v/>
      </c>
      <c r="AC923" s="347" t="str">
        <f t="shared" si="165"/>
        <v/>
      </c>
      <c r="AD923" s="347" t="str">
        <f t="shared" si="166"/>
        <v/>
      </c>
      <c r="AE923" s="347" t="str">
        <f t="shared" si="167"/>
        <v/>
      </c>
    </row>
    <row r="924" spans="1:31" s="344" customFormat="1" ht="21" customHeight="1" x14ac:dyDescent="0.25">
      <c r="A924" s="346" t="s">
        <v>14293</v>
      </c>
      <c r="B924" s="346" t="s">
        <v>16021</v>
      </c>
      <c r="C924" s="346" t="s">
        <v>15196</v>
      </c>
      <c r="D924" s="346" t="s">
        <v>1</v>
      </c>
      <c r="E924" s="346" t="s">
        <v>103</v>
      </c>
      <c r="F924" s="346">
        <v>2</v>
      </c>
      <c r="G924" s="346">
        <v>0</v>
      </c>
      <c r="H924" s="346">
        <v>3</v>
      </c>
      <c r="I924" s="346"/>
      <c r="J924" s="346" t="s">
        <v>15196</v>
      </c>
      <c r="K924" s="346"/>
      <c r="L924" s="346" t="s">
        <v>15205</v>
      </c>
      <c r="M924" s="346" t="s">
        <v>15196</v>
      </c>
      <c r="N924" s="346" t="s">
        <v>147</v>
      </c>
      <c r="O924" s="346" t="s">
        <v>16015</v>
      </c>
      <c r="P924" s="346"/>
      <c r="Q924" s="346"/>
      <c r="R924" s="347">
        <f t="shared" si="154"/>
        <v>0</v>
      </c>
      <c r="S924" s="347">
        <f t="shared" si="155"/>
        <v>0</v>
      </c>
      <c r="T924" s="347">
        <f t="shared" si="156"/>
        <v>0</v>
      </c>
      <c r="U924" s="347">
        <f t="shared" si="157"/>
        <v>0</v>
      </c>
      <c r="V924" s="347">
        <f t="shared" si="158"/>
        <v>0</v>
      </c>
      <c r="W924" s="347">
        <f t="shared" si="159"/>
        <v>0</v>
      </c>
      <c r="X924" s="347">
        <f t="shared" si="160"/>
        <v>0</v>
      </c>
      <c r="Y924" s="347">
        <f t="shared" si="161"/>
        <v>0</v>
      </c>
      <c r="Z924" s="347">
        <f t="shared" si="162"/>
        <v>0</v>
      </c>
      <c r="AA924" s="347">
        <f t="shared" si="163"/>
        <v>0</v>
      </c>
      <c r="AB924" s="347" t="str">
        <f t="shared" si="164"/>
        <v/>
      </c>
      <c r="AC924" s="347" t="str">
        <f t="shared" si="165"/>
        <v/>
      </c>
      <c r="AD924" s="347" t="str">
        <f t="shared" si="166"/>
        <v/>
      </c>
      <c r="AE924" s="347" t="str">
        <f t="shared" si="167"/>
        <v/>
      </c>
    </row>
    <row r="925" spans="1:31" s="344" customFormat="1" ht="21" customHeight="1" x14ac:dyDescent="0.25">
      <c r="A925" s="346" t="s">
        <v>14293</v>
      </c>
      <c r="B925" s="346" t="s">
        <v>16022</v>
      </c>
      <c r="C925" s="346" t="s">
        <v>14940</v>
      </c>
      <c r="D925" s="346" t="s">
        <v>1</v>
      </c>
      <c r="E925" s="346" t="s">
        <v>103</v>
      </c>
      <c r="F925" s="346">
        <v>3</v>
      </c>
      <c r="G925" s="346">
        <v>0</v>
      </c>
      <c r="H925" s="346">
        <v>2</v>
      </c>
      <c r="I925" s="346"/>
      <c r="J925" s="346" t="s">
        <v>14940</v>
      </c>
      <c r="K925" s="346"/>
      <c r="L925" s="346" t="s">
        <v>14957</v>
      </c>
      <c r="M925" s="346" t="s">
        <v>14940</v>
      </c>
      <c r="N925" s="346" t="s">
        <v>126</v>
      </c>
      <c r="O925" s="346" t="s">
        <v>14942</v>
      </c>
      <c r="P925" s="346" t="s">
        <v>14943</v>
      </c>
      <c r="Q925" s="346" t="s">
        <v>14944</v>
      </c>
      <c r="R925" s="347">
        <f t="shared" si="154"/>
        <v>0</v>
      </c>
      <c r="S925" s="347">
        <f t="shared" si="155"/>
        <v>0</v>
      </c>
      <c r="T925" s="347">
        <f t="shared" si="156"/>
        <v>0</v>
      </c>
      <c r="U925" s="347">
        <f t="shared" si="157"/>
        <v>0</v>
      </c>
      <c r="V925" s="347">
        <f t="shared" si="158"/>
        <v>0</v>
      </c>
      <c r="W925" s="347">
        <f t="shared" si="159"/>
        <v>0</v>
      </c>
      <c r="X925" s="347">
        <f t="shared" si="160"/>
        <v>0</v>
      </c>
      <c r="Y925" s="347">
        <f t="shared" si="161"/>
        <v>0</v>
      </c>
      <c r="Z925" s="347">
        <f t="shared" si="162"/>
        <v>0</v>
      </c>
      <c r="AA925" s="347">
        <f t="shared" si="163"/>
        <v>0</v>
      </c>
      <c r="AB925" s="347" t="str">
        <f t="shared" si="164"/>
        <v/>
      </c>
      <c r="AC925" s="347" t="str">
        <f t="shared" si="165"/>
        <v/>
      </c>
      <c r="AD925" s="347" t="str">
        <f t="shared" si="166"/>
        <v/>
      </c>
      <c r="AE925" s="347" t="str">
        <f t="shared" si="167"/>
        <v/>
      </c>
    </row>
    <row r="926" spans="1:31" s="344" customFormat="1" ht="21" customHeight="1" x14ac:dyDescent="0.25">
      <c r="A926" s="346" t="s">
        <v>14293</v>
      </c>
      <c r="B926" s="346" t="s">
        <v>16023</v>
      </c>
      <c r="C926" s="346" t="s">
        <v>14946</v>
      </c>
      <c r="D926" s="346" t="s">
        <v>1</v>
      </c>
      <c r="E926" s="346" t="s">
        <v>103</v>
      </c>
      <c r="F926" s="346">
        <v>4</v>
      </c>
      <c r="G926" s="346">
        <v>0</v>
      </c>
      <c r="H926" s="346">
        <v>2</v>
      </c>
      <c r="I926" s="346"/>
      <c r="J926" s="346" t="s">
        <v>14946</v>
      </c>
      <c r="K926" s="346"/>
      <c r="L926" s="346" t="s">
        <v>14959</v>
      </c>
      <c r="M926" s="346" t="s">
        <v>14946</v>
      </c>
      <c r="N926" s="346" t="s">
        <v>14948</v>
      </c>
      <c r="O926" s="346" t="s">
        <v>14949</v>
      </c>
      <c r="P926" s="346" t="s">
        <v>14950</v>
      </c>
      <c r="Q926" s="346" t="s">
        <v>14951</v>
      </c>
      <c r="R926" s="347">
        <f t="shared" si="154"/>
        <v>0</v>
      </c>
      <c r="S926" s="347">
        <f t="shared" si="155"/>
        <v>0</v>
      </c>
      <c r="T926" s="347">
        <f t="shared" si="156"/>
        <v>0</v>
      </c>
      <c r="U926" s="347">
        <f t="shared" si="157"/>
        <v>0</v>
      </c>
      <c r="V926" s="347">
        <f t="shared" si="158"/>
        <v>0</v>
      </c>
      <c r="W926" s="347">
        <f t="shared" si="159"/>
        <v>0</v>
      </c>
      <c r="X926" s="347">
        <f t="shared" si="160"/>
        <v>0</v>
      </c>
      <c r="Y926" s="347">
        <f t="shared" si="161"/>
        <v>0</v>
      </c>
      <c r="Z926" s="347">
        <f t="shared" si="162"/>
        <v>0</v>
      </c>
      <c r="AA926" s="347">
        <f t="shared" si="163"/>
        <v>0</v>
      </c>
      <c r="AB926" s="347" t="str">
        <f t="shared" si="164"/>
        <v/>
      </c>
      <c r="AC926" s="347" t="str">
        <f t="shared" si="165"/>
        <v/>
      </c>
      <c r="AD926" s="347" t="str">
        <f t="shared" si="166"/>
        <v/>
      </c>
      <c r="AE926" s="347" t="str">
        <f t="shared" si="167"/>
        <v/>
      </c>
    </row>
    <row r="927" spans="1:31" s="344" customFormat="1" ht="21" customHeight="1" x14ac:dyDescent="0.25">
      <c r="A927" s="346" t="s">
        <v>14293</v>
      </c>
      <c r="B927" s="346" t="s">
        <v>16024</v>
      </c>
      <c r="C927" s="346" t="s">
        <v>16025</v>
      </c>
      <c r="D927" s="346" t="s">
        <v>1</v>
      </c>
      <c r="E927" s="346" t="s">
        <v>14954</v>
      </c>
      <c r="F927" s="346">
        <v>5</v>
      </c>
      <c r="G927" s="346">
        <v>0</v>
      </c>
      <c r="H927" s="346">
        <v>0</v>
      </c>
      <c r="I927" s="346"/>
      <c r="J927" s="346"/>
      <c r="K927" s="346"/>
      <c r="L927" s="346"/>
      <c r="M927" s="346"/>
      <c r="N927" s="346"/>
      <c r="O927" s="346"/>
      <c r="P927" s="346"/>
      <c r="Q927" s="346"/>
      <c r="R927" s="347">
        <f t="shared" si="154"/>
        <v>0</v>
      </c>
      <c r="S927" s="347">
        <f t="shared" si="155"/>
        <v>0</v>
      </c>
      <c r="T927" s="347">
        <f t="shared" si="156"/>
        <v>0</v>
      </c>
      <c r="U927" s="347">
        <f t="shared" si="157"/>
        <v>0</v>
      </c>
      <c r="V927" s="347">
        <f t="shared" si="158"/>
        <v>0</v>
      </c>
      <c r="W927" s="347">
        <f t="shared" si="159"/>
        <v>0</v>
      </c>
      <c r="X927" s="347">
        <f t="shared" si="160"/>
        <v>0</v>
      </c>
      <c r="Y927" s="347">
        <f t="shared" si="161"/>
        <v>0</v>
      </c>
      <c r="Z927" s="347">
        <f t="shared" si="162"/>
        <v>0</v>
      </c>
      <c r="AA927" s="347">
        <f t="shared" si="163"/>
        <v>0</v>
      </c>
      <c r="AB927" s="347" t="str">
        <f t="shared" si="164"/>
        <v/>
      </c>
      <c r="AC927" s="347" t="str">
        <f t="shared" si="165"/>
        <v/>
      </c>
      <c r="AD927" s="347" t="str">
        <f t="shared" si="166"/>
        <v/>
      </c>
      <c r="AE927" s="347" t="str">
        <f t="shared" si="167"/>
        <v/>
      </c>
    </row>
    <row r="928" spans="1:31" s="344" customFormat="1" ht="21" customHeight="1" x14ac:dyDescent="0.25">
      <c r="A928" s="346" t="s">
        <v>14302</v>
      </c>
      <c r="B928" s="346" t="s">
        <v>16026</v>
      </c>
      <c r="C928" s="346" t="s">
        <v>15000</v>
      </c>
      <c r="D928" s="346" t="s">
        <v>4</v>
      </c>
      <c r="E928" s="346" t="s">
        <v>103</v>
      </c>
      <c r="F928" s="346">
        <v>1</v>
      </c>
      <c r="G928" s="346">
        <v>3</v>
      </c>
      <c r="H928" s="346">
        <v>0</v>
      </c>
      <c r="I928" s="346" t="s">
        <v>15000</v>
      </c>
      <c r="J928" s="346"/>
      <c r="K928" s="346" t="s">
        <v>15001</v>
      </c>
      <c r="L928" s="346"/>
      <c r="M928" s="346" t="s">
        <v>15000</v>
      </c>
      <c r="N928" s="346" t="s">
        <v>15002</v>
      </c>
      <c r="O928" s="346" t="s">
        <v>15003</v>
      </c>
      <c r="P928" s="346" t="s">
        <v>15004</v>
      </c>
      <c r="Q928" s="346" t="s">
        <v>15005</v>
      </c>
      <c r="R928" s="347">
        <f t="shared" si="154"/>
        <v>0</v>
      </c>
      <c r="S928" s="347">
        <f t="shared" si="155"/>
        <v>0</v>
      </c>
      <c r="T928" s="347">
        <f t="shared" si="156"/>
        <v>0</v>
      </c>
      <c r="U928" s="347">
        <f t="shared" si="157"/>
        <v>0</v>
      </c>
      <c r="V928" s="347">
        <f t="shared" si="158"/>
        <v>0</v>
      </c>
      <c r="W928" s="347">
        <f t="shared" si="159"/>
        <v>0</v>
      </c>
      <c r="X928" s="347">
        <f t="shared" si="160"/>
        <v>0</v>
      </c>
      <c r="Y928" s="347">
        <f t="shared" si="161"/>
        <v>0</v>
      </c>
      <c r="Z928" s="347">
        <f t="shared" si="162"/>
        <v>0</v>
      </c>
      <c r="AA928" s="347">
        <f t="shared" si="163"/>
        <v>0</v>
      </c>
      <c r="AB928" s="347" t="str">
        <f t="shared" si="164"/>
        <v/>
      </c>
      <c r="AC928" s="347" t="str">
        <f t="shared" si="165"/>
        <v/>
      </c>
      <c r="AD928" s="347" t="str">
        <f t="shared" si="166"/>
        <v/>
      </c>
      <c r="AE928" s="347" t="str">
        <f t="shared" si="167"/>
        <v/>
      </c>
    </row>
    <row r="929" spans="1:31" s="344" customFormat="1" ht="21" customHeight="1" x14ac:dyDescent="0.25">
      <c r="A929" s="346" t="s">
        <v>14302</v>
      </c>
      <c r="B929" s="346" t="s">
        <v>16027</v>
      </c>
      <c r="C929" s="346" t="s">
        <v>15007</v>
      </c>
      <c r="D929" s="346" t="s">
        <v>4</v>
      </c>
      <c r="E929" s="346" t="s">
        <v>103</v>
      </c>
      <c r="F929" s="346">
        <v>2</v>
      </c>
      <c r="G929" s="346">
        <v>3</v>
      </c>
      <c r="H929" s="346">
        <v>0</v>
      </c>
      <c r="I929" s="346" t="s">
        <v>15007</v>
      </c>
      <c r="J929" s="346"/>
      <c r="K929" s="346" t="s">
        <v>15008</v>
      </c>
      <c r="L929" s="346"/>
      <c r="M929" s="346" t="s">
        <v>15007</v>
      </c>
      <c r="N929" s="346" t="s">
        <v>15003</v>
      </c>
      <c r="O929" s="346" t="s">
        <v>16015</v>
      </c>
      <c r="P929" s="346"/>
      <c r="Q929" s="346"/>
      <c r="R929" s="347">
        <f t="shared" si="154"/>
        <v>0</v>
      </c>
      <c r="S929" s="347">
        <f t="shared" si="155"/>
        <v>0</v>
      </c>
      <c r="T929" s="347">
        <f t="shared" si="156"/>
        <v>0</v>
      </c>
      <c r="U929" s="347">
        <f t="shared" si="157"/>
        <v>0</v>
      </c>
      <c r="V929" s="347">
        <f t="shared" si="158"/>
        <v>0</v>
      </c>
      <c r="W929" s="347">
        <f t="shared" si="159"/>
        <v>0</v>
      </c>
      <c r="X929" s="347">
        <f t="shared" si="160"/>
        <v>0</v>
      </c>
      <c r="Y929" s="347">
        <f t="shared" si="161"/>
        <v>0</v>
      </c>
      <c r="Z929" s="347">
        <f t="shared" si="162"/>
        <v>0</v>
      </c>
      <c r="AA929" s="347">
        <f t="shared" si="163"/>
        <v>0</v>
      </c>
      <c r="AB929" s="347" t="str">
        <f t="shared" si="164"/>
        <v/>
      </c>
      <c r="AC929" s="347" t="str">
        <f t="shared" si="165"/>
        <v/>
      </c>
      <c r="AD929" s="347" t="str">
        <f t="shared" si="166"/>
        <v/>
      </c>
      <c r="AE929" s="347" t="str">
        <f t="shared" si="167"/>
        <v/>
      </c>
    </row>
    <row r="930" spans="1:31" s="344" customFormat="1" ht="21" customHeight="1" x14ac:dyDescent="0.25">
      <c r="A930" s="346" t="s">
        <v>14302</v>
      </c>
      <c r="B930" s="346" t="s">
        <v>16028</v>
      </c>
      <c r="C930" s="346" t="s">
        <v>14933</v>
      </c>
      <c r="D930" s="346" t="s">
        <v>4</v>
      </c>
      <c r="E930" s="346" t="s">
        <v>103</v>
      </c>
      <c r="F930" s="346">
        <v>3</v>
      </c>
      <c r="G930" s="346">
        <v>2</v>
      </c>
      <c r="H930" s="346">
        <v>0</v>
      </c>
      <c r="I930" s="346" t="s">
        <v>14933</v>
      </c>
      <c r="J930" s="346"/>
      <c r="K930" s="346" t="s">
        <v>14934</v>
      </c>
      <c r="L930" s="346"/>
      <c r="M930" s="346" t="s">
        <v>14933</v>
      </c>
      <c r="N930" s="346" t="s">
        <v>14935</v>
      </c>
      <c r="O930" s="346" t="s">
        <v>14936</v>
      </c>
      <c r="P930" s="346" t="s">
        <v>14937</v>
      </c>
      <c r="Q930" s="346" t="s">
        <v>14938</v>
      </c>
      <c r="R930" s="347">
        <f t="shared" si="154"/>
        <v>0</v>
      </c>
      <c r="S930" s="347">
        <f t="shared" si="155"/>
        <v>0</v>
      </c>
      <c r="T930" s="347">
        <f t="shared" si="156"/>
        <v>0</v>
      </c>
      <c r="U930" s="347">
        <f t="shared" si="157"/>
        <v>0</v>
      </c>
      <c r="V930" s="347">
        <f t="shared" si="158"/>
        <v>0</v>
      </c>
      <c r="W930" s="347">
        <f t="shared" si="159"/>
        <v>0</v>
      </c>
      <c r="X930" s="347">
        <f t="shared" si="160"/>
        <v>0</v>
      </c>
      <c r="Y930" s="347">
        <f t="shared" si="161"/>
        <v>0</v>
      </c>
      <c r="Z930" s="347">
        <f t="shared" si="162"/>
        <v>0</v>
      </c>
      <c r="AA930" s="347">
        <f t="shared" si="163"/>
        <v>0</v>
      </c>
      <c r="AB930" s="347" t="str">
        <f t="shared" si="164"/>
        <v/>
      </c>
      <c r="AC930" s="347" t="str">
        <f t="shared" si="165"/>
        <v/>
      </c>
      <c r="AD930" s="347" t="str">
        <f t="shared" si="166"/>
        <v/>
      </c>
      <c r="AE930" s="347" t="str">
        <f t="shared" si="167"/>
        <v/>
      </c>
    </row>
    <row r="931" spans="1:31" s="344" customFormat="1" ht="21" customHeight="1" x14ac:dyDescent="0.25">
      <c r="A931" s="346" t="s">
        <v>14302</v>
      </c>
      <c r="B931" s="346" t="s">
        <v>16029</v>
      </c>
      <c r="C931" s="346" t="s">
        <v>14940</v>
      </c>
      <c r="D931" s="346" t="s">
        <v>4</v>
      </c>
      <c r="E931" s="346" t="s">
        <v>103</v>
      </c>
      <c r="F931" s="346">
        <v>4</v>
      </c>
      <c r="G931" s="346">
        <v>2</v>
      </c>
      <c r="H931" s="346">
        <v>0</v>
      </c>
      <c r="I931" s="346" t="s">
        <v>14940</v>
      </c>
      <c r="J931" s="346"/>
      <c r="K931" s="346" t="s">
        <v>14941</v>
      </c>
      <c r="L931" s="346"/>
      <c r="M931" s="346" t="s">
        <v>14940</v>
      </c>
      <c r="N931" s="346" t="s">
        <v>126</v>
      </c>
      <c r="O931" s="346" t="s">
        <v>14942</v>
      </c>
      <c r="P931" s="346" t="s">
        <v>14943</v>
      </c>
      <c r="Q931" s="346" t="s">
        <v>14944</v>
      </c>
      <c r="R931" s="347">
        <f t="shared" si="154"/>
        <v>0</v>
      </c>
      <c r="S931" s="347">
        <f t="shared" si="155"/>
        <v>0</v>
      </c>
      <c r="T931" s="347">
        <f t="shared" si="156"/>
        <v>0</v>
      </c>
      <c r="U931" s="347">
        <f t="shared" si="157"/>
        <v>0</v>
      </c>
      <c r="V931" s="347">
        <f t="shared" si="158"/>
        <v>0</v>
      </c>
      <c r="W931" s="347">
        <f t="shared" si="159"/>
        <v>0</v>
      </c>
      <c r="X931" s="347">
        <f t="shared" si="160"/>
        <v>0</v>
      </c>
      <c r="Y931" s="347">
        <f t="shared" si="161"/>
        <v>0</v>
      </c>
      <c r="Z931" s="347">
        <f t="shared" si="162"/>
        <v>0</v>
      </c>
      <c r="AA931" s="347">
        <f t="shared" si="163"/>
        <v>0</v>
      </c>
      <c r="AB931" s="347" t="str">
        <f t="shared" si="164"/>
        <v/>
      </c>
      <c r="AC931" s="347" t="str">
        <f t="shared" si="165"/>
        <v/>
      </c>
      <c r="AD931" s="347" t="str">
        <f t="shared" si="166"/>
        <v/>
      </c>
      <c r="AE931" s="347" t="str">
        <f t="shared" si="167"/>
        <v/>
      </c>
    </row>
    <row r="932" spans="1:31" s="344" customFormat="1" ht="21" customHeight="1" x14ac:dyDescent="0.25">
      <c r="A932" s="346" t="s">
        <v>14302</v>
      </c>
      <c r="B932" s="346" t="s">
        <v>16030</v>
      </c>
      <c r="C932" s="346" t="s">
        <v>16031</v>
      </c>
      <c r="D932" s="346" t="s">
        <v>4</v>
      </c>
      <c r="E932" s="346" t="s">
        <v>14954</v>
      </c>
      <c r="F932" s="346">
        <v>5</v>
      </c>
      <c r="G932" s="346">
        <v>0</v>
      </c>
      <c r="H932" s="346">
        <v>0</v>
      </c>
      <c r="I932" s="346"/>
      <c r="J932" s="346"/>
      <c r="K932" s="346"/>
      <c r="L932" s="346"/>
      <c r="M932" s="346"/>
      <c r="N932" s="346"/>
      <c r="O932" s="346"/>
      <c r="P932" s="346"/>
      <c r="Q932" s="346"/>
      <c r="R932" s="347">
        <f t="shared" si="154"/>
        <v>0</v>
      </c>
      <c r="S932" s="347">
        <f t="shared" si="155"/>
        <v>0</v>
      </c>
      <c r="T932" s="347">
        <f t="shared" si="156"/>
        <v>0</v>
      </c>
      <c r="U932" s="347">
        <f t="shared" si="157"/>
        <v>0</v>
      </c>
      <c r="V932" s="347">
        <f t="shared" si="158"/>
        <v>0</v>
      </c>
      <c r="W932" s="347">
        <f t="shared" si="159"/>
        <v>0</v>
      </c>
      <c r="X932" s="347">
        <f t="shared" si="160"/>
        <v>0</v>
      </c>
      <c r="Y932" s="347">
        <f t="shared" si="161"/>
        <v>0</v>
      </c>
      <c r="Z932" s="347">
        <f t="shared" si="162"/>
        <v>0</v>
      </c>
      <c r="AA932" s="347">
        <f t="shared" si="163"/>
        <v>0</v>
      </c>
      <c r="AB932" s="347" t="str">
        <f t="shared" si="164"/>
        <v/>
      </c>
      <c r="AC932" s="347" t="str">
        <f t="shared" si="165"/>
        <v/>
      </c>
      <c r="AD932" s="347" t="str">
        <f t="shared" si="166"/>
        <v/>
      </c>
      <c r="AE932" s="347" t="str">
        <f t="shared" si="167"/>
        <v/>
      </c>
    </row>
    <row r="933" spans="1:31" s="344" customFormat="1" ht="21" customHeight="1" x14ac:dyDescent="0.25">
      <c r="A933" s="346" t="s">
        <v>14302</v>
      </c>
      <c r="B933" s="346" t="s">
        <v>16032</v>
      </c>
      <c r="C933" s="346" t="s">
        <v>15000</v>
      </c>
      <c r="D933" s="346" t="s">
        <v>1</v>
      </c>
      <c r="E933" s="346" t="s">
        <v>103</v>
      </c>
      <c r="F933" s="346">
        <v>1</v>
      </c>
      <c r="G933" s="346">
        <v>0</v>
      </c>
      <c r="H933" s="346">
        <v>3</v>
      </c>
      <c r="I933" s="346"/>
      <c r="J933" s="346" t="s">
        <v>15000</v>
      </c>
      <c r="K933" s="346"/>
      <c r="L933" s="346" t="s">
        <v>15014</v>
      </c>
      <c r="M933" s="346" t="s">
        <v>15000</v>
      </c>
      <c r="N933" s="346" t="s">
        <v>15002</v>
      </c>
      <c r="O933" s="346" t="s">
        <v>15003</v>
      </c>
      <c r="P933" s="346" t="s">
        <v>15004</v>
      </c>
      <c r="Q933" s="346" t="s">
        <v>15005</v>
      </c>
      <c r="R933" s="347">
        <f t="shared" si="154"/>
        <v>0</v>
      </c>
      <c r="S933" s="347">
        <f t="shared" si="155"/>
        <v>0</v>
      </c>
      <c r="T933" s="347">
        <f t="shared" si="156"/>
        <v>0</v>
      </c>
      <c r="U933" s="347">
        <f t="shared" si="157"/>
        <v>0</v>
      </c>
      <c r="V933" s="347">
        <f t="shared" si="158"/>
        <v>0</v>
      </c>
      <c r="W933" s="347">
        <f t="shared" si="159"/>
        <v>0</v>
      </c>
      <c r="X933" s="347">
        <f t="shared" si="160"/>
        <v>0</v>
      </c>
      <c r="Y933" s="347">
        <f t="shared" si="161"/>
        <v>0</v>
      </c>
      <c r="Z933" s="347">
        <f t="shared" si="162"/>
        <v>0</v>
      </c>
      <c r="AA933" s="347">
        <f t="shared" si="163"/>
        <v>0</v>
      </c>
      <c r="AB933" s="347" t="str">
        <f t="shared" si="164"/>
        <v/>
      </c>
      <c r="AC933" s="347" t="str">
        <f t="shared" si="165"/>
        <v/>
      </c>
      <c r="AD933" s="347" t="str">
        <f t="shared" si="166"/>
        <v/>
      </c>
      <c r="AE933" s="347" t="str">
        <f t="shared" si="167"/>
        <v/>
      </c>
    </row>
    <row r="934" spans="1:31" s="344" customFormat="1" ht="21" customHeight="1" x14ac:dyDescent="0.25">
      <c r="A934" s="346" t="s">
        <v>14302</v>
      </c>
      <c r="B934" s="346" t="s">
        <v>16033</v>
      </c>
      <c r="C934" s="346" t="s">
        <v>15007</v>
      </c>
      <c r="D934" s="346" t="s">
        <v>1</v>
      </c>
      <c r="E934" s="346" t="s">
        <v>103</v>
      </c>
      <c r="F934" s="346">
        <v>2</v>
      </c>
      <c r="G934" s="346">
        <v>0</v>
      </c>
      <c r="H934" s="346">
        <v>2</v>
      </c>
      <c r="I934" s="346"/>
      <c r="J934" s="346" t="s">
        <v>15007</v>
      </c>
      <c r="K934" s="346"/>
      <c r="L934" s="346" t="s">
        <v>15016</v>
      </c>
      <c r="M934" s="346" t="s">
        <v>15007</v>
      </c>
      <c r="N934" s="346" t="s">
        <v>15003</v>
      </c>
      <c r="O934" s="346" t="s">
        <v>16015</v>
      </c>
      <c r="P934" s="346"/>
      <c r="Q934" s="346"/>
      <c r="R934" s="347">
        <f t="shared" si="154"/>
        <v>0</v>
      </c>
      <c r="S934" s="347">
        <f t="shared" si="155"/>
        <v>0</v>
      </c>
      <c r="T934" s="347">
        <f t="shared" si="156"/>
        <v>0</v>
      </c>
      <c r="U934" s="347">
        <f t="shared" si="157"/>
        <v>0</v>
      </c>
      <c r="V934" s="347">
        <f t="shared" si="158"/>
        <v>0</v>
      </c>
      <c r="W934" s="347">
        <f t="shared" si="159"/>
        <v>0</v>
      </c>
      <c r="X934" s="347">
        <f t="shared" si="160"/>
        <v>0</v>
      </c>
      <c r="Y934" s="347">
        <f t="shared" si="161"/>
        <v>0</v>
      </c>
      <c r="Z934" s="347">
        <f t="shared" si="162"/>
        <v>0</v>
      </c>
      <c r="AA934" s="347">
        <f t="shared" si="163"/>
        <v>0</v>
      </c>
      <c r="AB934" s="347" t="str">
        <f t="shared" si="164"/>
        <v/>
      </c>
      <c r="AC934" s="347" t="str">
        <f t="shared" si="165"/>
        <v/>
      </c>
      <c r="AD934" s="347" t="str">
        <f t="shared" si="166"/>
        <v/>
      </c>
      <c r="AE934" s="347" t="str">
        <f t="shared" si="167"/>
        <v/>
      </c>
    </row>
    <row r="935" spans="1:31" s="344" customFormat="1" ht="21" customHeight="1" x14ac:dyDescent="0.25">
      <c r="A935" s="346" t="s">
        <v>14302</v>
      </c>
      <c r="B935" s="346" t="s">
        <v>16034</v>
      </c>
      <c r="C935" s="346" t="s">
        <v>14940</v>
      </c>
      <c r="D935" s="346" t="s">
        <v>1</v>
      </c>
      <c r="E935" s="346" t="s">
        <v>103</v>
      </c>
      <c r="F935" s="346">
        <v>3</v>
      </c>
      <c r="G935" s="346">
        <v>0</v>
      </c>
      <c r="H935" s="346">
        <v>2</v>
      </c>
      <c r="I935" s="346"/>
      <c r="J935" s="346" t="s">
        <v>14940</v>
      </c>
      <c r="K935" s="346"/>
      <c r="L935" s="346" t="s">
        <v>14957</v>
      </c>
      <c r="M935" s="346" t="s">
        <v>14940</v>
      </c>
      <c r="N935" s="346" t="s">
        <v>126</v>
      </c>
      <c r="O935" s="346" t="s">
        <v>14942</v>
      </c>
      <c r="P935" s="346" t="s">
        <v>14943</v>
      </c>
      <c r="Q935" s="346" t="s">
        <v>14944</v>
      </c>
      <c r="R935" s="347">
        <f t="shared" si="154"/>
        <v>0</v>
      </c>
      <c r="S935" s="347">
        <f t="shared" si="155"/>
        <v>0</v>
      </c>
      <c r="T935" s="347">
        <f t="shared" si="156"/>
        <v>0</v>
      </c>
      <c r="U935" s="347">
        <f t="shared" si="157"/>
        <v>0</v>
      </c>
      <c r="V935" s="347">
        <f t="shared" si="158"/>
        <v>0</v>
      </c>
      <c r="W935" s="347">
        <f t="shared" si="159"/>
        <v>0</v>
      </c>
      <c r="X935" s="347">
        <f t="shared" si="160"/>
        <v>0</v>
      </c>
      <c r="Y935" s="347">
        <f t="shared" si="161"/>
        <v>0</v>
      </c>
      <c r="Z935" s="347">
        <f t="shared" si="162"/>
        <v>0</v>
      </c>
      <c r="AA935" s="347">
        <f t="shared" si="163"/>
        <v>0</v>
      </c>
      <c r="AB935" s="347" t="str">
        <f t="shared" si="164"/>
        <v/>
      </c>
      <c r="AC935" s="347" t="str">
        <f t="shared" si="165"/>
        <v/>
      </c>
      <c r="AD935" s="347" t="str">
        <f t="shared" si="166"/>
        <v/>
      </c>
      <c r="AE935" s="347" t="str">
        <f t="shared" si="167"/>
        <v/>
      </c>
    </row>
    <row r="936" spans="1:31" s="344" customFormat="1" ht="21" customHeight="1" x14ac:dyDescent="0.25">
      <c r="A936" s="346" t="s">
        <v>14302</v>
      </c>
      <c r="B936" s="346" t="s">
        <v>16035</v>
      </c>
      <c r="C936" s="346" t="s">
        <v>14946</v>
      </c>
      <c r="D936" s="346" t="s">
        <v>1</v>
      </c>
      <c r="E936" s="346" t="s">
        <v>103</v>
      </c>
      <c r="F936" s="346">
        <v>4</v>
      </c>
      <c r="G936" s="346">
        <v>0</v>
      </c>
      <c r="H936" s="346">
        <v>2</v>
      </c>
      <c r="I936" s="346"/>
      <c r="J936" s="346" t="s">
        <v>14946</v>
      </c>
      <c r="K936" s="346"/>
      <c r="L936" s="346" t="s">
        <v>14959</v>
      </c>
      <c r="M936" s="346" t="s">
        <v>14946</v>
      </c>
      <c r="N936" s="346" t="s">
        <v>14948</v>
      </c>
      <c r="O936" s="346" t="s">
        <v>14949</v>
      </c>
      <c r="P936" s="346" t="s">
        <v>14950</v>
      </c>
      <c r="Q936" s="346" t="s">
        <v>14951</v>
      </c>
      <c r="R936" s="347">
        <f t="shared" si="154"/>
        <v>0</v>
      </c>
      <c r="S936" s="347">
        <f t="shared" si="155"/>
        <v>0</v>
      </c>
      <c r="T936" s="347">
        <f t="shared" si="156"/>
        <v>0</v>
      </c>
      <c r="U936" s="347">
        <f t="shared" si="157"/>
        <v>0</v>
      </c>
      <c r="V936" s="347">
        <f t="shared" si="158"/>
        <v>0</v>
      </c>
      <c r="W936" s="347">
        <f t="shared" si="159"/>
        <v>0</v>
      </c>
      <c r="X936" s="347">
        <f t="shared" si="160"/>
        <v>0</v>
      </c>
      <c r="Y936" s="347">
        <f t="shared" si="161"/>
        <v>0</v>
      </c>
      <c r="Z936" s="347">
        <f t="shared" si="162"/>
        <v>0</v>
      </c>
      <c r="AA936" s="347">
        <f t="shared" si="163"/>
        <v>0</v>
      </c>
      <c r="AB936" s="347" t="str">
        <f t="shared" si="164"/>
        <v/>
      </c>
      <c r="AC936" s="347" t="str">
        <f t="shared" si="165"/>
        <v/>
      </c>
      <c r="AD936" s="347" t="str">
        <f t="shared" si="166"/>
        <v/>
      </c>
      <c r="AE936" s="347" t="str">
        <f t="shared" si="167"/>
        <v/>
      </c>
    </row>
    <row r="937" spans="1:31" s="344" customFormat="1" ht="21" customHeight="1" x14ac:dyDescent="0.25">
      <c r="A937" s="346" t="s">
        <v>14302</v>
      </c>
      <c r="B937" s="346" t="s">
        <v>16036</v>
      </c>
      <c r="C937" s="346" t="s">
        <v>16037</v>
      </c>
      <c r="D937" s="346" t="s">
        <v>1</v>
      </c>
      <c r="E937" s="346" t="s">
        <v>14954</v>
      </c>
      <c r="F937" s="346">
        <v>5</v>
      </c>
      <c r="G937" s="346">
        <v>0</v>
      </c>
      <c r="H937" s="346">
        <v>0</v>
      </c>
      <c r="I937" s="346"/>
      <c r="J937" s="346"/>
      <c r="K937" s="346"/>
      <c r="L937" s="346"/>
      <c r="M937" s="346"/>
      <c r="N937" s="346"/>
      <c r="O937" s="346"/>
      <c r="P937" s="346"/>
      <c r="Q937" s="346"/>
      <c r="R937" s="347">
        <f t="shared" si="154"/>
        <v>0</v>
      </c>
      <c r="S937" s="347">
        <f t="shared" si="155"/>
        <v>0</v>
      </c>
      <c r="T937" s="347">
        <f t="shared" si="156"/>
        <v>0</v>
      </c>
      <c r="U937" s="347">
        <f t="shared" si="157"/>
        <v>0</v>
      </c>
      <c r="V937" s="347">
        <f t="shared" si="158"/>
        <v>0</v>
      </c>
      <c r="W937" s="347">
        <f t="shared" si="159"/>
        <v>0</v>
      </c>
      <c r="X937" s="347">
        <f t="shared" si="160"/>
        <v>0</v>
      </c>
      <c r="Y937" s="347">
        <f t="shared" si="161"/>
        <v>0</v>
      </c>
      <c r="Z937" s="347">
        <f t="shared" si="162"/>
        <v>0</v>
      </c>
      <c r="AA937" s="347">
        <f t="shared" si="163"/>
        <v>0</v>
      </c>
      <c r="AB937" s="347" t="str">
        <f t="shared" si="164"/>
        <v/>
      </c>
      <c r="AC937" s="347" t="str">
        <f t="shared" si="165"/>
        <v/>
      </c>
      <c r="AD937" s="347" t="str">
        <f t="shared" si="166"/>
        <v/>
      </c>
      <c r="AE937" s="347" t="str">
        <f t="shared" si="167"/>
        <v/>
      </c>
    </row>
    <row r="938" spans="1:31" s="344" customFormat="1" ht="21" customHeight="1" x14ac:dyDescent="0.25">
      <c r="A938" s="346" t="s">
        <v>14311</v>
      </c>
      <c r="B938" s="346" t="s">
        <v>16038</v>
      </c>
      <c r="C938" s="346" t="s">
        <v>15955</v>
      </c>
      <c r="D938" s="346" t="s">
        <v>4</v>
      </c>
      <c r="E938" s="346" t="s">
        <v>103</v>
      </c>
      <c r="F938" s="346">
        <v>1</v>
      </c>
      <c r="G938" s="346">
        <v>4</v>
      </c>
      <c r="H938" s="346">
        <v>0</v>
      </c>
      <c r="I938" s="346" t="s">
        <v>15955</v>
      </c>
      <c r="J938" s="346"/>
      <c r="K938" s="346" t="s">
        <v>15956</v>
      </c>
      <c r="L938" s="346"/>
      <c r="M938" s="346" t="s">
        <v>15955</v>
      </c>
      <c r="N938" s="346" t="s">
        <v>15957</v>
      </c>
      <c r="O938" s="346" t="s">
        <v>15958</v>
      </c>
      <c r="P938" s="346" t="s">
        <v>15959</v>
      </c>
      <c r="Q938" s="346" t="s">
        <v>15960</v>
      </c>
      <c r="R938" s="347">
        <f t="shared" si="154"/>
        <v>0</v>
      </c>
      <c r="S938" s="347">
        <f t="shared" si="155"/>
        <v>0</v>
      </c>
      <c r="T938" s="347">
        <f t="shared" si="156"/>
        <v>0</v>
      </c>
      <c r="U938" s="347">
        <f t="shared" si="157"/>
        <v>0</v>
      </c>
      <c r="V938" s="347">
        <f t="shared" si="158"/>
        <v>0</v>
      </c>
      <c r="W938" s="347">
        <f t="shared" si="159"/>
        <v>0</v>
      </c>
      <c r="X938" s="347">
        <f t="shared" si="160"/>
        <v>0</v>
      </c>
      <c r="Y938" s="347">
        <f t="shared" si="161"/>
        <v>0</v>
      </c>
      <c r="Z938" s="347">
        <f t="shared" si="162"/>
        <v>0</v>
      </c>
      <c r="AA938" s="347">
        <f t="shared" si="163"/>
        <v>0</v>
      </c>
      <c r="AB938" s="347" t="str">
        <f t="shared" si="164"/>
        <v/>
      </c>
      <c r="AC938" s="347" t="str">
        <f t="shared" si="165"/>
        <v/>
      </c>
      <c r="AD938" s="347" t="str">
        <f t="shared" si="166"/>
        <v/>
      </c>
      <c r="AE938" s="347" t="str">
        <f t="shared" si="167"/>
        <v/>
      </c>
    </row>
    <row r="939" spans="1:31" s="344" customFormat="1" ht="21" customHeight="1" x14ac:dyDescent="0.25">
      <c r="A939" s="346" t="s">
        <v>14311</v>
      </c>
      <c r="B939" s="346" t="s">
        <v>16039</v>
      </c>
      <c r="C939" s="346" t="s">
        <v>15962</v>
      </c>
      <c r="D939" s="346" t="s">
        <v>4</v>
      </c>
      <c r="E939" s="346" t="s">
        <v>103</v>
      </c>
      <c r="F939" s="346">
        <v>2</v>
      </c>
      <c r="G939" s="346">
        <v>3</v>
      </c>
      <c r="H939" s="346">
        <v>0</v>
      </c>
      <c r="I939" s="346" t="s">
        <v>15962</v>
      </c>
      <c r="J939" s="346"/>
      <c r="K939" s="346" t="s">
        <v>15963</v>
      </c>
      <c r="L939" s="346"/>
      <c r="M939" s="346" t="s">
        <v>15962</v>
      </c>
      <c r="N939" s="346" t="s">
        <v>15964</v>
      </c>
      <c r="O939" s="346" t="s">
        <v>15965</v>
      </c>
      <c r="P939" s="346" t="s">
        <v>15966</v>
      </c>
      <c r="Q939" s="346" t="s">
        <v>15967</v>
      </c>
      <c r="R939" s="347">
        <f t="shared" si="154"/>
        <v>0</v>
      </c>
      <c r="S939" s="347">
        <f t="shared" si="155"/>
        <v>0</v>
      </c>
      <c r="T939" s="347">
        <f t="shared" si="156"/>
        <v>0</v>
      </c>
      <c r="U939" s="347">
        <f t="shared" si="157"/>
        <v>0</v>
      </c>
      <c r="V939" s="347">
        <f t="shared" si="158"/>
        <v>0</v>
      </c>
      <c r="W939" s="347">
        <f t="shared" si="159"/>
        <v>0</v>
      </c>
      <c r="X939" s="347">
        <f t="shared" si="160"/>
        <v>0</v>
      </c>
      <c r="Y939" s="347">
        <f t="shared" si="161"/>
        <v>0</v>
      </c>
      <c r="Z939" s="347">
        <f t="shared" si="162"/>
        <v>0</v>
      </c>
      <c r="AA939" s="347">
        <f t="shared" si="163"/>
        <v>0</v>
      </c>
      <c r="AB939" s="347" t="str">
        <f t="shared" si="164"/>
        <v/>
      </c>
      <c r="AC939" s="347" t="str">
        <f t="shared" si="165"/>
        <v/>
      </c>
      <c r="AD939" s="347" t="str">
        <f t="shared" si="166"/>
        <v/>
      </c>
      <c r="AE939" s="347" t="str">
        <f t="shared" si="167"/>
        <v/>
      </c>
    </row>
    <row r="940" spans="1:31" s="344" customFormat="1" ht="21" customHeight="1" x14ac:dyDescent="0.25">
      <c r="A940" s="346" t="s">
        <v>14311</v>
      </c>
      <c r="B940" s="346" t="s">
        <v>16040</v>
      </c>
      <c r="C940" s="346" t="s">
        <v>14933</v>
      </c>
      <c r="D940" s="346" t="s">
        <v>4</v>
      </c>
      <c r="E940" s="346" t="s">
        <v>103</v>
      </c>
      <c r="F940" s="346">
        <v>3</v>
      </c>
      <c r="G940" s="346">
        <v>3</v>
      </c>
      <c r="H940" s="346">
        <v>0</v>
      </c>
      <c r="I940" s="346" t="s">
        <v>14933</v>
      </c>
      <c r="J940" s="346"/>
      <c r="K940" s="346" t="s">
        <v>14934</v>
      </c>
      <c r="L940" s="346"/>
      <c r="M940" s="346" t="s">
        <v>14933</v>
      </c>
      <c r="N940" s="346" t="s">
        <v>14935</v>
      </c>
      <c r="O940" s="346" t="s">
        <v>14936</v>
      </c>
      <c r="P940" s="346" t="s">
        <v>14937</v>
      </c>
      <c r="Q940" s="346" t="s">
        <v>14938</v>
      </c>
      <c r="R940" s="347">
        <f t="shared" si="154"/>
        <v>0</v>
      </c>
      <c r="S940" s="347">
        <f t="shared" si="155"/>
        <v>0</v>
      </c>
      <c r="T940" s="347">
        <f t="shared" si="156"/>
        <v>0</v>
      </c>
      <c r="U940" s="347">
        <f t="shared" si="157"/>
        <v>0</v>
      </c>
      <c r="V940" s="347">
        <f t="shared" si="158"/>
        <v>0</v>
      </c>
      <c r="W940" s="347">
        <f t="shared" si="159"/>
        <v>0</v>
      </c>
      <c r="X940" s="347">
        <f t="shared" si="160"/>
        <v>0</v>
      </c>
      <c r="Y940" s="347">
        <f t="shared" si="161"/>
        <v>0</v>
      </c>
      <c r="Z940" s="347">
        <f t="shared" si="162"/>
        <v>0</v>
      </c>
      <c r="AA940" s="347">
        <f t="shared" si="163"/>
        <v>0</v>
      </c>
      <c r="AB940" s="347" t="str">
        <f t="shared" si="164"/>
        <v/>
      </c>
      <c r="AC940" s="347" t="str">
        <f t="shared" si="165"/>
        <v/>
      </c>
      <c r="AD940" s="347" t="str">
        <f t="shared" si="166"/>
        <v/>
      </c>
      <c r="AE940" s="347" t="str">
        <f t="shared" si="167"/>
        <v/>
      </c>
    </row>
    <row r="941" spans="1:31" s="344" customFormat="1" ht="21" customHeight="1" x14ac:dyDescent="0.25">
      <c r="A941" s="346" t="s">
        <v>14311</v>
      </c>
      <c r="B941" s="346" t="s">
        <v>16041</v>
      </c>
      <c r="C941" s="346" t="s">
        <v>14940</v>
      </c>
      <c r="D941" s="346" t="s">
        <v>4</v>
      </c>
      <c r="E941" s="346" t="s">
        <v>103</v>
      </c>
      <c r="F941" s="346">
        <v>4</v>
      </c>
      <c r="G941" s="346">
        <v>2</v>
      </c>
      <c r="H941" s="346">
        <v>0</v>
      </c>
      <c r="I941" s="346" t="s">
        <v>14940</v>
      </c>
      <c r="J941" s="346"/>
      <c r="K941" s="346" t="s">
        <v>14941</v>
      </c>
      <c r="L941" s="346"/>
      <c r="M941" s="346" t="s">
        <v>14940</v>
      </c>
      <c r="N941" s="346" t="s">
        <v>126</v>
      </c>
      <c r="O941" s="346" t="s">
        <v>14942</v>
      </c>
      <c r="P941" s="346" t="s">
        <v>14943</v>
      </c>
      <c r="Q941" s="346" t="s">
        <v>14944</v>
      </c>
      <c r="R941" s="347">
        <f t="shared" si="154"/>
        <v>0</v>
      </c>
      <c r="S941" s="347">
        <f t="shared" si="155"/>
        <v>0</v>
      </c>
      <c r="T941" s="347">
        <f t="shared" si="156"/>
        <v>0</v>
      </c>
      <c r="U941" s="347">
        <f t="shared" si="157"/>
        <v>0</v>
      </c>
      <c r="V941" s="347">
        <f t="shared" si="158"/>
        <v>0</v>
      </c>
      <c r="W941" s="347">
        <f t="shared" si="159"/>
        <v>0</v>
      </c>
      <c r="X941" s="347">
        <f t="shared" si="160"/>
        <v>0</v>
      </c>
      <c r="Y941" s="347">
        <f t="shared" si="161"/>
        <v>0</v>
      </c>
      <c r="Z941" s="347">
        <f t="shared" si="162"/>
        <v>0</v>
      </c>
      <c r="AA941" s="347">
        <f t="shared" si="163"/>
        <v>0</v>
      </c>
      <c r="AB941" s="347" t="str">
        <f t="shared" si="164"/>
        <v/>
      </c>
      <c r="AC941" s="347" t="str">
        <f t="shared" si="165"/>
        <v/>
      </c>
      <c r="AD941" s="347" t="str">
        <f t="shared" si="166"/>
        <v/>
      </c>
      <c r="AE941" s="347" t="str">
        <f t="shared" si="167"/>
        <v/>
      </c>
    </row>
    <row r="942" spans="1:31" s="344" customFormat="1" ht="21" customHeight="1" x14ac:dyDescent="0.25">
      <c r="A942" s="346" t="s">
        <v>14311</v>
      </c>
      <c r="B942" s="346" t="s">
        <v>16042</v>
      </c>
      <c r="C942" s="346" t="s">
        <v>16043</v>
      </c>
      <c r="D942" s="346" t="s">
        <v>4</v>
      </c>
      <c r="E942" s="346" t="s">
        <v>14954</v>
      </c>
      <c r="F942" s="346">
        <v>5</v>
      </c>
      <c r="G942" s="346">
        <v>0</v>
      </c>
      <c r="H942" s="346">
        <v>0</v>
      </c>
      <c r="I942" s="346"/>
      <c r="J942" s="346"/>
      <c r="K942" s="346"/>
      <c r="L942" s="346"/>
      <c r="M942" s="346"/>
      <c r="N942" s="346"/>
      <c r="O942" s="346"/>
      <c r="P942" s="346"/>
      <c r="Q942" s="346"/>
      <c r="R942" s="347">
        <f t="shared" si="154"/>
        <v>0</v>
      </c>
      <c r="S942" s="347">
        <f t="shared" si="155"/>
        <v>0</v>
      </c>
      <c r="T942" s="347">
        <f t="shared" si="156"/>
        <v>0</v>
      </c>
      <c r="U942" s="347">
        <f t="shared" si="157"/>
        <v>0</v>
      </c>
      <c r="V942" s="347">
        <f t="shared" si="158"/>
        <v>0</v>
      </c>
      <c r="W942" s="347">
        <f t="shared" si="159"/>
        <v>0</v>
      </c>
      <c r="X942" s="347">
        <f t="shared" si="160"/>
        <v>0</v>
      </c>
      <c r="Y942" s="347">
        <f t="shared" si="161"/>
        <v>0</v>
      </c>
      <c r="Z942" s="347">
        <f t="shared" si="162"/>
        <v>0</v>
      </c>
      <c r="AA942" s="347">
        <f t="shared" si="163"/>
        <v>0</v>
      </c>
      <c r="AB942" s="347" t="str">
        <f t="shared" si="164"/>
        <v/>
      </c>
      <c r="AC942" s="347" t="str">
        <f t="shared" si="165"/>
        <v/>
      </c>
      <c r="AD942" s="347" t="str">
        <f t="shared" si="166"/>
        <v/>
      </c>
      <c r="AE942" s="347" t="str">
        <f t="shared" si="167"/>
        <v/>
      </c>
    </row>
    <row r="943" spans="1:31" s="344" customFormat="1" ht="21" customHeight="1" x14ac:dyDescent="0.25">
      <c r="A943" s="346" t="s">
        <v>14311</v>
      </c>
      <c r="B943" s="346" t="s">
        <v>16044</v>
      </c>
      <c r="C943" s="346" t="s">
        <v>15955</v>
      </c>
      <c r="D943" s="346" t="s">
        <v>1</v>
      </c>
      <c r="E943" s="346" t="s">
        <v>103</v>
      </c>
      <c r="F943" s="346">
        <v>1</v>
      </c>
      <c r="G943" s="346">
        <v>0</v>
      </c>
      <c r="H943" s="346">
        <v>3</v>
      </c>
      <c r="I943" s="346"/>
      <c r="J943" s="346" t="s">
        <v>15955</v>
      </c>
      <c r="K943" s="346"/>
      <c r="L943" s="346" t="s">
        <v>15973</v>
      </c>
      <c r="M943" s="346" t="s">
        <v>15955</v>
      </c>
      <c r="N943" s="346" t="s">
        <v>15957</v>
      </c>
      <c r="O943" s="346" t="s">
        <v>15958</v>
      </c>
      <c r="P943" s="346" t="s">
        <v>15959</v>
      </c>
      <c r="Q943" s="346" t="s">
        <v>15960</v>
      </c>
      <c r="R943" s="347">
        <f t="shared" si="154"/>
        <v>0</v>
      </c>
      <c r="S943" s="347">
        <f t="shared" si="155"/>
        <v>0</v>
      </c>
      <c r="T943" s="347">
        <f t="shared" si="156"/>
        <v>0</v>
      </c>
      <c r="U943" s="347">
        <f t="shared" si="157"/>
        <v>0</v>
      </c>
      <c r="V943" s="347">
        <f t="shared" si="158"/>
        <v>0</v>
      </c>
      <c r="W943" s="347">
        <f t="shared" si="159"/>
        <v>0</v>
      </c>
      <c r="X943" s="347">
        <f t="shared" si="160"/>
        <v>0</v>
      </c>
      <c r="Y943" s="347">
        <f t="shared" si="161"/>
        <v>0</v>
      </c>
      <c r="Z943" s="347">
        <f t="shared" si="162"/>
        <v>0</v>
      </c>
      <c r="AA943" s="347">
        <f t="shared" si="163"/>
        <v>0</v>
      </c>
      <c r="AB943" s="347" t="str">
        <f t="shared" si="164"/>
        <v/>
      </c>
      <c r="AC943" s="347" t="str">
        <f t="shared" si="165"/>
        <v/>
      </c>
      <c r="AD943" s="347" t="str">
        <f t="shared" si="166"/>
        <v/>
      </c>
      <c r="AE943" s="347" t="str">
        <f t="shared" si="167"/>
        <v/>
      </c>
    </row>
    <row r="944" spans="1:31" s="344" customFormat="1" ht="21" customHeight="1" x14ac:dyDescent="0.25">
      <c r="A944" s="346" t="s">
        <v>14311</v>
      </c>
      <c r="B944" s="346" t="s">
        <v>16045</v>
      </c>
      <c r="C944" s="346" t="s">
        <v>15962</v>
      </c>
      <c r="D944" s="346" t="s">
        <v>1</v>
      </c>
      <c r="E944" s="346" t="s">
        <v>103</v>
      </c>
      <c r="F944" s="346">
        <v>2</v>
      </c>
      <c r="G944" s="346">
        <v>0</v>
      </c>
      <c r="H944" s="346">
        <v>3</v>
      </c>
      <c r="I944" s="346"/>
      <c r="J944" s="346" t="s">
        <v>15962</v>
      </c>
      <c r="K944" s="346"/>
      <c r="L944" s="346" t="s">
        <v>15975</v>
      </c>
      <c r="M944" s="346" t="s">
        <v>15962</v>
      </c>
      <c r="N944" s="346" t="s">
        <v>15964</v>
      </c>
      <c r="O944" s="346" t="s">
        <v>15965</v>
      </c>
      <c r="P944" s="346" t="s">
        <v>15966</v>
      </c>
      <c r="Q944" s="346" t="s">
        <v>15967</v>
      </c>
      <c r="R944" s="347">
        <f t="shared" si="154"/>
        <v>0</v>
      </c>
      <c r="S944" s="347">
        <f t="shared" si="155"/>
        <v>0</v>
      </c>
      <c r="T944" s="347">
        <f t="shared" si="156"/>
        <v>0</v>
      </c>
      <c r="U944" s="347">
        <f t="shared" si="157"/>
        <v>0</v>
      </c>
      <c r="V944" s="347">
        <f t="shared" si="158"/>
        <v>0</v>
      </c>
      <c r="W944" s="347">
        <f t="shared" si="159"/>
        <v>0</v>
      </c>
      <c r="X944" s="347">
        <f t="shared" si="160"/>
        <v>0</v>
      </c>
      <c r="Y944" s="347">
        <f t="shared" si="161"/>
        <v>0</v>
      </c>
      <c r="Z944" s="347">
        <f t="shared" si="162"/>
        <v>0</v>
      </c>
      <c r="AA944" s="347">
        <f t="shared" si="163"/>
        <v>0</v>
      </c>
      <c r="AB944" s="347" t="str">
        <f t="shared" si="164"/>
        <v/>
      </c>
      <c r="AC944" s="347" t="str">
        <f t="shared" si="165"/>
        <v/>
      </c>
      <c r="AD944" s="347" t="str">
        <f t="shared" si="166"/>
        <v/>
      </c>
      <c r="AE944" s="347" t="str">
        <f t="shared" si="167"/>
        <v/>
      </c>
    </row>
    <row r="945" spans="1:31" s="344" customFormat="1" ht="21" customHeight="1" x14ac:dyDescent="0.25">
      <c r="A945" s="346" t="s">
        <v>14311</v>
      </c>
      <c r="B945" s="346" t="s">
        <v>16046</v>
      </c>
      <c r="C945" s="346" t="s">
        <v>14940</v>
      </c>
      <c r="D945" s="346" t="s">
        <v>1</v>
      </c>
      <c r="E945" s="346" t="s">
        <v>103</v>
      </c>
      <c r="F945" s="346">
        <v>3</v>
      </c>
      <c r="G945" s="346">
        <v>0</v>
      </c>
      <c r="H945" s="346">
        <v>2</v>
      </c>
      <c r="I945" s="346"/>
      <c r="J945" s="346" t="s">
        <v>14940</v>
      </c>
      <c r="K945" s="346"/>
      <c r="L945" s="346" t="s">
        <v>14957</v>
      </c>
      <c r="M945" s="346" t="s">
        <v>14940</v>
      </c>
      <c r="N945" s="346" t="s">
        <v>126</v>
      </c>
      <c r="O945" s="346" t="s">
        <v>14942</v>
      </c>
      <c r="P945" s="346" t="s">
        <v>14943</v>
      </c>
      <c r="Q945" s="346" t="s">
        <v>14944</v>
      </c>
      <c r="R945" s="347">
        <f t="shared" si="154"/>
        <v>0</v>
      </c>
      <c r="S945" s="347">
        <f t="shared" si="155"/>
        <v>0</v>
      </c>
      <c r="T945" s="347">
        <f t="shared" si="156"/>
        <v>0</v>
      </c>
      <c r="U945" s="347">
        <f t="shared" si="157"/>
        <v>0</v>
      </c>
      <c r="V945" s="347">
        <f t="shared" si="158"/>
        <v>0</v>
      </c>
      <c r="W945" s="347">
        <f t="shared" si="159"/>
        <v>0</v>
      </c>
      <c r="X945" s="347">
        <f t="shared" si="160"/>
        <v>0</v>
      </c>
      <c r="Y945" s="347">
        <f t="shared" si="161"/>
        <v>0</v>
      </c>
      <c r="Z945" s="347">
        <f t="shared" si="162"/>
        <v>0</v>
      </c>
      <c r="AA945" s="347">
        <f t="shared" si="163"/>
        <v>0</v>
      </c>
      <c r="AB945" s="347" t="str">
        <f t="shared" si="164"/>
        <v/>
      </c>
      <c r="AC945" s="347" t="str">
        <f t="shared" si="165"/>
        <v/>
      </c>
      <c r="AD945" s="347" t="str">
        <f t="shared" si="166"/>
        <v/>
      </c>
      <c r="AE945" s="347" t="str">
        <f t="shared" si="167"/>
        <v/>
      </c>
    </row>
    <row r="946" spans="1:31" s="344" customFormat="1" ht="21" customHeight="1" x14ac:dyDescent="0.25">
      <c r="A946" s="346" t="s">
        <v>14311</v>
      </c>
      <c r="B946" s="346" t="s">
        <v>16047</v>
      </c>
      <c r="C946" s="346" t="s">
        <v>14946</v>
      </c>
      <c r="D946" s="346" t="s">
        <v>1</v>
      </c>
      <c r="E946" s="346" t="s">
        <v>103</v>
      </c>
      <c r="F946" s="346">
        <v>4</v>
      </c>
      <c r="G946" s="346">
        <v>0</v>
      </c>
      <c r="H946" s="346">
        <v>2</v>
      </c>
      <c r="I946" s="346"/>
      <c r="J946" s="346" t="s">
        <v>14946</v>
      </c>
      <c r="K946" s="346"/>
      <c r="L946" s="346" t="s">
        <v>14959</v>
      </c>
      <c r="M946" s="346" t="s">
        <v>14946</v>
      </c>
      <c r="N946" s="346" t="s">
        <v>14948</v>
      </c>
      <c r="O946" s="346" t="s">
        <v>14949</v>
      </c>
      <c r="P946" s="346" t="s">
        <v>14950</v>
      </c>
      <c r="Q946" s="346" t="s">
        <v>14951</v>
      </c>
      <c r="R946" s="347">
        <f t="shared" si="154"/>
        <v>0</v>
      </c>
      <c r="S946" s="347">
        <f t="shared" si="155"/>
        <v>0</v>
      </c>
      <c r="T946" s="347">
        <f t="shared" si="156"/>
        <v>0</v>
      </c>
      <c r="U946" s="347">
        <f t="shared" si="157"/>
        <v>0</v>
      </c>
      <c r="V946" s="347">
        <f t="shared" si="158"/>
        <v>0</v>
      </c>
      <c r="W946" s="347">
        <f t="shared" si="159"/>
        <v>0</v>
      </c>
      <c r="X946" s="347">
        <f t="shared" si="160"/>
        <v>0</v>
      </c>
      <c r="Y946" s="347">
        <f t="shared" si="161"/>
        <v>0</v>
      </c>
      <c r="Z946" s="347">
        <f t="shared" si="162"/>
        <v>0</v>
      </c>
      <c r="AA946" s="347">
        <f t="shared" si="163"/>
        <v>0</v>
      </c>
      <c r="AB946" s="347" t="str">
        <f t="shared" si="164"/>
        <v/>
      </c>
      <c r="AC946" s="347" t="str">
        <f t="shared" si="165"/>
        <v/>
      </c>
      <c r="AD946" s="347" t="str">
        <f t="shared" si="166"/>
        <v/>
      </c>
      <c r="AE946" s="347" t="str">
        <f t="shared" si="167"/>
        <v/>
      </c>
    </row>
    <row r="947" spans="1:31" s="344" customFormat="1" ht="21" customHeight="1" x14ac:dyDescent="0.25">
      <c r="A947" s="346" t="s">
        <v>14311</v>
      </c>
      <c r="B947" s="346" t="s">
        <v>16048</v>
      </c>
      <c r="C947" s="346" t="s">
        <v>16049</v>
      </c>
      <c r="D947" s="346" t="s">
        <v>1</v>
      </c>
      <c r="E947" s="346" t="s">
        <v>14954</v>
      </c>
      <c r="F947" s="346">
        <v>5</v>
      </c>
      <c r="G947" s="346">
        <v>0</v>
      </c>
      <c r="H947" s="346">
        <v>0</v>
      </c>
      <c r="I947" s="346"/>
      <c r="J947" s="346"/>
      <c r="K947" s="346"/>
      <c r="L947" s="346"/>
      <c r="M947" s="346"/>
      <c r="N947" s="346"/>
      <c r="O947" s="346"/>
      <c r="P947" s="346"/>
      <c r="Q947" s="346"/>
      <c r="R947" s="347">
        <f t="shared" si="154"/>
        <v>0</v>
      </c>
      <c r="S947" s="347">
        <f t="shared" si="155"/>
        <v>0</v>
      </c>
      <c r="T947" s="347">
        <f t="shared" si="156"/>
        <v>0</v>
      </c>
      <c r="U947" s="347">
        <f t="shared" si="157"/>
        <v>0</v>
      </c>
      <c r="V947" s="347">
        <f t="shared" si="158"/>
        <v>0</v>
      </c>
      <c r="W947" s="347">
        <f t="shared" si="159"/>
        <v>0</v>
      </c>
      <c r="X947" s="347">
        <f t="shared" si="160"/>
        <v>0</v>
      </c>
      <c r="Y947" s="347">
        <f t="shared" si="161"/>
        <v>0</v>
      </c>
      <c r="Z947" s="347">
        <f t="shared" si="162"/>
        <v>0</v>
      </c>
      <c r="AA947" s="347">
        <f t="shared" si="163"/>
        <v>0</v>
      </c>
      <c r="AB947" s="347" t="str">
        <f t="shared" si="164"/>
        <v/>
      </c>
      <c r="AC947" s="347" t="str">
        <f t="shared" si="165"/>
        <v/>
      </c>
      <c r="AD947" s="347" t="str">
        <f t="shared" si="166"/>
        <v/>
      </c>
      <c r="AE947" s="347" t="str">
        <f t="shared" si="167"/>
        <v/>
      </c>
    </row>
    <row r="948" spans="1:31" s="344" customFormat="1" ht="21" customHeight="1" x14ac:dyDescent="0.25">
      <c r="A948" s="346" t="s">
        <v>14320</v>
      </c>
      <c r="B948" s="346" t="s">
        <v>16050</v>
      </c>
      <c r="C948" s="346" t="s">
        <v>15517</v>
      </c>
      <c r="D948" s="346" t="s">
        <v>4</v>
      </c>
      <c r="E948" s="346" t="s">
        <v>103</v>
      </c>
      <c r="F948" s="346">
        <v>1</v>
      </c>
      <c r="G948" s="346">
        <v>4</v>
      </c>
      <c r="H948" s="346">
        <v>0</v>
      </c>
      <c r="I948" s="346" t="s">
        <v>15517</v>
      </c>
      <c r="J948" s="346"/>
      <c r="K948" s="346" t="s">
        <v>15518</v>
      </c>
      <c r="L948" s="346"/>
      <c r="M948" s="346" t="s">
        <v>15517</v>
      </c>
      <c r="N948" s="346" t="s">
        <v>15519</v>
      </c>
      <c r="O948" s="346" t="s">
        <v>15520</v>
      </c>
      <c r="P948" s="346" t="s">
        <v>15521</v>
      </c>
      <c r="Q948" s="346" t="s">
        <v>15522</v>
      </c>
      <c r="R948" s="347">
        <f t="shared" si="154"/>
        <v>0</v>
      </c>
      <c r="S948" s="347">
        <f t="shared" si="155"/>
        <v>0</v>
      </c>
      <c r="T948" s="347">
        <f t="shared" si="156"/>
        <v>0</v>
      </c>
      <c r="U948" s="347">
        <f t="shared" si="157"/>
        <v>0</v>
      </c>
      <c r="V948" s="347">
        <f t="shared" si="158"/>
        <v>0</v>
      </c>
      <c r="W948" s="347">
        <f t="shared" si="159"/>
        <v>0</v>
      </c>
      <c r="X948" s="347">
        <f t="shared" si="160"/>
        <v>0</v>
      </c>
      <c r="Y948" s="347">
        <f t="shared" si="161"/>
        <v>0</v>
      </c>
      <c r="Z948" s="347">
        <f t="shared" si="162"/>
        <v>0</v>
      </c>
      <c r="AA948" s="347">
        <f t="shared" si="163"/>
        <v>0</v>
      </c>
      <c r="AB948" s="347" t="str">
        <f t="shared" si="164"/>
        <v/>
      </c>
      <c r="AC948" s="347" t="str">
        <f t="shared" si="165"/>
        <v/>
      </c>
      <c r="AD948" s="347" t="str">
        <f t="shared" si="166"/>
        <v/>
      </c>
      <c r="AE948" s="347" t="str">
        <f t="shared" si="167"/>
        <v/>
      </c>
    </row>
    <row r="949" spans="1:31" s="344" customFormat="1" ht="21" customHeight="1" x14ac:dyDescent="0.25">
      <c r="A949" s="346" t="s">
        <v>14320</v>
      </c>
      <c r="B949" s="346" t="s">
        <v>16051</v>
      </c>
      <c r="C949" s="346" t="s">
        <v>15524</v>
      </c>
      <c r="D949" s="346" t="s">
        <v>4</v>
      </c>
      <c r="E949" s="346" t="s">
        <v>103</v>
      </c>
      <c r="F949" s="346">
        <v>2</v>
      </c>
      <c r="G949" s="346">
        <v>3</v>
      </c>
      <c r="H949" s="346">
        <v>0</v>
      </c>
      <c r="I949" s="346" t="s">
        <v>15524</v>
      </c>
      <c r="J949" s="346"/>
      <c r="K949" s="346" t="s">
        <v>15525</v>
      </c>
      <c r="L949" s="346"/>
      <c r="M949" s="346" t="s">
        <v>15524</v>
      </c>
      <c r="N949" s="346" t="s">
        <v>15526</v>
      </c>
      <c r="O949" s="346" t="s">
        <v>16015</v>
      </c>
      <c r="P949" s="346"/>
      <c r="Q949" s="346"/>
      <c r="R949" s="347">
        <f t="shared" si="154"/>
        <v>0</v>
      </c>
      <c r="S949" s="347">
        <f t="shared" si="155"/>
        <v>0</v>
      </c>
      <c r="T949" s="347">
        <f t="shared" si="156"/>
        <v>0</v>
      </c>
      <c r="U949" s="347">
        <f t="shared" si="157"/>
        <v>0</v>
      </c>
      <c r="V949" s="347">
        <f t="shared" si="158"/>
        <v>0</v>
      </c>
      <c r="W949" s="347">
        <f t="shared" si="159"/>
        <v>0</v>
      </c>
      <c r="X949" s="347">
        <f t="shared" si="160"/>
        <v>0</v>
      </c>
      <c r="Y949" s="347">
        <f t="shared" si="161"/>
        <v>0</v>
      </c>
      <c r="Z949" s="347">
        <f t="shared" si="162"/>
        <v>0</v>
      </c>
      <c r="AA949" s="347">
        <f t="shared" si="163"/>
        <v>0</v>
      </c>
      <c r="AB949" s="347" t="str">
        <f t="shared" si="164"/>
        <v/>
      </c>
      <c r="AC949" s="347" t="str">
        <f t="shared" si="165"/>
        <v/>
      </c>
      <c r="AD949" s="347" t="str">
        <f t="shared" si="166"/>
        <v/>
      </c>
      <c r="AE949" s="347" t="str">
        <f t="shared" si="167"/>
        <v/>
      </c>
    </row>
    <row r="950" spans="1:31" s="344" customFormat="1" ht="21" customHeight="1" x14ac:dyDescent="0.25">
      <c r="A950" s="346" t="s">
        <v>14320</v>
      </c>
      <c r="B950" s="346" t="s">
        <v>16052</v>
      </c>
      <c r="C950" s="346" t="s">
        <v>14933</v>
      </c>
      <c r="D950" s="346" t="s">
        <v>4</v>
      </c>
      <c r="E950" s="346" t="s">
        <v>103</v>
      </c>
      <c r="F950" s="346">
        <v>3</v>
      </c>
      <c r="G950" s="346">
        <v>3</v>
      </c>
      <c r="H950" s="346">
        <v>0</v>
      </c>
      <c r="I950" s="346" t="s">
        <v>14933</v>
      </c>
      <c r="J950" s="346"/>
      <c r="K950" s="346" t="s">
        <v>14934</v>
      </c>
      <c r="L950" s="346"/>
      <c r="M950" s="346" t="s">
        <v>14933</v>
      </c>
      <c r="N950" s="346" t="s">
        <v>14935</v>
      </c>
      <c r="O950" s="346" t="s">
        <v>14936</v>
      </c>
      <c r="P950" s="346" t="s">
        <v>14937</v>
      </c>
      <c r="Q950" s="346" t="s">
        <v>14938</v>
      </c>
      <c r="R950" s="347">
        <f t="shared" si="154"/>
        <v>0</v>
      </c>
      <c r="S950" s="347">
        <f t="shared" si="155"/>
        <v>0</v>
      </c>
      <c r="T950" s="347">
        <f t="shared" si="156"/>
        <v>0</v>
      </c>
      <c r="U950" s="347">
        <f t="shared" si="157"/>
        <v>0</v>
      </c>
      <c r="V950" s="347">
        <f t="shared" si="158"/>
        <v>0</v>
      </c>
      <c r="W950" s="347">
        <f t="shared" si="159"/>
        <v>0</v>
      </c>
      <c r="X950" s="347">
        <f t="shared" si="160"/>
        <v>0</v>
      </c>
      <c r="Y950" s="347">
        <f t="shared" si="161"/>
        <v>0</v>
      </c>
      <c r="Z950" s="347">
        <f t="shared" si="162"/>
        <v>0</v>
      </c>
      <c r="AA950" s="347">
        <f t="shared" si="163"/>
        <v>0</v>
      </c>
      <c r="AB950" s="347" t="str">
        <f t="shared" si="164"/>
        <v/>
      </c>
      <c r="AC950" s="347" t="str">
        <f t="shared" si="165"/>
        <v/>
      </c>
      <c r="AD950" s="347" t="str">
        <f t="shared" si="166"/>
        <v/>
      </c>
      <c r="AE950" s="347" t="str">
        <f t="shared" si="167"/>
        <v/>
      </c>
    </row>
    <row r="951" spans="1:31" s="344" customFormat="1" ht="21" customHeight="1" x14ac:dyDescent="0.25">
      <c r="A951" s="346" t="s">
        <v>14320</v>
      </c>
      <c r="B951" s="346" t="s">
        <v>16053</v>
      </c>
      <c r="C951" s="346" t="s">
        <v>14940</v>
      </c>
      <c r="D951" s="346" t="s">
        <v>4</v>
      </c>
      <c r="E951" s="346" t="s">
        <v>103</v>
      </c>
      <c r="F951" s="346">
        <v>4</v>
      </c>
      <c r="G951" s="346">
        <v>2</v>
      </c>
      <c r="H951" s="346">
        <v>0</v>
      </c>
      <c r="I951" s="346" t="s">
        <v>14940</v>
      </c>
      <c r="J951" s="346"/>
      <c r="K951" s="346" t="s">
        <v>14941</v>
      </c>
      <c r="L951" s="346"/>
      <c r="M951" s="346" t="s">
        <v>14940</v>
      </c>
      <c r="N951" s="346" t="s">
        <v>126</v>
      </c>
      <c r="O951" s="346" t="s">
        <v>14942</v>
      </c>
      <c r="P951" s="346" t="s">
        <v>14943</v>
      </c>
      <c r="Q951" s="346" t="s">
        <v>14944</v>
      </c>
      <c r="R951" s="347">
        <f t="shared" si="154"/>
        <v>0</v>
      </c>
      <c r="S951" s="347">
        <f t="shared" si="155"/>
        <v>0</v>
      </c>
      <c r="T951" s="347">
        <f t="shared" si="156"/>
        <v>0</v>
      </c>
      <c r="U951" s="347">
        <f t="shared" si="157"/>
        <v>0</v>
      </c>
      <c r="V951" s="347">
        <f t="shared" si="158"/>
        <v>0</v>
      </c>
      <c r="W951" s="347">
        <f t="shared" si="159"/>
        <v>0</v>
      </c>
      <c r="X951" s="347">
        <f t="shared" si="160"/>
        <v>0</v>
      </c>
      <c r="Y951" s="347">
        <f t="shared" si="161"/>
        <v>0</v>
      </c>
      <c r="Z951" s="347">
        <f t="shared" si="162"/>
        <v>0</v>
      </c>
      <c r="AA951" s="347">
        <f t="shared" si="163"/>
        <v>0</v>
      </c>
      <c r="AB951" s="347" t="str">
        <f t="shared" si="164"/>
        <v/>
      </c>
      <c r="AC951" s="347" t="str">
        <f t="shared" si="165"/>
        <v/>
      </c>
      <c r="AD951" s="347" t="str">
        <f t="shared" si="166"/>
        <v/>
      </c>
      <c r="AE951" s="347" t="str">
        <f t="shared" si="167"/>
        <v/>
      </c>
    </row>
    <row r="952" spans="1:31" s="344" customFormat="1" ht="21" customHeight="1" x14ac:dyDescent="0.25">
      <c r="A952" s="346" t="s">
        <v>14320</v>
      </c>
      <c r="B952" s="346" t="s">
        <v>16054</v>
      </c>
      <c r="C952" s="346" t="s">
        <v>16055</v>
      </c>
      <c r="D952" s="346" t="s">
        <v>4</v>
      </c>
      <c r="E952" s="346" t="s">
        <v>14954</v>
      </c>
      <c r="F952" s="346">
        <v>5</v>
      </c>
      <c r="G952" s="346">
        <v>0</v>
      </c>
      <c r="H952" s="346">
        <v>0</v>
      </c>
      <c r="I952" s="346"/>
      <c r="J952" s="346"/>
      <c r="K952" s="346"/>
      <c r="L952" s="346"/>
      <c r="M952" s="346"/>
      <c r="N952" s="346"/>
      <c r="O952" s="346"/>
      <c r="P952" s="346"/>
      <c r="Q952" s="346"/>
      <c r="R952" s="347">
        <f t="shared" si="154"/>
        <v>0</v>
      </c>
      <c r="S952" s="347">
        <f t="shared" si="155"/>
        <v>0</v>
      </c>
      <c r="T952" s="347">
        <f t="shared" si="156"/>
        <v>0</v>
      </c>
      <c r="U952" s="347">
        <f t="shared" si="157"/>
        <v>0</v>
      </c>
      <c r="V952" s="347">
        <f t="shared" si="158"/>
        <v>0</v>
      </c>
      <c r="W952" s="347">
        <f t="shared" si="159"/>
        <v>0</v>
      </c>
      <c r="X952" s="347">
        <f t="shared" si="160"/>
        <v>0</v>
      </c>
      <c r="Y952" s="347">
        <f t="shared" si="161"/>
        <v>0</v>
      </c>
      <c r="Z952" s="347">
        <f t="shared" si="162"/>
        <v>0</v>
      </c>
      <c r="AA952" s="347">
        <f t="shared" si="163"/>
        <v>0</v>
      </c>
      <c r="AB952" s="347" t="str">
        <f t="shared" si="164"/>
        <v/>
      </c>
      <c r="AC952" s="347" t="str">
        <f t="shared" si="165"/>
        <v/>
      </c>
      <c r="AD952" s="347" t="str">
        <f t="shared" si="166"/>
        <v/>
      </c>
      <c r="AE952" s="347" t="str">
        <f t="shared" si="167"/>
        <v/>
      </c>
    </row>
    <row r="953" spans="1:31" s="344" customFormat="1" ht="21" customHeight="1" x14ac:dyDescent="0.25">
      <c r="A953" s="346" t="s">
        <v>14320</v>
      </c>
      <c r="B953" s="346" t="s">
        <v>16056</v>
      </c>
      <c r="C953" s="346" t="s">
        <v>15517</v>
      </c>
      <c r="D953" s="346" t="s">
        <v>1</v>
      </c>
      <c r="E953" s="346" t="s">
        <v>103</v>
      </c>
      <c r="F953" s="346">
        <v>1</v>
      </c>
      <c r="G953" s="346">
        <v>0</v>
      </c>
      <c r="H953" s="346">
        <v>3</v>
      </c>
      <c r="I953" s="346"/>
      <c r="J953" s="346" t="s">
        <v>15517</v>
      </c>
      <c r="K953" s="346"/>
      <c r="L953" s="346" t="s">
        <v>15532</v>
      </c>
      <c r="M953" s="346" t="s">
        <v>15517</v>
      </c>
      <c r="N953" s="346" t="s">
        <v>15519</v>
      </c>
      <c r="O953" s="346" t="s">
        <v>15520</v>
      </c>
      <c r="P953" s="346" t="s">
        <v>15521</v>
      </c>
      <c r="Q953" s="346" t="s">
        <v>15522</v>
      </c>
      <c r="R953" s="347">
        <f t="shared" si="154"/>
        <v>0</v>
      </c>
      <c r="S953" s="347">
        <f t="shared" si="155"/>
        <v>0</v>
      </c>
      <c r="T953" s="347">
        <f t="shared" si="156"/>
        <v>0</v>
      </c>
      <c r="U953" s="347">
        <f t="shared" si="157"/>
        <v>0</v>
      </c>
      <c r="V953" s="347">
        <f t="shared" si="158"/>
        <v>0</v>
      </c>
      <c r="W953" s="347">
        <f t="shared" si="159"/>
        <v>0</v>
      </c>
      <c r="X953" s="347">
        <f t="shared" si="160"/>
        <v>0</v>
      </c>
      <c r="Y953" s="347">
        <f t="shared" si="161"/>
        <v>0</v>
      </c>
      <c r="Z953" s="347">
        <f t="shared" si="162"/>
        <v>0</v>
      </c>
      <c r="AA953" s="347">
        <f t="shared" si="163"/>
        <v>0</v>
      </c>
      <c r="AB953" s="347" t="str">
        <f t="shared" si="164"/>
        <v/>
      </c>
      <c r="AC953" s="347" t="str">
        <f t="shared" si="165"/>
        <v/>
      </c>
      <c r="AD953" s="347" t="str">
        <f t="shared" si="166"/>
        <v/>
      </c>
      <c r="AE953" s="347" t="str">
        <f t="shared" si="167"/>
        <v/>
      </c>
    </row>
    <row r="954" spans="1:31" s="344" customFormat="1" ht="21" customHeight="1" x14ac:dyDescent="0.25">
      <c r="A954" s="346" t="s">
        <v>14320</v>
      </c>
      <c r="B954" s="346" t="s">
        <v>16057</v>
      </c>
      <c r="C954" s="346" t="s">
        <v>15524</v>
      </c>
      <c r="D954" s="346" t="s">
        <v>1</v>
      </c>
      <c r="E954" s="346" t="s">
        <v>103</v>
      </c>
      <c r="F954" s="346">
        <v>2</v>
      </c>
      <c r="G954" s="346">
        <v>0</v>
      </c>
      <c r="H954" s="346">
        <v>3</v>
      </c>
      <c r="I954" s="346"/>
      <c r="J954" s="346" t="s">
        <v>15524</v>
      </c>
      <c r="K954" s="346"/>
      <c r="L954" s="346" t="s">
        <v>15534</v>
      </c>
      <c r="M954" s="346" t="s">
        <v>15524</v>
      </c>
      <c r="N954" s="346" t="s">
        <v>15526</v>
      </c>
      <c r="O954" s="346" t="s">
        <v>16015</v>
      </c>
      <c r="P954" s="346"/>
      <c r="Q954" s="346"/>
      <c r="R954" s="347">
        <f t="shared" si="154"/>
        <v>0</v>
      </c>
      <c r="S954" s="347">
        <f t="shared" si="155"/>
        <v>0</v>
      </c>
      <c r="T954" s="347">
        <f t="shared" si="156"/>
        <v>0</v>
      </c>
      <c r="U954" s="347">
        <f t="shared" si="157"/>
        <v>0</v>
      </c>
      <c r="V954" s="347">
        <f t="shared" si="158"/>
        <v>0</v>
      </c>
      <c r="W954" s="347">
        <f t="shared" si="159"/>
        <v>0</v>
      </c>
      <c r="X954" s="347">
        <f t="shared" si="160"/>
        <v>0</v>
      </c>
      <c r="Y954" s="347">
        <f t="shared" si="161"/>
        <v>0</v>
      </c>
      <c r="Z954" s="347">
        <f t="shared" si="162"/>
        <v>0</v>
      </c>
      <c r="AA954" s="347">
        <f t="shared" si="163"/>
        <v>0</v>
      </c>
      <c r="AB954" s="347" t="str">
        <f t="shared" si="164"/>
        <v/>
      </c>
      <c r="AC954" s="347" t="str">
        <f t="shared" si="165"/>
        <v/>
      </c>
      <c r="AD954" s="347" t="str">
        <f t="shared" si="166"/>
        <v/>
      </c>
      <c r="AE954" s="347" t="str">
        <f t="shared" si="167"/>
        <v/>
      </c>
    </row>
    <row r="955" spans="1:31" s="344" customFormat="1" ht="21" customHeight="1" x14ac:dyDescent="0.25">
      <c r="A955" s="346" t="s">
        <v>14320</v>
      </c>
      <c r="B955" s="346" t="s">
        <v>16058</v>
      </c>
      <c r="C955" s="346" t="s">
        <v>14940</v>
      </c>
      <c r="D955" s="346" t="s">
        <v>1</v>
      </c>
      <c r="E955" s="346" t="s">
        <v>103</v>
      </c>
      <c r="F955" s="346">
        <v>3</v>
      </c>
      <c r="G955" s="346">
        <v>0</v>
      </c>
      <c r="H955" s="346">
        <v>2</v>
      </c>
      <c r="I955" s="346"/>
      <c r="J955" s="346" t="s">
        <v>14940</v>
      </c>
      <c r="K955" s="346"/>
      <c r="L955" s="346" t="s">
        <v>14957</v>
      </c>
      <c r="M955" s="346" t="s">
        <v>14940</v>
      </c>
      <c r="N955" s="346" t="s">
        <v>126</v>
      </c>
      <c r="O955" s="346" t="s">
        <v>14942</v>
      </c>
      <c r="P955" s="346" t="s">
        <v>14943</v>
      </c>
      <c r="Q955" s="346" t="s">
        <v>14944</v>
      </c>
      <c r="R955" s="347">
        <f t="shared" si="154"/>
        <v>0</v>
      </c>
      <c r="S955" s="347">
        <f t="shared" si="155"/>
        <v>0</v>
      </c>
      <c r="T955" s="347">
        <f t="shared" si="156"/>
        <v>0</v>
      </c>
      <c r="U955" s="347">
        <f t="shared" si="157"/>
        <v>0</v>
      </c>
      <c r="V955" s="347">
        <f t="shared" si="158"/>
        <v>0</v>
      </c>
      <c r="W955" s="347">
        <f t="shared" si="159"/>
        <v>0</v>
      </c>
      <c r="X955" s="347">
        <f t="shared" si="160"/>
        <v>0</v>
      </c>
      <c r="Y955" s="347">
        <f t="shared" si="161"/>
        <v>0</v>
      </c>
      <c r="Z955" s="347">
        <f t="shared" si="162"/>
        <v>0</v>
      </c>
      <c r="AA955" s="347">
        <f t="shared" si="163"/>
        <v>0</v>
      </c>
      <c r="AB955" s="347" t="str">
        <f t="shared" si="164"/>
        <v/>
      </c>
      <c r="AC955" s="347" t="str">
        <f t="shared" si="165"/>
        <v/>
      </c>
      <c r="AD955" s="347" t="str">
        <f t="shared" si="166"/>
        <v/>
      </c>
      <c r="AE955" s="347" t="str">
        <f t="shared" si="167"/>
        <v/>
      </c>
    </row>
    <row r="956" spans="1:31" s="344" customFormat="1" ht="21" customHeight="1" x14ac:dyDescent="0.25">
      <c r="A956" s="346" t="s">
        <v>14320</v>
      </c>
      <c r="B956" s="346" t="s">
        <v>16059</v>
      </c>
      <c r="C956" s="346" t="s">
        <v>14946</v>
      </c>
      <c r="D956" s="346" t="s">
        <v>1</v>
      </c>
      <c r="E956" s="346" t="s">
        <v>103</v>
      </c>
      <c r="F956" s="346">
        <v>4</v>
      </c>
      <c r="G956" s="346">
        <v>0</v>
      </c>
      <c r="H956" s="346">
        <v>2</v>
      </c>
      <c r="I956" s="346"/>
      <c r="J956" s="346" t="s">
        <v>14946</v>
      </c>
      <c r="K956" s="346"/>
      <c r="L956" s="346" t="s">
        <v>14959</v>
      </c>
      <c r="M956" s="346" t="s">
        <v>14946</v>
      </c>
      <c r="N956" s="346" t="s">
        <v>14948</v>
      </c>
      <c r="O956" s="346" t="s">
        <v>14949</v>
      </c>
      <c r="P956" s="346" t="s">
        <v>14950</v>
      </c>
      <c r="Q956" s="346" t="s">
        <v>14951</v>
      </c>
      <c r="R956" s="347">
        <f t="shared" ref="R956:R1019" si="168">IF(AND($A956=$B$20,$D956="PRO",$E956="POS"),1,0)</f>
        <v>0</v>
      </c>
      <c r="S956" s="347">
        <f t="shared" ref="S956:S1019" si="169">IF(AND($A956=$B$20,$D956="CFA",$E956="POS"),1,0)</f>
        <v>0</v>
      </c>
      <c r="T956" s="347">
        <f t="shared" ref="T956:T1019" si="170">IF($R956=0,0,IF(OR(AND($M956&lt;&gt;"",ISNUMBER(SEARCH($M956,$B$5))),AND($N956&lt;&gt;"",ISNUMBER(SEARCH($N956,$B$5)),OR($O956="",ISNUMBER(SEARCH($O956,$B$5))))),1,0))</f>
        <v>0</v>
      </c>
      <c r="U956" s="347">
        <f t="shared" ref="U956:U1019" si="171">IF($R956=0,0,IF(OR(AND($M956&lt;&gt;"",ISNUMBER(SEARCH($M956,$B$5&amp;" "&amp;$B$10))),AND($N956&lt;&gt;"",ISNUMBER(SEARCH($N956,$B$5&amp;" "&amp;$B$10)),OR($O956="",ISNUMBER(SEARCH($O956,$B$5&amp;" "&amp;$B$10))))),1,0))</f>
        <v>0</v>
      </c>
      <c r="V956" s="347">
        <f t="shared" ref="V956:V1019" si="172">IF($S956=0,0,IF(OR(AND($M956&lt;&gt;"",ISNUMBER(SEARCH($M956,$D$5))),AND($N956&lt;&gt;"",ISNUMBER(SEARCH($N956,$D$5)),OR($O956="",ISNUMBER(SEARCH($O956,$D$5))))),1,0))</f>
        <v>0</v>
      </c>
      <c r="W956" s="347">
        <f t="shared" ref="W956:W1019" si="173">IF($S956=0,0,IF(OR(AND($M956&lt;&gt;"",ISNUMBER(SEARCH($M956,$D$5&amp;" "&amp;$D$10))),AND($N956&lt;&gt;"",ISNUMBER(SEARCH($N956,$D$5&amp;" "&amp;$D$10)),OR($O956="",ISNUMBER(SEARCH($O956,$D$5&amp;" "&amp;$D$10))))),1,0))</f>
        <v>0</v>
      </c>
      <c r="X956" s="347">
        <f t="shared" ref="X956:X1019" si="174">IF($T956=1,$G956,0)</f>
        <v>0</v>
      </c>
      <c r="Y956" s="347">
        <f t="shared" ref="Y956:Y1019" si="175">IF($U956=1,$G956,0)</f>
        <v>0</v>
      </c>
      <c r="Z956" s="347">
        <f t="shared" ref="Z956:Z1019" si="176">IF($V956=1,$H956,0)</f>
        <v>0</v>
      </c>
      <c r="AA956" s="347">
        <f t="shared" ref="AA956:AA1019" si="177">IF($W956=1,$H956,0)</f>
        <v>0</v>
      </c>
      <c r="AB956" s="347" t="str">
        <f t="shared" ref="AB956:AB1019" si="178">IF(AND($R956=1,$T956=0),$F956+ROW()/100000,"")</f>
        <v/>
      </c>
      <c r="AC956" s="347" t="str">
        <f t="shared" ref="AC956:AC1019" si="179">IF(AND($R956=1,$U956=0),$F956+ROW()/100000,"")</f>
        <v/>
      </c>
      <c r="AD956" s="347" t="str">
        <f t="shared" ref="AD956:AD1019" si="180">IF(AND($S956=1,$V956=0),$F956+ROW()/100000,"")</f>
        <v/>
      </c>
      <c r="AE956" s="347" t="str">
        <f t="shared" ref="AE956:AE1019" si="181">IF(AND($S956=1,$W956=0),$F956+ROW()/100000,"")</f>
        <v/>
      </c>
    </row>
    <row r="957" spans="1:31" s="344" customFormat="1" ht="21" customHeight="1" x14ac:dyDescent="0.25">
      <c r="A957" s="346" t="s">
        <v>14320</v>
      </c>
      <c r="B957" s="346" t="s">
        <v>16060</v>
      </c>
      <c r="C957" s="346" t="s">
        <v>16061</v>
      </c>
      <c r="D957" s="346" t="s">
        <v>1</v>
      </c>
      <c r="E957" s="346" t="s">
        <v>14954</v>
      </c>
      <c r="F957" s="346">
        <v>5</v>
      </c>
      <c r="G957" s="346">
        <v>0</v>
      </c>
      <c r="H957" s="346">
        <v>0</v>
      </c>
      <c r="I957" s="346"/>
      <c r="J957" s="346"/>
      <c r="K957" s="346"/>
      <c r="L957" s="346"/>
      <c r="M957" s="346"/>
      <c r="N957" s="346"/>
      <c r="O957" s="346"/>
      <c r="P957" s="346"/>
      <c r="Q957" s="346"/>
      <c r="R957" s="347">
        <f t="shared" si="168"/>
        <v>0</v>
      </c>
      <c r="S957" s="347">
        <f t="shared" si="169"/>
        <v>0</v>
      </c>
      <c r="T957" s="347">
        <f t="shared" si="170"/>
        <v>0</v>
      </c>
      <c r="U957" s="347">
        <f t="shared" si="171"/>
        <v>0</v>
      </c>
      <c r="V957" s="347">
        <f t="shared" si="172"/>
        <v>0</v>
      </c>
      <c r="W957" s="347">
        <f t="shared" si="173"/>
        <v>0</v>
      </c>
      <c r="X957" s="347">
        <f t="shared" si="174"/>
        <v>0</v>
      </c>
      <c r="Y957" s="347">
        <f t="shared" si="175"/>
        <v>0</v>
      </c>
      <c r="Z957" s="347">
        <f t="shared" si="176"/>
        <v>0</v>
      </c>
      <c r="AA957" s="347">
        <f t="shared" si="177"/>
        <v>0</v>
      </c>
      <c r="AB957" s="347" t="str">
        <f t="shared" si="178"/>
        <v/>
      </c>
      <c r="AC957" s="347" t="str">
        <f t="shared" si="179"/>
        <v/>
      </c>
      <c r="AD957" s="347" t="str">
        <f t="shared" si="180"/>
        <v/>
      </c>
      <c r="AE957" s="347" t="str">
        <f t="shared" si="181"/>
        <v/>
      </c>
    </row>
    <row r="958" spans="1:31" s="344" customFormat="1" ht="21" customHeight="1" x14ac:dyDescent="0.25">
      <c r="A958" s="346" t="s">
        <v>14329</v>
      </c>
      <c r="B958" s="346" t="s">
        <v>16062</v>
      </c>
      <c r="C958" s="346" t="s">
        <v>15540</v>
      </c>
      <c r="D958" s="346" t="s">
        <v>4</v>
      </c>
      <c r="E958" s="346" t="s">
        <v>103</v>
      </c>
      <c r="F958" s="346">
        <v>1</v>
      </c>
      <c r="G958" s="346">
        <v>3</v>
      </c>
      <c r="H958" s="346">
        <v>0</v>
      </c>
      <c r="I958" s="346" t="s">
        <v>15540</v>
      </c>
      <c r="J958" s="346"/>
      <c r="K958" s="346" t="s">
        <v>15541</v>
      </c>
      <c r="L958" s="346"/>
      <c r="M958" s="346" t="s">
        <v>15540</v>
      </c>
      <c r="N958" s="346" t="s">
        <v>15542</v>
      </c>
      <c r="O958" s="346" t="s">
        <v>15543</v>
      </c>
      <c r="P958" s="346" t="s">
        <v>11</v>
      </c>
      <c r="Q958" s="346" t="s">
        <v>15544</v>
      </c>
      <c r="R958" s="347">
        <f t="shared" si="168"/>
        <v>0</v>
      </c>
      <c r="S958" s="347">
        <f t="shared" si="169"/>
        <v>0</v>
      </c>
      <c r="T958" s="347">
        <f t="shared" si="170"/>
        <v>0</v>
      </c>
      <c r="U958" s="347">
        <f t="shared" si="171"/>
        <v>0</v>
      </c>
      <c r="V958" s="347">
        <f t="shared" si="172"/>
        <v>0</v>
      </c>
      <c r="W958" s="347">
        <f t="shared" si="173"/>
        <v>0</v>
      </c>
      <c r="X958" s="347">
        <f t="shared" si="174"/>
        <v>0</v>
      </c>
      <c r="Y958" s="347">
        <f t="shared" si="175"/>
        <v>0</v>
      </c>
      <c r="Z958" s="347">
        <f t="shared" si="176"/>
        <v>0</v>
      </c>
      <c r="AA958" s="347">
        <f t="shared" si="177"/>
        <v>0</v>
      </c>
      <c r="AB958" s="347" t="str">
        <f t="shared" si="178"/>
        <v/>
      </c>
      <c r="AC958" s="347" t="str">
        <f t="shared" si="179"/>
        <v/>
      </c>
      <c r="AD958" s="347" t="str">
        <f t="shared" si="180"/>
        <v/>
      </c>
      <c r="AE958" s="347" t="str">
        <f t="shared" si="181"/>
        <v/>
      </c>
    </row>
    <row r="959" spans="1:31" s="344" customFormat="1" ht="21" customHeight="1" x14ac:dyDescent="0.25">
      <c r="A959" s="346" t="s">
        <v>14329</v>
      </c>
      <c r="B959" s="346" t="s">
        <v>16063</v>
      </c>
      <c r="C959" s="346" t="s">
        <v>15546</v>
      </c>
      <c r="D959" s="346" t="s">
        <v>4</v>
      </c>
      <c r="E959" s="346" t="s">
        <v>103</v>
      </c>
      <c r="F959" s="346">
        <v>2</v>
      </c>
      <c r="G959" s="346">
        <v>3</v>
      </c>
      <c r="H959" s="346">
        <v>0</v>
      </c>
      <c r="I959" s="346" t="s">
        <v>15546</v>
      </c>
      <c r="J959" s="346"/>
      <c r="K959" s="346" t="s">
        <v>15547</v>
      </c>
      <c r="L959" s="346"/>
      <c r="M959" s="346" t="s">
        <v>15546</v>
      </c>
      <c r="N959" s="346" t="s">
        <v>15391</v>
      </c>
      <c r="O959" s="346" t="s">
        <v>15393</v>
      </c>
      <c r="P959" s="346" t="s">
        <v>15394</v>
      </c>
      <c r="Q959" s="346" t="s">
        <v>15395</v>
      </c>
      <c r="R959" s="347">
        <f t="shared" si="168"/>
        <v>0</v>
      </c>
      <c r="S959" s="347">
        <f t="shared" si="169"/>
        <v>0</v>
      </c>
      <c r="T959" s="347">
        <f t="shared" si="170"/>
        <v>0</v>
      </c>
      <c r="U959" s="347">
        <f t="shared" si="171"/>
        <v>0</v>
      </c>
      <c r="V959" s="347">
        <f t="shared" si="172"/>
        <v>0</v>
      </c>
      <c r="W959" s="347">
        <f t="shared" si="173"/>
        <v>0</v>
      </c>
      <c r="X959" s="347">
        <f t="shared" si="174"/>
        <v>0</v>
      </c>
      <c r="Y959" s="347">
        <f t="shared" si="175"/>
        <v>0</v>
      </c>
      <c r="Z959" s="347">
        <f t="shared" si="176"/>
        <v>0</v>
      </c>
      <c r="AA959" s="347">
        <f t="shared" si="177"/>
        <v>0</v>
      </c>
      <c r="AB959" s="347" t="str">
        <f t="shared" si="178"/>
        <v/>
      </c>
      <c r="AC959" s="347" t="str">
        <f t="shared" si="179"/>
        <v/>
      </c>
      <c r="AD959" s="347" t="str">
        <f t="shared" si="180"/>
        <v/>
      </c>
      <c r="AE959" s="347" t="str">
        <f t="shared" si="181"/>
        <v/>
      </c>
    </row>
    <row r="960" spans="1:31" s="344" customFormat="1" ht="21" customHeight="1" x14ac:dyDescent="0.25">
      <c r="A960" s="346" t="s">
        <v>14329</v>
      </c>
      <c r="B960" s="346" t="s">
        <v>16064</v>
      </c>
      <c r="C960" s="346" t="s">
        <v>14933</v>
      </c>
      <c r="D960" s="346" t="s">
        <v>4</v>
      </c>
      <c r="E960" s="346" t="s">
        <v>103</v>
      </c>
      <c r="F960" s="346">
        <v>3</v>
      </c>
      <c r="G960" s="346">
        <v>3</v>
      </c>
      <c r="H960" s="346">
        <v>0</v>
      </c>
      <c r="I960" s="346" t="s">
        <v>14933</v>
      </c>
      <c r="J960" s="346"/>
      <c r="K960" s="346" t="s">
        <v>14934</v>
      </c>
      <c r="L960" s="346"/>
      <c r="M960" s="346" t="s">
        <v>14933</v>
      </c>
      <c r="N960" s="346" t="s">
        <v>14935</v>
      </c>
      <c r="O960" s="346" t="s">
        <v>14936</v>
      </c>
      <c r="P960" s="346" t="s">
        <v>14937</v>
      </c>
      <c r="Q960" s="346" t="s">
        <v>14938</v>
      </c>
      <c r="R960" s="347">
        <f t="shared" si="168"/>
        <v>0</v>
      </c>
      <c r="S960" s="347">
        <f t="shared" si="169"/>
        <v>0</v>
      </c>
      <c r="T960" s="347">
        <f t="shared" si="170"/>
        <v>0</v>
      </c>
      <c r="U960" s="347">
        <f t="shared" si="171"/>
        <v>0</v>
      </c>
      <c r="V960" s="347">
        <f t="shared" si="172"/>
        <v>0</v>
      </c>
      <c r="W960" s="347">
        <f t="shared" si="173"/>
        <v>0</v>
      </c>
      <c r="X960" s="347">
        <f t="shared" si="174"/>
        <v>0</v>
      </c>
      <c r="Y960" s="347">
        <f t="shared" si="175"/>
        <v>0</v>
      </c>
      <c r="Z960" s="347">
        <f t="shared" si="176"/>
        <v>0</v>
      </c>
      <c r="AA960" s="347">
        <f t="shared" si="177"/>
        <v>0</v>
      </c>
      <c r="AB960" s="347" t="str">
        <f t="shared" si="178"/>
        <v/>
      </c>
      <c r="AC960" s="347" t="str">
        <f t="shared" si="179"/>
        <v/>
      </c>
      <c r="AD960" s="347" t="str">
        <f t="shared" si="180"/>
        <v/>
      </c>
      <c r="AE960" s="347" t="str">
        <f t="shared" si="181"/>
        <v/>
      </c>
    </row>
    <row r="961" spans="1:31" s="344" customFormat="1" ht="21" customHeight="1" x14ac:dyDescent="0.25">
      <c r="A961" s="346" t="s">
        <v>14329</v>
      </c>
      <c r="B961" s="346" t="s">
        <v>16065</v>
      </c>
      <c r="C961" s="346" t="s">
        <v>14940</v>
      </c>
      <c r="D961" s="346" t="s">
        <v>4</v>
      </c>
      <c r="E961" s="346" t="s">
        <v>103</v>
      </c>
      <c r="F961" s="346">
        <v>4</v>
      </c>
      <c r="G961" s="346">
        <v>2</v>
      </c>
      <c r="H961" s="346">
        <v>0</v>
      </c>
      <c r="I961" s="346" t="s">
        <v>14940</v>
      </c>
      <c r="J961" s="346"/>
      <c r="K961" s="346" t="s">
        <v>14941</v>
      </c>
      <c r="L961" s="346"/>
      <c r="M961" s="346" t="s">
        <v>14940</v>
      </c>
      <c r="N961" s="346" t="s">
        <v>126</v>
      </c>
      <c r="O961" s="346" t="s">
        <v>14942</v>
      </c>
      <c r="P961" s="346" t="s">
        <v>14943</v>
      </c>
      <c r="Q961" s="346" t="s">
        <v>14944</v>
      </c>
      <c r="R961" s="347">
        <f t="shared" si="168"/>
        <v>0</v>
      </c>
      <c r="S961" s="347">
        <f t="shared" si="169"/>
        <v>0</v>
      </c>
      <c r="T961" s="347">
        <f t="shared" si="170"/>
        <v>0</v>
      </c>
      <c r="U961" s="347">
        <f t="shared" si="171"/>
        <v>0</v>
      </c>
      <c r="V961" s="347">
        <f t="shared" si="172"/>
        <v>0</v>
      </c>
      <c r="W961" s="347">
        <f t="shared" si="173"/>
        <v>0</v>
      </c>
      <c r="X961" s="347">
        <f t="shared" si="174"/>
        <v>0</v>
      </c>
      <c r="Y961" s="347">
        <f t="shared" si="175"/>
        <v>0</v>
      </c>
      <c r="Z961" s="347">
        <f t="shared" si="176"/>
        <v>0</v>
      </c>
      <c r="AA961" s="347">
        <f t="shared" si="177"/>
        <v>0</v>
      </c>
      <c r="AB961" s="347" t="str">
        <f t="shared" si="178"/>
        <v/>
      </c>
      <c r="AC961" s="347" t="str">
        <f t="shared" si="179"/>
        <v/>
      </c>
      <c r="AD961" s="347" t="str">
        <f t="shared" si="180"/>
        <v/>
      </c>
      <c r="AE961" s="347" t="str">
        <f t="shared" si="181"/>
        <v/>
      </c>
    </row>
    <row r="962" spans="1:31" s="344" customFormat="1" ht="21" customHeight="1" x14ac:dyDescent="0.25">
      <c r="A962" s="346" t="s">
        <v>14329</v>
      </c>
      <c r="B962" s="346" t="s">
        <v>16066</v>
      </c>
      <c r="C962" s="346" t="s">
        <v>14946</v>
      </c>
      <c r="D962" s="346" t="s">
        <v>4</v>
      </c>
      <c r="E962" s="346" t="s">
        <v>103</v>
      </c>
      <c r="F962" s="346">
        <v>5</v>
      </c>
      <c r="G962" s="346">
        <v>2</v>
      </c>
      <c r="H962" s="346">
        <v>0</v>
      </c>
      <c r="I962" s="346" t="s">
        <v>14946</v>
      </c>
      <c r="J962" s="346"/>
      <c r="K962" s="346" t="s">
        <v>14947</v>
      </c>
      <c r="L962" s="346"/>
      <c r="M962" s="346" t="s">
        <v>14946</v>
      </c>
      <c r="N962" s="346" t="s">
        <v>14948</v>
      </c>
      <c r="O962" s="346" t="s">
        <v>14949</v>
      </c>
      <c r="P962" s="346" t="s">
        <v>14950</v>
      </c>
      <c r="Q962" s="346" t="s">
        <v>14951</v>
      </c>
      <c r="R962" s="347">
        <f t="shared" si="168"/>
        <v>0</v>
      </c>
      <c r="S962" s="347">
        <f t="shared" si="169"/>
        <v>0</v>
      </c>
      <c r="T962" s="347">
        <f t="shared" si="170"/>
        <v>0</v>
      </c>
      <c r="U962" s="347">
        <f t="shared" si="171"/>
        <v>0</v>
      </c>
      <c r="V962" s="347">
        <f t="shared" si="172"/>
        <v>0</v>
      </c>
      <c r="W962" s="347">
        <f t="shared" si="173"/>
        <v>0</v>
      </c>
      <c r="X962" s="347">
        <f t="shared" si="174"/>
        <v>0</v>
      </c>
      <c r="Y962" s="347">
        <f t="shared" si="175"/>
        <v>0</v>
      </c>
      <c r="Z962" s="347">
        <f t="shared" si="176"/>
        <v>0</v>
      </c>
      <c r="AA962" s="347">
        <f t="shared" si="177"/>
        <v>0</v>
      </c>
      <c r="AB962" s="347" t="str">
        <f t="shared" si="178"/>
        <v/>
      </c>
      <c r="AC962" s="347" t="str">
        <f t="shared" si="179"/>
        <v/>
      </c>
      <c r="AD962" s="347" t="str">
        <f t="shared" si="180"/>
        <v/>
      </c>
      <c r="AE962" s="347" t="str">
        <f t="shared" si="181"/>
        <v/>
      </c>
    </row>
    <row r="963" spans="1:31" s="344" customFormat="1" ht="21" customHeight="1" x14ac:dyDescent="0.25">
      <c r="A963" s="346" t="s">
        <v>14329</v>
      </c>
      <c r="B963" s="346" t="s">
        <v>16067</v>
      </c>
      <c r="C963" s="346" t="s">
        <v>15540</v>
      </c>
      <c r="D963" s="346" t="s">
        <v>1</v>
      </c>
      <c r="E963" s="346" t="s">
        <v>103</v>
      </c>
      <c r="F963" s="346">
        <v>1</v>
      </c>
      <c r="G963" s="346">
        <v>0</v>
      </c>
      <c r="H963" s="346">
        <v>3</v>
      </c>
      <c r="I963" s="346"/>
      <c r="J963" s="346" t="s">
        <v>15540</v>
      </c>
      <c r="K963" s="346"/>
      <c r="L963" s="346" t="s">
        <v>15552</v>
      </c>
      <c r="M963" s="346" t="s">
        <v>15540</v>
      </c>
      <c r="N963" s="346" t="s">
        <v>15542</v>
      </c>
      <c r="O963" s="346" t="s">
        <v>15543</v>
      </c>
      <c r="P963" s="346" t="s">
        <v>11</v>
      </c>
      <c r="Q963" s="346" t="s">
        <v>15544</v>
      </c>
      <c r="R963" s="347">
        <f t="shared" si="168"/>
        <v>0</v>
      </c>
      <c r="S963" s="347">
        <f t="shared" si="169"/>
        <v>0</v>
      </c>
      <c r="T963" s="347">
        <f t="shared" si="170"/>
        <v>0</v>
      </c>
      <c r="U963" s="347">
        <f t="shared" si="171"/>
        <v>0</v>
      </c>
      <c r="V963" s="347">
        <f t="shared" si="172"/>
        <v>0</v>
      </c>
      <c r="W963" s="347">
        <f t="shared" si="173"/>
        <v>0</v>
      </c>
      <c r="X963" s="347">
        <f t="shared" si="174"/>
        <v>0</v>
      </c>
      <c r="Y963" s="347">
        <f t="shared" si="175"/>
        <v>0</v>
      </c>
      <c r="Z963" s="347">
        <f t="shared" si="176"/>
        <v>0</v>
      </c>
      <c r="AA963" s="347">
        <f t="shared" si="177"/>
        <v>0</v>
      </c>
      <c r="AB963" s="347" t="str">
        <f t="shared" si="178"/>
        <v/>
      </c>
      <c r="AC963" s="347" t="str">
        <f t="shared" si="179"/>
        <v/>
      </c>
      <c r="AD963" s="347" t="str">
        <f t="shared" si="180"/>
        <v/>
      </c>
      <c r="AE963" s="347" t="str">
        <f t="shared" si="181"/>
        <v/>
      </c>
    </row>
    <row r="964" spans="1:31" s="344" customFormat="1" ht="21" customHeight="1" x14ac:dyDescent="0.25">
      <c r="A964" s="346" t="s">
        <v>14329</v>
      </c>
      <c r="B964" s="346" t="s">
        <v>16068</v>
      </c>
      <c r="C964" s="346" t="s">
        <v>15546</v>
      </c>
      <c r="D964" s="346" t="s">
        <v>1</v>
      </c>
      <c r="E964" s="346" t="s">
        <v>103</v>
      </c>
      <c r="F964" s="346">
        <v>2</v>
      </c>
      <c r="G964" s="346">
        <v>0</v>
      </c>
      <c r="H964" s="346">
        <v>3</v>
      </c>
      <c r="I964" s="346"/>
      <c r="J964" s="346" t="s">
        <v>15546</v>
      </c>
      <c r="K964" s="346"/>
      <c r="L964" s="346" t="s">
        <v>15554</v>
      </c>
      <c r="M964" s="346" t="s">
        <v>15546</v>
      </c>
      <c r="N964" s="346" t="s">
        <v>15391</v>
      </c>
      <c r="O964" s="346" t="s">
        <v>15393</v>
      </c>
      <c r="P964" s="346" t="s">
        <v>15394</v>
      </c>
      <c r="Q964" s="346" t="s">
        <v>15395</v>
      </c>
      <c r="R964" s="347">
        <f t="shared" si="168"/>
        <v>0</v>
      </c>
      <c r="S964" s="347">
        <f t="shared" si="169"/>
        <v>0</v>
      </c>
      <c r="T964" s="347">
        <f t="shared" si="170"/>
        <v>0</v>
      </c>
      <c r="U964" s="347">
        <f t="shared" si="171"/>
        <v>0</v>
      </c>
      <c r="V964" s="347">
        <f t="shared" si="172"/>
        <v>0</v>
      </c>
      <c r="W964" s="347">
        <f t="shared" si="173"/>
        <v>0</v>
      </c>
      <c r="X964" s="347">
        <f t="shared" si="174"/>
        <v>0</v>
      </c>
      <c r="Y964" s="347">
        <f t="shared" si="175"/>
        <v>0</v>
      </c>
      <c r="Z964" s="347">
        <f t="shared" si="176"/>
        <v>0</v>
      </c>
      <c r="AA964" s="347">
        <f t="shared" si="177"/>
        <v>0</v>
      </c>
      <c r="AB964" s="347" t="str">
        <f t="shared" si="178"/>
        <v/>
      </c>
      <c r="AC964" s="347" t="str">
        <f t="shared" si="179"/>
        <v/>
      </c>
      <c r="AD964" s="347" t="str">
        <f t="shared" si="180"/>
        <v/>
      </c>
      <c r="AE964" s="347" t="str">
        <f t="shared" si="181"/>
        <v/>
      </c>
    </row>
    <row r="965" spans="1:31" s="344" customFormat="1" ht="21" customHeight="1" x14ac:dyDescent="0.25">
      <c r="A965" s="346" t="s">
        <v>14329</v>
      </c>
      <c r="B965" s="346" t="s">
        <v>16069</v>
      </c>
      <c r="C965" s="346" t="s">
        <v>14940</v>
      </c>
      <c r="D965" s="346" t="s">
        <v>1</v>
      </c>
      <c r="E965" s="346" t="s">
        <v>103</v>
      </c>
      <c r="F965" s="346">
        <v>3</v>
      </c>
      <c r="G965" s="346">
        <v>0</v>
      </c>
      <c r="H965" s="346">
        <v>2</v>
      </c>
      <c r="I965" s="346"/>
      <c r="J965" s="346" t="s">
        <v>14940</v>
      </c>
      <c r="K965" s="346"/>
      <c r="L965" s="346" t="s">
        <v>14957</v>
      </c>
      <c r="M965" s="346" t="s">
        <v>14940</v>
      </c>
      <c r="N965" s="346" t="s">
        <v>126</v>
      </c>
      <c r="O965" s="346" t="s">
        <v>14942</v>
      </c>
      <c r="P965" s="346" t="s">
        <v>14943</v>
      </c>
      <c r="Q965" s="346" t="s">
        <v>14944</v>
      </c>
      <c r="R965" s="347">
        <f t="shared" si="168"/>
        <v>0</v>
      </c>
      <c r="S965" s="347">
        <f t="shared" si="169"/>
        <v>0</v>
      </c>
      <c r="T965" s="347">
        <f t="shared" si="170"/>
        <v>0</v>
      </c>
      <c r="U965" s="347">
        <f t="shared" si="171"/>
        <v>0</v>
      </c>
      <c r="V965" s="347">
        <f t="shared" si="172"/>
        <v>0</v>
      </c>
      <c r="W965" s="347">
        <f t="shared" si="173"/>
        <v>0</v>
      </c>
      <c r="X965" s="347">
        <f t="shared" si="174"/>
        <v>0</v>
      </c>
      <c r="Y965" s="347">
        <f t="shared" si="175"/>
        <v>0</v>
      </c>
      <c r="Z965" s="347">
        <f t="shared" si="176"/>
        <v>0</v>
      </c>
      <c r="AA965" s="347">
        <f t="shared" si="177"/>
        <v>0</v>
      </c>
      <c r="AB965" s="347" t="str">
        <f t="shared" si="178"/>
        <v/>
      </c>
      <c r="AC965" s="347" t="str">
        <f t="shared" si="179"/>
        <v/>
      </c>
      <c r="AD965" s="347" t="str">
        <f t="shared" si="180"/>
        <v/>
      </c>
      <c r="AE965" s="347" t="str">
        <f t="shared" si="181"/>
        <v/>
      </c>
    </row>
    <row r="966" spans="1:31" s="344" customFormat="1" ht="21" customHeight="1" x14ac:dyDescent="0.25">
      <c r="A966" s="346" t="s">
        <v>14329</v>
      </c>
      <c r="B966" s="346" t="s">
        <v>16070</v>
      </c>
      <c r="C966" s="346" t="s">
        <v>14946</v>
      </c>
      <c r="D966" s="346" t="s">
        <v>1</v>
      </c>
      <c r="E966" s="346" t="s">
        <v>103</v>
      </c>
      <c r="F966" s="346">
        <v>4</v>
      </c>
      <c r="G966" s="346">
        <v>0</v>
      </c>
      <c r="H966" s="346">
        <v>2</v>
      </c>
      <c r="I966" s="346"/>
      <c r="J966" s="346" t="s">
        <v>14946</v>
      </c>
      <c r="K966" s="346"/>
      <c r="L966" s="346" t="s">
        <v>14959</v>
      </c>
      <c r="M966" s="346" t="s">
        <v>14946</v>
      </c>
      <c r="N966" s="346" t="s">
        <v>14948</v>
      </c>
      <c r="O966" s="346" t="s">
        <v>14949</v>
      </c>
      <c r="P966" s="346" t="s">
        <v>14950</v>
      </c>
      <c r="Q966" s="346" t="s">
        <v>14951</v>
      </c>
      <c r="R966" s="347">
        <f t="shared" si="168"/>
        <v>0</v>
      </c>
      <c r="S966" s="347">
        <f t="shared" si="169"/>
        <v>0</v>
      </c>
      <c r="T966" s="347">
        <f t="shared" si="170"/>
        <v>0</v>
      </c>
      <c r="U966" s="347">
        <f t="shared" si="171"/>
        <v>0</v>
      </c>
      <c r="V966" s="347">
        <f t="shared" si="172"/>
        <v>0</v>
      </c>
      <c r="W966" s="347">
        <f t="shared" si="173"/>
        <v>0</v>
      </c>
      <c r="X966" s="347">
        <f t="shared" si="174"/>
        <v>0</v>
      </c>
      <c r="Y966" s="347">
        <f t="shared" si="175"/>
        <v>0</v>
      </c>
      <c r="Z966" s="347">
        <f t="shared" si="176"/>
        <v>0</v>
      </c>
      <c r="AA966" s="347">
        <f t="shared" si="177"/>
        <v>0</v>
      </c>
      <c r="AB966" s="347" t="str">
        <f t="shared" si="178"/>
        <v/>
      </c>
      <c r="AC966" s="347" t="str">
        <f t="shared" si="179"/>
        <v/>
      </c>
      <c r="AD966" s="347" t="str">
        <f t="shared" si="180"/>
        <v/>
      </c>
      <c r="AE966" s="347" t="str">
        <f t="shared" si="181"/>
        <v/>
      </c>
    </row>
    <row r="967" spans="1:31" s="344" customFormat="1" ht="21" customHeight="1" x14ac:dyDescent="0.25">
      <c r="A967" s="346" t="s">
        <v>14329</v>
      </c>
      <c r="B967" s="346" t="s">
        <v>16071</v>
      </c>
      <c r="C967" s="346" t="s">
        <v>14961</v>
      </c>
      <c r="D967" s="346" t="s">
        <v>1</v>
      </c>
      <c r="E967" s="346" t="s">
        <v>103</v>
      </c>
      <c r="F967" s="346">
        <v>5</v>
      </c>
      <c r="G967" s="346">
        <v>0</v>
      </c>
      <c r="H967" s="346">
        <v>1</v>
      </c>
      <c r="I967" s="346"/>
      <c r="J967" s="346" t="s">
        <v>14961</v>
      </c>
      <c r="K967" s="346"/>
      <c r="L967" s="346" t="s">
        <v>14962</v>
      </c>
      <c r="M967" s="346" t="s">
        <v>14961</v>
      </c>
      <c r="N967" s="346" t="s">
        <v>132</v>
      </c>
      <c r="O967" s="346" t="s">
        <v>14963</v>
      </c>
      <c r="P967" s="346" t="s">
        <v>14964</v>
      </c>
      <c r="Q967" s="346" t="s">
        <v>14965</v>
      </c>
      <c r="R967" s="347">
        <f t="shared" si="168"/>
        <v>0</v>
      </c>
      <c r="S967" s="347">
        <f t="shared" si="169"/>
        <v>0</v>
      </c>
      <c r="T967" s="347">
        <f t="shared" si="170"/>
        <v>0</v>
      </c>
      <c r="U967" s="347">
        <f t="shared" si="171"/>
        <v>0</v>
      </c>
      <c r="V967" s="347">
        <f t="shared" si="172"/>
        <v>0</v>
      </c>
      <c r="W967" s="347">
        <f t="shared" si="173"/>
        <v>0</v>
      </c>
      <c r="X967" s="347">
        <f t="shared" si="174"/>
        <v>0</v>
      </c>
      <c r="Y967" s="347">
        <f t="shared" si="175"/>
        <v>0</v>
      </c>
      <c r="Z967" s="347">
        <f t="shared" si="176"/>
        <v>0</v>
      </c>
      <c r="AA967" s="347">
        <f t="shared" si="177"/>
        <v>0</v>
      </c>
      <c r="AB967" s="347" t="str">
        <f t="shared" si="178"/>
        <v/>
      </c>
      <c r="AC967" s="347" t="str">
        <f t="shared" si="179"/>
        <v/>
      </c>
      <c r="AD967" s="347" t="str">
        <f t="shared" si="180"/>
        <v/>
      </c>
      <c r="AE967" s="347" t="str">
        <f t="shared" si="181"/>
        <v/>
      </c>
    </row>
    <row r="968" spans="1:31" s="344" customFormat="1" ht="21" customHeight="1" x14ac:dyDescent="0.25">
      <c r="A968" s="346" t="s">
        <v>14100</v>
      </c>
      <c r="B968" s="346" t="s">
        <v>16072</v>
      </c>
      <c r="C968" s="346" t="s">
        <v>15134</v>
      </c>
      <c r="D968" s="346" t="s">
        <v>4</v>
      </c>
      <c r="E968" s="346" t="s">
        <v>103</v>
      </c>
      <c r="F968" s="346">
        <v>1</v>
      </c>
      <c r="G968" s="346">
        <v>4</v>
      </c>
      <c r="H968" s="346">
        <v>0</v>
      </c>
      <c r="I968" s="346" t="s">
        <v>15134</v>
      </c>
      <c r="J968" s="346"/>
      <c r="K968" s="346" t="s">
        <v>15135</v>
      </c>
      <c r="L968" s="346"/>
      <c r="M968" s="346" t="s">
        <v>15134</v>
      </c>
      <c r="N968" s="346" t="s">
        <v>1480</v>
      </c>
      <c r="O968" s="346" t="s">
        <v>15136</v>
      </c>
      <c r="P968" s="346" t="s">
        <v>156</v>
      </c>
      <c r="Q968" s="346" t="s">
        <v>152</v>
      </c>
      <c r="R968" s="347">
        <f t="shared" si="168"/>
        <v>0</v>
      </c>
      <c r="S968" s="347">
        <f t="shared" si="169"/>
        <v>0</v>
      </c>
      <c r="T968" s="347">
        <f t="shared" si="170"/>
        <v>0</v>
      </c>
      <c r="U968" s="347">
        <f t="shared" si="171"/>
        <v>0</v>
      </c>
      <c r="V968" s="347">
        <f t="shared" si="172"/>
        <v>0</v>
      </c>
      <c r="W968" s="347">
        <f t="shared" si="173"/>
        <v>0</v>
      </c>
      <c r="X968" s="347">
        <f t="shared" si="174"/>
        <v>0</v>
      </c>
      <c r="Y968" s="347">
        <f t="shared" si="175"/>
        <v>0</v>
      </c>
      <c r="Z968" s="347">
        <f t="shared" si="176"/>
        <v>0</v>
      </c>
      <c r="AA968" s="347">
        <f t="shared" si="177"/>
        <v>0</v>
      </c>
      <c r="AB968" s="347" t="str">
        <f t="shared" si="178"/>
        <v/>
      </c>
      <c r="AC968" s="347" t="str">
        <f t="shared" si="179"/>
        <v/>
      </c>
      <c r="AD968" s="347" t="str">
        <f t="shared" si="180"/>
        <v/>
      </c>
      <c r="AE968" s="347" t="str">
        <f t="shared" si="181"/>
        <v/>
      </c>
    </row>
    <row r="969" spans="1:31" s="344" customFormat="1" ht="21" customHeight="1" x14ac:dyDescent="0.25">
      <c r="A969" s="346" t="s">
        <v>14100</v>
      </c>
      <c r="B969" s="346" t="s">
        <v>16073</v>
      </c>
      <c r="C969" s="346" t="s">
        <v>15138</v>
      </c>
      <c r="D969" s="346" t="s">
        <v>4</v>
      </c>
      <c r="E969" s="346" t="s">
        <v>103</v>
      </c>
      <c r="F969" s="346">
        <v>2</v>
      </c>
      <c r="G969" s="346">
        <v>3</v>
      </c>
      <c r="H969" s="346">
        <v>0</v>
      </c>
      <c r="I969" s="346" t="s">
        <v>15138</v>
      </c>
      <c r="J969" s="346"/>
      <c r="K969" s="346" t="s">
        <v>15139</v>
      </c>
      <c r="L969" s="346"/>
      <c r="M969" s="346" t="s">
        <v>15138</v>
      </c>
      <c r="N969" s="346" t="s">
        <v>15140</v>
      </c>
      <c r="O969" s="346" t="s">
        <v>15141</v>
      </c>
      <c r="P969" s="346" t="s">
        <v>141</v>
      </c>
      <c r="Q969" s="346" t="s">
        <v>15142</v>
      </c>
      <c r="R969" s="347">
        <f t="shared" si="168"/>
        <v>0</v>
      </c>
      <c r="S969" s="347">
        <f t="shared" si="169"/>
        <v>0</v>
      </c>
      <c r="T969" s="347">
        <f t="shared" si="170"/>
        <v>0</v>
      </c>
      <c r="U969" s="347">
        <f t="shared" si="171"/>
        <v>0</v>
      </c>
      <c r="V969" s="347">
        <f t="shared" si="172"/>
        <v>0</v>
      </c>
      <c r="W969" s="347">
        <f t="shared" si="173"/>
        <v>0</v>
      </c>
      <c r="X969" s="347">
        <f t="shared" si="174"/>
        <v>0</v>
      </c>
      <c r="Y969" s="347">
        <f t="shared" si="175"/>
        <v>0</v>
      </c>
      <c r="Z969" s="347">
        <f t="shared" si="176"/>
        <v>0</v>
      </c>
      <c r="AA969" s="347">
        <f t="shared" si="177"/>
        <v>0</v>
      </c>
      <c r="AB969" s="347" t="str">
        <f t="shared" si="178"/>
        <v/>
      </c>
      <c r="AC969" s="347" t="str">
        <f t="shared" si="179"/>
        <v/>
      </c>
      <c r="AD969" s="347" t="str">
        <f t="shared" si="180"/>
        <v/>
      </c>
      <c r="AE969" s="347" t="str">
        <f t="shared" si="181"/>
        <v/>
      </c>
    </row>
    <row r="970" spans="1:31" s="344" customFormat="1" ht="21" customHeight="1" x14ac:dyDescent="0.25">
      <c r="A970" s="346" t="s">
        <v>14100</v>
      </c>
      <c r="B970" s="346" t="s">
        <v>16074</v>
      </c>
      <c r="C970" s="346" t="s">
        <v>14933</v>
      </c>
      <c r="D970" s="346" t="s">
        <v>4</v>
      </c>
      <c r="E970" s="346" t="s">
        <v>103</v>
      </c>
      <c r="F970" s="346">
        <v>3</v>
      </c>
      <c r="G970" s="346">
        <v>3</v>
      </c>
      <c r="H970" s="346">
        <v>0</v>
      </c>
      <c r="I970" s="346" t="s">
        <v>14933</v>
      </c>
      <c r="J970" s="346"/>
      <c r="K970" s="346" t="s">
        <v>14934</v>
      </c>
      <c r="L970" s="346"/>
      <c r="M970" s="346" t="s">
        <v>14933</v>
      </c>
      <c r="N970" s="346" t="s">
        <v>14935</v>
      </c>
      <c r="O970" s="346" t="s">
        <v>14936</v>
      </c>
      <c r="P970" s="346" t="s">
        <v>14937</v>
      </c>
      <c r="Q970" s="346" t="s">
        <v>14938</v>
      </c>
      <c r="R970" s="347">
        <f t="shared" si="168"/>
        <v>0</v>
      </c>
      <c r="S970" s="347">
        <f t="shared" si="169"/>
        <v>0</v>
      </c>
      <c r="T970" s="347">
        <f t="shared" si="170"/>
        <v>0</v>
      </c>
      <c r="U970" s="347">
        <f t="shared" si="171"/>
        <v>0</v>
      </c>
      <c r="V970" s="347">
        <f t="shared" si="172"/>
        <v>0</v>
      </c>
      <c r="W970" s="347">
        <f t="shared" si="173"/>
        <v>0</v>
      </c>
      <c r="X970" s="347">
        <f t="shared" si="174"/>
        <v>0</v>
      </c>
      <c r="Y970" s="347">
        <f t="shared" si="175"/>
        <v>0</v>
      </c>
      <c r="Z970" s="347">
        <f t="shared" si="176"/>
        <v>0</v>
      </c>
      <c r="AA970" s="347">
        <f t="shared" si="177"/>
        <v>0</v>
      </c>
      <c r="AB970" s="347" t="str">
        <f t="shared" si="178"/>
        <v/>
      </c>
      <c r="AC970" s="347" t="str">
        <f t="shared" si="179"/>
        <v/>
      </c>
      <c r="AD970" s="347" t="str">
        <f t="shared" si="180"/>
        <v/>
      </c>
      <c r="AE970" s="347" t="str">
        <f t="shared" si="181"/>
        <v/>
      </c>
    </row>
    <row r="971" spans="1:31" s="344" customFormat="1" ht="21" customHeight="1" x14ac:dyDescent="0.25">
      <c r="A971" s="346" t="s">
        <v>14100</v>
      </c>
      <c r="B971" s="346" t="s">
        <v>16075</v>
      </c>
      <c r="C971" s="346" t="s">
        <v>14940</v>
      </c>
      <c r="D971" s="346" t="s">
        <v>4</v>
      </c>
      <c r="E971" s="346" t="s">
        <v>103</v>
      </c>
      <c r="F971" s="346">
        <v>4</v>
      </c>
      <c r="G971" s="346">
        <v>2</v>
      </c>
      <c r="H971" s="346">
        <v>0</v>
      </c>
      <c r="I971" s="346" t="s">
        <v>14940</v>
      </c>
      <c r="J971" s="346"/>
      <c r="K971" s="346" t="s">
        <v>14941</v>
      </c>
      <c r="L971" s="346"/>
      <c r="M971" s="346" t="s">
        <v>14940</v>
      </c>
      <c r="N971" s="346" t="s">
        <v>126</v>
      </c>
      <c r="O971" s="346" t="s">
        <v>14942</v>
      </c>
      <c r="P971" s="346" t="s">
        <v>14943</v>
      </c>
      <c r="Q971" s="346" t="s">
        <v>14944</v>
      </c>
      <c r="R971" s="347">
        <f t="shared" si="168"/>
        <v>0</v>
      </c>
      <c r="S971" s="347">
        <f t="shared" si="169"/>
        <v>0</v>
      </c>
      <c r="T971" s="347">
        <f t="shared" si="170"/>
        <v>0</v>
      </c>
      <c r="U971" s="347">
        <f t="shared" si="171"/>
        <v>0</v>
      </c>
      <c r="V971" s="347">
        <f t="shared" si="172"/>
        <v>0</v>
      </c>
      <c r="W971" s="347">
        <f t="shared" si="173"/>
        <v>0</v>
      </c>
      <c r="X971" s="347">
        <f t="shared" si="174"/>
        <v>0</v>
      </c>
      <c r="Y971" s="347">
        <f t="shared" si="175"/>
        <v>0</v>
      </c>
      <c r="Z971" s="347">
        <f t="shared" si="176"/>
        <v>0</v>
      </c>
      <c r="AA971" s="347">
        <f t="shared" si="177"/>
        <v>0</v>
      </c>
      <c r="AB971" s="347" t="str">
        <f t="shared" si="178"/>
        <v/>
      </c>
      <c r="AC971" s="347" t="str">
        <f t="shared" si="179"/>
        <v/>
      </c>
      <c r="AD971" s="347" t="str">
        <f t="shared" si="180"/>
        <v/>
      </c>
      <c r="AE971" s="347" t="str">
        <f t="shared" si="181"/>
        <v/>
      </c>
    </row>
    <row r="972" spans="1:31" s="344" customFormat="1" ht="21" customHeight="1" x14ac:dyDescent="0.25">
      <c r="A972" s="346" t="s">
        <v>14100</v>
      </c>
      <c r="B972" s="346" t="s">
        <v>16076</v>
      </c>
      <c r="C972" s="346" t="s">
        <v>14946</v>
      </c>
      <c r="D972" s="346" t="s">
        <v>4</v>
      </c>
      <c r="E972" s="346" t="s">
        <v>103</v>
      </c>
      <c r="F972" s="346">
        <v>5</v>
      </c>
      <c r="G972" s="346">
        <v>2</v>
      </c>
      <c r="H972" s="346">
        <v>0</v>
      </c>
      <c r="I972" s="346" t="s">
        <v>14946</v>
      </c>
      <c r="J972" s="346"/>
      <c r="K972" s="346" t="s">
        <v>14947</v>
      </c>
      <c r="L972" s="346"/>
      <c r="M972" s="346" t="s">
        <v>14946</v>
      </c>
      <c r="N972" s="346" t="s">
        <v>14948</v>
      </c>
      <c r="O972" s="346" t="s">
        <v>14949</v>
      </c>
      <c r="P972" s="346" t="s">
        <v>14950</v>
      </c>
      <c r="Q972" s="346" t="s">
        <v>14951</v>
      </c>
      <c r="R972" s="347">
        <f t="shared" si="168"/>
        <v>0</v>
      </c>
      <c r="S972" s="347">
        <f t="shared" si="169"/>
        <v>0</v>
      </c>
      <c r="T972" s="347">
        <f t="shared" si="170"/>
        <v>0</v>
      </c>
      <c r="U972" s="347">
        <f t="shared" si="171"/>
        <v>0</v>
      </c>
      <c r="V972" s="347">
        <f t="shared" si="172"/>
        <v>0</v>
      </c>
      <c r="W972" s="347">
        <f t="shared" si="173"/>
        <v>0</v>
      </c>
      <c r="X972" s="347">
        <f t="shared" si="174"/>
        <v>0</v>
      </c>
      <c r="Y972" s="347">
        <f t="shared" si="175"/>
        <v>0</v>
      </c>
      <c r="Z972" s="347">
        <f t="shared" si="176"/>
        <v>0</v>
      </c>
      <c r="AA972" s="347">
        <f t="shared" si="177"/>
        <v>0</v>
      </c>
      <c r="AB972" s="347" t="str">
        <f t="shared" si="178"/>
        <v/>
      </c>
      <c r="AC972" s="347" t="str">
        <f t="shared" si="179"/>
        <v/>
      </c>
      <c r="AD972" s="347" t="str">
        <f t="shared" si="180"/>
        <v/>
      </c>
      <c r="AE972" s="347" t="str">
        <f t="shared" si="181"/>
        <v/>
      </c>
    </row>
    <row r="973" spans="1:31" s="344" customFormat="1" ht="21" customHeight="1" x14ac:dyDescent="0.25">
      <c r="A973" s="346" t="s">
        <v>14100</v>
      </c>
      <c r="B973" s="346" t="s">
        <v>16077</v>
      </c>
      <c r="C973" s="346" t="s">
        <v>15134</v>
      </c>
      <c r="D973" s="346" t="s">
        <v>1</v>
      </c>
      <c r="E973" s="346" t="s">
        <v>103</v>
      </c>
      <c r="F973" s="346">
        <v>1</v>
      </c>
      <c r="G973" s="346">
        <v>0</v>
      </c>
      <c r="H973" s="346">
        <v>3</v>
      </c>
      <c r="I973" s="346"/>
      <c r="J973" s="346" t="s">
        <v>15134</v>
      </c>
      <c r="K973" s="346"/>
      <c r="L973" s="346" t="s">
        <v>15147</v>
      </c>
      <c r="M973" s="346" t="s">
        <v>15134</v>
      </c>
      <c r="N973" s="346" t="s">
        <v>1480</v>
      </c>
      <c r="O973" s="346" t="s">
        <v>15136</v>
      </c>
      <c r="P973" s="346" t="s">
        <v>156</v>
      </c>
      <c r="Q973" s="346" t="s">
        <v>152</v>
      </c>
      <c r="R973" s="347">
        <f t="shared" si="168"/>
        <v>0</v>
      </c>
      <c r="S973" s="347">
        <f t="shared" si="169"/>
        <v>0</v>
      </c>
      <c r="T973" s="347">
        <f t="shared" si="170"/>
        <v>0</v>
      </c>
      <c r="U973" s="347">
        <f t="shared" si="171"/>
        <v>0</v>
      </c>
      <c r="V973" s="347">
        <f t="shared" si="172"/>
        <v>0</v>
      </c>
      <c r="W973" s="347">
        <f t="shared" si="173"/>
        <v>0</v>
      </c>
      <c r="X973" s="347">
        <f t="shared" si="174"/>
        <v>0</v>
      </c>
      <c r="Y973" s="347">
        <f t="shared" si="175"/>
        <v>0</v>
      </c>
      <c r="Z973" s="347">
        <f t="shared" si="176"/>
        <v>0</v>
      </c>
      <c r="AA973" s="347">
        <f t="shared" si="177"/>
        <v>0</v>
      </c>
      <c r="AB973" s="347" t="str">
        <f t="shared" si="178"/>
        <v/>
      </c>
      <c r="AC973" s="347" t="str">
        <f t="shared" si="179"/>
        <v/>
      </c>
      <c r="AD973" s="347" t="str">
        <f t="shared" si="180"/>
        <v/>
      </c>
      <c r="AE973" s="347" t="str">
        <f t="shared" si="181"/>
        <v/>
      </c>
    </row>
    <row r="974" spans="1:31" s="344" customFormat="1" ht="21" customHeight="1" x14ac:dyDescent="0.25">
      <c r="A974" s="346" t="s">
        <v>14100</v>
      </c>
      <c r="B974" s="346" t="s">
        <v>16078</v>
      </c>
      <c r="C974" s="346" t="s">
        <v>15138</v>
      </c>
      <c r="D974" s="346" t="s">
        <v>1</v>
      </c>
      <c r="E974" s="346" t="s">
        <v>103</v>
      </c>
      <c r="F974" s="346">
        <v>2</v>
      </c>
      <c r="G974" s="346">
        <v>0</v>
      </c>
      <c r="H974" s="346">
        <v>3</v>
      </c>
      <c r="I974" s="346"/>
      <c r="J974" s="346" t="s">
        <v>15138</v>
      </c>
      <c r="K974" s="346"/>
      <c r="L974" s="346" t="s">
        <v>15149</v>
      </c>
      <c r="M974" s="346" t="s">
        <v>15138</v>
      </c>
      <c r="N974" s="346" t="s">
        <v>15140</v>
      </c>
      <c r="O974" s="346" t="s">
        <v>15141</v>
      </c>
      <c r="P974" s="346" t="s">
        <v>141</v>
      </c>
      <c r="Q974" s="346" t="s">
        <v>15142</v>
      </c>
      <c r="R974" s="347">
        <f t="shared" si="168"/>
        <v>0</v>
      </c>
      <c r="S974" s="347">
        <f t="shared" si="169"/>
        <v>0</v>
      </c>
      <c r="T974" s="347">
        <f t="shared" si="170"/>
        <v>0</v>
      </c>
      <c r="U974" s="347">
        <f t="shared" si="171"/>
        <v>0</v>
      </c>
      <c r="V974" s="347">
        <f t="shared" si="172"/>
        <v>0</v>
      </c>
      <c r="W974" s="347">
        <f t="shared" si="173"/>
        <v>0</v>
      </c>
      <c r="X974" s="347">
        <f t="shared" si="174"/>
        <v>0</v>
      </c>
      <c r="Y974" s="347">
        <f t="shared" si="175"/>
        <v>0</v>
      </c>
      <c r="Z974" s="347">
        <f t="shared" si="176"/>
        <v>0</v>
      </c>
      <c r="AA974" s="347">
        <f t="shared" si="177"/>
        <v>0</v>
      </c>
      <c r="AB974" s="347" t="str">
        <f t="shared" si="178"/>
        <v/>
      </c>
      <c r="AC974" s="347" t="str">
        <f t="shared" si="179"/>
        <v/>
      </c>
      <c r="AD974" s="347" t="str">
        <f t="shared" si="180"/>
        <v/>
      </c>
      <c r="AE974" s="347" t="str">
        <f t="shared" si="181"/>
        <v/>
      </c>
    </row>
    <row r="975" spans="1:31" s="344" customFormat="1" ht="21" customHeight="1" x14ac:dyDescent="0.25">
      <c r="A975" s="346" t="s">
        <v>14100</v>
      </c>
      <c r="B975" s="346" t="s">
        <v>16079</v>
      </c>
      <c r="C975" s="346" t="s">
        <v>14940</v>
      </c>
      <c r="D975" s="346" t="s">
        <v>1</v>
      </c>
      <c r="E975" s="346" t="s">
        <v>103</v>
      </c>
      <c r="F975" s="346">
        <v>3</v>
      </c>
      <c r="G975" s="346">
        <v>0</v>
      </c>
      <c r="H975" s="346">
        <v>2</v>
      </c>
      <c r="I975" s="346"/>
      <c r="J975" s="346" t="s">
        <v>14940</v>
      </c>
      <c r="K975" s="346"/>
      <c r="L975" s="346" t="s">
        <v>14957</v>
      </c>
      <c r="M975" s="346" t="s">
        <v>14940</v>
      </c>
      <c r="N975" s="346" t="s">
        <v>126</v>
      </c>
      <c r="O975" s="346" t="s">
        <v>14942</v>
      </c>
      <c r="P975" s="346" t="s">
        <v>14943</v>
      </c>
      <c r="Q975" s="346" t="s">
        <v>14944</v>
      </c>
      <c r="R975" s="347">
        <f t="shared" si="168"/>
        <v>0</v>
      </c>
      <c r="S975" s="347">
        <f t="shared" si="169"/>
        <v>0</v>
      </c>
      <c r="T975" s="347">
        <f t="shared" si="170"/>
        <v>0</v>
      </c>
      <c r="U975" s="347">
        <f t="shared" si="171"/>
        <v>0</v>
      </c>
      <c r="V975" s="347">
        <f t="shared" si="172"/>
        <v>0</v>
      </c>
      <c r="W975" s="347">
        <f t="shared" si="173"/>
        <v>0</v>
      </c>
      <c r="X975" s="347">
        <f t="shared" si="174"/>
        <v>0</v>
      </c>
      <c r="Y975" s="347">
        <f t="shared" si="175"/>
        <v>0</v>
      </c>
      <c r="Z975" s="347">
        <f t="shared" si="176"/>
        <v>0</v>
      </c>
      <c r="AA975" s="347">
        <f t="shared" si="177"/>
        <v>0</v>
      </c>
      <c r="AB975" s="347" t="str">
        <f t="shared" si="178"/>
        <v/>
      </c>
      <c r="AC975" s="347" t="str">
        <f t="shared" si="179"/>
        <v/>
      </c>
      <c r="AD975" s="347" t="str">
        <f t="shared" si="180"/>
        <v/>
      </c>
      <c r="AE975" s="347" t="str">
        <f t="shared" si="181"/>
        <v/>
      </c>
    </row>
    <row r="976" spans="1:31" s="344" customFormat="1" ht="21" customHeight="1" x14ac:dyDescent="0.25">
      <c r="A976" s="346" t="s">
        <v>14100</v>
      </c>
      <c r="B976" s="346" t="s">
        <v>16080</v>
      </c>
      <c r="C976" s="346" t="s">
        <v>14946</v>
      </c>
      <c r="D976" s="346" t="s">
        <v>1</v>
      </c>
      <c r="E976" s="346" t="s">
        <v>103</v>
      </c>
      <c r="F976" s="346">
        <v>4</v>
      </c>
      <c r="G976" s="346">
        <v>0</v>
      </c>
      <c r="H976" s="346">
        <v>2</v>
      </c>
      <c r="I976" s="346"/>
      <c r="J976" s="346" t="s">
        <v>14946</v>
      </c>
      <c r="K976" s="346"/>
      <c r="L976" s="346" t="s">
        <v>14959</v>
      </c>
      <c r="M976" s="346" t="s">
        <v>14946</v>
      </c>
      <c r="N976" s="346" t="s">
        <v>14948</v>
      </c>
      <c r="O976" s="346" t="s">
        <v>14949</v>
      </c>
      <c r="P976" s="346" t="s">
        <v>14950</v>
      </c>
      <c r="Q976" s="346" t="s">
        <v>14951</v>
      </c>
      <c r="R976" s="347">
        <f t="shared" si="168"/>
        <v>0</v>
      </c>
      <c r="S976" s="347">
        <f t="shared" si="169"/>
        <v>0</v>
      </c>
      <c r="T976" s="347">
        <f t="shared" si="170"/>
        <v>0</v>
      </c>
      <c r="U976" s="347">
        <f t="shared" si="171"/>
        <v>0</v>
      </c>
      <c r="V976" s="347">
        <f t="shared" si="172"/>
        <v>0</v>
      </c>
      <c r="W976" s="347">
        <f t="shared" si="173"/>
        <v>0</v>
      </c>
      <c r="X976" s="347">
        <f t="shared" si="174"/>
        <v>0</v>
      </c>
      <c r="Y976" s="347">
        <f t="shared" si="175"/>
        <v>0</v>
      </c>
      <c r="Z976" s="347">
        <f t="shared" si="176"/>
        <v>0</v>
      </c>
      <c r="AA976" s="347">
        <f t="shared" si="177"/>
        <v>0</v>
      </c>
      <c r="AB976" s="347" t="str">
        <f t="shared" si="178"/>
        <v/>
      </c>
      <c r="AC976" s="347" t="str">
        <f t="shared" si="179"/>
        <v/>
      </c>
      <c r="AD976" s="347" t="str">
        <f t="shared" si="180"/>
        <v/>
      </c>
      <c r="AE976" s="347" t="str">
        <f t="shared" si="181"/>
        <v/>
      </c>
    </row>
    <row r="977" spans="1:31" s="344" customFormat="1" ht="21" customHeight="1" x14ac:dyDescent="0.25">
      <c r="A977" s="346" t="s">
        <v>14100</v>
      </c>
      <c r="B977" s="346" t="s">
        <v>16081</v>
      </c>
      <c r="C977" s="346" t="s">
        <v>16082</v>
      </c>
      <c r="D977" s="346" t="s">
        <v>1</v>
      </c>
      <c r="E977" s="346" t="s">
        <v>14954</v>
      </c>
      <c r="F977" s="346">
        <v>5</v>
      </c>
      <c r="G977" s="346">
        <v>0</v>
      </c>
      <c r="H977" s="346">
        <v>0</v>
      </c>
      <c r="I977" s="346"/>
      <c r="J977" s="346"/>
      <c r="K977" s="346"/>
      <c r="L977" s="346"/>
      <c r="M977" s="346"/>
      <c r="N977" s="346"/>
      <c r="O977" s="346"/>
      <c r="P977" s="346"/>
      <c r="Q977" s="346"/>
      <c r="R977" s="347">
        <f t="shared" si="168"/>
        <v>0</v>
      </c>
      <c r="S977" s="347">
        <f t="shared" si="169"/>
        <v>0</v>
      </c>
      <c r="T977" s="347">
        <f t="shared" si="170"/>
        <v>0</v>
      </c>
      <c r="U977" s="347">
        <f t="shared" si="171"/>
        <v>0</v>
      </c>
      <c r="V977" s="347">
        <f t="shared" si="172"/>
        <v>0</v>
      </c>
      <c r="W977" s="347">
        <f t="shared" si="173"/>
        <v>0</v>
      </c>
      <c r="X977" s="347">
        <f t="shared" si="174"/>
        <v>0</v>
      </c>
      <c r="Y977" s="347">
        <f t="shared" si="175"/>
        <v>0</v>
      </c>
      <c r="Z977" s="347">
        <f t="shared" si="176"/>
        <v>0</v>
      </c>
      <c r="AA977" s="347">
        <f t="shared" si="177"/>
        <v>0</v>
      </c>
      <c r="AB977" s="347" t="str">
        <f t="shared" si="178"/>
        <v/>
      </c>
      <c r="AC977" s="347" t="str">
        <f t="shared" si="179"/>
        <v/>
      </c>
      <c r="AD977" s="347" t="str">
        <f t="shared" si="180"/>
        <v/>
      </c>
      <c r="AE977" s="347" t="str">
        <f t="shared" si="181"/>
        <v/>
      </c>
    </row>
    <row r="978" spans="1:31" s="344" customFormat="1" ht="21" customHeight="1" x14ac:dyDescent="0.25">
      <c r="A978" s="346" t="s">
        <v>14110</v>
      </c>
      <c r="B978" s="346" t="s">
        <v>16083</v>
      </c>
      <c r="C978" s="346" t="s">
        <v>15190</v>
      </c>
      <c r="D978" s="346" t="s">
        <v>4</v>
      </c>
      <c r="E978" s="346" t="s">
        <v>103</v>
      </c>
      <c r="F978" s="346">
        <v>1</v>
      </c>
      <c r="G978" s="346">
        <v>4</v>
      </c>
      <c r="H978" s="346">
        <v>0</v>
      </c>
      <c r="I978" s="346" t="s">
        <v>15190</v>
      </c>
      <c r="J978" s="346"/>
      <c r="K978" s="346" t="s">
        <v>15191</v>
      </c>
      <c r="L978" s="346"/>
      <c r="M978" s="346" t="s">
        <v>15190</v>
      </c>
      <c r="N978" s="346" t="s">
        <v>146</v>
      </c>
      <c r="O978" s="346" t="s">
        <v>15192</v>
      </c>
      <c r="P978" s="346" t="s">
        <v>15193</v>
      </c>
      <c r="Q978" s="346" t="s">
        <v>15194</v>
      </c>
      <c r="R978" s="347">
        <f t="shared" si="168"/>
        <v>0</v>
      </c>
      <c r="S978" s="347">
        <f t="shared" si="169"/>
        <v>0</v>
      </c>
      <c r="T978" s="347">
        <f t="shared" si="170"/>
        <v>0</v>
      </c>
      <c r="U978" s="347">
        <f t="shared" si="171"/>
        <v>0</v>
      </c>
      <c r="V978" s="347">
        <f t="shared" si="172"/>
        <v>0</v>
      </c>
      <c r="W978" s="347">
        <f t="shared" si="173"/>
        <v>0</v>
      </c>
      <c r="X978" s="347">
        <f t="shared" si="174"/>
        <v>0</v>
      </c>
      <c r="Y978" s="347">
        <f t="shared" si="175"/>
        <v>0</v>
      </c>
      <c r="Z978" s="347">
        <f t="shared" si="176"/>
        <v>0</v>
      </c>
      <c r="AA978" s="347">
        <f t="shared" si="177"/>
        <v>0</v>
      </c>
      <c r="AB978" s="347" t="str">
        <f t="shared" si="178"/>
        <v/>
      </c>
      <c r="AC978" s="347" t="str">
        <f t="shared" si="179"/>
        <v/>
      </c>
      <c r="AD978" s="347" t="str">
        <f t="shared" si="180"/>
        <v/>
      </c>
      <c r="AE978" s="347" t="str">
        <f t="shared" si="181"/>
        <v/>
      </c>
    </row>
    <row r="979" spans="1:31" s="344" customFormat="1" ht="21" customHeight="1" x14ac:dyDescent="0.25">
      <c r="A979" s="346" t="s">
        <v>14110</v>
      </c>
      <c r="B979" s="346" t="s">
        <v>16084</v>
      </c>
      <c r="C979" s="346" t="s">
        <v>15196</v>
      </c>
      <c r="D979" s="346" t="s">
        <v>4</v>
      </c>
      <c r="E979" s="346" t="s">
        <v>103</v>
      </c>
      <c r="F979" s="346">
        <v>2</v>
      </c>
      <c r="G979" s="346">
        <v>3</v>
      </c>
      <c r="H979" s="346">
        <v>0</v>
      </c>
      <c r="I979" s="346" t="s">
        <v>15196</v>
      </c>
      <c r="J979" s="346"/>
      <c r="K979" s="346" t="s">
        <v>15197</v>
      </c>
      <c r="L979" s="346"/>
      <c r="M979" s="346" t="s">
        <v>15196</v>
      </c>
      <c r="N979" s="346" t="s">
        <v>147</v>
      </c>
      <c r="O979" s="346" t="s">
        <v>16085</v>
      </c>
      <c r="P979" s="346"/>
      <c r="Q979" s="346"/>
      <c r="R979" s="347">
        <f t="shared" si="168"/>
        <v>0</v>
      </c>
      <c r="S979" s="347">
        <f t="shared" si="169"/>
        <v>0</v>
      </c>
      <c r="T979" s="347">
        <f t="shared" si="170"/>
        <v>0</v>
      </c>
      <c r="U979" s="347">
        <f t="shared" si="171"/>
        <v>0</v>
      </c>
      <c r="V979" s="347">
        <f t="shared" si="172"/>
        <v>0</v>
      </c>
      <c r="W979" s="347">
        <f t="shared" si="173"/>
        <v>0</v>
      </c>
      <c r="X979" s="347">
        <f t="shared" si="174"/>
        <v>0</v>
      </c>
      <c r="Y979" s="347">
        <f t="shared" si="175"/>
        <v>0</v>
      </c>
      <c r="Z979" s="347">
        <f t="shared" si="176"/>
        <v>0</v>
      </c>
      <c r="AA979" s="347">
        <f t="shared" si="177"/>
        <v>0</v>
      </c>
      <c r="AB979" s="347" t="str">
        <f t="shared" si="178"/>
        <v/>
      </c>
      <c r="AC979" s="347" t="str">
        <f t="shared" si="179"/>
        <v/>
      </c>
      <c r="AD979" s="347" t="str">
        <f t="shared" si="180"/>
        <v/>
      </c>
      <c r="AE979" s="347" t="str">
        <f t="shared" si="181"/>
        <v/>
      </c>
    </row>
    <row r="980" spans="1:31" s="344" customFormat="1" ht="21" customHeight="1" x14ac:dyDescent="0.25">
      <c r="A980" s="346" t="s">
        <v>14110</v>
      </c>
      <c r="B980" s="346" t="s">
        <v>16086</v>
      </c>
      <c r="C980" s="346" t="s">
        <v>14933</v>
      </c>
      <c r="D980" s="346" t="s">
        <v>4</v>
      </c>
      <c r="E980" s="346" t="s">
        <v>103</v>
      </c>
      <c r="F980" s="346">
        <v>3</v>
      </c>
      <c r="G980" s="346">
        <v>3</v>
      </c>
      <c r="H980" s="346">
        <v>0</v>
      </c>
      <c r="I980" s="346" t="s">
        <v>14933</v>
      </c>
      <c r="J980" s="346"/>
      <c r="K980" s="346" t="s">
        <v>14934</v>
      </c>
      <c r="L980" s="346"/>
      <c r="M980" s="346" t="s">
        <v>14933</v>
      </c>
      <c r="N980" s="346" t="s">
        <v>14935</v>
      </c>
      <c r="O980" s="346" t="s">
        <v>14936</v>
      </c>
      <c r="P980" s="346" t="s">
        <v>14937</v>
      </c>
      <c r="Q980" s="346" t="s">
        <v>14938</v>
      </c>
      <c r="R980" s="347">
        <f t="shared" si="168"/>
        <v>0</v>
      </c>
      <c r="S980" s="347">
        <f t="shared" si="169"/>
        <v>0</v>
      </c>
      <c r="T980" s="347">
        <f t="shared" si="170"/>
        <v>0</v>
      </c>
      <c r="U980" s="347">
        <f t="shared" si="171"/>
        <v>0</v>
      </c>
      <c r="V980" s="347">
        <f t="shared" si="172"/>
        <v>0</v>
      </c>
      <c r="W980" s="347">
        <f t="shared" si="173"/>
        <v>0</v>
      </c>
      <c r="X980" s="347">
        <f t="shared" si="174"/>
        <v>0</v>
      </c>
      <c r="Y980" s="347">
        <f t="shared" si="175"/>
        <v>0</v>
      </c>
      <c r="Z980" s="347">
        <f t="shared" si="176"/>
        <v>0</v>
      </c>
      <c r="AA980" s="347">
        <f t="shared" si="177"/>
        <v>0</v>
      </c>
      <c r="AB980" s="347" t="str">
        <f t="shared" si="178"/>
        <v/>
      </c>
      <c r="AC980" s="347" t="str">
        <f t="shared" si="179"/>
        <v/>
      </c>
      <c r="AD980" s="347" t="str">
        <f t="shared" si="180"/>
        <v/>
      </c>
      <c r="AE980" s="347" t="str">
        <f t="shared" si="181"/>
        <v/>
      </c>
    </row>
    <row r="981" spans="1:31" s="344" customFormat="1" ht="21" customHeight="1" x14ac:dyDescent="0.25">
      <c r="A981" s="346" t="s">
        <v>14110</v>
      </c>
      <c r="B981" s="346" t="s">
        <v>16087</v>
      </c>
      <c r="C981" s="346" t="s">
        <v>14940</v>
      </c>
      <c r="D981" s="346" t="s">
        <v>4</v>
      </c>
      <c r="E981" s="346" t="s">
        <v>103</v>
      </c>
      <c r="F981" s="346">
        <v>4</v>
      </c>
      <c r="G981" s="346">
        <v>2</v>
      </c>
      <c r="H981" s="346">
        <v>0</v>
      </c>
      <c r="I981" s="346" t="s">
        <v>14940</v>
      </c>
      <c r="J981" s="346"/>
      <c r="K981" s="346" t="s">
        <v>14941</v>
      </c>
      <c r="L981" s="346"/>
      <c r="M981" s="346" t="s">
        <v>14940</v>
      </c>
      <c r="N981" s="346" t="s">
        <v>126</v>
      </c>
      <c r="O981" s="346" t="s">
        <v>14942</v>
      </c>
      <c r="P981" s="346" t="s">
        <v>14943</v>
      </c>
      <c r="Q981" s="346" t="s">
        <v>14944</v>
      </c>
      <c r="R981" s="347">
        <f t="shared" si="168"/>
        <v>0</v>
      </c>
      <c r="S981" s="347">
        <f t="shared" si="169"/>
        <v>0</v>
      </c>
      <c r="T981" s="347">
        <f t="shared" si="170"/>
        <v>0</v>
      </c>
      <c r="U981" s="347">
        <f t="shared" si="171"/>
        <v>0</v>
      </c>
      <c r="V981" s="347">
        <f t="shared" si="172"/>
        <v>0</v>
      </c>
      <c r="W981" s="347">
        <f t="shared" si="173"/>
        <v>0</v>
      </c>
      <c r="X981" s="347">
        <f t="shared" si="174"/>
        <v>0</v>
      </c>
      <c r="Y981" s="347">
        <f t="shared" si="175"/>
        <v>0</v>
      </c>
      <c r="Z981" s="347">
        <f t="shared" si="176"/>
        <v>0</v>
      </c>
      <c r="AA981" s="347">
        <f t="shared" si="177"/>
        <v>0</v>
      </c>
      <c r="AB981" s="347" t="str">
        <f t="shared" si="178"/>
        <v/>
      </c>
      <c r="AC981" s="347" t="str">
        <f t="shared" si="179"/>
        <v/>
      </c>
      <c r="AD981" s="347" t="str">
        <f t="shared" si="180"/>
        <v/>
      </c>
      <c r="AE981" s="347" t="str">
        <f t="shared" si="181"/>
        <v/>
      </c>
    </row>
    <row r="982" spans="1:31" s="344" customFormat="1" ht="21" customHeight="1" x14ac:dyDescent="0.25">
      <c r="A982" s="346" t="s">
        <v>14110</v>
      </c>
      <c r="B982" s="346" t="s">
        <v>16088</v>
      </c>
      <c r="C982" s="346" t="s">
        <v>16089</v>
      </c>
      <c r="D982" s="346" t="s">
        <v>4</v>
      </c>
      <c r="E982" s="346" t="s">
        <v>14954</v>
      </c>
      <c r="F982" s="346">
        <v>5</v>
      </c>
      <c r="G982" s="346">
        <v>0</v>
      </c>
      <c r="H982" s="346">
        <v>0</v>
      </c>
      <c r="I982" s="346"/>
      <c r="J982" s="346"/>
      <c r="K982" s="346"/>
      <c r="L982" s="346"/>
      <c r="M982" s="346"/>
      <c r="N982" s="346"/>
      <c r="O982" s="346"/>
      <c r="P982" s="346"/>
      <c r="Q982" s="346"/>
      <c r="R982" s="347">
        <f t="shared" si="168"/>
        <v>0</v>
      </c>
      <c r="S982" s="347">
        <f t="shared" si="169"/>
        <v>0</v>
      </c>
      <c r="T982" s="347">
        <f t="shared" si="170"/>
        <v>0</v>
      </c>
      <c r="U982" s="347">
        <f t="shared" si="171"/>
        <v>0</v>
      </c>
      <c r="V982" s="347">
        <f t="shared" si="172"/>
        <v>0</v>
      </c>
      <c r="W982" s="347">
        <f t="shared" si="173"/>
        <v>0</v>
      </c>
      <c r="X982" s="347">
        <f t="shared" si="174"/>
        <v>0</v>
      </c>
      <c r="Y982" s="347">
        <f t="shared" si="175"/>
        <v>0</v>
      </c>
      <c r="Z982" s="347">
        <f t="shared" si="176"/>
        <v>0</v>
      </c>
      <c r="AA982" s="347">
        <f t="shared" si="177"/>
        <v>0</v>
      </c>
      <c r="AB982" s="347" t="str">
        <f t="shared" si="178"/>
        <v/>
      </c>
      <c r="AC982" s="347" t="str">
        <f t="shared" si="179"/>
        <v/>
      </c>
      <c r="AD982" s="347" t="str">
        <f t="shared" si="180"/>
        <v/>
      </c>
      <c r="AE982" s="347" t="str">
        <f t="shared" si="181"/>
        <v/>
      </c>
    </row>
    <row r="983" spans="1:31" s="344" customFormat="1" ht="21" customHeight="1" x14ac:dyDescent="0.25">
      <c r="A983" s="346" t="s">
        <v>14110</v>
      </c>
      <c r="B983" s="346" t="s">
        <v>16090</v>
      </c>
      <c r="C983" s="346" t="s">
        <v>15190</v>
      </c>
      <c r="D983" s="346" t="s">
        <v>1</v>
      </c>
      <c r="E983" s="346" t="s">
        <v>103</v>
      </c>
      <c r="F983" s="346">
        <v>1</v>
      </c>
      <c r="G983" s="346">
        <v>0</v>
      </c>
      <c r="H983" s="346">
        <v>3</v>
      </c>
      <c r="I983" s="346"/>
      <c r="J983" s="346" t="s">
        <v>15190</v>
      </c>
      <c r="K983" s="346"/>
      <c r="L983" s="346" t="s">
        <v>15203</v>
      </c>
      <c r="M983" s="346" t="s">
        <v>15190</v>
      </c>
      <c r="N983" s="346" t="s">
        <v>146</v>
      </c>
      <c r="O983" s="346" t="s">
        <v>15192</v>
      </c>
      <c r="P983" s="346" t="s">
        <v>15193</v>
      </c>
      <c r="Q983" s="346" t="s">
        <v>15194</v>
      </c>
      <c r="R983" s="347">
        <f t="shared" si="168"/>
        <v>0</v>
      </c>
      <c r="S983" s="347">
        <f t="shared" si="169"/>
        <v>0</v>
      </c>
      <c r="T983" s="347">
        <f t="shared" si="170"/>
        <v>0</v>
      </c>
      <c r="U983" s="347">
        <f t="shared" si="171"/>
        <v>0</v>
      </c>
      <c r="V983" s="347">
        <f t="shared" si="172"/>
        <v>0</v>
      </c>
      <c r="W983" s="347">
        <f t="shared" si="173"/>
        <v>0</v>
      </c>
      <c r="X983" s="347">
        <f t="shared" si="174"/>
        <v>0</v>
      </c>
      <c r="Y983" s="347">
        <f t="shared" si="175"/>
        <v>0</v>
      </c>
      <c r="Z983" s="347">
        <f t="shared" si="176"/>
        <v>0</v>
      </c>
      <c r="AA983" s="347">
        <f t="shared" si="177"/>
        <v>0</v>
      </c>
      <c r="AB983" s="347" t="str">
        <f t="shared" si="178"/>
        <v/>
      </c>
      <c r="AC983" s="347" t="str">
        <f t="shared" si="179"/>
        <v/>
      </c>
      <c r="AD983" s="347" t="str">
        <f t="shared" si="180"/>
        <v/>
      </c>
      <c r="AE983" s="347" t="str">
        <f t="shared" si="181"/>
        <v/>
      </c>
    </row>
    <row r="984" spans="1:31" s="344" customFormat="1" ht="21" customHeight="1" x14ac:dyDescent="0.25">
      <c r="A984" s="346" t="s">
        <v>14110</v>
      </c>
      <c r="B984" s="346" t="s">
        <v>16091</v>
      </c>
      <c r="C984" s="346" t="s">
        <v>15196</v>
      </c>
      <c r="D984" s="346" t="s">
        <v>1</v>
      </c>
      <c r="E984" s="346" t="s">
        <v>103</v>
      </c>
      <c r="F984" s="346">
        <v>2</v>
      </c>
      <c r="G984" s="346">
        <v>0</v>
      </c>
      <c r="H984" s="346">
        <v>3</v>
      </c>
      <c r="I984" s="346"/>
      <c r="J984" s="346" t="s">
        <v>15196</v>
      </c>
      <c r="K984" s="346"/>
      <c r="L984" s="346" t="s">
        <v>15205</v>
      </c>
      <c r="M984" s="346" t="s">
        <v>15196</v>
      </c>
      <c r="N984" s="346" t="s">
        <v>147</v>
      </c>
      <c r="O984" s="346" t="s">
        <v>16085</v>
      </c>
      <c r="P984" s="346"/>
      <c r="Q984" s="346"/>
      <c r="R984" s="347">
        <f t="shared" si="168"/>
        <v>0</v>
      </c>
      <c r="S984" s="347">
        <f t="shared" si="169"/>
        <v>0</v>
      </c>
      <c r="T984" s="347">
        <f t="shared" si="170"/>
        <v>0</v>
      </c>
      <c r="U984" s="347">
        <f t="shared" si="171"/>
        <v>0</v>
      </c>
      <c r="V984" s="347">
        <f t="shared" si="172"/>
        <v>0</v>
      </c>
      <c r="W984" s="347">
        <f t="shared" si="173"/>
        <v>0</v>
      </c>
      <c r="X984" s="347">
        <f t="shared" si="174"/>
        <v>0</v>
      </c>
      <c r="Y984" s="347">
        <f t="shared" si="175"/>
        <v>0</v>
      </c>
      <c r="Z984" s="347">
        <f t="shared" si="176"/>
        <v>0</v>
      </c>
      <c r="AA984" s="347">
        <f t="shared" si="177"/>
        <v>0</v>
      </c>
      <c r="AB984" s="347" t="str">
        <f t="shared" si="178"/>
        <v/>
      </c>
      <c r="AC984" s="347" t="str">
        <f t="shared" si="179"/>
        <v/>
      </c>
      <c r="AD984" s="347" t="str">
        <f t="shared" si="180"/>
        <v/>
      </c>
      <c r="AE984" s="347" t="str">
        <f t="shared" si="181"/>
        <v/>
      </c>
    </row>
    <row r="985" spans="1:31" s="344" customFormat="1" ht="21" customHeight="1" x14ac:dyDescent="0.25">
      <c r="A985" s="346" t="s">
        <v>14110</v>
      </c>
      <c r="B985" s="346" t="s">
        <v>16092</v>
      </c>
      <c r="C985" s="346" t="s">
        <v>14940</v>
      </c>
      <c r="D985" s="346" t="s">
        <v>1</v>
      </c>
      <c r="E985" s="346" t="s">
        <v>103</v>
      </c>
      <c r="F985" s="346">
        <v>3</v>
      </c>
      <c r="G985" s="346">
        <v>0</v>
      </c>
      <c r="H985" s="346">
        <v>2</v>
      </c>
      <c r="I985" s="346"/>
      <c r="J985" s="346" t="s">
        <v>14940</v>
      </c>
      <c r="K985" s="346"/>
      <c r="L985" s="346" t="s">
        <v>14957</v>
      </c>
      <c r="M985" s="346" t="s">
        <v>14940</v>
      </c>
      <c r="N985" s="346" t="s">
        <v>126</v>
      </c>
      <c r="O985" s="346" t="s">
        <v>14942</v>
      </c>
      <c r="P985" s="346" t="s">
        <v>14943</v>
      </c>
      <c r="Q985" s="346" t="s">
        <v>14944</v>
      </c>
      <c r="R985" s="347">
        <f t="shared" si="168"/>
        <v>0</v>
      </c>
      <c r="S985" s="347">
        <f t="shared" si="169"/>
        <v>0</v>
      </c>
      <c r="T985" s="347">
        <f t="shared" si="170"/>
        <v>0</v>
      </c>
      <c r="U985" s="347">
        <f t="shared" si="171"/>
        <v>0</v>
      </c>
      <c r="V985" s="347">
        <f t="shared" si="172"/>
        <v>0</v>
      </c>
      <c r="W985" s="347">
        <f t="shared" si="173"/>
        <v>0</v>
      </c>
      <c r="X985" s="347">
        <f t="shared" si="174"/>
        <v>0</v>
      </c>
      <c r="Y985" s="347">
        <f t="shared" si="175"/>
        <v>0</v>
      </c>
      <c r="Z985" s="347">
        <f t="shared" si="176"/>
        <v>0</v>
      </c>
      <c r="AA985" s="347">
        <f t="shared" si="177"/>
        <v>0</v>
      </c>
      <c r="AB985" s="347" t="str">
        <f t="shared" si="178"/>
        <v/>
      </c>
      <c r="AC985" s="347" t="str">
        <f t="shared" si="179"/>
        <v/>
      </c>
      <c r="AD985" s="347" t="str">
        <f t="shared" si="180"/>
        <v/>
      </c>
      <c r="AE985" s="347" t="str">
        <f t="shared" si="181"/>
        <v/>
      </c>
    </row>
    <row r="986" spans="1:31" s="344" customFormat="1" ht="21" customHeight="1" x14ac:dyDescent="0.25">
      <c r="A986" s="346" t="s">
        <v>14110</v>
      </c>
      <c r="B986" s="346" t="s">
        <v>16093</v>
      </c>
      <c r="C986" s="346" t="s">
        <v>14946</v>
      </c>
      <c r="D986" s="346" t="s">
        <v>1</v>
      </c>
      <c r="E986" s="346" t="s">
        <v>103</v>
      </c>
      <c r="F986" s="346">
        <v>4</v>
      </c>
      <c r="G986" s="346">
        <v>0</v>
      </c>
      <c r="H986" s="346">
        <v>2</v>
      </c>
      <c r="I986" s="346"/>
      <c r="J986" s="346" t="s">
        <v>14946</v>
      </c>
      <c r="K986" s="346"/>
      <c r="L986" s="346" t="s">
        <v>14959</v>
      </c>
      <c r="M986" s="346" t="s">
        <v>14946</v>
      </c>
      <c r="N986" s="346" t="s">
        <v>14948</v>
      </c>
      <c r="O986" s="346" t="s">
        <v>14949</v>
      </c>
      <c r="P986" s="346" t="s">
        <v>14950</v>
      </c>
      <c r="Q986" s="346" t="s">
        <v>14951</v>
      </c>
      <c r="R986" s="347">
        <f t="shared" si="168"/>
        <v>0</v>
      </c>
      <c r="S986" s="347">
        <f t="shared" si="169"/>
        <v>0</v>
      </c>
      <c r="T986" s="347">
        <f t="shared" si="170"/>
        <v>0</v>
      </c>
      <c r="U986" s="347">
        <f t="shared" si="171"/>
        <v>0</v>
      </c>
      <c r="V986" s="347">
        <f t="shared" si="172"/>
        <v>0</v>
      </c>
      <c r="W986" s="347">
        <f t="shared" si="173"/>
        <v>0</v>
      </c>
      <c r="X986" s="347">
        <f t="shared" si="174"/>
        <v>0</v>
      </c>
      <c r="Y986" s="347">
        <f t="shared" si="175"/>
        <v>0</v>
      </c>
      <c r="Z986" s="347">
        <f t="shared" si="176"/>
        <v>0</v>
      </c>
      <c r="AA986" s="347">
        <f t="shared" si="177"/>
        <v>0</v>
      </c>
      <c r="AB986" s="347" t="str">
        <f t="shared" si="178"/>
        <v/>
      </c>
      <c r="AC986" s="347" t="str">
        <f t="shared" si="179"/>
        <v/>
      </c>
      <c r="AD986" s="347" t="str">
        <f t="shared" si="180"/>
        <v/>
      </c>
      <c r="AE986" s="347" t="str">
        <f t="shared" si="181"/>
        <v/>
      </c>
    </row>
    <row r="987" spans="1:31" s="344" customFormat="1" ht="21" customHeight="1" x14ac:dyDescent="0.25">
      <c r="A987" s="346" t="s">
        <v>14110</v>
      </c>
      <c r="B987" s="346" t="s">
        <v>16094</v>
      </c>
      <c r="C987" s="346" t="s">
        <v>16095</v>
      </c>
      <c r="D987" s="346" t="s">
        <v>1</v>
      </c>
      <c r="E987" s="346" t="s">
        <v>14954</v>
      </c>
      <c r="F987" s="346">
        <v>5</v>
      </c>
      <c r="G987" s="346">
        <v>0</v>
      </c>
      <c r="H987" s="346">
        <v>0</v>
      </c>
      <c r="I987" s="346"/>
      <c r="J987" s="346"/>
      <c r="K987" s="346"/>
      <c r="L987" s="346"/>
      <c r="M987" s="346"/>
      <c r="N987" s="346"/>
      <c r="O987" s="346"/>
      <c r="P987" s="346"/>
      <c r="Q987" s="346"/>
      <c r="R987" s="347">
        <f t="shared" si="168"/>
        <v>0</v>
      </c>
      <c r="S987" s="347">
        <f t="shared" si="169"/>
        <v>0</v>
      </c>
      <c r="T987" s="347">
        <f t="shared" si="170"/>
        <v>0</v>
      </c>
      <c r="U987" s="347">
        <f t="shared" si="171"/>
        <v>0</v>
      </c>
      <c r="V987" s="347">
        <f t="shared" si="172"/>
        <v>0</v>
      </c>
      <c r="W987" s="347">
        <f t="shared" si="173"/>
        <v>0</v>
      </c>
      <c r="X987" s="347">
        <f t="shared" si="174"/>
        <v>0</v>
      </c>
      <c r="Y987" s="347">
        <f t="shared" si="175"/>
        <v>0</v>
      </c>
      <c r="Z987" s="347">
        <f t="shared" si="176"/>
        <v>0</v>
      </c>
      <c r="AA987" s="347">
        <f t="shared" si="177"/>
        <v>0</v>
      </c>
      <c r="AB987" s="347" t="str">
        <f t="shared" si="178"/>
        <v/>
      </c>
      <c r="AC987" s="347" t="str">
        <f t="shared" si="179"/>
        <v/>
      </c>
      <c r="AD987" s="347" t="str">
        <f t="shared" si="180"/>
        <v/>
      </c>
      <c r="AE987" s="347" t="str">
        <f t="shared" si="181"/>
        <v/>
      </c>
    </row>
    <row r="988" spans="1:31" s="344" customFormat="1" ht="21" customHeight="1" x14ac:dyDescent="0.25">
      <c r="A988" s="346" t="s">
        <v>14119</v>
      </c>
      <c r="B988" s="346" t="s">
        <v>16096</v>
      </c>
      <c r="C988" s="346" t="s">
        <v>15000</v>
      </c>
      <c r="D988" s="346" t="s">
        <v>4</v>
      </c>
      <c r="E988" s="346" t="s">
        <v>103</v>
      </c>
      <c r="F988" s="346">
        <v>1</v>
      </c>
      <c r="G988" s="346">
        <v>3</v>
      </c>
      <c r="H988" s="346">
        <v>0</v>
      </c>
      <c r="I988" s="346" t="s">
        <v>15000</v>
      </c>
      <c r="J988" s="346"/>
      <c r="K988" s="346" t="s">
        <v>15001</v>
      </c>
      <c r="L988" s="346"/>
      <c r="M988" s="346" t="s">
        <v>15000</v>
      </c>
      <c r="N988" s="346" t="s">
        <v>15002</v>
      </c>
      <c r="O988" s="346" t="s">
        <v>15003</v>
      </c>
      <c r="P988" s="346" t="s">
        <v>15004</v>
      </c>
      <c r="Q988" s="346" t="s">
        <v>15005</v>
      </c>
      <c r="R988" s="347">
        <f t="shared" si="168"/>
        <v>0</v>
      </c>
      <c r="S988" s="347">
        <f t="shared" si="169"/>
        <v>0</v>
      </c>
      <c r="T988" s="347">
        <f t="shared" si="170"/>
        <v>0</v>
      </c>
      <c r="U988" s="347">
        <f t="shared" si="171"/>
        <v>0</v>
      </c>
      <c r="V988" s="347">
        <f t="shared" si="172"/>
        <v>0</v>
      </c>
      <c r="W988" s="347">
        <f t="shared" si="173"/>
        <v>0</v>
      </c>
      <c r="X988" s="347">
        <f t="shared" si="174"/>
        <v>0</v>
      </c>
      <c r="Y988" s="347">
        <f t="shared" si="175"/>
        <v>0</v>
      </c>
      <c r="Z988" s="347">
        <f t="shared" si="176"/>
        <v>0</v>
      </c>
      <c r="AA988" s="347">
        <f t="shared" si="177"/>
        <v>0</v>
      </c>
      <c r="AB988" s="347" t="str">
        <f t="shared" si="178"/>
        <v/>
      </c>
      <c r="AC988" s="347" t="str">
        <f t="shared" si="179"/>
        <v/>
      </c>
      <c r="AD988" s="347" t="str">
        <f t="shared" si="180"/>
        <v/>
      </c>
      <c r="AE988" s="347" t="str">
        <f t="shared" si="181"/>
        <v/>
      </c>
    </row>
    <row r="989" spans="1:31" s="344" customFormat="1" ht="21" customHeight="1" x14ac:dyDescent="0.25">
      <c r="A989" s="346" t="s">
        <v>14119</v>
      </c>
      <c r="B989" s="346" t="s">
        <v>16097</v>
      </c>
      <c r="C989" s="346" t="s">
        <v>15007</v>
      </c>
      <c r="D989" s="346" t="s">
        <v>4</v>
      </c>
      <c r="E989" s="346" t="s">
        <v>103</v>
      </c>
      <c r="F989" s="346">
        <v>2</v>
      </c>
      <c r="G989" s="346">
        <v>3</v>
      </c>
      <c r="H989" s="346">
        <v>0</v>
      </c>
      <c r="I989" s="346" t="s">
        <v>15007</v>
      </c>
      <c r="J989" s="346"/>
      <c r="K989" s="346" t="s">
        <v>15008</v>
      </c>
      <c r="L989" s="346"/>
      <c r="M989" s="346" t="s">
        <v>15007</v>
      </c>
      <c r="N989" s="346" t="s">
        <v>15003</v>
      </c>
      <c r="O989" s="346" t="s">
        <v>16085</v>
      </c>
      <c r="P989" s="346"/>
      <c r="Q989" s="346"/>
      <c r="R989" s="347">
        <f t="shared" si="168"/>
        <v>0</v>
      </c>
      <c r="S989" s="347">
        <f t="shared" si="169"/>
        <v>0</v>
      </c>
      <c r="T989" s="347">
        <f t="shared" si="170"/>
        <v>0</v>
      </c>
      <c r="U989" s="347">
        <f t="shared" si="171"/>
        <v>0</v>
      </c>
      <c r="V989" s="347">
        <f t="shared" si="172"/>
        <v>0</v>
      </c>
      <c r="W989" s="347">
        <f t="shared" si="173"/>
        <v>0</v>
      </c>
      <c r="X989" s="347">
        <f t="shared" si="174"/>
        <v>0</v>
      </c>
      <c r="Y989" s="347">
        <f t="shared" si="175"/>
        <v>0</v>
      </c>
      <c r="Z989" s="347">
        <f t="shared" si="176"/>
        <v>0</v>
      </c>
      <c r="AA989" s="347">
        <f t="shared" si="177"/>
        <v>0</v>
      </c>
      <c r="AB989" s="347" t="str">
        <f t="shared" si="178"/>
        <v/>
      </c>
      <c r="AC989" s="347" t="str">
        <f t="shared" si="179"/>
        <v/>
      </c>
      <c r="AD989" s="347" t="str">
        <f t="shared" si="180"/>
        <v/>
      </c>
      <c r="AE989" s="347" t="str">
        <f t="shared" si="181"/>
        <v/>
      </c>
    </row>
    <row r="990" spans="1:31" s="344" customFormat="1" ht="21" customHeight="1" x14ac:dyDescent="0.25">
      <c r="A990" s="346" t="s">
        <v>14119</v>
      </c>
      <c r="B990" s="346" t="s">
        <v>16098</v>
      </c>
      <c r="C990" s="346" t="s">
        <v>14933</v>
      </c>
      <c r="D990" s="346" t="s">
        <v>4</v>
      </c>
      <c r="E990" s="346" t="s">
        <v>103</v>
      </c>
      <c r="F990" s="346">
        <v>3</v>
      </c>
      <c r="G990" s="346">
        <v>2</v>
      </c>
      <c r="H990" s="346">
        <v>0</v>
      </c>
      <c r="I990" s="346" t="s">
        <v>14933</v>
      </c>
      <c r="J990" s="346"/>
      <c r="K990" s="346" t="s">
        <v>14934</v>
      </c>
      <c r="L990" s="346"/>
      <c r="M990" s="346" t="s">
        <v>14933</v>
      </c>
      <c r="N990" s="346" t="s">
        <v>14935</v>
      </c>
      <c r="O990" s="346" t="s">
        <v>14936</v>
      </c>
      <c r="P990" s="346" t="s">
        <v>14937</v>
      </c>
      <c r="Q990" s="346" t="s">
        <v>14938</v>
      </c>
      <c r="R990" s="347">
        <f t="shared" si="168"/>
        <v>0</v>
      </c>
      <c r="S990" s="347">
        <f t="shared" si="169"/>
        <v>0</v>
      </c>
      <c r="T990" s="347">
        <f t="shared" si="170"/>
        <v>0</v>
      </c>
      <c r="U990" s="347">
        <f t="shared" si="171"/>
        <v>0</v>
      </c>
      <c r="V990" s="347">
        <f t="shared" si="172"/>
        <v>0</v>
      </c>
      <c r="W990" s="347">
        <f t="shared" si="173"/>
        <v>0</v>
      </c>
      <c r="X990" s="347">
        <f t="shared" si="174"/>
        <v>0</v>
      </c>
      <c r="Y990" s="347">
        <f t="shared" si="175"/>
        <v>0</v>
      </c>
      <c r="Z990" s="347">
        <f t="shared" si="176"/>
        <v>0</v>
      </c>
      <c r="AA990" s="347">
        <f t="shared" si="177"/>
        <v>0</v>
      </c>
      <c r="AB990" s="347" t="str">
        <f t="shared" si="178"/>
        <v/>
      </c>
      <c r="AC990" s="347" t="str">
        <f t="shared" si="179"/>
        <v/>
      </c>
      <c r="AD990" s="347" t="str">
        <f t="shared" si="180"/>
        <v/>
      </c>
      <c r="AE990" s="347" t="str">
        <f t="shared" si="181"/>
        <v/>
      </c>
    </row>
    <row r="991" spans="1:31" s="344" customFormat="1" ht="21" customHeight="1" x14ac:dyDescent="0.25">
      <c r="A991" s="346" t="s">
        <v>14119</v>
      </c>
      <c r="B991" s="346" t="s">
        <v>16099</v>
      </c>
      <c r="C991" s="346" t="s">
        <v>14940</v>
      </c>
      <c r="D991" s="346" t="s">
        <v>4</v>
      </c>
      <c r="E991" s="346" t="s">
        <v>103</v>
      </c>
      <c r="F991" s="346">
        <v>4</v>
      </c>
      <c r="G991" s="346">
        <v>2</v>
      </c>
      <c r="H991" s="346">
        <v>0</v>
      </c>
      <c r="I991" s="346" t="s">
        <v>14940</v>
      </c>
      <c r="J991" s="346"/>
      <c r="K991" s="346" t="s">
        <v>14941</v>
      </c>
      <c r="L991" s="346"/>
      <c r="M991" s="346" t="s">
        <v>14940</v>
      </c>
      <c r="N991" s="346" t="s">
        <v>126</v>
      </c>
      <c r="O991" s="346" t="s">
        <v>14942</v>
      </c>
      <c r="P991" s="346" t="s">
        <v>14943</v>
      </c>
      <c r="Q991" s="346" t="s">
        <v>14944</v>
      </c>
      <c r="R991" s="347">
        <f t="shared" si="168"/>
        <v>0</v>
      </c>
      <c r="S991" s="347">
        <f t="shared" si="169"/>
        <v>0</v>
      </c>
      <c r="T991" s="347">
        <f t="shared" si="170"/>
        <v>0</v>
      </c>
      <c r="U991" s="347">
        <f t="shared" si="171"/>
        <v>0</v>
      </c>
      <c r="V991" s="347">
        <f t="shared" si="172"/>
        <v>0</v>
      </c>
      <c r="W991" s="347">
        <f t="shared" si="173"/>
        <v>0</v>
      </c>
      <c r="X991" s="347">
        <f t="shared" si="174"/>
        <v>0</v>
      </c>
      <c r="Y991" s="347">
        <f t="shared" si="175"/>
        <v>0</v>
      </c>
      <c r="Z991" s="347">
        <f t="shared" si="176"/>
        <v>0</v>
      </c>
      <c r="AA991" s="347">
        <f t="shared" si="177"/>
        <v>0</v>
      </c>
      <c r="AB991" s="347" t="str">
        <f t="shared" si="178"/>
        <v/>
      </c>
      <c r="AC991" s="347" t="str">
        <f t="shared" si="179"/>
        <v/>
      </c>
      <c r="AD991" s="347" t="str">
        <f t="shared" si="180"/>
        <v/>
      </c>
      <c r="AE991" s="347" t="str">
        <f t="shared" si="181"/>
        <v/>
      </c>
    </row>
    <row r="992" spans="1:31" s="344" customFormat="1" ht="21" customHeight="1" x14ac:dyDescent="0.25">
      <c r="A992" s="346" t="s">
        <v>14119</v>
      </c>
      <c r="B992" s="346" t="s">
        <v>16100</v>
      </c>
      <c r="C992" s="346" t="s">
        <v>16101</v>
      </c>
      <c r="D992" s="346" t="s">
        <v>4</v>
      </c>
      <c r="E992" s="346" t="s">
        <v>14954</v>
      </c>
      <c r="F992" s="346">
        <v>5</v>
      </c>
      <c r="G992" s="346">
        <v>0</v>
      </c>
      <c r="H992" s="346">
        <v>0</v>
      </c>
      <c r="I992" s="346"/>
      <c r="J992" s="346"/>
      <c r="K992" s="346"/>
      <c r="L992" s="346"/>
      <c r="M992" s="346"/>
      <c r="N992" s="346"/>
      <c r="O992" s="346"/>
      <c r="P992" s="346"/>
      <c r="Q992" s="346"/>
      <c r="R992" s="347">
        <f t="shared" si="168"/>
        <v>0</v>
      </c>
      <c r="S992" s="347">
        <f t="shared" si="169"/>
        <v>0</v>
      </c>
      <c r="T992" s="347">
        <f t="shared" si="170"/>
        <v>0</v>
      </c>
      <c r="U992" s="347">
        <f t="shared" si="171"/>
        <v>0</v>
      </c>
      <c r="V992" s="347">
        <f t="shared" si="172"/>
        <v>0</v>
      </c>
      <c r="W992" s="347">
        <f t="shared" si="173"/>
        <v>0</v>
      </c>
      <c r="X992" s="347">
        <f t="shared" si="174"/>
        <v>0</v>
      </c>
      <c r="Y992" s="347">
        <f t="shared" si="175"/>
        <v>0</v>
      </c>
      <c r="Z992" s="347">
        <f t="shared" si="176"/>
        <v>0</v>
      </c>
      <c r="AA992" s="347">
        <f t="shared" si="177"/>
        <v>0</v>
      </c>
      <c r="AB992" s="347" t="str">
        <f t="shared" si="178"/>
        <v/>
      </c>
      <c r="AC992" s="347" t="str">
        <f t="shared" si="179"/>
        <v/>
      </c>
      <c r="AD992" s="347" t="str">
        <f t="shared" si="180"/>
        <v/>
      </c>
      <c r="AE992" s="347" t="str">
        <f t="shared" si="181"/>
        <v/>
      </c>
    </row>
    <row r="993" spans="1:31" s="344" customFormat="1" ht="21" customHeight="1" x14ac:dyDescent="0.25">
      <c r="A993" s="346" t="s">
        <v>14119</v>
      </c>
      <c r="B993" s="346" t="s">
        <v>16102</v>
      </c>
      <c r="C993" s="346" t="s">
        <v>15000</v>
      </c>
      <c r="D993" s="346" t="s">
        <v>1</v>
      </c>
      <c r="E993" s="346" t="s">
        <v>103</v>
      </c>
      <c r="F993" s="346">
        <v>1</v>
      </c>
      <c r="G993" s="346">
        <v>0</v>
      </c>
      <c r="H993" s="346">
        <v>3</v>
      </c>
      <c r="I993" s="346"/>
      <c r="J993" s="346" t="s">
        <v>15000</v>
      </c>
      <c r="K993" s="346"/>
      <c r="L993" s="346" t="s">
        <v>15014</v>
      </c>
      <c r="M993" s="346" t="s">
        <v>15000</v>
      </c>
      <c r="N993" s="346" t="s">
        <v>15002</v>
      </c>
      <c r="O993" s="346" t="s">
        <v>15003</v>
      </c>
      <c r="P993" s="346" t="s">
        <v>15004</v>
      </c>
      <c r="Q993" s="346" t="s">
        <v>15005</v>
      </c>
      <c r="R993" s="347">
        <f t="shared" si="168"/>
        <v>0</v>
      </c>
      <c r="S993" s="347">
        <f t="shared" si="169"/>
        <v>0</v>
      </c>
      <c r="T993" s="347">
        <f t="shared" si="170"/>
        <v>0</v>
      </c>
      <c r="U993" s="347">
        <f t="shared" si="171"/>
        <v>0</v>
      </c>
      <c r="V993" s="347">
        <f t="shared" si="172"/>
        <v>0</v>
      </c>
      <c r="W993" s="347">
        <f t="shared" si="173"/>
        <v>0</v>
      </c>
      <c r="X993" s="347">
        <f t="shared" si="174"/>
        <v>0</v>
      </c>
      <c r="Y993" s="347">
        <f t="shared" si="175"/>
        <v>0</v>
      </c>
      <c r="Z993" s="347">
        <f t="shared" si="176"/>
        <v>0</v>
      </c>
      <c r="AA993" s="347">
        <f t="shared" si="177"/>
        <v>0</v>
      </c>
      <c r="AB993" s="347" t="str">
        <f t="shared" si="178"/>
        <v/>
      </c>
      <c r="AC993" s="347" t="str">
        <f t="shared" si="179"/>
        <v/>
      </c>
      <c r="AD993" s="347" t="str">
        <f t="shared" si="180"/>
        <v/>
      </c>
      <c r="AE993" s="347" t="str">
        <f t="shared" si="181"/>
        <v/>
      </c>
    </row>
    <row r="994" spans="1:31" s="344" customFormat="1" ht="21" customHeight="1" x14ac:dyDescent="0.25">
      <c r="A994" s="346" t="s">
        <v>14119</v>
      </c>
      <c r="B994" s="346" t="s">
        <v>16103</v>
      </c>
      <c r="C994" s="346" t="s">
        <v>15007</v>
      </c>
      <c r="D994" s="346" t="s">
        <v>1</v>
      </c>
      <c r="E994" s="346" t="s">
        <v>103</v>
      </c>
      <c r="F994" s="346">
        <v>2</v>
      </c>
      <c r="G994" s="346">
        <v>0</v>
      </c>
      <c r="H994" s="346">
        <v>2</v>
      </c>
      <c r="I994" s="346"/>
      <c r="J994" s="346" t="s">
        <v>15007</v>
      </c>
      <c r="K994" s="346"/>
      <c r="L994" s="346" t="s">
        <v>15016</v>
      </c>
      <c r="M994" s="346" t="s">
        <v>15007</v>
      </c>
      <c r="N994" s="346" t="s">
        <v>15003</v>
      </c>
      <c r="O994" s="346" t="s">
        <v>16085</v>
      </c>
      <c r="P994" s="346"/>
      <c r="Q994" s="346"/>
      <c r="R994" s="347">
        <f t="shared" si="168"/>
        <v>0</v>
      </c>
      <c r="S994" s="347">
        <f t="shared" si="169"/>
        <v>0</v>
      </c>
      <c r="T994" s="347">
        <f t="shared" si="170"/>
        <v>0</v>
      </c>
      <c r="U994" s="347">
        <f t="shared" si="171"/>
        <v>0</v>
      </c>
      <c r="V994" s="347">
        <f t="shared" si="172"/>
        <v>0</v>
      </c>
      <c r="W994" s="347">
        <f t="shared" si="173"/>
        <v>0</v>
      </c>
      <c r="X994" s="347">
        <f t="shared" si="174"/>
        <v>0</v>
      </c>
      <c r="Y994" s="347">
        <f t="shared" si="175"/>
        <v>0</v>
      </c>
      <c r="Z994" s="347">
        <f t="shared" si="176"/>
        <v>0</v>
      </c>
      <c r="AA994" s="347">
        <f t="shared" si="177"/>
        <v>0</v>
      </c>
      <c r="AB994" s="347" t="str">
        <f t="shared" si="178"/>
        <v/>
      </c>
      <c r="AC994" s="347" t="str">
        <f t="shared" si="179"/>
        <v/>
      </c>
      <c r="AD994" s="347" t="str">
        <f t="shared" si="180"/>
        <v/>
      </c>
      <c r="AE994" s="347" t="str">
        <f t="shared" si="181"/>
        <v/>
      </c>
    </row>
    <row r="995" spans="1:31" s="344" customFormat="1" ht="21" customHeight="1" x14ac:dyDescent="0.25">
      <c r="A995" s="346" t="s">
        <v>14119</v>
      </c>
      <c r="B995" s="346" t="s">
        <v>16104</v>
      </c>
      <c r="C995" s="346" t="s">
        <v>14940</v>
      </c>
      <c r="D995" s="346" t="s">
        <v>1</v>
      </c>
      <c r="E995" s="346" t="s">
        <v>103</v>
      </c>
      <c r="F995" s="346">
        <v>3</v>
      </c>
      <c r="G995" s="346">
        <v>0</v>
      </c>
      <c r="H995" s="346">
        <v>2</v>
      </c>
      <c r="I995" s="346"/>
      <c r="J995" s="346" t="s">
        <v>14940</v>
      </c>
      <c r="K995" s="346"/>
      <c r="L995" s="346" t="s">
        <v>14957</v>
      </c>
      <c r="M995" s="346" t="s">
        <v>14940</v>
      </c>
      <c r="N995" s="346" t="s">
        <v>126</v>
      </c>
      <c r="O995" s="346" t="s">
        <v>14942</v>
      </c>
      <c r="P995" s="346" t="s">
        <v>14943</v>
      </c>
      <c r="Q995" s="346" t="s">
        <v>14944</v>
      </c>
      <c r="R995" s="347">
        <f t="shared" si="168"/>
        <v>0</v>
      </c>
      <c r="S995" s="347">
        <f t="shared" si="169"/>
        <v>0</v>
      </c>
      <c r="T995" s="347">
        <f t="shared" si="170"/>
        <v>0</v>
      </c>
      <c r="U995" s="347">
        <f t="shared" si="171"/>
        <v>0</v>
      </c>
      <c r="V995" s="347">
        <f t="shared" si="172"/>
        <v>0</v>
      </c>
      <c r="W995" s="347">
        <f t="shared" si="173"/>
        <v>0</v>
      </c>
      <c r="X995" s="347">
        <f t="shared" si="174"/>
        <v>0</v>
      </c>
      <c r="Y995" s="347">
        <f t="shared" si="175"/>
        <v>0</v>
      </c>
      <c r="Z995" s="347">
        <f t="shared" si="176"/>
        <v>0</v>
      </c>
      <c r="AA995" s="347">
        <f t="shared" si="177"/>
        <v>0</v>
      </c>
      <c r="AB995" s="347" t="str">
        <f t="shared" si="178"/>
        <v/>
      </c>
      <c r="AC995" s="347" t="str">
        <f t="shared" si="179"/>
        <v/>
      </c>
      <c r="AD995" s="347" t="str">
        <f t="shared" si="180"/>
        <v/>
      </c>
      <c r="AE995" s="347" t="str">
        <f t="shared" si="181"/>
        <v/>
      </c>
    </row>
    <row r="996" spans="1:31" s="344" customFormat="1" ht="21" customHeight="1" x14ac:dyDescent="0.25">
      <c r="A996" s="346" t="s">
        <v>14119</v>
      </c>
      <c r="B996" s="346" t="s">
        <v>16105</v>
      </c>
      <c r="C996" s="346" t="s">
        <v>14946</v>
      </c>
      <c r="D996" s="346" t="s">
        <v>1</v>
      </c>
      <c r="E996" s="346" t="s">
        <v>103</v>
      </c>
      <c r="F996" s="346">
        <v>4</v>
      </c>
      <c r="G996" s="346">
        <v>0</v>
      </c>
      <c r="H996" s="346">
        <v>2</v>
      </c>
      <c r="I996" s="346"/>
      <c r="J996" s="346" t="s">
        <v>14946</v>
      </c>
      <c r="K996" s="346"/>
      <c r="L996" s="346" t="s">
        <v>14959</v>
      </c>
      <c r="M996" s="346" t="s">
        <v>14946</v>
      </c>
      <c r="N996" s="346" t="s">
        <v>14948</v>
      </c>
      <c r="O996" s="346" t="s">
        <v>14949</v>
      </c>
      <c r="P996" s="346" t="s">
        <v>14950</v>
      </c>
      <c r="Q996" s="346" t="s">
        <v>14951</v>
      </c>
      <c r="R996" s="347">
        <f t="shared" si="168"/>
        <v>0</v>
      </c>
      <c r="S996" s="347">
        <f t="shared" si="169"/>
        <v>0</v>
      </c>
      <c r="T996" s="347">
        <f t="shared" si="170"/>
        <v>0</v>
      </c>
      <c r="U996" s="347">
        <f t="shared" si="171"/>
        <v>0</v>
      </c>
      <c r="V996" s="347">
        <f t="shared" si="172"/>
        <v>0</v>
      </c>
      <c r="W996" s="347">
        <f t="shared" si="173"/>
        <v>0</v>
      </c>
      <c r="X996" s="347">
        <f t="shared" si="174"/>
        <v>0</v>
      </c>
      <c r="Y996" s="347">
        <f t="shared" si="175"/>
        <v>0</v>
      </c>
      <c r="Z996" s="347">
        <f t="shared" si="176"/>
        <v>0</v>
      </c>
      <c r="AA996" s="347">
        <f t="shared" si="177"/>
        <v>0</v>
      </c>
      <c r="AB996" s="347" t="str">
        <f t="shared" si="178"/>
        <v/>
      </c>
      <c r="AC996" s="347" t="str">
        <f t="shared" si="179"/>
        <v/>
      </c>
      <c r="AD996" s="347" t="str">
        <f t="shared" si="180"/>
        <v/>
      </c>
      <c r="AE996" s="347" t="str">
        <f t="shared" si="181"/>
        <v/>
      </c>
    </row>
    <row r="997" spans="1:31" s="344" customFormat="1" ht="21" customHeight="1" x14ac:dyDescent="0.25">
      <c r="A997" s="346" t="s">
        <v>14119</v>
      </c>
      <c r="B997" s="346" t="s">
        <v>16106</v>
      </c>
      <c r="C997" s="346" t="s">
        <v>16107</v>
      </c>
      <c r="D997" s="346" t="s">
        <v>1</v>
      </c>
      <c r="E997" s="346" t="s">
        <v>14954</v>
      </c>
      <c r="F997" s="346">
        <v>5</v>
      </c>
      <c r="G997" s="346">
        <v>0</v>
      </c>
      <c r="H997" s="346">
        <v>0</v>
      </c>
      <c r="I997" s="346"/>
      <c r="J997" s="346"/>
      <c r="K997" s="346"/>
      <c r="L997" s="346"/>
      <c r="M997" s="346"/>
      <c r="N997" s="346"/>
      <c r="O997" s="346"/>
      <c r="P997" s="346"/>
      <c r="Q997" s="346"/>
      <c r="R997" s="347">
        <f t="shared" si="168"/>
        <v>0</v>
      </c>
      <c r="S997" s="347">
        <f t="shared" si="169"/>
        <v>0</v>
      </c>
      <c r="T997" s="347">
        <f t="shared" si="170"/>
        <v>0</v>
      </c>
      <c r="U997" s="347">
        <f t="shared" si="171"/>
        <v>0</v>
      </c>
      <c r="V997" s="347">
        <f t="shared" si="172"/>
        <v>0</v>
      </c>
      <c r="W997" s="347">
        <f t="shared" si="173"/>
        <v>0</v>
      </c>
      <c r="X997" s="347">
        <f t="shared" si="174"/>
        <v>0</v>
      </c>
      <c r="Y997" s="347">
        <f t="shared" si="175"/>
        <v>0</v>
      </c>
      <c r="Z997" s="347">
        <f t="shared" si="176"/>
        <v>0</v>
      </c>
      <c r="AA997" s="347">
        <f t="shared" si="177"/>
        <v>0</v>
      </c>
      <c r="AB997" s="347" t="str">
        <f t="shared" si="178"/>
        <v/>
      </c>
      <c r="AC997" s="347" t="str">
        <f t="shared" si="179"/>
        <v/>
      </c>
      <c r="AD997" s="347" t="str">
        <f t="shared" si="180"/>
        <v/>
      </c>
      <c r="AE997" s="347" t="str">
        <f t="shared" si="181"/>
        <v/>
      </c>
    </row>
    <row r="998" spans="1:31" s="344" customFormat="1" ht="21" customHeight="1" x14ac:dyDescent="0.25">
      <c r="A998" s="346" t="s">
        <v>14128</v>
      </c>
      <c r="B998" s="346" t="s">
        <v>16108</v>
      </c>
      <c r="C998" s="346" t="s">
        <v>16109</v>
      </c>
      <c r="D998" s="346" t="s">
        <v>4</v>
      </c>
      <c r="E998" s="346" t="s">
        <v>103</v>
      </c>
      <c r="F998" s="346">
        <v>1</v>
      </c>
      <c r="G998" s="346">
        <v>4</v>
      </c>
      <c r="H998" s="346">
        <v>0</v>
      </c>
      <c r="I998" s="346" t="s">
        <v>16109</v>
      </c>
      <c r="J998" s="346"/>
      <c r="K998" s="346" t="s">
        <v>16110</v>
      </c>
      <c r="L998" s="346"/>
      <c r="M998" s="346" t="s">
        <v>16109</v>
      </c>
      <c r="N998" s="346" t="s">
        <v>16111</v>
      </c>
      <c r="O998" s="346" t="s">
        <v>16112</v>
      </c>
      <c r="P998" s="346" t="s">
        <v>16113</v>
      </c>
      <c r="Q998" s="346" t="s">
        <v>16114</v>
      </c>
      <c r="R998" s="347">
        <f t="shared" si="168"/>
        <v>0</v>
      </c>
      <c r="S998" s="347">
        <f t="shared" si="169"/>
        <v>0</v>
      </c>
      <c r="T998" s="347">
        <f t="shared" si="170"/>
        <v>0</v>
      </c>
      <c r="U998" s="347">
        <f t="shared" si="171"/>
        <v>0</v>
      </c>
      <c r="V998" s="347">
        <f t="shared" si="172"/>
        <v>0</v>
      </c>
      <c r="W998" s="347">
        <f t="shared" si="173"/>
        <v>0</v>
      </c>
      <c r="X998" s="347">
        <f t="shared" si="174"/>
        <v>0</v>
      </c>
      <c r="Y998" s="347">
        <f t="shared" si="175"/>
        <v>0</v>
      </c>
      <c r="Z998" s="347">
        <f t="shared" si="176"/>
        <v>0</v>
      </c>
      <c r="AA998" s="347">
        <f t="shared" si="177"/>
        <v>0</v>
      </c>
      <c r="AB998" s="347" t="str">
        <f t="shared" si="178"/>
        <v/>
      </c>
      <c r="AC998" s="347" t="str">
        <f t="shared" si="179"/>
        <v/>
      </c>
      <c r="AD998" s="347" t="str">
        <f t="shared" si="180"/>
        <v/>
      </c>
      <c r="AE998" s="347" t="str">
        <f t="shared" si="181"/>
        <v/>
      </c>
    </row>
    <row r="999" spans="1:31" s="344" customFormat="1" ht="21" customHeight="1" x14ac:dyDescent="0.25">
      <c r="A999" s="346" t="s">
        <v>14128</v>
      </c>
      <c r="B999" s="346" t="s">
        <v>16115</v>
      </c>
      <c r="C999" s="346" t="s">
        <v>16116</v>
      </c>
      <c r="D999" s="346" t="s">
        <v>4</v>
      </c>
      <c r="E999" s="346" t="s">
        <v>103</v>
      </c>
      <c r="F999" s="346">
        <v>2</v>
      </c>
      <c r="G999" s="346">
        <v>3</v>
      </c>
      <c r="H999" s="346">
        <v>0</v>
      </c>
      <c r="I999" s="346" t="s">
        <v>16116</v>
      </c>
      <c r="J999" s="346"/>
      <c r="K999" s="346" t="s">
        <v>16117</v>
      </c>
      <c r="L999" s="346"/>
      <c r="M999" s="346" t="s">
        <v>16116</v>
      </c>
      <c r="N999" s="346" t="s">
        <v>16118</v>
      </c>
      <c r="O999" s="346" t="s">
        <v>16085</v>
      </c>
      <c r="P999" s="346"/>
      <c r="Q999" s="346"/>
      <c r="R999" s="347">
        <f t="shared" si="168"/>
        <v>0</v>
      </c>
      <c r="S999" s="347">
        <f t="shared" si="169"/>
        <v>0</v>
      </c>
      <c r="T999" s="347">
        <f t="shared" si="170"/>
        <v>0</v>
      </c>
      <c r="U999" s="347">
        <f t="shared" si="171"/>
        <v>0</v>
      </c>
      <c r="V999" s="347">
        <f t="shared" si="172"/>
        <v>0</v>
      </c>
      <c r="W999" s="347">
        <f t="shared" si="173"/>
        <v>0</v>
      </c>
      <c r="X999" s="347">
        <f t="shared" si="174"/>
        <v>0</v>
      </c>
      <c r="Y999" s="347">
        <f t="shared" si="175"/>
        <v>0</v>
      </c>
      <c r="Z999" s="347">
        <f t="shared" si="176"/>
        <v>0</v>
      </c>
      <c r="AA999" s="347">
        <f t="shared" si="177"/>
        <v>0</v>
      </c>
      <c r="AB999" s="347" t="str">
        <f t="shared" si="178"/>
        <v/>
      </c>
      <c r="AC999" s="347" t="str">
        <f t="shared" si="179"/>
        <v/>
      </c>
      <c r="AD999" s="347" t="str">
        <f t="shared" si="180"/>
        <v/>
      </c>
      <c r="AE999" s="347" t="str">
        <f t="shared" si="181"/>
        <v/>
      </c>
    </row>
    <row r="1000" spans="1:31" s="344" customFormat="1" ht="21" customHeight="1" x14ac:dyDescent="0.25">
      <c r="A1000" s="346" t="s">
        <v>14128</v>
      </c>
      <c r="B1000" s="346" t="s">
        <v>16119</v>
      </c>
      <c r="C1000" s="346" t="s">
        <v>14933</v>
      </c>
      <c r="D1000" s="346" t="s">
        <v>4</v>
      </c>
      <c r="E1000" s="346" t="s">
        <v>103</v>
      </c>
      <c r="F1000" s="346">
        <v>3</v>
      </c>
      <c r="G1000" s="346">
        <v>3</v>
      </c>
      <c r="H1000" s="346">
        <v>0</v>
      </c>
      <c r="I1000" s="346" t="s">
        <v>14933</v>
      </c>
      <c r="J1000" s="346"/>
      <c r="K1000" s="346" t="s">
        <v>14934</v>
      </c>
      <c r="L1000" s="346"/>
      <c r="M1000" s="346" t="s">
        <v>14933</v>
      </c>
      <c r="N1000" s="346" t="s">
        <v>14935</v>
      </c>
      <c r="O1000" s="346" t="s">
        <v>14936</v>
      </c>
      <c r="P1000" s="346" t="s">
        <v>14937</v>
      </c>
      <c r="Q1000" s="346" t="s">
        <v>14938</v>
      </c>
      <c r="R1000" s="347">
        <f t="shared" si="168"/>
        <v>0</v>
      </c>
      <c r="S1000" s="347">
        <f t="shared" si="169"/>
        <v>0</v>
      </c>
      <c r="T1000" s="347">
        <f t="shared" si="170"/>
        <v>0</v>
      </c>
      <c r="U1000" s="347">
        <f t="shared" si="171"/>
        <v>0</v>
      </c>
      <c r="V1000" s="347">
        <f t="shared" si="172"/>
        <v>0</v>
      </c>
      <c r="W1000" s="347">
        <f t="shared" si="173"/>
        <v>0</v>
      </c>
      <c r="X1000" s="347">
        <f t="shared" si="174"/>
        <v>0</v>
      </c>
      <c r="Y1000" s="347">
        <f t="shared" si="175"/>
        <v>0</v>
      </c>
      <c r="Z1000" s="347">
        <f t="shared" si="176"/>
        <v>0</v>
      </c>
      <c r="AA1000" s="347">
        <f t="shared" si="177"/>
        <v>0</v>
      </c>
      <c r="AB1000" s="347" t="str">
        <f t="shared" si="178"/>
        <v/>
      </c>
      <c r="AC1000" s="347" t="str">
        <f t="shared" si="179"/>
        <v/>
      </c>
      <c r="AD1000" s="347" t="str">
        <f t="shared" si="180"/>
        <v/>
      </c>
      <c r="AE1000" s="347" t="str">
        <f t="shared" si="181"/>
        <v/>
      </c>
    </row>
    <row r="1001" spans="1:31" s="344" customFormat="1" ht="21" customHeight="1" x14ac:dyDescent="0.25">
      <c r="A1001" s="346" t="s">
        <v>14128</v>
      </c>
      <c r="B1001" s="346" t="s">
        <v>16120</v>
      </c>
      <c r="C1001" s="346" t="s">
        <v>14940</v>
      </c>
      <c r="D1001" s="346" t="s">
        <v>4</v>
      </c>
      <c r="E1001" s="346" t="s">
        <v>103</v>
      </c>
      <c r="F1001" s="346">
        <v>4</v>
      </c>
      <c r="G1001" s="346">
        <v>2</v>
      </c>
      <c r="H1001" s="346">
        <v>0</v>
      </c>
      <c r="I1001" s="346" t="s">
        <v>14940</v>
      </c>
      <c r="J1001" s="346"/>
      <c r="K1001" s="346" t="s">
        <v>14941</v>
      </c>
      <c r="L1001" s="346"/>
      <c r="M1001" s="346" t="s">
        <v>14940</v>
      </c>
      <c r="N1001" s="346" t="s">
        <v>126</v>
      </c>
      <c r="O1001" s="346" t="s">
        <v>14942</v>
      </c>
      <c r="P1001" s="346" t="s">
        <v>14943</v>
      </c>
      <c r="Q1001" s="346" t="s">
        <v>14944</v>
      </c>
      <c r="R1001" s="347">
        <f t="shared" si="168"/>
        <v>0</v>
      </c>
      <c r="S1001" s="347">
        <f t="shared" si="169"/>
        <v>0</v>
      </c>
      <c r="T1001" s="347">
        <f t="shared" si="170"/>
        <v>0</v>
      </c>
      <c r="U1001" s="347">
        <f t="shared" si="171"/>
        <v>0</v>
      </c>
      <c r="V1001" s="347">
        <f t="shared" si="172"/>
        <v>0</v>
      </c>
      <c r="W1001" s="347">
        <f t="shared" si="173"/>
        <v>0</v>
      </c>
      <c r="X1001" s="347">
        <f t="shared" si="174"/>
        <v>0</v>
      </c>
      <c r="Y1001" s="347">
        <f t="shared" si="175"/>
        <v>0</v>
      </c>
      <c r="Z1001" s="347">
        <f t="shared" si="176"/>
        <v>0</v>
      </c>
      <c r="AA1001" s="347">
        <f t="shared" si="177"/>
        <v>0</v>
      </c>
      <c r="AB1001" s="347" t="str">
        <f t="shared" si="178"/>
        <v/>
      </c>
      <c r="AC1001" s="347" t="str">
        <f t="shared" si="179"/>
        <v/>
      </c>
      <c r="AD1001" s="347" t="str">
        <f t="shared" si="180"/>
        <v/>
      </c>
      <c r="AE1001" s="347" t="str">
        <f t="shared" si="181"/>
        <v/>
      </c>
    </row>
    <row r="1002" spans="1:31" s="344" customFormat="1" ht="21" customHeight="1" x14ac:dyDescent="0.25">
      <c r="A1002" s="346" t="s">
        <v>14128</v>
      </c>
      <c r="B1002" s="346" t="s">
        <v>16121</v>
      </c>
      <c r="C1002" s="346" t="s">
        <v>16122</v>
      </c>
      <c r="D1002" s="346" t="s">
        <v>4</v>
      </c>
      <c r="E1002" s="346" t="s">
        <v>14954</v>
      </c>
      <c r="F1002" s="346">
        <v>5</v>
      </c>
      <c r="G1002" s="346">
        <v>0</v>
      </c>
      <c r="H1002" s="346">
        <v>0</v>
      </c>
      <c r="I1002" s="346"/>
      <c r="J1002" s="346"/>
      <c r="K1002" s="346"/>
      <c r="L1002" s="346"/>
      <c r="M1002" s="346"/>
      <c r="N1002" s="346"/>
      <c r="O1002" s="346"/>
      <c r="P1002" s="346"/>
      <c r="Q1002" s="346"/>
      <c r="R1002" s="347">
        <f t="shared" si="168"/>
        <v>0</v>
      </c>
      <c r="S1002" s="347">
        <f t="shared" si="169"/>
        <v>0</v>
      </c>
      <c r="T1002" s="347">
        <f t="shared" si="170"/>
        <v>0</v>
      </c>
      <c r="U1002" s="347">
        <f t="shared" si="171"/>
        <v>0</v>
      </c>
      <c r="V1002" s="347">
        <f t="shared" si="172"/>
        <v>0</v>
      </c>
      <c r="W1002" s="347">
        <f t="shared" si="173"/>
        <v>0</v>
      </c>
      <c r="X1002" s="347">
        <f t="shared" si="174"/>
        <v>0</v>
      </c>
      <c r="Y1002" s="347">
        <f t="shared" si="175"/>
        <v>0</v>
      </c>
      <c r="Z1002" s="347">
        <f t="shared" si="176"/>
        <v>0</v>
      </c>
      <c r="AA1002" s="347">
        <f t="shared" si="177"/>
        <v>0</v>
      </c>
      <c r="AB1002" s="347" t="str">
        <f t="shared" si="178"/>
        <v/>
      </c>
      <c r="AC1002" s="347" t="str">
        <f t="shared" si="179"/>
        <v/>
      </c>
      <c r="AD1002" s="347" t="str">
        <f t="shared" si="180"/>
        <v/>
      </c>
      <c r="AE1002" s="347" t="str">
        <f t="shared" si="181"/>
        <v/>
      </c>
    </row>
    <row r="1003" spans="1:31" s="344" customFormat="1" ht="21" customHeight="1" x14ac:dyDescent="0.25">
      <c r="A1003" s="346" t="s">
        <v>14128</v>
      </c>
      <c r="B1003" s="346" t="s">
        <v>16123</v>
      </c>
      <c r="C1003" s="346" t="s">
        <v>16109</v>
      </c>
      <c r="D1003" s="346" t="s">
        <v>1</v>
      </c>
      <c r="E1003" s="346" t="s">
        <v>103</v>
      </c>
      <c r="F1003" s="346">
        <v>1</v>
      </c>
      <c r="G1003" s="346">
        <v>0</v>
      </c>
      <c r="H1003" s="346">
        <v>3</v>
      </c>
      <c r="I1003" s="346"/>
      <c r="J1003" s="346" t="s">
        <v>16109</v>
      </c>
      <c r="K1003" s="346"/>
      <c r="L1003" s="346" t="s">
        <v>16124</v>
      </c>
      <c r="M1003" s="346" t="s">
        <v>16109</v>
      </c>
      <c r="N1003" s="346" t="s">
        <v>16111</v>
      </c>
      <c r="O1003" s="346" t="s">
        <v>16112</v>
      </c>
      <c r="P1003" s="346" t="s">
        <v>16113</v>
      </c>
      <c r="Q1003" s="346" t="s">
        <v>16114</v>
      </c>
      <c r="R1003" s="347">
        <f t="shared" si="168"/>
        <v>0</v>
      </c>
      <c r="S1003" s="347">
        <f t="shared" si="169"/>
        <v>0</v>
      </c>
      <c r="T1003" s="347">
        <f t="shared" si="170"/>
        <v>0</v>
      </c>
      <c r="U1003" s="347">
        <f t="shared" si="171"/>
        <v>0</v>
      </c>
      <c r="V1003" s="347">
        <f t="shared" si="172"/>
        <v>0</v>
      </c>
      <c r="W1003" s="347">
        <f t="shared" si="173"/>
        <v>0</v>
      </c>
      <c r="X1003" s="347">
        <f t="shared" si="174"/>
        <v>0</v>
      </c>
      <c r="Y1003" s="347">
        <f t="shared" si="175"/>
        <v>0</v>
      </c>
      <c r="Z1003" s="347">
        <f t="shared" si="176"/>
        <v>0</v>
      </c>
      <c r="AA1003" s="347">
        <f t="shared" si="177"/>
        <v>0</v>
      </c>
      <c r="AB1003" s="347" t="str">
        <f t="shared" si="178"/>
        <v/>
      </c>
      <c r="AC1003" s="347" t="str">
        <f t="shared" si="179"/>
        <v/>
      </c>
      <c r="AD1003" s="347" t="str">
        <f t="shared" si="180"/>
        <v/>
      </c>
      <c r="AE1003" s="347" t="str">
        <f t="shared" si="181"/>
        <v/>
      </c>
    </row>
    <row r="1004" spans="1:31" s="344" customFormat="1" ht="21" customHeight="1" x14ac:dyDescent="0.25">
      <c r="A1004" s="346" t="s">
        <v>14128</v>
      </c>
      <c r="B1004" s="346" t="s">
        <v>16125</v>
      </c>
      <c r="C1004" s="346" t="s">
        <v>16116</v>
      </c>
      <c r="D1004" s="346" t="s">
        <v>1</v>
      </c>
      <c r="E1004" s="346" t="s">
        <v>103</v>
      </c>
      <c r="F1004" s="346">
        <v>2</v>
      </c>
      <c r="G1004" s="346">
        <v>0</v>
      </c>
      <c r="H1004" s="346">
        <v>3</v>
      </c>
      <c r="I1004" s="346"/>
      <c r="J1004" s="346" t="s">
        <v>16116</v>
      </c>
      <c r="K1004" s="346"/>
      <c r="L1004" s="346" t="s">
        <v>16126</v>
      </c>
      <c r="M1004" s="346" t="s">
        <v>16116</v>
      </c>
      <c r="N1004" s="346" t="s">
        <v>16118</v>
      </c>
      <c r="O1004" s="346" t="s">
        <v>16085</v>
      </c>
      <c r="P1004" s="346"/>
      <c r="Q1004" s="346"/>
      <c r="R1004" s="347">
        <f t="shared" si="168"/>
        <v>0</v>
      </c>
      <c r="S1004" s="347">
        <f t="shared" si="169"/>
        <v>0</v>
      </c>
      <c r="T1004" s="347">
        <f t="shared" si="170"/>
        <v>0</v>
      </c>
      <c r="U1004" s="347">
        <f t="shared" si="171"/>
        <v>0</v>
      </c>
      <c r="V1004" s="347">
        <f t="shared" si="172"/>
        <v>0</v>
      </c>
      <c r="W1004" s="347">
        <f t="shared" si="173"/>
        <v>0</v>
      </c>
      <c r="X1004" s="347">
        <f t="shared" si="174"/>
        <v>0</v>
      </c>
      <c r="Y1004" s="347">
        <f t="shared" si="175"/>
        <v>0</v>
      </c>
      <c r="Z1004" s="347">
        <f t="shared" si="176"/>
        <v>0</v>
      </c>
      <c r="AA1004" s="347">
        <f t="shared" si="177"/>
        <v>0</v>
      </c>
      <c r="AB1004" s="347" t="str">
        <f t="shared" si="178"/>
        <v/>
      </c>
      <c r="AC1004" s="347" t="str">
        <f t="shared" si="179"/>
        <v/>
      </c>
      <c r="AD1004" s="347" t="str">
        <f t="shared" si="180"/>
        <v/>
      </c>
      <c r="AE1004" s="347" t="str">
        <f t="shared" si="181"/>
        <v/>
      </c>
    </row>
    <row r="1005" spans="1:31" s="344" customFormat="1" ht="21" customHeight="1" x14ac:dyDescent="0.25">
      <c r="A1005" s="346" t="s">
        <v>14128</v>
      </c>
      <c r="B1005" s="346" t="s">
        <v>16127</v>
      </c>
      <c r="C1005" s="346" t="s">
        <v>14940</v>
      </c>
      <c r="D1005" s="346" t="s">
        <v>1</v>
      </c>
      <c r="E1005" s="346" t="s">
        <v>103</v>
      </c>
      <c r="F1005" s="346">
        <v>3</v>
      </c>
      <c r="G1005" s="346">
        <v>0</v>
      </c>
      <c r="H1005" s="346">
        <v>2</v>
      </c>
      <c r="I1005" s="346"/>
      <c r="J1005" s="346" t="s">
        <v>14940</v>
      </c>
      <c r="K1005" s="346"/>
      <c r="L1005" s="346" t="s">
        <v>14957</v>
      </c>
      <c r="M1005" s="346" t="s">
        <v>14940</v>
      </c>
      <c r="N1005" s="346" t="s">
        <v>126</v>
      </c>
      <c r="O1005" s="346" t="s">
        <v>14942</v>
      </c>
      <c r="P1005" s="346" t="s">
        <v>14943</v>
      </c>
      <c r="Q1005" s="346" t="s">
        <v>14944</v>
      </c>
      <c r="R1005" s="347">
        <f t="shared" si="168"/>
        <v>0</v>
      </c>
      <c r="S1005" s="347">
        <f t="shared" si="169"/>
        <v>0</v>
      </c>
      <c r="T1005" s="347">
        <f t="shared" si="170"/>
        <v>0</v>
      </c>
      <c r="U1005" s="347">
        <f t="shared" si="171"/>
        <v>0</v>
      </c>
      <c r="V1005" s="347">
        <f t="shared" si="172"/>
        <v>0</v>
      </c>
      <c r="W1005" s="347">
        <f t="shared" si="173"/>
        <v>0</v>
      </c>
      <c r="X1005" s="347">
        <f t="shared" si="174"/>
        <v>0</v>
      </c>
      <c r="Y1005" s="347">
        <f t="shared" si="175"/>
        <v>0</v>
      </c>
      <c r="Z1005" s="347">
        <f t="shared" si="176"/>
        <v>0</v>
      </c>
      <c r="AA1005" s="347">
        <f t="shared" si="177"/>
        <v>0</v>
      </c>
      <c r="AB1005" s="347" t="str">
        <f t="shared" si="178"/>
        <v/>
      </c>
      <c r="AC1005" s="347" t="str">
        <f t="shared" si="179"/>
        <v/>
      </c>
      <c r="AD1005" s="347" t="str">
        <f t="shared" si="180"/>
        <v/>
      </c>
      <c r="AE1005" s="347" t="str">
        <f t="shared" si="181"/>
        <v/>
      </c>
    </row>
    <row r="1006" spans="1:31" s="344" customFormat="1" ht="21" customHeight="1" x14ac:dyDescent="0.25">
      <c r="A1006" s="346" t="s">
        <v>14128</v>
      </c>
      <c r="B1006" s="346" t="s">
        <v>16128</v>
      </c>
      <c r="C1006" s="346" t="s">
        <v>14946</v>
      </c>
      <c r="D1006" s="346" t="s">
        <v>1</v>
      </c>
      <c r="E1006" s="346" t="s">
        <v>103</v>
      </c>
      <c r="F1006" s="346">
        <v>4</v>
      </c>
      <c r="G1006" s="346">
        <v>0</v>
      </c>
      <c r="H1006" s="346">
        <v>2</v>
      </c>
      <c r="I1006" s="346"/>
      <c r="J1006" s="346" t="s">
        <v>14946</v>
      </c>
      <c r="K1006" s="346"/>
      <c r="L1006" s="346" t="s">
        <v>14959</v>
      </c>
      <c r="M1006" s="346" t="s">
        <v>14946</v>
      </c>
      <c r="N1006" s="346" t="s">
        <v>14948</v>
      </c>
      <c r="O1006" s="346" t="s">
        <v>14949</v>
      </c>
      <c r="P1006" s="346" t="s">
        <v>14950</v>
      </c>
      <c r="Q1006" s="346" t="s">
        <v>14951</v>
      </c>
      <c r="R1006" s="347">
        <f t="shared" si="168"/>
        <v>0</v>
      </c>
      <c r="S1006" s="347">
        <f t="shared" si="169"/>
        <v>0</v>
      </c>
      <c r="T1006" s="347">
        <f t="shared" si="170"/>
        <v>0</v>
      </c>
      <c r="U1006" s="347">
        <f t="shared" si="171"/>
        <v>0</v>
      </c>
      <c r="V1006" s="347">
        <f t="shared" si="172"/>
        <v>0</v>
      </c>
      <c r="W1006" s="347">
        <f t="shared" si="173"/>
        <v>0</v>
      </c>
      <c r="X1006" s="347">
        <f t="shared" si="174"/>
        <v>0</v>
      </c>
      <c r="Y1006" s="347">
        <f t="shared" si="175"/>
        <v>0</v>
      </c>
      <c r="Z1006" s="347">
        <f t="shared" si="176"/>
        <v>0</v>
      </c>
      <c r="AA1006" s="347">
        <f t="shared" si="177"/>
        <v>0</v>
      </c>
      <c r="AB1006" s="347" t="str">
        <f t="shared" si="178"/>
        <v/>
      </c>
      <c r="AC1006" s="347" t="str">
        <f t="shared" si="179"/>
        <v/>
      </c>
      <c r="AD1006" s="347" t="str">
        <f t="shared" si="180"/>
        <v/>
      </c>
      <c r="AE1006" s="347" t="str">
        <f t="shared" si="181"/>
        <v/>
      </c>
    </row>
    <row r="1007" spans="1:31" s="344" customFormat="1" ht="21" customHeight="1" x14ac:dyDescent="0.25">
      <c r="A1007" s="346" t="s">
        <v>14128</v>
      </c>
      <c r="B1007" s="346" t="s">
        <v>16129</v>
      </c>
      <c r="C1007" s="346" t="s">
        <v>16130</v>
      </c>
      <c r="D1007" s="346" t="s">
        <v>1</v>
      </c>
      <c r="E1007" s="346" t="s">
        <v>14954</v>
      </c>
      <c r="F1007" s="346">
        <v>5</v>
      </c>
      <c r="G1007" s="346">
        <v>0</v>
      </c>
      <c r="H1007" s="346">
        <v>0</v>
      </c>
      <c r="I1007" s="346"/>
      <c r="J1007" s="346"/>
      <c r="K1007" s="346"/>
      <c r="L1007" s="346"/>
      <c r="M1007" s="346"/>
      <c r="N1007" s="346"/>
      <c r="O1007" s="346"/>
      <c r="P1007" s="346"/>
      <c r="Q1007" s="346"/>
      <c r="R1007" s="347">
        <f t="shared" si="168"/>
        <v>0</v>
      </c>
      <c r="S1007" s="347">
        <f t="shared" si="169"/>
        <v>0</v>
      </c>
      <c r="T1007" s="347">
        <f t="shared" si="170"/>
        <v>0</v>
      </c>
      <c r="U1007" s="347">
        <f t="shared" si="171"/>
        <v>0</v>
      </c>
      <c r="V1007" s="347">
        <f t="shared" si="172"/>
        <v>0</v>
      </c>
      <c r="W1007" s="347">
        <f t="shared" si="173"/>
        <v>0</v>
      </c>
      <c r="X1007" s="347">
        <f t="shared" si="174"/>
        <v>0</v>
      </c>
      <c r="Y1007" s="347">
        <f t="shared" si="175"/>
        <v>0</v>
      </c>
      <c r="Z1007" s="347">
        <f t="shared" si="176"/>
        <v>0</v>
      </c>
      <c r="AA1007" s="347">
        <f t="shared" si="177"/>
        <v>0</v>
      </c>
      <c r="AB1007" s="347" t="str">
        <f t="shared" si="178"/>
        <v/>
      </c>
      <c r="AC1007" s="347" t="str">
        <f t="shared" si="179"/>
        <v/>
      </c>
      <c r="AD1007" s="347" t="str">
        <f t="shared" si="180"/>
        <v/>
      </c>
      <c r="AE1007" s="347" t="str">
        <f t="shared" si="181"/>
        <v/>
      </c>
    </row>
    <row r="1008" spans="1:31" s="344" customFormat="1" ht="21" customHeight="1" x14ac:dyDescent="0.25">
      <c r="A1008" s="346" t="s">
        <v>14137</v>
      </c>
      <c r="B1008" s="346" t="s">
        <v>16131</v>
      </c>
      <c r="C1008" s="346" t="s">
        <v>15517</v>
      </c>
      <c r="D1008" s="346" t="s">
        <v>4</v>
      </c>
      <c r="E1008" s="346" t="s">
        <v>103</v>
      </c>
      <c r="F1008" s="346">
        <v>1</v>
      </c>
      <c r="G1008" s="346">
        <v>4</v>
      </c>
      <c r="H1008" s="346">
        <v>0</v>
      </c>
      <c r="I1008" s="346" t="s">
        <v>15517</v>
      </c>
      <c r="J1008" s="346"/>
      <c r="K1008" s="346" t="s">
        <v>15518</v>
      </c>
      <c r="L1008" s="346"/>
      <c r="M1008" s="346" t="s">
        <v>15517</v>
      </c>
      <c r="N1008" s="346" t="s">
        <v>15519</v>
      </c>
      <c r="O1008" s="346" t="s">
        <v>15520</v>
      </c>
      <c r="P1008" s="346" t="s">
        <v>15521</v>
      </c>
      <c r="Q1008" s="346" t="s">
        <v>15522</v>
      </c>
      <c r="R1008" s="347">
        <f t="shared" si="168"/>
        <v>0</v>
      </c>
      <c r="S1008" s="347">
        <f t="shared" si="169"/>
        <v>0</v>
      </c>
      <c r="T1008" s="347">
        <f t="shared" si="170"/>
        <v>0</v>
      </c>
      <c r="U1008" s="347">
        <f t="shared" si="171"/>
        <v>0</v>
      </c>
      <c r="V1008" s="347">
        <f t="shared" si="172"/>
        <v>0</v>
      </c>
      <c r="W1008" s="347">
        <f t="shared" si="173"/>
        <v>0</v>
      </c>
      <c r="X1008" s="347">
        <f t="shared" si="174"/>
        <v>0</v>
      </c>
      <c r="Y1008" s="347">
        <f t="shared" si="175"/>
        <v>0</v>
      </c>
      <c r="Z1008" s="347">
        <f t="shared" si="176"/>
        <v>0</v>
      </c>
      <c r="AA1008" s="347">
        <f t="shared" si="177"/>
        <v>0</v>
      </c>
      <c r="AB1008" s="347" t="str">
        <f t="shared" si="178"/>
        <v/>
      </c>
      <c r="AC1008" s="347" t="str">
        <f t="shared" si="179"/>
        <v/>
      </c>
      <c r="AD1008" s="347" t="str">
        <f t="shared" si="180"/>
        <v/>
      </c>
      <c r="AE1008" s="347" t="str">
        <f t="shared" si="181"/>
        <v/>
      </c>
    </row>
    <row r="1009" spans="1:31" s="344" customFormat="1" ht="21" customHeight="1" x14ac:dyDescent="0.25">
      <c r="A1009" s="346" t="s">
        <v>14137</v>
      </c>
      <c r="B1009" s="346" t="s">
        <v>16132</v>
      </c>
      <c r="C1009" s="346" t="s">
        <v>15524</v>
      </c>
      <c r="D1009" s="346" t="s">
        <v>4</v>
      </c>
      <c r="E1009" s="346" t="s">
        <v>103</v>
      </c>
      <c r="F1009" s="346">
        <v>2</v>
      </c>
      <c r="G1009" s="346">
        <v>3</v>
      </c>
      <c r="H1009" s="346">
        <v>0</v>
      </c>
      <c r="I1009" s="346" t="s">
        <v>15524</v>
      </c>
      <c r="J1009" s="346"/>
      <c r="K1009" s="346" t="s">
        <v>15525</v>
      </c>
      <c r="L1009" s="346"/>
      <c r="M1009" s="346" t="s">
        <v>15524</v>
      </c>
      <c r="N1009" s="346" t="s">
        <v>15526</v>
      </c>
      <c r="O1009" s="346" t="s">
        <v>16085</v>
      </c>
      <c r="P1009" s="346"/>
      <c r="Q1009" s="346"/>
      <c r="R1009" s="347">
        <f t="shared" si="168"/>
        <v>0</v>
      </c>
      <c r="S1009" s="347">
        <f t="shared" si="169"/>
        <v>0</v>
      </c>
      <c r="T1009" s="347">
        <f t="shared" si="170"/>
        <v>0</v>
      </c>
      <c r="U1009" s="347">
        <f t="shared" si="171"/>
        <v>0</v>
      </c>
      <c r="V1009" s="347">
        <f t="shared" si="172"/>
        <v>0</v>
      </c>
      <c r="W1009" s="347">
        <f t="shared" si="173"/>
        <v>0</v>
      </c>
      <c r="X1009" s="347">
        <f t="shared" si="174"/>
        <v>0</v>
      </c>
      <c r="Y1009" s="347">
        <f t="shared" si="175"/>
        <v>0</v>
      </c>
      <c r="Z1009" s="347">
        <f t="shared" si="176"/>
        <v>0</v>
      </c>
      <c r="AA1009" s="347">
        <f t="shared" si="177"/>
        <v>0</v>
      </c>
      <c r="AB1009" s="347" t="str">
        <f t="shared" si="178"/>
        <v/>
      </c>
      <c r="AC1009" s="347" t="str">
        <f t="shared" si="179"/>
        <v/>
      </c>
      <c r="AD1009" s="347" t="str">
        <f t="shared" si="180"/>
        <v/>
      </c>
      <c r="AE1009" s="347" t="str">
        <f t="shared" si="181"/>
        <v/>
      </c>
    </row>
    <row r="1010" spans="1:31" s="344" customFormat="1" ht="21" customHeight="1" x14ac:dyDescent="0.25">
      <c r="A1010" s="346" t="s">
        <v>14137</v>
      </c>
      <c r="B1010" s="346" t="s">
        <v>16133</v>
      </c>
      <c r="C1010" s="346" t="s">
        <v>14933</v>
      </c>
      <c r="D1010" s="346" t="s">
        <v>4</v>
      </c>
      <c r="E1010" s="346" t="s">
        <v>103</v>
      </c>
      <c r="F1010" s="346">
        <v>3</v>
      </c>
      <c r="G1010" s="346">
        <v>3</v>
      </c>
      <c r="H1010" s="346">
        <v>0</v>
      </c>
      <c r="I1010" s="346" t="s">
        <v>14933</v>
      </c>
      <c r="J1010" s="346"/>
      <c r="K1010" s="346" t="s">
        <v>14934</v>
      </c>
      <c r="L1010" s="346"/>
      <c r="M1010" s="346" t="s">
        <v>14933</v>
      </c>
      <c r="N1010" s="346" t="s">
        <v>14935</v>
      </c>
      <c r="O1010" s="346" t="s">
        <v>14936</v>
      </c>
      <c r="P1010" s="346" t="s">
        <v>14937</v>
      </c>
      <c r="Q1010" s="346" t="s">
        <v>14938</v>
      </c>
      <c r="R1010" s="347">
        <f t="shared" si="168"/>
        <v>0</v>
      </c>
      <c r="S1010" s="347">
        <f t="shared" si="169"/>
        <v>0</v>
      </c>
      <c r="T1010" s="347">
        <f t="shared" si="170"/>
        <v>0</v>
      </c>
      <c r="U1010" s="347">
        <f t="shared" si="171"/>
        <v>0</v>
      </c>
      <c r="V1010" s="347">
        <f t="shared" si="172"/>
        <v>0</v>
      </c>
      <c r="W1010" s="347">
        <f t="shared" si="173"/>
        <v>0</v>
      </c>
      <c r="X1010" s="347">
        <f t="shared" si="174"/>
        <v>0</v>
      </c>
      <c r="Y1010" s="347">
        <f t="shared" si="175"/>
        <v>0</v>
      </c>
      <c r="Z1010" s="347">
        <f t="shared" si="176"/>
        <v>0</v>
      </c>
      <c r="AA1010" s="347">
        <f t="shared" si="177"/>
        <v>0</v>
      </c>
      <c r="AB1010" s="347" t="str">
        <f t="shared" si="178"/>
        <v/>
      </c>
      <c r="AC1010" s="347" t="str">
        <f t="shared" si="179"/>
        <v/>
      </c>
      <c r="AD1010" s="347" t="str">
        <f t="shared" si="180"/>
        <v/>
      </c>
      <c r="AE1010" s="347" t="str">
        <f t="shared" si="181"/>
        <v/>
      </c>
    </row>
    <row r="1011" spans="1:31" s="344" customFormat="1" ht="21" customHeight="1" x14ac:dyDescent="0.25">
      <c r="A1011" s="346" t="s">
        <v>14137</v>
      </c>
      <c r="B1011" s="346" t="s">
        <v>16134</v>
      </c>
      <c r="C1011" s="346" t="s">
        <v>14940</v>
      </c>
      <c r="D1011" s="346" t="s">
        <v>4</v>
      </c>
      <c r="E1011" s="346" t="s">
        <v>103</v>
      </c>
      <c r="F1011" s="346">
        <v>4</v>
      </c>
      <c r="G1011" s="346">
        <v>2</v>
      </c>
      <c r="H1011" s="346">
        <v>0</v>
      </c>
      <c r="I1011" s="346" t="s">
        <v>14940</v>
      </c>
      <c r="J1011" s="346"/>
      <c r="K1011" s="346" t="s">
        <v>14941</v>
      </c>
      <c r="L1011" s="346"/>
      <c r="M1011" s="346" t="s">
        <v>14940</v>
      </c>
      <c r="N1011" s="346" t="s">
        <v>126</v>
      </c>
      <c r="O1011" s="346" t="s">
        <v>14942</v>
      </c>
      <c r="P1011" s="346" t="s">
        <v>14943</v>
      </c>
      <c r="Q1011" s="346" t="s">
        <v>14944</v>
      </c>
      <c r="R1011" s="347">
        <f t="shared" si="168"/>
        <v>0</v>
      </c>
      <c r="S1011" s="347">
        <f t="shared" si="169"/>
        <v>0</v>
      </c>
      <c r="T1011" s="347">
        <f t="shared" si="170"/>
        <v>0</v>
      </c>
      <c r="U1011" s="347">
        <f t="shared" si="171"/>
        <v>0</v>
      </c>
      <c r="V1011" s="347">
        <f t="shared" si="172"/>
        <v>0</v>
      </c>
      <c r="W1011" s="347">
        <f t="shared" si="173"/>
        <v>0</v>
      </c>
      <c r="X1011" s="347">
        <f t="shared" si="174"/>
        <v>0</v>
      </c>
      <c r="Y1011" s="347">
        <f t="shared" si="175"/>
        <v>0</v>
      </c>
      <c r="Z1011" s="347">
        <f t="shared" si="176"/>
        <v>0</v>
      </c>
      <c r="AA1011" s="347">
        <f t="shared" si="177"/>
        <v>0</v>
      </c>
      <c r="AB1011" s="347" t="str">
        <f t="shared" si="178"/>
        <v/>
      </c>
      <c r="AC1011" s="347" t="str">
        <f t="shared" si="179"/>
        <v/>
      </c>
      <c r="AD1011" s="347" t="str">
        <f t="shared" si="180"/>
        <v/>
      </c>
      <c r="AE1011" s="347" t="str">
        <f t="shared" si="181"/>
        <v/>
      </c>
    </row>
    <row r="1012" spans="1:31" s="344" customFormat="1" ht="21" customHeight="1" x14ac:dyDescent="0.25">
      <c r="A1012" s="346" t="s">
        <v>14137</v>
      </c>
      <c r="B1012" s="346" t="s">
        <v>16135</v>
      </c>
      <c r="C1012" s="346" t="s">
        <v>16136</v>
      </c>
      <c r="D1012" s="346" t="s">
        <v>4</v>
      </c>
      <c r="E1012" s="346" t="s">
        <v>14954</v>
      </c>
      <c r="F1012" s="346">
        <v>5</v>
      </c>
      <c r="G1012" s="346">
        <v>0</v>
      </c>
      <c r="H1012" s="346">
        <v>0</v>
      </c>
      <c r="I1012" s="346"/>
      <c r="J1012" s="346"/>
      <c r="K1012" s="346"/>
      <c r="L1012" s="346"/>
      <c r="M1012" s="346"/>
      <c r="N1012" s="346"/>
      <c r="O1012" s="346"/>
      <c r="P1012" s="346"/>
      <c r="Q1012" s="346"/>
      <c r="R1012" s="347">
        <f t="shared" si="168"/>
        <v>0</v>
      </c>
      <c r="S1012" s="347">
        <f t="shared" si="169"/>
        <v>0</v>
      </c>
      <c r="T1012" s="347">
        <f t="shared" si="170"/>
        <v>0</v>
      </c>
      <c r="U1012" s="347">
        <f t="shared" si="171"/>
        <v>0</v>
      </c>
      <c r="V1012" s="347">
        <f t="shared" si="172"/>
        <v>0</v>
      </c>
      <c r="W1012" s="347">
        <f t="shared" si="173"/>
        <v>0</v>
      </c>
      <c r="X1012" s="347">
        <f t="shared" si="174"/>
        <v>0</v>
      </c>
      <c r="Y1012" s="347">
        <f t="shared" si="175"/>
        <v>0</v>
      </c>
      <c r="Z1012" s="347">
        <f t="shared" si="176"/>
        <v>0</v>
      </c>
      <c r="AA1012" s="347">
        <f t="shared" si="177"/>
        <v>0</v>
      </c>
      <c r="AB1012" s="347" t="str">
        <f t="shared" si="178"/>
        <v/>
      </c>
      <c r="AC1012" s="347" t="str">
        <f t="shared" si="179"/>
        <v/>
      </c>
      <c r="AD1012" s="347" t="str">
        <f t="shared" si="180"/>
        <v/>
      </c>
      <c r="AE1012" s="347" t="str">
        <f t="shared" si="181"/>
        <v/>
      </c>
    </row>
    <row r="1013" spans="1:31" s="344" customFormat="1" ht="21" customHeight="1" x14ac:dyDescent="0.25">
      <c r="A1013" s="346" t="s">
        <v>14137</v>
      </c>
      <c r="B1013" s="346" t="s">
        <v>16137</v>
      </c>
      <c r="C1013" s="346" t="s">
        <v>15517</v>
      </c>
      <c r="D1013" s="346" t="s">
        <v>1</v>
      </c>
      <c r="E1013" s="346" t="s">
        <v>103</v>
      </c>
      <c r="F1013" s="346">
        <v>1</v>
      </c>
      <c r="G1013" s="346">
        <v>0</v>
      </c>
      <c r="H1013" s="346">
        <v>3</v>
      </c>
      <c r="I1013" s="346"/>
      <c r="J1013" s="346" t="s">
        <v>15517</v>
      </c>
      <c r="K1013" s="346"/>
      <c r="L1013" s="346" t="s">
        <v>15532</v>
      </c>
      <c r="M1013" s="346" t="s">
        <v>15517</v>
      </c>
      <c r="N1013" s="346" t="s">
        <v>15519</v>
      </c>
      <c r="O1013" s="346" t="s">
        <v>15520</v>
      </c>
      <c r="P1013" s="346" t="s">
        <v>15521</v>
      </c>
      <c r="Q1013" s="346" t="s">
        <v>15522</v>
      </c>
      <c r="R1013" s="347">
        <f t="shared" si="168"/>
        <v>0</v>
      </c>
      <c r="S1013" s="347">
        <f t="shared" si="169"/>
        <v>0</v>
      </c>
      <c r="T1013" s="347">
        <f t="shared" si="170"/>
        <v>0</v>
      </c>
      <c r="U1013" s="347">
        <f t="shared" si="171"/>
        <v>0</v>
      </c>
      <c r="V1013" s="347">
        <f t="shared" si="172"/>
        <v>0</v>
      </c>
      <c r="W1013" s="347">
        <f t="shared" si="173"/>
        <v>0</v>
      </c>
      <c r="X1013" s="347">
        <f t="shared" si="174"/>
        <v>0</v>
      </c>
      <c r="Y1013" s="347">
        <f t="shared" si="175"/>
        <v>0</v>
      </c>
      <c r="Z1013" s="347">
        <f t="shared" si="176"/>
        <v>0</v>
      </c>
      <c r="AA1013" s="347">
        <f t="shared" si="177"/>
        <v>0</v>
      </c>
      <c r="AB1013" s="347" t="str">
        <f t="shared" si="178"/>
        <v/>
      </c>
      <c r="AC1013" s="347" t="str">
        <f t="shared" si="179"/>
        <v/>
      </c>
      <c r="AD1013" s="347" t="str">
        <f t="shared" si="180"/>
        <v/>
      </c>
      <c r="AE1013" s="347" t="str">
        <f t="shared" si="181"/>
        <v/>
      </c>
    </row>
    <row r="1014" spans="1:31" s="344" customFormat="1" ht="21" customHeight="1" x14ac:dyDescent="0.25">
      <c r="A1014" s="346" t="s">
        <v>14137</v>
      </c>
      <c r="B1014" s="346" t="s">
        <v>16138</v>
      </c>
      <c r="C1014" s="346" t="s">
        <v>15524</v>
      </c>
      <c r="D1014" s="346" t="s">
        <v>1</v>
      </c>
      <c r="E1014" s="346" t="s">
        <v>103</v>
      </c>
      <c r="F1014" s="346">
        <v>2</v>
      </c>
      <c r="G1014" s="346">
        <v>0</v>
      </c>
      <c r="H1014" s="346">
        <v>3</v>
      </c>
      <c r="I1014" s="346"/>
      <c r="J1014" s="346" t="s">
        <v>15524</v>
      </c>
      <c r="K1014" s="346"/>
      <c r="L1014" s="346" t="s">
        <v>15534</v>
      </c>
      <c r="M1014" s="346" t="s">
        <v>15524</v>
      </c>
      <c r="N1014" s="346" t="s">
        <v>15526</v>
      </c>
      <c r="O1014" s="346" t="s">
        <v>16085</v>
      </c>
      <c r="P1014" s="346"/>
      <c r="Q1014" s="346"/>
      <c r="R1014" s="347">
        <f t="shared" si="168"/>
        <v>0</v>
      </c>
      <c r="S1014" s="347">
        <f t="shared" si="169"/>
        <v>0</v>
      </c>
      <c r="T1014" s="347">
        <f t="shared" si="170"/>
        <v>0</v>
      </c>
      <c r="U1014" s="347">
        <f t="shared" si="171"/>
        <v>0</v>
      </c>
      <c r="V1014" s="347">
        <f t="shared" si="172"/>
        <v>0</v>
      </c>
      <c r="W1014" s="347">
        <f t="shared" si="173"/>
        <v>0</v>
      </c>
      <c r="X1014" s="347">
        <f t="shared" si="174"/>
        <v>0</v>
      </c>
      <c r="Y1014" s="347">
        <f t="shared" si="175"/>
        <v>0</v>
      </c>
      <c r="Z1014" s="347">
        <f t="shared" si="176"/>
        <v>0</v>
      </c>
      <c r="AA1014" s="347">
        <f t="shared" si="177"/>
        <v>0</v>
      </c>
      <c r="AB1014" s="347" t="str">
        <f t="shared" si="178"/>
        <v/>
      </c>
      <c r="AC1014" s="347" t="str">
        <f t="shared" si="179"/>
        <v/>
      </c>
      <c r="AD1014" s="347" t="str">
        <f t="shared" si="180"/>
        <v/>
      </c>
      <c r="AE1014" s="347" t="str">
        <f t="shared" si="181"/>
        <v/>
      </c>
    </row>
    <row r="1015" spans="1:31" s="344" customFormat="1" ht="21" customHeight="1" x14ac:dyDescent="0.25">
      <c r="A1015" s="346" t="s">
        <v>14137</v>
      </c>
      <c r="B1015" s="346" t="s">
        <v>16139</v>
      </c>
      <c r="C1015" s="346" t="s">
        <v>14940</v>
      </c>
      <c r="D1015" s="346" t="s">
        <v>1</v>
      </c>
      <c r="E1015" s="346" t="s">
        <v>103</v>
      </c>
      <c r="F1015" s="346">
        <v>3</v>
      </c>
      <c r="G1015" s="346">
        <v>0</v>
      </c>
      <c r="H1015" s="346">
        <v>2</v>
      </c>
      <c r="I1015" s="346"/>
      <c r="J1015" s="346" t="s">
        <v>14940</v>
      </c>
      <c r="K1015" s="346"/>
      <c r="L1015" s="346" t="s">
        <v>14957</v>
      </c>
      <c r="M1015" s="346" t="s">
        <v>14940</v>
      </c>
      <c r="N1015" s="346" t="s">
        <v>126</v>
      </c>
      <c r="O1015" s="346" t="s">
        <v>14942</v>
      </c>
      <c r="P1015" s="346" t="s">
        <v>14943</v>
      </c>
      <c r="Q1015" s="346" t="s">
        <v>14944</v>
      </c>
      <c r="R1015" s="347">
        <f t="shared" si="168"/>
        <v>0</v>
      </c>
      <c r="S1015" s="347">
        <f t="shared" si="169"/>
        <v>0</v>
      </c>
      <c r="T1015" s="347">
        <f t="shared" si="170"/>
        <v>0</v>
      </c>
      <c r="U1015" s="347">
        <f t="shared" si="171"/>
        <v>0</v>
      </c>
      <c r="V1015" s="347">
        <f t="shared" si="172"/>
        <v>0</v>
      </c>
      <c r="W1015" s="347">
        <f t="shared" si="173"/>
        <v>0</v>
      </c>
      <c r="X1015" s="347">
        <f t="shared" si="174"/>
        <v>0</v>
      </c>
      <c r="Y1015" s="347">
        <f t="shared" si="175"/>
        <v>0</v>
      </c>
      <c r="Z1015" s="347">
        <f t="shared" si="176"/>
        <v>0</v>
      </c>
      <c r="AA1015" s="347">
        <f t="shared" si="177"/>
        <v>0</v>
      </c>
      <c r="AB1015" s="347" t="str">
        <f t="shared" si="178"/>
        <v/>
      </c>
      <c r="AC1015" s="347" t="str">
        <f t="shared" si="179"/>
        <v/>
      </c>
      <c r="AD1015" s="347" t="str">
        <f t="shared" si="180"/>
        <v/>
      </c>
      <c r="AE1015" s="347" t="str">
        <f t="shared" si="181"/>
        <v/>
      </c>
    </row>
    <row r="1016" spans="1:31" s="344" customFormat="1" ht="21" customHeight="1" x14ac:dyDescent="0.25">
      <c r="A1016" s="346" t="s">
        <v>14137</v>
      </c>
      <c r="B1016" s="346" t="s">
        <v>16140</v>
      </c>
      <c r="C1016" s="346" t="s">
        <v>14946</v>
      </c>
      <c r="D1016" s="346" t="s">
        <v>1</v>
      </c>
      <c r="E1016" s="346" t="s">
        <v>103</v>
      </c>
      <c r="F1016" s="346">
        <v>4</v>
      </c>
      <c r="G1016" s="346">
        <v>0</v>
      </c>
      <c r="H1016" s="346">
        <v>2</v>
      </c>
      <c r="I1016" s="346"/>
      <c r="J1016" s="346" t="s">
        <v>14946</v>
      </c>
      <c r="K1016" s="346"/>
      <c r="L1016" s="346" t="s">
        <v>14959</v>
      </c>
      <c r="M1016" s="346" t="s">
        <v>14946</v>
      </c>
      <c r="N1016" s="346" t="s">
        <v>14948</v>
      </c>
      <c r="O1016" s="346" t="s">
        <v>14949</v>
      </c>
      <c r="P1016" s="346" t="s">
        <v>14950</v>
      </c>
      <c r="Q1016" s="346" t="s">
        <v>14951</v>
      </c>
      <c r="R1016" s="347">
        <f t="shared" si="168"/>
        <v>0</v>
      </c>
      <c r="S1016" s="347">
        <f t="shared" si="169"/>
        <v>0</v>
      </c>
      <c r="T1016" s="347">
        <f t="shared" si="170"/>
        <v>0</v>
      </c>
      <c r="U1016" s="347">
        <f t="shared" si="171"/>
        <v>0</v>
      </c>
      <c r="V1016" s="347">
        <f t="shared" si="172"/>
        <v>0</v>
      </c>
      <c r="W1016" s="347">
        <f t="shared" si="173"/>
        <v>0</v>
      </c>
      <c r="X1016" s="347">
        <f t="shared" si="174"/>
        <v>0</v>
      </c>
      <c r="Y1016" s="347">
        <f t="shared" si="175"/>
        <v>0</v>
      </c>
      <c r="Z1016" s="347">
        <f t="shared" si="176"/>
        <v>0</v>
      </c>
      <c r="AA1016" s="347">
        <f t="shared" si="177"/>
        <v>0</v>
      </c>
      <c r="AB1016" s="347" t="str">
        <f t="shared" si="178"/>
        <v/>
      </c>
      <c r="AC1016" s="347" t="str">
        <f t="shared" si="179"/>
        <v/>
      </c>
      <c r="AD1016" s="347" t="str">
        <f t="shared" si="180"/>
        <v/>
      </c>
      <c r="AE1016" s="347" t="str">
        <f t="shared" si="181"/>
        <v/>
      </c>
    </row>
    <row r="1017" spans="1:31" s="344" customFormat="1" ht="21" customHeight="1" x14ac:dyDescent="0.25">
      <c r="A1017" s="346" t="s">
        <v>14137</v>
      </c>
      <c r="B1017" s="346" t="s">
        <v>16141</v>
      </c>
      <c r="C1017" s="346" t="s">
        <v>16142</v>
      </c>
      <c r="D1017" s="346" t="s">
        <v>1</v>
      </c>
      <c r="E1017" s="346" t="s">
        <v>14954</v>
      </c>
      <c r="F1017" s="346">
        <v>5</v>
      </c>
      <c r="G1017" s="346">
        <v>0</v>
      </c>
      <c r="H1017" s="346">
        <v>0</v>
      </c>
      <c r="I1017" s="346"/>
      <c r="J1017" s="346"/>
      <c r="K1017" s="346"/>
      <c r="L1017" s="346"/>
      <c r="M1017" s="346"/>
      <c r="N1017" s="346"/>
      <c r="O1017" s="346"/>
      <c r="P1017" s="346"/>
      <c r="Q1017" s="346"/>
      <c r="R1017" s="347">
        <f t="shared" si="168"/>
        <v>0</v>
      </c>
      <c r="S1017" s="347">
        <f t="shared" si="169"/>
        <v>0</v>
      </c>
      <c r="T1017" s="347">
        <f t="shared" si="170"/>
        <v>0</v>
      </c>
      <c r="U1017" s="347">
        <f t="shared" si="171"/>
        <v>0</v>
      </c>
      <c r="V1017" s="347">
        <f t="shared" si="172"/>
        <v>0</v>
      </c>
      <c r="W1017" s="347">
        <f t="shared" si="173"/>
        <v>0</v>
      </c>
      <c r="X1017" s="347">
        <f t="shared" si="174"/>
        <v>0</v>
      </c>
      <c r="Y1017" s="347">
        <f t="shared" si="175"/>
        <v>0</v>
      </c>
      <c r="Z1017" s="347">
        <f t="shared" si="176"/>
        <v>0</v>
      </c>
      <c r="AA1017" s="347">
        <f t="shared" si="177"/>
        <v>0</v>
      </c>
      <c r="AB1017" s="347" t="str">
        <f t="shared" si="178"/>
        <v/>
      </c>
      <c r="AC1017" s="347" t="str">
        <f t="shared" si="179"/>
        <v/>
      </c>
      <c r="AD1017" s="347" t="str">
        <f t="shared" si="180"/>
        <v/>
      </c>
      <c r="AE1017" s="347" t="str">
        <f t="shared" si="181"/>
        <v/>
      </c>
    </row>
    <row r="1018" spans="1:31" s="344" customFormat="1" ht="21" customHeight="1" x14ac:dyDescent="0.25">
      <c r="A1018" s="346" t="s">
        <v>14146</v>
      </c>
      <c r="B1018" s="346" t="s">
        <v>16143</v>
      </c>
      <c r="C1018" s="346" t="s">
        <v>15540</v>
      </c>
      <c r="D1018" s="346" t="s">
        <v>4</v>
      </c>
      <c r="E1018" s="346" t="s">
        <v>103</v>
      </c>
      <c r="F1018" s="346">
        <v>1</v>
      </c>
      <c r="G1018" s="346">
        <v>3</v>
      </c>
      <c r="H1018" s="346">
        <v>0</v>
      </c>
      <c r="I1018" s="346" t="s">
        <v>15540</v>
      </c>
      <c r="J1018" s="346"/>
      <c r="K1018" s="346" t="s">
        <v>15541</v>
      </c>
      <c r="L1018" s="346"/>
      <c r="M1018" s="346" t="s">
        <v>15540</v>
      </c>
      <c r="N1018" s="346" t="s">
        <v>15542</v>
      </c>
      <c r="O1018" s="346" t="s">
        <v>15543</v>
      </c>
      <c r="P1018" s="346" t="s">
        <v>11</v>
      </c>
      <c r="Q1018" s="346" t="s">
        <v>15544</v>
      </c>
      <c r="R1018" s="347">
        <f t="shared" si="168"/>
        <v>0</v>
      </c>
      <c r="S1018" s="347">
        <f t="shared" si="169"/>
        <v>0</v>
      </c>
      <c r="T1018" s="347">
        <f t="shared" si="170"/>
        <v>0</v>
      </c>
      <c r="U1018" s="347">
        <f t="shared" si="171"/>
        <v>0</v>
      </c>
      <c r="V1018" s="347">
        <f t="shared" si="172"/>
        <v>0</v>
      </c>
      <c r="W1018" s="347">
        <f t="shared" si="173"/>
        <v>0</v>
      </c>
      <c r="X1018" s="347">
        <f t="shared" si="174"/>
        <v>0</v>
      </c>
      <c r="Y1018" s="347">
        <f t="shared" si="175"/>
        <v>0</v>
      </c>
      <c r="Z1018" s="347">
        <f t="shared" si="176"/>
        <v>0</v>
      </c>
      <c r="AA1018" s="347">
        <f t="shared" si="177"/>
        <v>0</v>
      </c>
      <c r="AB1018" s="347" t="str">
        <f t="shared" si="178"/>
        <v/>
      </c>
      <c r="AC1018" s="347" t="str">
        <f t="shared" si="179"/>
        <v/>
      </c>
      <c r="AD1018" s="347" t="str">
        <f t="shared" si="180"/>
        <v/>
      </c>
      <c r="AE1018" s="347" t="str">
        <f t="shared" si="181"/>
        <v/>
      </c>
    </row>
    <row r="1019" spans="1:31" s="344" customFormat="1" ht="21" customHeight="1" x14ac:dyDescent="0.25">
      <c r="A1019" s="346" t="s">
        <v>14146</v>
      </c>
      <c r="B1019" s="346" t="s">
        <v>16144</v>
      </c>
      <c r="C1019" s="346" t="s">
        <v>15546</v>
      </c>
      <c r="D1019" s="346" t="s">
        <v>4</v>
      </c>
      <c r="E1019" s="346" t="s">
        <v>103</v>
      </c>
      <c r="F1019" s="346">
        <v>2</v>
      </c>
      <c r="G1019" s="346">
        <v>3</v>
      </c>
      <c r="H1019" s="346">
        <v>0</v>
      </c>
      <c r="I1019" s="346" t="s">
        <v>15546</v>
      </c>
      <c r="J1019" s="346"/>
      <c r="K1019" s="346" t="s">
        <v>15547</v>
      </c>
      <c r="L1019" s="346"/>
      <c r="M1019" s="346" t="s">
        <v>15546</v>
      </c>
      <c r="N1019" s="346" t="s">
        <v>15391</v>
      </c>
      <c r="O1019" s="346" t="s">
        <v>15393</v>
      </c>
      <c r="P1019" s="346" t="s">
        <v>15394</v>
      </c>
      <c r="Q1019" s="346" t="s">
        <v>15395</v>
      </c>
      <c r="R1019" s="347">
        <f t="shared" si="168"/>
        <v>0</v>
      </c>
      <c r="S1019" s="347">
        <f t="shared" si="169"/>
        <v>0</v>
      </c>
      <c r="T1019" s="347">
        <f t="shared" si="170"/>
        <v>0</v>
      </c>
      <c r="U1019" s="347">
        <f t="shared" si="171"/>
        <v>0</v>
      </c>
      <c r="V1019" s="347">
        <f t="shared" si="172"/>
        <v>0</v>
      </c>
      <c r="W1019" s="347">
        <f t="shared" si="173"/>
        <v>0</v>
      </c>
      <c r="X1019" s="347">
        <f t="shared" si="174"/>
        <v>0</v>
      </c>
      <c r="Y1019" s="347">
        <f t="shared" si="175"/>
        <v>0</v>
      </c>
      <c r="Z1019" s="347">
        <f t="shared" si="176"/>
        <v>0</v>
      </c>
      <c r="AA1019" s="347">
        <f t="shared" si="177"/>
        <v>0</v>
      </c>
      <c r="AB1019" s="347" t="str">
        <f t="shared" si="178"/>
        <v/>
      </c>
      <c r="AC1019" s="347" t="str">
        <f t="shared" si="179"/>
        <v/>
      </c>
      <c r="AD1019" s="347" t="str">
        <f t="shared" si="180"/>
        <v/>
      </c>
      <c r="AE1019" s="347" t="str">
        <f t="shared" si="181"/>
        <v/>
      </c>
    </row>
    <row r="1020" spans="1:31" s="344" customFormat="1" ht="21" customHeight="1" x14ac:dyDescent="0.25">
      <c r="A1020" s="346" t="s">
        <v>14146</v>
      </c>
      <c r="B1020" s="346" t="s">
        <v>16145</v>
      </c>
      <c r="C1020" s="346" t="s">
        <v>14933</v>
      </c>
      <c r="D1020" s="346" t="s">
        <v>4</v>
      </c>
      <c r="E1020" s="346" t="s">
        <v>103</v>
      </c>
      <c r="F1020" s="346">
        <v>3</v>
      </c>
      <c r="G1020" s="346">
        <v>3</v>
      </c>
      <c r="H1020" s="346">
        <v>0</v>
      </c>
      <c r="I1020" s="346" t="s">
        <v>14933</v>
      </c>
      <c r="J1020" s="346"/>
      <c r="K1020" s="346" t="s">
        <v>14934</v>
      </c>
      <c r="L1020" s="346"/>
      <c r="M1020" s="346" t="s">
        <v>14933</v>
      </c>
      <c r="N1020" s="346" t="s">
        <v>14935</v>
      </c>
      <c r="O1020" s="346" t="s">
        <v>14936</v>
      </c>
      <c r="P1020" s="346" t="s">
        <v>14937</v>
      </c>
      <c r="Q1020" s="346" t="s">
        <v>14938</v>
      </c>
      <c r="R1020" s="347">
        <f t="shared" ref="R1020:R1083" si="182">IF(AND($A1020=$B$20,$D1020="PRO",$E1020="POS"),1,0)</f>
        <v>0</v>
      </c>
      <c r="S1020" s="347">
        <f t="shared" ref="S1020:S1083" si="183">IF(AND($A1020=$B$20,$D1020="CFA",$E1020="POS"),1,0)</f>
        <v>0</v>
      </c>
      <c r="T1020" s="347">
        <f t="shared" ref="T1020:T1083" si="184">IF($R1020=0,0,IF(OR(AND($M1020&lt;&gt;"",ISNUMBER(SEARCH($M1020,$B$5))),AND($N1020&lt;&gt;"",ISNUMBER(SEARCH($N1020,$B$5)),OR($O1020="",ISNUMBER(SEARCH($O1020,$B$5))))),1,0))</f>
        <v>0</v>
      </c>
      <c r="U1020" s="347">
        <f t="shared" ref="U1020:U1083" si="185">IF($R1020=0,0,IF(OR(AND($M1020&lt;&gt;"",ISNUMBER(SEARCH($M1020,$B$5&amp;" "&amp;$B$10))),AND($N1020&lt;&gt;"",ISNUMBER(SEARCH($N1020,$B$5&amp;" "&amp;$B$10)),OR($O1020="",ISNUMBER(SEARCH($O1020,$B$5&amp;" "&amp;$B$10))))),1,0))</f>
        <v>0</v>
      </c>
      <c r="V1020" s="347">
        <f t="shared" ref="V1020:V1083" si="186">IF($S1020=0,0,IF(OR(AND($M1020&lt;&gt;"",ISNUMBER(SEARCH($M1020,$D$5))),AND($N1020&lt;&gt;"",ISNUMBER(SEARCH($N1020,$D$5)),OR($O1020="",ISNUMBER(SEARCH($O1020,$D$5))))),1,0))</f>
        <v>0</v>
      </c>
      <c r="W1020" s="347">
        <f t="shared" ref="W1020:W1083" si="187">IF($S1020=0,0,IF(OR(AND($M1020&lt;&gt;"",ISNUMBER(SEARCH($M1020,$D$5&amp;" "&amp;$D$10))),AND($N1020&lt;&gt;"",ISNUMBER(SEARCH($N1020,$D$5&amp;" "&amp;$D$10)),OR($O1020="",ISNUMBER(SEARCH($O1020,$D$5&amp;" "&amp;$D$10))))),1,0))</f>
        <v>0</v>
      </c>
      <c r="X1020" s="347">
        <f t="shared" ref="X1020:X1083" si="188">IF($T1020=1,$G1020,0)</f>
        <v>0</v>
      </c>
      <c r="Y1020" s="347">
        <f t="shared" ref="Y1020:Y1083" si="189">IF($U1020=1,$G1020,0)</f>
        <v>0</v>
      </c>
      <c r="Z1020" s="347">
        <f t="shared" ref="Z1020:Z1083" si="190">IF($V1020=1,$H1020,0)</f>
        <v>0</v>
      </c>
      <c r="AA1020" s="347">
        <f t="shared" ref="AA1020:AA1083" si="191">IF($W1020=1,$H1020,0)</f>
        <v>0</v>
      </c>
      <c r="AB1020" s="347" t="str">
        <f t="shared" ref="AB1020:AB1083" si="192">IF(AND($R1020=1,$T1020=0),$F1020+ROW()/100000,"")</f>
        <v/>
      </c>
      <c r="AC1020" s="347" t="str">
        <f t="shared" ref="AC1020:AC1083" si="193">IF(AND($R1020=1,$U1020=0),$F1020+ROW()/100000,"")</f>
        <v/>
      </c>
      <c r="AD1020" s="347" t="str">
        <f t="shared" ref="AD1020:AD1083" si="194">IF(AND($S1020=1,$V1020=0),$F1020+ROW()/100000,"")</f>
        <v/>
      </c>
      <c r="AE1020" s="347" t="str">
        <f t="shared" ref="AE1020:AE1083" si="195">IF(AND($S1020=1,$W1020=0),$F1020+ROW()/100000,"")</f>
        <v/>
      </c>
    </row>
    <row r="1021" spans="1:31" s="344" customFormat="1" ht="21" customHeight="1" x14ac:dyDescent="0.25">
      <c r="A1021" s="346" t="s">
        <v>14146</v>
      </c>
      <c r="B1021" s="346" t="s">
        <v>16146</v>
      </c>
      <c r="C1021" s="346" t="s">
        <v>14940</v>
      </c>
      <c r="D1021" s="346" t="s">
        <v>4</v>
      </c>
      <c r="E1021" s="346" t="s">
        <v>103</v>
      </c>
      <c r="F1021" s="346">
        <v>4</v>
      </c>
      <c r="G1021" s="346">
        <v>2</v>
      </c>
      <c r="H1021" s="346">
        <v>0</v>
      </c>
      <c r="I1021" s="346" t="s">
        <v>14940</v>
      </c>
      <c r="J1021" s="346"/>
      <c r="K1021" s="346" t="s">
        <v>14941</v>
      </c>
      <c r="L1021" s="346"/>
      <c r="M1021" s="346" t="s">
        <v>14940</v>
      </c>
      <c r="N1021" s="346" t="s">
        <v>126</v>
      </c>
      <c r="O1021" s="346" t="s">
        <v>14942</v>
      </c>
      <c r="P1021" s="346" t="s">
        <v>14943</v>
      </c>
      <c r="Q1021" s="346" t="s">
        <v>14944</v>
      </c>
      <c r="R1021" s="347">
        <f t="shared" si="182"/>
        <v>0</v>
      </c>
      <c r="S1021" s="347">
        <f t="shared" si="183"/>
        <v>0</v>
      </c>
      <c r="T1021" s="347">
        <f t="shared" si="184"/>
        <v>0</v>
      </c>
      <c r="U1021" s="347">
        <f t="shared" si="185"/>
        <v>0</v>
      </c>
      <c r="V1021" s="347">
        <f t="shared" si="186"/>
        <v>0</v>
      </c>
      <c r="W1021" s="347">
        <f t="shared" si="187"/>
        <v>0</v>
      </c>
      <c r="X1021" s="347">
        <f t="shared" si="188"/>
        <v>0</v>
      </c>
      <c r="Y1021" s="347">
        <f t="shared" si="189"/>
        <v>0</v>
      </c>
      <c r="Z1021" s="347">
        <f t="shared" si="190"/>
        <v>0</v>
      </c>
      <c r="AA1021" s="347">
        <f t="shared" si="191"/>
        <v>0</v>
      </c>
      <c r="AB1021" s="347" t="str">
        <f t="shared" si="192"/>
        <v/>
      </c>
      <c r="AC1021" s="347" t="str">
        <f t="shared" si="193"/>
        <v/>
      </c>
      <c r="AD1021" s="347" t="str">
        <f t="shared" si="194"/>
        <v/>
      </c>
      <c r="AE1021" s="347" t="str">
        <f t="shared" si="195"/>
        <v/>
      </c>
    </row>
    <row r="1022" spans="1:31" s="344" customFormat="1" ht="21" customHeight="1" x14ac:dyDescent="0.25">
      <c r="A1022" s="346" t="s">
        <v>14146</v>
      </c>
      <c r="B1022" s="346" t="s">
        <v>16147</v>
      </c>
      <c r="C1022" s="346" t="s">
        <v>14946</v>
      </c>
      <c r="D1022" s="346" t="s">
        <v>4</v>
      </c>
      <c r="E1022" s="346" t="s">
        <v>103</v>
      </c>
      <c r="F1022" s="346">
        <v>5</v>
      </c>
      <c r="G1022" s="346">
        <v>2</v>
      </c>
      <c r="H1022" s="346">
        <v>0</v>
      </c>
      <c r="I1022" s="346" t="s">
        <v>14946</v>
      </c>
      <c r="J1022" s="346"/>
      <c r="K1022" s="346" t="s">
        <v>14947</v>
      </c>
      <c r="L1022" s="346"/>
      <c r="M1022" s="346" t="s">
        <v>14946</v>
      </c>
      <c r="N1022" s="346" t="s">
        <v>14948</v>
      </c>
      <c r="O1022" s="346" t="s">
        <v>14949</v>
      </c>
      <c r="P1022" s="346" t="s">
        <v>14950</v>
      </c>
      <c r="Q1022" s="346" t="s">
        <v>14951</v>
      </c>
      <c r="R1022" s="347">
        <f t="shared" si="182"/>
        <v>0</v>
      </c>
      <c r="S1022" s="347">
        <f t="shared" si="183"/>
        <v>0</v>
      </c>
      <c r="T1022" s="347">
        <f t="shared" si="184"/>
        <v>0</v>
      </c>
      <c r="U1022" s="347">
        <f t="shared" si="185"/>
        <v>0</v>
      </c>
      <c r="V1022" s="347">
        <f t="shared" si="186"/>
        <v>0</v>
      </c>
      <c r="W1022" s="347">
        <f t="shared" si="187"/>
        <v>0</v>
      </c>
      <c r="X1022" s="347">
        <f t="shared" si="188"/>
        <v>0</v>
      </c>
      <c r="Y1022" s="347">
        <f t="shared" si="189"/>
        <v>0</v>
      </c>
      <c r="Z1022" s="347">
        <f t="shared" si="190"/>
        <v>0</v>
      </c>
      <c r="AA1022" s="347">
        <f t="shared" si="191"/>
        <v>0</v>
      </c>
      <c r="AB1022" s="347" t="str">
        <f t="shared" si="192"/>
        <v/>
      </c>
      <c r="AC1022" s="347" t="str">
        <f t="shared" si="193"/>
        <v/>
      </c>
      <c r="AD1022" s="347" t="str">
        <f t="shared" si="194"/>
        <v/>
      </c>
      <c r="AE1022" s="347" t="str">
        <f t="shared" si="195"/>
        <v/>
      </c>
    </row>
    <row r="1023" spans="1:31" s="344" customFormat="1" ht="21" customHeight="1" x14ac:dyDescent="0.25">
      <c r="A1023" s="346" t="s">
        <v>14146</v>
      </c>
      <c r="B1023" s="346" t="s">
        <v>16148</v>
      </c>
      <c r="C1023" s="346" t="s">
        <v>15540</v>
      </c>
      <c r="D1023" s="346" t="s">
        <v>1</v>
      </c>
      <c r="E1023" s="346" t="s">
        <v>103</v>
      </c>
      <c r="F1023" s="346">
        <v>1</v>
      </c>
      <c r="G1023" s="346">
        <v>0</v>
      </c>
      <c r="H1023" s="346">
        <v>3</v>
      </c>
      <c r="I1023" s="346"/>
      <c r="J1023" s="346" t="s">
        <v>15540</v>
      </c>
      <c r="K1023" s="346"/>
      <c r="L1023" s="346" t="s">
        <v>15552</v>
      </c>
      <c r="M1023" s="346" t="s">
        <v>15540</v>
      </c>
      <c r="N1023" s="346" t="s">
        <v>15542</v>
      </c>
      <c r="O1023" s="346" t="s">
        <v>15543</v>
      </c>
      <c r="P1023" s="346" t="s">
        <v>11</v>
      </c>
      <c r="Q1023" s="346" t="s">
        <v>15544</v>
      </c>
      <c r="R1023" s="347">
        <f t="shared" si="182"/>
        <v>0</v>
      </c>
      <c r="S1023" s="347">
        <f t="shared" si="183"/>
        <v>0</v>
      </c>
      <c r="T1023" s="347">
        <f t="shared" si="184"/>
        <v>0</v>
      </c>
      <c r="U1023" s="347">
        <f t="shared" si="185"/>
        <v>0</v>
      </c>
      <c r="V1023" s="347">
        <f t="shared" si="186"/>
        <v>0</v>
      </c>
      <c r="W1023" s="347">
        <f t="shared" si="187"/>
        <v>0</v>
      </c>
      <c r="X1023" s="347">
        <f t="shared" si="188"/>
        <v>0</v>
      </c>
      <c r="Y1023" s="347">
        <f t="shared" si="189"/>
        <v>0</v>
      </c>
      <c r="Z1023" s="347">
        <f t="shared" si="190"/>
        <v>0</v>
      </c>
      <c r="AA1023" s="347">
        <f t="shared" si="191"/>
        <v>0</v>
      </c>
      <c r="AB1023" s="347" t="str">
        <f t="shared" si="192"/>
        <v/>
      </c>
      <c r="AC1023" s="347" t="str">
        <f t="shared" si="193"/>
        <v/>
      </c>
      <c r="AD1023" s="347" t="str">
        <f t="shared" si="194"/>
        <v/>
      </c>
      <c r="AE1023" s="347" t="str">
        <f t="shared" si="195"/>
        <v/>
      </c>
    </row>
    <row r="1024" spans="1:31" s="344" customFormat="1" ht="21" customHeight="1" x14ac:dyDescent="0.25">
      <c r="A1024" s="346" t="s">
        <v>14146</v>
      </c>
      <c r="B1024" s="346" t="s">
        <v>16149</v>
      </c>
      <c r="C1024" s="346" t="s">
        <v>15546</v>
      </c>
      <c r="D1024" s="346" t="s">
        <v>1</v>
      </c>
      <c r="E1024" s="346" t="s">
        <v>103</v>
      </c>
      <c r="F1024" s="346">
        <v>2</v>
      </c>
      <c r="G1024" s="346">
        <v>0</v>
      </c>
      <c r="H1024" s="346">
        <v>3</v>
      </c>
      <c r="I1024" s="346"/>
      <c r="J1024" s="346" t="s">
        <v>15546</v>
      </c>
      <c r="K1024" s="346"/>
      <c r="L1024" s="346" t="s">
        <v>15554</v>
      </c>
      <c r="M1024" s="346" t="s">
        <v>15546</v>
      </c>
      <c r="N1024" s="346" t="s">
        <v>15391</v>
      </c>
      <c r="O1024" s="346" t="s">
        <v>15393</v>
      </c>
      <c r="P1024" s="346" t="s">
        <v>15394</v>
      </c>
      <c r="Q1024" s="346" t="s">
        <v>15395</v>
      </c>
      <c r="R1024" s="347">
        <f t="shared" si="182"/>
        <v>0</v>
      </c>
      <c r="S1024" s="347">
        <f t="shared" si="183"/>
        <v>0</v>
      </c>
      <c r="T1024" s="347">
        <f t="shared" si="184"/>
        <v>0</v>
      </c>
      <c r="U1024" s="347">
        <f t="shared" si="185"/>
        <v>0</v>
      </c>
      <c r="V1024" s="347">
        <f t="shared" si="186"/>
        <v>0</v>
      </c>
      <c r="W1024" s="347">
        <f t="shared" si="187"/>
        <v>0</v>
      </c>
      <c r="X1024" s="347">
        <f t="shared" si="188"/>
        <v>0</v>
      </c>
      <c r="Y1024" s="347">
        <f t="shared" si="189"/>
        <v>0</v>
      </c>
      <c r="Z1024" s="347">
        <f t="shared" si="190"/>
        <v>0</v>
      </c>
      <c r="AA1024" s="347">
        <f t="shared" si="191"/>
        <v>0</v>
      </c>
      <c r="AB1024" s="347" t="str">
        <f t="shared" si="192"/>
        <v/>
      </c>
      <c r="AC1024" s="347" t="str">
        <f t="shared" si="193"/>
        <v/>
      </c>
      <c r="AD1024" s="347" t="str">
        <f t="shared" si="194"/>
        <v/>
      </c>
      <c r="AE1024" s="347" t="str">
        <f t="shared" si="195"/>
        <v/>
      </c>
    </row>
    <row r="1025" spans="1:31" s="344" customFormat="1" ht="21" customHeight="1" x14ac:dyDescent="0.25">
      <c r="A1025" s="346" t="s">
        <v>14146</v>
      </c>
      <c r="B1025" s="346" t="s">
        <v>16150</v>
      </c>
      <c r="C1025" s="346" t="s">
        <v>14940</v>
      </c>
      <c r="D1025" s="346" t="s">
        <v>1</v>
      </c>
      <c r="E1025" s="346" t="s">
        <v>103</v>
      </c>
      <c r="F1025" s="346">
        <v>3</v>
      </c>
      <c r="G1025" s="346">
        <v>0</v>
      </c>
      <c r="H1025" s="346">
        <v>2</v>
      </c>
      <c r="I1025" s="346"/>
      <c r="J1025" s="346" t="s">
        <v>14940</v>
      </c>
      <c r="K1025" s="346"/>
      <c r="L1025" s="346" t="s">
        <v>14957</v>
      </c>
      <c r="M1025" s="346" t="s">
        <v>14940</v>
      </c>
      <c r="N1025" s="346" t="s">
        <v>126</v>
      </c>
      <c r="O1025" s="346" t="s">
        <v>14942</v>
      </c>
      <c r="P1025" s="346" t="s">
        <v>14943</v>
      </c>
      <c r="Q1025" s="346" t="s">
        <v>14944</v>
      </c>
      <c r="R1025" s="347">
        <f t="shared" si="182"/>
        <v>0</v>
      </c>
      <c r="S1025" s="347">
        <f t="shared" si="183"/>
        <v>0</v>
      </c>
      <c r="T1025" s="347">
        <f t="shared" si="184"/>
        <v>0</v>
      </c>
      <c r="U1025" s="347">
        <f t="shared" si="185"/>
        <v>0</v>
      </c>
      <c r="V1025" s="347">
        <f t="shared" si="186"/>
        <v>0</v>
      </c>
      <c r="W1025" s="347">
        <f t="shared" si="187"/>
        <v>0</v>
      </c>
      <c r="X1025" s="347">
        <f t="shared" si="188"/>
        <v>0</v>
      </c>
      <c r="Y1025" s="347">
        <f t="shared" si="189"/>
        <v>0</v>
      </c>
      <c r="Z1025" s="347">
        <f t="shared" si="190"/>
        <v>0</v>
      </c>
      <c r="AA1025" s="347">
        <f t="shared" si="191"/>
        <v>0</v>
      </c>
      <c r="AB1025" s="347" t="str">
        <f t="shared" si="192"/>
        <v/>
      </c>
      <c r="AC1025" s="347" t="str">
        <f t="shared" si="193"/>
        <v/>
      </c>
      <c r="AD1025" s="347" t="str">
        <f t="shared" si="194"/>
        <v/>
      </c>
      <c r="AE1025" s="347" t="str">
        <f t="shared" si="195"/>
        <v/>
      </c>
    </row>
    <row r="1026" spans="1:31" s="344" customFormat="1" ht="21" customHeight="1" x14ac:dyDescent="0.25">
      <c r="A1026" s="346" t="s">
        <v>14146</v>
      </c>
      <c r="B1026" s="346" t="s">
        <v>16151</v>
      </c>
      <c r="C1026" s="346" t="s">
        <v>14946</v>
      </c>
      <c r="D1026" s="346" t="s">
        <v>1</v>
      </c>
      <c r="E1026" s="346" t="s">
        <v>103</v>
      </c>
      <c r="F1026" s="346">
        <v>4</v>
      </c>
      <c r="G1026" s="346">
        <v>0</v>
      </c>
      <c r="H1026" s="346">
        <v>2</v>
      </c>
      <c r="I1026" s="346"/>
      <c r="J1026" s="346" t="s">
        <v>14946</v>
      </c>
      <c r="K1026" s="346"/>
      <c r="L1026" s="346" t="s">
        <v>14959</v>
      </c>
      <c r="M1026" s="346" t="s">
        <v>14946</v>
      </c>
      <c r="N1026" s="346" t="s">
        <v>14948</v>
      </c>
      <c r="O1026" s="346" t="s">
        <v>14949</v>
      </c>
      <c r="P1026" s="346" t="s">
        <v>14950</v>
      </c>
      <c r="Q1026" s="346" t="s">
        <v>14951</v>
      </c>
      <c r="R1026" s="347">
        <f t="shared" si="182"/>
        <v>0</v>
      </c>
      <c r="S1026" s="347">
        <f t="shared" si="183"/>
        <v>0</v>
      </c>
      <c r="T1026" s="347">
        <f t="shared" si="184"/>
        <v>0</v>
      </c>
      <c r="U1026" s="347">
        <f t="shared" si="185"/>
        <v>0</v>
      </c>
      <c r="V1026" s="347">
        <f t="shared" si="186"/>
        <v>0</v>
      </c>
      <c r="W1026" s="347">
        <f t="shared" si="187"/>
        <v>0</v>
      </c>
      <c r="X1026" s="347">
        <f t="shared" si="188"/>
        <v>0</v>
      </c>
      <c r="Y1026" s="347">
        <f t="shared" si="189"/>
        <v>0</v>
      </c>
      <c r="Z1026" s="347">
        <f t="shared" si="190"/>
        <v>0</v>
      </c>
      <c r="AA1026" s="347">
        <f t="shared" si="191"/>
        <v>0</v>
      </c>
      <c r="AB1026" s="347" t="str">
        <f t="shared" si="192"/>
        <v/>
      </c>
      <c r="AC1026" s="347" t="str">
        <f t="shared" si="193"/>
        <v/>
      </c>
      <c r="AD1026" s="347" t="str">
        <f t="shared" si="194"/>
        <v/>
      </c>
      <c r="AE1026" s="347" t="str">
        <f t="shared" si="195"/>
        <v/>
      </c>
    </row>
    <row r="1027" spans="1:31" s="344" customFormat="1" ht="21" customHeight="1" x14ac:dyDescent="0.25">
      <c r="A1027" s="346" t="s">
        <v>14146</v>
      </c>
      <c r="B1027" s="346" t="s">
        <v>16152</v>
      </c>
      <c r="C1027" s="346" t="s">
        <v>14961</v>
      </c>
      <c r="D1027" s="346" t="s">
        <v>1</v>
      </c>
      <c r="E1027" s="346" t="s">
        <v>103</v>
      </c>
      <c r="F1027" s="346">
        <v>5</v>
      </c>
      <c r="G1027" s="346">
        <v>0</v>
      </c>
      <c r="H1027" s="346">
        <v>1</v>
      </c>
      <c r="I1027" s="346"/>
      <c r="J1027" s="346" t="s">
        <v>14961</v>
      </c>
      <c r="K1027" s="346"/>
      <c r="L1027" s="346" t="s">
        <v>14962</v>
      </c>
      <c r="M1027" s="346" t="s">
        <v>14961</v>
      </c>
      <c r="N1027" s="346" t="s">
        <v>132</v>
      </c>
      <c r="O1027" s="346" t="s">
        <v>14963</v>
      </c>
      <c r="P1027" s="346" t="s">
        <v>14964</v>
      </c>
      <c r="Q1027" s="346" t="s">
        <v>14965</v>
      </c>
      <c r="R1027" s="347">
        <f t="shared" si="182"/>
        <v>0</v>
      </c>
      <c r="S1027" s="347">
        <f t="shared" si="183"/>
        <v>0</v>
      </c>
      <c r="T1027" s="347">
        <f t="shared" si="184"/>
        <v>0</v>
      </c>
      <c r="U1027" s="347">
        <f t="shared" si="185"/>
        <v>0</v>
      </c>
      <c r="V1027" s="347">
        <f t="shared" si="186"/>
        <v>0</v>
      </c>
      <c r="W1027" s="347">
        <f t="shared" si="187"/>
        <v>0</v>
      </c>
      <c r="X1027" s="347">
        <f t="shared" si="188"/>
        <v>0</v>
      </c>
      <c r="Y1027" s="347">
        <f t="shared" si="189"/>
        <v>0</v>
      </c>
      <c r="Z1027" s="347">
        <f t="shared" si="190"/>
        <v>0</v>
      </c>
      <c r="AA1027" s="347">
        <f t="shared" si="191"/>
        <v>0</v>
      </c>
      <c r="AB1027" s="347" t="str">
        <f t="shared" si="192"/>
        <v/>
      </c>
      <c r="AC1027" s="347" t="str">
        <f t="shared" si="193"/>
        <v/>
      </c>
      <c r="AD1027" s="347" t="str">
        <f t="shared" si="194"/>
        <v/>
      </c>
      <c r="AE1027" s="347" t="str">
        <f t="shared" si="195"/>
        <v/>
      </c>
    </row>
    <row r="1028" spans="1:31" s="344" customFormat="1" ht="21" customHeight="1" x14ac:dyDescent="0.25">
      <c r="A1028" s="346" t="s">
        <v>13766</v>
      </c>
      <c r="B1028" s="346" t="s">
        <v>16153</v>
      </c>
      <c r="C1028" s="346" t="s">
        <v>15134</v>
      </c>
      <c r="D1028" s="346" t="s">
        <v>4</v>
      </c>
      <c r="E1028" s="346" t="s">
        <v>103</v>
      </c>
      <c r="F1028" s="346">
        <v>1</v>
      </c>
      <c r="G1028" s="346">
        <v>4</v>
      </c>
      <c r="H1028" s="346">
        <v>0</v>
      </c>
      <c r="I1028" s="346" t="s">
        <v>15134</v>
      </c>
      <c r="J1028" s="346"/>
      <c r="K1028" s="346" t="s">
        <v>15135</v>
      </c>
      <c r="L1028" s="346"/>
      <c r="M1028" s="346" t="s">
        <v>15134</v>
      </c>
      <c r="N1028" s="346" t="s">
        <v>1480</v>
      </c>
      <c r="O1028" s="346" t="s">
        <v>15136</v>
      </c>
      <c r="P1028" s="346" t="s">
        <v>156</v>
      </c>
      <c r="Q1028" s="346" t="s">
        <v>152</v>
      </c>
      <c r="R1028" s="347">
        <f t="shared" si="182"/>
        <v>0</v>
      </c>
      <c r="S1028" s="347">
        <f t="shared" si="183"/>
        <v>0</v>
      </c>
      <c r="T1028" s="347">
        <f t="shared" si="184"/>
        <v>0</v>
      </c>
      <c r="U1028" s="347">
        <f t="shared" si="185"/>
        <v>0</v>
      </c>
      <c r="V1028" s="347">
        <f t="shared" si="186"/>
        <v>0</v>
      </c>
      <c r="W1028" s="347">
        <f t="shared" si="187"/>
        <v>0</v>
      </c>
      <c r="X1028" s="347">
        <f t="shared" si="188"/>
        <v>0</v>
      </c>
      <c r="Y1028" s="347">
        <f t="shared" si="189"/>
        <v>0</v>
      </c>
      <c r="Z1028" s="347">
        <f t="shared" si="190"/>
        <v>0</v>
      </c>
      <c r="AA1028" s="347">
        <f t="shared" si="191"/>
        <v>0</v>
      </c>
      <c r="AB1028" s="347" t="str">
        <f t="shared" si="192"/>
        <v/>
      </c>
      <c r="AC1028" s="347" t="str">
        <f t="shared" si="193"/>
        <v/>
      </c>
      <c r="AD1028" s="347" t="str">
        <f t="shared" si="194"/>
        <v/>
      </c>
      <c r="AE1028" s="347" t="str">
        <f t="shared" si="195"/>
        <v/>
      </c>
    </row>
    <row r="1029" spans="1:31" s="344" customFormat="1" ht="21" customHeight="1" x14ac:dyDescent="0.25">
      <c r="A1029" s="346" t="s">
        <v>13766</v>
      </c>
      <c r="B1029" s="346" t="s">
        <v>16154</v>
      </c>
      <c r="C1029" s="346" t="s">
        <v>15138</v>
      </c>
      <c r="D1029" s="346" t="s">
        <v>4</v>
      </c>
      <c r="E1029" s="346" t="s">
        <v>103</v>
      </c>
      <c r="F1029" s="346">
        <v>2</v>
      </c>
      <c r="G1029" s="346">
        <v>3</v>
      </c>
      <c r="H1029" s="346">
        <v>0</v>
      </c>
      <c r="I1029" s="346" t="s">
        <v>15138</v>
      </c>
      <c r="J1029" s="346"/>
      <c r="K1029" s="346" t="s">
        <v>15139</v>
      </c>
      <c r="L1029" s="346"/>
      <c r="M1029" s="346" t="s">
        <v>15138</v>
      </c>
      <c r="N1029" s="346" t="s">
        <v>15140</v>
      </c>
      <c r="O1029" s="346" t="s">
        <v>15141</v>
      </c>
      <c r="P1029" s="346" t="s">
        <v>141</v>
      </c>
      <c r="Q1029" s="346" t="s">
        <v>15142</v>
      </c>
      <c r="R1029" s="347">
        <f t="shared" si="182"/>
        <v>0</v>
      </c>
      <c r="S1029" s="347">
        <f t="shared" si="183"/>
        <v>0</v>
      </c>
      <c r="T1029" s="347">
        <f t="shared" si="184"/>
        <v>0</v>
      </c>
      <c r="U1029" s="347">
        <f t="shared" si="185"/>
        <v>0</v>
      </c>
      <c r="V1029" s="347">
        <f t="shared" si="186"/>
        <v>0</v>
      </c>
      <c r="W1029" s="347">
        <f t="shared" si="187"/>
        <v>0</v>
      </c>
      <c r="X1029" s="347">
        <f t="shared" si="188"/>
        <v>0</v>
      </c>
      <c r="Y1029" s="347">
        <f t="shared" si="189"/>
        <v>0</v>
      </c>
      <c r="Z1029" s="347">
        <f t="shared" si="190"/>
        <v>0</v>
      </c>
      <c r="AA1029" s="347">
        <f t="shared" si="191"/>
        <v>0</v>
      </c>
      <c r="AB1029" s="347" t="str">
        <f t="shared" si="192"/>
        <v/>
      </c>
      <c r="AC1029" s="347" t="str">
        <f t="shared" si="193"/>
        <v/>
      </c>
      <c r="AD1029" s="347" t="str">
        <f t="shared" si="194"/>
        <v/>
      </c>
      <c r="AE1029" s="347" t="str">
        <f t="shared" si="195"/>
        <v/>
      </c>
    </row>
    <row r="1030" spans="1:31" s="344" customFormat="1" ht="21" customHeight="1" x14ac:dyDescent="0.25">
      <c r="A1030" s="346" t="s">
        <v>13766</v>
      </c>
      <c r="B1030" s="346" t="s">
        <v>16155</v>
      </c>
      <c r="C1030" s="346" t="s">
        <v>14933</v>
      </c>
      <c r="D1030" s="346" t="s">
        <v>4</v>
      </c>
      <c r="E1030" s="346" t="s">
        <v>103</v>
      </c>
      <c r="F1030" s="346">
        <v>3</v>
      </c>
      <c r="G1030" s="346">
        <v>3</v>
      </c>
      <c r="H1030" s="346">
        <v>0</v>
      </c>
      <c r="I1030" s="346" t="s">
        <v>14933</v>
      </c>
      <c r="J1030" s="346"/>
      <c r="K1030" s="346" t="s">
        <v>14934</v>
      </c>
      <c r="L1030" s="346"/>
      <c r="M1030" s="346" t="s">
        <v>14933</v>
      </c>
      <c r="N1030" s="346" t="s">
        <v>14935</v>
      </c>
      <c r="O1030" s="346" t="s">
        <v>14936</v>
      </c>
      <c r="P1030" s="346" t="s">
        <v>14937</v>
      </c>
      <c r="Q1030" s="346" t="s">
        <v>14938</v>
      </c>
      <c r="R1030" s="347">
        <f t="shared" si="182"/>
        <v>0</v>
      </c>
      <c r="S1030" s="347">
        <f t="shared" si="183"/>
        <v>0</v>
      </c>
      <c r="T1030" s="347">
        <f t="shared" si="184"/>
        <v>0</v>
      </c>
      <c r="U1030" s="347">
        <f t="shared" si="185"/>
        <v>0</v>
      </c>
      <c r="V1030" s="347">
        <f t="shared" si="186"/>
        <v>0</v>
      </c>
      <c r="W1030" s="347">
        <f t="shared" si="187"/>
        <v>0</v>
      </c>
      <c r="X1030" s="347">
        <f t="shared" si="188"/>
        <v>0</v>
      </c>
      <c r="Y1030" s="347">
        <f t="shared" si="189"/>
        <v>0</v>
      </c>
      <c r="Z1030" s="347">
        <f t="shared" si="190"/>
        <v>0</v>
      </c>
      <c r="AA1030" s="347">
        <f t="shared" si="191"/>
        <v>0</v>
      </c>
      <c r="AB1030" s="347" t="str">
        <f t="shared" si="192"/>
        <v/>
      </c>
      <c r="AC1030" s="347" t="str">
        <f t="shared" si="193"/>
        <v/>
      </c>
      <c r="AD1030" s="347" t="str">
        <f t="shared" si="194"/>
        <v/>
      </c>
      <c r="AE1030" s="347" t="str">
        <f t="shared" si="195"/>
        <v/>
      </c>
    </row>
    <row r="1031" spans="1:31" s="344" customFormat="1" ht="21" customHeight="1" x14ac:dyDescent="0.25">
      <c r="A1031" s="346" t="s">
        <v>13766</v>
      </c>
      <c r="B1031" s="346" t="s">
        <v>16156</v>
      </c>
      <c r="C1031" s="346" t="s">
        <v>14940</v>
      </c>
      <c r="D1031" s="346" t="s">
        <v>4</v>
      </c>
      <c r="E1031" s="346" t="s">
        <v>103</v>
      </c>
      <c r="F1031" s="346">
        <v>4</v>
      </c>
      <c r="G1031" s="346">
        <v>2</v>
      </c>
      <c r="H1031" s="346">
        <v>0</v>
      </c>
      <c r="I1031" s="346" t="s">
        <v>14940</v>
      </c>
      <c r="J1031" s="346"/>
      <c r="K1031" s="346" t="s">
        <v>14941</v>
      </c>
      <c r="L1031" s="346"/>
      <c r="M1031" s="346" t="s">
        <v>14940</v>
      </c>
      <c r="N1031" s="346" t="s">
        <v>126</v>
      </c>
      <c r="O1031" s="346" t="s">
        <v>14942</v>
      </c>
      <c r="P1031" s="346" t="s">
        <v>14943</v>
      </c>
      <c r="Q1031" s="346" t="s">
        <v>14944</v>
      </c>
      <c r="R1031" s="347">
        <f t="shared" si="182"/>
        <v>0</v>
      </c>
      <c r="S1031" s="347">
        <f t="shared" si="183"/>
        <v>0</v>
      </c>
      <c r="T1031" s="347">
        <f t="shared" si="184"/>
        <v>0</v>
      </c>
      <c r="U1031" s="347">
        <f t="shared" si="185"/>
        <v>0</v>
      </c>
      <c r="V1031" s="347">
        <f t="shared" si="186"/>
        <v>0</v>
      </c>
      <c r="W1031" s="347">
        <f t="shared" si="187"/>
        <v>0</v>
      </c>
      <c r="X1031" s="347">
        <f t="shared" si="188"/>
        <v>0</v>
      </c>
      <c r="Y1031" s="347">
        <f t="shared" si="189"/>
        <v>0</v>
      </c>
      <c r="Z1031" s="347">
        <f t="shared" si="190"/>
        <v>0</v>
      </c>
      <c r="AA1031" s="347">
        <f t="shared" si="191"/>
        <v>0</v>
      </c>
      <c r="AB1031" s="347" t="str">
        <f t="shared" si="192"/>
        <v/>
      </c>
      <c r="AC1031" s="347" t="str">
        <f t="shared" si="193"/>
        <v/>
      </c>
      <c r="AD1031" s="347" t="str">
        <f t="shared" si="194"/>
        <v/>
      </c>
      <c r="AE1031" s="347" t="str">
        <f t="shared" si="195"/>
        <v/>
      </c>
    </row>
    <row r="1032" spans="1:31" s="344" customFormat="1" ht="21" customHeight="1" x14ac:dyDescent="0.25">
      <c r="A1032" s="346" t="s">
        <v>13766</v>
      </c>
      <c r="B1032" s="346" t="s">
        <v>16157</v>
      </c>
      <c r="C1032" s="346" t="s">
        <v>14946</v>
      </c>
      <c r="D1032" s="346" t="s">
        <v>4</v>
      </c>
      <c r="E1032" s="346" t="s">
        <v>103</v>
      </c>
      <c r="F1032" s="346">
        <v>5</v>
      </c>
      <c r="G1032" s="346">
        <v>2</v>
      </c>
      <c r="H1032" s="346">
        <v>0</v>
      </c>
      <c r="I1032" s="346" t="s">
        <v>14946</v>
      </c>
      <c r="J1032" s="346"/>
      <c r="K1032" s="346" t="s">
        <v>14947</v>
      </c>
      <c r="L1032" s="346"/>
      <c r="M1032" s="346" t="s">
        <v>14946</v>
      </c>
      <c r="N1032" s="346" t="s">
        <v>14948</v>
      </c>
      <c r="O1032" s="346" t="s">
        <v>14949</v>
      </c>
      <c r="P1032" s="346" t="s">
        <v>14950</v>
      </c>
      <c r="Q1032" s="346" t="s">
        <v>14951</v>
      </c>
      <c r="R1032" s="347">
        <f t="shared" si="182"/>
        <v>0</v>
      </c>
      <c r="S1032" s="347">
        <f t="shared" si="183"/>
        <v>0</v>
      </c>
      <c r="T1032" s="347">
        <f t="shared" si="184"/>
        <v>0</v>
      </c>
      <c r="U1032" s="347">
        <f t="shared" si="185"/>
        <v>0</v>
      </c>
      <c r="V1032" s="347">
        <f t="shared" si="186"/>
        <v>0</v>
      </c>
      <c r="W1032" s="347">
        <f t="shared" si="187"/>
        <v>0</v>
      </c>
      <c r="X1032" s="347">
        <f t="shared" si="188"/>
        <v>0</v>
      </c>
      <c r="Y1032" s="347">
        <f t="shared" si="189"/>
        <v>0</v>
      </c>
      <c r="Z1032" s="347">
        <f t="shared" si="190"/>
        <v>0</v>
      </c>
      <c r="AA1032" s="347">
        <f t="shared" si="191"/>
        <v>0</v>
      </c>
      <c r="AB1032" s="347" t="str">
        <f t="shared" si="192"/>
        <v/>
      </c>
      <c r="AC1032" s="347" t="str">
        <f t="shared" si="193"/>
        <v/>
      </c>
      <c r="AD1032" s="347" t="str">
        <f t="shared" si="194"/>
        <v/>
      </c>
      <c r="AE1032" s="347" t="str">
        <f t="shared" si="195"/>
        <v/>
      </c>
    </row>
    <row r="1033" spans="1:31" s="344" customFormat="1" ht="21" customHeight="1" x14ac:dyDescent="0.25">
      <c r="A1033" s="346" t="s">
        <v>13766</v>
      </c>
      <c r="B1033" s="346" t="s">
        <v>16158</v>
      </c>
      <c r="C1033" s="346" t="s">
        <v>15134</v>
      </c>
      <c r="D1033" s="346" t="s">
        <v>1</v>
      </c>
      <c r="E1033" s="346" t="s">
        <v>103</v>
      </c>
      <c r="F1033" s="346">
        <v>1</v>
      </c>
      <c r="G1033" s="346">
        <v>0</v>
      </c>
      <c r="H1033" s="346">
        <v>3</v>
      </c>
      <c r="I1033" s="346"/>
      <c r="J1033" s="346" t="s">
        <v>15134</v>
      </c>
      <c r="K1033" s="346"/>
      <c r="L1033" s="346" t="s">
        <v>15147</v>
      </c>
      <c r="M1033" s="346" t="s">
        <v>15134</v>
      </c>
      <c r="N1033" s="346" t="s">
        <v>1480</v>
      </c>
      <c r="O1033" s="346" t="s">
        <v>15136</v>
      </c>
      <c r="P1033" s="346" t="s">
        <v>156</v>
      </c>
      <c r="Q1033" s="346" t="s">
        <v>152</v>
      </c>
      <c r="R1033" s="347">
        <f t="shared" si="182"/>
        <v>0</v>
      </c>
      <c r="S1033" s="347">
        <f t="shared" si="183"/>
        <v>0</v>
      </c>
      <c r="T1033" s="347">
        <f t="shared" si="184"/>
        <v>0</v>
      </c>
      <c r="U1033" s="347">
        <f t="shared" si="185"/>
        <v>0</v>
      </c>
      <c r="V1033" s="347">
        <f t="shared" si="186"/>
        <v>0</v>
      </c>
      <c r="W1033" s="347">
        <f t="shared" si="187"/>
        <v>0</v>
      </c>
      <c r="X1033" s="347">
        <f t="shared" si="188"/>
        <v>0</v>
      </c>
      <c r="Y1033" s="347">
        <f t="shared" si="189"/>
        <v>0</v>
      </c>
      <c r="Z1033" s="347">
        <f t="shared" si="190"/>
        <v>0</v>
      </c>
      <c r="AA1033" s="347">
        <f t="shared" si="191"/>
        <v>0</v>
      </c>
      <c r="AB1033" s="347" t="str">
        <f t="shared" si="192"/>
        <v/>
      </c>
      <c r="AC1033" s="347" t="str">
        <f t="shared" si="193"/>
        <v/>
      </c>
      <c r="AD1033" s="347" t="str">
        <f t="shared" si="194"/>
        <v/>
      </c>
      <c r="AE1033" s="347" t="str">
        <f t="shared" si="195"/>
        <v/>
      </c>
    </row>
    <row r="1034" spans="1:31" s="344" customFormat="1" ht="21" customHeight="1" x14ac:dyDescent="0.25">
      <c r="A1034" s="346" t="s">
        <v>13766</v>
      </c>
      <c r="B1034" s="346" t="s">
        <v>16159</v>
      </c>
      <c r="C1034" s="346" t="s">
        <v>15138</v>
      </c>
      <c r="D1034" s="346" t="s">
        <v>1</v>
      </c>
      <c r="E1034" s="346" t="s">
        <v>103</v>
      </c>
      <c r="F1034" s="346">
        <v>2</v>
      </c>
      <c r="G1034" s="346">
        <v>0</v>
      </c>
      <c r="H1034" s="346">
        <v>3</v>
      </c>
      <c r="I1034" s="346"/>
      <c r="J1034" s="346" t="s">
        <v>15138</v>
      </c>
      <c r="K1034" s="346"/>
      <c r="L1034" s="346" t="s">
        <v>15149</v>
      </c>
      <c r="M1034" s="346" t="s">
        <v>15138</v>
      </c>
      <c r="N1034" s="346" t="s">
        <v>15140</v>
      </c>
      <c r="O1034" s="346" t="s">
        <v>15141</v>
      </c>
      <c r="P1034" s="346" t="s">
        <v>141</v>
      </c>
      <c r="Q1034" s="346" t="s">
        <v>15142</v>
      </c>
      <c r="R1034" s="347">
        <f t="shared" si="182"/>
        <v>0</v>
      </c>
      <c r="S1034" s="347">
        <f t="shared" si="183"/>
        <v>0</v>
      </c>
      <c r="T1034" s="347">
        <f t="shared" si="184"/>
        <v>0</v>
      </c>
      <c r="U1034" s="347">
        <f t="shared" si="185"/>
        <v>0</v>
      </c>
      <c r="V1034" s="347">
        <f t="shared" si="186"/>
        <v>0</v>
      </c>
      <c r="W1034" s="347">
        <f t="shared" si="187"/>
        <v>0</v>
      </c>
      <c r="X1034" s="347">
        <f t="shared" si="188"/>
        <v>0</v>
      </c>
      <c r="Y1034" s="347">
        <f t="shared" si="189"/>
        <v>0</v>
      </c>
      <c r="Z1034" s="347">
        <f t="shared" si="190"/>
        <v>0</v>
      </c>
      <c r="AA1034" s="347">
        <f t="shared" si="191"/>
        <v>0</v>
      </c>
      <c r="AB1034" s="347" t="str">
        <f t="shared" si="192"/>
        <v/>
      </c>
      <c r="AC1034" s="347" t="str">
        <f t="shared" si="193"/>
        <v/>
      </c>
      <c r="AD1034" s="347" t="str">
        <f t="shared" si="194"/>
        <v/>
      </c>
      <c r="AE1034" s="347" t="str">
        <f t="shared" si="195"/>
        <v/>
      </c>
    </row>
    <row r="1035" spans="1:31" s="344" customFormat="1" ht="21" customHeight="1" x14ac:dyDescent="0.25">
      <c r="A1035" s="346" t="s">
        <v>13766</v>
      </c>
      <c r="B1035" s="346" t="s">
        <v>16160</v>
      </c>
      <c r="C1035" s="346" t="s">
        <v>14940</v>
      </c>
      <c r="D1035" s="346" t="s">
        <v>1</v>
      </c>
      <c r="E1035" s="346" t="s">
        <v>103</v>
      </c>
      <c r="F1035" s="346">
        <v>3</v>
      </c>
      <c r="G1035" s="346">
        <v>0</v>
      </c>
      <c r="H1035" s="346">
        <v>2</v>
      </c>
      <c r="I1035" s="346"/>
      <c r="J1035" s="346" t="s">
        <v>14940</v>
      </c>
      <c r="K1035" s="346"/>
      <c r="L1035" s="346" t="s">
        <v>14957</v>
      </c>
      <c r="M1035" s="346" t="s">
        <v>14940</v>
      </c>
      <c r="N1035" s="346" t="s">
        <v>126</v>
      </c>
      <c r="O1035" s="346" t="s">
        <v>14942</v>
      </c>
      <c r="P1035" s="346" t="s">
        <v>14943</v>
      </c>
      <c r="Q1035" s="346" t="s">
        <v>14944</v>
      </c>
      <c r="R1035" s="347">
        <f t="shared" si="182"/>
        <v>0</v>
      </c>
      <c r="S1035" s="347">
        <f t="shared" si="183"/>
        <v>0</v>
      </c>
      <c r="T1035" s="347">
        <f t="shared" si="184"/>
        <v>0</v>
      </c>
      <c r="U1035" s="347">
        <f t="shared" si="185"/>
        <v>0</v>
      </c>
      <c r="V1035" s="347">
        <f t="shared" si="186"/>
        <v>0</v>
      </c>
      <c r="W1035" s="347">
        <f t="shared" si="187"/>
        <v>0</v>
      </c>
      <c r="X1035" s="347">
        <f t="shared" si="188"/>
        <v>0</v>
      </c>
      <c r="Y1035" s="347">
        <f t="shared" si="189"/>
        <v>0</v>
      </c>
      <c r="Z1035" s="347">
        <f t="shared" si="190"/>
        <v>0</v>
      </c>
      <c r="AA1035" s="347">
        <f t="shared" si="191"/>
        <v>0</v>
      </c>
      <c r="AB1035" s="347" t="str">
        <f t="shared" si="192"/>
        <v/>
      </c>
      <c r="AC1035" s="347" t="str">
        <f t="shared" si="193"/>
        <v/>
      </c>
      <c r="AD1035" s="347" t="str">
        <f t="shared" si="194"/>
        <v/>
      </c>
      <c r="AE1035" s="347" t="str">
        <f t="shared" si="195"/>
        <v/>
      </c>
    </row>
    <row r="1036" spans="1:31" s="344" customFormat="1" ht="21" customHeight="1" x14ac:dyDescent="0.25">
      <c r="A1036" s="346" t="s">
        <v>13766</v>
      </c>
      <c r="B1036" s="346" t="s">
        <v>16161</v>
      </c>
      <c r="C1036" s="346" t="s">
        <v>14946</v>
      </c>
      <c r="D1036" s="346" t="s">
        <v>1</v>
      </c>
      <c r="E1036" s="346" t="s">
        <v>103</v>
      </c>
      <c r="F1036" s="346">
        <v>4</v>
      </c>
      <c r="G1036" s="346">
        <v>0</v>
      </c>
      <c r="H1036" s="346">
        <v>2</v>
      </c>
      <c r="I1036" s="346"/>
      <c r="J1036" s="346" t="s">
        <v>14946</v>
      </c>
      <c r="K1036" s="346"/>
      <c r="L1036" s="346" t="s">
        <v>14959</v>
      </c>
      <c r="M1036" s="346" t="s">
        <v>14946</v>
      </c>
      <c r="N1036" s="346" t="s">
        <v>14948</v>
      </c>
      <c r="O1036" s="346" t="s">
        <v>14949</v>
      </c>
      <c r="P1036" s="346" t="s">
        <v>14950</v>
      </c>
      <c r="Q1036" s="346" t="s">
        <v>14951</v>
      </c>
      <c r="R1036" s="347">
        <f t="shared" si="182"/>
        <v>0</v>
      </c>
      <c r="S1036" s="347">
        <f t="shared" si="183"/>
        <v>0</v>
      </c>
      <c r="T1036" s="347">
        <f t="shared" si="184"/>
        <v>0</v>
      </c>
      <c r="U1036" s="347">
        <f t="shared" si="185"/>
        <v>0</v>
      </c>
      <c r="V1036" s="347">
        <f t="shared" si="186"/>
        <v>0</v>
      </c>
      <c r="W1036" s="347">
        <f t="shared" si="187"/>
        <v>0</v>
      </c>
      <c r="X1036" s="347">
        <f t="shared" si="188"/>
        <v>0</v>
      </c>
      <c r="Y1036" s="347">
        <f t="shared" si="189"/>
        <v>0</v>
      </c>
      <c r="Z1036" s="347">
        <f t="shared" si="190"/>
        <v>0</v>
      </c>
      <c r="AA1036" s="347">
        <f t="shared" si="191"/>
        <v>0</v>
      </c>
      <c r="AB1036" s="347" t="str">
        <f t="shared" si="192"/>
        <v/>
      </c>
      <c r="AC1036" s="347" t="str">
        <f t="shared" si="193"/>
        <v/>
      </c>
      <c r="AD1036" s="347" t="str">
        <f t="shared" si="194"/>
        <v/>
      </c>
      <c r="AE1036" s="347" t="str">
        <f t="shared" si="195"/>
        <v/>
      </c>
    </row>
    <row r="1037" spans="1:31" s="344" customFormat="1" ht="21" customHeight="1" x14ac:dyDescent="0.25">
      <c r="A1037" s="346" t="s">
        <v>13766</v>
      </c>
      <c r="B1037" s="346" t="s">
        <v>16162</v>
      </c>
      <c r="C1037" s="346" t="s">
        <v>16163</v>
      </c>
      <c r="D1037" s="346" t="s">
        <v>1</v>
      </c>
      <c r="E1037" s="346" t="s">
        <v>14954</v>
      </c>
      <c r="F1037" s="346">
        <v>5</v>
      </c>
      <c r="G1037" s="346">
        <v>0</v>
      </c>
      <c r="H1037" s="346">
        <v>0</v>
      </c>
      <c r="I1037" s="346"/>
      <c r="J1037" s="346"/>
      <c r="K1037" s="346"/>
      <c r="L1037" s="346"/>
      <c r="M1037" s="346"/>
      <c r="N1037" s="346"/>
      <c r="O1037" s="346"/>
      <c r="P1037" s="346"/>
      <c r="Q1037" s="346"/>
      <c r="R1037" s="347">
        <f t="shared" si="182"/>
        <v>0</v>
      </c>
      <c r="S1037" s="347">
        <f t="shared" si="183"/>
        <v>0</v>
      </c>
      <c r="T1037" s="347">
        <f t="shared" si="184"/>
        <v>0</v>
      </c>
      <c r="U1037" s="347">
        <f t="shared" si="185"/>
        <v>0</v>
      </c>
      <c r="V1037" s="347">
        <f t="shared" si="186"/>
        <v>0</v>
      </c>
      <c r="W1037" s="347">
        <f t="shared" si="187"/>
        <v>0</v>
      </c>
      <c r="X1037" s="347">
        <f t="shared" si="188"/>
        <v>0</v>
      </c>
      <c r="Y1037" s="347">
        <f t="shared" si="189"/>
        <v>0</v>
      </c>
      <c r="Z1037" s="347">
        <f t="shared" si="190"/>
        <v>0</v>
      </c>
      <c r="AA1037" s="347">
        <f t="shared" si="191"/>
        <v>0</v>
      </c>
      <c r="AB1037" s="347" t="str">
        <f t="shared" si="192"/>
        <v/>
      </c>
      <c r="AC1037" s="347" t="str">
        <f t="shared" si="193"/>
        <v/>
      </c>
      <c r="AD1037" s="347" t="str">
        <f t="shared" si="194"/>
        <v/>
      </c>
      <c r="AE1037" s="347" t="str">
        <f t="shared" si="195"/>
        <v/>
      </c>
    </row>
    <row r="1038" spans="1:31" s="344" customFormat="1" ht="21" customHeight="1" x14ac:dyDescent="0.25">
      <c r="A1038" s="346" t="s">
        <v>13776</v>
      </c>
      <c r="B1038" s="346" t="s">
        <v>16164</v>
      </c>
      <c r="C1038" s="346" t="s">
        <v>15190</v>
      </c>
      <c r="D1038" s="346" t="s">
        <v>4</v>
      </c>
      <c r="E1038" s="346" t="s">
        <v>103</v>
      </c>
      <c r="F1038" s="346">
        <v>1</v>
      </c>
      <c r="G1038" s="346">
        <v>4</v>
      </c>
      <c r="H1038" s="346">
        <v>0</v>
      </c>
      <c r="I1038" s="346" t="s">
        <v>15190</v>
      </c>
      <c r="J1038" s="346"/>
      <c r="K1038" s="346" t="s">
        <v>15191</v>
      </c>
      <c r="L1038" s="346"/>
      <c r="M1038" s="346" t="s">
        <v>15190</v>
      </c>
      <c r="N1038" s="346" t="s">
        <v>146</v>
      </c>
      <c r="O1038" s="346" t="s">
        <v>15192</v>
      </c>
      <c r="P1038" s="346" t="s">
        <v>15193</v>
      </c>
      <c r="Q1038" s="346" t="s">
        <v>15194</v>
      </c>
      <c r="R1038" s="347">
        <f t="shared" si="182"/>
        <v>0</v>
      </c>
      <c r="S1038" s="347">
        <f t="shared" si="183"/>
        <v>0</v>
      </c>
      <c r="T1038" s="347">
        <f t="shared" si="184"/>
        <v>0</v>
      </c>
      <c r="U1038" s="347">
        <f t="shared" si="185"/>
        <v>0</v>
      </c>
      <c r="V1038" s="347">
        <f t="shared" si="186"/>
        <v>0</v>
      </c>
      <c r="W1038" s="347">
        <f t="shared" si="187"/>
        <v>0</v>
      </c>
      <c r="X1038" s="347">
        <f t="shared" si="188"/>
        <v>0</v>
      </c>
      <c r="Y1038" s="347">
        <f t="shared" si="189"/>
        <v>0</v>
      </c>
      <c r="Z1038" s="347">
        <f t="shared" si="190"/>
        <v>0</v>
      </c>
      <c r="AA1038" s="347">
        <f t="shared" si="191"/>
        <v>0</v>
      </c>
      <c r="AB1038" s="347" t="str">
        <f t="shared" si="192"/>
        <v/>
      </c>
      <c r="AC1038" s="347" t="str">
        <f t="shared" si="193"/>
        <v/>
      </c>
      <c r="AD1038" s="347" t="str">
        <f t="shared" si="194"/>
        <v/>
      </c>
      <c r="AE1038" s="347" t="str">
        <f t="shared" si="195"/>
        <v/>
      </c>
    </row>
    <row r="1039" spans="1:31" s="344" customFormat="1" ht="21" customHeight="1" x14ac:dyDescent="0.25">
      <c r="A1039" s="346" t="s">
        <v>13776</v>
      </c>
      <c r="B1039" s="346" t="s">
        <v>16165</v>
      </c>
      <c r="C1039" s="346" t="s">
        <v>15196</v>
      </c>
      <c r="D1039" s="346" t="s">
        <v>4</v>
      </c>
      <c r="E1039" s="346" t="s">
        <v>103</v>
      </c>
      <c r="F1039" s="346">
        <v>2</v>
      </c>
      <c r="G1039" s="346">
        <v>3</v>
      </c>
      <c r="H1039" s="346">
        <v>0</v>
      </c>
      <c r="I1039" s="346" t="s">
        <v>15196</v>
      </c>
      <c r="J1039" s="346"/>
      <c r="K1039" s="346" t="s">
        <v>15197</v>
      </c>
      <c r="L1039" s="346"/>
      <c r="M1039" s="346" t="s">
        <v>15196</v>
      </c>
      <c r="N1039" s="346" t="s">
        <v>147</v>
      </c>
      <c r="O1039" s="346" t="s">
        <v>16166</v>
      </c>
      <c r="P1039" s="346"/>
      <c r="Q1039" s="346"/>
      <c r="R1039" s="347">
        <f t="shared" si="182"/>
        <v>0</v>
      </c>
      <c r="S1039" s="347">
        <f t="shared" si="183"/>
        <v>0</v>
      </c>
      <c r="T1039" s="347">
        <f t="shared" si="184"/>
        <v>0</v>
      </c>
      <c r="U1039" s="347">
        <f t="shared" si="185"/>
        <v>0</v>
      </c>
      <c r="V1039" s="347">
        <f t="shared" si="186"/>
        <v>0</v>
      </c>
      <c r="W1039" s="347">
        <f t="shared" si="187"/>
        <v>0</v>
      </c>
      <c r="X1039" s="347">
        <f t="shared" si="188"/>
        <v>0</v>
      </c>
      <c r="Y1039" s="347">
        <f t="shared" si="189"/>
        <v>0</v>
      </c>
      <c r="Z1039" s="347">
        <f t="shared" si="190"/>
        <v>0</v>
      </c>
      <c r="AA1039" s="347">
        <f t="shared" si="191"/>
        <v>0</v>
      </c>
      <c r="AB1039" s="347" t="str">
        <f t="shared" si="192"/>
        <v/>
      </c>
      <c r="AC1039" s="347" t="str">
        <f t="shared" si="193"/>
        <v/>
      </c>
      <c r="AD1039" s="347" t="str">
        <f t="shared" si="194"/>
        <v/>
      </c>
      <c r="AE1039" s="347" t="str">
        <f t="shared" si="195"/>
        <v/>
      </c>
    </row>
    <row r="1040" spans="1:31" s="344" customFormat="1" ht="21" customHeight="1" x14ac:dyDescent="0.25">
      <c r="A1040" s="346" t="s">
        <v>13776</v>
      </c>
      <c r="B1040" s="346" t="s">
        <v>16167</v>
      </c>
      <c r="C1040" s="346" t="s">
        <v>14933</v>
      </c>
      <c r="D1040" s="346" t="s">
        <v>4</v>
      </c>
      <c r="E1040" s="346" t="s">
        <v>103</v>
      </c>
      <c r="F1040" s="346">
        <v>3</v>
      </c>
      <c r="G1040" s="346">
        <v>3</v>
      </c>
      <c r="H1040" s="346">
        <v>0</v>
      </c>
      <c r="I1040" s="346" t="s">
        <v>14933</v>
      </c>
      <c r="J1040" s="346"/>
      <c r="K1040" s="346" t="s">
        <v>14934</v>
      </c>
      <c r="L1040" s="346"/>
      <c r="M1040" s="346" t="s">
        <v>14933</v>
      </c>
      <c r="N1040" s="346" t="s">
        <v>14935</v>
      </c>
      <c r="O1040" s="346" t="s">
        <v>14936</v>
      </c>
      <c r="P1040" s="346" t="s">
        <v>14937</v>
      </c>
      <c r="Q1040" s="346" t="s">
        <v>14938</v>
      </c>
      <c r="R1040" s="347">
        <f t="shared" si="182"/>
        <v>0</v>
      </c>
      <c r="S1040" s="347">
        <f t="shared" si="183"/>
        <v>0</v>
      </c>
      <c r="T1040" s="347">
        <f t="shared" si="184"/>
        <v>0</v>
      </c>
      <c r="U1040" s="347">
        <f t="shared" si="185"/>
        <v>0</v>
      </c>
      <c r="V1040" s="347">
        <f t="shared" si="186"/>
        <v>0</v>
      </c>
      <c r="W1040" s="347">
        <f t="shared" si="187"/>
        <v>0</v>
      </c>
      <c r="X1040" s="347">
        <f t="shared" si="188"/>
        <v>0</v>
      </c>
      <c r="Y1040" s="347">
        <f t="shared" si="189"/>
        <v>0</v>
      </c>
      <c r="Z1040" s="347">
        <f t="shared" si="190"/>
        <v>0</v>
      </c>
      <c r="AA1040" s="347">
        <f t="shared" si="191"/>
        <v>0</v>
      </c>
      <c r="AB1040" s="347" t="str">
        <f t="shared" si="192"/>
        <v/>
      </c>
      <c r="AC1040" s="347" t="str">
        <f t="shared" si="193"/>
        <v/>
      </c>
      <c r="AD1040" s="347" t="str">
        <f t="shared" si="194"/>
        <v/>
      </c>
      <c r="AE1040" s="347" t="str">
        <f t="shared" si="195"/>
        <v/>
      </c>
    </row>
    <row r="1041" spans="1:31" s="344" customFormat="1" ht="21" customHeight="1" x14ac:dyDescent="0.25">
      <c r="A1041" s="346" t="s">
        <v>13776</v>
      </c>
      <c r="B1041" s="346" t="s">
        <v>16168</v>
      </c>
      <c r="C1041" s="346" t="s">
        <v>14940</v>
      </c>
      <c r="D1041" s="346" t="s">
        <v>4</v>
      </c>
      <c r="E1041" s="346" t="s">
        <v>103</v>
      </c>
      <c r="F1041" s="346">
        <v>4</v>
      </c>
      <c r="G1041" s="346">
        <v>2</v>
      </c>
      <c r="H1041" s="346">
        <v>0</v>
      </c>
      <c r="I1041" s="346" t="s">
        <v>14940</v>
      </c>
      <c r="J1041" s="346"/>
      <c r="K1041" s="346" t="s">
        <v>14941</v>
      </c>
      <c r="L1041" s="346"/>
      <c r="M1041" s="346" t="s">
        <v>14940</v>
      </c>
      <c r="N1041" s="346" t="s">
        <v>126</v>
      </c>
      <c r="O1041" s="346" t="s">
        <v>14942</v>
      </c>
      <c r="P1041" s="346" t="s">
        <v>14943</v>
      </c>
      <c r="Q1041" s="346" t="s">
        <v>14944</v>
      </c>
      <c r="R1041" s="347">
        <f t="shared" si="182"/>
        <v>0</v>
      </c>
      <c r="S1041" s="347">
        <f t="shared" si="183"/>
        <v>0</v>
      </c>
      <c r="T1041" s="347">
        <f t="shared" si="184"/>
        <v>0</v>
      </c>
      <c r="U1041" s="347">
        <f t="shared" si="185"/>
        <v>0</v>
      </c>
      <c r="V1041" s="347">
        <f t="shared" si="186"/>
        <v>0</v>
      </c>
      <c r="W1041" s="347">
        <f t="shared" si="187"/>
        <v>0</v>
      </c>
      <c r="X1041" s="347">
        <f t="shared" si="188"/>
        <v>0</v>
      </c>
      <c r="Y1041" s="347">
        <f t="shared" si="189"/>
        <v>0</v>
      </c>
      <c r="Z1041" s="347">
        <f t="shared" si="190"/>
        <v>0</v>
      </c>
      <c r="AA1041" s="347">
        <f t="shared" si="191"/>
        <v>0</v>
      </c>
      <c r="AB1041" s="347" t="str">
        <f t="shared" si="192"/>
        <v/>
      </c>
      <c r="AC1041" s="347" t="str">
        <f t="shared" si="193"/>
        <v/>
      </c>
      <c r="AD1041" s="347" t="str">
        <f t="shared" si="194"/>
        <v/>
      </c>
      <c r="AE1041" s="347" t="str">
        <f t="shared" si="195"/>
        <v/>
      </c>
    </row>
    <row r="1042" spans="1:31" s="344" customFormat="1" ht="21" customHeight="1" x14ac:dyDescent="0.25">
      <c r="A1042" s="346" t="s">
        <v>13776</v>
      </c>
      <c r="B1042" s="346" t="s">
        <v>16169</v>
      </c>
      <c r="C1042" s="346" t="s">
        <v>16170</v>
      </c>
      <c r="D1042" s="346" t="s">
        <v>4</v>
      </c>
      <c r="E1042" s="346" t="s">
        <v>14954</v>
      </c>
      <c r="F1042" s="346">
        <v>5</v>
      </c>
      <c r="G1042" s="346">
        <v>0</v>
      </c>
      <c r="H1042" s="346">
        <v>0</v>
      </c>
      <c r="I1042" s="346"/>
      <c r="J1042" s="346"/>
      <c r="K1042" s="346"/>
      <c r="L1042" s="346"/>
      <c r="M1042" s="346"/>
      <c r="N1042" s="346"/>
      <c r="O1042" s="346"/>
      <c r="P1042" s="346"/>
      <c r="Q1042" s="346"/>
      <c r="R1042" s="347">
        <f t="shared" si="182"/>
        <v>0</v>
      </c>
      <c r="S1042" s="347">
        <f t="shared" si="183"/>
        <v>0</v>
      </c>
      <c r="T1042" s="347">
        <f t="shared" si="184"/>
        <v>0</v>
      </c>
      <c r="U1042" s="347">
        <f t="shared" si="185"/>
        <v>0</v>
      </c>
      <c r="V1042" s="347">
        <f t="shared" si="186"/>
        <v>0</v>
      </c>
      <c r="W1042" s="347">
        <f t="shared" si="187"/>
        <v>0</v>
      </c>
      <c r="X1042" s="347">
        <f t="shared" si="188"/>
        <v>0</v>
      </c>
      <c r="Y1042" s="347">
        <f t="shared" si="189"/>
        <v>0</v>
      </c>
      <c r="Z1042" s="347">
        <f t="shared" si="190"/>
        <v>0</v>
      </c>
      <c r="AA1042" s="347">
        <f t="shared" si="191"/>
        <v>0</v>
      </c>
      <c r="AB1042" s="347" t="str">
        <f t="shared" si="192"/>
        <v/>
      </c>
      <c r="AC1042" s="347" t="str">
        <f t="shared" si="193"/>
        <v/>
      </c>
      <c r="AD1042" s="347" t="str">
        <f t="shared" si="194"/>
        <v/>
      </c>
      <c r="AE1042" s="347" t="str">
        <f t="shared" si="195"/>
        <v/>
      </c>
    </row>
    <row r="1043" spans="1:31" s="344" customFormat="1" ht="21" customHeight="1" x14ac:dyDescent="0.25">
      <c r="A1043" s="346" t="s">
        <v>13776</v>
      </c>
      <c r="B1043" s="346" t="s">
        <v>16171</v>
      </c>
      <c r="C1043" s="346" t="s">
        <v>15190</v>
      </c>
      <c r="D1043" s="346" t="s">
        <v>1</v>
      </c>
      <c r="E1043" s="346" t="s">
        <v>103</v>
      </c>
      <c r="F1043" s="346">
        <v>1</v>
      </c>
      <c r="G1043" s="346">
        <v>0</v>
      </c>
      <c r="H1043" s="346">
        <v>3</v>
      </c>
      <c r="I1043" s="346"/>
      <c r="J1043" s="346" t="s">
        <v>15190</v>
      </c>
      <c r="K1043" s="346"/>
      <c r="L1043" s="346" t="s">
        <v>15203</v>
      </c>
      <c r="M1043" s="346" t="s">
        <v>15190</v>
      </c>
      <c r="N1043" s="346" t="s">
        <v>146</v>
      </c>
      <c r="O1043" s="346" t="s">
        <v>15192</v>
      </c>
      <c r="P1043" s="346" t="s">
        <v>15193</v>
      </c>
      <c r="Q1043" s="346" t="s">
        <v>15194</v>
      </c>
      <c r="R1043" s="347">
        <f t="shared" si="182"/>
        <v>0</v>
      </c>
      <c r="S1043" s="347">
        <f t="shared" si="183"/>
        <v>0</v>
      </c>
      <c r="T1043" s="347">
        <f t="shared" si="184"/>
        <v>0</v>
      </c>
      <c r="U1043" s="347">
        <f t="shared" si="185"/>
        <v>0</v>
      </c>
      <c r="V1043" s="347">
        <f t="shared" si="186"/>
        <v>0</v>
      </c>
      <c r="W1043" s="347">
        <f t="shared" si="187"/>
        <v>0</v>
      </c>
      <c r="X1043" s="347">
        <f t="shared" si="188"/>
        <v>0</v>
      </c>
      <c r="Y1043" s="347">
        <f t="shared" si="189"/>
        <v>0</v>
      </c>
      <c r="Z1043" s="347">
        <f t="shared" si="190"/>
        <v>0</v>
      </c>
      <c r="AA1043" s="347">
        <f t="shared" si="191"/>
        <v>0</v>
      </c>
      <c r="AB1043" s="347" t="str">
        <f t="shared" si="192"/>
        <v/>
      </c>
      <c r="AC1043" s="347" t="str">
        <f t="shared" si="193"/>
        <v/>
      </c>
      <c r="AD1043" s="347" t="str">
        <f t="shared" si="194"/>
        <v/>
      </c>
      <c r="AE1043" s="347" t="str">
        <f t="shared" si="195"/>
        <v/>
      </c>
    </row>
    <row r="1044" spans="1:31" s="344" customFormat="1" ht="21" customHeight="1" x14ac:dyDescent="0.25">
      <c r="A1044" s="346" t="s">
        <v>13776</v>
      </c>
      <c r="B1044" s="346" t="s">
        <v>16172</v>
      </c>
      <c r="C1044" s="346" t="s">
        <v>15196</v>
      </c>
      <c r="D1044" s="346" t="s">
        <v>1</v>
      </c>
      <c r="E1044" s="346" t="s">
        <v>103</v>
      </c>
      <c r="F1044" s="346">
        <v>2</v>
      </c>
      <c r="G1044" s="346">
        <v>0</v>
      </c>
      <c r="H1044" s="346">
        <v>3</v>
      </c>
      <c r="I1044" s="346"/>
      <c r="J1044" s="346" t="s">
        <v>15196</v>
      </c>
      <c r="K1044" s="346"/>
      <c r="L1044" s="346" t="s">
        <v>15205</v>
      </c>
      <c r="M1044" s="346" t="s">
        <v>15196</v>
      </c>
      <c r="N1044" s="346" t="s">
        <v>147</v>
      </c>
      <c r="O1044" s="346" t="s">
        <v>16166</v>
      </c>
      <c r="P1044" s="346"/>
      <c r="Q1044" s="346"/>
      <c r="R1044" s="347">
        <f t="shared" si="182"/>
        <v>0</v>
      </c>
      <c r="S1044" s="347">
        <f t="shared" si="183"/>
        <v>0</v>
      </c>
      <c r="T1044" s="347">
        <f t="shared" si="184"/>
        <v>0</v>
      </c>
      <c r="U1044" s="347">
        <f t="shared" si="185"/>
        <v>0</v>
      </c>
      <c r="V1044" s="347">
        <f t="shared" si="186"/>
        <v>0</v>
      </c>
      <c r="W1044" s="347">
        <f t="shared" si="187"/>
        <v>0</v>
      </c>
      <c r="X1044" s="347">
        <f t="shared" si="188"/>
        <v>0</v>
      </c>
      <c r="Y1044" s="347">
        <f t="shared" si="189"/>
        <v>0</v>
      </c>
      <c r="Z1044" s="347">
        <f t="shared" si="190"/>
        <v>0</v>
      </c>
      <c r="AA1044" s="347">
        <f t="shared" si="191"/>
        <v>0</v>
      </c>
      <c r="AB1044" s="347" t="str">
        <f t="shared" si="192"/>
        <v/>
      </c>
      <c r="AC1044" s="347" t="str">
        <f t="shared" si="193"/>
        <v/>
      </c>
      <c r="AD1044" s="347" t="str">
        <f t="shared" si="194"/>
        <v/>
      </c>
      <c r="AE1044" s="347" t="str">
        <f t="shared" si="195"/>
        <v/>
      </c>
    </row>
    <row r="1045" spans="1:31" s="344" customFormat="1" ht="21" customHeight="1" x14ac:dyDescent="0.25">
      <c r="A1045" s="346" t="s">
        <v>13776</v>
      </c>
      <c r="B1045" s="346" t="s">
        <v>16173</v>
      </c>
      <c r="C1045" s="346" t="s">
        <v>14940</v>
      </c>
      <c r="D1045" s="346" t="s">
        <v>1</v>
      </c>
      <c r="E1045" s="346" t="s">
        <v>103</v>
      </c>
      <c r="F1045" s="346">
        <v>3</v>
      </c>
      <c r="G1045" s="346">
        <v>0</v>
      </c>
      <c r="H1045" s="346">
        <v>2</v>
      </c>
      <c r="I1045" s="346"/>
      <c r="J1045" s="346" t="s">
        <v>14940</v>
      </c>
      <c r="K1045" s="346"/>
      <c r="L1045" s="346" t="s">
        <v>14957</v>
      </c>
      <c r="M1045" s="346" t="s">
        <v>14940</v>
      </c>
      <c r="N1045" s="346" t="s">
        <v>126</v>
      </c>
      <c r="O1045" s="346" t="s">
        <v>14942</v>
      </c>
      <c r="P1045" s="346" t="s">
        <v>14943</v>
      </c>
      <c r="Q1045" s="346" t="s">
        <v>14944</v>
      </c>
      <c r="R1045" s="347">
        <f t="shared" si="182"/>
        <v>0</v>
      </c>
      <c r="S1045" s="347">
        <f t="shared" si="183"/>
        <v>0</v>
      </c>
      <c r="T1045" s="347">
        <f t="shared" si="184"/>
        <v>0</v>
      </c>
      <c r="U1045" s="347">
        <f t="shared" si="185"/>
        <v>0</v>
      </c>
      <c r="V1045" s="347">
        <f t="shared" si="186"/>
        <v>0</v>
      </c>
      <c r="W1045" s="347">
        <f t="shared" si="187"/>
        <v>0</v>
      </c>
      <c r="X1045" s="347">
        <f t="shared" si="188"/>
        <v>0</v>
      </c>
      <c r="Y1045" s="347">
        <f t="shared" si="189"/>
        <v>0</v>
      </c>
      <c r="Z1045" s="347">
        <f t="shared" si="190"/>
        <v>0</v>
      </c>
      <c r="AA1045" s="347">
        <f t="shared" si="191"/>
        <v>0</v>
      </c>
      <c r="AB1045" s="347" t="str">
        <f t="shared" si="192"/>
        <v/>
      </c>
      <c r="AC1045" s="347" t="str">
        <f t="shared" si="193"/>
        <v/>
      </c>
      <c r="AD1045" s="347" t="str">
        <f t="shared" si="194"/>
        <v/>
      </c>
      <c r="AE1045" s="347" t="str">
        <f t="shared" si="195"/>
        <v/>
      </c>
    </row>
    <row r="1046" spans="1:31" s="344" customFormat="1" ht="21" customHeight="1" x14ac:dyDescent="0.25">
      <c r="A1046" s="346" t="s">
        <v>13776</v>
      </c>
      <c r="B1046" s="346" t="s">
        <v>16174</v>
      </c>
      <c r="C1046" s="346" t="s">
        <v>14946</v>
      </c>
      <c r="D1046" s="346" t="s">
        <v>1</v>
      </c>
      <c r="E1046" s="346" t="s">
        <v>103</v>
      </c>
      <c r="F1046" s="346">
        <v>4</v>
      </c>
      <c r="G1046" s="346">
        <v>0</v>
      </c>
      <c r="H1046" s="346">
        <v>2</v>
      </c>
      <c r="I1046" s="346"/>
      <c r="J1046" s="346" t="s">
        <v>14946</v>
      </c>
      <c r="K1046" s="346"/>
      <c r="L1046" s="346" t="s">
        <v>14959</v>
      </c>
      <c r="M1046" s="346" t="s">
        <v>14946</v>
      </c>
      <c r="N1046" s="346" t="s">
        <v>14948</v>
      </c>
      <c r="O1046" s="346" t="s">
        <v>14949</v>
      </c>
      <c r="P1046" s="346" t="s">
        <v>14950</v>
      </c>
      <c r="Q1046" s="346" t="s">
        <v>14951</v>
      </c>
      <c r="R1046" s="347">
        <f t="shared" si="182"/>
        <v>0</v>
      </c>
      <c r="S1046" s="347">
        <f t="shared" si="183"/>
        <v>0</v>
      </c>
      <c r="T1046" s="347">
        <f t="shared" si="184"/>
        <v>0</v>
      </c>
      <c r="U1046" s="347">
        <f t="shared" si="185"/>
        <v>0</v>
      </c>
      <c r="V1046" s="347">
        <f t="shared" si="186"/>
        <v>0</v>
      </c>
      <c r="W1046" s="347">
        <f t="shared" si="187"/>
        <v>0</v>
      </c>
      <c r="X1046" s="347">
        <f t="shared" si="188"/>
        <v>0</v>
      </c>
      <c r="Y1046" s="347">
        <f t="shared" si="189"/>
        <v>0</v>
      </c>
      <c r="Z1046" s="347">
        <f t="shared" si="190"/>
        <v>0</v>
      </c>
      <c r="AA1046" s="347">
        <f t="shared" si="191"/>
        <v>0</v>
      </c>
      <c r="AB1046" s="347" t="str">
        <f t="shared" si="192"/>
        <v/>
      </c>
      <c r="AC1046" s="347" t="str">
        <f t="shared" si="193"/>
        <v/>
      </c>
      <c r="AD1046" s="347" t="str">
        <f t="shared" si="194"/>
        <v/>
      </c>
      <c r="AE1046" s="347" t="str">
        <f t="shared" si="195"/>
        <v/>
      </c>
    </row>
    <row r="1047" spans="1:31" s="344" customFormat="1" ht="21" customHeight="1" x14ac:dyDescent="0.25">
      <c r="A1047" s="346" t="s">
        <v>13776</v>
      </c>
      <c r="B1047" s="346" t="s">
        <v>16175</v>
      </c>
      <c r="C1047" s="346" t="s">
        <v>16176</v>
      </c>
      <c r="D1047" s="346" t="s">
        <v>1</v>
      </c>
      <c r="E1047" s="346" t="s">
        <v>14954</v>
      </c>
      <c r="F1047" s="346">
        <v>5</v>
      </c>
      <c r="G1047" s="346">
        <v>0</v>
      </c>
      <c r="H1047" s="346">
        <v>0</v>
      </c>
      <c r="I1047" s="346"/>
      <c r="J1047" s="346"/>
      <c r="K1047" s="346"/>
      <c r="L1047" s="346"/>
      <c r="M1047" s="346"/>
      <c r="N1047" s="346"/>
      <c r="O1047" s="346"/>
      <c r="P1047" s="346"/>
      <c r="Q1047" s="346"/>
      <c r="R1047" s="347">
        <f t="shared" si="182"/>
        <v>0</v>
      </c>
      <c r="S1047" s="347">
        <f t="shared" si="183"/>
        <v>0</v>
      </c>
      <c r="T1047" s="347">
        <f t="shared" si="184"/>
        <v>0</v>
      </c>
      <c r="U1047" s="347">
        <f t="shared" si="185"/>
        <v>0</v>
      </c>
      <c r="V1047" s="347">
        <f t="shared" si="186"/>
        <v>0</v>
      </c>
      <c r="W1047" s="347">
        <f t="shared" si="187"/>
        <v>0</v>
      </c>
      <c r="X1047" s="347">
        <f t="shared" si="188"/>
        <v>0</v>
      </c>
      <c r="Y1047" s="347">
        <f t="shared" si="189"/>
        <v>0</v>
      </c>
      <c r="Z1047" s="347">
        <f t="shared" si="190"/>
        <v>0</v>
      </c>
      <c r="AA1047" s="347">
        <f t="shared" si="191"/>
        <v>0</v>
      </c>
      <c r="AB1047" s="347" t="str">
        <f t="shared" si="192"/>
        <v/>
      </c>
      <c r="AC1047" s="347" t="str">
        <f t="shared" si="193"/>
        <v/>
      </c>
      <c r="AD1047" s="347" t="str">
        <f t="shared" si="194"/>
        <v/>
      </c>
      <c r="AE1047" s="347" t="str">
        <f t="shared" si="195"/>
        <v/>
      </c>
    </row>
    <row r="1048" spans="1:31" s="344" customFormat="1" ht="21" customHeight="1" x14ac:dyDescent="0.25">
      <c r="A1048" s="346" t="s">
        <v>13785</v>
      </c>
      <c r="B1048" s="346" t="s">
        <v>16177</v>
      </c>
      <c r="C1048" s="346" t="s">
        <v>15000</v>
      </c>
      <c r="D1048" s="346" t="s">
        <v>4</v>
      </c>
      <c r="E1048" s="346" t="s">
        <v>103</v>
      </c>
      <c r="F1048" s="346">
        <v>1</v>
      </c>
      <c r="G1048" s="346">
        <v>3</v>
      </c>
      <c r="H1048" s="346">
        <v>0</v>
      </c>
      <c r="I1048" s="346" t="s">
        <v>15000</v>
      </c>
      <c r="J1048" s="346"/>
      <c r="K1048" s="346" t="s">
        <v>15001</v>
      </c>
      <c r="L1048" s="346"/>
      <c r="M1048" s="346" t="s">
        <v>15000</v>
      </c>
      <c r="N1048" s="346" t="s">
        <v>15002</v>
      </c>
      <c r="O1048" s="346" t="s">
        <v>15003</v>
      </c>
      <c r="P1048" s="346" t="s">
        <v>15004</v>
      </c>
      <c r="Q1048" s="346" t="s">
        <v>15005</v>
      </c>
      <c r="R1048" s="347">
        <f t="shared" si="182"/>
        <v>0</v>
      </c>
      <c r="S1048" s="347">
        <f t="shared" si="183"/>
        <v>0</v>
      </c>
      <c r="T1048" s="347">
        <f t="shared" si="184"/>
        <v>0</v>
      </c>
      <c r="U1048" s="347">
        <f t="shared" si="185"/>
        <v>0</v>
      </c>
      <c r="V1048" s="347">
        <f t="shared" si="186"/>
        <v>0</v>
      </c>
      <c r="W1048" s="347">
        <f t="shared" si="187"/>
        <v>0</v>
      </c>
      <c r="X1048" s="347">
        <f t="shared" si="188"/>
        <v>0</v>
      </c>
      <c r="Y1048" s="347">
        <f t="shared" si="189"/>
        <v>0</v>
      </c>
      <c r="Z1048" s="347">
        <f t="shared" si="190"/>
        <v>0</v>
      </c>
      <c r="AA1048" s="347">
        <f t="shared" si="191"/>
        <v>0</v>
      </c>
      <c r="AB1048" s="347" t="str">
        <f t="shared" si="192"/>
        <v/>
      </c>
      <c r="AC1048" s="347" t="str">
        <f t="shared" si="193"/>
        <v/>
      </c>
      <c r="AD1048" s="347" t="str">
        <f t="shared" si="194"/>
        <v/>
      </c>
      <c r="AE1048" s="347" t="str">
        <f t="shared" si="195"/>
        <v/>
      </c>
    </row>
    <row r="1049" spans="1:31" s="344" customFormat="1" ht="21" customHeight="1" x14ac:dyDescent="0.25">
      <c r="A1049" s="346" t="s">
        <v>13785</v>
      </c>
      <c r="B1049" s="346" t="s">
        <v>16178</v>
      </c>
      <c r="C1049" s="346" t="s">
        <v>15007</v>
      </c>
      <c r="D1049" s="346" t="s">
        <v>4</v>
      </c>
      <c r="E1049" s="346" t="s">
        <v>103</v>
      </c>
      <c r="F1049" s="346">
        <v>2</v>
      </c>
      <c r="G1049" s="346">
        <v>3</v>
      </c>
      <c r="H1049" s="346">
        <v>0</v>
      </c>
      <c r="I1049" s="346" t="s">
        <v>15007</v>
      </c>
      <c r="J1049" s="346"/>
      <c r="K1049" s="346" t="s">
        <v>15008</v>
      </c>
      <c r="L1049" s="346"/>
      <c r="M1049" s="346" t="s">
        <v>15007</v>
      </c>
      <c r="N1049" s="346" t="s">
        <v>15003</v>
      </c>
      <c r="O1049" s="346" t="s">
        <v>16166</v>
      </c>
      <c r="P1049" s="346"/>
      <c r="Q1049" s="346"/>
      <c r="R1049" s="347">
        <f t="shared" si="182"/>
        <v>0</v>
      </c>
      <c r="S1049" s="347">
        <f t="shared" si="183"/>
        <v>0</v>
      </c>
      <c r="T1049" s="347">
        <f t="shared" si="184"/>
        <v>0</v>
      </c>
      <c r="U1049" s="347">
        <f t="shared" si="185"/>
        <v>0</v>
      </c>
      <c r="V1049" s="347">
        <f t="shared" si="186"/>
        <v>0</v>
      </c>
      <c r="W1049" s="347">
        <f t="shared" si="187"/>
        <v>0</v>
      </c>
      <c r="X1049" s="347">
        <f t="shared" si="188"/>
        <v>0</v>
      </c>
      <c r="Y1049" s="347">
        <f t="shared" si="189"/>
        <v>0</v>
      </c>
      <c r="Z1049" s="347">
        <f t="shared" si="190"/>
        <v>0</v>
      </c>
      <c r="AA1049" s="347">
        <f t="shared" si="191"/>
        <v>0</v>
      </c>
      <c r="AB1049" s="347" t="str">
        <f t="shared" si="192"/>
        <v/>
      </c>
      <c r="AC1049" s="347" t="str">
        <f t="shared" si="193"/>
        <v/>
      </c>
      <c r="AD1049" s="347" t="str">
        <f t="shared" si="194"/>
        <v/>
      </c>
      <c r="AE1049" s="347" t="str">
        <f t="shared" si="195"/>
        <v/>
      </c>
    </row>
    <row r="1050" spans="1:31" s="344" customFormat="1" ht="21" customHeight="1" x14ac:dyDescent="0.25">
      <c r="A1050" s="346" t="s">
        <v>13785</v>
      </c>
      <c r="B1050" s="346" t="s">
        <v>16179</v>
      </c>
      <c r="C1050" s="346" t="s">
        <v>14933</v>
      </c>
      <c r="D1050" s="346" t="s">
        <v>4</v>
      </c>
      <c r="E1050" s="346" t="s">
        <v>103</v>
      </c>
      <c r="F1050" s="346">
        <v>3</v>
      </c>
      <c r="G1050" s="346">
        <v>2</v>
      </c>
      <c r="H1050" s="346">
        <v>0</v>
      </c>
      <c r="I1050" s="346" t="s">
        <v>14933</v>
      </c>
      <c r="J1050" s="346"/>
      <c r="K1050" s="346" t="s">
        <v>14934</v>
      </c>
      <c r="L1050" s="346"/>
      <c r="M1050" s="346" t="s">
        <v>14933</v>
      </c>
      <c r="N1050" s="346" t="s">
        <v>14935</v>
      </c>
      <c r="O1050" s="346" t="s">
        <v>14936</v>
      </c>
      <c r="P1050" s="346" t="s">
        <v>14937</v>
      </c>
      <c r="Q1050" s="346" t="s">
        <v>14938</v>
      </c>
      <c r="R1050" s="347">
        <f t="shared" si="182"/>
        <v>0</v>
      </c>
      <c r="S1050" s="347">
        <f t="shared" si="183"/>
        <v>0</v>
      </c>
      <c r="T1050" s="347">
        <f t="shared" si="184"/>
        <v>0</v>
      </c>
      <c r="U1050" s="347">
        <f t="shared" si="185"/>
        <v>0</v>
      </c>
      <c r="V1050" s="347">
        <f t="shared" si="186"/>
        <v>0</v>
      </c>
      <c r="W1050" s="347">
        <f t="shared" si="187"/>
        <v>0</v>
      </c>
      <c r="X1050" s="347">
        <f t="shared" si="188"/>
        <v>0</v>
      </c>
      <c r="Y1050" s="347">
        <f t="shared" si="189"/>
        <v>0</v>
      </c>
      <c r="Z1050" s="347">
        <f t="shared" si="190"/>
        <v>0</v>
      </c>
      <c r="AA1050" s="347">
        <f t="shared" si="191"/>
        <v>0</v>
      </c>
      <c r="AB1050" s="347" t="str">
        <f t="shared" si="192"/>
        <v/>
      </c>
      <c r="AC1050" s="347" t="str">
        <f t="shared" si="193"/>
        <v/>
      </c>
      <c r="AD1050" s="347" t="str">
        <f t="shared" si="194"/>
        <v/>
      </c>
      <c r="AE1050" s="347" t="str">
        <f t="shared" si="195"/>
        <v/>
      </c>
    </row>
    <row r="1051" spans="1:31" s="344" customFormat="1" ht="21" customHeight="1" x14ac:dyDescent="0.25">
      <c r="A1051" s="346" t="s">
        <v>13785</v>
      </c>
      <c r="B1051" s="346" t="s">
        <v>16180</v>
      </c>
      <c r="C1051" s="346" t="s">
        <v>14940</v>
      </c>
      <c r="D1051" s="346" t="s">
        <v>4</v>
      </c>
      <c r="E1051" s="346" t="s">
        <v>103</v>
      </c>
      <c r="F1051" s="346">
        <v>4</v>
      </c>
      <c r="G1051" s="346">
        <v>2</v>
      </c>
      <c r="H1051" s="346">
        <v>0</v>
      </c>
      <c r="I1051" s="346" t="s">
        <v>14940</v>
      </c>
      <c r="J1051" s="346"/>
      <c r="K1051" s="346" t="s">
        <v>14941</v>
      </c>
      <c r="L1051" s="346"/>
      <c r="M1051" s="346" t="s">
        <v>14940</v>
      </c>
      <c r="N1051" s="346" t="s">
        <v>126</v>
      </c>
      <c r="O1051" s="346" t="s">
        <v>14942</v>
      </c>
      <c r="P1051" s="346" t="s">
        <v>14943</v>
      </c>
      <c r="Q1051" s="346" t="s">
        <v>14944</v>
      </c>
      <c r="R1051" s="347">
        <f t="shared" si="182"/>
        <v>0</v>
      </c>
      <c r="S1051" s="347">
        <f t="shared" si="183"/>
        <v>0</v>
      </c>
      <c r="T1051" s="347">
        <f t="shared" si="184"/>
        <v>0</v>
      </c>
      <c r="U1051" s="347">
        <f t="shared" si="185"/>
        <v>0</v>
      </c>
      <c r="V1051" s="347">
        <f t="shared" si="186"/>
        <v>0</v>
      </c>
      <c r="W1051" s="347">
        <f t="shared" si="187"/>
        <v>0</v>
      </c>
      <c r="X1051" s="347">
        <f t="shared" si="188"/>
        <v>0</v>
      </c>
      <c r="Y1051" s="347">
        <f t="shared" si="189"/>
        <v>0</v>
      </c>
      <c r="Z1051" s="347">
        <f t="shared" si="190"/>
        <v>0</v>
      </c>
      <c r="AA1051" s="347">
        <f t="shared" si="191"/>
        <v>0</v>
      </c>
      <c r="AB1051" s="347" t="str">
        <f t="shared" si="192"/>
        <v/>
      </c>
      <c r="AC1051" s="347" t="str">
        <f t="shared" si="193"/>
        <v/>
      </c>
      <c r="AD1051" s="347" t="str">
        <f t="shared" si="194"/>
        <v/>
      </c>
      <c r="AE1051" s="347" t="str">
        <f t="shared" si="195"/>
        <v/>
      </c>
    </row>
    <row r="1052" spans="1:31" s="344" customFormat="1" ht="21" customHeight="1" x14ac:dyDescent="0.25">
      <c r="A1052" s="346" t="s">
        <v>13785</v>
      </c>
      <c r="B1052" s="346" t="s">
        <v>16181</v>
      </c>
      <c r="C1052" s="346" t="s">
        <v>16182</v>
      </c>
      <c r="D1052" s="346" t="s">
        <v>4</v>
      </c>
      <c r="E1052" s="346" t="s">
        <v>14954</v>
      </c>
      <c r="F1052" s="346">
        <v>5</v>
      </c>
      <c r="G1052" s="346">
        <v>0</v>
      </c>
      <c r="H1052" s="346">
        <v>0</v>
      </c>
      <c r="I1052" s="346"/>
      <c r="J1052" s="346"/>
      <c r="K1052" s="346"/>
      <c r="L1052" s="346"/>
      <c r="M1052" s="346"/>
      <c r="N1052" s="346"/>
      <c r="O1052" s="346"/>
      <c r="P1052" s="346"/>
      <c r="Q1052" s="346"/>
      <c r="R1052" s="347">
        <f t="shared" si="182"/>
        <v>0</v>
      </c>
      <c r="S1052" s="347">
        <f t="shared" si="183"/>
        <v>0</v>
      </c>
      <c r="T1052" s="347">
        <f t="shared" si="184"/>
        <v>0</v>
      </c>
      <c r="U1052" s="347">
        <f t="shared" si="185"/>
        <v>0</v>
      </c>
      <c r="V1052" s="347">
        <f t="shared" si="186"/>
        <v>0</v>
      </c>
      <c r="W1052" s="347">
        <f t="shared" si="187"/>
        <v>0</v>
      </c>
      <c r="X1052" s="347">
        <f t="shared" si="188"/>
        <v>0</v>
      </c>
      <c r="Y1052" s="347">
        <f t="shared" si="189"/>
        <v>0</v>
      </c>
      <c r="Z1052" s="347">
        <f t="shared" si="190"/>
        <v>0</v>
      </c>
      <c r="AA1052" s="347">
        <f t="shared" si="191"/>
        <v>0</v>
      </c>
      <c r="AB1052" s="347" t="str">
        <f t="shared" si="192"/>
        <v/>
      </c>
      <c r="AC1052" s="347" t="str">
        <f t="shared" si="193"/>
        <v/>
      </c>
      <c r="AD1052" s="347" t="str">
        <f t="shared" si="194"/>
        <v/>
      </c>
      <c r="AE1052" s="347" t="str">
        <f t="shared" si="195"/>
        <v/>
      </c>
    </row>
    <row r="1053" spans="1:31" s="344" customFormat="1" ht="21" customHeight="1" x14ac:dyDescent="0.25">
      <c r="A1053" s="346" t="s">
        <v>13785</v>
      </c>
      <c r="B1053" s="346" t="s">
        <v>16183</v>
      </c>
      <c r="C1053" s="346" t="s">
        <v>15000</v>
      </c>
      <c r="D1053" s="346" t="s">
        <v>1</v>
      </c>
      <c r="E1053" s="346" t="s">
        <v>103</v>
      </c>
      <c r="F1053" s="346">
        <v>1</v>
      </c>
      <c r="G1053" s="346">
        <v>0</v>
      </c>
      <c r="H1053" s="346">
        <v>3</v>
      </c>
      <c r="I1053" s="346"/>
      <c r="J1053" s="346" t="s">
        <v>15000</v>
      </c>
      <c r="K1053" s="346"/>
      <c r="L1053" s="346" t="s">
        <v>15014</v>
      </c>
      <c r="M1053" s="346" t="s">
        <v>15000</v>
      </c>
      <c r="N1053" s="346" t="s">
        <v>15002</v>
      </c>
      <c r="O1053" s="346" t="s">
        <v>15003</v>
      </c>
      <c r="P1053" s="346" t="s">
        <v>15004</v>
      </c>
      <c r="Q1053" s="346" t="s">
        <v>15005</v>
      </c>
      <c r="R1053" s="347">
        <f t="shared" si="182"/>
        <v>0</v>
      </c>
      <c r="S1053" s="347">
        <f t="shared" si="183"/>
        <v>0</v>
      </c>
      <c r="T1053" s="347">
        <f t="shared" si="184"/>
        <v>0</v>
      </c>
      <c r="U1053" s="347">
        <f t="shared" si="185"/>
        <v>0</v>
      </c>
      <c r="V1053" s="347">
        <f t="shared" si="186"/>
        <v>0</v>
      </c>
      <c r="W1053" s="347">
        <f t="shared" si="187"/>
        <v>0</v>
      </c>
      <c r="X1053" s="347">
        <f t="shared" si="188"/>
        <v>0</v>
      </c>
      <c r="Y1053" s="347">
        <f t="shared" si="189"/>
        <v>0</v>
      </c>
      <c r="Z1053" s="347">
        <f t="shared" si="190"/>
        <v>0</v>
      </c>
      <c r="AA1053" s="347">
        <f t="shared" si="191"/>
        <v>0</v>
      </c>
      <c r="AB1053" s="347" t="str">
        <f t="shared" si="192"/>
        <v/>
      </c>
      <c r="AC1053" s="347" t="str">
        <f t="shared" si="193"/>
        <v/>
      </c>
      <c r="AD1053" s="347" t="str">
        <f t="shared" si="194"/>
        <v/>
      </c>
      <c r="AE1053" s="347" t="str">
        <f t="shared" si="195"/>
        <v/>
      </c>
    </row>
    <row r="1054" spans="1:31" s="344" customFormat="1" ht="21" customHeight="1" x14ac:dyDescent="0.25">
      <c r="A1054" s="346" t="s">
        <v>13785</v>
      </c>
      <c r="B1054" s="346" t="s">
        <v>16184</v>
      </c>
      <c r="C1054" s="346" t="s">
        <v>15007</v>
      </c>
      <c r="D1054" s="346" t="s">
        <v>1</v>
      </c>
      <c r="E1054" s="346" t="s">
        <v>103</v>
      </c>
      <c r="F1054" s="346">
        <v>2</v>
      </c>
      <c r="G1054" s="346">
        <v>0</v>
      </c>
      <c r="H1054" s="346">
        <v>2</v>
      </c>
      <c r="I1054" s="346"/>
      <c r="J1054" s="346" t="s">
        <v>15007</v>
      </c>
      <c r="K1054" s="346"/>
      <c r="L1054" s="346" t="s">
        <v>15016</v>
      </c>
      <c r="M1054" s="346" t="s">
        <v>15007</v>
      </c>
      <c r="N1054" s="346" t="s">
        <v>15003</v>
      </c>
      <c r="O1054" s="346" t="s">
        <v>16166</v>
      </c>
      <c r="P1054" s="346"/>
      <c r="Q1054" s="346"/>
      <c r="R1054" s="347">
        <f t="shared" si="182"/>
        <v>0</v>
      </c>
      <c r="S1054" s="347">
        <f t="shared" si="183"/>
        <v>0</v>
      </c>
      <c r="T1054" s="347">
        <f t="shared" si="184"/>
        <v>0</v>
      </c>
      <c r="U1054" s="347">
        <f t="shared" si="185"/>
        <v>0</v>
      </c>
      <c r="V1054" s="347">
        <f t="shared" si="186"/>
        <v>0</v>
      </c>
      <c r="W1054" s="347">
        <f t="shared" si="187"/>
        <v>0</v>
      </c>
      <c r="X1054" s="347">
        <f t="shared" si="188"/>
        <v>0</v>
      </c>
      <c r="Y1054" s="347">
        <f t="shared" si="189"/>
        <v>0</v>
      </c>
      <c r="Z1054" s="347">
        <f t="shared" si="190"/>
        <v>0</v>
      </c>
      <c r="AA1054" s="347">
        <f t="shared" si="191"/>
        <v>0</v>
      </c>
      <c r="AB1054" s="347" t="str">
        <f t="shared" si="192"/>
        <v/>
      </c>
      <c r="AC1054" s="347" t="str">
        <f t="shared" si="193"/>
        <v/>
      </c>
      <c r="AD1054" s="347" t="str">
        <f t="shared" si="194"/>
        <v/>
      </c>
      <c r="AE1054" s="347" t="str">
        <f t="shared" si="195"/>
        <v/>
      </c>
    </row>
    <row r="1055" spans="1:31" s="344" customFormat="1" ht="21" customHeight="1" x14ac:dyDescent="0.25">
      <c r="A1055" s="346" t="s">
        <v>13785</v>
      </c>
      <c r="B1055" s="346" t="s">
        <v>16185</v>
      </c>
      <c r="C1055" s="346" t="s">
        <v>14940</v>
      </c>
      <c r="D1055" s="346" t="s">
        <v>1</v>
      </c>
      <c r="E1055" s="346" t="s">
        <v>103</v>
      </c>
      <c r="F1055" s="346">
        <v>3</v>
      </c>
      <c r="G1055" s="346">
        <v>0</v>
      </c>
      <c r="H1055" s="346">
        <v>2</v>
      </c>
      <c r="I1055" s="346"/>
      <c r="J1055" s="346" t="s">
        <v>14940</v>
      </c>
      <c r="K1055" s="346"/>
      <c r="L1055" s="346" t="s">
        <v>14957</v>
      </c>
      <c r="M1055" s="346" t="s">
        <v>14940</v>
      </c>
      <c r="N1055" s="346" t="s">
        <v>126</v>
      </c>
      <c r="O1055" s="346" t="s">
        <v>14942</v>
      </c>
      <c r="P1055" s="346" t="s">
        <v>14943</v>
      </c>
      <c r="Q1055" s="346" t="s">
        <v>14944</v>
      </c>
      <c r="R1055" s="347">
        <f t="shared" si="182"/>
        <v>0</v>
      </c>
      <c r="S1055" s="347">
        <f t="shared" si="183"/>
        <v>0</v>
      </c>
      <c r="T1055" s="347">
        <f t="shared" si="184"/>
        <v>0</v>
      </c>
      <c r="U1055" s="347">
        <f t="shared" si="185"/>
        <v>0</v>
      </c>
      <c r="V1055" s="347">
        <f t="shared" si="186"/>
        <v>0</v>
      </c>
      <c r="W1055" s="347">
        <f t="shared" si="187"/>
        <v>0</v>
      </c>
      <c r="X1055" s="347">
        <f t="shared" si="188"/>
        <v>0</v>
      </c>
      <c r="Y1055" s="347">
        <f t="shared" si="189"/>
        <v>0</v>
      </c>
      <c r="Z1055" s="347">
        <f t="shared" si="190"/>
        <v>0</v>
      </c>
      <c r="AA1055" s="347">
        <f t="shared" si="191"/>
        <v>0</v>
      </c>
      <c r="AB1055" s="347" t="str">
        <f t="shared" si="192"/>
        <v/>
      </c>
      <c r="AC1055" s="347" t="str">
        <f t="shared" si="193"/>
        <v/>
      </c>
      <c r="AD1055" s="347" t="str">
        <f t="shared" si="194"/>
        <v/>
      </c>
      <c r="AE1055" s="347" t="str">
        <f t="shared" si="195"/>
        <v/>
      </c>
    </row>
    <row r="1056" spans="1:31" s="344" customFormat="1" ht="21" customHeight="1" x14ac:dyDescent="0.25">
      <c r="A1056" s="346" t="s">
        <v>13785</v>
      </c>
      <c r="B1056" s="346" t="s">
        <v>16186</v>
      </c>
      <c r="C1056" s="346" t="s">
        <v>14946</v>
      </c>
      <c r="D1056" s="346" t="s">
        <v>1</v>
      </c>
      <c r="E1056" s="346" t="s">
        <v>103</v>
      </c>
      <c r="F1056" s="346">
        <v>4</v>
      </c>
      <c r="G1056" s="346">
        <v>0</v>
      </c>
      <c r="H1056" s="346">
        <v>2</v>
      </c>
      <c r="I1056" s="346"/>
      <c r="J1056" s="346" t="s">
        <v>14946</v>
      </c>
      <c r="K1056" s="346"/>
      <c r="L1056" s="346" t="s">
        <v>14959</v>
      </c>
      <c r="M1056" s="346" t="s">
        <v>14946</v>
      </c>
      <c r="N1056" s="346" t="s">
        <v>14948</v>
      </c>
      <c r="O1056" s="346" t="s">
        <v>14949</v>
      </c>
      <c r="P1056" s="346" t="s">
        <v>14950</v>
      </c>
      <c r="Q1056" s="346" t="s">
        <v>14951</v>
      </c>
      <c r="R1056" s="347">
        <f t="shared" si="182"/>
        <v>0</v>
      </c>
      <c r="S1056" s="347">
        <f t="shared" si="183"/>
        <v>0</v>
      </c>
      <c r="T1056" s="347">
        <f t="shared" si="184"/>
        <v>0</v>
      </c>
      <c r="U1056" s="347">
        <f t="shared" si="185"/>
        <v>0</v>
      </c>
      <c r="V1056" s="347">
        <f t="shared" si="186"/>
        <v>0</v>
      </c>
      <c r="W1056" s="347">
        <f t="shared" si="187"/>
        <v>0</v>
      </c>
      <c r="X1056" s="347">
        <f t="shared" si="188"/>
        <v>0</v>
      </c>
      <c r="Y1056" s="347">
        <f t="shared" si="189"/>
        <v>0</v>
      </c>
      <c r="Z1056" s="347">
        <f t="shared" si="190"/>
        <v>0</v>
      </c>
      <c r="AA1056" s="347">
        <f t="shared" si="191"/>
        <v>0</v>
      </c>
      <c r="AB1056" s="347" t="str">
        <f t="shared" si="192"/>
        <v/>
      </c>
      <c r="AC1056" s="347" t="str">
        <f t="shared" si="193"/>
        <v/>
      </c>
      <c r="AD1056" s="347" t="str">
        <f t="shared" si="194"/>
        <v/>
      </c>
      <c r="AE1056" s="347" t="str">
        <f t="shared" si="195"/>
        <v/>
      </c>
    </row>
    <row r="1057" spans="1:31" s="344" customFormat="1" ht="21" customHeight="1" x14ac:dyDescent="0.25">
      <c r="A1057" s="346" t="s">
        <v>13785</v>
      </c>
      <c r="B1057" s="346" t="s">
        <v>16187</v>
      </c>
      <c r="C1057" s="346" t="s">
        <v>16188</v>
      </c>
      <c r="D1057" s="346" t="s">
        <v>1</v>
      </c>
      <c r="E1057" s="346" t="s">
        <v>14954</v>
      </c>
      <c r="F1057" s="346">
        <v>5</v>
      </c>
      <c r="G1057" s="346">
        <v>0</v>
      </c>
      <c r="H1057" s="346">
        <v>0</v>
      </c>
      <c r="I1057" s="346"/>
      <c r="J1057" s="346"/>
      <c r="K1057" s="346"/>
      <c r="L1057" s="346"/>
      <c r="M1057" s="346"/>
      <c r="N1057" s="346"/>
      <c r="O1057" s="346"/>
      <c r="P1057" s="346"/>
      <c r="Q1057" s="346"/>
      <c r="R1057" s="347">
        <f t="shared" si="182"/>
        <v>0</v>
      </c>
      <c r="S1057" s="347">
        <f t="shared" si="183"/>
        <v>0</v>
      </c>
      <c r="T1057" s="347">
        <f t="shared" si="184"/>
        <v>0</v>
      </c>
      <c r="U1057" s="347">
        <f t="shared" si="185"/>
        <v>0</v>
      </c>
      <c r="V1057" s="347">
        <f t="shared" si="186"/>
        <v>0</v>
      </c>
      <c r="W1057" s="347">
        <f t="shared" si="187"/>
        <v>0</v>
      </c>
      <c r="X1057" s="347">
        <f t="shared" si="188"/>
        <v>0</v>
      </c>
      <c r="Y1057" s="347">
        <f t="shared" si="189"/>
        <v>0</v>
      </c>
      <c r="Z1057" s="347">
        <f t="shared" si="190"/>
        <v>0</v>
      </c>
      <c r="AA1057" s="347">
        <f t="shared" si="191"/>
        <v>0</v>
      </c>
      <c r="AB1057" s="347" t="str">
        <f t="shared" si="192"/>
        <v/>
      </c>
      <c r="AC1057" s="347" t="str">
        <f t="shared" si="193"/>
        <v/>
      </c>
      <c r="AD1057" s="347" t="str">
        <f t="shared" si="194"/>
        <v/>
      </c>
      <c r="AE1057" s="347" t="str">
        <f t="shared" si="195"/>
        <v/>
      </c>
    </row>
    <row r="1058" spans="1:31" s="344" customFormat="1" ht="21" customHeight="1" x14ac:dyDescent="0.25">
      <c r="A1058" s="346" t="s">
        <v>13794</v>
      </c>
      <c r="B1058" s="346" t="s">
        <v>16189</v>
      </c>
      <c r="C1058" s="346" t="s">
        <v>16190</v>
      </c>
      <c r="D1058" s="346" t="s">
        <v>4</v>
      </c>
      <c r="E1058" s="346" t="s">
        <v>103</v>
      </c>
      <c r="F1058" s="346">
        <v>1</v>
      </c>
      <c r="G1058" s="346">
        <v>4</v>
      </c>
      <c r="H1058" s="346">
        <v>0</v>
      </c>
      <c r="I1058" s="346" t="s">
        <v>16190</v>
      </c>
      <c r="J1058" s="346"/>
      <c r="K1058" s="346" t="s">
        <v>16191</v>
      </c>
      <c r="L1058" s="346"/>
      <c r="M1058" s="346" t="s">
        <v>16190</v>
      </c>
      <c r="N1058" s="346" t="s">
        <v>15494</v>
      </c>
      <c r="O1058" s="346" t="s">
        <v>16192</v>
      </c>
      <c r="P1058" s="346" t="s">
        <v>16193</v>
      </c>
      <c r="Q1058" s="346" t="s">
        <v>16194</v>
      </c>
      <c r="R1058" s="347">
        <f t="shared" si="182"/>
        <v>0</v>
      </c>
      <c r="S1058" s="347">
        <f t="shared" si="183"/>
        <v>0</v>
      </c>
      <c r="T1058" s="347">
        <f t="shared" si="184"/>
        <v>0</v>
      </c>
      <c r="U1058" s="347">
        <f t="shared" si="185"/>
        <v>0</v>
      </c>
      <c r="V1058" s="347">
        <f t="shared" si="186"/>
        <v>0</v>
      </c>
      <c r="W1058" s="347">
        <f t="shared" si="187"/>
        <v>0</v>
      </c>
      <c r="X1058" s="347">
        <f t="shared" si="188"/>
        <v>0</v>
      </c>
      <c r="Y1058" s="347">
        <f t="shared" si="189"/>
        <v>0</v>
      </c>
      <c r="Z1058" s="347">
        <f t="shared" si="190"/>
        <v>0</v>
      </c>
      <c r="AA1058" s="347">
        <f t="shared" si="191"/>
        <v>0</v>
      </c>
      <c r="AB1058" s="347" t="str">
        <f t="shared" si="192"/>
        <v/>
      </c>
      <c r="AC1058" s="347" t="str">
        <f t="shared" si="193"/>
        <v/>
      </c>
      <c r="AD1058" s="347" t="str">
        <f t="shared" si="194"/>
        <v/>
      </c>
      <c r="AE1058" s="347" t="str">
        <f t="shared" si="195"/>
        <v/>
      </c>
    </row>
    <row r="1059" spans="1:31" s="344" customFormat="1" ht="21" customHeight="1" x14ac:dyDescent="0.25">
      <c r="A1059" s="346" t="s">
        <v>13794</v>
      </c>
      <c r="B1059" s="346" t="s">
        <v>16195</v>
      </c>
      <c r="C1059" s="346" t="s">
        <v>16196</v>
      </c>
      <c r="D1059" s="346" t="s">
        <v>4</v>
      </c>
      <c r="E1059" s="346" t="s">
        <v>103</v>
      </c>
      <c r="F1059" s="346">
        <v>2</v>
      </c>
      <c r="G1059" s="346">
        <v>3</v>
      </c>
      <c r="H1059" s="346">
        <v>0</v>
      </c>
      <c r="I1059" s="346" t="s">
        <v>16196</v>
      </c>
      <c r="J1059" s="346"/>
      <c r="K1059" s="346" t="s">
        <v>16197</v>
      </c>
      <c r="L1059" s="346"/>
      <c r="M1059" s="346" t="s">
        <v>16196</v>
      </c>
      <c r="N1059" s="346" t="s">
        <v>15391</v>
      </c>
      <c r="O1059" s="346" t="s">
        <v>16198</v>
      </c>
      <c r="P1059" s="346" t="s">
        <v>16199</v>
      </c>
      <c r="Q1059" s="346" t="s">
        <v>15965</v>
      </c>
      <c r="R1059" s="347">
        <f t="shared" si="182"/>
        <v>0</v>
      </c>
      <c r="S1059" s="347">
        <f t="shared" si="183"/>
        <v>0</v>
      </c>
      <c r="T1059" s="347">
        <f t="shared" si="184"/>
        <v>0</v>
      </c>
      <c r="U1059" s="347">
        <f t="shared" si="185"/>
        <v>0</v>
      </c>
      <c r="V1059" s="347">
        <f t="shared" si="186"/>
        <v>0</v>
      </c>
      <c r="W1059" s="347">
        <f t="shared" si="187"/>
        <v>0</v>
      </c>
      <c r="X1059" s="347">
        <f t="shared" si="188"/>
        <v>0</v>
      </c>
      <c r="Y1059" s="347">
        <f t="shared" si="189"/>
        <v>0</v>
      </c>
      <c r="Z1059" s="347">
        <f t="shared" si="190"/>
        <v>0</v>
      </c>
      <c r="AA1059" s="347">
        <f t="shared" si="191"/>
        <v>0</v>
      </c>
      <c r="AB1059" s="347" t="str">
        <f t="shared" si="192"/>
        <v/>
      </c>
      <c r="AC1059" s="347" t="str">
        <f t="shared" si="193"/>
        <v/>
      </c>
      <c r="AD1059" s="347" t="str">
        <f t="shared" si="194"/>
        <v/>
      </c>
      <c r="AE1059" s="347" t="str">
        <f t="shared" si="195"/>
        <v/>
      </c>
    </row>
    <row r="1060" spans="1:31" s="344" customFormat="1" ht="21" customHeight="1" x14ac:dyDescent="0.25">
      <c r="A1060" s="346" t="s">
        <v>13794</v>
      </c>
      <c r="B1060" s="346" t="s">
        <v>16200</v>
      </c>
      <c r="C1060" s="346" t="s">
        <v>14933</v>
      </c>
      <c r="D1060" s="346" t="s">
        <v>4</v>
      </c>
      <c r="E1060" s="346" t="s">
        <v>103</v>
      </c>
      <c r="F1060" s="346">
        <v>3</v>
      </c>
      <c r="G1060" s="346">
        <v>3</v>
      </c>
      <c r="H1060" s="346">
        <v>0</v>
      </c>
      <c r="I1060" s="346" t="s">
        <v>14933</v>
      </c>
      <c r="J1060" s="346"/>
      <c r="K1060" s="346" t="s">
        <v>14934</v>
      </c>
      <c r="L1060" s="346"/>
      <c r="M1060" s="346" t="s">
        <v>14933</v>
      </c>
      <c r="N1060" s="346" t="s">
        <v>14935</v>
      </c>
      <c r="O1060" s="346" t="s">
        <v>14936</v>
      </c>
      <c r="P1060" s="346" t="s">
        <v>14937</v>
      </c>
      <c r="Q1060" s="346" t="s">
        <v>14938</v>
      </c>
      <c r="R1060" s="347">
        <f t="shared" si="182"/>
        <v>0</v>
      </c>
      <c r="S1060" s="347">
        <f t="shared" si="183"/>
        <v>0</v>
      </c>
      <c r="T1060" s="347">
        <f t="shared" si="184"/>
        <v>0</v>
      </c>
      <c r="U1060" s="347">
        <f t="shared" si="185"/>
        <v>0</v>
      </c>
      <c r="V1060" s="347">
        <f t="shared" si="186"/>
        <v>0</v>
      </c>
      <c r="W1060" s="347">
        <f t="shared" si="187"/>
        <v>0</v>
      </c>
      <c r="X1060" s="347">
        <f t="shared" si="188"/>
        <v>0</v>
      </c>
      <c r="Y1060" s="347">
        <f t="shared" si="189"/>
        <v>0</v>
      </c>
      <c r="Z1060" s="347">
        <f t="shared" si="190"/>
        <v>0</v>
      </c>
      <c r="AA1060" s="347">
        <f t="shared" si="191"/>
        <v>0</v>
      </c>
      <c r="AB1060" s="347" t="str">
        <f t="shared" si="192"/>
        <v/>
      </c>
      <c r="AC1060" s="347" t="str">
        <f t="shared" si="193"/>
        <v/>
      </c>
      <c r="AD1060" s="347" t="str">
        <f t="shared" si="194"/>
        <v/>
      </c>
      <c r="AE1060" s="347" t="str">
        <f t="shared" si="195"/>
        <v/>
      </c>
    </row>
    <row r="1061" spans="1:31" s="344" customFormat="1" ht="21" customHeight="1" x14ac:dyDescent="0.25">
      <c r="A1061" s="346" t="s">
        <v>13794</v>
      </c>
      <c r="B1061" s="346" t="s">
        <v>16201</v>
      </c>
      <c r="C1061" s="346" t="s">
        <v>14940</v>
      </c>
      <c r="D1061" s="346" t="s">
        <v>4</v>
      </c>
      <c r="E1061" s="346" t="s">
        <v>103</v>
      </c>
      <c r="F1061" s="346">
        <v>4</v>
      </c>
      <c r="G1061" s="346">
        <v>2</v>
      </c>
      <c r="H1061" s="346">
        <v>0</v>
      </c>
      <c r="I1061" s="346" t="s">
        <v>14940</v>
      </c>
      <c r="J1061" s="346"/>
      <c r="K1061" s="346" t="s">
        <v>14941</v>
      </c>
      <c r="L1061" s="346"/>
      <c r="M1061" s="346" t="s">
        <v>14940</v>
      </c>
      <c r="N1061" s="346" t="s">
        <v>126</v>
      </c>
      <c r="O1061" s="346" t="s">
        <v>14942</v>
      </c>
      <c r="P1061" s="346" t="s">
        <v>14943</v>
      </c>
      <c r="Q1061" s="346" t="s">
        <v>14944</v>
      </c>
      <c r="R1061" s="347">
        <f t="shared" si="182"/>
        <v>0</v>
      </c>
      <c r="S1061" s="347">
        <f t="shared" si="183"/>
        <v>0</v>
      </c>
      <c r="T1061" s="347">
        <f t="shared" si="184"/>
        <v>0</v>
      </c>
      <c r="U1061" s="347">
        <f t="shared" si="185"/>
        <v>0</v>
      </c>
      <c r="V1061" s="347">
        <f t="shared" si="186"/>
        <v>0</v>
      </c>
      <c r="W1061" s="347">
        <f t="shared" si="187"/>
        <v>0</v>
      </c>
      <c r="X1061" s="347">
        <f t="shared" si="188"/>
        <v>0</v>
      </c>
      <c r="Y1061" s="347">
        <f t="shared" si="189"/>
        <v>0</v>
      </c>
      <c r="Z1061" s="347">
        <f t="shared" si="190"/>
        <v>0</v>
      </c>
      <c r="AA1061" s="347">
        <f t="shared" si="191"/>
        <v>0</v>
      </c>
      <c r="AB1061" s="347" t="str">
        <f t="shared" si="192"/>
        <v/>
      </c>
      <c r="AC1061" s="347" t="str">
        <f t="shared" si="193"/>
        <v/>
      </c>
      <c r="AD1061" s="347" t="str">
        <f t="shared" si="194"/>
        <v/>
      </c>
      <c r="AE1061" s="347" t="str">
        <f t="shared" si="195"/>
        <v/>
      </c>
    </row>
    <row r="1062" spans="1:31" s="344" customFormat="1" ht="21" customHeight="1" x14ac:dyDescent="0.25">
      <c r="A1062" s="346" t="s">
        <v>13794</v>
      </c>
      <c r="B1062" s="346" t="s">
        <v>16202</v>
      </c>
      <c r="C1062" s="346" t="s">
        <v>16203</v>
      </c>
      <c r="D1062" s="346" t="s">
        <v>4</v>
      </c>
      <c r="E1062" s="346" t="s">
        <v>14954</v>
      </c>
      <c r="F1062" s="346">
        <v>5</v>
      </c>
      <c r="G1062" s="346">
        <v>0</v>
      </c>
      <c r="H1062" s="346">
        <v>0</v>
      </c>
      <c r="I1062" s="346"/>
      <c r="J1062" s="346"/>
      <c r="K1062" s="346"/>
      <c r="L1062" s="346"/>
      <c r="M1062" s="346"/>
      <c r="N1062" s="346"/>
      <c r="O1062" s="346"/>
      <c r="P1062" s="346"/>
      <c r="Q1062" s="346"/>
      <c r="R1062" s="347">
        <f t="shared" si="182"/>
        <v>0</v>
      </c>
      <c r="S1062" s="347">
        <f t="shared" si="183"/>
        <v>0</v>
      </c>
      <c r="T1062" s="347">
        <f t="shared" si="184"/>
        <v>0</v>
      </c>
      <c r="U1062" s="347">
        <f t="shared" si="185"/>
        <v>0</v>
      </c>
      <c r="V1062" s="347">
        <f t="shared" si="186"/>
        <v>0</v>
      </c>
      <c r="W1062" s="347">
        <f t="shared" si="187"/>
        <v>0</v>
      </c>
      <c r="X1062" s="347">
        <f t="shared" si="188"/>
        <v>0</v>
      </c>
      <c r="Y1062" s="347">
        <f t="shared" si="189"/>
        <v>0</v>
      </c>
      <c r="Z1062" s="347">
        <f t="shared" si="190"/>
        <v>0</v>
      </c>
      <c r="AA1062" s="347">
        <f t="shared" si="191"/>
        <v>0</v>
      </c>
      <c r="AB1062" s="347" t="str">
        <f t="shared" si="192"/>
        <v/>
      </c>
      <c r="AC1062" s="347" t="str">
        <f t="shared" si="193"/>
        <v/>
      </c>
      <c r="AD1062" s="347" t="str">
        <f t="shared" si="194"/>
        <v/>
      </c>
      <c r="AE1062" s="347" t="str">
        <f t="shared" si="195"/>
        <v/>
      </c>
    </row>
    <row r="1063" spans="1:31" s="344" customFormat="1" ht="21" customHeight="1" x14ac:dyDescent="0.25">
      <c r="A1063" s="346" t="s">
        <v>13794</v>
      </c>
      <c r="B1063" s="346" t="s">
        <v>16204</v>
      </c>
      <c r="C1063" s="346" t="s">
        <v>16190</v>
      </c>
      <c r="D1063" s="346" t="s">
        <v>1</v>
      </c>
      <c r="E1063" s="346" t="s">
        <v>103</v>
      </c>
      <c r="F1063" s="346">
        <v>1</v>
      </c>
      <c r="G1063" s="346">
        <v>0</v>
      </c>
      <c r="H1063" s="346">
        <v>3</v>
      </c>
      <c r="I1063" s="346"/>
      <c r="J1063" s="346" t="s">
        <v>16190</v>
      </c>
      <c r="K1063" s="346"/>
      <c r="L1063" s="346" t="s">
        <v>16205</v>
      </c>
      <c r="M1063" s="346" t="s">
        <v>16190</v>
      </c>
      <c r="N1063" s="346" t="s">
        <v>15494</v>
      </c>
      <c r="O1063" s="346" t="s">
        <v>16192</v>
      </c>
      <c r="P1063" s="346" t="s">
        <v>16193</v>
      </c>
      <c r="Q1063" s="346" t="s">
        <v>16194</v>
      </c>
      <c r="R1063" s="347">
        <f t="shared" si="182"/>
        <v>0</v>
      </c>
      <c r="S1063" s="347">
        <f t="shared" si="183"/>
        <v>0</v>
      </c>
      <c r="T1063" s="347">
        <f t="shared" si="184"/>
        <v>0</v>
      </c>
      <c r="U1063" s="347">
        <f t="shared" si="185"/>
        <v>0</v>
      </c>
      <c r="V1063" s="347">
        <f t="shared" si="186"/>
        <v>0</v>
      </c>
      <c r="W1063" s="347">
        <f t="shared" si="187"/>
        <v>0</v>
      </c>
      <c r="X1063" s="347">
        <f t="shared" si="188"/>
        <v>0</v>
      </c>
      <c r="Y1063" s="347">
        <f t="shared" si="189"/>
        <v>0</v>
      </c>
      <c r="Z1063" s="347">
        <f t="shared" si="190"/>
        <v>0</v>
      </c>
      <c r="AA1063" s="347">
        <f t="shared" si="191"/>
        <v>0</v>
      </c>
      <c r="AB1063" s="347" t="str">
        <f t="shared" si="192"/>
        <v/>
      </c>
      <c r="AC1063" s="347" t="str">
        <f t="shared" si="193"/>
        <v/>
      </c>
      <c r="AD1063" s="347" t="str">
        <f t="shared" si="194"/>
        <v/>
      </c>
      <c r="AE1063" s="347" t="str">
        <f t="shared" si="195"/>
        <v/>
      </c>
    </row>
    <row r="1064" spans="1:31" s="344" customFormat="1" ht="21" customHeight="1" x14ac:dyDescent="0.25">
      <c r="A1064" s="346" t="s">
        <v>13794</v>
      </c>
      <c r="B1064" s="346" t="s">
        <v>16206</v>
      </c>
      <c r="C1064" s="346" t="s">
        <v>16196</v>
      </c>
      <c r="D1064" s="346" t="s">
        <v>1</v>
      </c>
      <c r="E1064" s="346" t="s">
        <v>103</v>
      </c>
      <c r="F1064" s="346">
        <v>2</v>
      </c>
      <c r="G1064" s="346">
        <v>0</v>
      </c>
      <c r="H1064" s="346">
        <v>3</v>
      </c>
      <c r="I1064" s="346"/>
      <c r="J1064" s="346" t="s">
        <v>16196</v>
      </c>
      <c r="K1064" s="346"/>
      <c r="L1064" s="346" t="s">
        <v>16207</v>
      </c>
      <c r="M1064" s="346" t="s">
        <v>16196</v>
      </c>
      <c r="N1064" s="346" t="s">
        <v>15391</v>
      </c>
      <c r="O1064" s="346" t="s">
        <v>16198</v>
      </c>
      <c r="P1064" s="346" t="s">
        <v>16199</v>
      </c>
      <c r="Q1064" s="346" t="s">
        <v>15965</v>
      </c>
      <c r="R1064" s="347">
        <f t="shared" si="182"/>
        <v>0</v>
      </c>
      <c r="S1064" s="347">
        <f t="shared" si="183"/>
        <v>0</v>
      </c>
      <c r="T1064" s="347">
        <f t="shared" si="184"/>
        <v>0</v>
      </c>
      <c r="U1064" s="347">
        <f t="shared" si="185"/>
        <v>0</v>
      </c>
      <c r="V1064" s="347">
        <f t="shared" si="186"/>
        <v>0</v>
      </c>
      <c r="W1064" s="347">
        <f t="shared" si="187"/>
        <v>0</v>
      </c>
      <c r="X1064" s="347">
        <f t="shared" si="188"/>
        <v>0</v>
      </c>
      <c r="Y1064" s="347">
        <f t="shared" si="189"/>
        <v>0</v>
      </c>
      <c r="Z1064" s="347">
        <f t="shared" si="190"/>
        <v>0</v>
      </c>
      <c r="AA1064" s="347">
        <f t="shared" si="191"/>
        <v>0</v>
      </c>
      <c r="AB1064" s="347" t="str">
        <f t="shared" si="192"/>
        <v/>
      </c>
      <c r="AC1064" s="347" t="str">
        <f t="shared" si="193"/>
        <v/>
      </c>
      <c r="AD1064" s="347" t="str">
        <f t="shared" si="194"/>
        <v/>
      </c>
      <c r="AE1064" s="347" t="str">
        <f t="shared" si="195"/>
        <v/>
      </c>
    </row>
    <row r="1065" spans="1:31" s="344" customFormat="1" ht="21" customHeight="1" x14ac:dyDescent="0.25">
      <c r="A1065" s="346" t="s">
        <v>13794</v>
      </c>
      <c r="B1065" s="346" t="s">
        <v>16208</v>
      </c>
      <c r="C1065" s="346" t="s">
        <v>14940</v>
      </c>
      <c r="D1065" s="346" t="s">
        <v>1</v>
      </c>
      <c r="E1065" s="346" t="s">
        <v>103</v>
      </c>
      <c r="F1065" s="346">
        <v>3</v>
      </c>
      <c r="G1065" s="346">
        <v>0</v>
      </c>
      <c r="H1065" s="346">
        <v>2</v>
      </c>
      <c r="I1065" s="346"/>
      <c r="J1065" s="346" t="s">
        <v>14940</v>
      </c>
      <c r="K1065" s="346"/>
      <c r="L1065" s="346" t="s">
        <v>14957</v>
      </c>
      <c r="M1065" s="346" t="s">
        <v>14940</v>
      </c>
      <c r="N1065" s="346" t="s">
        <v>126</v>
      </c>
      <c r="O1065" s="346" t="s">
        <v>14942</v>
      </c>
      <c r="P1065" s="346" t="s">
        <v>14943</v>
      </c>
      <c r="Q1065" s="346" t="s">
        <v>14944</v>
      </c>
      <c r="R1065" s="347">
        <f t="shared" si="182"/>
        <v>0</v>
      </c>
      <c r="S1065" s="347">
        <f t="shared" si="183"/>
        <v>0</v>
      </c>
      <c r="T1065" s="347">
        <f t="shared" si="184"/>
        <v>0</v>
      </c>
      <c r="U1065" s="347">
        <f t="shared" si="185"/>
        <v>0</v>
      </c>
      <c r="V1065" s="347">
        <f t="shared" si="186"/>
        <v>0</v>
      </c>
      <c r="W1065" s="347">
        <f t="shared" si="187"/>
        <v>0</v>
      </c>
      <c r="X1065" s="347">
        <f t="shared" si="188"/>
        <v>0</v>
      </c>
      <c r="Y1065" s="347">
        <f t="shared" si="189"/>
        <v>0</v>
      </c>
      <c r="Z1065" s="347">
        <f t="shared" si="190"/>
        <v>0</v>
      </c>
      <c r="AA1065" s="347">
        <f t="shared" si="191"/>
        <v>0</v>
      </c>
      <c r="AB1065" s="347" t="str">
        <f t="shared" si="192"/>
        <v/>
      </c>
      <c r="AC1065" s="347" t="str">
        <f t="shared" si="193"/>
        <v/>
      </c>
      <c r="AD1065" s="347" t="str">
        <f t="shared" si="194"/>
        <v/>
      </c>
      <c r="AE1065" s="347" t="str">
        <f t="shared" si="195"/>
        <v/>
      </c>
    </row>
    <row r="1066" spans="1:31" s="344" customFormat="1" ht="21" customHeight="1" x14ac:dyDescent="0.25">
      <c r="A1066" s="346" t="s">
        <v>13794</v>
      </c>
      <c r="B1066" s="346" t="s">
        <v>16209</v>
      </c>
      <c r="C1066" s="346" t="s">
        <v>14946</v>
      </c>
      <c r="D1066" s="346" t="s">
        <v>1</v>
      </c>
      <c r="E1066" s="346" t="s">
        <v>103</v>
      </c>
      <c r="F1066" s="346">
        <v>4</v>
      </c>
      <c r="G1066" s="346">
        <v>0</v>
      </c>
      <c r="H1066" s="346">
        <v>2</v>
      </c>
      <c r="I1066" s="346"/>
      <c r="J1066" s="346" t="s">
        <v>14946</v>
      </c>
      <c r="K1066" s="346"/>
      <c r="L1066" s="346" t="s">
        <v>14959</v>
      </c>
      <c r="M1066" s="346" t="s">
        <v>14946</v>
      </c>
      <c r="N1066" s="346" t="s">
        <v>14948</v>
      </c>
      <c r="O1066" s="346" t="s">
        <v>14949</v>
      </c>
      <c r="P1066" s="346" t="s">
        <v>14950</v>
      </c>
      <c r="Q1066" s="346" t="s">
        <v>14951</v>
      </c>
      <c r="R1066" s="347">
        <f t="shared" si="182"/>
        <v>0</v>
      </c>
      <c r="S1066" s="347">
        <f t="shared" si="183"/>
        <v>0</v>
      </c>
      <c r="T1066" s="347">
        <f t="shared" si="184"/>
        <v>0</v>
      </c>
      <c r="U1066" s="347">
        <f t="shared" si="185"/>
        <v>0</v>
      </c>
      <c r="V1066" s="347">
        <f t="shared" si="186"/>
        <v>0</v>
      </c>
      <c r="W1066" s="347">
        <f t="shared" si="187"/>
        <v>0</v>
      </c>
      <c r="X1066" s="347">
        <f t="shared" si="188"/>
        <v>0</v>
      </c>
      <c r="Y1066" s="347">
        <f t="shared" si="189"/>
        <v>0</v>
      </c>
      <c r="Z1066" s="347">
        <f t="shared" si="190"/>
        <v>0</v>
      </c>
      <c r="AA1066" s="347">
        <f t="shared" si="191"/>
        <v>0</v>
      </c>
      <c r="AB1066" s="347" t="str">
        <f t="shared" si="192"/>
        <v/>
      </c>
      <c r="AC1066" s="347" t="str">
        <f t="shared" si="193"/>
        <v/>
      </c>
      <c r="AD1066" s="347" t="str">
        <f t="shared" si="194"/>
        <v/>
      </c>
      <c r="AE1066" s="347" t="str">
        <f t="shared" si="195"/>
        <v/>
      </c>
    </row>
    <row r="1067" spans="1:31" s="344" customFormat="1" ht="21" customHeight="1" x14ac:dyDescent="0.25">
      <c r="A1067" s="346" t="s">
        <v>13794</v>
      </c>
      <c r="B1067" s="346" t="s">
        <v>16210</v>
      </c>
      <c r="C1067" s="346" t="s">
        <v>16211</v>
      </c>
      <c r="D1067" s="346" t="s">
        <v>1</v>
      </c>
      <c r="E1067" s="346" t="s">
        <v>14954</v>
      </c>
      <c r="F1067" s="346">
        <v>5</v>
      </c>
      <c r="G1067" s="346">
        <v>0</v>
      </c>
      <c r="H1067" s="346">
        <v>0</v>
      </c>
      <c r="I1067" s="346"/>
      <c r="J1067" s="346"/>
      <c r="K1067" s="346"/>
      <c r="L1067" s="346"/>
      <c r="M1067" s="346"/>
      <c r="N1067" s="346"/>
      <c r="O1067" s="346"/>
      <c r="P1067" s="346"/>
      <c r="Q1067" s="346"/>
      <c r="R1067" s="347">
        <f t="shared" si="182"/>
        <v>0</v>
      </c>
      <c r="S1067" s="347">
        <f t="shared" si="183"/>
        <v>0</v>
      </c>
      <c r="T1067" s="347">
        <f t="shared" si="184"/>
        <v>0</v>
      </c>
      <c r="U1067" s="347">
        <f t="shared" si="185"/>
        <v>0</v>
      </c>
      <c r="V1067" s="347">
        <f t="shared" si="186"/>
        <v>0</v>
      </c>
      <c r="W1067" s="347">
        <f t="shared" si="187"/>
        <v>0</v>
      </c>
      <c r="X1067" s="347">
        <f t="shared" si="188"/>
        <v>0</v>
      </c>
      <c r="Y1067" s="347">
        <f t="shared" si="189"/>
        <v>0</v>
      </c>
      <c r="Z1067" s="347">
        <f t="shared" si="190"/>
        <v>0</v>
      </c>
      <c r="AA1067" s="347">
        <f t="shared" si="191"/>
        <v>0</v>
      </c>
      <c r="AB1067" s="347" t="str">
        <f t="shared" si="192"/>
        <v/>
      </c>
      <c r="AC1067" s="347" t="str">
        <f t="shared" si="193"/>
        <v/>
      </c>
      <c r="AD1067" s="347" t="str">
        <f t="shared" si="194"/>
        <v/>
      </c>
      <c r="AE1067" s="347" t="str">
        <f t="shared" si="195"/>
        <v/>
      </c>
    </row>
    <row r="1068" spans="1:31" s="344" customFormat="1" ht="21" customHeight="1" x14ac:dyDescent="0.25">
      <c r="A1068" s="346" t="s">
        <v>13803</v>
      </c>
      <c r="B1068" s="346" t="s">
        <v>16212</v>
      </c>
      <c r="C1068" s="346" t="s">
        <v>15517</v>
      </c>
      <c r="D1068" s="346" t="s">
        <v>4</v>
      </c>
      <c r="E1068" s="346" t="s">
        <v>103</v>
      </c>
      <c r="F1068" s="346">
        <v>1</v>
      </c>
      <c r="G1068" s="346">
        <v>4</v>
      </c>
      <c r="H1068" s="346">
        <v>0</v>
      </c>
      <c r="I1068" s="346" t="s">
        <v>15517</v>
      </c>
      <c r="J1068" s="346"/>
      <c r="K1068" s="346" t="s">
        <v>15518</v>
      </c>
      <c r="L1068" s="346"/>
      <c r="M1068" s="346" t="s">
        <v>15517</v>
      </c>
      <c r="N1068" s="346" t="s">
        <v>15519</v>
      </c>
      <c r="O1068" s="346" t="s">
        <v>15520</v>
      </c>
      <c r="P1068" s="346" t="s">
        <v>15521</v>
      </c>
      <c r="Q1068" s="346" t="s">
        <v>15522</v>
      </c>
      <c r="R1068" s="347">
        <f t="shared" si="182"/>
        <v>0</v>
      </c>
      <c r="S1068" s="347">
        <f t="shared" si="183"/>
        <v>0</v>
      </c>
      <c r="T1068" s="347">
        <f t="shared" si="184"/>
        <v>0</v>
      </c>
      <c r="U1068" s="347">
        <f t="shared" si="185"/>
        <v>0</v>
      </c>
      <c r="V1068" s="347">
        <f t="shared" si="186"/>
        <v>0</v>
      </c>
      <c r="W1068" s="347">
        <f t="shared" si="187"/>
        <v>0</v>
      </c>
      <c r="X1068" s="347">
        <f t="shared" si="188"/>
        <v>0</v>
      </c>
      <c r="Y1068" s="347">
        <f t="shared" si="189"/>
        <v>0</v>
      </c>
      <c r="Z1068" s="347">
        <f t="shared" si="190"/>
        <v>0</v>
      </c>
      <c r="AA1068" s="347">
        <f t="shared" si="191"/>
        <v>0</v>
      </c>
      <c r="AB1068" s="347" t="str">
        <f t="shared" si="192"/>
        <v/>
      </c>
      <c r="AC1068" s="347" t="str">
        <f t="shared" si="193"/>
        <v/>
      </c>
      <c r="AD1068" s="347" t="str">
        <f t="shared" si="194"/>
        <v/>
      </c>
      <c r="AE1068" s="347" t="str">
        <f t="shared" si="195"/>
        <v/>
      </c>
    </row>
    <row r="1069" spans="1:31" s="344" customFormat="1" ht="21" customHeight="1" x14ac:dyDescent="0.25">
      <c r="A1069" s="346" t="s">
        <v>13803</v>
      </c>
      <c r="B1069" s="346" t="s">
        <v>16213</v>
      </c>
      <c r="C1069" s="346" t="s">
        <v>15524</v>
      </c>
      <c r="D1069" s="346" t="s">
        <v>4</v>
      </c>
      <c r="E1069" s="346" t="s">
        <v>103</v>
      </c>
      <c r="F1069" s="346">
        <v>2</v>
      </c>
      <c r="G1069" s="346">
        <v>3</v>
      </c>
      <c r="H1069" s="346">
        <v>0</v>
      </c>
      <c r="I1069" s="346" t="s">
        <v>15524</v>
      </c>
      <c r="J1069" s="346"/>
      <c r="K1069" s="346" t="s">
        <v>15525</v>
      </c>
      <c r="L1069" s="346"/>
      <c r="M1069" s="346" t="s">
        <v>15524</v>
      </c>
      <c r="N1069" s="346" t="s">
        <v>15526</v>
      </c>
      <c r="O1069" s="346" t="s">
        <v>16166</v>
      </c>
      <c r="P1069" s="346"/>
      <c r="Q1069" s="346"/>
      <c r="R1069" s="347">
        <f t="shared" si="182"/>
        <v>0</v>
      </c>
      <c r="S1069" s="347">
        <f t="shared" si="183"/>
        <v>0</v>
      </c>
      <c r="T1069" s="347">
        <f t="shared" si="184"/>
        <v>0</v>
      </c>
      <c r="U1069" s="347">
        <f t="shared" si="185"/>
        <v>0</v>
      </c>
      <c r="V1069" s="347">
        <f t="shared" si="186"/>
        <v>0</v>
      </c>
      <c r="W1069" s="347">
        <f t="shared" si="187"/>
        <v>0</v>
      </c>
      <c r="X1069" s="347">
        <f t="shared" si="188"/>
        <v>0</v>
      </c>
      <c r="Y1069" s="347">
        <f t="shared" si="189"/>
        <v>0</v>
      </c>
      <c r="Z1069" s="347">
        <f t="shared" si="190"/>
        <v>0</v>
      </c>
      <c r="AA1069" s="347">
        <f t="shared" si="191"/>
        <v>0</v>
      </c>
      <c r="AB1069" s="347" t="str">
        <f t="shared" si="192"/>
        <v/>
      </c>
      <c r="AC1069" s="347" t="str">
        <f t="shared" si="193"/>
        <v/>
      </c>
      <c r="AD1069" s="347" t="str">
        <f t="shared" si="194"/>
        <v/>
      </c>
      <c r="AE1069" s="347" t="str">
        <f t="shared" si="195"/>
        <v/>
      </c>
    </row>
    <row r="1070" spans="1:31" s="344" customFormat="1" ht="21" customHeight="1" x14ac:dyDescent="0.25">
      <c r="A1070" s="346" t="s">
        <v>13803</v>
      </c>
      <c r="B1070" s="346" t="s">
        <v>16214</v>
      </c>
      <c r="C1070" s="346" t="s">
        <v>14933</v>
      </c>
      <c r="D1070" s="346" t="s">
        <v>4</v>
      </c>
      <c r="E1070" s="346" t="s">
        <v>103</v>
      </c>
      <c r="F1070" s="346">
        <v>3</v>
      </c>
      <c r="G1070" s="346">
        <v>3</v>
      </c>
      <c r="H1070" s="346">
        <v>0</v>
      </c>
      <c r="I1070" s="346" t="s">
        <v>14933</v>
      </c>
      <c r="J1070" s="346"/>
      <c r="K1070" s="346" t="s">
        <v>14934</v>
      </c>
      <c r="L1070" s="346"/>
      <c r="M1070" s="346" t="s">
        <v>14933</v>
      </c>
      <c r="N1070" s="346" t="s">
        <v>14935</v>
      </c>
      <c r="O1070" s="346" t="s">
        <v>14936</v>
      </c>
      <c r="P1070" s="346" t="s">
        <v>14937</v>
      </c>
      <c r="Q1070" s="346" t="s">
        <v>14938</v>
      </c>
      <c r="R1070" s="347">
        <f t="shared" si="182"/>
        <v>0</v>
      </c>
      <c r="S1070" s="347">
        <f t="shared" si="183"/>
        <v>0</v>
      </c>
      <c r="T1070" s="347">
        <f t="shared" si="184"/>
        <v>0</v>
      </c>
      <c r="U1070" s="347">
        <f t="shared" si="185"/>
        <v>0</v>
      </c>
      <c r="V1070" s="347">
        <f t="shared" si="186"/>
        <v>0</v>
      </c>
      <c r="W1070" s="347">
        <f t="shared" si="187"/>
        <v>0</v>
      </c>
      <c r="X1070" s="347">
        <f t="shared" si="188"/>
        <v>0</v>
      </c>
      <c r="Y1070" s="347">
        <f t="shared" si="189"/>
        <v>0</v>
      </c>
      <c r="Z1070" s="347">
        <f t="shared" si="190"/>
        <v>0</v>
      </c>
      <c r="AA1070" s="347">
        <f t="shared" si="191"/>
        <v>0</v>
      </c>
      <c r="AB1070" s="347" t="str">
        <f t="shared" si="192"/>
        <v/>
      </c>
      <c r="AC1070" s="347" t="str">
        <f t="shared" si="193"/>
        <v/>
      </c>
      <c r="AD1070" s="347" t="str">
        <f t="shared" si="194"/>
        <v/>
      </c>
      <c r="AE1070" s="347" t="str">
        <f t="shared" si="195"/>
        <v/>
      </c>
    </row>
    <row r="1071" spans="1:31" s="344" customFormat="1" ht="21" customHeight="1" x14ac:dyDescent="0.25">
      <c r="A1071" s="346" t="s">
        <v>13803</v>
      </c>
      <c r="B1071" s="346" t="s">
        <v>16215</v>
      </c>
      <c r="C1071" s="346" t="s">
        <v>14940</v>
      </c>
      <c r="D1071" s="346" t="s">
        <v>4</v>
      </c>
      <c r="E1071" s="346" t="s">
        <v>103</v>
      </c>
      <c r="F1071" s="346">
        <v>4</v>
      </c>
      <c r="G1071" s="346">
        <v>2</v>
      </c>
      <c r="H1071" s="346">
        <v>0</v>
      </c>
      <c r="I1071" s="346" t="s">
        <v>14940</v>
      </c>
      <c r="J1071" s="346"/>
      <c r="K1071" s="346" t="s">
        <v>14941</v>
      </c>
      <c r="L1071" s="346"/>
      <c r="M1071" s="346" t="s">
        <v>14940</v>
      </c>
      <c r="N1071" s="346" t="s">
        <v>126</v>
      </c>
      <c r="O1071" s="346" t="s">
        <v>14942</v>
      </c>
      <c r="P1071" s="346" t="s">
        <v>14943</v>
      </c>
      <c r="Q1071" s="346" t="s">
        <v>14944</v>
      </c>
      <c r="R1071" s="347">
        <f t="shared" si="182"/>
        <v>0</v>
      </c>
      <c r="S1071" s="347">
        <f t="shared" si="183"/>
        <v>0</v>
      </c>
      <c r="T1071" s="347">
        <f t="shared" si="184"/>
        <v>0</v>
      </c>
      <c r="U1071" s="347">
        <f t="shared" si="185"/>
        <v>0</v>
      </c>
      <c r="V1071" s="347">
        <f t="shared" si="186"/>
        <v>0</v>
      </c>
      <c r="W1071" s="347">
        <f t="shared" si="187"/>
        <v>0</v>
      </c>
      <c r="X1071" s="347">
        <f t="shared" si="188"/>
        <v>0</v>
      </c>
      <c r="Y1071" s="347">
        <f t="shared" si="189"/>
        <v>0</v>
      </c>
      <c r="Z1071" s="347">
        <f t="shared" si="190"/>
        <v>0</v>
      </c>
      <c r="AA1071" s="347">
        <f t="shared" si="191"/>
        <v>0</v>
      </c>
      <c r="AB1071" s="347" t="str">
        <f t="shared" si="192"/>
        <v/>
      </c>
      <c r="AC1071" s="347" t="str">
        <f t="shared" si="193"/>
        <v/>
      </c>
      <c r="AD1071" s="347" t="str">
        <f t="shared" si="194"/>
        <v/>
      </c>
      <c r="AE1071" s="347" t="str">
        <f t="shared" si="195"/>
        <v/>
      </c>
    </row>
    <row r="1072" spans="1:31" s="344" customFormat="1" ht="21" customHeight="1" x14ac:dyDescent="0.25">
      <c r="A1072" s="346" t="s">
        <v>13803</v>
      </c>
      <c r="B1072" s="346" t="s">
        <v>16216</v>
      </c>
      <c r="C1072" s="346" t="s">
        <v>16217</v>
      </c>
      <c r="D1072" s="346" t="s">
        <v>4</v>
      </c>
      <c r="E1072" s="346" t="s">
        <v>14954</v>
      </c>
      <c r="F1072" s="346">
        <v>5</v>
      </c>
      <c r="G1072" s="346">
        <v>0</v>
      </c>
      <c r="H1072" s="346">
        <v>0</v>
      </c>
      <c r="I1072" s="346"/>
      <c r="J1072" s="346"/>
      <c r="K1072" s="346"/>
      <c r="L1072" s="346"/>
      <c r="M1072" s="346"/>
      <c r="N1072" s="346"/>
      <c r="O1072" s="346"/>
      <c r="P1072" s="346"/>
      <c r="Q1072" s="346"/>
      <c r="R1072" s="347">
        <f t="shared" si="182"/>
        <v>0</v>
      </c>
      <c r="S1072" s="347">
        <f t="shared" si="183"/>
        <v>0</v>
      </c>
      <c r="T1072" s="347">
        <f t="shared" si="184"/>
        <v>0</v>
      </c>
      <c r="U1072" s="347">
        <f t="shared" si="185"/>
        <v>0</v>
      </c>
      <c r="V1072" s="347">
        <f t="shared" si="186"/>
        <v>0</v>
      </c>
      <c r="W1072" s="347">
        <f t="shared" si="187"/>
        <v>0</v>
      </c>
      <c r="X1072" s="347">
        <f t="shared" si="188"/>
        <v>0</v>
      </c>
      <c r="Y1072" s="347">
        <f t="shared" si="189"/>
        <v>0</v>
      </c>
      <c r="Z1072" s="347">
        <f t="shared" si="190"/>
        <v>0</v>
      </c>
      <c r="AA1072" s="347">
        <f t="shared" si="191"/>
        <v>0</v>
      </c>
      <c r="AB1072" s="347" t="str">
        <f t="shared" si="192"/>
        <v/>
      </c>
      <c r="AC1072" s="347" t="str">
        <f t="shared" si="193"/>
        <v/>
      </c>
      <c r="AD1072" s="347" t="str">
        <f t="shared" si="194"/>
        <v/>
      </c>
      <c r="AE1072" s="347" t="str">
        <f t="shared" si="195"/>
        <v/>
      </c>
    </row>
    <row r="1073" spans="1:31" s="344" customFormat="1" ht="21" customHeight="1" x14ac:dyDescent="0.25">
      <c r="A1073" s="346" t="s">
        <v>13803</v>
      </c>
      <c r="B1073" s="346" t="s">
        <v>16218</v>
      </c>
      <c r="C1073" s="346" t="s">
        <v>15517</v>
      </c>
      <c r="D1073" s="346" t="s">
        <v>1</v>
      </c>
      <c r="E1073" s="346" t="s">
        <v>103</v>
      </c>
      <c r="F1073" s="346">
        <v>1</v>
      </c>
      <c r="G1073" s="346">
        <v>0</v>
      </c>
      <c r="H1073" s="346">
        <v>3</v>
      </c>
      <c r="I1073" s="346"/>
      <c r="J1073" s="346" t="s">
        <v>15517</v>
      </c>
      <c r="K1073" s="346"/>
      <c r="L1073" s="346" t="s">
        <v>15532</v>
      </c>
      <c r="M1073" s="346" t="s">
        <v>15517</v>
      </c>
      <c r="N1073" s="346" t="s">
        <v>15519</v>
      </c>
      <c r="O1073" s="346" t="s">
        <v>15520</v>
      </c>
      <c r="P1073" s="346" t="s">
        <v>15521</v>
      </c>
      <c r="Q1073" s="346" t="s">
        <v>15522</v>
      </c>
      <c r="R1073" s="347">
        <f t="shared" si="182"/>
        <v>0</v>
      </c>
      <c r="S1073" s="347">
        <f t="shared" si="183"/>
        <v>0</v>
      </c>
      <c r="T1073" s="347">
        <f t="shared" si="184"/>
        <v>0</v>
      </c>
      <c r="U1073" s="347">
        <f t="shared" si="185"/>
        <v>0</v>
      </c>
      <c r="V1073" s="347">
        <f t="shared" si="186"/>
        <v>0</v>
      </c>
      <c r="W1073" s="347">
        <f t="shared" si="187"/>
        <v>0</v>
      </c>
      <c r="X1073" s="347">
        <f t="shared" si="188"/>
        <v>0</v>
      </c>
      <c r="Y1073" s="347">
        <f t="shared" si="189"/>
        <v>0</v>
      </c>
      <c r="Z1073" s="347">
        <f t="shared" si="190"/>
        <v>0</v>
      </c>
      <c r="AA1073" s="347">
        <f t="shared" si="191"/>
        <v>0</v>
      </c>
      <c r="AB1073" s="347" t="str">
        <f t="shared" si="192"/>
        <v/>
      </c>
      <c r="AC1073" s="347" t="str">
        <f t="shared" si="193"/>
        <v/>
      </c>
      <c r="AD1073" s="347" t="str">
        <f t="shared" si="194"/>
        <v/>
      </c>
      <c r="AE1073" s="347" t="str">
        <f t="shared" si="195"/>
        <v/>
      </c>
    </row>
    <row r="1074" spans="1:31" s="344" customFormat="1" ht="21" customHeight="1" x14ac:dyDescent="0.25">
      <c r="A1074" s="346" t="s">
        <v>13803</v>
      </c>
      <c r="B1074" s="346" t="s">
        <v>16219</v>
      </c>
      <c r="C1074" s="346" t="s">
        <v>15524</v>
      </c>
      <c r="D1074" s="346" t="s">
        <v>1</v>
      </c>
      <c r="E1074" s="346" t="s">
        <v>103</v>
      </c>
      <c r="F1074" s="346">
        <v>2</v>
      </c>
      <c r="G1074" s="346">
        <v>0</v>
      </c>
      <c r="H1074" s="346">
        <v>3</v>
      </c>
      <c r="I1074" s="346"/>
      <c r="J1074" s="346" t="s">
        <v>15524</v>
      </c>
      <c r="K1074" s="346"/>
      <c r="L1074" s="346" t="s">
        <v>15534</v>
      </c>
      <c r="M1074" s="346" t="s">
        <v>15524</v>
      </c>
      <c r="N1074" s="346" t="s">
        <v>15526</v>
      </c>
      <c r="O1074" s="346" t="s">
        <v>16166</v>
      </c>
      <c r="P1074" s="346"/>
      <c r="Q1074" s="346"/>
      <c r="R1074" s="347">
        <f t="shared" si="182"/>
        <v>0</v>
      </c>
      <c r="S1074" s="347">
        <f t="shared" si="183"/>
        <v>0</v>
      </c>
      <c r="T1074" s="347">
        <f t="shared" si="184"/>
        <v>0</v>
      </c>
      <c r="U1074" s="347">
        <f t="shared" si="185"/>
        <v>0</v>
      </c>
      <c r="V1074" s="347">
        <f t="shared" si="186"/>
        <v>0</v>
      </c>
      <c r="W1074" s="347">
        <f t="shared" si="187"/>
        <v>0</v>
      </c>
      <c r="X1074" s="347">
        <f t="shared" si="188"/>
        <v>0</v>
      </c>
      <c r="Y1074" s="347">
        <f t="shared" si="189"/>
        <v>0</v>
      </c>
      <c r="Z1074" s="347">
        <f t="shared" si="190"/>
        <v>0</v>
      </c>
      <c r="AA1074" s="347">
        <f t="shared" si="191"/>
        <v>0</v>
      </c>
      <c r="AB1074" s="347" t="str">
        <f t="shared" si="192"/>
        <v/>
      </c>
      <c r="AC1074" s="347" t="str">
        <f t="shared" si="193"/>
        <v/>
      </c>
      <c r="AD1074" s="347" t="str">
        <f t="shared" si="194"/>
        <v/>
      </c>
      <c r="AE1074" s="347" t="str">
        <f t="shared" si="195"/>
        <v/>
      </c>
    </row>
    <row r="1075" spans="1:31" s="344" customFormat="1" ht="21" customHeight="1" x14ac:dyDescent="0.25">
      <c r="A1075" s="346" t="s">
        <v>13803</v>
      </c>
      <c r="B1075" s="346" t="s">
        <v>16220</v>
      </c>
      <c r="C1075" s="346" t="s">
        <v>14940</v>
      </c>
      <c r="D1075" s="346" t="s">
        <v>1</v>
      </c>
      <c r="E1075" s="346" t="s">
        <v>103</v>
      </c>
      <c r="F1075" s="346">
        <v>3</v>
      </c>
      <c r="G1075" s="346">
        <v>0</v>
      </c>
      <c r="H1075" s="346">
        <v>2</v>
      </c>
      <c r="I1075" s="346"/>
      <c r="J1075" s="346" t="s">
        <v>14940</v>
      </c>
      <c r="K1075" s="346"/>
      <c r="L1075" s="346" t="s">
        <v>14957</v>
      </c>
      <c r="M1075" s="346" t="s">
        <v>14940</v>
      </c>
      <c r="N1075" s="346" t="s">
        <v>126</v>
      </c>
      <c r="O1075" s="346" t="s">
        <v>14942</v>
      </c>
      <c r="P1075" s="346" t="s">
        <v>14943</v>
      </c>
      <c r="Q1075" s="346" t="s">
        <v>14944</v>
      </c>
      <c r="R1075" s="347">
        <f t="shared" si="182"/>
        <v>0</v>
      </c>
      <c r="S1075" s="347">
        <f t="shared" si="183"/>
        <v>0</v>
      </c>
      <c r="T1075" s="347">
        <f t="shared" si="184"/>
        <v>0</v>
      </c>
      <c r="U1075" s="347">
        <f t="shared" si="185"/>
        <v>0</v>
      </c>
      <c r="V1075" s="347">
        <f t="shared" si="186"/>
        <v>0</v>
      </c>
      <c r="W1075" s="347">
        <f t="shared" si="187"/>
        <v>0</v>
      </c>
      <c r="X1075" s="347">
        <f t="shared" si="188"/>
        <v>0</v>
      </c>
      <c r="Y1075" s="347">
        <f t="shared" si="189"/>
        <v>0</v>
      </c>
      <c r="Z1075" s="347">
        <f t="shared" si="190"/>
        <v>0</v>
      </c>
      <c r="AA1075" s="347">
        <f t="shared" si="191"/>
        <v>0</v>
      </c>
      <c r="AB1075" s="347" t="str">
        <f t="shared" si="192"/>
        <v/>
      </c>
      <c r="AC1075" s="347" t="str">
        <f t="shared" si="193"/>
        <v/>
      </c>
      <c r="AD1075" s="347" t="str">
        <f t="shared" si="194"/>
        <v/>
      </c>
      <c r="AE1075" s="347" t="str">
        <f t="shared" si="195"/>
        <v/>
      </c>
    </row>
    <row r="1076" spans="1:31" s="344" customFormat="1" ht="21" customHeight="1" x14ac:dyDescent="0.25">
      <c r="A1076" s="346" t="s">
        <v>13803</v>
      </c>
      <c r="B1076" s="346" t="s">
        <v>16221</v>
      </c>
      <c r="C1076" s="346" t="s">
        <v>14946</v>
      </c>
      <c r="D1076" s="346" t="s">
        <v>1</v>
      </c>
      <c r="E1076" s="346" t="s">
        <v>103</v>
      </c>
      <c r="F1076" s="346">
        <v>4</v>
      </c>
      <c r="G1076" s="346">
        <v>0</v>
      </c>
      <c r="H1076" s="346">
        <v>2</v>
      </c>
      <c r="I1076" s="346"/>
      <c r="J1076" s="346" t="s">
        <v>14946</v>
      </c>
      <c r="K1076" s="346"/>
      <c r="L1076" s="346" t="s">
        <v>14959</v>
      </c>
      <c r="M1076" s="346" t="s">
        <v>14946</v>
      </c>
      <c r="N1076" s="346" t="s">
        <v>14948</v>
      </c>
      <c r="O1076" s="346" t="s">
        <v>14949</v>
      </c>
      <c r="P1076" s="346" t="s">
        <v>14950</v>
      </c>
      <c r="Q1076" s="346" t="s">
        <v>14951</v>
      </c>
      <c r="R1076" s="347">
        <f t="shared" si="182"/>
        <v>0</v>
      </c>
      <c r="S1076" s="347">
        <f t="shared" si="183"/>
        <v>0</v>
      </c>
      <c r="T1076" s="347">
        <f t="shared" si="184"/>
        <v>0</v>
      </c>
      <c r="U1076" s="347">
        <f t="shared" si="185"/>
        <v>0</v>
      </c>
      <c r="V1076" s="347">
        <f t="shared" si="186"/>
        <v>0</v>
      </c>
      <c r="W1076" s="347">
        <f t="shared" si="187"/>
        <v>0</v>
      </c>
      <c r="X1076" s="347">
        <f t="shared" si="188"/>
        <v>0</v>
      </c>
      <c r="Y1076" s="347">
        <f t="shared" si="189"/>
        <v>0</v>
      </c>
      <c r="Z1076" s="347">
        <f t="shared" si="190"/>
        <v>0</v>
      </c>
      <c r="AA1076" s="347">
        <f t="shared" si="191"/>
        <v>0</v>
      </c>
      <c r="AB1076" s="347" t="str">
        <f t="shared" si="192"/>
        <v/>
      </c>
      <c r="AC1076" s="347" t="str">
        <f t="shared" si="193"/>
        <v/>
      </c>
      <c r="AD1076" s="347" t="str">
        <f t="shared" si="194"/>
        <v/>
      </c>
      <c r="AE1076" s="347" t="str">
        <f t="shared" si="195"/>
        <v/>
      </c>
    </row>
    <row r="1077" spans="1:31" s="344" customFormat="1" ht="21" customHeight="1" x14ac:dyDescent="0.25">
      <c r="A1077" s="346" t="s">
        <v>13803</v>
      </c>
      <c r="B1077" s="346" t="s">
        <v>16222</v>
      </c>
      <c r="C1077" s="346" t="s">
        <v>16223</v>
      </c>
      <c r="D1077" s="346" t="s">
        <v>1</v>
      </c>
      <c r="E1077" s="346" t="s">
        <v>14954</v>
      </c>
      <c r="F1077" s="346">
        <v>5</v>
      </c>
      <c r="G1077" s="346">
        <v>0</v>
      </c>
      <c r="H1077" s="346">
        <v>0</v>
      </c>
      <c r="I1077" s="346"/>
      <c r="J1077" s="346"/>
      <c r="K1077" s="346"/>
      <c r="L1077" s="346"/>
      <c r="M1077" s="346"/>
      <c r="N1077" s="346"/>
      <c r="O1077" s="346"/>
      <c r="P1077" s="346"/>
      <c r="Q1077" s="346"/>
      <c r="R1077" s="347">
        <f t="shared" si="182"/>
        <v>0</v>
      </c>
      <c r="S1077" s="347">
        <f t="shared" si="183"/>
        <v>0</v>
      </c>
      <c r="T1077" s="347">
        <f t="shared" si="184"/>
        <v>0</v>
      </c>
      <c r="U1077" s="347">
        <f t="shared" si="185"/>
        <v>0</v>
      </c>
      <c r="V1077" s="347">
        <f t="shared" si="186"/>
        <v>0</v>
      </c>
      <c r="W1077" s="347">
        <f t="shared" si="187"/>
        <v>0</v>
      </c>
      <c r="X1077" s="347">
        <f t="shared" si="188"/>
        <v>0</v>
      </c>
      <c r="Y1077" s="347">
        <f t="shared" si="189"/>
        <v>0</v>
      </c>
      <c r="Z1077" s="347">
        <f t="shared" si="190"/>
        <v>0</v>
      </c>
      <c r="AA1077" s="347">
        <f t="shared" si="191"/>
        <v>0</v>
      </c>
      <c r="AB1077" s="347" t="str">
        <f t="shared" si="192"/>
        <v/>
      </c>
      <c r="AC1077" s="347" t="str">
        <f t="shared" si="193"/>
        <v/>
      </c>
      <c r="AD1077" s="347" t="str">
        <f t="shared" si="194"/>
        <v/>
      </c>
      <c r="AE1077" s="347" t="str">
        <f t="shared" si="195"/>
        <v/>
      </c>
    </row>
    <row r="1078" spans="1:31" s="344" customFormat="1" ht="21" customHeight="1" x14ac:dyDescent="0.25">
      <c r="A1078" s="346" t="s">
        <v>13812</v>
      </c>
      <c r="B1078" s="346" t="s">
        <v>16224</v>
      </c>
      <c r="C1078" s="346" t="s">
        <v>15540</v>
      </c>
      <c r="D1078" s="346" t="s">
        <v>4</v>
      </c>
      <c r="E1078" s="346" t="s">
        <v>103</v>
      </c>
      <c r="F1078" s="346">
        <v>1</v>
      </c>
      <c r="G1078" s="346">
        <v>3</v>
      </c>
      <c r="H1078" s="346">
        <v>0</v>
      </c>
      <c r="I1078" s="346" t="s">
        <v>15540</v>
      </c>
      <c r="J1078" s="346"/>
      <c r="K1078" s="346" t="s">
        <v>15541</v>
      </c>
      <c r="L1078" s="346"/>
      <c r="M1078" s="346" t="s">
        <v>15540</v>
      </c>
      <c r="N1078" s="346" t="s">
        <v>15542</v>
      </c>
      <c r="O1078" s="346" t="s">
        <v>15543</v>
      </c>
      <c r="P1078" s="346" t="s">
        <v>11</v>
      </c>
      <c r="Q1078" s="346" t="s">
        <v>15544</v>
      </c>
      <c r="R1078" s="347">
        <f t="shared" si="182"/>
        <v>0</v>
      </c>
      <c r="S1078" s="347">
        <f t="shared" si="183"/>
        <v>0</v>
      </c>
      <c r="T1078" s="347">
        <f t="shared" si="184"/>
        <v>0</v>
      </c>
      <c r="U1078" s="347">
        <f t="shared" si="185"/>
        <v>0</v>
      </c>
      <c r="V1078" s="347">
        <f t="shared" si="186"/>
        <v>0</v>
      </c>
      <c r="W1078" s="347">
        <f t="shared" si="187"/>
        <v>0</v>
      </c>
      <c r="X1078" s="347">
        <f t="shared" si="188"/>
        <v>0</v>
      </c>
      <c r="Y1078" s="347">
        <f t="shared" si="189"/>
        <v>0</v>
      </c>
      <c r="Z1078" s="347">
        <f t="shared" si="190"/>
        <v>0</v>
      </c>
      <c r="AA1078" s="347">
        <f t="shared" si="191"/>
        <v>0</v>
      </c>
      <c r="AB1078" s="347" t="str">
        <f t="shared" si="192"/>
        <v/>
      </c>
      <c r="AC1078" s="347" t="str">
        <f t="shared" si="193"/>
        <v/>
      </c>
      <c r="AD1078" s="347" t="str">
        <f t="shared" si="194"/>
        <v/>
      </c>
      <c r="AE1078" s="347" t="str">
        <f t="shared" si="195"/>
        <v/>
      </c>
    </row>
    <row r="1079" spans="1:31" s="344" customFormat="1" ht="21" customHeight="1" x14ac:dyDescent="0.25">
      <c r="A1079" s="346" t="s">
        <v>13812</v>
      </c>
      <c r="B1079" s="346" t="s">
        <v>16225</v>
      </c>
      <c r="C1079" s="346" t="s">
        <v>15546</v>
      </c>
      <c r="D1079" s="346" t="s">
        <v>4</v>
      </c>
      <c r="E1079" s="346" t="s">
        <v>103</v>
      </c>
      <c r="F1079" s="346">
        <v>2</v>
      </c>
      <c r="G1079" s="346">
        <v>3</v>
      </c>
      <c r="H1079" s="346">
        <v>0</v>
      </c>
      <c r="I1079" s="346" t="s">
        <v>15546</v>
      </c>
      <c r="J1079" s="346"/>
      <c r="K1079" s="346" t="s">
        <v>15547</v>
      </c>
      <c r="L1079" s="346"/>
      <c r="M1079" s="346" t="s">
        <v>15546</v>
      </c>
      <c r="N1079" s="346" t="s">
        <v>15391</v>
      </c>
      <c r="O1079" s="346" t="s">
        <v>15393</v>
      </c>
      <c r="P1079" s="346" t="s">
        <v>15394</v>
      </c>
      <c r="Q1079" s="346" t="s">
        <v>15395</v>
      </c>
      <c r="R1079" s="347">
        <f t="shared" si="182"/>
        <v>0</v>
      </c>
      <c r="S1079" s="347">
        <f t="shared" si="183"/>
        <v>0</v>
      </c>
      <c r="T1079" s="347">
        <f t="shared" si="184"/>
        <v>0</v>
      </c>
      <c r="U1079" s="347">
        <f t="shared" si="185"/>
        <v>0</v>
      </c>
      <c r="V1079" s="347">
        <f t="shared" si="186"/>
        <v>0</v>
      </c>
      <c r="W1079" s="347">
        <f t="shared" si="187"/>
        <v>0</v>
      </c>
      <c r="X1079" s="347">
        <f t="shared" si="188"/>
        <v>0</v>
      </c>
      <c r="Y1079" s="347">
        <f t="shared" si="189"/>
        <v>0</v>
      </c>
      <c r="Z1079" s="347">
        <f t="shared" si="190"/>
        <v>0</v>
      </c>
      <c r="AA1079" s="347">
        <f t="shared" si="191"/>
        <v>0</v>
      </c>
      <c r="AB1079" s="347" t="str">
        <f t="shared" si="192"/>
        <v/>
      </c>
      <c r="AC1079" s="347" t="str">
        <f t="shared" si="193"/>
        <v/>
      </c>
      <c r="AD1079" s="347" t="str">
        <f t="shared" si="194"/>
        <v/>
      </c>
      <c r="AE1079" s="347" t="str">
        <f t="shared" si="195"/>
        <v/>
      </c>
    </row>
    <row r="1080" spans="1:31" s="344" customFormat="1" ht="21" customHeight="1" x14ac:dyDescent="0.25">
      <c r="A1080" s="346" t="s">
        <v>13812</v>
      </c>
      <c r="B1080" s="346" t="s">
        <v>16226</v>
      </c>
      <c r="C1080" s="346" t="s">
        <v>14933</v>
      </c>
      <c r="D1080" s="346" t="s">
        <v>4</v>
      </c>
      <c r="E1080" s="346" t="s">
        <v>103</v>
      </c>
      <c r="F1080" s="346">
        <v>3</v>
      </c>
      <c r="G1080" s="346">
        <v>3</v>
      </c>
      <c r="H1080" s="346">
        <v>0</v>
      </c>
      <c r="I1080" s="346" t="s">
        <v>14933</v>
      </c>
      <c r="J1080" s="346"/>
      <c r="K1080" s="346" t="s">
        <v>14934</v>
      </c>
      <c r="L1080" s="346"/>
      <c r="M1080" s="346" t="s">
        <v>14933</v>
      </c>
      <c r="N1080" s="346" t="s">
        <v>14935</v>
      </c>
      <c r="O1080" s="346" t="s">
        <v>14936</v>
      </c>
      <c r="P1080" s="346" t="s">
        <v>14937</v>
      </c>
      <c r="Q1080" s="346" t="s">
        <v>14938</v>
      </c>
      <c r="R1080" s="347">
        <f t="shared" si="182"/>
        <v>0</v>
      </c>
      <c r="S1080" s="347">
        <f t="shared" si="183"/>
        <v>0</v>
      </c>
      <c r="T1080" s="347">
        <f t="shared" si="184"/>
        <v>0</v>
      </c>
      <c r="U1080" s="347">
        <f t="shared" si="185"/>
        <v>0</v>
      </c>
      <c r="V1080" s="347">
        <f t="shared" si="186"/>
        <v>0</v>
      </c>
      <c r="W1080" s="347">
        <f t="shared" si="187"/>
        <v>0</v>
      </c>
      <c r="X1080" s="347">
        <f t="shared" si="188"/>
        <v>0</v>
      </c>
      <c r="Y1080" s="347">
        <f t="shared" si="189"/>
        <v>0</v>
      </c>
      <c r="Z1080" s="347">
        <f t="shared" si="190"/>
        <v>0</v>
      </c>
      <c r="AA1080" s="347">
        <f t="shared" si="191"/>
        <v>0</v>
      </c>
      <c r="AB1080" s="347" t="str">
        <f t="shared" si="192"/>
        <v/>
      </c>
      <c r="AC1080" s="347" t="str">
        <f t="shared" si="193"/>
        <v/>
      </c>
      <c r="AD1080" s="347" t="str">
        <f t="shared" si="194"/>
        <v/>
      </c>
      <c r="AE1080" s="347" t="str">
        <f t="shared" si="195"/>
        <v/>
      </c>
    </row>
    <row r="1081" spans="1:31" s="344" customFormat="1" ht="21" customHeight="1" x14ac:dyDescent="0.25">
      <c r="A1081" s="346" t="s">
        <v>13812</v>
      </c>
      <c r="B1081" s="346" t="s">
        <v>16227</v>
      </c>
      <c r="C1081" s="346" t="s">
        <v>14940</v>
      </c>
      <c r="D1081" s="346" t="s">
        <v>4</v>
      </c>
      <c r="E1081" s="346" t="s">
        <v>103</v>
      </c>
      <c r="F1081" s="346">
        <v>4</v>
      </c>
      <c r="G1081" s="346">
        <v>2</v>
      </c>
      <c r="H1081" s="346">
        <v>0</v>
      </c>
      <c r="I1081" s="346" t="s">
        <v>14940</v>
      </c>
      <c r="J1081" s="346"/>
      <c r="K1081" s="346" t="s">
        <v>14941</v>
      </c>
      <c r="L1081" s="346"/>
      <c r="M1081" s="346" t="s">
        <v>14940</v>
      </c>
      <c r="N1081" s="346" t="s">
        <v>126</v>
      </c>
      <c r="O1081" s="346" t="s">
        <v>14942</v>
      </c>
      <c r="P1081" s="346" t="s">
        <v>14943</v>
      </c>
      <c r="Q1081" s="346" t="s">
        <v>14944</v>
      </c>
      <c r="R1081" s="347">
        <f t="shared" si="182"/>
        <v>0</v>
      </c>
      <c r="S1081" s="347">
        <f t="shared" si="183"/>
        <v>0</v>
      </c>
      <c r="T1081" s="347">
        <f t="shared" si="184"/>
        <v>0</v>
      </c>
      <c r="U1081" s="347">
        <f t="shared" si="185"/>
        <v>0</v>
      </c>
      <c r="V1081" s="347">
        <f t="shared" si="186"/>
        <v>0</v>
      </c>
      <c r="W1081" s="347">
        <f t="shared" si="187"/>
        <v>0</v>
      </c>
      <c r="X1081" s="347">
        <f t="shared" si="188"/>
        <v>0</v>
      </c>
      <c r="Y1081" s="347">
        <f t="shared" si="189"/>
        <v>0</v>
      </c>
      <c r="Z1081" s="347">
        <f t="shared" si="190"/>
        <v>0</v>
      </c>
      <c r="AA1081" s="347">
        <f t="shared" si="191"/>
        <v>0</v>
      </c>
      <c r="AB1081" s="347" t="str">
        <f t="shared" si="192"/>
        <v/>
      </c>
      <c r="AC1081" s="347" t="str">
        <f t="shared" si="193"/>
        <v/>
      </c>
      <c r="AD1081" s="347" t="str">
        <f t="shared" si="194"/>
        <v/>
      </c>
      <c r="AE1081" s="347" t="str">
        <f t="shared" si="195"/>
        <v/>
      </c>
    </row>
    <row r="1082" spans="1:31" s="344" customFormat="1" ht="21" customHeight="1" x14ac:dyDescent="0.25">
      <c r="A1082" s="346" t="s">
        <v>13812</v>
      </c>
      <c r="B1082" s="346" t="s">
        <v>16228</v>
      </c>
      <c r="C1082" s="346" t="s">
        <v>14946</v>
      </c>
      <c r="D1082" s="346" t="s">
        <v>4</v>
      </c>
      <c r="E1082" s="346" t="s">
        <v>103</v>
      </c>
      <c r="F1082" s="346">
        <v>5</v>
      </c>
      <c r="G1082" s="346">
        <v>2</v>
      </c>
      <c r="H1082" s="346">
        <v>0</v>
      </c>
      <c r="I1082" s="346" t="s">
        <v>14946</v>
      </c>
      <c r="J1082" s="346"/>
      <c r="K1082" s="346" t="s">
        <v>14947</v>
      </c>
      <c r="L1082" s="346"/>
      <c r="M1082" s="346" t="s">
        <v>14946</v>
      </c>
      <c r="N1082" s="346" t="s">
        <v>14948</v>
      </c>
      <c r="O1082" s="346" t="s">
        <v>14949</v>
      </c>
      <c r="P1082" s="346" t="s">
        <v>14950</v>
      </c>
      <c r="Q1082" s="346" t="s">
        <v>14951</v>
      </c>
      <c r="R1082" s="347">
        <f t="shared" si="182"/>
        <v>0</v>
      </c>
      <c r="S1082" s="347">
        <f t="shared" si="183"/>
        <v>0</v>
      </c>
      <c r="T1082" s="347">
        <f t="shared" si="184"/>
        <v>0</v>
      </c>
      <c r="U1082" s="347">
        <f t="shared" si="185"/>
        <v>0</v>
      </c>
      <c r="V1082" s="347">
        <f t="shared" si="186"/>
        <v>0</v>
      </c>
      <c r="W1082" s="347">
        <f t="shared" si="187"/>
        <v>0</v>
      </c>
      <c r="X1082" s="347">
        <f t="shared" si="188"/>
        <v>0</v>
      </c>
      <c r="Y1082" s="347">
        <f t="shared" si="189"/>
        <v>0</v>
      </c>
      <c r="Z1082" s="347">
        <f t="shared" si="190"/>
        <v>0</v>
      </c>
      <c r="AA1082" s="347">
        <f t="shared" si="191"/>
        <v>0</v>
      </c>
      <c r="AB1082" s="347" t="str">
        <f t="shared" si="192"/>
        <v/>
      </c>
      <c r="AC1082" s="347" t="str">
        <f t="shared" si="193"/>
        <v/>
      </c>
      <c r="AD1082" s="347" t="str">
        <f t="shared" si="194"/>
        <v/>
      </c>
      <c r="AE1082" s="347" t="str">
        <f t="shared" si="195"/>
        <v/>
      </c>
    </row>
    <row r="1083" spans="1:31" s="344" customFormat="1" ht="21" customHeight="1" x14ac:dyDescent="0.25">
      <c r="A1083" s="346" t="s">
        <v>13812</v>
      </c>
      <c r="B1083" s="346" t="s">
        <v>16229</v>
      </c>
      <c r="C1083" s="346" t="s">
        <v>15540</v>
      </c>
      <c r="D1083" s="346" t="s">
        <v>1</v>
      </c>
      <c r="E1083" s="346" t="s">
        <v>103</v>
      </c>
      <c r="F1083" s="346">
        <v>1</v>
      </c>
      <c r="G1083" s="346">
        <v>0</v>
      </c>
      <c r="H1083" s="346">
        <v>3</v>
      </c>
      <c r="I1083" s="346"/>
      <c r="J1083" s="346" t="s">
        <v>15540</v>
      </c>
      <c r="K1083" s="346"/>
      <c r="L1083" s="346" t="s">
        <v>15552</v>
      </c>
      <c r="M1083" s="346" t="s">
        <v>15540</v>
      </c>
      <c r="N1083" s="346" t="s">
        <v>15542</v>
      </c>
      <c r="O1083" s="346" t="s">
        <v>15543</v>
      </c>
      <c r="P1083" s="346" t="s">
        <v>11</v>
      </c>
      <c r="Q1083" s="346" t="s">
        <v>15544</v>
      </c>
      <c r="R1083" s="347">
        <f t="shared" si="182"/>
        <v>0</v>
      </c>
      <c r="S1083" s="347">
        <f t="shared" si="183"/>
        <v>0</v>
      </c>
      <c r="T1083" s="347">
        <f t="shared" si="184"/>
        <v>0</v>
      </c>
      <c r="U1083" s="347">
        <f t="shared" si="185"/>
        <v>0</v>
      </c>
      <c r="V1083" s="347">
        <f t="shared" si="186"/>
        <v>0</v>
      </c>
      <c r="W1083" s="347">
        <f t="shared" si="187"/>
        <v>0</v>
      </c>
      <c r="X1083" s="347">
        <f t="shared" si="188"/>
        <v>0</v>
      </c>
      <c r="Y1083" s="347">
        <f t="shared" si="189"/>
        <v>0</v>
      </c>
      <c r="Z1083" s="347">
        <f t="shared" si="190"/>
        <v>0</v>
      </c>
      <c r="AA1083" s="347">
        <f t="shared" si="191"/>
        <v>0</v>
      </c>
      <c r="AB1083" s="347" t="str">
        <f t="shared" si="192"/>
        <v/>
      </c>
      <c r="AC1083" s="347" t="str">
        <f t="shared" si="193"/>
        <v/>
      </c>
      <c r="AD1083" s="347" t="str">
        <f t="shared" si="194"/>
        <v/>
      </c>
      <c r="AE1083" s="347" t="str">
        <f t="shared" si="195"/>
        <v/>
      </c>
    </row>
    <row r="1084" spans="1:31" s="344" customFormat="1" ht="21" customHeight="1" x14ac:dyDescent="0.25">
      <c r="A1084" s="346" t="s">
        <v>13812</v>
      </c>
      <c r="B1084" s="346" t="s">
        <v>16230</v>
      </c>
      <c r="C1084" s="346" t="s">
        <v>15546</v>
      </c>
      <c r="D1084" s="346" t="s">
        <v>1</v>
      </c>
      <c r="E1084" s="346" t="s">
        <v>103</v>
      </c>
      <c r="F1084" s="346">
        <v>2</v>
      </c>
      <c r="G1084" s="346">
        <v>0</v>
      </c>
      <c r="H1084" s="346">
        <v>3</v>
      </c>
      <c r="I1084" s="346"/>
      <c r="J1084" s="346" t="s">
        <v>15546</v>
      </c>
      <c r="K1084" s="346"/>
      <c r="L1084" s="346" t="s">
        <v>15554</v>
      </c>
      <c r="M1084" s="346" t="s">
        <v>15546</v>
      </c>
      <c r="N1084" s="346" t="s">
        <v>15391</v>
      </c>
      <c r="O1084" s="346" t="s">
        <v>15393</v>
      </c>
      <c r="P1084" s="346" t="s">
        <v>15394</v>
      </c>
      <c r="Q1084" s="346" t="s">
        <v>15395</v>
      </c>
      <c r="R1084" s="347">
        <f t="shared" ref="R1084:R1147" si="196">IF(AND($A1084=$B$20,$D1084="PRO",$E1084="POS"),1,0)</f>
        <v>0</v>
      </c>
      <c r="S1084" s="347">
        <f t="shared" ref="S1084:S1147" si="197">IF(AND($A1084=$B$20,$D1084="CFA",$E1084="POS"),1,0)</f>
        <v>0</v>
      </c>
      <c r="T1084" s="347">
        <f t="shared" ref="T1084:T1147" si="198">IF($R1084=0,0,IF(OR(AND($M1084&lt;&gt;"",ISNUMBER(SEARCH($M1084,$B$5))),AND($N1084&lt;&gt;"",ISNUMBER(SEARCH($N1084,$B$5)),OR($O1084="",ISNUMBER(SEARCH($O1084,$B$5))))),1,0))</f>
        <v>0</v>
      </c>
      <c r="U1084" s="347">
        <f t="shared" ref="U1084:U1147" si="199">IF($R1084=0,0,IF(OR(AND($M1084&lt;&gt;"",ISNUMBER(SEARCH($M1084,$B$5&amp;" "&amp;$B$10))),AND($N1084&lt;&gt;"",ISNUMBER(SEARCH($N1084,$B$5&amp;" "&amp;$B$10)),OR($O1084="",ISNUMBER(SEARCH($O1084,$B$5&amp;" "&amp;$B$10))))),1,0))</f>
        <v>0</v>
      </c>
      <c r="V1084" s="347">
        <f t="shared" ref="V1084:V1147" si="200">IF($S1084=0,0,IF(OR(AND($M1084&lt;&gt;"",ISNUMBER(SEARCH($M1084,$D$5))),AND($N1084&lt;&gt;"",ISNUMBER(SEARCH($N1084,$D$5)),OR($O1084="",ISNUMBER(SEARCH($O1084,$D$5))))),1,0))</f>
        <v>0</v>
      </c>
      <c r="W1084" s="347">
        <f t="shared" ref="W1084:W1147" si="201">IF($S1084=0,0,IF(OR(AND($M1084&lt;&gt;"",ISNUMBER(SEARCH($M1084,$D$5&amp;" "&amp;$D$10))),AND($N1084&lt;&gt;"",ISNUMBER(SEARCH($N1084,$D$5&amp;" "&amp;$D$10)),OR($O1084="",ISNUMBER(SEARCH($O1084,$D$5&amp;" "&amp;$D$10))))),1,0))</f>
        <v>0</v>
      </c>
      <c r="X1084" s="347">
        <f t="shared" ref="X1084:X1147" si="202">IF($T1084=1,$G1084,0)</f>
        <v>0</v>
      </c>
      <c r="Y1084" s="347">
        <f t="shared" ref="Y1084:Y1147" si="203">IF($U1084=1,$G1084,0)</f>
        <v>0</v>
      </c>
      <c r="Z1084" s="347">
        <f t="shared" ref="Z1084:Z1147" si="204">IF($V1084=1,$H1084,0)</f>
        <v>0</v>
      </c>
      <c r="AA1084" s="347">
        <f t="shared" ref="AA1084:AA1147" si="205">IF($W1084=1,$H1084,0)</f>
        <v>0</v>
      </c>
      <c r="AB1084" s="347" t="str">
        <f t="shared" ref="AB1084:AB1147" si="206">IF(AND($R1084=1,$T1084=0),$F1084+ROW()/100000,"")</f>
        <v/>
      </c>
      <c r="AC1084" s="347" t="str">
        <f t="shared" ref="AC1084:AC1147" si="207">IF(AND($R1084=1,$U1084=0),$F1084+ROW()/100000,"")</f>
        <v/>
      </c>
      <c r="AD1084" s="347" t="str">
        <f t="shared" ref="AD1084:AD1147" si="208">IF(AND($S1084=1,$V1084=0),$F1084+ROW()/100000,"")</f>
        <v/>
      </c>
      <c r="AE1084" s="347" t="str">
        <f t="shared" ref="AE1084:AE1147" si="209">IF(AND($S1084=1,$W1084=0),$F1084+ROW()/100000,"")</f>
        <v/>
      </c>
    </row>
    <row r="1085" spans="1:31" s="344" customFormat="1" ht="21" customHeight="1" x14ac:dyDescent="0.25">
      <c r="A1085" s="346" t="s">
        <v>13812</v>
      </c>
      <c r="B1085" s="346" t="s">
        <v>16231</v>
      </c>
      <c r="C1085" s="346" t="s">
        <v>14940</v>
      </c>
      <c r="D1085" s="346" t="s">
        <v>1</v>
      </c>
      <c r="E1085" s="346" t="s">
        <v>103</v>
      </c>
      <c r="F1085" s="346">
        <v>3</v>
      </c>
      <c r="G1085" s="346">
        <v>0</v>
      </c>
      <c r="H1085" s="346">
        <v>2</v>
      </c>
      <c r="I1085" s="346"/>
      <c r="J1085" s="346" t="s">
        <v>14940</v>
      </c>
      <c r="K1085" s="346"/>
      <c r="L1085" s="346" t="s">
        <v>14957</v>
      </c>
      <c r="M1085" s="346" t="s">
        <v>14940</v>
      </c>
      <c r="N1085" s="346" t="s">
        <v>126</v>
      </c>
      <c r="O1085" s="346" t="s">
        <v>14942</v>
      </c>
      <c r="P1085" s="346" t="s">
        <v>14943</v>
      </c>
      <c r="Q1085" s="346" t="s">
        <v>14944</v>
      </c>
      <c r="R1085" s="347">
        <f t="shared" si="196"/>
        <v>0</v>
      </c>
      <c r="S1085" s="347">
        <f t="shared" si="197"/>
        <v>0</v>
      </c>
      <c r="T1085" s="347">
        <f t="shared" si="198"/>
        <v>0</v>
      </c>
      <c r="U1085" s="347">
        <f t="shared" si="199"/>
        <v>0</v>
      </c>
      <c r="V1085" s="347">
        <f t="shared" si="200"/>
        <v>0</v>
      </c>
      <c r="W1085" s="347">
        <f t="shared" si="201"/>
        <v>0</v>
      </c>
      <c r="X1085" s="347">
        <f t="shared" si="202"/>
        <v>0</v>
      </c>
      <c r="Y1085" s="347">
        <f t="shared" si="203"/>
        <v>0</v>
      </c>
      <c r="Z1085" s="347">
        <f t="shared" si="204"/>
        <v>0</v>
      </c>
      <c r="AA1085" s="347">
        <f t="shared" si="205"/>
        <v>0</v>
      </c>
      <c r="AB1085" s="347" t="str">
        <f t="shared" si="206"/>
        <v/>
      </c>
      <c r="AC1085" s="347" t="str">
        <f t="shared" si="207"/>
        <v/>
      </c>
      <c r="AD1085" s="347" t="str">
        <f t="shared" si="208"/>
        <v/>
      </c>
      <c r="AE1085" s="347" t="str">
        <f t="shared" si="209"/>
        <v/>
      </c>
    </row>
    <row r="1086" spans="1:31" s="344" customFormat="1" ht="21" customHeight="1" x14ac:dyDescent="0.25">
      <c r="A1086" s="346" t="s">
        <v>13812</v>
      </c>
      <c r="B1086" s="346" t="s">
        <v>16232</v>
      </c>
      <c r="C1086" s="346" t="s">
        <v>14946</v>
      </c>
      <c r="D1086" s="346" t="s">
        <v>1</v>
      </c>
      <c r="E1086" s="346" t="s">
        <v>103</v>
      </c>
      <c r="F1086" s="346">
        <v>4</v>
      </c>
      <c r="G1086" s="346">
        <v>0</v>
      </c>
      <c r="H1086" s="346">
        <v>2</v>
      </c>
      <c r="I1086" s="346"/>
      <c r="J1086" s="346" t="s">
        <v>14946</v>
      </c>
      <c r="K1086" s="346"/>
      <c r="L1086" s="346" t="s">
        <v>14959</v>
      </c>
      <c r="M1086" s="346" t="s">
        <v>14946</v>
      </c>
      <c r="N1086" s="346" t="s">
        <v>14948</v>
      </c>
      <c r="O1086" s="346" t="s">
        <v>14949</v>
      </c>
      <c r="P1086" s="346" t="s">
        <v>14950</v>
      </c>
      <c r="Q1086" s="346" t="s">
        <v>14951</v>
      </c>
      <c r="R1086" s="347">
        <f t="shared" si="196"/>
        <v>0</v>
      </c>
      <c r="S1086" s="347">
        <f t="shared" si="197"/>
        <v>0</v>
      </c>
      <c r="T1086" s="347">
        <f t="shared" si="198"/>
        <v>0</v>
      </c>
      <c r="U1086" s="347">
        <f t="shared" si="199"/>
        <v>0</v>
      </c>
      <c r="V1086" s="347">
        <f t="shared" si="200"/>
        <v>0</v>
      </c>
      <c r="W1086" s="347">
        <f t="shared" si="201"/>
        <v>0</v>
      </c>
      <c r="X1086" s="347">
        <f t="shared" si="202"/>
        <v>0</v>
      </c>
      <c r="Y1086" s="347">
        <f t="shared" si="203"/>
        <v>0</v>
      </c>
      <c r="Z1086" s="347">
        <f t="shared" si="204"/>
        <v>0</v>
      </c>
      <c r="AA1086" s="347">
        <f t="shared" si="205"/>
        <v>0</v>
      </c>
      <c r="AB1086" s="347" t="str">
        <f t="shared" si="206"/>
        <v/>
      </c>
      <c r="AC1086" s="347" t="str">
        <f t="shared" si="207"/>
        <v/>
      </c>
      <c r="AD1086" s="347" t="str">
        <f t="shared" si="208"/>
        <v/>
      </c>
      <c r="AE1086" s="347" t="str">
        <f t="shared" si="209"/>
        <v/>
      </c>
    </row>
    <row r="1087" spans="1:31" s="344" customFormat="1" ht="21" customHeight="1" x14ac:dyDescent="0.25">
      <c r="A1087" s="346" t="s">
        <v>13812</v>
      </c>
      <c r="B1087" s="346" t="s">
        <v>16233</v>
      </c>
      <c r="C1087" s="346" t="s">
        <v>14961</v>
      </c>
      <c r="D1087" s="346" t="s">
        <v>1</v>
      </c>
      <c r="E1087" s="346" t="s">
        <v>103</v>
      </c>
      <c r="F1087" s="346">
        <v>5</v>
      </c>
      <c r="G1087" s="346">
        <v>0</v>
      </c>
      <c r="H1087" s="346">
        <v>1</v>
      </c>
      <c r="I1087" s="346"/>
      <c r="J1087" s="346" t="s">
        <v>14961</v>
      </c>
      <c r="K1087" s="346"/>
      <c r="L1087" s="346" t="s">
        <v>14962</v>
      </c>
      <c r="M1087" s="346" t="s">
        <v>14961</v>
      </c>
      <c r="N1087" s="346" t="s">
        <v>132</v>
      </c>
      <c r="O1087" s="346" t="s">
        <v>14963</v>
      </c>
      <c r="P1087" s="346" t="s">
        <v>14964</v>
      </c>
      <c r="Q1087" s="346" t="s">
        <v>14965</v>
      </c>
      <c r="R1087" s="347">
        <f t="shared" si="196"/>
        <v>0</v>
      </c>
      <c r="S1087" s="347">
        <f t="shared" si="197"/>
        <v>0</v>
      </c>
      <c r="T1087" s="347">
        <f t="shared" si="198"/>
        <v>0</v>
      </c>
      <c r="U1087" s="347">
        <f t="shared" si="199"/>
        <v>0</v>
      </c>
      <c r="V1087" s="347">
        <f t="shared" si="200"/>
        <v>0</v>
      </c>
      <c r="W1087" s="347">
        <f t="shared" si="201"/>
        <v>0</v>
      </c>
      <c r="X1087" s="347">
        <f t="shared" si="202"/>
        <v>0</v>
      </c>
      <c r="Y1087" s="347">
        <f t="shared" si="203"/>
        <v>0</v>
      </c>
      <c r="Z1087" s="347">
        <f t="shared" si="204"/>
        <v>0</v>
      </c>
      <c r="AA1087" s="347">
        <f t="shared" si="205"/>
        <v>0</v>
      </c>
      <c r="AB1087" s="347" t="str">
        <f t="shared" si="206"/>
        <v/>
      </c>
      <c r="AC1087" s="347" t="str">
        <f t="shared" si="207"/>
        <v/>
      </c>
      <c r="AD1087" s="347" t="str">
        <f t="shared" si="208"/>
        <v/>
      </c>
      <c r="AE1087" s="347" t="str">
        <f t="shared" si="209"/>
        <v/>
      </c>
    </row>
    <row r="1088" spans="1:31" s="344" customFormat="1" ht="21" customHeight="1" x14ac:dyDescent="0.25">
      <c r="A1088" s="346" t="s">
        <v>13821</v>
      </c>
      <c r="B1088" s="346" t="s">
        <v>16234</v>
      </c>
      <c r="C1088" s="346" t="s">
        <v>15134</v>
      </c>
      <c r="D1088" s="346" t="s">
        <v>4</v>
      </c>
      <c r="E1088" s="346" t="s">
        <v>103</v>
      </c>
      <c r="F1088" s="346">
        <v>1</v>
      </c>
      <c r="G1088" s="346">
        <v>4</v>
      </c>
      <c r="H1088" s="346">
        <v>0</v>
      </c>
      <c r="I1088" s="346" t="s">
        <v>15134</v>
      </c>
      <c r="J1088" s="346"/>
      <c r="K1088" s="346" t="s">
        <v>15135</v>
      </c>
      <c r="L1088" s="346"/>
      <c r="M1088" s="346" t="s">
        <v>15134</v>
      </c>
      <c r="N1088" s="346" t="s">
        <v>1480</v>
      </c>
      <c r="O1088" s="346" t="s">
        <v>15136</v>
      </c>
      <c r="P1088" s="346" t="s">
        <v>156</v>
      </c>
      <c r="Q1088" s="346" t="s">
        <v>152</v>
      </c>
      <c r="R1088" s="347">
        <f t="shared" si="196"/>
        <v>0</v>
      </c>
      <c r="S1088" s="347">
        <f t="shared" si="197"/>
        <v>0</v>
      </c>
      <c r="T1088" s="347">
        <f t="shared" si="198"/>
        <v>0</v>
      </c>
      <c r="U1088" s="347">
        <f t="shared" si="199"/>
        <v>0</v>
      </c>
      <c r="V1088" s="347">
        <f t="shared" si="200"/>
        <v>0</v>
      </c>
      <c r="W1088" s="347">
        <f t="shared" si="201"/>
        <v>0</v>
      </c>
      <c r="X1088" s="347">
        <f t="shared" si="202"/>
        <v>0</v>
      </c>
      <c r="Y1088" s="347">
        <f t="shared" si="203"/>
        <v>0</v>
      </c>
      <c r="Z1088" s="347">
        <f t="shared" si="204"/>
        <v>0</v>
      </c>
      <c r="AA1088" s="347">
        <f t="shared" si="205"/>
        <v>0</v>
      </c>
      <c r="AB1088" s="347" t="str">
        <f t="shared" si="206"/>
        <v/>
      </c>
      <c r="AC1088" s="347" t="str">
        <f t="shared" si="207"/>
        <v/>
      </c>
      <c r="AD1088" s="347" t="str">
        <f t="shared" si="208"/>
        <v/>
      </c>
      <c r="AE1088" s="347" t="str">
        <f t="shared" si="209"/>
        <v/>
      </c>
    </row>
    <row r="1089" spans="1:31" s="344" customFormat="1" ht="21" customHeight="1" x14ac:dyDescent="0.25">
      <c r="A1089" s="346" t="s">
        <v>13821</v>
      </c>
      <c r="B1089" s="346" t="s">
        <v>16235</v>
      </c>
      <c r="C1089" s="346" t="s">
        <v>15138</v>
      </c>
      <c r="D1089" s="346" t="s">
        <v>4</v>
      </c>
      <c r="E1089" s="346" t="s">
        <v>103</v>
      </c>
      <c r="F1089" s="346">
        <v>2</v>
      </c>
      <c r="G1089" s="346">
        <v>3</v>
      </c>
      <c r="H1089" s="346">
        <v>0</v>
      </c>
      <c r="I1089" s="346" t="s">
        <v>15138</v>
      </c>
      <c r="J1089" s="346"/>
      <c r="K1089" s="346" t="s">
        <v>15139</v>
      </c>
      <c r="L1089" s="346"/>
      <c r="M1089" s="346" t="s">
        <v>15138</v>
      </c>
      <c r="N1089" s="346" t="s">
        <v>15140</v>
      </c>
      <c r="O1089" s="346" t="s">
        <v>15141</v>
      </c>
      <c r="P1089" s="346" t="s">
        <v>141</v>
      </c>
      <c r="Q1089" s="346" t="s">
        <v>15142</v>
      </c>
      <c r="R1089" s="347">
        <f t="shared" si="196"/>
        <v>0</v>
      </c>
      <c r="S1089" s="347">
        <f t="shared" si="197"/>
        <v>0</v>
      </c>
      <c r="T1089" s="347">
        <f t="shared" si="198"/>
        <v>0</v>
      </c>
      <c r="U1089" s="347">
        <f t="shared" si="199"/>
        <v>0</v>
      </c>
      <c r="V1089" s="347">
        <f t="shared" si="200"/>
        <v>0</v>
      </c>
      <c r="W1089" s="347">
        <f t="shared" si="201"/>
        <v>0</v>
      </c>
      <c r="X1089" s="347">
        <f t="shared" si="202"/>
        <v>0</v>
      </c>
      <c r="Y1089" s="347">
        <f t="shared" si="203"/>
        <v>0</v>
      </c>
      <c r="Z1089" s="347">
        <f t="shared" si="204"/>
        <v>0</v>
      </c>
      <c r="AA1089" s="347">
        <f t="shared" si="205"/>
        <v>0</v>
      </c>
      <c r="AB1089" s="347" t="str">
        <f t="shared" si="206"/>
        <v/>
      </c>
      <c r="AC1089" s="347" t="str">
        <f t="shared" si="207"/>
        <v/>
      </c>
      <c r="AD1089" s="347" t="str">
        <f t="shared" si="208"/>
        <v/>
      </c>
      <c r="AE1089" s="347" t="str">
        <f t="shared" si="209"/>
        <v/>
      </c>
    </row>
    <row r="1090" spans="1:31" s="344" customFormat="1" ht="21" customHeight="1" x14ac:dyDescent="0.25">
      <c r="A1090" s="346" t="s">
        <v>13821</v>
      </c>
      <c r="B1090" s="346" t="s">
        <v>16236</v>
      </c>
      <c r="C1090" s="346" t="s">
        <v>14933</v>
      </c>
      <c r="D1090" s="346" t="s">
        <v>4</v>
      </c>
      <c r="E1090" s="346" t="s">
        <v>103</v>
      </c>
      <c r="F1090" s="346">
        <v>3</v>
      </c>
      <c r="G1090" s="346">
        <v>3</v>
      </c>
      <c r="H1090" s="346">
        <v>0</v>
      </c>
      <c r="I1090" s="346" t="s">
        <v>14933</v>
      </c>
      <c r="J1090" s="346"/>
      <c r="K1090" s="346" t="s">
        <v>14934</v>
      </c>
      <c r="L1090" s="346"/>
      <c r="M1090" s="346" t="s">
        <v>14933</v>
      </c>
      <c r="N1090" s="346" t="s">
        <v>14935</v>
      </c>
      <c r="O1090" s="346" t="s">
        <v>14936</v>
      </c>
      <c r="P1090" s="346" t="s">
        <v>14937</v>
      </c>
      <c r="Q1090" s="346" t="s">
        <v>14938</v>
      </c>
      <c r="R1090" s="347">
        <f t="shared" si="196"/>
        <v>0</v>
      </c>
      <c r="S1090" s="347">
        <f t="shared" si="197"/>
        <v>0</v>
      </c>
      <c r="T1090" s="347">
        <f t="shared" si="198"/>
        <v>0</v>
      </c>
      <c r="U1090" s="347">
        <f t="shared" si="199"/>
        <v>0</v>
      </c>
      <c r="V1090" s="347">
        <f t="shared" si="200"/>
        <v>0</v>
      </c>
      <c r="W1090" s="347">
        <f t="shared" si="201"/>
        <v>0</v>
      </c>
      <c r="X1090" s="347">
        <f t="shared" si="202"/>
        <v>0</v>
      </c>
      <c r="Y1090" s="347">
        <f t="shared" si="203"/>
        <v>0</v>
      </c>
      <c r="Z1090" s="347">
        <f t="shared" si="204"/>
        <v>0</v>
      </c>
      <c r="AA1090" s="347">
        <f t="shared" si="205"/>
        <v>0</v>
      </c>
      <c r="AB1090" s="347" t="str">
        <f t="shared" si="206"/>
        <v/>
      </c>
      <c r="AC1090" s="347" t="str">
        <f t="shared" si="207"/>
        <v/>
      </c>
      <c r="AD1090" s="347" t="str">
        <f t="shared" si="208"/>
        <v/>
      </c>
      <c r="AE1090" s="347" t="str">
        <f t="shared" si="209"/>
        <v/>
      </c>
    </row>
    <row r="1091" spans="1:31" s="344" customFormat="1" ht="21" customHeight="1" x14ac:dyDescent="0.25">
      <c r="A1091" s="346" t="s">
        <v>13821</v>
      </c>
      <c r="B1091" s="346" t="s">
        <v>16237</v>
      </c>
      <c r="C1091" s="346" t="s">
        <v>14940</v>
      </c>
      <c r="D1091" s="346" t="s">
        <v>4</v>
      </c>
      <c r="E1091" s="346" t="s">
        <v>103</v>
      </c>
      <c r="F1091" s="346">
        <v>4</v>
      </c>
      <c r="G1091" s="346">
        <v>2</v>
      </c>
      <c r="H1091" s="346">
        <v>0</v>
      </c>
      <c r="I1091" s="346" t="s">
        <v>14940</v>
      </c>
      <c r="J1091" s="346"/>
      <c r="K1091" s="346" t="s">
        <v>14941</v>
      </c>
      <c r="L1091" s="346"/>
      <c r="M1091" s="346" t="s">
        <v>14940</v>
      </c>
      <c r="N1091" s="346" t="s">
        <v>126</v>
      </c>
      <c r="O1091" s="346" t="s">
        <v>14942</v>
      </c>
      <c r="P1091" s="346" t="s">
        <v>14943</v>
      </c>
      <c r="Q1091" s="346" t="s">
        <v>14944</v>
      </c>
      <c r="R1091" s="347">
        <f t="shared" si="196"/>
        <v>0</v>
      </c>
      <c r="S1091" s="347">
        <f t="shared" si="197"/>
        <v>0</v>
      </c>
      <c r="T1091" s="347">
        <f t="shared" si="198"/>
        <v>0</v>
      </c>
      <c r="U1091" s="347">
        <f t="shared" si="199"/>
        <v>0</v>
      </c>
      <c r="V1091" s="347">
        <f t="shared" si="200"/>
        <v>0</v>
      </c>
      <c r="W1091" s="347">
        <f t="shared" si="201"/>
        <v>0</v>
      </c>
      <c r="X1091" s="347">
        <f t="shared" si="202"/>
        <v>0</v>
      </c>
      <c r="Y1091" s="347">
        <f t="shared" si="203"/>
        <v>0</v>
      </c>
      <c r="Z1091" s="347">
        <f t="shared" si="204"/>
        <v>0</v>
      </c>
      <c r="AA1091" s="347">
        <f t="shared" si="205"/>
        <v>0</v>
      </c>
      <c r="AB1091" s="347" t="str">
        <f t="shared" si="206"/>
        <v/>
      </c>
      <c r="AC1091" s="347" t="str">
        <f t="shared" si="207"/>
        <v/>
      </c>
      <c r="AD1091" s="347" t="str">
        <f t="shared" si="208"/>
        <v/>
      </c>
      <c r="AE1091" s="347" t="str">
        <f t="shared" si="209"/>
        <v/>
      </c>
    </row>
    <row r="1092" spans="1:31" s="344" customFormat="1" ht="21" customHeight="1" x14ac:dyDescent="0.25">
      <c r="A1092" s="346" t="s">
        <v>13821</v>
      </c>
      <c r="B1092" s="346" t="s">
        <v>16238</v>
      </c>
      <c r="C1092" s="346" t="s">
        <v>14946</v>
      </c>
      <c r="D1092" s="346" t="s">
        <v>4</v>
      </c>
      <c r="E1092" s="346" t="s">
        <v>103</v>
      </c>
      <c r="F1092" s="346">
        <v>5</v>
      </c>
      <c r="G1092" s="346">
        <v>2</v>
      </c>
      <c r="H1092" s="346">
        <v>0</v>
      </c>
      <c r="I1092" s="346" t="s">
        <v>14946</v>
      </c>
      <c r="J1092" s="346"/>
      <c r="K1092" s="346" t="s">
        <v>14947</v>
      </c>
      <c r="L1092" s="346"/>
      <c r="M1092" s="346" t="s">
        <v>14946</v>
      </c>
      <c r="N1092" s="346" t="s">
        <v>14948</v>
      </c>
      <c r="O1092" s="346" t="s">
        <v>14949</v>
      </c>
      <c r="P1092" s="346" t="s">
        <v>14950</v>
      </c>
      <c r="Q1092" s="346" t="s">
        <v>14951</v>
      </c>
      <c r="R1092" s="347">
        <f t="shared" si="196"/>
        <v>0</v>
      </c>
      <c r="S1092" s="347">
        <f t="shared" si="197"/>
        <v>0</v>
      </c>
      <c r="T1092" s="347">
        <f t="shared" si="198"/>
        <v>0</v>
      </c>
      <c r="U1092" s="347">
        <f t="shared" si="199"/>
        <v>0</v>
      </c>
      <c r="V1092" s="347">
        <f t="shared" si="200"/>
        <v>0</v>
      </c>
      <c r="W1092" s="347">
        <f t="shared" si="201"/>
        <v>0</v>
      </c>
      <c r="X1092" s="347">
        <f t="shared" si="202"/>
        <v>0</v>
      </c>
      <c r="Y1092" s="347">
        <f t="shared" si="203"/>
        <v>0</v>
      </c>
      <c r="Z1092" s="347">
        <f t="shared" si="204"/>
        <v>0</v>
      </c>
      <c r="AA1092" s="347">
        <f t="shared" si="205"/>
        <v>0</v>
      </c>
      <c r="AB1092" s="347" t="str">
        <f t="shared" si="206"/>
        <v/>
      </c>
      <c r="AC1092" s="347" t="str">
        <f t="shared" si="207"/>
        <v/>
      </c>
      <c r="AD1092" s="347" t="str">
        <f t="shared" si="208"/>
        <v/>
      </c>
      <c r="AE1092" s="347" t="str">
        <f t="shared" si="209"/>
        <v/>
      </c>
    </row>
    <row r="1093" spans="1:31" s="344" customFormat="1" ht="21" customHeight="1" x14ac:dyDescent="0.25">
      <c r="A1093" s="346" t="s">
        <v>13821</v>
      </c>
      <c r="B1093" s="346" t="s">
        <v>16239</v>
      </c>
      <c r="C1093" s="346" t="s">
        <v>15134</v>
      </c>
      <c r="D1093" s="346" t="s">
        <v>1</v>
      </c>
      <c r="E1093" s="346" t="s">
        <v>103</v>
      </c>
      <c r="F1093" s="346">
        <v>1</v>
      </c>
      <c r="G1093" s="346">
        <v>0</v>
      </c>
      <c r="H1093" s="346">
        <v>3</v>
      </c>
      <c r="I1093" s="346"/>
      <c r="J1093" s="346" t="s">
        <v>15134</v>
      </c>
      <c r="K1093" s="346"/>
      <c r="L1093" s="346" t="s">
        <v>15147</v>
      </c>
      <c r="M1093" s="346" t="s">
        <v>15134</v>
      </c>
      <c r="N1093" s="346" t="s">
        <v>1480</v>
      </c>
      <c r="O1093" s="346" t="s">
        <v>15136</v>
      </c>
      <c r="P1093" s="346" t="s">
        <v>156</v>
      </c>
      <c r="Q1093" s="346" t="s">
        <v>152</v>
      </c>
      <c r="R1093" s="347">
        <f t="shared" si="196"/>
        <v>0</v>
      </c>
      <c r="S1093" s="347">
        <f t="shared" si="197"/>
        <v>0</v>
      </c>
      <c r="T1093" s="347">
        <f t="shared" si="198"/>
        <v>0</v>
      </c>
      <c r="U1093" s="347">
        <f t="shared" si="199"/>
        <v>0</v>
      </c>
      <c r="V1093" s="347">
        <f t="shared" si="200"/>
        <v>0</v>
      </c>
      <c r="W1093" s="347">
        <f t="shared" si="201"/>
        <v>0</v>
      </c>
      <c r="X1093" s="347">
        <f t="shared" si="202"/>
        <v>0</v>
      </c>
      <c r="Y1093" s="347">
        <f t="shared" si="203"/>
        <v>0</v>
      </c>
      <c r="Z1093" s="347">
        <f t="shared" si="204"/>
        <v>0</v>
      </c>
      <c r="AA1093" s="347">
        <f t="shared" si="205"/>
        <v>0</v>
      </c>
      <c r="AB1093" s="347" t="str">
        <f t="shared" si="206"/>
        <v/>
      </c>
      <c r="AC1093" s="347" t="str">
        <f t="shared" si="207"/>
        <v/>
      </c>
      <c r="AD1093" s="347" t="str">
        <f t="shared" si="208"/>
        <v/>
      </c>
      <c r="AE1093" s="347" t="str">
        <f t="shared" si="209"/>
        <v/>
      </c>
    </row>
    <row r="1094" spans="1:31" s="344" customFormat="1" ht="21" customHeight="1" x14ac:dyDescent="0.25">
      <c r="A1094" s="346" t="s">
        <v>13821</v>
      </c>
      <c r="B1094" s="346" t="s">
        <v>16240</v>
      </c>
      <c r="C1094" s="346" t="s">
        <v>15138</v>
      </c>
      <c r="D1094" s="346" t="s">
        <v>1</v>
      </c>
      <c r="E1094" s="346" t="s">
        <v>103</v>
      </c>
      <c r="F1094" s="346">
        <v>2</v>
      </c>
      <c r="G1094" s="346">
        <v>0</v>
      </c>
      <c r="H1094" s="346">
        <v>3</v>
      </c>
      <c r="I1094" s="346"/>
      <c r="J1094" s="346" t="s">
        <v>15138</v>
      </c>
      <c r="K1094" s="346"/>
      <c r="L1094" s="346" t="s">
        <v>15149</v>
      </c>
      <c r="M1094" s="346" t="s">
        <v>15138</v>
      </c>
      <c r="N1094" s="346" t="s">
        <v>15140</v>
      </c>
      <c r="O1094" s="346" t="s">
        <v>15141</v>
      </c>
      <c r="P1094" s="346" t="s">
        <v>141</v>
      </c>
      <c r="Q1094" s="346" t="s">
        <v>15142</v>
      </c>
      <c r="R1094" s="347">
        <f t="shared" si="196"/>
        <v>0</v>
      </c>
      <c r="S1094" s="347">
        <f t="shared" si="197"/>
        <v>0</v>
      </c>
      <c r="T1094" s="347">
        <f t="shared" si="198"/>
        <v>0</v>
      </c>
      <c r="U1094" s="347">
        <f t="shared" si="199"/>
        <v>0</v>
      </c>
      <c r="V1094" s="347">
        <f t="shared" si="200"/>
        <v>0</v>
      </c>
      <c r="W1094" s="347">
        <f t="shared" si="201"/>
        <v>0</v>
      </c>
      <c r="X1094" s="347">
        <f t="shared" si="202"/>
        <v>0</v>
      </c>
      <c r="Y1094" s="347">
        <f t="shared" si="203"/>
        <v>0</v>
      </c>
      <c r="Z1094" s="347">
        <f t="shared" si="204"/>
        <v>0</v>
      </c>
      <c r="AA1094" s="347">
        <f t="shared" si="205"/>
        <v>0</v>
      </c>
      <c r="AB1094" s="347" t="str">
        <f t="shared" si="206"/>
        <v/>
      </c>
      <c r="AC1094" s="347" t="str">
        <f t="shared" si="207"/>
        <v/>
      </c>
      <c r="AD1094" s="347" t="str">
        <f t="shared" si="208"/>
        <v/>
      </c>
      <c r="AE1094" s="347" t="str">
        <f t="shared" si="209"/>
        <v/>
      </c>
    </row>
    <row r="1095" spans="1:31" s="344" customFormat="1" ht="21" customHeight="1" x14ac:dyDescent="0.25">
      <c r="A1095" s="346" t="s">
        <v>13821</v>
      </c>
      <c r="B1095" s="346" t="s">
        <v>16241</v>
      </c>
      <c r="C1095" s="346" t="s">
        <v>14940</v>
      </c>
      <c r="D1095" s="346" t="s">
        <v>1</v>
      </c>
      <c r="E1095" s="346" t="s">
        <v>103</v>
      </c>
      <c r="F1095" s="346">
        <v>3</v>
      </c>
      <c r="G1095" s="346">
        <v>0</v>
      </c>
      <c r="H1095" s="346">
        <v>2</v>
      </c>
      <c r="I1095" s="346"/>
      <c r="J1095" s="346" t="s">
        <v>14940</v>
      </c>
      <c r="K1095" s="346"/>
      <c r="L1095" s="346" t="s">
        <v>14957</v>
      </c>
      <c r="M1095" s="346" t="s">
        <v>14940</v>
      </c>
      <c r="N1095" s="346" t="s">
        <v>126</v>
      </c>
      <c r="O1095" s="346" t="s">
        <v>14942</v>
      </c>
      <c r="P1095" s="346" t="s">
        <v>14943</v>
      </c>
      <c r="Q1095" s="346" t="s">
        <v>14944</v>
      </c>
      <c r="R1095" s="347">
        <f t="shared" si="196"/>
        <v>0</v>
      </c>
      <c r="S1095" s="347">
        <f t="shared" si="197"/>
        <v>0</v>
      </c>
      <c r="T1095" s="347">
        <f t="shared" si="198"/>
        <v>0</v>
      </c>
      <c r="U1095" s="347">
        <f t="shared" si="199"/>
        <v>0</v>
      </c>
      <c r="V1095" s="347">
        <f t="shared" si="200"/>
        <v>0</v>
      </c>
      <c r="W1095" s="347">
        <f t="shared" si="201"/>
        <v>0</v>
      </c>
      <c r="X1095" s="347">
        <f t="shared" si="202"/>
        <v>0</v>
      </c>
      <c r="Y1095" s="347">
        <f t="shared" si="203"/>
        <v>0</v>
      </c>
      <c r="Z1095" s="347">
        <f t="shared" si="204"/>
        <v>0</v>
      </c>
      <c r="AA1095" s="347">
        <f t="shared" si="205"/>
        <v>0</v>
      </c>
      <c r="AB1095" s="347" t="str">
        <f t="shared" si="206"/>
        <v/>
      </c>
      <c r="AC1095" s="347" t="str">
        <f t="shared" si="207"/>
        <v/>
      </c>
      <c r="AD1095" s="347" t="str">
        <f t="shared" si="208"/>
        <v/>
      </c>
      <c r="AE1095" s="347" t="str">
        <f t="shared" si="209"/>
        <v/>
      </c>
    </row>
    <row r="1096" spans="1:31" s="344" customFormat="1" ht="21" customHeight="1" x14ac:dyDescent="0.25">
      <c r="A1096" s="346" t="s">
        <v>13821</v>
      </c>
      <c r="B1096" s="346" t="s">
        <v>16242</v>
      </c>
      <c r="C1096" s="346" t="s">
        <v>14946</v>
      </c>
      <c r="D1096" s="346" t="s">
        <v>1</v>
      </c>
      <c r="E1096" s="346" t="s">
        <v>103</v>
      </c>
      <c r="F1096" s="346">
        <v>4</v>
      </c>
      <c r="G1096" s="346">
        <v>0</v>
      </c>
      <c r="H1096" s="346">
        <v>2</v>
      </c>
      <c r="I1096" s="346"/>
      <c r="J1096" s="346" t="s">
        <v>14946</v>
      </c>
      <c r="K1096" s="346"/>
      <c r="L1096" s="346" t="s">
        <v>14959</v>
      </c>
      <c r="M1096" s="346" t="s">
        <v>14946</v>
      </c>
      <c r="N1096" s="346" t="s">
        <v>14948</v>
      </c>
      <c r="O1096" s="346" t="s">
        <v>14949</v>
      </c>
      <c r="P1096" s="346" t="s">
        <v>14950</v>
      </c>
      <c r="Q1096" s="346" t="s">
        <v>14951</v>
      </c>
      <c r="R1096" s="347">
        <f t="shared" si="196"/>
        <v>0</v>
      </c>
      <c r="S1096" s="347">
        <f t="shared" si="197"/>
        <v>0</v>
      </c>
      <c r="T1096" s="347">
        <f t="shared" si="198"/>
        <v>0</v>
      </c>
      <c r="U1096" s="347">
        <f t="shared" si="199"/>
        <v>0</v>
      </c>
      <c r="V1096" s="347">
        <f t="shared" si="200"/>
        <v>0</v>
      </c>
      <c r="W1096" s="347">
        <f t="shared" si="201"/>
        <v>0</v>
      </c>
      <c r="X1096" s="347">
        <f t="shared" si="202"/>
        <v>0</v>
      </c>
      <c r="Y1096" s="347">
        <f t="shared" si="203"/>
        <v>0</v>
      </c>
      <c r="Z1096" s="347">
        <f t="shared" si="204"/>
        <v>0</v>
      </c>
      <c r="AA1096" s="347">
        <f t="shared" si="205"/>
        <v>0</v>
      </c>
      <c r="AB1096" s="347" t="str">
        <f t="shared" si="206"/>
        <v/>
      </c>
      <c r="AC1096" s="347" t="str">
        <f t="shared" si="207"/>
        <v/>
      </c>
      <c r="AD1096" s="347" t="str">
        <f t="shared" si="208"/>
        <v/>
      </c>
      <c r="AE1096" s="347" t="str">
        <f t="shared" si="209"/>
        <v/>
      </c>
    </row>
    <row r="1097" spans="1:31" s="344" customFormat="1" ht="21" customHeight="1" x14ac:dyDescent="0.25">
      <c r="A1097" s="346" t="s">
        <v>13821</v>
      </c>
      <c r="B1097" s="346" t="s">
        <v>16243</v>
      </c>
      <c r="C1097" s="346" t="s">
        <v>16244</v>
      </c>
      <c r="D1097" s="346" t="s">
        <v>1</v>
      </c>
      <c r="E1097" s="346" t="s">
        <v>14954</v>
      </c>
      <c r="F1097" s="346">
        <v>5</v>
      </c>
      <c r="G1097" s="346">
        <v>0</v>
      </c>
      <c r="H1097" s="346">
        <v>0</v>
      </c>
      <c r="I1097" s="346"/>
      <c r="J1097" s="346"/>
      <c r="K1097" s="346"/>
      <c r="L1097" s="346"/>
      <c r="M1097" s="346"/>
      <c r="N1097" s="346"/>
      <c r="O1097" s="346"/>
      <c r="P1097" s="346"/>
      <c r="Q1097" s="346"/>
      <c r="R1097" s="347">
        <f t="shared" si="196"/>
        <v>0</v>
      </c>
      <c r="S1097" s="347">
        <f t="shared" si="197"/>
        <v>0</v>
      </c>
      <c r="T1097" s="347">
        <f t="shared" si="198"/>
        <v>0</v>
      </c>
      <c r="U1097" s="347">
        <f t="shared" si="199"/>
        <v>0</v>
      </c>
      <c r="V1097" s="347">
        <f t="shared" si="200"/>
        <v>0</v>
      </c>
      <c r="W1097" s="347">
        <f t="shared" si="201"/>
        <v>0</v>
      </c>
      <c r="X1097" s="347">
        <f t="shared" si="202"/>
        <v>0</v>
      </c>
      <c r="Y1097" s="347">
        <f t="shared" si="203"/>
        <v>0</v>
      </c>
      <c r="Z1097" s="347">
        <f t="shared" si="204"/>
        <v>0</v>
      </c>
      <c r="AA1097" s="347">
        <f t="shared" si="205"/>
        <v>0</v>
      </c>
      <c r="AB1097" s="347" t="str">
        <f t="shared" si="206"/>
        <v/>
      </c>
      <c r="AC1097" s="347" t="str">
        <f t="shared" si="207"/>
        <v/>
      </c>
      <c r="AD1097" s="347" t="str">
        <f t="shared" si="208"/>
        <v/>
      </c>
      <c r="AE1097" s="347" t="str">
        <f t="shared" si="209"/>
        <v/>
      </c>
    </row>
    <row r="1098" spans="1:31" s="344" customFormat="1" ht="21" customHeight="1" x14ac:dyDescent="0.25">
      <c r="A1098" s="346" t="s">
        <v>13830</v>
      </c>
      <c r="B1098" s="346" t="s">
        <v>16245</v>
      </c>
      <c r="C1098" s="346" t="s">
        <v>15190</v>
      </c>
      <c r="D1098" s="346" t="s">
        <v>4</v>
      </c>
      <c r="E1098" s="346" t="s">
        <v>103</v>
      </c>
      <c r="F1098" s="346">
        <v>1</v>
      </c>
      <c r="G1098" s="346">
        <v>4</v>
      </c>
      <c r="H1098" s="346">
        <v>0</v>
      </c>
      <c r="I1098" s="346" t="s">
        <v>15190</v>
      </c>
      <c r="J1098" s="346"/>
      <c r="K1098" s="346" t="s">
        <v>15191</v>
      </c>
      <c r="L1098" s="346"/>
      <c r="M1098" s="346" t="s">
        <v>15190</v>
      </c>
      <c r="N1098" s="346" t="s">
        <v>146</v>
      </c>
      <c r="O1098" s="346" t="s">
        <v>15192</v>
      </c>
      <c r="P1098" s="346" t="s">
        <v>15193</v>
      </c>
      <c r="Q1098" s="346" t="s">
        <v>15194</v>
      </c>
      <c r="R1098" s="347">
        <f t="shared" si="196"/>
        <v>0</v>
      </c>
      <c r="S1098" s="347">
        <f t="shared" si="197"/>
        <v>0</v>
      </c>
      <c r="T1098" s="347">
        <f t="shared" si="198"/>
        <v>0</v>
      </c>
      <c r="U1098" s="347">
        <f t="shared" si="199"/>
        <v>0</v>
      </c>
      <c r="V1098" s="347">
        <f t="shared" si="200"/>
        <v>0</v>
      </c>
      <c r="W1098" s="347">
        <f t="shared" si="201"/>
        <v>0</v>
      </c>
      <c r="X1098" s="347">
        <f t="shared" si="202"/>
        <v>0</v>
      </c>
      <c r="Y1098" s="347">
        <f t="shared" si="203"/>
        <v>0</v>
      </c>
      <c r="Z1098" s="347">
        <f t="shared" si="204"/>
        <v>0</v>
      </c>
      <c r="AA1098" s="347">
        <f t="shared" si="205"/>
        <v>0</v>
      </c>
      <c r="AB1098" s="347" t="str">
        <f t="shared" si="206"/>
        <v/>
      </c>
      <c r="AC1098" s="347" t="str">
        <f t="shared" si="207"/>
        <v/>
      </c>
      <c r="AD1098" s="347" t="str">
        <f t="shared" si="208"/>
        <v/>
      </c>
      <c r="AE1098" s="347" t="str">
        <f t="shared" si="209"/>
        <v/>
      </c>
    </row>
    <row r="1099" spans="1:31" s="344" customFormat="1" ht="21" customHeight="1" x14ac:dyDescent="0.25">
      <c r="A1099" s="346" t="s">
        <v>13830</v>
      </c>
      <c r="B1099" s="346" t="s">
        <v>16246</v>
      </c>
      <c r="C1099" s="346" t="s">
        <v>15196</v>
      </c>
      <c r="D1099" s="346" t="s">
        <v>4</v>
      </c>
      <c r="E1099" s="346" t="s">
        <v>103</v>
      </c>
      <c r="F1099" s="346">
        <v>2</v>
      </c>
      <c r="G1099" s="346">
        <v>3</v>
      </c>
      <c r="H1099" s="346">
        <v>0</v>
      </c>
      <c r="I1099" s="346" t="s">
        <v>15196</v>
      </c>
      <c r="J1099" s="346"/>
      <c r="K1099" s="346" t="s">
        <v>15197</v>
      </c>
      <c r="L1099" s="346"/>
      <c r="M1099" s="346" t="s">
        <v>15196</v>
      </c>
      <c r="N1099" s="346" t="s">
        <v>147</v>
      </c>
      <c r="O1099" s="346" t="s">
        <v>16247</v>
      </c>
      <c r="P1099" s="346"/>
      <c r="Q1099" s="346"/>
      <c r="R1099" s="347">
        <f t="shared" si="196"/>
        <v>0</v>
      </c>
      <c r="S1099" s="347">
        <f t="shared" si="197"/>
        <v>0</v>
      </c>
      <c r="T1099" s="347">
        <f t="shared" si="198"/>
        <v>0</v>
      </c>
      <c r="U1099" s="347">
        <f t="shared" si="199"/>
        <v>0</v>
      </c>
      <c r="V1099" s="347">
        <f t="shared" si="200"/>
        <v>0</v>
      </c>
      <c r="W1099" s="347">
        <f t="shared" si="201"/>
        <v>0</v>
      </c>
      <c r="X1099" s="347">
        <f t="shared" si="202"/>
        <v>0</v>
      </c>
      <c r="Y1099" s="347">
        <f t="shared" si="203"/>
        <v>0</v>
      </c>
      <c r="Z1099" s="347">
        <f t="shared" si="204"/>
        <v>0</v>
      </c>
      <c r="AA1099" s="347">
        <f t="shared" si="205"/>
        <v>0</v>
      </c>
      <c r="AB1099" s="347" t="str">
        <f t="shared" si="206"/>
        <v/>
      </c>
      <c r="AC1099" s="347" t="str">
        <f t="shared" si="207"/>
        <v/>
      </c>
      <c r="AD1099" s="347" t="str">
        <f t="shared" si="208"/>
        <v/>
      </c>
      <c r="AE1099" s="347" t="str">
        <f t="shared" si="209"/>
        <v/>
      </c>
    </row>
    <row r="1100" spans="1:31" s="344" customFormat="1" ht="21" customHeight="1" x14ac:dyDescent="0.25">
      <c r="A1100" s="346" t="s">
        <v>13830</v>
      </c>
      <c r="B1100" s="346" t="s">
        <v>16248</v>
      </c>
      <c r="C1100" s="346" t="s">
        <v>14933</v>
      </c>
      <c r="D1100" s="346" t="s">
        <v>4</v>
      </c>
      <c r="E1100" s="346" t="s">
        <v>103</v>
      </c>
      <c r="F1100" s="346">
        <v>3</v>
      </c>
      <c r="G1100" s="346">
        <v>3</v>
      </c>
      <c r="H1100" s="346">
        <v>0</v>
      </c>
      <c r="I1100" s="346" t="s">
        <v>14933</v>
      </c>
      <c r="J1100" s="346"/>
      <c r="K1100" s="346" t="s">
        <v>14934</v>
      </c>
      <c r="L1100" s="346"/>
      <c r="M1100" s="346" t="s">
        <v>14933</v>
      </c>
      <c r="N1100" s="346" t="s">
        <v>14935</v>
      </c>
      <c r="O1100" s="346" t="s">
        <v>14936</v>
      </c>
      <c r="P1100" s="346" t="s">
        <v>14937</v>
      </c>
      <c r="Q1100" s="346" t="s">
        <v>14938</v>
      </c>
      <c r="R1100" s="347">
        <f t="shared" si="196"/>
        <v>0</v>
      </c>
      <c r="S1100" s="347">
        <f t="shared" si="197"/>
        <v>0</v>
      </c>
      <c r="T1100" s="347">
        <f t="shared" si="198"/>
        <v>0</v>
      </c>
      <c r="U1100" s="347">
        <f t="shared" si="199"/>
        <v>0</v>
      </c>
      <c r="V1100" s="347">
        <f t="shared" si="200"/>
        <v>0</v>
      </c>
      <c r="W1100" s="347">
        <f t="shared" si="201"/>
        <v>0</v>
      </c>
      <c r="X1100" s="347">
        <f t="shared" si="202"/>
        <v>0</v>
      </c>
      <c r="Y1100" s="347">
        <f t="shared" si="203"/>
        <v>0</v>
      </c>
      <c r="Z1100" s="347">
        <f t="shared" si="204"/>
        <v>0</v>
      </c>
      <c r="AA1100" s="347">
        <f t="shared" si="205"/>
        <v>0</v>
      </c>
      <c r="AB1100" s="347" t="str">
        <f t="shared" si="206"/>
        <v/>
      </c>
      <c r="AC1100" s="347" t="str">
        <f t="shared" si="207"/>
        <v/>
      </c>
      <c r="AD1100" s="347" t="str">
        <f t="shared" si="208"/>
        <v/>
      </c>
      <c r="AE1100" s="347" t="str">
        <f t="shared" si="209"/>
        <v/>
      </c>
    </row>
    <row r="1101" spans="1:31" s="344" customFormat="1" ht="21" customHeight="1" x14ac:dyDescent="0.25">
      <c r="A1101" s="346" t="s">
        <v>13830</v>
      </c>
      <c r="B1101" s="346" t="s">
        <v>16249</v>
      </c>
      <c r="C1101" s="346" t="s">
        <v>14940</v>
      </c>
      <c r="D1101" s="346" t="s">
        <v>4</v>
      </c>
      <c r="E1101" s="346" t="s">
        <v>103</v>
      </c>
      <c r="F1101" s="346">
        <v>4</v>
      </c>
      <c r="G1101" s="346">
        <v>2</v>
      </c>
      <c r="H1101" s="346">
        <v>0</v>
      </c>
      <c r="I1101" s="346" t="s">
        <v>14940</v>
      </c>
      <c r="J1101" s="346"/>
      <c r="K1101" s="346" t="s">
        <v>14941</v>
      </c>
      <c r="L1101" s="346"/>
      <c r="M1101" s="346" t="s">
        <v>14940</v>
      </c>
      <c r="N1101" s="346" t="s">
        <v>126</v>
      </c>
      <c r="O1101" s="346" t="s">
        <v>14942</v>
      </c>
      <c r="P1101" s="346" t="s">
        <v>14943</v>
      </c>
      <c r="Q1101" s="346" t="s">
        <v>14944</v>
      </c>
      <c r="R1101" s="347">
        <f t="shared" si="196"/>
        <v>0</v>
      </c>
      <c r="S1101" s="347">
        <f t="shared" si="197"/>
        <v>0</v>
      </c>
      <c r="T1101" s="347">
        <f t="shared" si="198"/>
        <v>0</v>
      </c>
      <c r="U1101" s="347">
        <f t="shared" si="199"/>
        <v>0</v>
      </c>
      <c r="V1101" s="347">
        <f t="shared" si="200"/>
        <v>0</v>
      </c>
      <c r="W1101" s="347">
        <f t="shared" si="201"/>
        <v>0</v>
      </c>
      <c r="X1101" s="347">
        <f t="shared" si="202"/>
        <v>0</v>
      </c>
      <c r="Y1101" s="347">
        <f t="shared" si="203"/>
        <v>0</v>
      </c>
      <c r="Z1101" s="347">
        <f t="shared" si="204"/>
        <v>0</v>
      </c>
      <c r="AA1101" s="347">
        <f t="shared" si="205"/>
        <v>0</v>
      </c>
      <c r="AB1101" s="347" t="str">
        <f t="shared" si="206"/>
        <v/>
      </c>
      <c r="AC1101" s="347" t="str">
        <f t="shared" si="207"/>
        <v/>
      </c>
      <c r="AD1101" s="347" t="str">
        <f t="shared" si="208"/>
        <v/>
      </c>
      <c r="AE1101" s="347" t="str">
        <f t="shared" si="209"/>
        <v/>
      </c>
    </row>
    <row r="1102" spans="1:31" s="344" customFormat="1" ht="21" customHeight="1" x14ac:dyDescent="0.25">
      <c r="A1102" s="346" t="s">
        <v>13830</v>
      </c>
      <c r="B1102" s="346" t="s">
        <v>16250</v>
      </c>
      <c r="C1102" s="346" t="s">
        <v>16251</v>
      </c>
      <c r="D1102" s="346" t="s">
        <v>4</v>
      </c>
      <c r="E1102" s="346" t="s">
        <v>14954</v>
      </c>
      <c r="F1102" s="346">
        <v>5</v>
      </c>
      <c r="G1102" s="346">
        <v>0</v>
      </c>
      <c r="H1102" s="346">
        <v>0</v>
      </c>
      <c r="I1102" s="346"/>
      <c r="J1102" s="346"/>
      <c r="K1102" s="346"/>
      <c r="L1102" s="346"/>
      <c r="M1102" s="346"/>
      <c r="N1102" s="346"/>
      <c r="O1102" s="346"/>
      <c r="P1102" s="346"/>
      <c r="Q1102" s="346"/>
      <c r="R1102" s="347">
        <f t="shared" si="196"/>
        <v>0</v>
      </c>
      <c r="S1102" s="347">
        <f t="shared" si="197"/>
        <v>0</v>
      </c>
      <c r="T1102" s="347">
        <f t="shared" si="198"/>
        <v>0</v>
      </c>
      <c r="U1102" s="347">
        <f t="shared" si="199"/>
        <v>0</v>
      </c>
      <c r="V1102" s="347">
        <f t="shared" si="200"/>
        <v>0</v>
      </c>
      <c r="W1102" s="347">
        <f t="shared" si="201"/>
        <v>0</v>
      </c>
      <c r="X1102" s="347">
        <f t="shared" si="202"/>
        <v>0</v>
      </c>
      <c r="Y1102" s="347">
        <f t="shared" si="203"/>
        <v>0</v>
      </c>
      <c r="Z1102" s="347">
        <f t="shared" si="204"/>
        <v>0</v>
      </c>
      <c r="AA1102" s="347">
        <f t="shared" si="205"/>
        <v>0</v>
      </c>
      <c r="AB1102" s="347" t="str">
        <f t="shared" si="206"/>
        <v/>
      </c>
      <c r="AC1102" s="347" t="str">
        <f t="shared" si="207"/>
        <v/>
      </c>
      <c r="AD1102" s="347" t="str">
        <f t="shared" si="208"/>
        <v/>
      </c>
      <c r="AE1102" s="347" t="str">
        <f t="shared" si="209"/>
        <v/>
      </c>
    </row>
    <row r="1103" spans="1:31" s="344" customFormat="1" ht="21" customHeight="1" x14ac:dyDescent="0.25">
      <c r="A1103" s="346" t="s">
        <v>13830</v>
      </c>
      <c r="B1103" s="346" t="s">
        <v>16252</v>
      </c>
      <c r="C1103" s="346" t="s">
        <v>15190</v>
      </c>
      <c r="D1103" s="346" t="s">
        <v>1</v>
      </c>
      <c r="E1103" s="346" t="s">
        <v>103</v>
      </c>
      <c r="F1103" s="346">
        <v>1</v>
      </c>
      <c r="G1103" s="346">
        <v>0</v>
      </c>
      <c r="H1103" s="346">
        <v>3</v>
      </c>
      <c r="I1103" s="346"/>
      <c r="J1103" s="346" t="s">
        <v>15190</v>
      </c>
      <c r="K1103" s="346"/>
      <c r="L1103" s="346" t="s">
        <v>15203</v>
      </c>
      <c r="M1103" s="346" t="s">
        <v>15190</v>
      </c>
      <c r="N1103" s="346" t="s">
        <v>146</v>
      </c>
      <c r="O1103" s="346" t="s">
        <v>15192</v>
      </c>
      <c r="P1103" s="346" t="s">
        <v>15193</v>
      </c>
      <c r="Q1103" s="346" t="s">
        <v>15194</v>
      </c>
      <c r="R1103" s="347">
        <f t="shared" si="196"/>
        <v>0</v>
      </c>
      <c r="S1103" s="347">
        <f t="shared" si="197"/>
        <v>0</v>
      </c>
      <c r="T1103" s="347">
        <f t="shared" si="198"/>
        <v>0</v>
      </c>
      <c r="U1103" s="347">
        <f t="shared" si="199"/>
        <v>0</v>
      </c>
      <c r="V1103" s="347">
        <f t="shared" si="200"/>
        <v>0</v>
      </c>
      <c r="W1103" s="347">
        <f t="shared" si="201"/>
        <v>0</v>
      </c>
      <c r="X1103" s="347">
        <f t="shared" si="202"/>
        <v>0</v>
      </c>
      <c r="Y1103" s="347">
        <f t="shared" si="203"/>
        <v>0</v>
      </c>
      <c r="Z1103" s="347">
        <f t="shared" si="204"/>
        <v>0</v>
      </c>
      <c r="AA1103" s="347">
        <f t="shared" si="205"/>
        <v>0</v>
      </c>
      <c r="AB1103" s="347" t="str">
        <f t="shared" si="206"/>
        <v/>
      </c>
      <c r="AC1103" s="347" t="str">
        <f t="shared" si="207"/>
        <v/>
      </c>
      <c r="AD1103" s="347" t="str">
        <f t="shared" si="208"/>
        <v/>
      </c>
      <c r="AE1103" s="347" t="str">
        <f t="shared" si="209"/>
        <v/>
      </c>
    </row>
    <row r="1104" spans="1:31" s="344" customFormat="1" ht="21" customHeight="1" x14ac:dyDescent="0.25">
      <c r="A1104" s="346" t="s">
        <v>13830</v>
      </c>
      <c r="B1104" s="346" t="s">
        <v>16253</v>
      </c>
      <c r="C1104" s="346" t="s">
        <v>15196</v>
      </c>
      <c r="D1104" s="346" t="s">
        <v>1</v>
      </c>
      <c r="E1104" s="346" t="s">
        <v>103</v>
      </c>
      <c r="F1104" s="346">
        <v>2</v>
      </c>
      <c r="G1104" s="346">
        <v>0</v>
      </c>
      <c r="H1104" s="346">
        <v>3</v>
      </c>
      <c r="I1104" s="346"/>
      <c r="J1104" s="346" t="s">
        <v>15196</v>
      </c>
      <c r="K1104" s="346"/>
      <c r="L1104" s="346" t="s">
        <v>15205</v>
      </c>
      <c r="M1104" s="346" t="s">
        <v>15196</v>
      </c>
      <c r="N1104" s="346" t="s">
        <v>147</v>
      </c>
      <c r="O1104" s="346" t="s">
        <v>16247</v>
      </c>
      <c r="P1104" s="346"/>
      <c r="Q1104" s="346"/>
      <c r="R1104" s="347">
        <f t="shared" si="196"/>
        <v>0</v>
      </c>
      <c r="S1104" s="347">
        <f t="shared" si="197"/>
        <v>0</v>
      </c>
      <c r="T1104" s="347">
        <f t="shared" si="198"/>
        <v>0</v>
      </c>
      <c r="U1104" s="347">
        <f t="shared" si="199"/>
        <v>0</v>
      </c>
      <c r="V1104" s="347">
        <f t="shared" si="200"/>
        <v>0</v>
      </c>
      <c r="W1104" s="347">
        <f t="shared" si="201"/>
        <v>0</v>
      </c>
      <c r="X1104" s="347">
        <f t="shared" si="202"/>
        <v>0</v>
      </c>
      <c r="Y1104" s="347">
        <f t="shared" si="203"/>
        <v>0</v>
      </c>
      <c r="Z1104" s="347">
        <f t="shared" si="204"/>
        <v>0</v>
      </c>
      <c r="AA1104" s="347">
        <f t="shared" si="205"/>
        <v>0</v>
      </c>
      <c r="AB1104" s="347" t="str">
        <f t="shared" si="206"/>
        <v/>
      </c>
      <c r="AC1104" s="347" t="str">
        <f t="shared" si="207"/>
        <v/>
      </c>
      <c r="AD1104" s="347" t="str">
        <f t="shared" si="208"/>
        <v/>
      </c>
      <c r="AE1104" s="347" t="str">
        <f t="shared" si="209"/>
        <v/>
      </c>
    </row>
    <row r="1105" spans="1:31" s="344" customFormat="1" ht="21" customHeight="1" x14ac:dyDescent="0.25">
      <c r="A1105" s="346" t="s">
        <v>13830</v>
      </c>
      <c r="B1105" s="346" t="s">
        <v>16254</v>
      </c>
      <c r="C1105" s="346" t="s">
        <v>14940</v>
      </c>
      <c r="D1105" s="346" t="s">
        <v>1</v>
      </c>
      <c r="E1105" s="346" t="s">
        <v>103</v>
      </c>
      <c r="F1105" s="346">
        <v>3</v>
      </c>
      <c r="G1105" s="346">
        <v>0</v>
      </c>
      <c r="H1105" s="346">
        <v>2</v>
      </c>
      <c r="I1105" s="346"/>
      <c r="J1105" s="346" t="s">
        <v>14940</v>
      </c>
      <c r="K1105" s="346"/>
      <c r="L1105" s="346" t="s">
        <v>14957</v>
      </c>
      <c r="M1105" s="346" t="s">
        <v>14940</v>
      </c>
      <c r="N1105" s="346" t="s">
        <v>126</v>
      </c>
      <c r="O1105" s="346" t="s">
        <v>14942</v>
      </c>
      <c r="P1105" s="346" t="s">
        <v>14943</v>
      </c>
      <c r="Q1105" s="346" t="s">
        <v>14944</v>
      </c>
      <c r="R1105" s="347">
        <f t="shared" si="196"/>
        <v>0</v>
      </c>
      <c r="S1105" s="347">
        <f t="shared" si="197"/>
        <v>0</v>
      </c>
      <c r="T1105" s="347">
        <f t="shared" si="198"/>
        <v>0</v>
      </c>
      <c r="U1105" s="347">
        <f t="shared" si="199"/>
        <v>0</v>
      </c>
      <c r="V1105" s="347">
        <f t="shared" si="200"/>
        <v>0</v>
      </c>
      <c r="W1105" s="347">
        <f t="shared" si="201"/>
        <v>0</v>
      </c>
      <c r="X1105" s="347">
        <f t="shared" si="202"/>
        <v>0</v>
      </c>
      <c r="Y1105" s="347">
        <f t="shared" si="203"/>
        <v>0</v>
      </c>
      <c r="Z1105" s="347">
        <f t="shared" si="204"/>
        <v>0</v>
      </c>
      <c r="AA1105" s="347">
        <f t="shared" si="205"/>
        <v>0</v>
      </c>
      <c r="AB1105" s="347" t="str">
        <f t="shared" si="206"/>
        <v/>
      </c>
      <c r="AC1105" s="347" t="str">
        <f t="shared" si="207"/>
        <v/>
      </c>
      <c r="AD1105" s="347" t="str">
        <f t="shared" si="208"/>
        <v/>
      </c>
      <c r="AE1105" s="347" t="str">
        <f t="shared" si="209"/>
        <v/>
      </c>
    </row>
    <row r="1106" spans="1:31" s="344" customFormat="1" ht="21" customHeight="1" x14ac:dyDescent="0.25">
      <c r="A1106" s="346" t="s">
        <v>13830</v>
      </c>
      <c r="B1106" s="346" t="s">
        <v>16255</v>
      </c>
      <c r="C1106" s="346" t="s">
        <v>14946</v>
      </c>
      <c r="D1106" s="346" t="s">
        <v>1</v>
      </c>
      <c r="E1106" s="346" t="s">
        <v>103</v>
      </c>
      <c r="F1106" s="346">
        <v>4</v>
      </c>
      <c r="G1106" s="346">
        <v>0</v>
      </c>
      <c r="H1106" s="346">
        <v>2</v>
      </c>
      <c r="I1106" s="346"/>
      <c r="J1106" s="346" t="s">
        <v>14946</v>
      </c>
      <c r="K1106" s="346"/>
      <c r="L1106" s="346" t="s">
        <v>14959</v>
      </c>
      <c r="M1106" s="346" t="s">
        <v>14946</v>
      </c>
      <c r="N1106" s="346" t="s">
        <v>14948</v>
      </c>
      <c r="O1106" s="346" t="s">
        <v>14949</v>
      </c>
      <c r="P1106" s="346" t="s">
        <v>14950</v>
      </c>
      <c r="Q1106" s="346" t="s">
        <v>14951</v>
      </c>
      <c r="R1106" s="347">
        <f t="shared" si="196"/>
        <v>0</v>
      </c>
      <c r="S1106" s="347">
        <f t="shared" si="197"/>
        <v>0</v>
      </c>
      <c r="T1106" s="347">
        <f t="shared" si="198"/>
        <v>0</v>
      </c>
      <c r="U1106" s="347">
        <f t="shared" si="199"/>
        <v>0</v>
      </c>
      <c r="V1106" s="347">
        <f t="shared" si="200"/>
        <v>0</v>
      </c>
      <c r="W1106" s="347">
        <f t="shared" si="201"/>
        <v>0</v>
      </c>
      <c r="X1106" s="347">
        <f t="shared" si="202"/>
        <v>0</v>
      </c>
      <c r="Y1106" s="347">
        <f t="shared" si="203"/>
        <v>0</v>
      </c>
      <c r="Z1106" s="347">
        <f t="shared" si="204"/>
        <v>0</v>
      </c>
      <c r="AA1106" s="347">
        <f t="shared" si="205"/>
        <v>0</v>
      </c>
      <c r="AB1106" s="347" t="str">
        <f t="shared" si="206"/>
        <v/>
      </c>
      <c r="AC1106" s="347" t="str">
        <f t="shared" si="207"/>
        <v/>
      </c>
      <c r="AD1106" s="347" t="str">
        <f t="shared" si="208"/>
        <v/>
      </c>
      <c r="AE1106" s="347" t="str">
        <f t="shared" si="209"/>
        <v/>
      </c>
    </row>
    <row r="1107" spans="1:31" s="344" customFormat="1" ht="21" customHeight="1" x14ac:dyDescent="0.25">
      <c r="A1107" s="346" t="s">
        <v>13830</v>
      </c>
      <c r="B1107" s="346" t="s">
        <v>16256</v>
      </c>
      <c r="C1107" s="346" t="s">
        <v>16257</v>
      </c>
      <c r="D1107" s="346" t="s">
        <v>1</v>
      </c>
      <c r="E1107" s="346" t="s">
        <v>14954</v>
      </c>
      <c r="F1107" s="346">
        <v>5</v>
      </c>
      <c r="G1107" s="346">
        <v>0</v>
      </c>
      <c r="H1107" s="346">
        <v>0</v>
      </c>
      <c r="I1107" s="346"/>
      <c r="J1107" s="346"/>
      <c r="K1107" s="346"/>
      <c r="L1107" s="346"/>
      <c r="M1107" s="346"/>
      <c r="N1107" s="346"/>
      <c r="O1107" s="346"/>
      <c r="P1107" s="346"/>
      <c r="Q1107" s="346"/>
      <c r="R1107" s="347">
        <f t="shared" si="196"/>
        <v>0</v>
      </c>
      <c r="S1107" s="347">
        <f t="shared" si="197"/>
        <v>0</v>
      </c>
      <c r="T1107" s="347">
        <f t="shared" si="198"/>
        <v>0</v>
      </c>
      <c r="U1107" s="347">
        <f t="shared" si="199"/>
        <v>0</v>
      </c>
      <c r="V1107" s="347">
        <f t="shared" si="200"/>
        <v>0</v>
      </c>
      <c r="W1107" s="347">
        <f t="shared" si="201"/>
        <v>0</v>
      </c>
      <c r="X1107" s="347">
        <f t="shared" si="202"/>
        <v>0</v>
      </c>
      <c r="Y1107" s="347">
        <f t="shared" si="203"/>
        <v>0</v>
      </c>
      <c r="Z1107" s="347">
        <f t="shared" si="204"/>
        <v>0</v>
      </c>
      <c r="AA1107" s="347">
        <f t="shared" si="205"/>
        <v>0</v>
      </c>
      <c r="AB1107" s="347" t="str">
        <f t="shared" si="206"/>
        <v/>
      </c>
      <c r="AC1107" s="347" t="str">
        <f t="shared" si="207"/>
        <v/>
      </c>
      <c r="AD1107" s="347" t="str">
        <f t="shared" si="208"/>
        <v/>
      </c>
      <c r="AE1107" s="347" t="str">
        <f t="shared" si="209"/>
        <v/>
      </c>
    </row>
    <row r="1108" spans="1:31" s="344" customFormat="1" ht="21" customHeight="1" x14ac:dyDescent="0.25">
      <c r="A1108" s="346" t="s">
        <v>13839</v>
      </c>
      <c r="B1108" s="346" t="s">
        <v>16258</v>
      </c>
      <c r="C1108" s="346" t="s">
        <v>15000</v>
      </c>
      <c r="D1108" s="346" t="s">
        <v>4</v>
      </c>
      <c r="E1108" s="346" t="s">
        <v>103</v>
      </c>
      <c r="F1108" s="346">
        <v>1</v>
      </c>
      <c r="G1108" s="346">
        <v>3</v>
      </c>
      <c r="H1108" s="346">
        <v>0</v>
      </c>
      <c r="I1108" s="346" t="s">
        <v>15000</v>
      </c>
      <c r="J1108" s="346"/>
      <c r="K1108" s="346" t="s">
        <v>15001</v>
      </c>
      <c r="L1108" s="346"/>
      <c r="M1108" s="346" t="s">
        <v>15000</v>
      </c>
      <c r="N1108" s="346" t="s">
        <v>15002</v>
      </c>
      <c r="O1108" s="346" t="s">
        <v>15003</v>
      </c>
      <c r="P1108" s="346" t="s">
        <v>15004</v>
      </c>
      <c r="Q1108" s="346" t="s">
        <v>15005</v>
      </c>
      <c r="R1108" s="347">
        <f t="shared" si="196"/>
        <v>0</v>
      </c>
      <c r="S1108" s="347">
        <f t="shared" si="197"/>
        <v>0</v>
      </c>
      <c r="T1108" s="347">
        <f t="shared" si="198"/>
        <v>0</v>
      </c>
      <c r="U1108" s="347">
        <f t="shared" si="199"/>
        <v>0</v>
      </c>
      <c r="V1108" s="347">
        <f t="shared" si="200"/>
        <v>0</v>
      </c>
      <c r="W1108" s="347">
        <f t="shared" si="201"/>
        <v>0</v>
      </c>
      <c r="X1108" s="347">
        <f t="shared" si="202"/>
        <v>0</v>
      </c>
      <c r="Y1108" s="347">
        <f t="shared" si="203"/>
        <v>0</v>
      </c>
      <c r="Z1108" s="347">
        <f t="shared" si="204"/>
        <v>0</v>
      </c>
      <c r="AA1108" s="347">
        <f t="shared" si="205"/>
        <v>0</v>
      </c>
      <c r="AB1108" s="347" t="str">
        <f t="shared" si="206"/>
        <v/>
      </c>
      <c r="AC1108" s="347" t="str">
        <f t="shared" si="207"/>
        <v/>
      </c>
      <c r="AD1108" s="347" t="str">
        <f t="shared" si="208"/>
        <v/>
      </c>
      <c r="AE1108" s="347" t="str">
        <f t="shared" si="209"/>
        <v/>
      </c>
    </row>
    <row r="1109" spans="1:31" s="344" customFormat="1" ht="21" customHeight="1" x14ac:dyDescent="0.25">
      <c r="A1109" s="346" t="s">
        <v>13839</v>
      </c>
      <c r="B1109" s="346" t="s">
        <v>16259</v>
      </c>
      <c r="C1109" s="346" t="s">
        <v>15007</v>
      </c>
      <c r="D1109" s="346" t="s">
        <v>4</v>
      </c>
      <c r="E1109" s="346" t="s">
        <v>103</v>
      </c>
      <c r="F1109" s="346">
        <v>2</v>
      </c>
      <c r="G1109" s="346">
        <v>3</v>
      </c>
      <c r="H1109" s="346">
        <v>0</v>
      </c>
      <c r="I1109" s="346" t="s">
        <v>15007</v>
      </c>
      <c r="J1109" s="346"/>
      <c r="K1109" s="346" t="s">
        <v>15008</v>
      </c>
      <c r="L1109" s="346"/>
      <c r="M1109" s="346" t="s">
        <v>15007</v>
      </c>
      <c r="N1109" s="346" t="s">
        <v>15003</v>
      </c>
      <c r="O1109" s="346" t="s">
        <v>16247</v>
      </c>
      <c r="P1109" s="346"/>
      <c r="Q1109" s="346"/>
      <c r="R1109" s="347">
        <f t="shared" si="196"/>
        <v>0</v>
      </c>
      <c r="S1109" s="347">
        <f t="shared" si="197"/>
        <v>0</v>
      </c>
      <c r="T1109" s="347">
        <f t="shared" si="198"/>
        <v>0</v>
      </c>
      <c r="U1109" s="347">
        <f t="shared" si="199"/>
        <v>0</v>
      </c>
      <c r="V1109" s="347">
        <f t="shared" si="200"/>
        <v>0</v>
      </c>
      <c r="W1109" s="347">
        <f t="shared" si="201"/>
        <v>0</v>
      </c>
      <c r="X1109" s="347">
        <f t="shared" si="202"/>
        <v>0</v>
      </c>
      <c r="Y1109" s="347">
        <f t="shared" si="203"/>
        <v>0</v>
      </c>
      <c r="Z1109" s="347">
        <f t="shared" si="204"/>
        <v>0</v>
      </c>
      <c r="AA1109" s="347">
        <f t="shared" si="205"/>
        <v>0</v>
      </c>
      <c r="AB1109" s="347" t="str">
        <f t="shared" si="206"/>
        <v/>
      </c>
      <c r="AC1109" s="347" t="str">
        <f t="shared" si="207"/>
        <v/>
      </c>
      <c r="AD1109" s="347" t="str">
        <f t="shared" si="208"/>
        <v/>
      </c>
      <c r="AE1109" s="347" t="str">
        <f t="shared" si="209"/>
        <v/>
      </c>
    </row>
    <row r="1110" spans="1:31" s="344" customFormat="1" ht="21" customHeight="1" x14ac:dyDescent="0.25">
      <c r="A1110" s="346" t="s">
        <v>13839</v>
      </c>
      <c r="B1110" s="346" t="s">
        <v>16260</v>
      </c>
      <c r="C1110" s="346" t="s">
        <v>14933</v>
      </c>
      <c r="D1110" s="346" t="s">
        <v>4</v>
      </c>
      <c r="E1110" s="346" t="s">
        <v>103</v>
      </c>
      <c r="F1110" s="346">
        <v>3</v>
      </c>
      <c r="G1110" s="346">
        <v>2</v>
      </c>
      <c r="H1110" s="346">
        <v>0</v>
      </c>
      <c r="I1110" s="346" t="s">
        <v>14933</v>
      </c>
      <c r="J1110" s="346"/>
      <c r="K1110" s="346" t="s">
        <v>14934</v>
      </c>
      <c r="L1110" s="346"/>
      <c r="M1110" s="346" t="s">
        <v>14933</v>
      </c>
      <c r="N1110" s="346" t="s">
        <v>14935</v>
      </c>
      <c r="O1110" s="346" t="s">
        <v>14936</v>
      </c>
      <c r="P1110" s="346" t="s">
        <v>14937</v>
      </c>
      <c r="Q1110" s="346" t="s">
        <v>14938</v>
      </c>
      <c r="R1110" s="347">
        <f t="shared" si="196"/>
        <v>0</v>
      </c>
      <c r="S1110" s="347">
        <f t="shared" si="197"/>
        <v>0</v>
      </c>
      <c r="T1110" s="347">
        <f t="shared" si="198"/>
        <v>0</v>
      </c>
      <c r="U1110" s="347">
        <f t="shared" si="199"/>
        <v>0</v>
      </c>
      <c r="V1110" s="347">
        <f t="shared" si="200"/>
        <v>0</v>
      </c>
      <c r="W1110" s="347">
        <f t="shared" si="201"/>
        <v>0</v>
      </c>
      <c r="X1110" s="347">
        <f t="shared" si="202"/>
        <v>0</v>
      </c>
      <c r="Y1110" s="347">
        <f t="shared" si="203"/>
        <v>0</v>
      </c>
      <c r="Z1110" s="347">
        <f t="shared" si="204"/>
        <v>0</v>
      </c>
      <c r="AA1110" s="347">
        <f t="shared" si="205"/>
        <v>0</v>
      </c>
      <c r="AB1110" s="347" t="str">
        <f t="shared" si="206"/>
        <v/>
      </c>
      <c r="AC1110" s="347" t="str">
        <f t="shared" si="207"/>
        <v/>
      </c>
      <c r="AD1110" s="347" t="str">
        <f t="shared" si="208"/>
        <v/>
      </c>
      <c r="AE1110" s="347" t="str">
        <f t="shared" si="209"/>
        <v/>
      </c>
    </row>
    <row r="1111" spans="1:31" s="344" customFormat="1" ht="21" customHeight="1" x14ac:dyDescent="0.25">
      <c r="A1111" s="346" t="s">
        <v>13839</v>
      </c>
      <c r="B1111" s="346" t="s">
        <v>16261</v>
      </c>
      <c r="C1111" s="346" t="s">
        <v>14940</v>
      </c>
      <c r="D1111" s="346" t="s">
        <v>4</v>
      </c>
      <c r="E1111" s="346" t="s">
        <v>103</v>
      </c>
      <c r="F1111" s="346">
        <v>4</v>
      </c>
      <c r="G1111" s="346">
        <v>2</v>
      </c>
      <c r="H1111" s="346">
        <v>0</v>
      </c>
      <c r="I1111" s="346" t="s">
        <v>14940</v>
      </c>
      <c r="J1111" s="346"/>
      <c r="K1111" s="346" t="s">
        <v>14941</v>
      </c>
      <c r="L1111" s="346"/>
      <c r="M1111" s="346" t="s">
        <v>14940</v>
      </c>
      <c r="N1111" s="346" t="s">
        <v>126</v>
      </c>
      <c r="O1111" s="346" t="s">
        <v>14942</v>
      </c>
      <c r="P1111" s="346" t="s">
        <v>14943</v>
      </c>
      <c r="Q1111" s="346" t="s">
        <v>14944</v>
      </c>
      <c r="R1111" s="347">
        <f t="shared" si="196"/>
        <v>0</v>
      </c>
      <c r="S1111" s="347">
        <f t="shared" si="197"/>
        <v>0</v>
      </c>
      <c r="T1111" s="347">
        <f t="shared" si="198"/>
        <v>0</v>
      </c>
      <c r="U1111" s="347">
        <f t="shared" si="199"/>
        <v>0</v>
      </c>
      <c r="V1111" s="347">
        <f t="shared" si="200"/>
        <v>0</v>
      </c>
      <c r="W1111" s="347">
        <f t="shared" si="201"/>
        <v>0</v>
      </c>
      <c r="X1111" s="347">
        <f t="shared" si="202"/>
        <v>0</v>
      </c>
      <c r="Y1111" s="347">
        <f t="shared" si="203"/>
        <v>0</v>
      </c>
      <c r="Z1111" s="347">
        <f t="shared" si="204"/>
        <v>0</v>
      </c>
      <c r="AA1111" s="347">
        <f t="shared" si="205"/>
        <v>0</v>
      </c>
      <c r="AB1111" s="347" t="str">
        <f t="shared" si="206"/>
        <v/>
      </c>
      <c r="AC1111" s="347" t="str">
        <f t="shared" si="207"/>
        <v/>
      </c>
      <c r="AD1111" s="347" t="str">
        <f t="shared" si="208"/>
        <v/>
      </c>
      <c r="AE1111" s="347" t="str">
        <f t="shared" si="209"/>
        <v/>
      </c>
    </row>
    <row r="1112" spans="1:31" s="344" customFormat="1" ht="21" customHeight="1" x14ac:dyDescent="0.25">
      <c r="A1112" s="346" t="s">
        <v>13839</v>
      </c>
      <c r="B1112" s="346" t="s">
        <v>16262</v>
      </c>
      <c r="C1112" s="346" t="s">
        <v>16263</v>
      </c>
      <c r="D1112" s="346" t="s">
        <v>4</v>
      </c>
      <c r="E1112" s="346" t="s">
        <v>14954</v>
      </c>
      <c r="F1112" s="346">
        <v>5</v>
      </c>
      <c r="G1112" s="346">
        <v>0</v>
      </c>
      <c r="H1112" s="346">
        <v>0</v>
      </c>
      <c r="I1112" s="346"/>
      <c r="J1112" s="346"/>
      <c r="K1112" s="346"/>
      <c r="L1112" s="346"/>
      <c r="M1112" s="346"/>
      <c r="N1112" s="346"/>
      <c r="O1112" s="346"/>
      <c r="P1112" s="346"/>
      <c r="Q1112" s="346"/>
      <c r="R1112" s="347">
        <f t="shared" si="196"/>
        <v>0</v>
      </c>
      <c r="S1112" s="347">
        <f t="shared" si="197"/>
        <v>0</v>
      </c>
      <c r="T1112" s="347">
        <f t="shared" si="198"/>
        <v>0</v>
      </c>
      <c r="U1112" s="347">
        <f t="shared" si="199"/>
        <v>0</v>
      </c>
      <c r="V1112" s="347">
        <f t="shared" si="200"/>
        <v>0</v>
      </c>
      <c r="W1112" s="347">
        <f t="shared" si="201"/>
        <v>0</v>
      </c>
      <c r="X1112" s="347">
        <f t="shared" si="202"/>
        <v>0</v>
      </c>
      <c r="Y1112" s="347">
        <f t="shared" si="203"/>
        <v>0</v>
      </c>
      <c r="Z1112" s="347">
        <f t="shared" si="204"/>
        <v>0</v>
      </c>
      <c r="AA1112" s="347">
        <f t="shared" si="205"/>
        <v>0</v>
      </c>
      <c r="AB1112" s="347" t="str">
        <f t="shared" si="206"/>
        <v/>
      </c>
      <c r="AC1112" s="347" t="str">
        <f t="shared" si="207"/>
        <v/>
      </c>
      <c r="AD1112" s="347" t="str">
        <f t="shared" si="208"/>
        <v/>
      </c>
      <c r="AE1112" s="347" t="str">
        <f t="shared" si="209"/>
        <v/>
      </c>
    </row>
    <row r="1113" spans="1:31" s="344" customFormat="1" ht="21" customHeight="1" x14ac:dyDescent="0.25">
      <c r="A1113" s="346" t="s">
        <v>13839</v>
      </c>
      <c r="B1113" s="346" t="s">
        <v>16264</v>
      </c>
      <c r="C1113" s="346" t="s">
        <v>15000</v>
      </c>
      <c r="D1113" s="346" t="s">
        <v>1</v>
      </c>
      <c r="E1113" s="346" t="s">
        <v>103</v>
      </c>
      <c r="F1113" s="346">
        <v>1</v>
      </c>
      <c r="G1113" s="346">
        <v>0</v>
      </c>
      <c r="H1113" s="346">
        <v>3</v>
      </c>
      <c r="I1113" s="346"/>
      <c r="J1113" s="346" t="s">
        <v>15000</v>
      </c>
      <c r="K1113" s="346"/>
      <c r="L1113" s="346" t="s">
        <v>15014</v>
      </c>
      <c r="M1113" s="346" t="s">
        <v>15000</v>
      </c>
      <c r="N1113" s="346" t="s">
        <v>15002</v>
      </c>
      <c r="O1113" s="346" t="s">
        <v>15003</v>
      </c>
      <c r="P1113" s="346" t="s">
        <v>15004</v>
      </c>
      <c r="Q1113" s="346" t="s">
        <v>15005</v>
      </c>
      <c r="R1113" s="347">
        <f t="shared" si="196"/>
        <v>0</v>
      </c>
      <c r="S1113" s="347">
        <f t="shared" si="197"/>
        <v>0</v>
      </c>
      <c r="T1113" s="347">
        <f t="shared" si="198"/>
        <v>0</v>
      </c>
      <c r="U1113" s="347">
        <f t="shared" si="199"/>
        <v>0</v>
      </c>
      <c r="V1113" s="347">
        <f t="shared" si="200"/>
        <v>0</v>
      </c>
      <c r="W1113" s="347">
        <f t="shared" si="201"/>
        <v>0</v>
      </c>
      <c r="X1113" s="347">
        <f t="shared" si="202"/>
        <v>0</v>
      </c>
      <c r="Y1113" s="347">
        <f t="shared" si="203"/>
        <v>0</v>
      </c>
      <c r="Z1113" s="347">
        <f t="shared" si="204"/>
        <v>0</v>
      </c>
      <c r="AA1113" s="347">
        <f t="shared" si="205"/>
        <v>0</v>
      </c>
      <c r="AB1113" s="347" t="str">
        <f t="shared" si="206"/>
        <v/>
      </c>
      <c r="AC1113" s="347" t="str">
        <f t="shared" si="207"/>
        <v/>
      </c>
      <c r="AD1113" s="347" t="str">
        <f t="shared" si="208"/>
        <v/>
      </c>
      <c r="AE1113" s="347" t="str">
        <f t="shared" si="209"/>
        <v/>
      </c>
    </row>
    <row r="1114" spans="1:31" s="344" customFormat="1" ht="21" customHeight="1" x14ac:dyDescent="0.25">
      <c r="A1114" s="346" t="s">
        <v>13839</v>
      </c>
      <c r="B1114" s="346" t="s">
        <v>16265</v>
      </c>
      <c r="C1114" s="346" t="s">
        <v>15007</v>
      </c>
      <c r="D1114" s="346" t="s">
        <v>1</v>
      </c>
      <c r="E1114" s="346" t="s">
        <v>103</v>
      </c>
      <c r="F1114" s="346">
        <v>2</v>
      </c>
      <c r="G1114" s="346">
        <v>0</v>
      </c>
      <c r="H1114" s="346">
        <v>2</v>
      </c>
      <c r="I1114" s="346"/>
      <c r="J1114" s="346" t="s">
        <v>15007</v>
      </c>
      <c r="K1114" s="346"/>
      <c r="L1114" s="346" t="s">
        <v>15016</v>
      </c>
      <c r="M1114" s="346" t="s">
        <v>15007</v>
      </c>
      <c r="N1114" s="346" t="s">
        <v>15003</v>
      </c>
      <c r="O1114" s="346" t="s">
        <v>16247</v>
      </c>
      <c r="P1114" s="346"/>
      <c r="Q1114" s="346"/>
      <c r="R1114" s="347">
        <f t="shared" si="196"/>
        <v>0</v>
      </c>
      <c r="S1114" s="347">
        <f t="shared" si="197"/>
        <v>0</v>
      </c>
      <c r="T1114" s="347">
        <f t="shared" si="198"/>
        <v>0</v>
      </c>
      <c r="U1114" s="347">
        <f t="shared" si="199"/>
        <v>0</v>
      </c>
      <c r="V1114" s="347">
        <f t="shared" si="200"/>
        <v>0</v>
      </c>
      <c r="W1114" s="347">
        <f t="shared" si="201"/>
        <v>0</v>
      </c>
      <c r="X1114" s="347">
        <f t="shared" si="202"/>
        <v>0</v>
      </c>
      <c r="Y1114" s="347">
        <f t="shared" si="203"/>
        <v>0</v>
      </c>
      <c r="Z1114" s="347">
        <f t="shared" si="204"/>
        <v>0</v>
      </c>
      <c r="AA1114" s="347">
        <f t="shared" si="205"/>
        <v>0</v>
      </c>
      <c r="AB1114" s="347" t="str">
        <f t="shared" si="206"/>
        <v/>
      </c>
      <c r="AC1114" s="347" t="str">
        <f t="shared" si="207"/>
        <v/>
      </c>
      <c r="AD1114" s="347" t="str">
        <f t="shared" si="208"/>
        <v/>
      </c>
      <c r="AE1114" s="347" t="str">
        <f t="shared" si="209"/>
        <v/>
      </c>
    </row>
    <row r="1115" spans="1:31" s="344" customFormat="1" ht="21" customHeight="1" x14ac:dyDescent="0.25">
      <c r="A1115" s="346" t="s">
        <v>13839</v>
      </c>
      <c r="B1115" s="346" t="s">
        <v>16266</v>
      </c>
      <c r="C1115" s="346" t="s">
        <v>14940</v>
      </c>
      <c r="D1115" s="346" t="s">
        <v>1</v>
      </c>
      <c r="E1115" s="346" t="s">
        <v>103</v>
      </c>
      <c r="F1115" s="346">
        <v>3</v>
      </c>
      <c r="G1115" s="346">
        <v>0</v>
      </c>
      <c r="H1115" s="346">
        <v>2</v>
      </c>
      <c r="I1115" s="346"/>
      <c r="J1115" s="346" t="s">
        <v>14940</v>
      </c>
      <c r="K1115" s="346"/>
      <c r="L1115" s="346" t="s">
        <v>14957</v>
      </c>
      <c r="M1115" s="346" t="s">
        <v>14940</v>
      </c>
      <c r="N1115" s="346" t="s">
        <v>126</v>
      </c>
      <c r="O1115" s="346" t="s">
        <v>14942</v>
      </c>
      <c r="P1115" s="346" t="s">
        <v>14943</v>
      </c>
      <c r="Q1115" s="346" t="s">
        <v>14944</v>
      </c>
      <c r="R1115" s="347">
        <f t="shared" si="196"/>
        <v>0</v>
      </c>
      <c r="S1115" s="347">
        <f t="shared" si="197"/>
        <v>0</v>
      </c>
      <c r="T1115" s="347">
        <f t="shared" si="198"/>
        <v>0</v>
      </c>
      <c r="U1115" s="347">
        <f t="shared" si="199"/>
        <v>0</v>
      </c>
      <c r="V1115" s="347">
        <f t="shared" si="200"/>
        <v>0</v>
      </c>
      <c r="W1115" s="347">
        <f t="shared" si="201"/>
        <v>0</v>
      </c>
      <c r="X1115" s="347">
        <f t="shared" si="202"/>
        <v>0</v>
      </c>
      <c r="Y1115" s="347">
        <f t="shared" si="203"/>
        <v>0</v>
      </c>
      <c r="Z1115" s="347">
        <f t="shared" si="204"/>
        <v>0</v>
      </c>
      <c r="AA1115" s="347">
        <f t="shared" si="205"/>
        <v>0</v>
      </c>
      <c r="AB1115" s="347" t="str">
        <f t="shared" si="206"/>
        <v/>
      </c>
      <c r="AC1115" s="347" t="str">
        <f t="shared" si="207"/>
        <v/>
      </c>
      <c r="AD1115" s="347" t="str">
        <f t="shared" si="208"/>
        <v/>
      </c>
      <c r="AE1115" s="347" t="str">
        <f t="shared" si="209"/>
        <v/>
      </c>
    </row>
    <row r="1116" spans="1:31" s="344" customFormat="1" ht="21" customHeight="1" x14ac:dyDescent="0.25">
      <c r="A1116" s="346" t="s">
        <v>13839</v>
      </c>
      <c r="B1116" s="346" t="s">
        <v>16267</v>
      </c>
      <c r="C1116" s="346" t="s">
        <v>14946</v>
      </c>
      <c r="D1116" s="346" t="s">
        <v>1</v>
      </c>
      <c r="E1116" s="346" t="s">
        <v>103</v>
      </c>
      <c r="F1116" s="346">
        <v>4</v>
      </c>
      <c r="G1116" s="346">
        <v>0</v>
      </c>
      <c r="H1116" s="346">
        <v>2</v>
      </c>
      <c r="I1116" s="346"/>
      <c r="J1116" s="346" t="s">
        <v>14946</v>
      </c>
      <c r="K1116" s="346"/>
      <c r="L1116" s="346" t="s">
        <v>14959</v>
      </c>
      <c r="M1116" s="346" t="s">
        <v>14946</v>
      </c>
      <c r="N1116" s="346" t="s">
        <v>14948</v>
      </c>
      <c r="O1116" s="346" t="s">
        <v>14949</v>
      </c>
      <c r="P1116" s="346" t="s">
        <v>14950</v>
      </c>
      <c r="Q1116" s="346" t="s">
        <v>14951</v>
      </c>
      <c r="R1116" s="347">
        <f t="shared" si="196"/>
        <v>0</v>
      </c>
      <c r="S1116" s="347">
        <f t="shared" si="197"/>
        <v>0</v>
      </c>
      <c r="T1116" s="347">
        <f t="shared" si="198"/>
        <v>0</v>
      </c>
      <c r="U1116" s="347">
        <f t="shared" si="199"/>
        <v>0</v>
      </c>
      <c r="V1116" s="347">
        <f t="shared" si="200"/>
        <v>0</v>
      </c>
      <c r="W1116" s="347">
        <f t="shared" si="201"/>
        <v>0</v>
      </c>
      <c r="X1116" s="347">
        <f t="shared" si="202"/>
        <v>0</v>
      </c>
      <c r="Y1116" s="347">
        <f t="shared" si="203"/>
        <v>0</v>
      </c>
      <c r="Z1116" s="347">
        <f t="shared" si="204"/>
        <v>0</v>
      </c>
      <c r="AA1116" s="347">
        <f t="shared" si="205"/>
        <v>0</v>
      </c>
      <c r="AB1116" s="347" t="str">
        <f t="shared" si="206"/>
        <v/>
      </c>
      <c r="AC1116" s="347" t="str">
        <f t="shared" si="207"/>
        <v/>
      </c>
      <c r="AD1116" s="347" t="str">
        <f t="shared" si="208"/>
        <v/>
      </c>
      <c r="AE1116" s="347" t="str">
        <f t="shared" si="209"/>
        <v/>
      </c>
    </row>
    <row r="1117" spans="1:31" s="344" customFormat="1" ht="21" customHeight="1" x14ac:dyDescent="0.25">
      <c r="A1117" s="346" t="s">
        <v>13839</v>
      </c>
      <c r="B1117" s="346" t="s">
        <v>16268</v>
      </c>
      <c r="C1117" s="346" t="s">
        <v>16269</v>
      </c>
      <c r="D1117" s="346" t="s">
        <v>1</v>
      </c>
      <c r="E1117" s="346" t="s">
        <v>14954</v>
      </c>
      <c r="F1117" s="346">
        <v>5</v>
      </c>
      <c r="G1117" s="346">
        <v>0</v>
      </c>
      <c r="H1117" s="346">
        <v>0</v>
      </c>
      <c r="I1117" s="346"/>
      <c r="J1117" s="346"/>
      <c r="K1117" s="346"/>
      <c r="L1117" s="346"/>
      <c r="M1117" s="346"/>
      <c r="N1117" s="346"/>
      <c r="O1117" s="346"/>
      <c r="P1117" s="346"/>
      <c r="Q1117" s="346"/>
      <c r="R1117" s="347">
        <f t="shared" si="196"/>
        <v>0</v>
      </c>
      <c r="S1117" s="347">
        <f t="shared" si="197"/>
        <v>0</v>
      </c>
      <c r="T1117" s="347">
        <f t="shared" si="198"/>
        <v>0</v>
      </c>
      <c r="U1117" s="347">
        <f t="shared" si="199"/>
        <v>0</v>
      </c>
      <c r="V1117" s="347">
        <f t="shared" si="200"/>
        <v>0</v>
      </c>
      <c r="W1117" s="347">
        <f t="shared" si="201"/>
        <v>0</v>
      </c>
      <c r="X1117" s="347">
        <f t="shared" si="202"/>
        <v>0</v>
      </c>
      <c r="Y1117" s="347">
        <f t="shared" si="203"/>
        <v>0</v>
      </c>
      <c r="Z1117" s="347">
        <f t="shared" si="204"/>
        <v>0</v>
      </c>
      <c r="AA1117" s="347">
        <f t="shared" si="205"/>
        <v>0</v>
      </c>
      <c r="AB1117" s="347" t="str">
        <f t="shared" si="206"/>
        <v/>
      </c>
      <c r="AC1117" s="347" t="str">
        <f t="shared" si="207"/>
        <v/>
      </c>
      <c r="AD1117" s="347" t="str">
        <f t="shared" si="208"/>
        <v/>
      </c>
      <c r="AE1117" s="347" t="str">
        <f t="shared" si="209"/>
        <v/>
      </c>
    </row>
    <row r="1118" spans="1:31" s="344" customFormat="1" ht="21" customHeight="1" x14ac:dyDescent="0.25">
      <c r="A1118" s="346" t="s">
        <v>13848</v>
      </c>
      <c r="B1118" s="346" t="s">
        <v>16270</v>
      </c>
      <c r="C1118" s="346" t="s">
        <v>16190</v>
      </c>
      <c r="D1118" s="346" t="s">
        <v>4</v>
      </c>
      <c r="E1118" s="346" t="s">
        <v>103</v>
      </c>
      <c r="F1118" s="346">
        <v>1</v>
      </c>
      <c r="G1118" s="346">
        <v>4</v>
      </c>
      <c r="H1118" s="346">
        <v>0</v>
      </c>
      <c r="I1118" s="346" t="s">
        <v>16190</v>
      </c>
      <c r="J1118" s="346"/>
      <c r="K1118" s="346" t="s">
        <v>16191</v>
      </c>
      <c r="L1118" s="346"/>
      <c r="M1118" s="346" t="s">
        <v>16190</v>
      </c>
      <c r="N1118" s="346" t="s">
        <v>15494</v>
      </c>
      <c r="O1118" s="346" t="s">
        <v>16192</v>
      </c>
      <c r="P1118" s="346" t="s">
        <v>16193</v>
      </c>
      <c r="Q1118" s="346" t="s">
        <v>16194</v>
      </c>
      <c r="R1118" s="347">
        <f t="shared" si="196"/>
        <v>0</v>
      </c>
      <c r="S1118" s="347">
        <f t="shared" si="197"/>
        <v>0</v>
      </c>
      <c r="T1118" s="347">
        <f t="shared" si="198"/>
        <v>0</v>
      </c>
      <c r="U1118" s="347">
        <f t="shared" si="199"/>
        <v>0</v>
      </c>
      <c r="V1118" s="347">
        <f t="shared" si="200"/>
        <v>0</v>
      </c>
      <c r="W1118" s="347">
        <f t="shared" si="201"/>
        <v>0</v>
      </c>
      <c r="X1118" s="347">
        <f t="shared" si="202"/>
        <v>0</v>
      </c>
      <c r="Y1118" s="347">
        <f t="shared" si="203"/>
        <v>0</v>
      </c>
      <c r="Z1118" s="347">
        <f t="shared" si="204"/>
        <v>0</v>
      </c>
      <c r="AA1118" s="347">
        <f t="shared" si="205"/>
        <v>0</v>
      </c>
      <c r="AB1118" s="347" t="str">
        <f t="shared" si="206"/>
        <v/>
      </c>
      <c r="AC1118" s="347" t="str">
        <f t="shared" si="207"/>
        <v/>
      </c>
      <c r="AD1118" s="347" t="str">
        <f t="shared" si="208"/>
        <v/>
      </c>
      <c r="AE1118" s="347" t="str">
        <f t="shared" si="209"/>
        <v/>
      </c>
    </row>
    <row r="1119" spans="1:31" s="344" customFormat="1" ht="21" customHeight="1" x14ac:dyDescent="0.25">
      <c r="A1119" s="346" t="s">
        <v>13848</v>
      </c>
      <c r="B1119" s="346" t="s">
        <v>16271</v>
      </c>
      <c r="C1119" s="346" t="s">
        <v>16196</v>
      </c>
      <c r="D1119" s="346" t="s">
        <v>4</v>
      </c>
      <c r="E1119" s="346" t="s">
        <v>103</v>
      </c>
      <c r="F1119" s="346">
        <v>2</v>
      </c>
      <c r="G1119" s="346">
        <v>3</v>
      </c>
      <c r="H1119" s="346">
        <v>0</v>
      </c>
      <c r="I1119" s="346" t="s">
        <v>16196</v>
      </c>
      <c r="J1119" s="346"/>
      <c r="K1119" s="346" t="s">
        <v>16197</v>
      </c>
      <c r="L1119" s="346"/>
      <c r="M1119" s="346" t="s">
        <v>16196</v>
      </c>
      <c r="N1119" s="346" t="s">
        <v>15391</v>
      </c>
      <c r="O1119" s="346" t="s">
        <v>16198</v>
      </c>
      <c r="P1119" s="346" t="s">
        <v>16199</v>
      </c>
      <c r="Q1119" s="346" t="s">
        <v>15965</v>
      </c>
      <c r="R1119" s="347">
        <f t="shared" si="196"/>
        <v>0</v>
      </c>
      <c r="S1119" s="347">
        <f t="shared" si="197"/>
        <v>0</v>
      </c>
      <c r="T1119" s="347">
        <f t="shared" si="198"/>
        <v>0</v>
      </c>
      <c r="U1119" s="347">
        <f t="shared" si="199"/>
        <v>0</v>
      </c>
      <c r="V1119" s="347">
        <f t="shared" si="200"/>
        <v>0</v>
      </c>
      <c r="W1119" s="347">
        <f t="shared" si="201"/>
        <v>0</v>
      </c>
      <c r="X1119" s="347">
        <f t="shared" si="202"/>
        <v>0</v>
      </c>
      <c r="Y1119" s="347">
        <f t="shared" si="203"/>
        <v>0</v>
      </c>
      <c r="Z1119" s="347">
        <f t="shared" si="204"/>
        <v>0</v>
      </c>
      <c r="AA1119" s="347">
        <f t="shared" si="205"/>
        <v>0</v>
      </c>
      <c r="AB1119" s="347" t="str">
        <f t="shared" si="206"/>
        <v/>
      </c>
      <c r="AC1119" s="347" t="str">
        <f t="shared" si="207"/>
        <v/>
      </c>
      <c r="AD1119" s="347" t="str">
        <f t="shared" si="208"/>
        <v/>
      </c>
      <c r="AE1119" s="347" t="str">
        <f t="shared" si="209"/>
        <v/>
      </c>
    </row>
    <row r="1120" spans="1:31" s="344" customFormat="1" ht="21" customHeight="1" x14ac:dyDescent="0.25">
      <c r="A1120" s="346" t="s">
        <v>13848</v>
      </c>
      <c r="B1120" s="346" t="s">
        <v>16272</v>
      </c>
      <c r="C1120" s="346" t="s">
        <v>14933</v>
      </c>
      <c r="D1120" s="346" t="s">
        <v>4</v>
      </c>
      <c r="E1120" s="346" t="s">
        <v>103</v>
      </c>
      <c r="F1120" s="346">
        <v>3</v>
      </c>
      <c r="G1120" s="346">
        <v>3</v>
      </c>
      <c r="H1120" s="346">
        <v>0</v>
      </c>
      <c r="I1120" s="346" t="s">
        <v>14933</v>
      </c>
      <c r="J1120" s="346"/>
      <c r="K1120" s="346" t="s">
        <v>14934</v>
      </c>
      <c r="L1120" s="346"/>
      <c r="M1120" s="346" t="s">
        <v>14933</v>
      </c>
      <c r="N1120" s="346" t="s">
        <v>14935</v>
      </c>
      <c r="O1120" s="346" t="s">
        <v>14936</v>
      </c>
      <c r="P1120" s="346" t="s">
        <v>14937</v>
      </c>
      <c r="Q1120" s="346" t="s">
        <v>14938</v>
      </c>
      <c r="R1120" s="347">
        <f t="shared" si="196"/>
        <v>0</v>
      </c>
      <c r="S1120" s="347">
        <f t="shared" si="197"/>
        <v>0</v>
      </c>
      <c r="T1120" s="347">
        <f t="shared" si="198"/>
        <v>0</v>
      </c>
      <c r="U1120" s="347">
        <f t="shared" si="199"/>
        <v>0</v>
      </c>
      <c r="V1120" s="347">
        <f t="shared" si="200"/>
        <v>0</v>
      </c>
      <c r="W1120" s="347">
        <f t="shared" si="201"/>
        <v>0</v>
      </c>
      <c r="X1120" s="347">
        <f t="shared" si="202"/>
        <v>0</v>
      </c>
      <c r="Y1120" s="347">
        <f t="shared" si="203"/>
        <v>0</v>
      </c>
      <c r="Z1120" s="347">
        <f t="shared" si="204"/>
        <v>0</v>
      </c>
      <c r="AA1120" s="347">
        <f t="shared" si="205"/>
        <v>0</v>
      </c>
      <c r="AB1120" s="347" t="str">
        <f t="shared" si="206"/>
        <v/>
      </c>
      <c r="AC1120" s="347" t="str">
        <f t="shared" si="207"/>
        <v/>
      </c>
      <c r="AD1120" s="347" t="str">
        <f t="shared" si="208"/>
        <v/>
      </c>
      <c r="AE1120" s="347" t="str">
        <f t="shared" si="209"/>
        <v/>
      </c>
    </row>
    <row r="1121" spans="1:31" s="344" customFormat="1" ht="21" customHeight="1" x14ac:dyDescent="0.25">
      <c r="A1121" s="346" t="s">
        <v>13848</v>
      </c>
      <c r="B1121" s="346" t="s">
        <v>16273</v>
      </c>
      <c r="C1121" s="346" t="s">
        <v>14940</v>
      </c>
      <c r="D1121" s="346" t="s">
        <v>4</v>
      </c>
      <c r="E1121" s="346" t="s">
        <v>103</v>
      </c>
      <c r="F1121" s="346">
        <v>4</v>
      </c>
      <c r="G1121" s="346">
        <v>2</v>
      </c>
      <c r="H1121" s="346">
        <v>0</v>
      </c>
      <c r="I1121" s="346" t="s">
        <v>14940</v>
      </c>
      <c r="J1121" s="346"/>
      <c r="K1121" s="346" t="s">
        <v>14941</v>
      </c>
      <c r="L1121" s="346"/>
      <c r="M1121" s="346" t="s">
        <v>14940</v>
      </c>
      <c r="N1121" s="346" t="s">
        <v>126</v>
      </c>
      <c r="O1121" s="346" t="s">
        <v>14942</v>
      </c>
      <c r="P1121" s="346" t="s">
        <v>14943</v>
      </c>
      <c r="Q1121" s="346" t="s">
        <v>14944</v>
      </c>
      <c r="R1121" s="347">
        <f t="shared" si="196"/>
        <v>0</v>
      </c>
      <c r="S1121" s="347">
        <f t="shared" si="197"/>
        <v>0</v>
      </c>
      <c r="T1121" s="347">
        <f t="shared" si="198"/>
        <v>0</v>
      </c>
      <c r="U1121" s="347">
        <f t="shared" si="199"/>
        <v>0</v>
      </c>
      <c r="V1121" s="347">
        <f t="shared" si="200"/>
        <v>0</v>
      </c>
      <c r="W1121" s="347">
        <f t="shared" si="201"/>
        <v>0</v>
      </c>
      <c r="X1121" s="347">
        <f t="shared" si="202"/>
        <v>0</v>
      </c>
      <c r="Y1121" s="347">
        <f t="shared" si="203"/>
        <v>0</v>
      </c>
      <c r="Z1121" s="347">
        <f t="shared" si="204"/>
        <v>0</v>
      </c>
      <c r="AA1121" s="347">
        <f t="shared" si="205"/>
        <v>0</v>
      </c>
      <c r="AB1121" s="347" t="str">
        <f t="shared" si="206"/>
        <v/>
      </c>
      <c r="AC1121" s="347" t="str">
        <f t="shared" si="207"/>
        <v/>
      </c>
      <c r="AD1121" s="347" t="str">
        <f t="shared" si="208"/>
        <v/>
      </c>
      <c r="AE1121" s="347" t="str">
        <f t="shared" si="209"/>
        <v/>
      </c>
    </row>
    <row r="1122" spans="1:31" s="344" customFormat="1" ht="21" customHeight="1" x14ac:dyDescent="0.25">
      <c r="A1122" s="346" t="s">
        <v>13848</v>
      </c>
      <c r="B1122" s="346" t="s">
        <v>16274</v>
      </c>
      <c r="C1122" s="346" t="s">
        <v>16275</v>
      </c>
      <c r="D1122" s="346" t="s">
        <v>4</v>
      </c>
      <c r="E1122" s="346" t="s">
        <v>14954</v>
      </c>
      <c r="F1122" s="346">
        <v>5</v>
      </c>
      <c r="G1122" s="346">
        <v>0</v>
      </c>
      <c r="H1122" s="346">
        <v>0</v>
      </c>
      <c r="I1122" s="346"/>
      <c r="J1122" s="346"/>
      <c r="K1122" s="346"/>
      <c r="L1122" s="346"/>
      <c r="M1122" s="346"/>
      <c r="N1122" s="346"/>
      <c r="O1122" s="346"/>
      <c r="P1122" s="346"/>
      <c r="Q1122" s="346"/>
      <c r="R1122" s="347">
        <f t="shared" si="196"/>
        <v>0</v>
      </c>
      <c r="S1122" s="347">
        <f t="shared" si="197"/>
        <v>0</v>
      </c>
      <c r="T1122" s="347">
        <f t="shared" si="198"/>
        <v>0</v>
      </c>
      <c r="U1122" s="347">
        <f t="shared" si="199"/>
        <v>0</v>
      </c>
      <c r="V1122" s="347">
        <f t="shared" si="200"/>
        <v>0</v>
      </c>
      <c r="W1122" s="347">
        <f t="shared" si="201"/>
        <v>0</v>
      </c>
      <c r="X1122" s="347">
        <f t="shared" si="202"/>
        <v>0</v>
      </c>
      <c r="Y1122" s="347">
        <f t="shared" si="203"/>
        <v>0</v>
      </c>
      <c r="Z1122" s="347">
        <f t="shared" si="204"/>
        <v>0</v>
      </c>
      <c r="AA1122" s="347">
        <f t="shared" si="205"/>
        <v>0</v>
      </c>
      <c r="AB1122" s="347" t="str">
        <f t="shared" si="206"/>
        <v/>
      </c>
      <c r="AC1122" s="347" t="str">
        <f t="shared" si="207"/>
        <v/>
      </c>
      <c r="AD1122" s="347" t="str">
        <f t="shared" si="208"/>
        <v/>
      </c>
      <c r="AE1122" s="347" t="str">
        <f t="shared" si="209"/>
        <v/>
      </c>
    </row>
    <row r="1123" spans="1:31" s="344" customFormat="1" ht="21" customHeight="1" x14ac:dyDescent="0.25">
      <c r="A1123" s="346" t="s">
        <v>13848</v>
      </c>
      <c r="B1123" s="346" t="s">
        <v>16276</v>
      </c>
      <c r="C1123" s="346" t="s">
        <v>16190</v>
      </c>
      <c r="D1123" s="346" t="s">
        <v>1</v>
      </c>
      <c r="E1123" s="346" t="s">
        <v>103</v>
      </c>
      <c r="F1123" s="346">
        <v>1</v>
      </c>
      <c r="G1123" s="346">
        <v>0</v>
      </c>
      <c r="H1123" s="346">
        <v>3</v>
      </c>
      <c r="I1123" s="346"/>
      <c r="J1123" s="346" t="s">
        <v>16190</v>
      </c>
      <c r="K1123" s="346"/>
      <c r="L1123" s="346" t="s">
        <v>16205</v>
      </c>
      <c r="M1123" s="346" t="s">
        <v>16190</v>
      </c>
      <c r="N1123" s="346" t="s">
        <v>15494</v>
      </c>
      <c r="O1123" s="346" t="s">
        <v>16192</v>
      </c>
      <c r="P1123" s="346" t="s">
        <v>16193</v>
      </c>
      <c r="Q1123" s="346" t="s">
        <v>16194</v>
      </c>
      <c r="R1123" s="347">
        <f t="shared" si="196"/>
        <v>0</v>
      </c>
      <c r="S1123" s="347">
        <f t="shared" si="197"/>
        <v>0</v>
      </c>
      <c r="T1123" s="347">
        <f t="shared" si="198"/>
        <v>0</v>
      </c>
      <c r="U1123" s="347">
        <f t="shared" si="199"/>
        <v>0</v>
      </c>
      <c r="V1123" s="347">
        <f t="shared" si="200"/>
        <v>0</v>
      </c>
      <c r="W1123" s="347">
        <f t="shared" si="201"/>
        <v>0</v>
      </c>
      <c r="X1123" s="347">
        <f t="shared" si="202"/>
        <v>0</v>
      </c>
      <c r="Y1123" s="347">
        <f t="shared" si="203"/>
        <v>0</v>
      </c>
      <c r="Z1123" s="347">
        <f t="shared" si="204"/>
        <v>0</v>
      </c>
      <c r="AA1123" s="347">
        <f t="shared" si="205"/>
        <v>0</v>
      </c>
      <c r="AB1123" s="347" t="str">
        <f t="shared" si="206"/>
        <v/>
      </c>
      <c r="AC1123" s="347" t="str">
        <f t="shared" si="207"/>
        <v/>
      </c>
      <c r="AD1123" s="347" t="str">
        <f t="shared" si="208"/>
        <v/>
      </c>
      <c r="AE1123" s="347" t="str">
        <f t="shared" si="209"/>
        <v/>
      </c>
    </row>
    <row r="1124" spans="1:31" s="344" customFormat="1" ht="21" customHeight="1" x14ac:dyDescent="0.25">
      <c r="A1124" s="346" t="s">
        <v>13848</v>
      </c>
      <c r="B1124" s="346" t="s">
        <v>16277</v>
      </c>
      <c r="C1124" s="346" t="s">
        <v>16196</v>
      </c>
      <c r="D1124" s="346" t="s">
        <v>1</v>
      </c>
      <c r="E1124" s="346" t="s">
        <v>103</v>
      </c>
      <c r="F1124" s="346">
        <v>2</v>
      </c>
      <c r="G1124" s="346">
        <v>0</v>
      </c>
      <c r="H1124" s="346">
        <v>3</v>
      </c>
      <c r="I1124" s="346"/>
      <c r="J1124" s="346" t="s">
        <v>16196</v>
      </c>
      <c r="K1124" s="346"/>
      <c r="L1124" s="346" t="s">
        <v>16207</v>
      </c>
      <c r="M1124" s="346" t="s">
        <v>16196</v>
      </c>
      <c r="N1124" s="346" t="s">
        <v>15391</v>
      </c>
      <c r="O1124" s="346" t="s">
        <v>16198</v>
      </c>
      <c r="P1124" s="346" t="s">
        <v>16199</v>
      </c>
      <c r="Q1124" s="346" t="s">
        <v>15965</v>
      </c>
      <c r="R1124" s="347">
        <f t="shared" si="196"/>
        <v>0</v>
      </c>
      <c r="S1124" s="347">
        <f t="shared" si="197"/>
        <v>0</v>
      </c>
      <c r="T1124" s="347">
        <f t="shared" si="198"/>
        <v>0</v>
      </c>
      <c r="U1124" s="347">
        <f t="shared" si="199"/>
        <v>0</v>
      </c>
      <c r="V1124" s="347">
        <f t="shared" si="200"/>
        <v>0</v>
      </c>
      <c r="W1124" s="347">
        <f t="shared" si="201"/>
        <v>0</v>
      </c>
      <c r="X1124" s="347">
        <f t="shared" si="202"/>
        <v>0</v>
      </c>
      <c r="Y1124" s="347">
        <f t="shared" si="203"/>
        <v>0</v>
      </c>
      <c r="Z1124" s="347">
        <f t="shared" si="204"/>
        <v>0</v>
      </c>
      <c r="AA1124" s="347">
        <f t="shared" si="205"/>
        <v>0</v>
      </c>
      <c r="AB1124" s="347" t="str">
        <f t="shared" si="206"/>
        <v/>
      </c>
      <c r="AC1124" s="347" t="str">
        <f t="shared" si="207"/>
        <v/>
      </c>
      <c r="AD1124" s="347" t="str">
        <f t="shared" si="208"/>
        <v/>
      </c>
      <c r="AE1124" s="347" t="str">
        <f t="shared" si="209"/>
        <v/>
      </c>
    </row>
    <row r="1125" spans="1:31" s="344" customFormat="1" ht="21" customHeight="1" x14ac:dyDescent="0.25">
      <c r="A1125" s="346" t="s">
        <v>13848</v>
      </c>
      <c r="B1125" s="346" t="s">
        <v>16278</v>
      </c>
      <c r="C1125" s="346" t="s">
        <v>14940</v>
      </c>
      <c r="D1125" s="346" t="s">
        <v>1</v>
      </c>
      <c r="E1125" s="346" t="s">
        <v>103</v>
      </c>
      <c r="F1125" s="346">
        <v>3</v>
      </c>
      <c r="G1125" s="346">
        <v>0</v>
      </c>
      <c r="H1125" s="346">
        <v>2</v>
      </c>
      <c r="I1125" s="346"/>
      <c r="J1125" s="346" t="s">
        <v>14940</v>
      </c>
      <c r="K1125" s="346"/>
      <c r="L1125" s="346" t="s">
        <v>14957</v>
      </c>
      <c r="M1125" s="346" t="s">
        <v>14940</v>
      </c>
      <c r="N1125" s="346" t="s">
        <v>126</v>
      </c>
      <c r="O1125" s="346" t="s">
        <v>14942</v>
      </c>
      <c r="P1125" s="346" t="s">
        <v>14943</v>
      </c>
      <c r="Q1125" s="346" t="s">
        <v>14944</v>
      </c>
      <c r="R1125" s="347">
        <f t="shared" si="196"/>
        <v>0</v>
      </c>
      <c r="S1125" s="347">
        <f t="shared" si="197"/>
        <v>0</v>
      </c>
      <c r="T1125" s="347">
        <f t="shared" si="198"/>
        <v>0</v>
      </c>
      <c r="U1125" s="347">
        <f t="shared" si="199"/>
        <v>0</v>
      </c>
      <c r="V1125" s="347">
        <f t="shared" si="200"/>
        <v>0</v>
      </c>
      <c r="W1125" s="347">
        <f t="shared" si="201"/>
        <v>0</v>
      </c>
      <c r="X1125" s="347">
        <f t="shared" si="202"/>
        <v>0</v>
      </c>
      <c r="Y1125" s="347">
        <f t="shared" si="203"/>
        <v>0</v>
      </c>
      <c r="Z1125" s="347">
        <f t="shared" si="204"/>
        <v>0</v>
      </c>
      <c r="AA1125" s="347">
        <f t="shared" si="205"/>
        <v>0</v>
      </c>
      <c r="AB1125" s="347" t="str">
        <f t="shared" si="206"/>
        <v/>
      </c>
      <c r="AC1125" s="347" t="str">
        <f t="shared" si="207"/>
        <v/>
      </c>
      <c r="AD1125" s="347" t="str">
        <f t="shared" si="208"/>
        <v/>
      </c>
      <c r="AE1125" s="347" t="str">
        <f t="shared" si="209"/>
        <v/>
      </c>
    </row>
    <row r="1126" spans="1:31" s="344" customFormat="1" ht="21" customHeight="1" x14ac:dyDescent="0.25">
      <c r="A1126" s="346" t="s">
        <v>13848</v>
      </c>
      <c r="B1126" s="346" t="s">
        <v>16279</v>
      </c>
      <c r="C1126" s="346" t="s">
        <v>14946</v>
      </c>
      <c r="D1126" s="346" t="s">
        <v>1</v>
      </c>
      <c r="E1126" s="346" t="s">
        <v>103</v>
      </c>
      <c r="F1126" s="346">
        <v>4</v>
      </c>
      <c r="G1126" s="346">
        <v>0</v>
      </c>
      <c r="H1126" s="346">
        <v>2</v>
      </c>
      <c r="I1126" s="346"/>
      <c r="J1126" s="346" t="s">
        <v>14946</v>
      </c>
      <c r="K1126" s="346"/>
      <c r="L1126" s="346" t="s">
        <v>14959</v>
      </c>
      <c r="M1126" s="346" t="s">
        <v>14946</v>
      </c>
      <c r="N1126" s="346" t="s">
        <v>14948</v>
      </c>
      <c r="O1126" s="346" t="s">
        <v>14949</v>
      </c>
      <c r="P1126" s="346" t="s">
        <v>14950</v>
      </c>
      <c r="Q1126" s="346" t="s">
        <v>14951</v>
      </c>
      <c r="R1126" s="347">
        <f t="shared" si="196"/>
        <v>0</v>
      </c>
      <c r="S1126" s="347">
        <f t="shared" si="197"/>
        <v>0</v>
      </c>
      <c r="T1126" s="347">
        <f t="shared" si="198"/>
        <v>0</v>
      </c>
      <c r="U1126" s="347">
        <f t="shared" si="199"/>
        <v>0</v>
      </c>
      <c r="V1126" s="347">
        <f t="shared" si="200"/>
        <v>0</v>
      </c>
      <c r="W1126" s="347">
        <f t="shared" si="201"/>
        <v>0</v>
      </c>
      <c r="X1126" s="347">
        <f t="shared" si="202"/>
        <v>0</v>
      </c>
      <c r="Y1126" s="347">
        <f t="shared" si="203"/>
        <v>0</v>
      </c>
      <c r="Z1126" s="347">
        <f t="shared" si="204"/>
        <v>0</v>
      </c>
      <c r="AA1126" s="347">
        <f t="shared" si="205"/>
        <v>0</v>
      </c>
      <c r="AB1126" s="347" t="str">
        <f t="shared" si="206"/>
        <v/>
      </c>
      <c r="AC1126" s="347" t="str">
        <f t="shared" si="207"/>
        <v/>
      </c>
      <c r="AD1126" s="347" t="str">
        <f t="shared" si="208"/>
        <v/>
      </c>
      <c r="AE1126" s="347" t="str">
        <f t="shared" si="209"/>
        <v/>
      </c>
    </row>
    <row r="1127" spans="1:31" s="344" customFormat="1" ht="21" customHeight="1" x14ac:dyDescent="0.25">
      <c r="A1127" s="346" t="s">
        <v>13848</v>
      </c>
      <c r="B1127" s="346" t="s">
        <v>16280</v>
      </c>
      <c r="C1127" s="346" t="s">
        <v>16281</v>
      </c>
      <c r="D1127" s="346" t="s">
        <v>1</v>
      </c>
      <c r="E1127" s="346" t="s">
        <v>14954</v>
      </c>
      <c r="F1127" s="346">
        <v>5</v>
      </c>
      <c r="G1127" s="346">
        <v>0</v>
      </c>
      <c r="H1127" s="346">
        <v>0</v>
      </c>
      <c r="I1127" s="346"/>
      <c r="J1127" s="346"/>
      <c r="K1127" s="346"/>
      <c r="L1127" s="346"/>
      <c r="M1127" s="346"/>
      <c r="N1127" s="346"/>
      <c r="O1127" s="346"/>
      <c r="P1127" s="346"/>
      <c r="Q1127" s="346"/>
      <c r="R1127" s="347">
        <f t="shared" si="196"/>
        <v>0</v>
      </c>
      <c r="S1127" s="347">
        <f t="shared" si="197"/>
        <v>0</v>
      </c>
      <c r="T1127" s="347">
        <f t="shared" si="198"/>
        <v>0</v>
      </c>
      <c r="U1127" s="347">
        <f t="shared" si="199"/>
        <v>0</v>
      </c>
      <c r="V1127" s="347">
        <f t="shared" si="200"/>
        <v>0</v>
      </c>
      <c r="W1127" s="347">
        <f t="shared" si="201"/>
        <v>0</v>
      </c>
      <c r="X1127" s="347">
        <f t="shared" si="202"/>
        <v>0</v>
      </c>
      <c r="Y1127" s="347">
        <f t="shared" si="203"/>
        <v>0</v>
      </c>
      <c r="Z1127" s="347">
        <f t="shared" si="204"/>
        <v>0</v>
      </c>
      <c r="AA1127" s="347">
        <f t="shared" si="205"/>
        <v>0</v>
      </c>
      <c r="AB1127" s="347" t="str">
        <f t="shared" si="206"/>
        <v/>
      </c>
      <c r="AC1127" s="347" t="str">
        <f t="shared" si="207"/>
        <v/>
      </c>
      <c r="AD1127" s="347" t="str">
        <f t="shared" si="208"/>
        <v/>
      </c>
      <c r="AE1127" s="347" t="str">
        <f t="shared" si="209"/>
        <v/>
      </c>
    </row>
    <row r="1128" spans="1:31" s="344" customFormat="1" ht="21" customHeight="1" x14ac:dyDescent="0.25">
      <c r="A1128" s="346" t="s">
        <v>13857</v>
      </c>
      <c r="B1128" s="346" t="s">
        <v>16282</v>
      </c>
      <c r="C1128" s="346" t="s">
        <v>15517</v>
      </c>
      <c r="D1128" s="346" t="s">
        <v>4</v>
      </c>
      <c r="E1128" s="346" t="s">
        <v>103</v>
      </c>
      <c r="F1128" s="346">
        <v>1</v>
      </c>
      <c r="G1128" s="346">
        <v>4</v>
      </c>
      <c r="H1128" s="346">
        <v>0</v>
      </c>
      <c r="I1128" s="346" t="s">
        <v>15517</v>
      </c>
      <c r="J1128" s="346"/>
      <c r="K1128" s="346" t="s">
        <v>15518</v>
      </c>
      <c r="L1128" s="346"/>
      <c r="M1128" s="346" t="s">
        <v>15517</v>
      </c>
      <c r="N1128" s="346" t="s">
        <v>15519</v>
      </c>
      <c r="O1128" s="346" t="s">
        <v>15520</v>
      </c>
      <c r="P1128" s="346" t="s">
        <v>15521</v>
      </c>
      <c r="Q1128" s="346" t="s">
        <v>15522</v>
      </c>
      <c r="R1128" s="347">
        <f t="shared" si="196"/>
        <v>0</v>
      </c>
      <c r="S1128" s="347">
        <f t="shared" si="197"/>
        <v>0</v>
      </c>
      <c r="T1128" s="347">
        <f t="shared" si="198"/>
        <v>0</v>
      </c>
      <c r="U1128" s="347">
        <f t="shared" si="199"/>
        <v>0</v>
      </c>
      <c r="V1128" s="347">
        <f t="shared" si="200"/>
        <v>0</v>
      </c>
      <c r="W1128" s="347">
        <f t="shared" si="201"/>
        <v>0</v>
      </c>
      <c r="X1128" s="347">
        <f t="shared" si="202"/>
        <v>0</v>
      </c>
      <c r="Y1128" s="347">
        <f t="shared" si="203"/>
        <v>0</v>
      </c>
      <c r="Z1128" s="347">
        <f t="shared" si="204"/>
        <v>0</v>
      </c>
      <c r="AA1128" s="347">
        <f t="shared" si="205"/>
        <v>0</v>
      </c>
      <c r="AB1128" s="347" t="str">
        <f t="shared" si="206"/>
        <v/>
      </c>
      <c r="AC1128" s="347" t="str">
        <f t="shared" si="207"/>
        <v/>
      </c>
      <c r="AD1128" s="347" t="str">
        <f t="shared" si="208"/>
        <v/>
      </c>
      <c r="AE1128" s="347" t="str">
        <f t="shared" si="209"/>
        <v/>
      </c>
    </row>
    <row r="1129" spans="1:31" s="344" customFormat="1" ht="21" customHeight="1" x14ac:dyDescent="0.25">
      <c r="A1129" s="346" t="s">
        <v>13857</v>
      </c>
      <c r="B1129" s="346" t="s">
        <v>16283</v>
      </c>
      <c r="C1129" s="346" t="s">
        <v>15524</v>
      </c>
      <c r="D1129" s="346" t="s">
        <v>4</v>
      </c>
      <c r="E1129" s="346" t="s">
        <v>103</v>
      </c>
      <c r="F1129" s="346">
        <v>2</v>
      </c>
      <c r="G1129" s="346">
        <v>3</v>
      </c>
      <c r="H1129" s="346">
        <v>0</v>
      </c>
      <c r="I1129" s="346" t="s">
        <v>15524</v>
      </c>
      <c r="J1129" s="346"/>
      <c r="K1129" s="346" t="s">
        <v>15525</v>
      </c>
      <c r="L1129" s="346"/>
      <c r="M1129" s="346" t="s">
        <v>15524</v>
      </c>
      <c r="N1129" s="346" t="s">
        <v>15526</v>
      </c>
      <c r="O1129" s="346" t="s">
        <v>16247</v>
      </c>
      <c r="P1129" s="346"/>
      <c r="Q1129" s="346"/>
      <c r="R1129" s="347">
        <f t="shared" si="196"/>
        <v>0</v>
      </c>
      <c r="S1129" s="347">
        <f t="shared" si="197"/>
        <v>0</v>
      </c>
      <c r="T1129" s="347">
        <f t="shared" si="198"/>
        <v>0</v>
      </c>
      <c r="U1129" s="347">
        <f t="shared" si="199"/>
        <v>0</v>
      </c>
      <c r="V1129" s="347">
        <f t="shared" si="200"/>
        <v>0</v>
      </c>
      <c r="W1129" s="347">
        <f t="shared" si="201"/>
        <v>0</v>
      </c>
      <c r="X1129" s="347">
        <f t="shared" si="202"/>
        <v>0</v>
      </c>
      <c r="Y1129" s="347">
        <f t="shared" si="203"/>
        <v>0</v>
      </c>
      <c r="Z1129" s="347">
        <f t="shared" si="204"/>
        <v>0</v>
      </c>
      <c r="AA1129" s="347">
        <f t="shared" si="205"/>
        <v>0</v>
      </c>
      <c r="AB1129" s="347" t="str">
        <f t="shared" si="206"/>
        <v/>
      </c>
      <c r="AC1129" s="347" t="str">
        <f t="shared" si="207"/>
        <v/>
      </c>
      <c r="AD1129" s="347" t="str">
        <f t="shared" si="208"/>
        <v/>
      </c>
      <c r="AE1129" s="347" t="str">
        <f t="shared" si="209"/>
        <v/>
      </c>
    </row>
    <row r="1130" spans="1:31" s="344" customFormat="1" ht="21" customHeight="1" x14ac:dyDescent="0.25">
      <c r="A1130" s="346" t="s">
        <v>13857</v>
      </c>
      <c r="B1130" s="346" t="s">
        <v>16284</v>
      </c>
      <c r="C1130" s="346" t="s">
        <v>14933</v>
      </c>
      <c r="D1130" s="346" t="s">
        <v>4</v>
      </c>
      <c r="E1130" s="346" t="s">
        <v>103</v>
      </c>
      <c r="F1130" s="346">
        <v>3</v>
      </c>
      <c r="G1130" s="346">
        <v>3</v>
      </c>
      <c r="H1130" s="346">
        <v>0</v>
      </c>
      <c r="I1130" s="346" t="s">
        <v>14933</v>
      </c>
      <c r="J1130" s="346"/>
      <c r="K1130" s="346" t="s">
        <v>14934</v>
      </c>
      <c r="L1130" s="346"/>
      <c r="M1130" s="346" t="s">
        <v>14933</v>
      </c>
      <c r="N1130" s="346" t="s">
        <v>14935</v>
      </c>
      <c r="O1130" s="346" t="s">
        <v>14936</v>
      </c>
      <c r="P1130" s="346" t="s">
        <v>14937</v>
      </c>
      <c r="Q1130" s="346" t="s">
        <v>14938</v>
      </c>
      <c r="R1130" s="347">
        <f t="shared" si="196"/>
        <v>0</v>
      </c>
      <c r="S1130" s="347">
        <f t="shared" si="197"/>
        <v>0</v>
      </c>
      <c r="T1130" s="347">
        <f t="shared" si="198"/>
        <v>0</v>
      </c>
      <c r="U1130" s="347">
        <f t="shared" si="199"/>
        <v>0</v>
      </c>
      <c r="V1130" s="347">
        <f t="shared" si="200"/>
        <v>0</v>
      </c>
      <c r="W1130" s="347">
        <f t="shared" si="201"/>
        <v>0</v>
      </c>
      <c r="X1130" s="347">
        <f t="shared" si="202"/>
        <v>0</v>
      </c>
      <c r="Y1130" s="347">
        <f t="shared" si="203"/>
        <v>0</v>
      </c>
      <c r="Z1130" s="347">
        <f t="shared" si="204"/>
        <v>0</v>
      </c>
      <c r="AA1130" s="347">
        <f t="shared" si="205"/>
        <v>0</v>
      </c>
      <c r="AB1130" s="347" t="str">
        <f t="shared" si="206"/>
        <v/>
      </c>
      <c r="AC1130" s="347" t="str">
        <f t="shared" si="207"/>
        <v/>
      </c>
      <c r="AD1130" s="347" t="str">
        <f t="shared" si="208"/>
        <v/>
      </c>
      <c r="AE1130" s="347" t="str">
        <f t="shared" si="209"/>
        <v/>
      </c>
    </row>
    <row r="1131" spans="1:31" s="344" customFormat="1" ht="21" customHeight="1" x14ac:dyDescent="0.25">
      <c r="A1131" s="346" t="s">
        <v>13857</v>
      </c>
      <c r="B1131" s="346" t="s">
        <v>16285</v>
      </c>
      <c r="C1131" s="346" t="s">
        <v>14940</v>
      </c>
      <c r="D1131" s="346" t="s">
        <v>4</v>
      </c>
      <c r="E1131" s="346" t="s">
        <v>103</v>
      </c>
      <c r="F1131" s="346">
        <v>4</v>
      </c>
      <c r="G1131" s="346">
        <v>2</v>
      </c>
      <c r="H1131" s="346">
        <v>0</v>
      </c>
      <c r="I1131" s="346" t="s">
        <v>14940</v>
      </c>
      <c r="J1131" s="346"/>
      <c r="K1131" s="346" t="s">
        <v>14941</v>
      </c>
      <c r="L1131" s="346"/>
      <c r="M1131" s="346" t="s">
        <v>14940</v>
      </c>
      <c r="N1131" s="346" t="s">
        <v>126</v>
      </c>
      <c r="O1131" s="346" t="s">
        <v>14942</v>
      </c>
      <c r="P1131" s="346" t="s">
        <v>14943</v>
      </c>
      <c r="Q1131" s="346" t="s">
        <v>14944</v>
      </c>
      <c r="R1131" s="347">
        <f t="shared" si="196"/>
        <v>0</v>
      </c>
      <c r="S1131" s="347">
        <f t="shared" si="197"/>
        <v>0</v>
      </c>
      <c r="T1131" s="347">
        <f t="shared" si="198"/>
        <v>0</v>
      </c>
      <c r="U1131" s="347">
        <f t="shared" si="199"/>
        <v>0</v>
      </c>
      <c r="V1131" s="347">
        <f t="shared" si="200"/>
        <v>0</v>
      </c>
      <c r="W1131" s="347">
        <f t="shared" si="201"/>
        <v>0</v>
      </c>
      <c r="X1131" s="347">
        <f t="shared" si="202"/>
        <v>0</v>
      </c>
      <c r="Y1131" s="347">
        <f t="shared" si="203"/>
        <v>0</v>
      </c>
      <c r="Z1131" s="347">
        <f t="shared" si="204"/>
        <v>0</v>
      </c>
      <c r="AA1131" s="347">
        <f t="shared" si="205"/>
        <v>0</v>
      </c>
      <c r="AB1131" s="347" t="str">
        <f t="shared" si="206"/>
        <v/>
      </c>
      <c r="AC1131" s="347" t="str">
        <f t="shared" si="207"/>
        <v/>
      </c>
      <c r="AD1131" s="347" t="str">
        <f t="shared" si="208"/>
        <v/>
      </c>
      <c r="AE1131" s="347" t="str">
        <f t="shared" si="209"/>
        <v/>
      </c>
    </row>
    <row r="1132" spans="1:31" s="344" customFormat="1" ht="21" customHeight="1" x14ac:dyDescent="0.25">
      <c r="A1132" s="346" t="s">
        <v>13857</v>
      </c>
      <c r="B1132" s="346" t="s">
        <v>16286</v>
      </c>
      <c r="C1132" s="346" t="s">
        <v>16287</v>
      </c>
      <c r="D1132" s="346" t="s">
        <v>4</v>
      </c>
      <c r="E1132" s="346" t="s">
        <v>14954</v>
      </c>
      <c r="F1132" s="346">
        <v>5</v>
      </c>
      <c r="G1132" s="346">
        <v>0</v>
      </c>
      <c r="H1132" s="346">
        <v>0</v>
      </c>
      <c r="I1132" s="346"/>
      <c r="J1132" s="346"/>
      <c r="K1132" s="346"/>
      <c r="L1132" s="346"/>
      <c r="M1132" s="346"/>
      <c r="N1132" s="346"/>
      <c r="O1132" s="346"/>
      <c r="P1132" s="346"/>
      <c r="Q1132" s="346"/>
      <c r="R1132" s="347">
        <f t="shared" si="196"/>
        <v>0</v>
      </c>
      <c r="S1132" s="347">
        <f t="shared" si="197"/>
        <v>0</v>
      </c>
      <c r="T1132" s="347">
        <f t="shared" si="198"/>
        <v>0</v>
      </c>
      <c r="U1132" s="347">
        <f t="shared" si="199"/>
        <v>0</v>
      </c>
      <c r="V1132" s="347">
        <f t="shared" si="200"/>
        <v>0</v>
      </c>
      <c r="W1132" s="347">
        <f t="shared" si="201"/>
        <v>0</v>
      </c>
      <c r="X1132" s="347">
        <f t="shared" si="202"/>
        <v>0</v>
      </c>
      <c r="Y1132" s="347">
        <f t="shared" si="203"/>
        <v>0</v>
      </c>
      <c r="Z1132" s="347">
        <f t="shared" si="204"/>
        <v>0</v>
      </c>
      <c r="AA1132" s="347">
        <f t="shared" si="205"/>
        <v>0</v>
      </c>
      <c r="AB1132" s="347" t="str">
        <f t="shared" si="206"/>
        <v/>
      </c>
      <c r="AC1132" s="347" t="str">
        <f t="shared" si="207"/>
        <v/>
      </c>
      <c r="AD1132" s="347" t="str">
        <f t="shared" si="208"/>
        <v/>
      </c>
      <c r="AE1132" s="347" t="str">
        <f t="shared" si="209"/>
        <v/>
      </c>
    </row>
    <row r="1133" spans="1:31" s="344" customFormat="1" ht="21" customHeight="1" x14ac:dyDescent="0.25">
      <c r="A1133" s="346" t="s">
        <v>13857</v>
      </c>
      <c r="B1133" s="346" t="s">
        <v>16288</v>
      </c>
      <c r="C1133" s="346" t="s">
        <v>15517</v>
      </c>
      <c r="D1133" s="346" t="s">
        <v>1</v>
      </c>
      <c r="E1133" s="346" t="s">
        <v>103</v>
      </c>
      <c r="F1133" s="346">
        <v>1</v>
      </c>
      <c r="G1133" s="346">
        <v>0</v>
      </c>
      <c r="H1133" s="346">
        <v>3</v>
      </c>
      <c r="I1133" s="346"/>
      <c r="J1133" s="346" t="s">
        <v>15517</v>
      </c>
      <c r="K1133" s="346"/>
      <c r="L1133" s="346" t="s">
        <v>15532</v>
      </c>
      <c r="M1133" s="346" t="s">
        <v>15517</v>
      </c>
      <c r="N1133" s="346" t="s">
        <v>15519</v>
      </c>
      <c r="O1133" s="346" t="s">
        <v>15520</v>
      </c>
      <c r="P1133" s="346" t="s">
        <v>15521</v>
      </c>
      <c r="Q1133" s="346" t="s">
        <v>15522</v>
      </c>
      <c r="R1133" s="347">
        <f t="shared" si="196"/>
        <v>0</v>
      </c>
      <c r="S1133" s="347">
        <f t="shared" si="197"/>
        <v>0</v>
      </c>
      <c r="T1133" s="347">
        <f t="shared" si="198"/>
        <v>0</v>
      </c>
      <c r="U1133" s="347">
        <f t="shared" si="199"/>
        <v>0</v>
      </c>
      <c r="V1133" s="347">
        <f t="shared" si="200"/>
        <v>0</v>
      </c>
      <c r="W1133" s="347">
        <f t="shared" si="201"/>
        <v>0</v>
      </c>
      <c r="X1133" s="347">
        <f t="shared" si="202"/>
        <v>0</v>
      </c>
      <c r="Y1133" s="347">
        <f t="shared" si="203"/>
        <v>0</v>
      </c>
      <c r="Z1133" s="347">
        <f t="shared" si="204"/>
        <v>0</v>
      </c>
      <c r="AA1133" s="347">
        <f t="shared" si="205"/>
        <v>0</v>
      </c>
      <c r="AB1133" s="347" t="str">
        <f t="shared" si="206"/>
        <v/>
      </c>
      <c r="AC1133" s="347" t="str">
        <f t="shared" si="207"/>
        <v/>
      </c>
      <c r="AD1133" s="347" t="str">
        <f t="shared" si="208"/>
        <v/>
      </c>
      <c r="AE1133" s="347" t="str">
        <f t="shared" si="209"/>
        <v/>
      </c>
    </row>
    <row r="1134" spans="1:31" s="344" customFormat="1" ht="21" customHeight="1" x14ac:dyDescent="0.25">
      <c r="A1134" s="346" t="s">
        <v>13857</v>
      </c>
      <c r="B1134" s="346" t="s">
        <v>16289</v>
      </c>
      <c r="C1134" s="346" t="s">
        <v>15524</v>
      </c>
      <c r="D1134" s="346" t="s">
        <v>1</v>
      </c>
      <c r="E1134" s="346" t="s">
        <v>103</v>
      </c>
      <c r="F1134" s="346">
        <v>2</v>
      </c>
      <c r="G1134" s="346">
        <v>0</v>
      </c>
      <c r="H1134" s="346">
        <v>3</v>
      </c>
      <c r="I1134" s="346"/>
      <c r="J1134" s="346" t="s">
        <v>15524</v>
      </c>
      <c r="K1134" s="346"/>
      <c r="L1134" s="346" t="s">
        <v>15534</v>
      </c>
      <c r="M1134" s="346" t="s">
        <v>15524</v>
      </c>
      <c r="N1134" s="346" t="s">
        <v>15526</v>
      </c>
      <c r="O1134" s="346" t="s">
        <v>16247</v>
      </c>
      <c r="P1134" s="346"/>
      <c r="Q1134" s="346"/>
      <c r="R1134" s="347">
        <f t="shared" si="196"/>
        <v>0</v>
      </c>
      <c r="S1134" s="347">
        <f t="shared" si="197"/>
        <v>0</v>
      </c>
      <c r="T1134" s="347">
        <f t="shared" si="198"/>
        <v>0</v>
      </c>
      <c r="U1134" s="347">
        <f t="shared" si="199"/>
        <v>0</v>
      </c>
      <c r="V1134" s="347">
        <f t="shared" si="200"/>
        <v>0</v>
      </c>
      <c r="W1134" s="347">
        <f t="shared" si="201"/>
        <v>0</v>
      </c>
      <c r="X1134" s="347">
        <f t="shared" si="202"/>
        <v>0</v>
      </c>
      <c r="Y1134" s="347">
        <f t="shared" si="203"/>
        <v>0</v>
      </c>
      <c r="Z1134" s="347">
        <f t="shared" si="204"/>
        <v>0</v>
      </c>
      <c r="AA1134" s="347">
        <f t="shared" si="205"/>
        <v>0</v>
      </c>
      <c r="AB1134" s="347" t="str">
        <f t="shared" si="206"/>
        <v/>
      </c>
      <c r="AC1134" s="347" t="str">
        <f t="shared" si="207"/>
        <v/>
      </c>
      <c r="AD1134" s="347" t="str">
        <f t="shared" si="208"/>
        <v/>
      </c>
      <c r="AE1134" s="347" t="str">
        <f t="shared" si="209"/>
        <v/>
      </c>
    </row>
    <row r="1135" spans="1:31" s="344" customFormat="1" ht="21" customHeight="1" x14ac:dyDescent="0.25">
      <c r="A1135" s="346" t="s">
        <v>13857</v>
      </c>
      <c r="B1135" s="346" t="s">
        <v>16290</v>
      </c>
      <c r="C1135" s="346" t="s">
        <v>14940</v>
      </c>
      <c r="D1135" s="346" t="s">
        <v>1</v>
      </c>
      <c r="E1135" s="346" t="s">
        <v>103</v>
      </c>
      <c r="F1135" s="346">
        <v>3</v>
      </c>
      <c r="G1135" s="346">
        <v>0</v>
      </c>
      <c r="H1135" s="346">
        <v>2</v>
      </c>
      <c r="I1135" s="346"/>
      <c r="J1135" s="346" t="s">
        <v>14940</v>
      </c>
      <c r="K1135" s="346"/>
      <c r="L1135" s="346" t="s">
        <v>14957</v>
      </c>
      <c r="M1135" s="346" t="s">
        <v>14940</v>
      </c>
      <c r="N1135" s="346" t="s">
        <v>126</v>
      </c>
      <c r="O1135" s="346" t="s">
        <v>14942</v>
      </c>
      <c r="P1135" s="346" t="s">
        <v>14943</v>
      </c>
      <c r="Q1135" s="346" t="s">
        <v>14944</v>
      </c>
      <c r="R1135" s="347">
        <f t="shared" si="196"/>
        <v>0</v>
      </c>
      <c r="S1135" s="347">
        <f t="shared" si="197"/>
        <v>0</v>
      </c>
      <c r="T1135" s="347">
        <f t="shared" si="198"/>
        <v>0</v>
      </c>
      <c r="U1135" s="347">
        <f t="shared" si="199"/>
        <v>0</v>
      </c>
      <c r="V1135" s="347">
        <f t="shared" si="200"/>
        <v>0</v>
      </c>
      <c r="W1135" s="347">
        <f t="shared" si="201"/>
        <v>0</v>
      </c>
      <c r="X1135" s="347">
        <f t="shared" si="202"/>
        <v>0</v>
      </c>
      <c r="Y1135" s="347">
        <f t="shared" si="203"/>
        <v>0</v>
      </c>
      <c r="Z1135" s="347">
        <f t="shared" si="204"/>
        <v>0</v>
      </c>
      <c r="AA1135" s="347">
        <f t="shared" si="205"/>
        <v>0</v>
      </c>
      <c r="AB1135" s="347" t="str">
        <f t="shared" si="206"/>
        <v/>
      </c>
      <c r="AC1135" s="347" t="str">
        <f t="shared" si="207"/>
        <v/>
      </c>
      <c r="AD1135" s="347" t="str">
        <f t="shared" si="208"/>
        <v/>
      </c>
      <c r="AE1135" s="347" t="str">
        <f t="shared" si="209"/>
        <v/>
      </c>
    </row>
    <row r="1136" spans="1:31" s="344" customFormat="1" ht="21" customHeight="1" x14ac:dyDescent="0.25">
      <c r="A1136" s="346" t="s">
        <v>13857</v>
      </c>
      <c r="B1136" s="346" t="s">
        <v>16291</v>
      </c>
      <c r="C1136" s="346" t="s">
        <v>14946</v>
      </c>
      <c r="D1136" s="346" t="s">
        <v>1</v>
      </c>
      <c r="E1136" s="346" t="s">
        <v>103</v>
      </c>
      <c r="F1136" s="346">
        <v>4</v>
      </c>
      <c r="G1136" s="346">
        <v>0</v>
      </c>
      <c r="H1136" s="346">
        <v>2</v>
      </c>
      <c r="I1136" s="346"/>
      <c r="J1136" s="346" t="s">
        <v>14946</v>
      </c>
      <c r="K1136" s="346"/>
      <c r="L1136" s="346" t="s">
        <v>14959</v>
      </c>
      <c r="M1136" s="346" t="s">
        <v>14946</v>
      </c>
      <c r="N1136" s="346" t="s">
        <v>14948</v>
      </c>
      <c r="O1136" s="346" t="s">
        <v>14949</v>
      </c>
      <c r="P1136" s="346" t="s">
        <v>14950</v>
      </c>
      <c r="Q1136" s="346" t="s">
        <v>14951</v>
      </c>
      <c r="R1136" s="347">
        <f t="shared" si="196"/>
        <v>0</v>
      </c>
      <c r="S1136" s="347">
        <f t="shared" si="197"/>
        <v>0</v>
      </c>
      <c r="T1136" s="347">
        <f t="shared" si="198"/>
        <v>0</v>
      </c>
      <c r="U1136" s="347">
        <f t="shared" si="199"/>
        <v>0</v>
      </c>
      <c r="V1136" s="347">
        <f t="shared" si="200"/>
        <v>0</v>
      </c>
      <c r="W1136" s="347">
        <f t="shared" si="201"/>
        <v>0</v>
      </c>
      <c r="X1136" s="347">
        <f t="shared" si="202"/>
        <v>0</v>
      </c>
      <c r="Y1136" s="347">
        <f t="shared" si="203"/>
        <v>0</v>
      </c>
      <c r="Z1136" s="347">
        <f t="shared" si="204"/>
        <v>0</v>
      </c>
      <c r="AA1136" s="347">
        <f t="shared" si="205"/>
        <v>0</v>
      </c>
      <c r="AB1136" s="347" t="str">
        <f t="shared" si="206"/>
        <v/>
      </c>
      <c r="AC1136" s="347" t="str">
        <f t="shared" si="207"/>
        <v/>
      </c>
      <c r="AD1136" s="347" t="str">
        <f t="shared" si="208"/>
        <v/>
      </c>
      <c r="AE1136" s="347" t="str">
        <f t="shared" si="209"/>
        <v/>
      </c>
    </row>
    <row r="1137" spans="1:31" s="344" customFormat="1" ht="21" customHeight="1" x14ac:dyDescent="0.25">
      <c r="A1137" s="346" t="s">
        <v>13857</v>
      </c>
      <c r="B1137" s="346" t="s">
        <v>16292</v>
      </c>
      <c r="C1137" s="346" t="s">
        <v>16293</v>
      </c>
      <c r="D1137" s="346" t="s">
        <v>1</v>
      </c>
      <c r="E1137" s="346" t="s">
        <v>14954</v>
      </c>
      <c r="F1137" s="346">
        <v>5</v>
      </c>
      <c r="G1137" s="346">
        <v>0</v>
      </c>
      <c r="H1137" s="346">
        <v>0</v>
      </c>
      <c r="I1137" s="346"/>
      <c r="J1137" s="346"/>
      <c r="K1137" s="346"/>
      <c r="L1137" s="346"/>
      <c r="M1137" s="346"/>
      <c r="N1137" s="346"/>
      <c r="O1137" s="346"/>
      <c r="P1137" s="346"/>
      <c r="Q1137" s="346"/>
      <c r="R1137" s="347">
        <f t="shared" si="196"/>
        <v>0</v>
      </c>
      <c r="S1137" s="347">
        <f t="shared" si="197"/>
        <v>0</v>
      </c>
      <c r="T1137" s="347">
        <f t="shared" si="198"/>
        <v>0</v>
      </c>
      <c r="U1137" s="347">
        <f t="shared" si="199"/>
        <v>0</v>
      </c>
      <c r="V1137" s="347">
        <f t="shared" si="200"/>
        <v>0</v>
      </c>
      <c r="W1137" s="347">
        <f t="shared" si="201"/>
        <v>0</v>
      </c>
      <c r="X1137" s="347">
        <f t="shared" si="202"/>
        <v>0</v>
      </c>
      <c r="Y1137" s="347">
        <f t="shared" si="203"/>
        <v>0</v>
      </c>
      <c r="Z1137" s="347">
        <f t="shared" si="204"/>
        <v>0</v>
      </c>
      <c r="AA1137" s="347">
        <f t="shared" si="205"/>
        <v>0</v>
      </c>
      <c r="AB1137" s="347" t="str">
        <f t="shared" si="206"/>
        <v/>
      </c>
      <c r="AC1137" s="347" t="str">
        <f t="shared" si="207"/>
        <v/>
      </c>
      <c r="AD1137" s="347" t="str">
        <f t="shared" si="208"/>
        <v/>
      </c>
      <c r="AE1137" s="347" t="str">
        <f t="shared" si="209"/>
        <v/>
      </c>
    </row>
    <row r="1138" spans="1:31" s="344" customFormat="1" ht="21" customHeight="1" x14ac:dyDescent="0.25">
      <c r="A1138" s="346" t="s">
        <v>13866</v>
      </c>
      <c r="B1138" s="346" t="s">
        <v>16294</v>
      </c>
      <c r="C1138" s="346" t="s">
        <v>15540</v>
      </c>
      <c r="D1138" s="346" t="s">
        <v>4</v>
      </c>
      <c r="E1138" s="346" t="s">
        <v>103</v>
      </c>
      <c r="F1138" s="346">
        <v>1</v>
      </c>
      <c r="G1138" s="346">
        <v>3</v>
      </c>
      <c r="H1138" s="346">
        <v>0</v>
      </c>
      <c r="I1138" s="346" t="s">
        <v>15540</v>
      </c>
      <c r="J1138" s="346"/>
      <c r="K1138" s="346" t="s">
        <v>15541</v>
      </c>
      <c r="L1138" s="346"/>
      <c r="M1138" s="346" t="s">
        <v>15540</v>
      </c>
      <c r="N1138" s="346" t="s">
        <v>15542</v>
      </c>
      <c r="O1138" s="346" t="s">
        <v>15543</v>
      </c>
      <c r="P1138" s="346" t="s">
        <v>11</v>
      </c>
      <c r="Q1138" s="346" t="s">
        <v>15544</v>
      </c>
      <c r="R1138" s="347">
        <f t="shared" si="196"/>
        <v>0</v>
      </c>
      <c r="S1138" s="347">
        <f t="shared" si="197"/>
        <v>0</v>
      </c>
      <c r="T1138" s="347">
        <f t="shared" si="198"/>
        <v>0</v>
      </c>
      <c r="U1138" s="347">
        <f t="shared" si="199"/>
        <v>0</v>
      </c>
      <c r="V1138" s="347">
        <f t="shared" si="200"/>
        <v>0</v>
      </c>
      <c r="W1138" s="347">
        <f t="shared" si="201"/>
        <v>0</v>
      </c>
      <c r="X1138" s="347">
        <f t="shared" si="202"/>
        <v>0</v>
      </c>
      <c r="Y1138" s="347">
        <f t="shared" si="203"/>
        <v>0</v>
      </c>
      <c r="Z1138" s="347">
        <f t="shared" si="204"/>
        <v>0</v>
      </c>
      <c r="AA1138" s="347">
        <f t="shared" si="205"/>
        <v>0</v>
      </c>
      <c r="AB1138" s="347" t="str">
        <f t="shared" si="206"/>
        <v/>
      </c>
      <c r="AC1138" s="347" t="str">
        <f t="shared" si="207"/>
        <v/>
      </c>
      <c r="AD1138" s="347" t="str">
        <f t="shared" si="208"/>
        <v/>
      </c>
      <c r="AE1138" s="347" t="str">
        <f t="shared" si="209"/>
        <v/>
      </c>
    </row>
    <row r="1139" spans="1:31" s="344" customFormat="1" ht="21" customHeight="1" x14ac:dyDescent="0.25">
      <c r="A1139" s="346" t="s">
        <v>13866</v>
      </c>
      <c r="B1139" s="346" t="s">
        <v>16295</v>
      </c>
      <c r="C1139" s="346" t="s">
        <v>15546</v>
      </c>
      <c r="D1139" s="346" t="s">
        <v>4</v>
      </c>
      <c r="E1139" s="346" t="s">
        <v>103</v>
      </c>
      <c r="F1139" s="346">
        <v>2</v>
      </c>
      <c r="G1139" s="346">
        <v>3</v>
      </c>
      <c r="H1139" s="346">
        <v>0</v>
      </c>
      <c r="I1139" s="346" t="s">
        <v>15546</v>
      </c>
      <c r="J1139" s="346"/>
      <c r="K1139" s="346" t="s">
        <v>15547</v>
      </c>
      <c r="L1139" s="346"/>
      <c r="M1139" s="346" t="s">
        <v>15546</v>
      </c>
      <c r="N1139" s="346" t="s">
        <v>15391</v>
      </c>
      <c r="O1139" s="346" t="s">
        <v>15393</v>
      </c>
      <c r="P1139" s="346" t="s">
        <v>15394</v>
      </c>
      <c r="Q1139" s="346" t="s">
        <v>15395</v>
      </c>
      <c r="R1139" s="347">
        <f t="shared" si="196"/>
        <v>0</v>
      </c>
      <c r="S1139" s="347">
        <f t="shared" si="197"/>
        <v>0</v>
      </c>
      <c r="T1139" s="347">
        <f t="shared" si="198"/>
        <v>0</v>
      </c>
      <c r="U1139" s="347">
        <f t="shared" si="199"/>
        <v>0</v>
      </c>
      <c r="V1139" s="347">
        <f t="shared" si="200"/>
        <v>0</v>
      </c>
      <c r="W1139" s="347">
        <f t="shared" si="201"/>
        <v>0</v>
      </c>
      <c r="X1139" s="347">
        <f t="shared" si="202"/>
        <v>0</v>
      </c>
      <c r="Y1139" s="347">
        <f t="shared" si="203"/>
        <v>0</v>
      </c>
      <c r="Z1139" s="347">
        <f t="shared" si="204"/>
        <v>0</v>
      </c>
      <c r="AA1139" s="347">
        <f t="shared" si="205"/>
        <v>0</v>
      </c>
      <c r="AB1139" s="347" t="str">
        <f t="shared" si="206"/>
        <v/>
      </c>
      <c r="AC1139" s="347" t="str">
        <f t="shared" si="207"/>
        <v/>
      </c>
      <c r="AD1139" s="347" t="str">
        <f t="shared" si="208"/>
        <v/>
      </c>
      <c r="AE1139" s="347" t="str">
        <f t="shared" si="209"/>
        <v/>
      </c>
    </row>
    <row r="1140" spans="1:31" s="344" customFormat="1" ht="21" customHeight="1" x14ac:dyDescent="0.25">
      <c r="A1140" s="346" t="s">
        <v>13866</v>
      </c>
      <c r="B1140" s="346" t="s">
        <v>16296</v>
      </c>
      <c r="C1140" s="346" t="s">
        <v>14933</v>
      </c>
      <c r="D1140" s="346" t="s">
        <v>4</v>
      </c>
      <c r="E1140" s="346" t="s">
        <v>103</v>
      </c>
      <c r="F1140" s="346">
        <v>3</v>
      </c>
      <c r="G1140" s="346">
        <v>3</v>
      </c>
      <c r="H1140" s="346">
        <v>0</v>
      </c>
      <c r="I1140" s="346" t="s">
        <v>14933</v>
      </c>
      <c r="J1140" s="346"/>
      <c r="K1140" s="346" t="s">
        <v>14934</v>
      </c>
      <c r="L1140" s="346"/>
      <c r="M1140" s="346" t="s">
        <v>14933</v>
      </c>
      <c r="N1140" s="346" t="s">
        <v>14935</v>
      </c>
      <c r="O1140" s="346" t="s">
        <v>14936</v>
      </c>
      <c r="P1140" s="346" t="s">
        <v>14937</v>
      </c>
      <c r="Q1140" s="346" t="s">
        <v>14938</v>
      </c>
      <c r="R1140" s="347">
        <f t="shared" si="196"/>
        <v>0</v>
      </c>
      <c r="S1140" s="347">
        <f t="shared" si="197"/>
        <v>0</v>
      </c>
      <c r="T1140" s="347">
        <f t="shared" si="198"/>
        <v>0</v>
      </c>
      <c r="U1140" s="347">
        <f t="shared" si="199"/>
        <v>0</v>
      </c>
      <c r="V1140" s="347">
        <f t="shared" si="200"/>
        <v>0</v>
      </c>
      <c r="W1140" s="347">
        <f t="shared" si="201"/>
        <v>0</v>
      </c>
      <c r="X1140" s="347">
        <f t="shared" si="202"/>
        <v>0</v>
      </c>
      <c r="Y1140" s="347">
        <f t="shared" si="203"/>
        <v>0</v>
      </c>
      <c r="Z1140" s="347">
        <f t="shared" si="204"/>
        <v>0</v>
      </c>
      <c r="AA1140" s="347">
        <f t="shared" si="205"/>
        <v>0</v>
      </c>
      <c r="AB1140" s="347" t="str">
        <f t="shared" si="206"/>
        <v/>
      </c>
      <c r="AC1140" s="347" t="str">
        <f t="shared" si="207"/>
        <v/>
      </c>
      <c r="AD1140" s="347" t="str">
        <f t="shared" si="208"/>
        <v/>
      </c>
      <c r="AE1140" s="347" t="str">
        <f t="shared" si="209"/>
        <v/>
      </c>
    </row>
    <row r="1141" spans="1:31" s="344" customFormat="1" ht="21" customHeight="1" x14ac:dyDescent="0.25">
      <c r="A1141" s="346" t="s">
        <v>13866</v>
      </c>
      <c r="B1141" s="346" t="s">
        <v>16297</v>
      </c>
      <c r="C1141" s="346" t="s">
        <v>14940</v>
      </c>
      <c r="D1141" s="346" t="s">
        <v>4</v>
      </c>
      <c r="E1141" s="346" t="s">
        <v>103</v>
      </c>
      <c r="F1141" s="346">
        <v>4</v>
      </c>
      <c r="G1141" s="346">
        <v>2</v>
      </c>
      <c r="H1141" s="346">
        <v>0</v>
      </c>
      <c r="I1141" s="346" t="s">
        <v>14940</v>
      </c>
      <c r="J1141" s="346"/>
      <c r="K1141" s="346" t="s">
        <v>14941</v>
      </c>
      <c r="L1141" s="346"/>
      <c r="M1141" s="346" t="s">
        <v>14940</v>
      </c>
      <c r="N1141" s="346" t="s">
        <v>126</v>
      </c>
      <c r="O1141" s="346" t="s">
        <v>14942</v>
      </c>
      <c r="P1141" s="346" t="s">
        <v>14943</v>
      </c>
      <c r="Q1141" s="346" t="s">
        <v>14944</v>
      </c>
      <c r="R1141" s="347">
        <f t="shared" si="196"/>
        <v>0</v>
      </c>
      <c r="S1141" s="347">
        <f t="shared" si="197"/>
        <v>0</v>
      </c>
      <c r="T1141" s="347">
        <f t="shared" si="198"/>
        <v>0</v>
      </c>
      <c r="U1141" s="347">
        <f t="shared" si="199"/>
        <v>0</v>
      </c>
      <c r="V1141" s="347">
        <f t="shared" si="200"/>
        <v>0</v>
      </c>
      <c r="W1141" s="347">
        <f t="shared" si="201"/>
        <v>0</v>
      </c>
      <c r="X1141" s="347">
        <f t="shared" si="202"/>
        <v>0</v>
      </c>
      <c r="Y1141" s="347">
        <f t="shared" si="203"/>
        <v>0</v>
      </c>
      <c r="Z1141" s="347">
        <f t="shared" si="204"/>
        <v>0</v>
      </c>
      <c r="AA1141" s="347">
        <f t="shared" si="205"/>
        <v>0</v>
      </c>
      <c r="AB1141" s="347" t="str">
        <f t="shared" si="206"/>
        <v/>
      </c>
      <c r="AC1141" s="347" t="str">
        <f t="shared" si="207"/>
        <v/>
      </c>
      <c r="AD1141" s="347" t="str">
        <f t="shared" si="208"/>
        <v/>
      </c>
      <c r="AE1141" s="347" t="str">
        <f t="shared" si="209"/>
        <v/>
      </c>
    </row>
    <row r="1142" spans="1:31" s="344" customFormat="1" ht="21" customHeight="1" x14ac:dyDescent="0.25">
      <c r="A1142" s="346" t="s">
        <v>13866</v>
      </c>
      <c r="B1142" s="346" t="s">
        <v>16298</v>
      </c>
      <c r="C1142" s="346" t="s">
        <v>14946</v>
      </c>
      <c r="D1142" s="346" t="s">
        <v>4</v>
      </c>
      <c r="E1142" s="346" t="s">
        <v>103</v>
      </c>
      <c r="F1142" s="346">
        <v>5</v>
      </c>
      <c r="G1142" s="346">
        <v>2</v>
      </c>
      <c r="H1142" s="346">
        <v>0</v>
      </c>
      <c r="I1142" s="346" t="s">
        <v>14946</v>
      </c>
      <c r="J1142" s="346"/>
      <c r="K1142" s="346" t="s">
        <v>14947</v>
      </c>
      <c r="L1142" s="346"/>
      <c r="M1142" s="346" t="s">
        <v>14946</v>
      </c>
      <c r="N1142" s="346" t="s">
        <v>14948</v>
      </c>
      <c r="O1142" s="346" t="s">
        <v>14949</v>
      </c>
      <c r="P1142" s="346" t="s">
        <v>14950</v>
      </c>
      <c r="Q1142" s="346" t="s">
        <v>14951</v>
      </c>
      <c r="R1142" s="347">
        <f t="shared" si="196"/>
        <v>0</v>
      </c>
      <c r="S1142" s="347">
        <f t="shared" si="197"/>
        <v>0</v>
      </c>
      <c r="T1142" s="347">
        <f t="shared" si="198"/>
        <v>0</v>
      </c>
      <c r="U1142" s="347">
        <f t="shared" si="199"/>
        <v>0</v>
      </c>
      <c r="V1142" s="347">
        <f t="shared" si="200"/>
        <v>0</v>
      </c>
      <c r="W1142" s="347">
        <f t="shared" si="201"/>
        <v>0</v>
      </c>
      <c r="X1142" s="347">
        <f t="shared" si="202"/>
        <v>0</v>
      </c>
      <c r="Y1142" s="347">
        <f t="shared" si="203"/>
        <v>0</v>
      </c>
      <c r="Z1142" s="347">
        <f t="shared" si="204"/>
        <v>0</v>
      </c>
      <c r="AA1142" s="347">
        <f t="shared" si="205"/>
        <v>0</v>
      </c>
      <c r="AB1142" s="347" t="str">
        <f t="shared" si="206"/>
        <v/>
      </c>
      <c r="AC1142" s="347" t="str">
        <f t="shared" si="207"/>
        <v/>
      </c>
      <c r="AD1142" s="347" t="str">
        <f t="shared" si="208"/>
        <v/>
      </c>
      <c r="AE1142" s="347" t="str">
        <f t="shared" si="209"/>
        <v/>
      </c>
    </row>
    <row r="1143" spans="1:31" s="344" customFormat="1" ht="21" customHeight="1" x14ac:dyDescent="0.25">
      <c r="A1143" s="346" t="s">
        <v>13866</v>
      </c>
      <c r="B1143" s="346" t="s">
        <v>16299</v>
      </c>
      <c r="C1143" s="346" t="s">
        <v>15540</v>
      </c>
      <c r="D1143" s="346" t="s">
        <v>1</v>
      </c>
      <c r="E1143" s="346" t="s">
        <v>103</v>
      </c>
      <c r="F1143" s="346">
        <v>1</v>
      </c>
      <c r="G1143" s="346">
        <v>0</v>
      </c>
      <c r="H1143" s="346">
        <v>3</v>
      </c>
      <c r="I1143" s="346"/>
      <c r="J1143" s="346" t="s">
        <v>15540</v>
      </c>
      <c r="K1143" s="346"/>
      <c r="L1143" s="346" t="s">
        <v>15552</v>
      </c>
      <c r="M1143" s="346" t="s">
        <v>15540</v>
      </c>
      <c r="N1143" s="346" t="s">
        <v>15542</v>
      </c>
      <c r="O1143" s="346" t="s">
        <v>15543</v>
      </c>
      <c r="P1143" s="346" t="s">
        <v>11</v>
      </c>
      <c r="Q1143" s="346" t="s">
        <v>15544</v>
      </c>
      <c r="R1143" s="347">
        <f t="shared" si="196"/>
        <v>0</v>
      </c>
      <c r="S1143" s="347">
        <f t="shared" si="197"/>
        <v>0</v>
      </c>
      <c r="T1143" s="347">
        <f t="shared" si="198"/>
        <v>0</v>
      </c>
      <c r="U1143" s="347">
        <f t="shared" si="199"/>
        <v>0</v>
      </c>
      <c r="V1143" s="347">
        <f t="shared" si="200"/>
        <v>0</v>
      </c>
      <c r="W1143" s="347">
        <f t="shared" si="201"/>
        <v>0</v>
      </c>
      <c r="X1143" s="347">
        <f t="shared" si="202"/>
        <v>0</v>
      </c>
      <c r="Y1143" s="347">
        <f t="shared" si="203"/>
        <v>0</v>
      </c>
      <c r="Z1143" s="347">
        <f t="shared" si="204"/>
        <v>0</v>
      </c>
      <c r="AA1143" s="347">
        <f t="shared" si="205"/>
        <v>0</v>
      </c>
      <c r="AB1143" s="347" t="str">
        <f t="shared" si="206"/>
        <v/>
      </c>
      <c r="AC1143" s="347" t="str">
        <f t="shared" si="207"/>
        <v/>
      </c>
      <c r="AD1143" s="347" t="str">
        <f t="shared" si="208"/>
        <v/>
      </c>
      <c r="AE1143" s="347" t="str">
        <f t="shared" si="209"/>
        <v/>
      </c>
    </row>
    <row r="1144" spans="1:31" s="344" customFormat="1" ht="21" customHeight="1" x14ac:dyDescent="0.25">
      <c r="A1144" s="346" t="s">
        <v>13866</v>
      </c>
      <c r="B1144" s="346" t="s">
        <v>16300</v>
      </c>
      <c r="C1144" s="346" t="s">
        <v>15546</v>
      </c>
      <c r="D1144" s="346" t="s">
        <v>1</v>
      </c>
      <c r="E1144" s="346" t="s">
        <v>103</v>
      </c>
      <c r="F1144" s="346">
        <v>2</v>
      </c>
      <c r="G1144" s="346">
        <v>0</v>
      </c>
      <c r="H1144" s="346">
        <v>3</v>
      </c>
      <c r="I1144" s="346"/>
      <c r="J1144" s="346" t="s">
        <v>15546</v>
      </c>
      <c r="K1144" s="346"/>
      <c r="L1144" s="346" t="s">
        <v>15554</v>
      </c>
      <c r="M1144" s="346" t="s">
        <v>15546</v>
      </c>
      <c r="N1144" s="346" t="s">
        <v>15391</v>
      </c>
      <c r="O1144" s="346" t="s">
        <v>15393</v>
      </c>
      <c r="P1144" s="346" t="s">
        <v>15394</v>
      </c>
      <c r="Q1144" s="346" t="s">
        <v>15395</v>
      </c>
      <c r="R1144" s="347">
        <f t="shared" si="196"/>
        <v>0</v>
      </c>
      <c r="S1144" s="347">
        <f t="shared" si="197"/>
        <v>0</v>
      </c>
      <c r="T1144" s="347">
        <f t="shared" si="198"/>
        <v>0</v>
      </c>
      <c r="U1144" s="347">
        <f t="shared" si="199"/>
        <v>0</v>
      </c>
      <c r="V1144" s="347">
        <f t="shared" si="200"/>
        <v>0</v>
      </c>
      <c r="W1144" s="347">
        <f t="shared" si="201"/>
        <v>0</v>
      </c>
      <c r="X1144" s="347">
        <f t="shared" si="202"/>
        <v>0</v>
      </c>
      <c r="Y1144" s="347">
        <f t="shared" si="203"/>
        <v>0</v>
      </c>
      <c r="Z1144" s="347">
        <f t="shared" si="204"/>
        <v>0</v>
      </c>
      <c r="AA1144" s="347">
        <f t="shared" si="205"/>
        <v>0</v>
      </c>
      <c r="AB1144" s="347" t="str">
        <f t="shared" si="206"/>
        <v/>
      </c>
      <c r="AC1144" s="347" t="str">
        <f t="shared" si="207"/>
        <v/>
      </c>
      <c r="AD1144" s="347" t="str">
        <f t="shared" si="208"/>
        <v/>
      </c>
      <c r="AE1144" s="347" t="str">
        <f t="shared" si="209"/>
        <v/>
      </c>
    </row>
    <row r="1145" spans="1:31" s="344" customFormat="1" ht="21" customHeight="1" x14ac:dyDescent="0.25">
      <c r="A1145" s="346" t="s">
        <v>13866</v>
      </c>
      <c r="B1145" s="346" t="s">
        <v>16301</v>
      </c>
      <c r="C1145" s="346" t="s">
        <v>14940</v>
      </c>
      <c r="D1145" s="346" t="s">
        <v>1</v>
      </c>
      <c r="E1145" s="346" t="s">
        <v>103</v>
      </c>
      <c r="F1145" s="346">
        <v>3</v>
      </c>
      <c r="G1145" s="346">
        <v>0</v>
      </c>
      <c r="H1145" s="346">
        <v>2</v>
      </c>
      <c r="I1145" s="346"/>
      <c r="J1145" s="346" t="s">
        <v>14940</v>
      </c>
      <c r="K1145" s="346"/>
      <c r="L1145" s="346" t="s">
        <v>14957</v>
      </c>
      <c r="M1145" s="346" t="s">
        <v>14940</v>
      </c>
      <c r="N1145" s="346" t="s">
        <v>126</v>
      </c>
      <c r="O1145" s="346" t="s">
        <v>14942</v>
      </c>
      <c r="P1145" s="346" t="s">
        <v>14943</v>
      </c>
      <c r="Q1145" s="346" t="s">
        <v>14944</v>
      </c>
      <c r="R1145" s="347">
        <f t="shared" si="196"/>
        <v>0</v>
      </c>
      <c r="S1145" s="347">
        <f t="shared" si="197"/>
        <v>0</v>
      </c>
      <c r="T1145" s="347">
        <f t="shared" si="198"/>
        <v>0</v>
      </c>
      <c r="U1145" s="347">
        <f t="shared" si="199"/>
        <v>0</v>
      </c>
      <c r="V1145" s="347">
        <f t="shared" si="200"/>
        <v>0</v>
      </c>
      <c r="W1145" s="347">
        <f t="shared" si="201"/>
        <v>0</v>
      </c>
      <c r="X1145" s="347">
        <f t="shared" si="202"/>
        <v>0</v>
      </c>
      <c r="Y1145" s="347">
        <f t="shared" si="203"/>
        <v>0</v>
      </c>
      <c r="Z1145" s="347">
        <f t="shared" si="204"/>
        <v>0</v>
      </c>
      <c r="AA1145" s="347">
        <f t="shared" si="205"/>
        <v>0</v>
      </c>
      <c r="AB1145" s="347" t="str">
        <f t="shared" si="206"/>
        <v/>
      </c>
      <c r="AC1145" s="347" t="str">
        <f t="shared" si="207"/>
        <v/>
      </c>
      <c r="AD1145" s="347" t="str">
        <f t="shared" si="208"/>
        <v/>
      </c>
      <c r="AE1145" s="347" t="str">
        <f t="shared" si="209"/>
        <v/>
      </c>
    </row>
    <row r="1146" spans="1:31" s="344" customFormat="1" ht="21" customHeight="1" x14ac:dyDescent="0.25">
      <c r="A1146" s="346" t="s">
        <v>13866</v>
      </c>
      <c r="B1146" s="346" t="s">
        <v>16302</v>
      </c>
      <c r="C1146" s="346" t="s">
        <v>14946</v>
      </c>
      <c r="D1146" s="346" t="s">
        <v>1</v>
      </c>
      <c r="E1146" s="346" t="s">
        <v>103</v>
      </c>
      <c r="F1146" s="346">
        <v>4</v>
      </c>
      <c r="G1146" s="346">
        <v>0</v>
      </c>
      <c r="H1146" s="346">
        <v>2</v>
      </c>
      <c r="I1146" s="346"/>
      <c r="J1146" s="346" t="s">
        <v>14946</v>
      </c>
      <c r="K1146" s="346"/>
      <c r="L1146" s="346" t="s">
        <v>14959</v>
      </c>
      <c r="M1146" s="346" t="s">
        <v>14946</v>
      </c>
      <c r="N1146" s="346" t="s">
        <v>14948</v>
      </c>
      <c r="O1146" s="346" t="s">
        <v>14949</v>
      </c>
      <c r="P1146" s="346" t="s">
        <v>14950</v>
      </c>
      <c r="Q1146" s="346" t="s">
        <v>14951</v>
      </c>
      <c r="R1146" s="347">
        <f t="shared" si="196"/>
        <v>0</v>
      </c>
      <c r="S1146" s="347">
        <f t="shared" si="197"/>
        <v>0</v>
      </c>
      <c r="T1146" s="347">
        <f t="shared" si="198"/>
        <v>0</v>
      </c>
      <c r="U1146" s="347">
        <f t="shared" si="199"/>
        <v>0</v>
      </c>
      <c r="V1146" s="347">
        <f t="shared" si="200"/>
        <v>0</v>
      </c>
      <c r="W1146" s="347">
        <f t="shared" si="201"/>
        <v>0</v>
      </c>
      <c r="X1146" s="347">
        <f t="shared" si="202"/>
        <v>0</v>
      </c>
      <c r="Y1146" s="347">
        <f t="shared" si="203"/>
        <v>0</v>
      </c>
      <c r="Z1146" s="347">
        <f t="shared" si="204"/>
        <v>0</v>
      </c>
      <c r="AA1146" s="347">
        <f t="shared" si="205"/>
        <v>0</v>
      </c>
      <c r="AB1146" s="347" t="str">
        <f t="shared" si="206"/>
        <v/>
      </c>
      <c r="AC1146" s="347" t="str">
        <f t="shared" si="207"/>
        <v/>
      </c>
      <c r="AD1146" s="347" t="str">
        <f t="shared" si="208"/>
        <v/>
      </c>
      <c r="AE1146" s="347" t="str">
        <f t="shared" si="209"/>
        <v/>
      </c>
    </row>
    <row r="1147" spans="1:31" s="344" customFormat="1" ht="21" customHeight="1" x14ac:dyDescent="0.25">
      <c r="A1147" s="346" t="s">
        <v>13866</v>
      </c>
      <c r="B1147" s="346" t="s">
        <v>16303</v>
      </c>
      <c r="C1147" s="346" t="s">
        <v>14961</v>
      </c>
      <c r="D1147" s="346" t="s">
        <v>1</v>
      </c>
      <c r="E1147" s="346" t="s">
        <v>103</v>
      </c>
      <c r="F1147" s="346">
        <v>5</v>
      </c>
      <c r="G1147" s="346">
        <v>0</v>
      </c>
      <c r="H1147" s="346">
        <v>1</v>
      </c>
      <c r="I1147" s="346"/>
      <c r="J1147" s="346" t="s">
        <v>14961</v>
      </c>
      <c r="K1147" s="346"/>
      <c r="L1147" s="346" t="s">
        <v>14962</v>
      </c>
      <c r="M1147" s="346" t="s">
        <v>14961</v>
      </c>
      <c r="N1147" s="346" t="s">
        <v>132</v>
      </c>
      <c r="O1147" s="346" t="s">
        <v>14963</v>
      </c>
      <c r="P1147" s="346" t="s">
        <v>14964</v>
      </c>
      <c r="Q1147" s="346" t="s">
        <v>14965</v>
      </c>
      <c r="R1147" s="347">
        <f t="shared" si="196"/>
        <v>0</v>
      </c>
      <c r="S1147" s="347">
        <f t="shared" si="197"/>
        <v>0</v>
      </c>
      <c r="T1147" s="347">
        <f t="shared" si="198"/>
        <v>0</v>
      </c>
      <c r="U1147" s="347">
        <f t="shared" si="199"/>
        <v>0</v>
      </c>
      <c r="V1147" s="347">
        <f t="shared" si="200"/>
        <v>0</v>
      </c>
      <c r="W1147" s="347">
        <f t="shared" si="201"/>
        <v>0</v>
      </c>
      <c r="X1147" s="347">
        <f t="shared" si="202"/>
        <v>0</v>
      </c>
      <c r="Y1147" s="347">
        <f t="shared" si="203"/>
        <v>0</v>
      </c>
      <c r="Z1147" s="347">
        <f t="shared" si="204"/>
        <v>0</v>
      </c>
      <c r="AA1147" s="347">
        <f t="shared" si="205"/>
        <v>0</v>
      </c>
      <c r="AB1147" s="347" t="str">
        <f t="shared" si="206"/>
        <v/>
      </c>
      <c r="AC1147" s="347" t="str">
        <f t="shared" si="207"/>
        <v/>
      </c>
      <c r="AD1147" s="347" t="str">
        <f t="shared" si="208"/>
        <v/>
      </c>
      <c r="AE1147" s="347" t="str">
        <f t="shared" si="209"/>
        <v/>
      </c>
    </row>
    <row r="1148" spans="1:31" s="344" customFormat="1" ht="21" customHeight="1" x14ac:dyDescent="0.25">
      <c r="A1148" s="346" t="s">
        <v>13875</v>
      </c>
      <c r="B1148" s="346" t="s">
        <v>16304</v>
      </c>
      <c r="C1148" s="346" t="s">
        <v>15134</v>
      </c>
      <c r="D1148" s="346" t="s">
        <v>4</v>
      </c>
      <c r="E1148" s="346" t="s">
        <v>103</v>
      </c>
      <c r="F1148" s="346">
        <v>1</v>
      </c>
      <c r="G1148" s="346">
        <v>4</v>
      </c>
      <c r="H1148" s="346">
        <v>0</v>
      </c>
      <c r="I1148" s="346" t="s">
        <v>15134</v>
      </c>
      <c r="J1148" s="346"/>
      <c r="K1148" s="346" t="s">
        <v>15135</v>
      </c>
      <c r="L1148" s="346"/>
      <c r="M1148" s="346" t="s">
        <v>15134</v>
      </c>
      <c r="N1148" s="346" t="s">
        <v>1480</v>
      </c>
      <c r="O1148" s="346" t="s">
        <v>15136</v>
      </c>
      <c r="P1148" s="346" t="s">
        <v>156</v>
      </c>
      <c r="Q1148" s="346" t="s">
        <v>152</v>
      </c>
      <c r="R1148" s="347">
        <f t="shared" ref="R1148:R1211" si="210">IF(AND($A1148=$B$20,$D1148="PRO",$E1148="POS"),1,0)</f>
        <v>0</v>
      </c>
      <c r="S1148" s="347">
        <f t="shared" ref="S1148:S1211" si="211">IF(AND($A1148=$B$20,$D1148="CFA",$E1148="POS"),1,0)</f>
        <v>0</v>
      </c>
      <c r="T1148" s="347">
        <f t="shared" ref="T1148:T1211" si="212">IF($R1148=0,0,IF(OR(AND($M1148&lt;&gt;"",ISNUMBER(SEARCH($M1148,$B$5))),AND($N1148&lt;&gt;"",ISNUMBER(SEARCH($N1148,$B$5)),OR($O1148="",ISNUMBER(SEARCH($O1148,$B$5))))),1,0))</f>
        <v>0</v>
      </c>
      <c r="U1148" s="347">
        <f t="shared" ref="U1148:U1211" si="213">IF($R1148=0,0,IF(OR(AND($M1148&lt;&gt;"",ISNUMBER(SEARCH($M1148,$B$5&amp;" "&amp;$B$10))),AND($N1148&lt;&gt;"",ISNUMBER(SEARCH($N1148,$B$5&amp;" "&amp;$B$10)),OR($O1148="",ISNUMBER(SEARCH($O1148,$B$5&amp;" "&amp;$B$10))))),1,0))</f>
        <v>0</v>
      </c>
      <c r="V1148" s="347">
        <f t="shared" ref="V1148:V1211" si="214">IF($S1148=0,0,IF(OR(AND($M1148&lt;&gt;"",ISNUMBER(SEARCH($M1148,$D$5))),AND($N1148&lt;&gt;"",ISNUMBER(SEARCH($N1148,$D$5)),OR($O1148="",ISNUMBER(SEARCH($O1148,$D$5))))),1,0))</f>
        <v>0</v>
      </c>
      <c r="W1148" s="347">
        <f t="shared" ref="W1148:W1211" si="215">IF($S1148=0,0,IF(OR(AND($M1148&lt;&gt;"",ISNUMBER(SEARCH($M1148,$D$5&amp;" "&amp;$D$10))),AND($N1148&lt;&gt;"",ISNUMBER(SEARCH($N1148,$D$5&amp;" "&amp;$D$10)),OR($O1148="",ISNUMBER(SEARCH($O1148,$D$5&amp;" "&amp;$D$10))))),1,0))</f>
        <v>0</v>
      </c>
      <c r="X1148" s="347">
        <f t="shared" ref="X1148:X1211" si="216">IF($T1148=1,$G1148,0)</f>
        <v>0</v>
      </c>
      <c r="Y1148" s="347">
        <f t="shared" ref="Y1148:Y1211" si="217">IF($U1148=1,$G1148,0)</f>
        <v>0</v>
      </c>
      <c r="Z1148" s="347">
        <f t="shared" ref="Z1148:Z1211" si="218">IF($V1148=1,$H1148,0)</f>
        <v>0</v>
      </c>
      <c r="AA1148" s="347">
        <f t="shared" ref="AA1148:AA1211" si="219">IF($W1148=1,$H1148,0)</f>
        <v>0</v>
      </c>
      <c r="AB1148" s="347" t="str">
        <f t="shared" ref="AB1148:AB1211" si="220">IF(AND($R1148=1,$T1148=0),$F1148+ROW()/100000,"")</f>
        <v/>
      </c>
      <c r="AC1148" s="347" t="str">
        <f t="shared" ref="AC1148:AC1211" si="221">IF(AND($R1148=1,$U1148=0),$F1148+ROW()/100000,"")</f>
        <v/>
      </c>
      <c r="AD1148" s="347" t="str">
        <f t="shared" ref="AD1148:AD1211" si="222">IF(AND($S1148=1,$V1148=0),$F1148+ROW()/100000,"")</f>
        <v/>
      </c>
      <c r="AE1148" s="347" t="str">
        <f t="shared" ref="AE1148:AE1211" si="223">IF(AND($S1148=1,$W1148=0),$F1148+ROW()/100000,"")</f>
        <v/>
      </c>
    </row>
    <row r="1149" spans="1:31" s="344" customFormat="1" ht="21" customHeight="1" x14ac:dyDescent="0.25">
      <c r="A1149" s="346" t="s">
        <v>13875</v>
      </c>
      <c r="B1149" s="346" t="s">
        <v>16305</v>
      </c>
      <c r="C1149" s="346" t="s">
        <v>15138</v>
      </c>
      <c r="D1149" s="346" t="s">
        <v>4</v>
      </c>
      <c r="E1149" s="346" t="s">
        <v>103</v>
      </c>
      <c r="F1149" s="346">
        <v>2</v>
      </c>
      <c r="G1149" s="346">
        <v>3</v>
      </c>
      <c r="H1149" s="346">
        <v>0</v>
      </c>
      <c r="I1149" s="346" t="s">
        <v>15138</v>
      </c>
      <c r="J1149" s="346"/>
      <c r="K1149" s="346" t="s">
        <v>15139</v>
      </c>
      <c r="L1149" s="346"/>
      <c r="M1149" s="346" t="s">
        <v>15138</v>
      </c>
      <c r="N1149" s="346" t="s">
        <v>15140</v>
      </c>
      <c r="O1149" s="346" t="s">
        <v>15141</v>
      </c>
      <c r="P1149" s="346" t="s">
        <v>141</v>
      </c>
      <c r="Q1149" s="346" t="s">
        <v>15142</v>
      </c>
      <c r="R1149" s="347">
        <f t="shared" si="210"/>
        <v>0</v>
      </c>
      <c r="S1149" s="347">
        <f t="shared" si="211"/>
        <v>0</v>
      </c>
      <c r="T1149" s="347">
        <f t="shared" si="212"/>
        <v>0</v>
      </c>
      <c r="U1149" s="347">
        <f t="shared" si="213"/>
        <v>0</v>
      </c>
      <c r="V1149" s="347">
        <f t="shared" si="214"/>
        <v>0</v>
      </c>
      <c r="W1149" s="347">
        <f t="shared" si="215"/>
        <v>0</v>
      </c>
      <c r="X1149" s="347">
        <f t="shared" si="216"/>
        <v>0</v>
      </c>
      <c r="Y1149" s="347">
        <f t="shared" si="217"/>
        <v>0</v>
      </c>
      <c r="Z1149" s="347">
        <f t="shared" si="218"/>
        <v>0</v>
      </c>
      <c r="AA1149" s="347">
        <f t="shared" si="219"/>
        <v>0</v>
      </c>
      <c r="AB1149" s="347" t="str">
        <f t="shared" si="220"/>
        <v/>
      </c>
      <c r="AC1149" s="347" t="str">
        <f t="shared" si="221"/>
        <v/>
      </c>
      <c r="AD1149" s="347" t="str">
        <f t="shared" si="222"/>
        <v/>
      </c>
      <c r="AE1149" s="347" t="str">
        <f t="shared" si="223"/>
        <v/>
      </c>
    </row>
    <row r="1150" spans="1:31" s="344" customFormat="1" ht="21" customHeight="1" x14ac:dyDescent="0.25">
      <c r="A1150" s="346" t="s">
        <v>13875</v>
      </c>
      <c r="B1150" s="346" t="s">
        <v>16306</v>
      </c>
      <c r="C1150" s="346" t="s">
        <v>14933</v>
      </c>
      <c r="D1150" s="346" t="s">
        <v>4</v>
      </c>
      <c r="E1150" s="346" t="s">
        <v>103</v>
      </c>
      <c r="F1150" s="346">
        <v>3</v>
      </c>
      <c r="G1150" s="346">
        <v>3</v>
      </c>
      <c r="H1150" s="346">
        <v>0</v>
      </c>
      <c r="I1150" s="346" t="s">
        <v>14933</v>
      </c>
      <c r="J1150" s="346"/>
      <c r="K1150" s="346" t="s">
        <v>14934</v>
      </c>
      <c r="L1150" s="346"/>
      <c r="M1150" s="346" t="s">
        <v>14933</v>
      </c>
      <c r="N1150" s="346" t="s">
        <v>14935</v>
      </c>
      <c r="O1150" s="346" t="s">
        <v>14936</v>
      </c>
      <c r="P1150" s="346" t="s">
        <v>14937</v>
      </c>
      <c r="Q1150" s="346" t="s">
        <v>14938</v>
      </c>
      <c r="R1150" s="347">
        <f t="shared" si="210"/>
        <v>0</v>
      </c>
      <c r="S1150" s="347">
        <f t="shared" si="211"/>
        <v>0</v>
      </c>
      <c r="T1150" s="347">
        <f t="shared" si="212"/>
        <v>0</v>
      </c>
      <c r="U1150" s="347">
        <f t="shared" si="213"/>
        <v>0</v>
      </c>
      <c r="V1150" s="347">
        <f t="shared" si="214"/>
        <v>0</v>
      </c>
      <c r="W1150" s="347">
        <f t="shared" si="215"/>
        <v>0</v>
      </c>
      <c r="X1150" s="347">
        <f t="shared" si="216"/>
        <v>0</v>
      </c>
      <c r="Y1150" s="347">
        <f t="shared" si="217"/>
        <v>0</v>
      </c>
      <c r="Z1150" s="347">
        <f t="shared" si="218"/>
        <v>0</v>
      </c>
      <c r="AA1150" s="347">
        <f t="shared" si="219"/>
        <v>0</v>
      </c>
      <c r="AB1150" s="347" t="str">
        <f t="shared" si="220"/>
        <v/>
      </c>
      <c r="AC1150" s="347" t="str">
        <f t="shared" si="221"/>
        <v/>
      </c>
      <c r="AD1150" s="347" t="str">
        <f t="shared" si="222"/>
        <v/>
      </c>
      <c r="AE1150" s="347" t="str">
        <f t="shared" si="223"/>
        <v/>
      </c>
    </row>
    <row r="1151" spans="1:31" s="344" customFormat="1" ht="21" customHeight="1" x14ac:dyDescent="0.25">
      <c r="A1151" s="346" t="s">
        <v>13875</v>
      </c>
      <c r="B1151" s="346" t="s">
        <v>16307</v>
      </c>
      <c r="C1151" s="346" t="s">
        <v>14940</v>
      </c>
      <c r="D1151" s="346" t="s">
        <v>4</v>
      </c>
      <c r="E1151" s="346" t="s">
        <v>103</v>
      </c>
      <c r="F1151" s="346">
        <v>4</v>
      </c>
      <c r="G1151" s="346">
        <v>2</v>
      </c>
      <c r="H1151" s="346">
        <v>0</v>
      </c>
      <c r="I1151" s="346" t="s">
        <v>14940</v>
      </c>
      <c r="J1151" s="346"/>
      <c r="K1151" s="346" t="s">
        <v>14941</v>
      </c>
      <c r="L1151" s="346"/>
      <c r="M1151" s="346" t="s">
        <v>14940</v>
      </c>
      <c r="N1151" s="346" t="s">
        <v>126</v>
      </c>
      <c r="O1151" s="346" t="s">
        <v>14942</v>
      </c>
      <c r="P1151" s="346" t="s">
        <v>14943</v>
      </c>
      <c r="Q1151" s="346" t="s">
        <v>14944</v>
      </c>
      <c r="R1151" s="347">
        <f t="shared" si="210"/>
        <v>0</v>
      </c>
      <c r="S1151" s="347">
        <f t="shared" si="211"/>
        <v>0</v>
      </c>
      <c r="T1151" s="347">
        <f t="shared" si="212"/>
        <v>0</v>
      </c>
      <c r="U1151" s="347">
        <f t="shared" si="213"/>
        <v>0</v>
      </c>
      <c r="V1151" s="347">
        <f t="shared" si="214"/>
        <v>0</v>
      </c>
      <c r="W1151" s="347">
        <f t="shared" si="215"/>
        <v>0</v>
      </c>
      <c r="X1151" s="347">
        <f t="shared" si="216"/>
        <v>0</v>
      </c>
      <c r="Y1151" s="347">
        <f t="shared" si="217"/>
        <v>0</v>
      </c>
      <c r="Z1151" s="347">
        <f t="shared" si="218"/>
        <v>0</v>
      </c>
      <c r="AA1151" s="347">
        <f t="shared" si="219"/>
        <v>0</v>
      </c>
      <c r="AB1151" s="347" t="str">
        <f t="shared" si="220"/>
        <v/>
      </c>
      <c r="AC1151" s="347" t="str">
        <f t="shared" si="221"/>
        <v/>
      </c>
      <c r="AD1151" s="347" t="str">
        <f t="shared" si="222"/>
        <v/>
      </c>
      <c r="AE1151" s="347" t="str">
        <f t="shared" si="223"/>
        <v/>
      </c>
    </row>
    <row r="1152" spans="1:31" s="344" customFormat="1" ht="21" customHeight="1" x14ac:dyDescent="0.25">
      <c r="A1152" s="346" t="s">
        <v>13875</v>
      </c>
      <c r="B1152" s="346" t="s">
        <v>16308</v>
      </c>
      <c r="C1152" s="346" t="s">
        <v>14946</v>
      </c>
      <c r="D1152" s="346" t="s">
        <v>4</v>
      </c>
      <c r="E1152" s="346" t="s">
        <v>103</v>
      </c>
      <c r="F1152" s="346">
        <v>5</v>
      </c>
      <c r="G1152" s="346">
        <v>2</v>
      </c>
      <c r="H1152" s="346">
        <v>0</v>
      </c>
      <c r="I1152" s="346" t="s">
        <v>14946</v>
      </c>
      <c r="J1152" s="346"/>
      <c r="K1152" s="346" t="s">
        <v>14947</v>
      </c>
      <c r="L1152" s="346"/>
      <c r="M1152" s="346" t="s">
        <v>14946</v>
      </c>
      <c r="N1152" s="346" t="s">
        <v>14948</v>
      </c>
      <c r="O1152" s="346" t="s">
        <v>14949</v>
      </c>
      <c r="P1152" s="346" t="s">
        <v>14950</v>
      </c>
      <c r="Q1152" s="346" t="s">
        <v>14951</v>
      </c>
      <c r="R1152" s="347">
        <f t="shared" si="210"/>
        <v>0</v>
      </c>
      <c r="S1152" s="347">
        <f t="shared" si="211"/>
        <v>0</v>
      </c>
      <c r="T1152" s="347">
        <f t="shared" si="212"/>
        <v>0</v>
      </c>
      <c r="U1152" s="347">
        <f t="shared" si="213"/>
        <v>0</v>
      </c>
      <c r="V1152" s="347">
        <f t="shared" si="214"/>
        <v>0</v>
      </c>
      <c r="W1152" s="347">
        <f t="shared" si="215"/>
        <v>0</v>
      </c>
      <c r="X1152" s="347">
        <f t="shared" si="216"/>
        <v>0</v>
      </c>
      <c r="Y1152" s="347">
        <f t="shared" si="217"/>
        <v>0</v>
      </c>
      <c r="Z1152" s="347">
        <f t="shared" si="218"/>
        <v>0</v>
      </c>
      <c r="AA1152" s="347">
        <f t="shared" si="219"/>
        <v>0</v>
      </c>
      <c r="AB1152" s="347" t="str">
        <f t="shared" si="220"/>
        <v/>
      </c>
      <c r="AC1152" s="347" t="str">
        <f t="shared" si="221"/>
        <v/>
      </c>
      <c r="AD1152" s="347" t="str">
        <f t="shared" si="222"/>
        <v/>
      </c>
      <c r="AE1152" s="347" t="str">
        <f t="shared" si="223"/>
        <v/>
      </c>
    </row>
    <row r="1153" spans="1:31" s="344" customFormat="1" ht="21" customHeight="1" x14ac:dyDescent="0.25">
      <c r="A1153" s="346" t="s">
        <v>13875</v>
      </c>
      <c r="B1153" s="346" t="s">
        <v>16309</v>
      </c>
      <c r="C1153" s="346" t="s">
        <v>15134</v>
      </c>
      <c r="D1153" s="346" t="s">
        <v>1</v>
      </c>
      <c r="E1153" s="346" t="s">
        <v>103</v>
      </c>
      <c r="F1153" s="346">
        <v>1</v>
      </c>
      <c r="G1153" s="346">
        <v>0</v>
      </c>
      <c r="H1153" s="346">
        <v>3</v>
      </c>
      <c r="I1153" s="346"/>
      <c r="J1153" s="346" t="s">
        <v>15134</v>
      </c>
      <c r="K1153" s="346"/>
      <c r="L1153" s="346" t="s">
        <v>15147</v>
      </c>
      <c r="M1153" s="346" t="s">
        <v>15134</v>
      </c>
      <c r="N1153" s="346" t="s">
        <v>1480</v>
      </c>
      <c r="O1153" s="346" t="s">
        <v>15136</v>
      </c>
      <c r="P1153" s="346" t="s">
        <v>156</v>
      </c>
      <c r="Q1153" s="346" t="s">
        <v>152</v>
      </c>
      <c r="R1153" s="347">
        <f t="shared" si="210"/>
        <v>0</v>
      </c>
      <c r="S1153" s="347">
        <f t="shared" si="211"/>
        <v>0</v>
      </c>
      <c r="T1153" s="347">
        <f t="shared" si="212"/>
        <v>0</v>
      </c>
      <c r="U1153" s="347">
        <f t="shared" si="213"/>
        <v>0</v>
      </c>
      <c r="V1153" s="347">
        <f t="shared" si="214"/>
        <v>0</v>
      </c>
      <c r="W1153" s="347">
        <f t="shared" si="215"/>
        <v>0</v>
      </c>
      <c r="X1153" s="347">
        <f t="shared" si="216"/>
        <v>0</v>
      </c>
      <c r="Y1153" s="347">
        <f t="shared" si="217"/>
        <v>0</v>
      </c>
      <c r="Z1153" s="347">
        <f t="shared" si="218"/>
        <v>0</v>
      </c>
      <c r="AA1153" s="347">
        <f t="shared" si="219"/>
        <v>0</v>
      </c>
      <c r="AB1153" s="347" t="str">
        <f t="shared" si="220"/>
        <v/>
      </c>
      <c r="AC1153" s="347" t="str">
        <f t="shared" si="221"/>
        <v/>
      </c>
      <c r="AD1153" s="347" t="str">
        <f t="shared" si="222"/>
        <v/>
      </c>
      <c r="AE1153" s="347" t="str">
        <f t="shared" si="223"/>
        <v/>
      </c>
    </row>
    <row r="1154" spans="1:31" s="344" customFormat="1" ht="21" customHeight="1" x14ac:dyDescent="0.25">
      <c r="A1154" s="346" t="s">
        <v>13875</v>
      </c>
      <c r="B1154" s="346" t="s">
        <v>16310</v>
      </c>
      <c r="C1154" s="346" t="s">
        <v>15138</v>
      </c>
      <c r="D1154" s="346" t="s">
        <v>1</v>
      </c>
      <c r="E1154" s="346" t="s">
        <v>103</v>
      </c>
      <c r="F1154" s="346">
        <v>2</v>
      </c>
      <c r="G1154" s="346">
        <v>0</v>
      </c>
      <c r="H1154" s="346">
        <v>3</v>
      </c>
      <c r="I1154" s="346"/>
      <c r="J1154" s="346" t="s">
        <v>15138</v>
      </c>
      <c r="K1154" s="346"/>
      <c r="L1154" s="346" t="s">
        <v>15149</v>
      </c>
      <c r="M1154" s="346" t="s">
        <v>15138</v>
      </c>
      <c r="N1154" s="346" t="s">
        <v>15140</v>
      </c>
      <c r="O1154" s="346" t="s">
        <v>15141</v>
      </c>
      <c r="P1154" s="346" t="s">
        <v>141</v>
      </c>
      <c r="Q1154" s="346" t="s">
        <v>15142</v>
      </c>
      <c r="R1154" s="347">
        <f t="shared" si="210"/>
        <v>0</v>
      </c>
      <c r="S1154" s="347">
        <f t="shared" si="211"/>
        <v>0</v>
      </c>
      <c r="T1154" s="347">
        <f t="shared" si="212"/>
        <v>0</v>
      </c>
      <c r="U1154" s="347">
        <f t="shared" si="213"/>
        <v>0</v>
      </c>
      <c r="V1154" s="347">
        <f t="shared" si="214"/>
        <v>0</v>
      </c>
      <c r="W1154" s="347">
        <f t="shared" si="215"/>
        <v>0</v>
      </c>
      <c r="X1154" s="347">
        <f t="shared" si="216"/>
        <v>0</v>
      </c>
      <c r="Y1154" s="347">
        <f t="shared" si="217"/>
        <v>0</v>
      </c>
      <c r="Z1154" s="347">
        <f t="shared" si="218"/>
        <v>0</v>
      </c>
      <c r="AA1154" s="347">
        <f t="shared" si="219"/>
        <v>0</v>
      </c>
      <c r="AB1154" s="347" t="str">
        <f t="shared" si="220"/>
        <v/>
      </c>
      <c r="AC1154" s="347" t="str">
        <f t="shared" si="221"/>
        <v/>
      </c>
      <c r="AD1154" s="347" t="str">
        <f t="shared" si="222"/>
        <v/>
      </c>
      <c r="AE1154" s="347" t="str">
        <f t="shared" si="223"/>
        <v/>
      </c>
    </row>
    <row r="1155" spans="1:31" s="344" customFormat="1" ht="21" customHeight="1" x14ac:dyDescent="0.25">
      <c r="A1155" s="346" t="s">
        <v>13875</v>
      </c>
      <c r="B1155" s="346" t="s">
        <v>16311</v>
      </c>
      <c r="C1155" s="346" t="s">
        <v>14940</v>
      </c>
      <c r="D1155" s="346" t="s">
        <v>1</v>
      </c>
      <c r="E1155" s="346" t="s">
        <v>103</v>
      </c>
      <c r="F1155" s="346">
        <v>3</v>
      </c>
      <c r="G1155" s="346">
        <v>0</v>
      </c>
      <c r="H1155" s="346">
        <v>2</v>
      </c>
      <c r="I1155" s="346"/>
      <c r="J1155" s="346" t="s">
        <v>14940</v>
      </c>
      <c r="K1155" s="346"/>
      <c r="L1155" s="346" t="s">
        <v>14957</v>
      </c>
      <c r="M1155" s="346" t="s">
        <v>14940</v>
      </c>
      <c r="N1155" s="346" t="s">
        <v>126</v>
      </c>
      <c r="O1155" s="346" t="s">
        <v>14942</v>
      </c>
      <c r="P1155" s="346" t="s">
        <v>14943</v>
      </c>
      <c r="Q1155" s="346" t="s">
        <v>14944</v>
      </c>
      <c r="R1155" s="347">
        <f t="shared" si="210"/>
        <v>0</v>
      </c>
      <c r="S1155" s="347">
        <f t="shared" si="211"/>
        <v>0</v>
      </c>
      <c r="T1155" s="347">
        <f t="shared" si="212"/>
        <v>0</v>
      </c>
      <c r="U1155" s="347">
        <f t="shared" si="213"/>
        <v>0</v>
      </c>
      <c r="V1155" s="347">
        <f t="shared" si="214"/>
        <v>0</v>
      </c>
      <c r="W1155" s="347">
        <f t="shared" si="215"/>
        <v>0</v>
      </c>
      <c r="X1155" s="347">
        <f t="shared" si="216"/>
        <v>0</v>
      </c>
      <c r="Y1155" s="347">
        <f t="shared" si="217"/>
        <v>0</v>
      </c>
      <c r="Z1155" s="347">
        <f t="shared" si="218"/>
        <v>0</v>
      </c>
      <c r="AA1155" s="347">
        <f t="shared" si="219"/>
        <v>0</v>
      </c>
      <c r="AB1155" s="347" t="str">
        <f t="shared" si="220"/>
        <v/>
      </c>
      <c r="AC1155" s="347" t="str">
        <f t="shared" si="221"/>
        <v/>
      </c>
      <c r="AD1155" s="347" t="str">
        <f t="shared" si="222"/>
        <v/>
      </c>
      <c r="AE1155" s="347" t="str">
        <f t="shared" si="223"/>
        <v/>
      </c>
    </row>
    <row r="1156" spans="1:31" s="344" customFormat="1" ht="21" customHeight="1" x14ac:dyDescent="0.25">
      <c r="A1156" s="346" t="s">
        <v>13875</v>
      </c>
      <c r="B1156" s="346" t="s">
        <v>16312</v>
      </c>
      <c r="C1156" s="346" t="s">
        <v>14946</v>
      </c>
      <c r="D1156" s="346" t="s">
        <v>1</v>
      </c>
      <c r="E1156" s="346" t="s">
        <v>103</v>
      </c>
      <c r="F1156" s="346">
        <v>4</v>
      </c>
      <c r="G1156" s="346">
        <v>0</v>
      </c>
      <c r="H1156" s="346">
        <v>2</v>
      </c>
      <c r="I1156" s="346"/>
      <c r="J1156" s="346" t="s">
        <v>14946</v>
      </c>
      <c r="K1156" s="346"/>
      <c r="L1156" s="346" t="s">
        <v>14959</v>
      </c>
      <c r="M1156" s="346" t="s">
        <v>14946</v>
      </c>
      <c r="N1156" s="346" t="s">
        <v>14948</v>
      </c>
      <c r="O1156" s="346" t="s">
        <v>14949</v>
      </c>
      <c r="P1156" s="346" t="s">
        <v>14950</v>
      </c>
      <c r="Q1156" s="346" t="s">
        <v>14951</v>
      </c>
      <c r="R1156" s="347">
        <f t="shared" si="210"/>
        <v>0</v>
      </c>
      <c r="S1156" s="347">
        <f t="shared" si="211"/>
        <v>0</v>
      </c>
      <c r="T1156" s="347">
        <f t="shared" si="212"/>
        <v>0</v>
      </c>
      <c r="U1156" s="347">
        <f t="shared" si="213"/>
        <v>0</v>
      </c>
      <c r="V1156" s="347">
        <f t="shared" si="214"/>
        <v>0</v>
      </c>
      <c r="W1156" s="347">
        <f t="shared" si="215"/>
        <v>0</v>
      </c>
      <c r="X1156" s="347">
        <f t="shared" si="216"/>
        <v>0</v>
      </c>
      <c r="Y1156" s="347">
        <f t="shared" si="217"/>
        <v>0</v>
      </c>
      <c r="Z1156" s="347">
        <f t="shared" si="218"/>
        <v>0</v>
      </c>
      <c r="AA1156" s="347">
        <f t="shared" si="219"/>
        <v>0</v>
      </c>
      <c r="AB1156" s="347" t="str">
        <f t="shared" si="220"/>
        <v/>
      </c>
      <c r="AC1156" s="347" t="str">
        <f t="shared" si="221"/>
        <v/>
      </c>
      <c r="AD1156" s="347" t="str">
        <f t="shared" si="222"/>
        <v/>
      </c>
      <c r="AE1156" s="347" t="str">
        <f t="shared" si="223"/>
        <v/>
      </c>
    </row>
    <row r="1157" spans="1:31" s="344" customFormat="1" ht="21" customHeight="1" x14ac:dyDescent="0.25">
      <c r="A1157" s="346" t="s">
        <v>13875</v>
      </c>
      <c r="B1157" s="346" t="s">
        <v>16313</v>
      </c>
      <c r="C1157" s="346" t="s">
        <v>16314</v>
      </c>
      <c r="D1157" s="346" t="s">
        <v>1</v>
      </c>
      <c r="E1157" s="346" t="s">
        <v>14954</v>
      </c>
      <c r="F1157" s="346">
        <v>5</v>
      </c>
      <c r="G1157" s="346">
        <v>0</v>
      </c>
      <c r="H1157" s="346">
        <v>0</v>
      </c>
      <c r="I1157" s="346"/>
      <c r="J1157" s="346"/>
      <c r="K1157" s="346"/>
      <c r="L1157" s="346"/>
      <c r="M1157" s="346"/>
      <c r="N1157" s="346"/>
      <c r="O1157" s="346"/>
      <c r="P1157" s="346"/>
      <c r="Q1157" s="346"/>
      <c r="R1157" s="347">
        <f t="shared" si="210"/>
        <v>0</v>
      </c>
      <c r="S1157" s="347">
        <f t="shared" si="211"/>
        <v>0</v>
      </c>
      <c r="T1157" s="347">
        <f t="shared" si="212"/>
        <v>0</v>
      </c>
      <c r="U1157" s="347">
        <f t="shared" si="213"/>
        <v>0</v>
      </c>
      <c r="V1157" s="347">
        <f t="shared" si="214"/>
        <v>0</v>
      </c>
      <c r="W1157" s="347">
        <f t="shared" si="215"/>
        <v>0</v>
      </c>
      <c r="X1157" s="347">
        <f t="shared" si="216"/>
        <v>0</v>
      </c>
      <c r="Y1157" s="347">
        <f t="shared" si="217"/>
        <v>0</v>
      </c>
      <c r="Z1157" s="347">
        <f t="shared" si="218"/>
        <v>0</v>
      </c>
      <c r="AA1157" s="347">
        <f t="shared" si="219"/>
        <v>0</v>
      </c>
      <c r="AB1157" s="347" t="str">
        <f t="shared" si="220"/>
        <v/>
      </c>
      <c r="AC1157" s="347" t="str">
        <f t="shared" si="221"/>
        <v/>
      </c>
      <c r="AD1157" s="347" t="str">
        <f t="shared" si="222"/>
        <v/>
      </c>
      <c r="AE1157" s="347" t="str">
        <f t="shared" si="223"/>
        <v/>
      </c>
    </row>
    <row r="1158" spans="1:31" s="344" customFormat="1" ht="21" customHeight="1" x14ac:dyDescent="0.25">
      <c r="A1158" s="346" t="s">
        <v>13885</v>
      </c>
      <c r="B1158" s="346" t="s">
        <v>16315</v>
      </c>
      <c r="C1158" s="346" t="s">
        <v>15190</v>
      </c>
      <c r="D1158" s="346" t="s">
        <v>4</v>
      </c>
      <c r="E1158" s="346" t="s">
        <v>103</v>
      </c>
      <c r="F1158" s="346">
        <v>1</v>
      </c>
      <c r="G1158" s="346">
        <v>4</v>
      </c>
      <c r="H1158" s="346">
        <v>0</v>
      </c>
      <c r="I1158" s="346" t="s">
        <v>15190</v>
      </c>
      <c r="J1158" s="346"/>
      <c r="K1158" s="346" t="s">
        <v>15191</v>
      </c>
      <c r="L1158" s="346"/>
      <c r="M1158" s="346" t="s">
        <v>15190</v>
      </c>
      <c r="N1158" s="346" t="s">
        <v>146</v>
      </c>
      <c r="O1158" s="346" t="s">
        <v>15192</v>
      </c>
      <c r="P1158" s="346" t="s">
        <v>15193</v>
      </c>
      <c r="Q1158" s="346" t="s">
        <v>15194</v>
      </c>
      <c r="R1158" s="347">
        <f t="shared" si="210"/>
        <v>0</v>
      </c>
      <c r="S1158" s="347">
        <f t="shared" si="211"/>
        <v>0</v>
      </c>
      <c r="T1158" s="347">
        <f t="shared" si="212"/>
        <v>0</v>
      </c>
      <c r="U1158" s="347">
        <f t="shared" si="213"/>
        <v>0</v>
      </c>
      <c r="V1158" s="347">
        <f t="shared" si="214"/>
        <v>0</v>
      </c>
      <c r="W1158" s="347">
        <f t="shared" si="215"/>
        <v>0</v>
      </c>
      <c r="X1158" s="347">
        <f t="shared" si="216"/>
        <v>0</v>
      </c>
      <c r="Y1158" s="347">
        <f t="shared" si="217"/>
        <v>0</v>
      </c>
      <c r="Z1158" s="347">
        <f t="shared" si="218"/>
        <v>0</v>
      </c>
      <c r="AA1158" s="347">
        <f t="shared" si="219"/>
        <v>0</v>
      </c>
      <c r="AB1158" s="347" t="str">
        <f t="shared" si="220"/>
        <v/>
      </c>
      <c r="AC1158" s="347" t="str">
        <f t="shared" si="221"/>
        <v/>
      </c>
      <c r="AD1158" s="347" t="str">
        <f t="shared" si="222"/>
        <v/>
      </c>
      <c r="AE1158" s="347" t="str">
        <f t="shared" si="223"/>
        <v/>
      </c>
    </row>
    <row r="1159" spans="1:31" s="344" customFormat="1" ht="21" customHeight="1" x14ac:dyDescent="0.25">
      <c r="A1159" s="346" t="s">
        <v>13885</v>
      </c>
      <c r="B1159" s="346" t="s">
        <v>16316</v>
      </c>
      <c r="C1159" s="346" t="s">
        <v>15196</v>
      </c>
      <c r="D1159" s="346" t="s">
        <v>4</v>
      </c>
      <c r="E1159" s="346" t="s">
        <v>103</v>
      </c>
      <c r="F1159" s="346">
        <v>2</v>
      </c>
      <c r="G1159" s="346">
        <v>3</v>
      </c>
      <c r="H1159" s="346">
        <v>0</v>
      </c>
      <c r="I1159" s="346" t="s">
        <v>15196</v>
      </c>
      <c r="J1159" s="346"/>
      <c r="K1159" s="346" t="s">
        <v>15197</v>
      </c>
      <c r="L1159" s="346"/>
      <c r="M1159" s="346" t="s">
        <v>15196</v>
      </c>
      <c r="N1159" s="346" t="s">
        <v>147</v>
      </c>
      <c r="O1159" s="346" t="s">
        <v>16317</v>
      </c>
      <c r="P1159" s="346"/>
      <c r="Q1159" s="346"/>
      <c r="R1159" s="347">
        <f t="shared" si="210"/>
        <v>0</v>
      </c>
      <c r="S1159" s="347">
        <f t="shared" si="211"/>
        <v>0</v>
      </c>
      <c r="T1159" s="347">
        <f t="shared" si="212"/>
        <v>0</v>
      </c>
      <c r="U1159" s="347">
        <f t="shared" si="213"/>
        <v>0</v>
      </c>
      <c r="V1159" s="347">
        <f t="shared" si="214"/>
        <v>0</v>
      </c>
      <c r="W1159" s="347">
        <f t="shared" si="215"/>
        <v>0</v>
      </c>
      <c r="X1159" s="347">
        <f t="shared" si="216"/>
        <v>0</v>
      </c>
      <c r="Y1159" s="347">
        <f t="shared" si="217"/>
        <v>0</v>
      </c>
      <c r="Z1159" s="347">
        <f t="shared" si="218"/>
        <v>0</v>
      </c>
      <c r="AA1159" s="347">
        <f t="shared" si="219"/>
        <v>0</v>
      </c>
      <c r="AB1159" s="347" t="str">
        <f t="shared" si="220"/>
        <v/>
      </c>
      <c r="AC1159" s="347" t="str">
        <f t="shared" si="221"/>
        <v/>
      </c>
      <c r="AD1159" s="347" t="str">
        <f t="shared" si="222"/>
        <v/>
      </c>
      <c r="AE1159" s="347" t="str">
        <f t="shared" si="223"/>
        <v/>
      </c>
    </row>
    <row r="1160" spans="1:31" s="344" customFormat="1" ht="21" customHeight="1" x14ac:dyDescent="0.25">
      <c r="A1160" s="346" t="s">
        <v>13885</v>
      </c>
      <c r="B1160" s="346" t="s">
        <v>16318</v>
      </c>
      <c r="C1160" s="346" t="s">
        <v>14933</v>
      </c>
      <c r="D1160" s="346" t="s">
        <v>4</v>
      </c>
      <c r="E1160" s="346" t="s">
        <v>103</v>
      </c>
      <c r="F1160" s="346">
        <v>3</v>
      </c>
      <c r="G1160" s="346">
        <v>3</v>
      </c>
      <c r="H1160" s="346">
        <v>0</v>
      </c>
      <c r="I1160" s="346" t="s">
        <v>14933</v>
      </c>
      <c r="J1160" s="346"/>
      <c r="K1160" s="346" t="s">
        <v>14934</v>
      </c>
      <c r="L1160" s="346"/>
      <c r="M1160" s="346" t="s">
        <v>14933</v>
      </c>
      <c r="N1160" s="346" t="s">
        <v>14935</v>
      </c>
      <c r="O1160" s="346" t="s">
        <v>14936</v>
      </c>
      <c r="P1160" s="346" t="s">
        <v>14937</v>
      </c>
      <c r="Q1160" s="346" t="s">
        <v>14938</v>
      </c>
      <c r="R1160" s="347">
        <f t="shared" si="210"/>
        <v>0</v>
      </c>
      <c r="S1160" s="347">
        <f t="shared" si="211"/>
        <v>0</v>
      </c>
      <c r="T1160" s="347">
        <f t="shared" si="212"/>
        <v>0</v>
      </c>
      <c r="U1160" s="347">
        <f t="shared" si="213"/>
        <v>0</v>
      </c>
      <c r="V1160" s="347">
        <f t="shared" si="214"/>
        <v>0</v>
      </c>
      <c r="W1160" s="347">
        <f t="shared" si="215"/>
        <v>0</v>
      </c>
      <c r="X1160" s="347">
        <f t="shared" si="216"/>
        <v>0</v>
      </c>
      <c r="Y1160" s="347">
        <f t="shared" si="217"/>
        <v>0</v>
      </c>
      <c r="Z1160" s="347">
        <f t="shared" si="218"/>
        <v>0</v>
      </c>
      <c r="AA1160" s="347">
        <f t="shared" si="219"/>
        <v>0</v>
      </c>
      <c r="AB1160" s="347" t="str">
        <f t="shared" si="220"/>
        <v/>
      </c>
      <c r="AC1160" s="347" t="str">
        <f t="shared" si="221"/>
        <v/>
      </c>
      <c r="AD1160" s="347" t="str">
        <f t="shared" si="222"/>
        <v/>
      </c>
      <c r="AE1160" s="347" t="str">
        <f t="shared" si="223"/>
        <v/>
      </c>
    </row>
    <row r="1161" spans="1:31" s="344" customFormat="1" ht="21" customHeight="1" x14ac:dyDescent="0.25">
      <c r="A1161" s="346" t="s">
        <v>13885</v>
      </c>
      <c r="B1161" s="346" t="s">
        <v>16319</v>
      </c>
      <c r="C1161" s="346" t="s">
        <v>14940</v>
      </c>
      <c r="D1161" s="346" t="s">
        <v>4</v>
      </c>
      <c r="E1161" s="346" t="s">
        <v>103</v>
      </c>
      <c r="F1161" s="346">
        <v>4</v>
      </c>
      <c r="G1161" s="346">
        <v>2</v>
      </c>
      <c r="H1161" s="346">
        <v>0</v>
      </c>
      <c r="I1161" s="346" t="s">
        <v>14940</v>
      </c>
      <c r="J1161" s="346"/>
      <c r="K1161" s="346" t="s">
        <v>14941</v>
      </c>
      <c r="L1161" s="346"/>
      <c r="M1161" s="346" t="s">
        <v>14940</v>
      </c>
      <c r="N1161" s="346" t="s">
        <v>126</v>
      </c>
      <c r="O1161" s="346" t="s">
        <v>14942</v>
      </c>
      <c r="P1161" s="346" t="s">
        <v>14943</v>
      </c>
      <c r="Q1161" s="346" t="s">
        <v>14944</v>
      </c>
      <c r="R1161" s="347">
        <f t="shared" si="210"/>
        <v>0</v>
      </c>
      <c r="S1161" s="347">
        <f t="shared" si="211"/>
        <v>0</v>
      </c>
      <c r="T1161" s="347">
        <f t="shared" si="212"/>
        <v>0</v>
      </c>
      <c r="U1161" s="347">
        <f t="shared" si="213"/>
        <v>0</v>
      </c>
      <c r="V1161" s="347">
        <f t="shared" si="214"/>
        <v>0</v>
      </c>
      <c r="W1161" s="347">
        <f t="shared" si="215"/>
        <v>0</v>
      </c>
      <c r="X1161" s="347">
        <f t="shared" si="216"/>
        <v>0</v>
      </c>
      <c r="Y1161" s="347">
        <f t="shared" si="217"/>
        <v>0</v>
      </c>
      <c r="Z1161" s="347">
        <f t="shared" si="218"/>
        <v>0</v>
      </c>
      <c r="AA1161" s="347">
        <f t="shared" si="219"/>
        <v>0</v>
      </c>
      <c r="AB1161" s="347" t="str">
        <f t="shared" si="220"/>
        <v/>
      </c>
      <c r="AC1161" s="347" t="str">
        <f t="shared" si="221"/>
        <v/>
      </c>
      <c r="AD1161" s="347" t="str">
        <f t="shared" si="222"/>
        <v/>
      </c>
      <c r="AE1161" s="347" t="str">
        <f t="shared" si="223"/>
        <v/>
      </c>
    </row>
    <row r="1162" spans="1:31" s="344" customFormat="1" ht="21" customHeight="1" x14ac:dyDescent="0.25">
      <c r="A1162" s="346" t="s">
        <v>13885</v>
      </c>
      <c r="B1162" s="346" t="s">
        <v>16320</v>
      </c>
      <c r="C1162" s="346" t="s">
        <v>16321</v>
      </c>
      <c r="D1162" s="346" t="s">
        <v>4</v>
      </c>
      <c r="E1162" s="346" t="s">
        <v>14954</v>
      </c>
      <c r="F1162" s="346">
        <v>5</v>
      </c>
      <c r="G1162" s="346">
        <v>0</v>
      </c>
      <c r="H1162" s="346">
        <v>0</v>
      </c>
      <c r="I1162" s="346"/>
      <c r="J1162" s="346"/>
      <c r="K1162" s="346"/>
      <c r="L1162" s="346"/>
      <c r="M1162" s="346"/>
      <c r="N1162" s="346"/>
      <c r="O1162" s="346"/>
      <c r="P1162" s="346"/>
      <c r="Q1162" s="346"/>
      <c r="R1162" s="347">
        <f t="shared" si="210"/>
        <v>0</v>
      </c>
      <c r="S1162" s="347">
        <f t="shared" si="211"/>
        <v>0</v>
      </c>
      <c r="T1162" s="347">
        <f t="shared" si="212"/>
        <v>0</v>
      </c>
      <c r="U1162" s="347">
        <f t="shared" si="213"/>
        <v>0</v>
      </c>
      <c r="V1162" s="347">
        <f t="shared" si="214"/>
        <v>0</v>
      </c>
      <c r="W1162" s="347">
        <f t="shared" si="215"/>
        <v>0</v>
      </c>
      <c r="X1162" s="347">
        <f t="shared" si="216"/>
        <v>0</v>
      </c>
      <c r="Y1162" s="347">
        <f t="shared" si="217"/>
        <v>0</v>
      </c>
      <c r="Z1162" s="347">
        <f t="shared" si="218"/>
        <v>0</v>
      </c>
      <c r="AA1162" s="347">
        <f t="shared" si="219"/>
        <v>0</v>
      </c>
      <c r="AB1162" s="347" t="str">
        <f t="shared" si="220"/>
        <v/>
      </c>
      <c r="AC1162" s="347" t="str">
        <f t="shared" si="221"/>
        <v/>
      </c>
      <c r="AD1162" s="347" t="str">
        <f t="shared" si="222"/>
        <v/>
      </c>
      <c r="AE1162" s="347" t="str">
        <f t="shared" si="223"/>
        <v/>
      </c>
    </row>
    <row r="1163" spans="1:31" s="344" customFormat="1" ht="21" customHeight="1" x14ac:dyDescent="0.25">
      <c r="A1163" s="346" t="s">
        <v>13885</v>
      </c>
      <c r="B1163" s="346" t="s">
        <v>16322</v>
      </c>
      <c r="C1163" s="346" t="s">
        <v>15190</v>
      </c>
      <c r="D1163" s="346" t="s">
        <v>1</v>
      </c>
      <c r="E1163" s="346" t="s">
        <v>103</v>
      </c>
      <c r="F1163" s="346">
        <v>1</v>
      </c>
      <c r="G1163" s="346">
        <v>0</v>
      </c>
      <c r="H1163" s="346">
        <v>3</v>
      </c>
      <c r="I1163" s="346"/>
      <c r="J1163" s="346" t="s">
        <v>15190</v>
      </c>
      <c r="K1163" s="346"/>
      <c r="L1163" s="346" t="s">
        <v>15203</v>
      </c>
      <c r="M1163" s="346" t="s">
        <v>15190</v>
      </c>
      <c r="N1163" s="346" t="s">
        <v>146</v>
      </c>
      <c r="O1163" s="346" t="s">
        <v>15192</v>
      </c>
      <c r="P1163" s="346" t="s">
        <v>15193</v>
      </c>
      <c r="Q1163" s="346" t="s">
        <v>15194</v>
      </c>
      <c r="R1163" s="347">
        <f t="shared" si="210"/>
        <v>0</v>
      </c>
      <c r="S1163" s="347">
        <f t="shared" si="211"/>
        <v>0</v>
      </c>
      <c r="T1163" s="347">
        <f t="shared" si="212"/>
        <v>0</v>
      </c>
      <c r="U1163" s="347">
        <f t="shared" si="213"/>
        <v>0</v>
      </c>
      <c r="V1163" s="347">
        <f t="shared" si="214"/>
        <v>0</v>
      </c>
      <c r="W1163" s="347">
        <f t="shared" si="215"/>
        <v>0</v>
      </c>
      <c r="X1163" s="347">
        <f t="shared" si="216"/>
        <v>0</v>
      </c>
      <c r="Y1163" s="347">
        <f t="shared" si="217"/>
        <v>0</v>
      </c>
      <c r="Z1163" s="347">
        <f t="shared" si="218"/>
        <v>0</v>
      </c>
      <c r="AA1163" s="347">
        <f t="shared" si="219"/>
        <v>0</v>
      </c>
      <c r="AB1163" s="347" t="str">
        <f t="shared" si="220"/>
        <v/>
      </c>
      <c r="AC1163" s="347" t="str">
        <f t="shared" si="221"/>
        <v/>
      </c>
      <c r="AD1163" s="347" t="str">
        <f t="shared" si="222"/>
        <v/>
      </c>
      <c r="AE1163" s="347" t="str">
        <f t="shared" si="223"/>
        <v/>
      </c>
    </row>
    <row r="1164" spans="1:31" s="344" customFormat="1" ht="21" customHeight="1" x14ac:dyDescent="0.25">
      <c r="A1164" s="346" t="s">
        <v>13885</v>
      </c>
      <c r="B1164" s="346" t="s">
        <v>16323</v>
      </c>
      <c r="C1164" s="346" t="s">
        <v>15196</v>
      </c>
      <c r="D1164" s="346" t="s">
        <v>1</v>
      </c>
      <c r="E1164" s="346" t="s">
        <v>103</v>
      </c>
      <c r="F1164" s="346">
        <v>2</v>
      </c>
      <c r="G1164" s="346">
        <v>0</v>
      </c>
      <c r="H1164" s="346">
        <v>3</v>
      </c>
      <c r="I1164" s="346"/>
      <c r="J1164" s="346" t="s">
        <v>15196</v>
      </c>
      <c r="K1164" s="346"/>
      <c r="L1164" s="346" t="s">
        <v>15205</v>
      </c>
      <c r="M1164" s="346" t="s">
        <v>15196</v>
      </c>
      <c r="N1164" s="346" t="s">
        <v>147</v>
      </c>
      <c r="O1164" s="346" t="s">
        <v>16317</v>
      </c>
      <c r="P1164" s="346"/>
      <c r="Q1164" s="346"/>
      <c r="R1164" s="347">
        <f t="shared" si="210"/>
        <v>0</v>
      </c>
      <c r="S1164" s="347">
        <f t="shared" si="211"/>
        <v>0</v>
      </c>
      <c r="T1164" s="347">
        <f t="shared" si="212"/>
        <v>0</v>
      </c>
      <c r="U1164" s="347">
        <f t="shared" si="213"/>
        <v>0</v>
      </c>
      <c r="V1164" s="347">
        <f t="shared" si="214"/>
        <v>0</v>
      </c>
      <c r="W1164" s="347">
        <f t="shared" si="215"/>
        <v>0</v>
      </c>
      <c r="X1164" s="347">
        <f t="shared" si="216"/>
        <v>0</v>
      </c>
      <c r="Y1164" s="347">
        <f t="shared" si="217"/>
        <v>0</v>
      </c>
      <c r="Z1164" s="347">
        <f t="shared" si="218"/>
        <v>0</v>
      </c>
      <c r="AA1164" s="347">
        <f t="shared" si="219"/>
        <v>0</v>
      </c>
      <c r="AB1164" s="347" t="str">
        <f t="shared" si="220"/>
        <v/>
      </c>
      <c r="AC1164" s="347" t="str">
        <f t="shared" si="221"/>
        <v/>
      </c>
      <c r="AD1164" s="347" t="str">
        <f t="shared" si="222"/>
        <v/>
      </c>
      <c r="AE1164" s="347" t="str">
        <f t="shared" si="223"/>
        <v/>
      </c>
    </row>
    <row r="1165" spans="1:31" s="344" customFormat="1" ht="21" customHeight="1" x14ac:dyDescent="0.25">
      <c r="A1165" s="346" t="s">
        <v>13885</v>
      </c>
      <c r="B1165" s="346" t="s">
        <v>16324</v>
      </c>
      <c r="C1165" s="346" t="s">
        <v>14940</v>
      </c>
      <c r="D1165" s="346" t="s">
        <v>1</v>
      </c>
      <c r="E1165" s="346" t="s">
        <v>103</v>
      </c>
      <c r="F1165" s="346">
        <v>3</v>
      </c>
      <c r="G1165" s="346">
        <v>0</v>
      </c>
      <c r="H1165" s="346">
        <v>2</v>
      </c>
      <c r="I1165" s="346"/>
      <c r="J1165" s="346" t="s">
        <v>14940</v>
      </c>
      <c r="K1165" s="346"/>
      <c r="L1165" s="346" t="s">
        <v>14957</v>
      </c>
      <c r="M1165" s="346" t="s">
        <v>14940</v>
      </c>
      <c r="N1165" s="346" t="s">
        <v>126</v>
      </c>
      <c r="O1165" s="346" t="s">
        <v>14942</v>
      </c>
      <c r="P1165" s="346" t="s">
        <v>14943</v>
      </c>
      <c r="Q1165" s="346" t="s">
        <v>14944</v>
      </c>
      <c r="R1165" s="347">
        <f t="shared" si="210"/>
        <v>0</v>
      </c>
      <c r="S1165" s="347">
        <f t="shared" si="211"/>
        <v>0</v>
      </c>
      <c r="T1165" s="347">
        <f t="shared" si="212"/>
        <v>0</v>
      </c>
      <c r="U1165" s="347">
        <f t="shared" si="213"/>
        <v>0</v>
      </c>
      <c r="V1165" s="347">
        <f t="shared" si="214"/>
        <v>0</v>
      </c>
      <c r="W1165" s="347">
        <f t="shared" si="215"/>
        <v>0</v>
      </c>
      <c r="X1165" s="347">
        <f t="shared" si="216"/>
        <v>0</v>
      </c>
      <c r="Y1165" s="347">
        <f t="shared" si="217"/>
        <v>0</v>
      </c>
      <c r="Z1165" s="347">
        <f t="shared" si="218"/>
        <v>0</v>
      </c>
      <c r="AA1165" s="347">
        <f t="shared" si="219"/>
        <v>0</v>
      </c>
      <c r="AB1165" s="347" t="str">
        <f t="shared" si="220"/>
        <v/>
      </c>
      <c r="AC1165" s="347" t="str">
        <f t="shared" si="221"/>
        <v/>
      </c>
      <c r="AD1165" s="347" t="str">
        <f t="shared" si="222"/>
        <v/>
      </c>
      <c r="AE1165" s="347" t="str">
        <f t="shared" si="223"/>
        <v/>
      </c>
    </row>
    <row r="1166" spans="1:31" s="344" customFormat="1" ht="21" customHeight="1" x14ac:dyDescent="0.25">
      <c r="A1166" s="346" t="s">
        <v>13885</v>
      </c>
      <c r="B1166" s="346" t="s">
        <v>16325</v>
      </c>
      <c r="C1166" s="346" t="s">
        <v>14946</v>
      </c>
      <c r="D1166" s="346" t="s">
        <v>1</v>
      </c>
      <c r="E1166" s="346" t="s">
        <v>103</v>
      </c>
      <c r="F1166" s="346">
        <v>4</v>
      </c>
      <c r="G1166" s="346">
        <v>0</v>
      </c>
      <c r="H1166" s="346">
        <v>2</v>
      </c>
      <c r="I1166" s="346"/>
      <c r="J1166" s="346" t="s">
        <v>14946</v>
      </c>
      <c r="K1166" s="346"/>
      <c r="L1166" s="346" t="s">
        <v>14959</v>
      </c>
      <c r="M1166" s="346" t="s">
        <v>14946</v>
      </c>
      <c r="N1166" s="346" t="s">
        <v>14948</v>
      </c>
      <c r="O1166" s="346" t="s">
        <v>14949</v>
      </c>
      <c r="P1166" s="346" t="s">
        <v>14950</v>
      </c>
      <c r="Q1166" s="346" t="s">
        <v>14951</v>
      </c>
      <c r="R1166" s="347">
        <f t="shared" si="210"/>
        <v>0</v>
      </c>
      <c r="S1166" s="347">
        <f t="shared" si="211"/>
        <v>0</v>
      </c>
      <c r="T1166" s="347">
        <f t="shared" si="212"/>
        <v>0</v>
      </c>
      <c r="U1166" s="347">
        <f t="shared" si="213"/>
        <v>0</v>
      </c>
      <c r="V1166" s="347">
        <f t="shared" si="214"/>
        <v>0</v>
      </c>
      <c r="W1166" s="347">
        <f t="shared" si="215"/>
        <v>0</v>
      </c>
      <c r="X1166" s="347">
        <f t="shared" si="216"/>
        <v>0</v>
      </c>
      <c r="Y1166" s="347">
        <f t="shared" si="217"/>
        <v>0</v>
      </c>
      <c r="Z1166" s="347">
        <f t="shared" si="218"/>
        <v>0</v>
      </c>
      <c r="AA1166" s="347">
        <f t="shared" si="219"/>
        <v>0</v>
      </c>
      <c r="AB1166" s="347" t="str">
        <f t="shared" si="220"/>
        <v/>
      </c>
      <c r="AC1166" s="347" t="str">
        <f t="shared" si="221"/>
        <v/>
      </c>
      <c r="AD1166" s="347" t="str">
        <f t="shared" si="222"/>
        <v/>
      </c>
      <c r="AE1166" s="347" t="str">
        <f t="shared" si="223"/>
        <v/>
      </c>
    </row>
    <row r="1167" spans="1:31" s="344" customFormat="1" ht="21" customHeight="1" x14ac:dyDescent="0.25">
      <c r="A1167" s="346" t="s">
        <v>13885</v>
      </c>
      <c r="B1167" s="346" t="s">
        <v>16326</v>
      </c>
      <c r="C1167" s="346" t="s">
        <v>16327</v>
      </c>
      <c r="D1167" s="346" t="s">
        <v>1</v>
      </c>
      <c r="E1167" s="346" t="s">
        <v>14954</v>
      </c>
      <c r="F1167" s="346">
        <v>5</v>
      </c>
      <c r="G1167" s="346">
        <v>0</v>
      </c>
      <c r="H1167" s="346">
        <v>0</v>
      </c>
      <c r="I1167" s="346"/>
      <c r="J1167" s="346"/>
      <c r="K1167" s="346"/>
      <c r="L1167" s="346"/>
      <c r="M1167" s="346"/>
      <c r="N1167" s="346"/>
      <c r="O1167" s="346"/>
      <c r="P1167" s="346"/>
      <c r="Q1167" s="346"/>
      <c r="R1167" s="347">
        <f t="shared" si="210"/>
        <v>0</v>
      </c>
      <c r="S1167" s="347">
        <f t="shared" si="211"/>
        <v>0</v>
      </c>
      <c r="T1167" s="347">
        <f t="shared" si="212"/>
        <v>0</v>
      </c>
      <c r="U1167" s="347">
        <f t="shared" si="213"/>
        <v>0</v>
      </c>
      <c r="V1167" s="347">
        <f t="shared" si="214"/>
        <v>0</v>
      </c>
      <c r="W1167" s="347">
        <f t="shared" si="215"/>
        <v>0</v>
      </c>
      <c r="X1167" s="347">
        <f t="shared" si="216"/>
        <v>0</v>
      </c>
      <c r="Y1167" s="347">
        <f t="shared" si="217"/>
        <v>0</v>
      </c>
      <c r="Z1167" s="347">
        <f t="shared" si="218"/>
        <v>0</v>
      </c>
      <c r="AA1167" s="347">
        <f t="shared" si="219"/>
        <v>0</v>
      </c>
      <c r="AB1167" s="347" t="str">
        <f t="shared" si="220"/>
        <v/>
      </c>
      <c r="AC1167" s="347" t="str">
        <f t="shared" si="221"/>
        <v/>
      </c>
      <c r="AD1167" s="347" t="str">
        <f t="shared" si="222"/>
        <v/>
      </c>
      <c r="AE1167" s="347" t="str">
        <f t="shared" si="223"/>
        <v/>
      </c>
    </row>
    <row r="1168" spans="1:31" s="344" customFormat="1" ht="21" customHeight="1" x14ac:dyDescent="0.25">
      <c r="A1168" s="346" t="s">
        <v>13894</v>
      </c>
      <c r="B1168" s="346" t="s">
        <v>16328</v>
      </c>
      <c r="C1168" s="346" t="s">
        <v>15000</v>
      </c>
      <c r="D1168" s="346" t="s">
        <v>4</v>
      </c>
      <c r="E1168" s="346" t="s">
        <v>103</v>
      </c>
      <c r="F1168" s="346">
        <v>1</v>
      </c>
      <c r="G1168" s="346">
        <v>3</v>
      </c>
      <c r="H1168" s="346">
        <v>0</v>
      </c>
      <c r="I1168" s="346" t="s">
        <v>15000</v>
      </c>
      <c r="J1168" s="346"/>
      <c r="K1168" s="346" t="s">
        <v>15001</v>
      </c>
      <c r="L1168" s="346"/>
      <c r="M1168" s="346" t="s">
        <v>15000</v>
      </c>
      <c r="N1168" s="346" t="s">
        <v>15002</v>
      </c>
      <c r="O1168" s="346" t="s">
        <v>15003</v>
      </c>
      <c r="P1168" s="346" t="s">
        <v>15004</v>
      </c>
      <c r="Q1168" s="346" t="s">
        <v>15005</v>
      </c>
      <c r="R1168" s="347">
        <f t="shared" si="210"/>
        <v>0</v>
      </c>
      <c r="S1168" s="347">
        <f t="shared" si="211"/>
        <v>0</v>
      </c>
      <c r="T1168" s="347">
        <f t="shared" si="212"/>
        <v>0</v>
      </c>
      <c r="U1168" s="347">
        <f t="shared" si="213"/>
        <v>0</v>
      </c>
      <c r="V1168" s="347">
        <f t="shared" si="214"/>
        <v>0</v>
      </c>
      <c r="W1168" s="347">
        <f t="shared" si="215"/>
        <v>0</v>
      </c>
      <c r="X1168" s="347">
        <f t="shared" si="216"/>
        <v>0</v>
      </c>
      <c r="Y1168" s="347">
        <f t="shared" si="217"/>
        <v>0</v>
      </c>
      <c r="Z1168" s="347">
        <f t="shared" si="218"/>
        <v>0</v>
      </c>
      <c r="AA1168" s="347">
        <f t="shared" si="219"/>
        <v>0</v>
      </c>
      <c r="AB1168" s="347" t="str">
        <f t="shared" si="220"/>
        <v/>
      </c>
      <c r="AC1168" s="347" t="str">
        <f t="shared" si="221"/>
        <v/>
      </c>
      <c r="AD1168" s="347" t="str">
        <f t="shared" si="222"/>
        <v/>
      </c>
      <c r="AE1168" s="347" t="str">
        <f t="shared" si="223"/>
        <v/>
      </c>
    </row>
    <row r="1169" spans="1:31" s="344" customFormat="1" ht="21" customHeight="1" x14ac:dyDescent="0.25">
      <c r="A1169" s="346" t="s">
        <v>13894</v>
      </c>
      <c r="B1169" s="346" t="s">
        <v>16329</v>
      </c>
      <c r="C1169" s="346" t="s">
        <v>15007</v>
      </c>
      <c r="D1169" s="346" t="s">
        <v>4</v>
      </c>
      <c r="E1169" s="346" t="s">
        <v>103</v>
      </c>
      <c r="F1169" s="346">
        <v>2</v>
      </c>
      <c r="G1169" s="346">
        <v>3</v>
      </c>
      <c r="H1169" s="346">
        <v>0</v>
      </c>
      <c r="I1169" s="346" t="s">
        <v>15007</v>
      </c>
      <c r="J1169" s="346"/>
      <c r="K1169" s="346" t="s">
        <v>15008</v>
      </c>
      <c r="L1169" s="346"/>
      <c r="M1169" s="346" t="s">
        <v>15007</v>
      </c>
      <c r="N1169" s="346" t="s">
        <v>15003</v>
      </c>
      <c r="O1169" s="346" t="s">
        <v>16317</v>
      </c>
      <c r="P1169" s="346"/>
      <c r="Q1169" s="346"/>
      <c r="R1169" s="347">
        <f t="shared" si="210"/>
        <v>0</v>
      </c>
      <c r="S1169" s="347">
        <f t="shared" si="211"/>
        <v>0</v>
      </c>
      <c r="T1169" s="347">
        <f t="shared" si="212"/>
        <v>0</v>
      </c>
      <c r="U1169" s="347">
        <f t="shared" si="213"/>
        <v>0</v>
      </c>
      <c r="V1169" s="347">
        <f t="shared" si="214"/>
        <v>0</v>
      </c>
      <c r="W1169" s="347">
        <f t="shared" si="215"/>
        <v>0</v>
      </c>
      <c r="X1169" s="347">
        <f t="shared" si="216"/>
        <v>0</v>
      </c>
      <c r="Y1169" s="347">
        <f t="shared" si="217"/>
        <v>0</v>
      </c>
      <c r="Z1169" s="347">
        <f t="shared" si="218"/>
        <v>0</v>
      </c>
      <c r="AA1169" s="347">
        <f t="shared" si="219"/>
        <v>0</v>
      </c>
      <c r="AB1169" s="347" t="str">
        <f t="shared" si="220"/>
        <v/>
      </c>
      <c r="AC1169" s="347" t="str">
        <f t="shared" si="221"/>
        <v/>
      </c>
      <c r="AD1169" s="347" t="str">
        <f t="shared" si="222"/>
        <v/>
      </c>
      <c r="AE1169" s="347" t="str">
        <f t="shared" si="223"/>
        <v/>
      </c>
    </row>
    <row r="1170" spans="1:31" s="344" customFormat="1" ht="21" customHeight="1" x14ac:dyDescent="0.25">
      <c r="A1170" s="346" t="s">
        <v>13894</v>
      </c>
      <c r="B1170" s="346" t="s">
        <v>16330</v>
      </c>
      <c r="C1170" s="346" t="s">
        <v>14933</v>
      </c>
      <c r="D1170" s="346" t="s">
        <v>4</v>
      </c>
      <c r="E1170" s="346" t="s">
        <v>103</v>
      </c>
      <c r="F1170" s="346">
        <v>3</v>
      </c>
      <c r="G1170" s="346">
        <v>2</v>
      </c>
      <c r="H1170" s="346">
        <v>0</v>
      </c>
      <c r="I1170" s="346" t="s">
        <v>14933</v>
      </c>
      <c r="J1170" s="346"/>
      <c r="K1170" s="346" t="s">
        <v>14934</v>
      </c>
      <c r="L1170" s="346"/>
      <c r="M1170" s="346" t="s">
        <v>14933</v>
      </c>
      <c r="N1170" s="346" t="s">
        <v>14935</v>
      </c>
      <c r="O1170" s="346" t="s">
        <v>14936</v>
      </c>
      <c r="P1170" s="346" t="s">
        <v>14937</v>
      </c>
      <c r="Q1170" s="346" t="s">
        <v>14938</v>
      </c>
      <c r="R1170" s="347">
        <f t="shared" si="210"/>
        <v>0</v>
      </c>
      <c r="S1170" s="347">
        <f t="shared" si="211"/>
        <v>0</v>
      </c>
      <c r="T1170" s="347">
        <f t="shared" si="212"/>
        <v>0</v>
      </c>
      <c r="U1170" s="347">
        <f t="shared" si="213"/>
        <v>0</v>
      </c>
      <c r="V1170" s="347">
        <f t="shared" si="214"/>
        <v>0</v>
      </c>
      <c r="W1170" s="347">
        <f t="shared" si="215"/>
        <v>0</v>
      </c>
      <c r="X1170" s="347">
        <f t="shared" si="216"/>
        <v>0</v>
      </c>
      <c r="Y1170" s="347">
        <f t="shared" si="217"/>
        <v>0</v>
      </c>
      <c r="Z1170" s="347">
        <f t="shared" si="218"/>
        <v>0</v>
      </c>
      <c r="AA1170" s="347">
        <f t="shared" si="219"/>
        <v>0</v>
      </c>
      <c r="AB1170" s="347" t="str">
        <f t="shared" si="220"/>
        <v/>
      </c>
      <c r="AC1170" s="347" t="str">
        <f t="shared" si="221"/>
        <v/>
      </c>
      <c r="AD1170" s="347" t="str">
        <f t="shared" si="222"/>
        <v/>
      </c>
      <c r="AE1170" s="347" t="str">
        <f t="shared" si="223"/>
        <v/>
      </c>
    </row>
    <row r="1171" spans="1:31" s="344" customFormat="1" ht="21" customHeight="1" x14ac:dyDescent="0.25">
      <c r="A1171" s="346" t="s">
        <v>13894</v>
      </c>
      <c r="B1171" s="346" t="s">
        <v>16331</v>
      </c>
      <c r="C1171" s="346" t="s">
        <v>14940</v>
      </c>
      <c r="D1171" s="346" t="s">
        <v>4</v>
      </c>
      <c r="E1171" s="346" t="s">
        <v>103</v>
      </c>
      <c r="F1171" s="346">
        <v>4</v>
      </c>
      <c r="G1171" s="346">
        <v>2</v>
      </c>
      <c r="H1171" s="346">
        <v>0</v>
      </c>
      <c r="I1171" s="346" t="s">
        <v>14940</v>
      </c>
      <c r="J1171" s="346"/>
      <c r="K1171" s="346" t="s">
        <v>14941</v>
      </c>
      <c r="L1171" s="346"/>
      <c r="M1171" s="346" t="s">
        <v>14940</v>
      </c>
      <c r="N1171" s="346" t="s">
        <v>126</v>
      </c>
      <c r="O1171" s="346" t="s">
        <v>14942</v>
      </c>
      <c r="P1171" s="346" t="s">
        <v>14943</v>
      </c>
      <c r="Q1171" s="346" t="s">
        <v>14944</v>
      </c>
      <c r="R1171" s="347">
        <f t="shared" si="210"/>
        <v>0</v>
      </c>
      <c r="S1171" s="347">
        <f t="shared" si="211"/>
        <v>0</v>
      </c>
      <c r="T1171" s="347">
        <f t="shared" si="212"/>
        <v>0</v>
      </c>
      <c r="U1171" s="347">
        <f t="shared" si="213"/>
        <v>0</v>
      </c>
      <c r="V1171" s="347">
        <f t="shared" si="214"/>
        <v>0</v>
      </c>
      <c r="W1171" s="347">
        <f t="shared" si="215"/>
        <v>0</v>
      </c>
      <c r="X1171" s="347">
        <f t="shared" si="216"/>
        <v>0</v>
      </c>
      <c r="Y1171" s="347">
        <f t="shared" si="217"/>
        <v>0</v>
      </c>
      <c r="Z1171" s="347">
        <f t="shared" si="218"/>
        <v>0</v>
      </c>
      <c r="AA1171" s="347">
        <f t="shared" si="219"/>
        <v>0</v>
      </c>
      <c r="AB1171" s="347" t="str">
        <f t="shared" si="220"/>
        <v/>
      </c>
      <c r="AC1171" s="347" t="str">
        <f t="shared" si="221"/>
        <v/>
      </c>
      <c r="AD1171" s="347" t="str">
        <f t="shared" si="222"/>
        <v/>
      </c>
      <c r="AE1171" s="347" t="str">
        <f t="shared" si="223"/>
        <v/>
      </c>
    </row>
    <row r="1172" spans="1:31" s="344" customFormat="1" ht="21" customHeight="1" x14ac:dyDescent="0.25">
      <c r="A1172" s="346" t="s">
        <v>13894</v>
      </c>
      <c r="B1172" s="346" t="s">
        <v>16332</v>
      </c>
      <c r="C1172" s="346" t="s">
        <v>16333</v>
      </c>
      <c r="D1172" s="346" t="s">
        <v>4</v>
      </c>
      <c r="E1172" s="346" t="s">
        <v>14954</v>
      </c>
      <c r="F1172" s="346">
        <v>5</v>
      </c>
      <c r="G1172" s="346">
        <v>0</v>
      </c>
      <c r="H1172" s="346">
        <v>0</v>
      </c>
      <c r="I1172" s="346"/>
      <c r="J1172" s="346"/>
      <c r="K1172" s="346"/>
      <c r="L1172" s="346"/>
      <c r="M1172" s="346"/>
      <c r="N1172" s="346"/>
      <c r="O1172" s="346"/>
      <c r="P1172" s="346"/>
      <c r="Q1172" s="346"/>
      <c r="R1172" s="347">
        <f t="shared" si="210"/>
        <v>0</v>
      </c>
      <c r="S1172" s="347">
        <f t="shared" si="211"/>
        <v>0</v>
      </c>
      <c r="T1172" s="347">
        <f t="shared" si="212"/>
        <v>0</v>
      </c>
      <c r="U1172" s="347">
        <f t="shared" si="213"/>
        <v>0</v>
      </c>
      <c r="V1172" s="347">
        <f t="shared" si="214"/>
        <v>0</v>
      </c>
      <c r="W1172" s="347">
        <f t="shared" si="215"/>
        <v>0</v>
      </c>
      <c r="X1172" s="347">
        <f t="shared" si="216"/>
        <v>0</v>
      </c>
      <c r="Y1172" s="347">
        <f t="shared" si="217"/>
        <v>0</v>
      </c>
      <c r="Z1172" s="347">
        <f t="shared" si="218"/>
        <v>0</v>
      </c>
      <c r="AA1172" s="347">
        <f t="shared" si="219"/>
        <v>0</v>
      </c>
      <c r="AB1172" s="347" t="str">
        <f t="shared" si="220"/>
        <v/>
      </c>
      <c r="AC1172" s="347" t="str">
        <f t="shared" si="221"/>
        <v/>
      </c>
      <c r="AD1172" s="347" t="str">
        <f t="shared" si="222"/>
        <v/>
      </c>
      <c r="AE1172" s="347" t="str">
        <f t="shared" si="223"/>
        <v/>
      </c>
    </row>
    <row r="1173" spans="1:31" s="344" customFormat="1" ht="21" customHeight="1" x14ac:dyDescent="0.25">
      <c r="A1173" s="346" t="s">
        <v>13894</v>
      </c>
      <c r="B1173" s="346" t="s">
        <v>16334</v>
      </c>
      <c r="C1173" s="346" t="s">
        <v>15000</v>
      </c>
      <c r="D1173" s="346" t="s">
        <v>1</v>
      </c>
      <c r="E1173" s="346" t="s">
        <v>103</v>
      </c>
      <c r="F1173" s="346">
        <v>1</v>
      </c>
      <c r="G1173" s="346">
        <v>0</v>
      </c>
      <c r="H1173" s="346">
        <v>3</v>
      </c>
      <c r="I1173" s="346"/>
      <c r="J1173" s="346" t="s">
        <v>15000</v>
      </c>
      <c r="K1173" s="346"/>
      <c r="L1173" s="346" t="s">
        <v>15014</v>
      </c>
      <c r="M1173" s="346" t="s">
        <v>15000</v>
      </c>
      <c r="N1173" s="346" t="s">
        <v>15002</v>
      </c>
      <c r="O1173" s="346" t="s">
        <v>15003</v>
      </c>
      <c r="P1173" s="346" t="s">
        <v>15004</v>
      </c>
      <c r="Q1173" s="346" t="s">
        <v>15005</v>
      </c>
      <c r="R1173" s="347">
        <f t="shared" si="210"/>
        <v>0</v>
      </c>
      <c r="S1173" s="347">
        <f t="shared" si="211"/>
        <v>0</v>
      </c>
      <c r="T1173" s="347">
        <f t="shared" si="212"/>
        <v>0</v>
      </c>
      <c r="U1173" s="347">
        <f t="shared" si="213"/>
        <v>0</v>
      </c>
      <c r="V1173" s="347">
        <f t="shared" si="214"/>
        <v>0</v>
      </c>
      <c r="W1173" s="347">
        <f t="shared" si="215"/>
        <v>0</v>
      </c>
      <c r="X1173" s="347">
        <f t="shared" si="216"/>
        <v>0</v>
      </c>
      <c r="Y1173" s="347">
        <f t="shared" si="217"/>
        <v>0</v>
      </c>
      <c r="Z1173" s="347">
        <f t="shared" si="218"/>
        <v>0</v>
      </c>
      <c r="AA1173" s="347">
        <f t="shared" si="219"/>
        <v>0</v>
      </c>
      <c r="AB1173" s="347" t="str">
        <f t="shared" si="220"/>
        <v/>
      </c>
      <c r="AC1173" s="347" t="str">
        <f t="shared" si="221"/>
        <v/>
      </c>
      <c r="AD1173" s="347" t="str">
        <f t="shared" si="222"/>
        <v/>
      </c>
      <c r="AE1173" s="347" t="str">
        <f t="shared" si="223"/>
        <v/>
      </c>
    </row>
    <row r="1174" spans="1:31" s="344" customFormat="1" ht="21" customHeight="1" x14ac:dyDescent="0.25">
      <c r="A1174" s="346" t="s">
        <v>13894</v>
      </c>
      <c r="B1174" s="346" t="s">
        <v>16335</v>
      </c>
      <c r="C1174" s="346" t="s">
        <v>15007</v>
      </c>
      <c r="D1174" s="346" t="s">
        <v>1</v>
      </c>
      <c r="E1174" s="346" t="s">
        <v>103</v>
      </c>
      <c r="F1174" s="346">
        <v>2</v>
      </c>
      <c r="G1174" s="346">
        <v>0</v>
      </c>
      <c r="H1174" s="346">
        <v>2</v>
      </c>
      <c r="I1174" s="346"/>
      <c r="J1174" s="346" t="s">
        <v>15007</v>
      </c>
      <c r="K1174" s="346"/>
      <c r="L1174" s="346" t="s">
        <v>15016</v>
      </c>
      <c r="M1174" s="346" t="s">
        <v>15007</v>
      </c>
      <c r="N1174" s="346" t="s">
        <v>15003</v>
      </c>
      <c r="O1174" s="346" t="s">
        <v>16317</v>
      </c>
      <c r="P1174" s="346"/>
      <c r="Q1174" s="346"/>
      <c r="R1174" s="347">
        <f t="shared" si="210"/>
        <v>0</v>
      </c>
      <c r="S1174" s="347">
        <f t="shared" si="211"/>
        <v>0</v>
      </c>
      <c r="T1174" s="347">
        <f t="shared" si="212"/>
        <v>0</v>
      </c>
      <c r="U1174" s="347">
        <f t="shared" si="213"/>
        <v>0</v>
      </c>
      <c r="V1174" s="347">
        <f t="shared" si="214"/>
        <v>0</v>
      </c>
      <c r="W1174" s="347">
        <f t="shared" si="215"/>
        <v>0</v>
      </c>
      <c r="X1174" s="347">
        <f t="shared" si="216"/>
        <v>0</v>
      </c>
      <c r="Y1174" s="347">
        <f t="shared" si="217"/>
        <v>0</v>
      </c>
      <c r="Z1174" s="347">
        <f t="shared" si="218"/>
        <v>0</v>
      </c>
      <c r="AA1174" s="347">
        <f t="shared" si="219"/>
        <v>0</v>
      </c>
      <c r="AB1174" s="347" t="str">
        <f t="shared" si="220"/>
        <v/>
      </c>
      <c r="AC1174" s="347" t="str">
        <f t="shared" si="221"/>
        <v/>
      </c>
      <c r="AD1174" s="347" t="str">
        <f t="shared" si="222"/>
        <v/>
      </c>
      <c r="AE1174" s="347" t="str">
        <f t="shared" si="223"/>
        <v/>
      </c>
    </row>
    <row r="1175" spans="1:31" s="344" customFormat="1" ht="21" customHeight="1" x14ac:dyDescent="0.25">
      <c r="A1175" s="346" t="s">
        <v>13894</v>
      </c>
      <c r="B1175" s="346" t="s">
        <v>16336</v>
      </c>
      <c r="C1175" s="346" t="s">
        <v>14940</v>
      </c>
      <c r="D1175" s="346" t="s">
        <v>1</v>
      </c>
      <c r="E1175" s="346" t="s">
        <v>103</v>
      </c>
      <c r="F1175" s="346">
        <v>3</v>
      </c>
      <c r="G1175" s="346">
        <v>0</v>
      </c>
      <c r="H1175" s="346">
        <v>2</v>
      </c>
      <c r="I1175" s="346"/>
      <c r="J1175" s="346" t="s">
        <v>14940</v>
      </c>
      <c r="K1175" s="346"/>
      <c r="L1175" s="346" t="s">
        <v>14957</v>
      </c>
      <c r="M1175" s="346" t="s">
        <v>14940</v>
      </c>
      <c r="N1175" s="346" t="s">
        <v>126</v>
      </c>
      <c r="O1175" s="346" t="s">
        <v>14942</v>
      </c>
      <c r="P1175" s="346" t="s">
        <v>14943</v>
      </c>
      <c r="Q1175" s="346" t="s">
        <v>14944</v>
      </c>
      <c r="R1175" s="347">
        <f t="shared" si="210"/>
        <v>0</v>
      </c>
      <c r="S1175" s="347">
        <f t="shared" si="211"/>
        <v>0</v>
      </c>
      <c r="T1175" s="347">
        <f t="shared" si="212"/>
        <v>0</v>
      </c>
      <c r="U1175" s="347">
        <f t="shared" si="213"/>
        <v>0</v>
      </c>
      <c r="V1175" s="347">
        <f t="shared" si="214"/>
        <v>0</v>
      </c>
      <c r="W1175" s="347">
        <f t="shared" si="215"/>
        <v>0</v>
      </c>
      <c r="X1175" s="347">
        <f t="shared" si="216"/>
        <v>0</v>
      </c>
      <c r="Y1175" s="347">
        <f t="shared" si="217"/>
        <v>0</v>
      </c>
      <c r="Z1175" s="347">
        <f t="shared" si="218"/>
        <v>0</v>
      </c>
      <c r="AA1175" s="347">
        <f t="shared" si="219"/>
        <v>0</v>
      </c>
      <c r="AB1175" s="347" t="str">
        <f t="shared" si="220"/>
        <v/>
      </c>
      <c r="AC1175" s="347" t="str">
        <f t="shared" si="221"/>
        <v/>
      </c>
      <c r="AD1175" s="347" t="str">
        <f t="shared" si="222"/>
        <v/>
      </c>
      <c r="AE1175" s="347" t="str">
        <f t="shared" si="223"/>
        <v/>
      </c>
    </row>
    <row r="1176" spans="1:31" s="344" customFormat="1" ht="21" customHeight="1" x14ac:dyDescent="0.25">
      <c r="A1176" s="346" t="s">
        <v>13894</v>
      </c>
      <c r="B1176" s="346" t="s">
        <v>16337</v>
      </c>
      <c r="C1176" s="346" t="s">
        <v>14946</v>
      </c>
      <c r="D1176" s="346" t="s">
        <v>1</v>
      </c>
      <c r="E1176" s="346" t="s">
        <v>103</v>
      </c>
      <c r="F1176" s="346">
        <v>4</v>
      </c>
      <c r="G1176" s="346">
        <v>0</v>
      </c>
      <c r="H1176" s="346">
        <v>2</v>
      </c>
      <c r="I1176" s="346"/>
      <c r="J1176" s="346" t="s">
        <v>14946</v>
      </c>
      <c r="K1176" s="346"/>
      <c r="L1176" s="346" t="s">
        <v>14959</v>
      </c>
      <c r="M1176" s="346" t="s">
        <v>14946</v>
      </c>
      <c r="N1176" s="346" t="s">
        <v>14948</v>
      </c>
      <c r="O1176" s="346" t="s">
        <v>14949</v>
      </c>
      <c r="P1176" s="346" t="s">
        <v>14950</v>
      </c>
      <c r="Q1176" s="346" t="s">
        <v>14951</v>
      </c>
      <c r="R1176" s="347">
        <f t="shared" si="210"/>
        <v>0</v>
      </c>
      <c r="S1176" s="347">
        <f t="shared" si="211"/>
        <v>0</v>
      </c>
      <c r="T1176" s="347">
        <f t="shared" si="212"/>
        <v>0</v>
      </c>
      <c r="U1176" s="347">
        <f t="shared" si="213"/>
        <v>0</v>
      </c>
      <c r="V1176" s="347">
        <f t="shared" si="214"/>
        <v>0</v>
      </c>
      <c r="W1176" s="347">
        <f t="shared" si="215"/>
        <v>0</v>
      </c>
      <c r="X1176" s="347">
        <f t="shared" si="216"/>
        <v>0</v>
      </c>
      <c r="Y1176" s="347">
        <f t="shared" si="217"/>
        <v>0</v>
      </c>
      <c r="Z1176" s="347">
        <f t="shared" si="218"/>
        <v>0</v>
      </c>
      <c r="AA1176" s="347">
        <f t="shared" si="219"/>
        <v>0</v>
      </c>
      <c r="AB1176" s="347" t="str">
        <f t="shared" si="220"/>
        <v/>
      </c>
      <c r="AC1176" s="347" t="str">
        <f t="shared" si="221"/>
        <v/>
      </c>
      <c r="AD1176" s="347" t="str">
        <f t="shared" si="222"/>
        <v/>
      </c>
      <c r="AE1176" s="347" t="str">
        <f t="shared" si="223"/>
        <v/>
      </c>
    </row>
    <row r="1177" spans="1:31" s="344" customFormat="1" ht="21" customHeight="1" x14ac:dyDescent="0.25">
      <c r="A1177" s="346" t="s">
        <v>13894</v>
      </c>
      <c r="B1177" s="346" t="s">
        <v>16338</v>
      </c>
      <c r="C1177" s="346" t="s">
        <v>16339</v>
      </c>
      <c r="D1177" s="346" t="s">
        <v>1</v>
      </c>
      <c r="E1177" s="346" t="s">
        <v>14954</v>
      </c>
      <c r="F1177" s="346">
        <v>5</v>
      </c>
      <c r="G1177" s="346">
        <v>0</v>
      </c>
      <c r="H1177" s="346">
        <v>0</v>
      </c>
      <c r="I1177" s="346"/>
      <c r="J1177" s="346"/>
      <c r="K1177" s="346"/>
      <c r="L1177" s="346"/>
      <c r="M1177" s="346"/>
      <c r="N1177" s="346"/>
      <c r="O1177" s="346"/>
      <c r="P1177" s="346"/>
      <c r="Q1177" s="346"/>
      <c r="R1177" s="347">
        <f t="shared" si="210"/>
        <v>0</v>
      </c>
      <c r="S1177" s="347">
        <f t="shared" si="211"/>
        <v>0</v>
      </c>
      <c r="T1177" s="347">
        <f t="shared" si="212"/>
        <v>0</v>
      </c>
      <c r="U1177" s="347">
        <f t="shared" si="213"/>
        <v>0</v>
      </c>
      <c r="V1177" s="347">
        <f t="shared" si="214"/>
        <v>0</v>
      </c>
      <c r="W1177" s="347">
        <f t="shared" si="215"/>
        <v>0</v>
      </c>
      <c r="X1177" s="347">
        <f t="shared" si="216"/>
        <v>0</v>
      </c>
      <c r="Y1177" s="347">
        <f t="shared" si="217"/>
        <v>0</v>
      </c>
      <c r="Z1177" s="347">
        <f t="shared" si="218"/>
        <v>0</v>
      </c>
      <c r="AA1177" s="347">
        <f t="shared" si="219"/>
        <v>0</v>
      </c>
      <c r="AB1177" s="347" t="str">
        <f t="shared" si="220"/>
        <v/>
      </c>
      <c r="AC1177" s="347" t="str">
        <f t="shared" si="221"/>
        <v/>
      </c>
      <c r="AD1177" s="347" t="str">
        <f t="shared" si="222"/>
        <v/>
      </c>
      <c r="AE1177" s="347" t="str">
        <f t="shared" si="223"/>
        <v/>
      </c>
    </row>
    <row r="1178" spans="1:31" s="344" customFormat="1" ht="21" customHeight="1" x14ac:dyDescent="0.25">
      <c r="A1178" s="346" t="s">
        <v>13903</v>
      </c>
      <c r="B1178" s="346" t="s">
        <v>16340</v>
      </c>
      <c r="C1178" s="346" t="s">
        <v>16341</v>
      </c>
      <c r="D1178" s="346" t="s">
        <v>4</v>
      </c>
      <c r="E1178" s="346" t="s">
        <v>103</v>
      </c>
      <c r="F1178" s="346">
        <v>1</v>
      </c>
      <c r="G1178" s="346">
        <v>4</v>
      </c>
      <c r="H1178" s="346">
        <v>0</v>
      </c>
      <c r="I1178" s="346" t="s">
        <v>16341</v>
      </c>
      <c r="J1178" s="346"/>
      <c r="K1178" s="346" t="s">
        <v>16342</v>
      </c>
      <c r="L1178" s="346"/>
      <c r="M1178" s="346" t="s">
        <v>16341</v>
      </c>
      <c r="N1178" s="346" t="s">
        <v>16343</v>
      </c>
      <c r="O1178" s="346" t="s">
        <v>16344</v>
      </c>
      <c r="P1178" s="346" t="s">
        <v>16345</v>
      </c>
      <c r="Q1178" s="346" t="s">
        <v>16346</v>
      </c>
      <c r="R1178" s="347">
        <f t="shared" si="210"/>
        <v>0</v>
      </c>
      <c r="S1178" s="347">
        <f t="shared" si="211"/>
        <v>0</v>
      </c>
      <c r="T1178" s="347">
        <f t="shared" si="212"/>
        <v>0</v>
      </c>
      <c r="U1178" s="347">
        <f t="shared" si="213"/>
        <v>0</v>
      </c>
      <c r="V1178" s="347">
        <f t="shared" si="214"/>
        <v>0</v>
      </c>
      <c r="W1178" s="347">
        <f t="shared" si="215"/>
        <v>0</v>
      </c>
      <c r="X1178" s="347">
        <f t="shared" si="216"/>
        <v>0</v>
      </c>
      <c r="Y1178" s="347">
        <f t="shared" si="217"/>
        <v>0</v>
      </c>
      <c r="Z1178" s="347">
        <f t="shared" si="218"/>
        <v>0</v>
      </c>
      <c r="AA1178" s="347">
        <f t="shared" si="219"/>
        <v>0</v>
      </c>
      <c r="AB1178" s="347" t="str">
        <f t="shared" si="220"/>
        <v/>
      </c>
      <c r="AC1178" s="347" t="str">
        <f t="shared" si="221"/>
        <v/>
      </c>
      <c r="AD1178" s="347" t="str">
        <f t="shared" si="222"/>
        <v/>
      </c>
      <c r="AE1178" s="347" t="str">
        <f t="shared" si="223"/>
        <v/>
      </c>
    </row>
    <row r="1179" spans="1:31" s="344" customFormat="1" ht="21" customHeight="1" x14ac:dyDescent="0.25">
      <c r="A1179" s="346" t="s">
        <v>13903</v>
      </c>
      <c r="B1179" s="346" t="s">
        <v>16347</v>
      </c>
      <c r="C1179" s="346" t="s">
        <v>16348</v>
      </c>
      <c r="D1179" s="346" t="s">
        <v>4</v>
      </c>
      <c r="E1179" s="346" t="s">
        <v>103</v>
      </c>
      <c r="F1179" s="346">
        <v>2</v>
      </c>
      <c r="G1179" s="346">
        <v>3</v>
      </c>
      <c r="H1179" s="346">
        <v>0</v>
      </c>
      <c r="I1179" s="346" t="s">
        <v>16348</v>
      </c>
      <c r="J1179" s="346"/>
      <c r="K1179" s="346" t="s">
        <v>16349</v>
      </c>
      <c r="L1179" s="346"/>
      <c r="M1179" s="346" t="s">
        <v>16348</v>
      </c>
      <c r="N1179" s="346" t="s">
        <v>16350</v>
      </c>
      <c r="O1179" s="346" t="s">
        <v>15965</v>
      </c>
      <c r="P1179" s="346" t="s">
        <v>16351</v>
      </c>
      <c r="Q1179" s="346" t="s">
        <v>16352</v>
      </c>
      <c r="R1179" s="347">
        <f t="shared" si="210"/>
        <v>0</v>
      </c>
      <c r="S1179" s="347">
        <f t="shared" si="211"/>
        <v>0</v>
      </c>
      <c r="T1179" s="347">
        <f t="shared" si="212"/>
        <v>0</v>
      </c>
      <c r="U1179" s="347">
        <f t="shared" si="213"/>
        <v>0</v>
      </c>
      <c r="V1179" s="347">
        <f t="shared" si="214"/>
        <v>0</v>
      </c>
      <c r="W1179" s="347">
        <f t="shared" si="215"/>
        <v>0</v>
      </c>
      <c r="X1179" s="347">
        <f t="shared" si="216"/>
        <v>0</v>
      </c>
      <c r="Y1179" s="347">
        <f t="shared" si="217"/>
        <v>0</v>
      </c>
      <c r="Z1179" s="347">
        <f t="shared" si="218"/>
        <v>0</v>
      </c>
      <c r="AA1179" s="347">
        <f t="shared" si="219"/>
        <v>0</v>
      </c>
      <c r="AB1179" s="347" t="str">
        <f t="shared" si="220"/>
        <v/>
      </c>
      <c r="AC1179" s="347" t="str">
        <f t="shared" si="221"/>
        <v/>
      </c>
      <c r="AD1179" s="347" t="str">
        <f t="shared" si="222"/>
        <v/>
      </c>
      <c r="AE1179" s="347" t="str">
        <f t="shared" si="223"/>
        <v/>
      </c>
    </row>
    <row r="1180" spans="1:31" s="344" customFormat="1" ht="21" customHeight="1" x14ac:dyDescent="0.25">
      <c r="A1180" s="346" t="s">
        <v>13903</v>
      </c>
      <c r="B1180" s="346" t="s">
        <v>16353</v>
      </c>
      <c r="C1180" s="346" t="s">
        <v>14933</v>
      </c>
      <c r="D1180" s="346" t="s">
        <v>4</v>
      </c>
      <c r="E1180" s="346" t="s">
        <v>103</v>
      </c>
      <c r="F1180" s="346">
        <v>3</v>
      </c>
      <c r="G1180" s="346">
        <v>3</v>
      </c>
      <c r="H1180" s="346">
        <v>0</v>
      </c>
      <c r="I1180" s="346" t="s">
        <v>14933</v>
      </c>
      <c r="J1180" s="346"/>
      <c r="K1180" s="346" t="s">
        <v>14934</v>
      </c>
      <c r="L1180" s="346"/>
      <c r="M1180" s="346" t="s">
        <v>14933</v>
      </c>
      <c r="N1180" s="346" t="s">
        <v>14935</v>
      </c>
      <c r="O1180" s="346" t="s">
        <v>14936</v>
      </c>
      <c r="P1180" s="346" t="s">
        <v>14937</v>
      </c>
      <c r="Q1180" s="346" t="s">
        <v>14938</v>
      </c>
      <c r="R1180" s="347">
        <f t="shared" si="210"/>
        <v>0</v>
      </c>
      <c r="S1180" s="347">
        <f t="shared" si="211"/>
        <v>0</v>
      </c>
      <c r="T1180" s="347">
        <f t="shared" si="212"/>
        <v>0</v>
      </c>
      <c r="U1180" s="347">
        <f t="shared" si="213"/>
        <v>0</v>
      </c>
      <c r="V1180" s="347">
        <f t="shared" si="214"/>
        <v>0</v>
      </c>
      <c r="W1180" s="347">
        <f t="shared" si="215"/>
        <v>0</v>
      </c>
      <c r="X1180" s="347">
        <f t="shared" si="216"/>
        <v>0</v>
      </c>
      <c r="Y1180" s="347">
        <f t="shared" si="217"/>
        <v>0</v>
      </c>
      <c r="Z1180" s="347">
        <f t="shared" si="218"/>
        <v>0</v>
      </c>
      <c r="AA1180" s="347">
        <f t="shared" si="219"/>
        <v>0</v>
      </c>
      <c r="AB1180" s="347" t="str">
        <f t="shared" si="220"/>
        <v/>
      </c>
      <c r="AC1180" s="347" t="str">
        <f t="shared" si="221"/>
        <v/>
      </c>
      <c r="AD1180" s="347" t="str">
        <f t="shared" si="222"/>
        <v/>
      </c>
      <c r="AE1180" s="347" t="str">
        <f t="shared" si="223"/>
        <v/>
      </c>
    </row>
    <row r="1181" spans="1:31" s="344" customFormat="1" ht="21" customHeight="1" x14ac:dyDescent="0.25">
      <c r="A1181" s="346" t="s">
        <v>13903</v>
      </c>
      <c r="B1181" s="346" t="s">
        <v>16354</v>
      </c>
      <c r="C1181" s="346" t="s">
        <v>14940</v>
      </c>
      <c r="D1181" s="346" t="s">
        <v>4</v>
      </c>
      <c r="E1181" s="346" t="s">
        <v>103</v>
      </c>
      <c r="F1181" s="346">
        <v>4</v>
      </c>
      <c r="G1181" s="346">
        <v>2</v>
      </c>
      <c r="H1181" s="346">
        <v>0</v>
      </c>
      <c r="I1181" s="346" t="s">
        <v>14940</v>
      </c>
      <c r="J1181" s="346"/>
      <c r="K1181" s="346" t="s">
        <v>14941</v>
      </c>
      <c r="L1181" s="346"/>
      <c r="M1181" s="346" t="s">
        <v>14940</v>
      </c>
      <c r="N1181" s="346" t="s">
        <v>126</v>
      </c>
      <c r="O1181" s="346" t="s">
        <v>14942</v>
      </c>
      <c r="P1181" s="346" t="s">
        <v>14943</v>
      </c>
      <c r="Q1181" s="346" t="s">
        <v>14944</v>
      </c>
      <c r="R1181" s="347">
        <f t="shared" si="210"/>
        <v>0</v>
      </c>
      <c r="S1181" s="347">
        <f t="shared" si="211"/>
        <v>0</v>
      </c>
      <c r="T1181" s="347">
        <f t="shared" si="212"/>
        <v>0</v>
      </c>
      <c r="U1181" s="347">
        <f t="shared" si="213"/>
        <v>0</v>
      </c>
      <c r="V1181" s="347">
        <f t="shared" si="214"/>
        <v>0</v>
      </c>
      <c r="W1181" s="347">
        <f t="shared" si="215"/>
        <v>0</v>
      </c>
      <c r="X1181" s="347">
        <f t="shared" si="216"/>
        <v>0</v>
      </c>
      <c r="Y1181" s="347">
        <f t="shared" si="217"/>
        <v>0</v>
      </c>
      <c r="Z1181" s="347">
        <f t="shared" si="218"/>
        <v>0</v>
      </c>
      <c r="AA1181" s="347">
        <f t="shared" si="219"/>
        <v>0</v>
      </c>
      <c r="AB1181" s="347" t="str">
        <f t="shared" si="220"/>
        <v/>
      </c>
      <c r="AC1181" s="347" t="str">
        <f t="shared" si="221"/>
        <v/>
      </c>
      <c r="AD1181" s="347" t="str">
        <f t="shared" si="222"/>
        <v/>
      </c>
      <c r="AE1181" s="347" t="str">
        <f t="shared" si="223"/>
        <v/>
      </c>
    </row>
    <row r="1182" spans="1:31" s="344" customFormat="1" ht="21" customHeight="1" x14ac:dyDescent="0.25">
      <c r="A1182" s="346" t="s">
        <v>13903</v>
      </c>
      <c r="B1182" s="346" t="s">
        <v>16355</v>
      </c>
      <c r="C1182" s="346" t="s">
        <v>16356</v>
      </c>
      <c r="D1182" s="346" t="s">
        <v>4</v>
      </c>
      <c r="E1182" s="346" t="s">
        <v>14954</v>
      </c>
      <c r="F1182" s="346">
        <v>5</v>
      </c>
      <c r="G1182" s="346">
        <v>0</v>
      </c>
      <c r="H1182" s="346">
        <v>0</v>
      </c>
      <c r="I1182" s="346"/>
      <c r="J1182" s="346"/>
      <c r="K1182" s="346"/>
      <c r="L1182" s="346"/>
      <c r="M1182" s="346"/>
      <c r="N1182" s="346"/>
      <c r="O1182" s="346"/>
      <c r="P1182" s="346"/>
      <c r="Q1182" s="346"/>
      <c r="R1182" s="347">
        <f t="shared" si="210"/>
        <v>0</v>
      </c>
      <c r="S1182" s="347">
        <f t="shared" si="211"/>
        <v>0</v>
      </c>
      <c r="T1182" s="347">
        <f t="shared" si="212"/>
        <v>0</v>
      </c>
      <c r="U1182" s="347">
        <f t="shared" si="213"/>
        <v>0</v>
      </c>
      <c r="V1182" s="347">
        <f t="shared" si="214"/>
        <v>0</v>
      </c>
      <c r="W1182" s="347">
        <f t="shared" si="215"/>
        <v>0</v>
      </c>
      <c r="X1182" s="347">
        <f t="shared" si="216"/>
        <v>0</v>
      </c>
      <c r="Y1182" s="347">
        <f t="shared" si="217"/>
        <v>0</v>
      </c>
      <c r="Z1182" s="347">
        <f t="shared" si="218"/>
        <v>0</v>
      </c>
      <c r="AA1182" s="347">
        <f t="shared" si="219"/>
        <v>0</v>
      </c>
      <c r="AB1182" s="347" t="str">
        <f t="shared" si="220"/>
        <v/>
      </c>
      <c r="AC1182" s="347" t="str">
        <f t="shared" si="221"/>
        <v/>
      </c>
      <c r="AD1182" s="347" t="str">
        <f t="shared" si="222"/>
        <v/>
      </c>
      <c r="AE1182" s="347" t="str">
        <f t="shared" si="223"/>
        <v/>
      </c>
    </row>
    <row r="1183" spans="1:31" s="344" customFormat="1" ht="21" customHeight="1" x14ac:dyDescent="0.25">
      <c r="A1183" s="346" t="s">
        <v>13903</v>
      </c>
      <c r="B1183" s="346" t="s">
        <v>16357</v>
      </c>
      <c r="C1183" s="346" t="s">
        <v>16341</v>
      </c>
      <c r="D1183" s="346" t="s">
        <v>1</v>
      </c>
      <c r="E1183" s="346" t="s">
        <v>103</v>
      </c>
      <c r="F1183" s="346">
        <v>1</v>
      </c>
      <c r="G1183" s="346">
        <v>0</v>
      </c>
      <c r="H1183" s="346">
        <v>3</v>
      </c>
      <c r="I1183" s="346"/>
      <c r="J1183" s="346" t="s">
        <v>16341</v>
      </c>
      <c r="K1183" s="346"/>
      <c r="L1183" s="346" t="s">
        <v>16358</v>
      </c>
      <c r="M1183" s="346" t="s">
        <v>16341</v>
      </c>
      <c r="N1183" s="346" t="s">
        <v>16343</v>
      </c>
      <c r="O1183" s="346" t="s">
        <v>16344</v>
      </c>
      <c r="P1183" s="346" t="s">
        <v>16345</v>
      </c>
      <c r="Q1183" s="346" t="s">
        <v>16346</v>
      </c>
      <c r="R1183" s="347">
        <f t="shared" si="210"/>
        <v>0</v>
      </c>
      <c r="S1183" s="347">
        <f t="shared" si="211"/>
        <v>0</v>
      </c>
      <c r="T1183" s="347">
        <f t="shared" si="212"/>
        <v>0</v>
      </c>
      <c r="U1183" s="347">
        <f t="shared" si="213"/>
        <v>0</v>
      </c>
      <c r="V1183" s="347">
        <f t="shared" si="214"/>
        <v>0</v>
      </c>
      <c r="W1183" s="347">
        <f t="shared" si="215"/>
        <v>0</v>
      </c>
      <c r="X1183" s="347">
        <f t="shared" si="216"/>
        <v>0</v>
      </c>
      <c r="Y1183" s="347">
        <f t="shared" si="217"/>
        <v>0</v>
      </c>
      <c r="Z1183" s="347">
        <f t="shared" si="218"/>
        <v>0</v>
      </c>
      <c r="AA1183" s="347">
        <f t="shared" si="219"/>
        <v>0</v>
      </c>
      <c r="AB1183" s="347" t="str">
        <f t="shared" si="220"/>
        <v/>
      </c>
      <c r="AC1183" s="347" t="str">
        <f t="shared" si="221"/>
        <v/>
      </c>
      <c r="AD1183" s="347" t="str">
        <f t="shared" si="222"/>
        <v/>
      </c>
      <c r="AE1183" s="347" t="str">
        <f t="shared" si="223"/>
        <v/>
      </c>
    </row>
    <row r="1184" spans="1:31" s="344" customFormat="1" ht="21" customHeight="1" x14ac:dyDescent="0.25">
      <c r="A1184" s="346" t="s">
        <v>13903</v>
      </c>
      <c r="B1184" s="346" t="s">
        <v>16359</v>
      </c>
      <c r="C1184" s="346" t="s">
        <v>16348</v>
      </c>
      <c r="D1184" s="346" t="s">
        <v>1</v>
      </c>
      <c r="E1184" s="346" t="s">
        <v>103</v>
      </c>
      <c r="F1184" s="346">
        <v>2</v>
      </c>
      <c r="G1184" s="346">
        <v>0</v>
      </c>
      <c r="H1184" s="346">
        <v>3</v>
      </c>
      <c r="I1184" s="346"/>
      <c r="J1184" s="346" t="s">
        <v>16348</v>
      </c>
      <c r="K1184" s="346"/>
      <c r="L1184" s="346" t="s">
        <v>16360</v>
      </c>
      <c r="M1184" s="346" t="s">
        <v>16348</v>
      </c>
      <c r="N1184" s="346" t="s">
        <v>16350</v>
      </c>
      <c r="O1184" s="346" t="s">
        <v>15965</v>
      </c>
      <c r="P1184" s="346" t="s">
        <v>16351</v>
      </c>
      <c r="Q1184" s="346" t="s">
        <v>16352</v>
      </c>
      <c r="R1184" s="347">
        <f t="shared" si="210"/>
        <v>0</v>
      </c>
      <c r="S1184" s="347">
        <f t="shared" si="211"/>
        <v>0</v>
      </c>
      <c r="T1184" s="347">
        <f t="shared" si="212"/>
        <v>0</v>
      </c>
      <c r="U1184" s="347">
        <f t="shared" si="213"/>
        <v>0</v>
      </c>
      <c r="V1184" s="347">
        <f t="shared" si="214"/>
        <v>0</v>
      </c>
      <c r="W1184" s="347">
        <f t="shared" si="215"/>
        <v>0</v>
      </c>
      <c r="X1184" s="347">
        <f t="shared" si="216"/>
        <v>0</v>
      </c>
      <c r="Y1184" s="347">
        <f t="shared" si="217"/>
        <v>0</v>
      </c>
      <c r="Z1184" s="347">
        <f t="shared" si="218"/>
        <v>0</v>
      </c>
      <c r="AA1184" s="347">
        <f t="shared" si="219"/>
        <v>0</v>
      </c>
      <c r="AB1184" s="347" t="str">
        <f t="shared" si="220"/>
        <v/>
      </c>
      <c r="AC1184" s="347" t="str">
        <f t="shared" si="221"/>
        <v/>
      </c>
      <c r="AD1184" s="347" t="str">
        <f t="shared" si="222"/>
        <v/>
      </c>
      <c r="AE1184" s="347" t="str">
        <f t="shared" si="223"/>
        <v/>
      </c>
    </row>
    <row r="1185" spans="1:31" s="344" customFormat="1" ht="21" customHeight="1" x14ac:dyDescent="0.25">
      <c r="A1185" s="346" t="s">
        <v>13903</v>
      </c>
      <c r="B1185" s="346" t="s">
        <v>16361</v>
      </c>
      <c r="C1185" s="346" t="s">
        <v>14940</v>
      </c>
      <c r="D1185" s="346" t="s">
        <v>1</v>
      </c>
      <c r="E1185" s="346" t="s">
        <v>103</v>
      </c>
      <c r="F1185" s="346">
        <v>3</v>
      </c>
      <c r="G1185" s="346">
        <v>0</v>
      </c>
      <c r="H1185" s="346">
        <v>2</v>
      </c>
      <c r="I1185" s="346"/>
      <c r="J1185" s="346" t="s">
        <v>14940</v>
      </c>
      <c r="K1185" s="346"/>
      <c r="L1185" s="346" t="s">
        <v>14957</v>
      </c>
      <c r="M1185" s="346" t="s">
        <v>14940</v>
      </c>
      <c r="N1185" s="346" t="s">
        <v>126</v>
      </c>
      <c r="O1185" s="346" t="s">
        <v>14942</v>
      </c>
      <c r="P1185" s="346" t="s">
        <v>14943</v>
      </c>
      <c r="Q1185" s="346" t="s">
        <v>14944</v>
      </c>
      <c r="R1185" s="347">
        <f t="shared" si="210"/>
        <v>0</v>
      </c>
      <c r="S1185" s="347">
        <f t="shared" si="211"/>
        <v>0</v>
      </c>
      <c r="T1185" s="347">
        <f t="shared" si="212"/>
        <v>0</v>
      </c>
      <c r="U1185" s="347">
        <f t="shared" si="213"/>
        <v>0</v>
      </c>
      <c r="V1185" s="347">
        <f t="shared" si="214"/>
        <v>0</v>
      </c>
      <c r="W1185" s="347">
        <f t="shared" si="215"/>
        <v>0</v>
      </c>
      <c r="X1185" s="347">
        <f t="shared" si="216"/>
        <v>0</v>
      </c>
      <c r="Y1185" s="347">
        <f t="shared" si="217"/>
        <v>0</v>
      </c>
      <c r="Z1185" s="347">
        <f t="shared" si="218"/>
        <v>0</v>
      </c>
      <c r="AA1185" s="347">
        <f t="shared" si="219"/>
        <v>0</v>
      </c>
      <c r="AB1185" s="347" t="str">
        <f t="shared" si="220"/>
        <v/>
      </c>
      <c r="AC1185" s="347" t="str">
        <f t="shared" si="221"/>
        <v/>
      </c>
      <c r="AD1185" s="347" t="str">
        <f t="shared" si="222"/>
        <v/>
      </c>
      <c r="AE1185" s="347" t="str">
        <f t="shared" si="223"/>
        <v/>
      </c>
    </row>
    <row r="1186" spans="1:31" s="344" customFormat="1" ht="21" customHeight="1" x14ac:dyDescent="0.25">
      <c r="A1186" s="346" t="s">
        <v>13903</v>
      </c>
      <c r="B1186" s="346" t="s">
        <v>16362</v>
      </c>
      <c r="C1186" s="346" t="s">
        <v>14946</v>
      </c>
      <c r="D1186" s="346" t="s">
        <v>1</v>
      </c>
      <c r="E1186" s="346" t="s">
        <v>103</v>
      </c>
      <c r="F1186" s="346">
        <v>4</v>
      </c>
      <c r="G1186" s="346">
        <v>0</v>
      </c>
      <c r="H1186" s="346">
        <v>2</v>
      </c>
      <c r="I1186" s="346"/>
      <c r="J1186" s="346" t="s">
        <v>14946</v>
      </c>
      <c r="K1186" s="346"/>
      <c r="L1186" s="346" t="s">
        <v>14959</v>
      </c>
      <c r="M1186" s="346" t="s">
        <v>14946</v>
      </c>
      <c r="N1186" s="346" t="s">
        <v>14948</v>
      </c>
      <c r="O1186" s="346" t="s">
        <v>14949</v>
      </c>
      <c r="P1186" s="346" t="s">
        <v>14950</v>
      </c>
      <c r="Q1186" s="346" t="s">
        <v>14951</v>
      </c>
      <c r="R1186" s="347">
        <f t="shared" si="210"/>
        <v>0</v>
      </c>
      <c r="S1186" s="347">
        <f t="shared" si="211"/>
        <v>0</v>
      </c>
      <c r="T1186" s="347">
        <f t="shared" si="212"/>
        <v>0</v>
      </c>
      <c r="U1186" s="347">
        <f t="shared" si="213"/>
        <v>0</v>
      </c>
      <c r="V1186" s="347">
        <f t="shared" si="214"/>
        <v>0</v>
      </c>
      <c r="W1186" s="347">
        <f t="shared" si="215"/>
        <v>0</v>
      </c>
      <c r="X1186" s="347">
        <f t="shared" si="216"/>
        <v>0</v>
      </c>
      <c r="Y1186" s="347">
        <f t="shared" si="217"/>
        <v>0</v>
      </c>
      <c r="Z1186" s="347">
        <f t="shared" si="218"/>
        <v>0</v>
      </c>
      <c r="AA1186" s="347">
        <f t="shared" si="219"/>
        <v>0</v>
      </c>
      <c r="AB1186" s="347" t="str">
        <f t="shared" si="220"/>
        <v/>
      </c>
      <c r="AC1186" s="347" t="str">
        <f t="shared" si="221"/>
        <v/>
      </c>
      <c r="AD1186" s="347" t="str">
        <f t="shared" si="222"/>
        <v/>
      </c>
      <c r="AE1186" s="347" t="str">
        <f t="shared" si="223"/>
        <v/>
      </c>
    </row>
    <row r="1187" spans="1:31" s="344" customFormat="1" ht="21" customHeight="1" x14ac:dyDescent="0.25">
      <c r="A1187" s="346" t="s">
        <v>13903</v>
      </c>
      <c r="B1187" s="346" t="s">
        <v>16363</v>
      </c>
      <c r="C1187" s="346" t="s">
        <v>16364</v>
      </c>
      <c r="D1187" s="346" t="s">
        <v>1</v>
      </c>
      <c r="E1187" s="346" t="s">
        <v>14954</v>
      </c>
      <c r="F1187" s="346">
        <v>5</v>
      </c>
      <c r="G1187" s="346">
        <v>0</v>
      </c>
      <c r="H1187" s="346">
        <v>0</v>
      </c>
      <c r="I1187" s="346"/>
      <c r="J1187" s="346"/>
      <c r="K1187" s="346"/>
      <c r="L1187" s="346"/>
      <c r="M1187" s="346"/>
      <c r="N1187" s="346"/>
      <c r="O1187" s="346"/>
      <c r="P1187" s="346"/>
      <c r="Q1187" s="346"/>
      <c r="R1187" s="347">
        <f t="shared" si="210"/>
        <v>0</v>
      </c>
      <c r="S1187" s="347">
        <f t="shared" si="211"/>
        <v>0</v>
      </c>
      <c r="T1187" s="347">
        <f t="shared" si="212"/>
        <v>0</v>
      </c>
      <c r="U1187" s="347">
        <f t="shared" si="213"/>
        <v>0</v>
      </c>
      <c r="V1187" s="347">
        <f t="shared" si="214"/>
        <v>0</v>
      </c>
      <c r="W1187" s="347">
        <f t="shared" si="215"/>
        <v>0</v>
      </c>
      <c r="X1187" s="347">
        <f t="shared" si="216"/>
        <v>0</v>
      </c>
      <c r="Y1187" s="347">
        <f t="shared" si="217"/>
        <v>0</v>
      </c>
      <c r="Z1187" s="347">
        <f t="shared" si="218"/>
        <v>0</v>
      </c>
      <c r="AA1187" s="347">
        <f t="shared" si="219"/>
        <v>0</v>
      </c>
      <c r="AB1187" s="347" t="str">
        <f t="shared" si="220"/>
        <v/>
      </c>
      <c r="AC1187" s="347" t="str">
        <f t="shared" si="221"/>
        <v/>
      </c>
      <c r="AD1187" s="347" t="str">
        <f t="shared" si="222"/>
        <v/>
      </c>
      <c r="AE1187" s="347" t="str">
        <f t="shared" si="223"/>
        <v/>
      </c>
    </row>
    <row r="1188" spans="1:31" s="344" customFormat="1" ht="21" customHeight="1" x14ac:dyDescent="0.25">
      <c r="A1188" s="346" t="s">
        <v>13912</v>
      </c>
      <c r="B1188" s="346" t="s">
        <v>16365</v>
      </c>
      <c r="C1188" s="346" t="s">
        <v>15517</v>
      </c>
      <c r="D1188" s="346" t="s">
        <v>4</v>
      </c>
      <c r="E1188" s="346" t="s">
        <v>103</v>
      </c>
      <c r="F1188" s="346">
        <v>1</v>
      </c>
      <c r="G1188" s="346">
        <v>4</v>
      </c>
      <c r="H1188" s="346">
        <v>0</v>
      </c>
      <c r="I1188" s="346" t="s">
        <v>15517</v>
      </c>
      <c r="J1188" s="346"/>
      <c r="K1188" s="346" t="s">
        <v>15518</v>
      </c>
      <c r="L1188" s="346"/>
      <c r="M1188" s="346" t="s">
        <v>15517</v>
      </c>
      <c r="N1188" s="346" t="s">
        <v>15519</v>
      </c>
      <c r="O1188" s="346" t="s">
        <v>15520</v>
      </c>
      <c r="P1188" s="346" t="s">
        <v>15521</v>
      </c>
      <c r="Q1188" s="346" t="s">
        <v>15522</v>
      </c>
      <c r="R1188" s="347">
        <f t="shared" si="210"/>
        <v>0</v>
      </c>
      <c r="S1188" s="347">
        <f t="shared" si="211"/>
        <v>0</v>
      </c>
      <c r="T1188" s="347">
        <f t="shared" si="212"/>
        <v>0</v>
      </c>
      <c r="U1188" s="347">
        <f t="shared" si="213"/>
        <v>0</v>
      </c>
      <c r="V1188" s="347">
        <f t="shared" si="214"/>
        <v>0</v>
      </c>
      <c r="W1188" s="347">
        <f t="shared" si="215"/>
        <v>0</v>
      </c>
      <c r="X1188" s="347">
        <f t="shared" si="216"/>
        <v>0</v>
      </c>
      <c r="Y1188" s="347">
        <f t="shared" si="217"/>
        <v>0</v>
      </c>
      <c r="Z1188" s="347">
        <f t="shared" si="218"/>
        <v>0</v>
      </c>
      <c r="AA1188" s="347">
        <f t="shared" si="219"/>
        <v>0</v>
      </c>
      <c r="AB1188" s="347" t="str">
        <f t="shared" si="220"/>
        <v/>
      </c>
      <c r="AC1188" s="347" t="str">
        <f t="shared" si="221"/>
        <v/>
      </c>
      <c r="AD1188" s="347" t="str">
        <f t="shared" si="222"/>
        <v/>
      </c>
      <c r="AE1188" s="347" t="str">
        <f t="shared" si="223"/>
        <v/>
      </c>
    </row>
    <row r="1189" spans="1:31" s="344" customFormat="1" ht="21" customHeight="1" x14ac:dyDescent="0.25">
      <c r="A1189" s="346" t="s">
        <v>13912</v>
      </c>
      <c r="B1189" s="346" t="s">
        <v>16366</v>
      </c>
      <c r="C1189" s="346" t="s">
        <v>15524</v>
      </c>
      <c r="D1189" s="346" t="s">
        <v>4</v>
      </c>
      <c r="E1189" s="346" t="s">
        <v>103</v>
      </c>
      <c r="F1189" s="346">
        <v>2</v>
      </c>
      <c r="G1189" s="346">
        <v>3</v>
      </c>
      <c r="H1189" s="346">
        <v>0</v>
      </c>
      <c r="I1189" s="346" t="s">
        <v>15524</v>
      </c>
      <c r="J1189" s="346"/>
      <c r="K1189" s="346" t="s">
        <v>15525</v>
      </c>
      <c r="L1189" s="346"/>
      <c r="M1189" s="346" t="s">
        <v>15524</v>
      </c>
      <c r="N1189" s="346" t="s">
        <v>15526</v>
      </c>
      <c r="O1189" s="346" t="s">
        <v>16317</v>
      </c>
      <c r="P1189" s="346"/>
      <c r="Q1189" s="346"/>
      <c r="R1189" s="347">
        <f t="shared" si="210"/>
        <v>0</v>
      </c>
      <c r="S1189" s="347">
        <f t="shared" si="211"/>
        <v>0</v>
      </c>
      <c r="T1189" s="347">
        <f t="shared" si="212"/>
        <v>0</v>
      </c>
      <c r="U1189" s="347">
        <f t="shared" si="213"/>
        <v>0</v>
      </c>
      <c r="V1189" s="347">
        <f t="shared" si="214"/>
        <v>0</v>
      </c>
      <c r="W1189" s="347">
        <f t="shared" si="215"/>
        <v>0</v>
      </c>
      <c r="X1189" s="347">
        <f t="shared" si="216"/>
        <v>0</v>
      </c>
      <c r="Y1189" s="347">
        <f t="shared" si="217"/>
        <v>0</v>
      </c>
      <c r="Z1189" s="347">
        <f t="shared" si="218"/>
        <v>0</v>
      </c>
      <c r="AA1189" s="347">
        <f t="shared" si="219"/>
        <v>0</v>
      </c>
      <c r="AB1189" s="347" t="str">
        <f t="shared" si="220"/>
        <v/>
      </c>
      <c r="AC1189" s="347" t="str">
        <f t="shared" si="221"/>
        <v/>
      </c>
      <c r="AD1189" s="347" t="str">
        <f t="shared" si="222"/>
        <v/>
      </c>
      <c r="AE1189" s="347" t="str">
        <f t="shared" si="223"/>
        <v/>
      </c>
    </row>
    <row r="1190" spans="1:31" s="344" customFormat="1" ht="21" customHeight="1" x14ac:dyDescent="0.25">
      <c r="A1190" s="346" t="s">
        <v>13912</v>
      </c>
      <c r="B1190" s="346" t="s">
        <v>16367</v>
      </c>
      <c r="C1190" s="346" t="s">
        <v>14933</v>
      </c>
      <c r="D1190" s="346" t="s">
        <v>4</v>
      </c>
      <c r="E1190" s="346" t="s">
        <v>103</v>
      </c>
      <c r="F1190" s="346">
        <v>3</v>
      </c>
      <c r="G1190" s="346">
        <v>3</v>
      </c>
      <c r="H1190" s="346">
        <v>0</v>
      </c>
      <c r="I1190" s="346" t="s">
        <v>14933</v>
      </c>
      <c r="J1190" s="346"/>
      <c r="K1190" s="346" t="s">
        <v>14934</v>
      </c>
      <c r="L1190" s="346"/>
      <c r="M1190" s="346" t="s">
        <v>14933</v>
      </c>
      <c r="N1190" s="346" t="s">
        <v>14935</v>
      </c>
      <c r="O1190" s="346" t="s">
        <v>14936</v>
      </c>
      <c r="P1190" s="346" t="s">
        <v>14937</v>
      </c>
      <c r="Q1190" s="346" t="s">
        <v>14938</v>
      </c>
      <c r="R1190" s="347">
        <f t="shared" si="210"/>
        <v>0</v>
      </c>
      <c r="S1190" s="347">
        <f t="shared" si="211"/>
        <v>0</v>
      </c>
      <c r="T1190" s="347">
        <f t="shared" si="212"/>
        <v>0</v>
      </c>
      <c r="U1190" s="347">
        <f t="shared" si="213"/>
        <v>0</v>
      </c>
      <c r="V1190" s="347">
        <f t="shared" si="214"/>
        <v>0</v>
      </c>
      <c r="W1190" s="347">
        <f t="shared" si="215"/>
        <v>0</v>
      </c>
      <c r="X1190" s="347">
        <f t="shared" si="216"/>
        <v>0</v>
      </c>
      <c r="Y1190" s="347">
        <f t="shared" si="217"/>
        <v>0</v>
      </c>
      <c r="Z1190" s="347">
        <f t="shared" si="218"/>
        <v>0</v>
      </c>
      <c r="AA1190" s="347">
        <f t="shared" si="219"/>
        <v>0</v>
      </c>
      <c r="AB1190" s="347" t="str">
        <f t="shared" si="220"/>
        <v/>
      </c>
      <c r="AC1190" s="347" t="str">
        <f t="shared" si="221"/>
        <v/>
      </c>
      <c r="AD1190" s="347" t="str">
        <f t="shared" si="222"/>
        <v/>
      </c>
      <c r="AE1190" s="347" t="str">
        <f t="shared" si="223"/>
        <v/>
      </c>
    </row>
    <row r="1191" spans="1:31" s="344" customFormat="1" ht="21" customHeight="1" x14ac:dyDescent="0.25">
      <c r="A1191" s="346" t="s">
        <v>13912</v>
      </c>
      <c r="B1191" s="346" t="s">
        <v>16368</v>
      </c>
      <c r="C1191" s="346" t="s">
        <v>14940</v>
      </c>
      <c r="D1191" s="346" t="s">
        <v>4</v>
      </c>
      <c r="E1191" s="346" t="s">
        <v>103</v>
      </c>
      <c r="F1191" s="346">
        <v>4</v>
      </c>
      <c r="G1191" s="346">
        <v>2</v>
      </c>
      <c r="H1191" s="346">
        <v>0</v>
      </c>
      <c r="I1191" s="346" t="s">
        <v>14940</v>
      </c>
      <c r="J1191" s="346"/>
      <c r="K1191" s="346" t="s">
        <v>14941</v>
      </c>
      <c r="L1191" s="346"/>
      <c r="M1191" s="346" t="s">
        <v>14940</v>
      </c>
      <c r="N1191" s="346" t="s">
        <v>126</v>
      </c>
      <c r="O1191" s="346" t="s">
        <v>14942</v>
      </c>
      <c r="P1191" s="346" t="s">
        <v>14943</v>
      </c>
      <c r="Q1191" s="346" t="s">
        <v>14944</v>
      </c>
      <c r="R1191" s="347">
        <f t="shared" si="210"/>
        <v>0</v>
      </c>
      <c r="S1191" s="347">
        <f t="shared" si="211"/>
        <v>0</v>
      </c>
      <c r="T1191" s="347">
        <f t="shared" si="212"/>
        <v>0</v>
      </c>
      <c r="U1191" s="347">
        <f t="shared" si="213"/>
        <v>0</v>
      </c>
      <c r="V1191" s="347">
        <f t="shared" si="214"/>
        <v>0</v>
      </c>
      <c r="W1191" s="347">
        <f t="shared" si="215"/>
        <v>0</v>
      </c>
      <c r="X1191" s="347">
        <f t="shared" si="216"/>
        <v>0</v>
      </c>
      <c r="Y1191" s="347">
        <f t="shared" si="217"/>
        <v>0</v>
      </c>
      <c r="Z1191" s="347">
        <f t="shared" si="218"/>
        <v>0</v>
      </c>
      <c r="AA1191" s="347">
        <f t="shared" si="219"/>
        <v>0</v>
      </c>
      <c r="AB1191" s="347" t="str">
        <f t="shared" si="220"/>
        <v/>
      </c>
      <c r="AC1191" s="347" t="str">
        <f t="shared" si="221"/>
        <v/>
      </c>
      <c r="AD1191" s="347" t="str">
        <f t="shared" si="222"/>
        <v/>
      </c>
      <c r="AE1191" s="347" t="str">
        <f t="shared" si="223"/>
        <v/>
      </c>
    </row>
    <row r="1192" spans="1:31" s="344" customFormat="1" ht="21" customHeight="1" x14ac:dyDescent="0.25">
      <c r="A1192" s="346" t="s">
        <v>13912</v>
      </c>
      <c r="B1192" s="346" t="s">
        <v>16369</v>
      </c>
      <c r="C1192" s="346" t="s">
        <v>16370</v>
      </c>
      <c r="D1192" s="346" t="s">
        <v>4</v>
      </c>
      <c r="E1192" s="346" t="s">
        <v>14954</v>
      </c>
      <c r="F1192" s="346">
        <v>5</v>
      </c>
      <c r="G1192" s="346">
        <v>0</v>
      </c>
      <c r="H1192" s="346">
        <v>0</v>
      </c>
      <c r="I1192" s="346"/>
      <c r="J1192" s="346"/>
      <c r="K1192" s="346"/>
      <c r="L1192" s="346"/>
      <c r="M1192" s="346"/>
      <c r="N1192" s="346"/>
      <c r="O1192" s="346"/>
      <c r="P1192" s="346"/>
      <c r="Q1192" s="346"/>
      <c r="R1192" s="347">
        <f t="shared" si="210"/>
        <v>0</v>
      </c>
      <c r="S1192" s="347">
        <f t="shared" si="211"/>
        <v>0</v>
      </c>
      <c r="T1192" s="347">
        <f t="shared" si="212"/>
        <v>0</v>
      </c>
      <c r="U1192" s="347">
        <f t="shared" si="213"/>
        <v>0</v>
      </c>
      <c r="V1192" s="347">
        <f t="shared" si="214"/>
        <v>0</v>
      </c>
      <c r="W1192" s="347">
        <f t="shared" si="215"/>
        <v>0</v>
      </c>
      <c r="X1192" s="347">
        <f t="shared" si="216"/>
        <v>0</v>
      </c>
      <c r="Y1192" s="347">
        <f t="shared" si="217"/>
        <v>0</v>
      </c>
      <c r="Z1192" s="347">
        <f t="shared" si="218"/>
        <v>0</v>
      </c>
      <c r="AA1192" s="347">
        <f t="shared" si="219"/>
        <v>0</v>
      </c>
      <c r="AB1192" s="347" t="str">
        <f t="shared" si="220"/>
        <v/>
      </c>
      <c r="AC1192" s="347" t="str">
        <f t="shared" si="221"/>
        <v/>
      </c>
      <c r="AD1192" s="347" t="str">
        <f t="shared" si="222"/>
        <v/>
      </c>
      <c r="AE1192" s="347" t="str">
        <f t="shared" si="223"/>
        <v/>
      </c>
    </row>
    <row r="1193" spans="1:31" s="344" customFormat="1" ht="21" customHeight="1" x14ac:dyDescent="0.25">
      <c r="A1193" s="346" t="s">
        <v>13912</v>
      </c>
      <c r="B1193" s="346" t="s">
        <v>16371</v>
      </c>
      <c r="C1193" s="346" t="s">
        <v>15517</v>
      </c>
      <c r="D1193" s="346" t="s">
        <v>1</v>
      </c>
      <c r="E1193" s="346" t="s">
        <v>103</v>
      </c>
      <c r="F1193" s="346">
        <v>1</v>
      </c>
      <c r="G1193" s="346">
        <v>0</v>
      </c>
      <c r="H1193" s="346">
        <v>3</v>
      </c>
      <c r="I1193" s="346"/>
      <c r="J1193" s="346" t="s">
        <v>15517</v>
      </c>
      <c r="K1193" s="346"/>
      <c r="L1193" s="346" t="s">
        <v>15532</v>
      </c>
      <c r="M1193" s="346" t="s">
        <v>15517</v>
      </c>
      <c r="N1193" s="346" t="s">
        <v>15519</v>
      </c>
      <c r="O1193" s="346" t="s">
        <v>15520</v>
      </c>
      <c r="P1193" s="346" t="s">
        <v>15521</v>
      </c>
      <c r="Q1193" s="346" t="s">
        <v>15522</v>
      </c>
      <c r="R1193" s="347">
        <f t="shared" si="210"/>
        <v>0</v>
      </c>
      <c r="S1193" s="347">
        <f t="shared" si="211"/>
        <v>0</v>
      </c>
      <c r="T1193" s="347">
        <f t="shared" si="212"/>
        <v>0</v>
      </c>
      <c r="U1193" s="347">
        <f t="shared" si="213"/>
        <v>0</v>
      </c>
      <c r="V1193" s="347">
        <f t="shared" si="214"/>
        <v>0</v>
      </c>
      <c r="W1193" s="347">
        <f t="shared" si="215"/>
        <v>0</v>
      </c>
      <c r="X1193" s="347">
        <f t="shared" si="216"/>
        <v>0</v>
      </c>
      <c r="Y1193" s="347">
        <f t="shared" si="217"/>
        <v>0</v>
      </c>
      <c r="Z1193" s="347">
        <f t="shared" si="218"/>
        <v>0</v>
      </c>
      <c r="AA1193" s="347">
        <f t="shared" si="219"/>
        <v>0</v>
      </c>
      <c r="AB1193" s="347" t="str">
        <f t="shared" si="220"/>
        <v/>
      </c>
      <c r="AC1193" s="347" t="str">
        <f t="shared" si="221"/>
        <v/>
      </c>
      <c r="AD1193" s="347" t="str">
        <f t="shared" si="222"/>
        <v/>
      </c>
      <c r="AE1193" s="347" t="str">
        <f t="shared" si="223"/>
        <v/>
      </c>
    </row>
    <row r="1194" spans="1:31" s="344" customFormat="1" ht="21" customHeight="1" x14ac:dyDescent="0.25">
      <c r="A1194" s="346" t="s">
        <v>13912</v>
      </c>
      <c r="B1194" s="346" t="s">
        <v>16372</v>
      </c>
      <c r="C1194" s="346" t="s">
        <v>15524</v>
      </c>
      <c r="D1194" s="346" t="s">
        <v>1</v>
      </c>
      <c r="E1194" s="346" t="s">
        <v>103</v>
      </c>
      <c r="F1194" s="346">
        <v>2</v>
      </c>
      <c r="G1194" s="346">
        <v>0</v>
      </c>
      <c r="H1194" s="346">
        <v>3</v>
      </c>
      <c r="I1194" s="346"/>
      <c r="J1194" s="346" t="s">
        <v>15524</v>
      </c>
      <c r="K1194" s="346"/>
      <c r="L1194" s="346" t="s">
        <v>15534</v>
      </c>
      <c r="M1194" s="346" t="s">
        <v>15524</v>
      </c>
      <c r="N1194" s="346" t="s">
        <v>15526</v>
      </c>
      <c r="O1194" s="346" t="s">
        <v>16317</v>
      </c>
      <c r="P1194" s="346"/>
      <c r="Q1194" s="346"/>
      <c r="R1194" s="347">
        <f t="shared" si="210"/>
        <v>0</v>
      </c>
      <c r="S1194" s="347">
        <f t="shared" si="211"/>
        <v>0</v>
      </c>
      <c r="T1194" s="347">
        <f t="shared" si="212"/>
        <v>0</v>
      </c>
      <c r="U1194" s="347">
        <f t="shared" si="213"/>
        <v>0</v>
      </c>
      <c r="V1194" s="347">
        <f t="shared" si="214"/>
        <v>0</v>
      </c>
      <c r="W1194" s="347">
        <f t="shared" si="215"/>
        <v>0</v>
      </c>
      <c r="X1194" s="347">
        <f t="shared" si="216"/>
        <v>0</v>
      </c>
      <c r="Y1194" s="347">
        <f t="shared" si="217"/>
        <v>0</v>
      </c>
      <c r="Z1194" s="347">
        <f t="shared" si="218"/>
        <v>0</v>
      </c>
      <c r="AA1194" s="347">
        <f t="shared" si="219"/>
        <v>0</v>
      </c>
      <c r="AB1194" s="347" t="str">
        <f t="shared" si="220"/>
        <v/>
      </c>
      <c r="AC1194" s="347" t="str">
        <f t="shared" si="221"/>
        <v/>
      </c>
      <c r="AD1194" s="347" t="str">
        <f t="shared" si="222"/>
        <v/>
      </c>
      <c r="AE1194" s="347" t="str">
        <f t="shared" si="223"/>
        <v/>
      </c>
    </row>
    <row r="1195" spans="1:31" s="344" customFormat="1" ht="21" customHeight="1" x14ac:dyDescent="0.25">
      <c r="A1195" s="346" t="s">
        <v>13912</v>
      </c>
      <c r="B1195" s="346" t="s">
        <v>16373</v>
      </c>
      <c r="C1195" s="346" t="s">
        <v>14940</v>
      </c>
      <c r="D1195" s="346" t="s">
        <v>1</v>
      </c>
      <c r="E1195" s="346" t="s">
        <v>103</v>
      </c>
      <c r="F1195" s="346">
        <v>3</v>
      </c>
      <c r="G1195" s="346">
        <v>0</v>
      </c>
      <c r="H1195" s="346">
        <v>2</v>
      </c>
      <c r="I1195" s="346"/>
      <c r="J1195" s="346" t="s">
        <v>14940</v>
      </c>
      <c r="K1195" s="346"/>
      <c r="L1195" s="346" t="s">
        <v>14957</v>
      </c>
      <c r="M1195" s="346" t="s">
        <v>14940</v>
      </c>
      <c r="N1195" s="346" t="s">
        <v>126</v>
      </c>
      <c r="O1195" s="346" t="s">
        <v>14942</v>
      </c>
      <c r="P1195" s="346" t="s">
        <v>14943</v>
      </c>
      <c r="Q1195" s="346" t="s">
        <v>14944</v>
      </c>
      <c r="R1195" s="347">
        <f t="shared" si="210"/>
        <v>0</v>
      </c>
      <c r="S1195" s="347">
        <f t="shared" si="211"/>
        <v>0</v>
      </c>
      <c r="T1195" s="347">
        <f t="shared" si="212"/>
        <v>0</v>
      </c>
      <c r="U1195" s="347">
        <f t="shared" si="213"/>
        <v>0</v>
      </c>
      <c r="V1195" s="347">
        <f t="shared" si="214"/>
        <v>0</v>
      </c>
      <c r="W1195" s="347">
        <f t="shared" si="215"/>
        <v>0</v>
      </c>
      <c r="X1195" s="347">
        <f t="shared" si="216"/>
        <v>0</v>
      </c>
      <c r="Y1195" s="347">
        <f t="shared" si="217"/>
        <v>0</v>
      </c>
      <c r="Z1195" s="347">
        <f t="shared" si="218"/>
        <v>0</v>
      </c>
      <c r="AA1195" s="347">
        <f t="shared" si="219"/>
        <v>0</v>
      </c>
      <c r="AB1195" s="347" t="str">
        <f t="shared" si="220"/>
        <v/>
      </c>
      <c r="AC1195" s="347" t="str">
        <f t="shared" si="221"/>
        <v/>
      </c>
      <c r="AD1195" s="347" t="str">
        <f t="shared" si="222"/>
        <v/>
      </c>
      <c r="AE1195" s="347" t="str">
        <f t="shared" si="223"/>
        <v/>
      </c>
    </row>
    <row r="1196" spans="1:31" s="344" customFormat="1" ht="21" customHeight="1" x14ac:dyDescent="0.25">
      <c r="A1196" s="346" t="s">
        <v>13912</v>
      </c>
      <c r="B1196" s="346" t="s">
        <v>16374</v>
      </c>
      <c r="C1196" s="346" t="s">
        <v>14946</v>
      </c>
      <c r="D1196" s="346" t="s">
        <v>1</v>
      </c>
      <c r="E1196" s="346" t="s">
        <v>103</v>
      </c>
      <c r="F1196" s="346">
        <v>4</v>
      </c>
      <c r="G1196" s="346">
        <v>0</v>
      </c>
      <c r="H1196" s="346">
        <v>2</v>
      </c>
      <c r="I1196" s="346"/>
      <c r="J1196" s="346" t="s">
        <v>14946</v>
      </c>
      <c r="K1196" s="346"/>
      <c r="L1196" s="346" t="s">
        <v>14959</v>
      </c>
      <c r="M1196" s="346" t="s">
        <v>14946</v>
      </c>
      <c r="N1196" s="346" t="s">
        <v>14948</v>
      </c>
      <c r="O1196" s="346" t="s">
        <v>14949</v>
      </c>
      <c r="P1196" s="346" t="s">
        <v>14950</v>
      </c>
      <c r="Q1196" s="346" t="s">
        <v>14951</v>
      </c>
      <c r="R1196" s="347">
        <f t="shared" si="210"/>
        <v>0</v>
      </c>
      <c r="S1196" s="347">
        <f t="shared" si="211"/>
        <v>0</v>
      </c>
      <c r="T1196" s="347">
        <f t="shared" si="212"/>
        <v>0</v>
      </c>
      <c r="U1196" s="347">
        <f t="shared" si="213"/>
        <v>0</v>
      </c>
      <c r="V1196" s="347">
        <f t="shared" si="214"/>
        <v>0</v>
      </c>
      <c r="W1196" s="347">
        <f t="shared" si="215"/>
        <v>0</v>
      </c>
      <c r="X1196" s="347">
        <f t="shared" si="216"/>
        <v>0</v>
      </c>
      <c r="Y1196" s="347">
        <f t="shared" si="217"/>
        <v>0</v>
      </c>
      <c r="Z1196" s="347">
        <f t="shared" si="218"/>
        <v>0</v>
      </c>
      <c r="AA1196" s="347">
        <f t="shared" si="219"/>
        <v>0</v>
      </c>
      <c r="AB1196" s="347" t="str">
        <f t="shared" si="220"/>
        <v/>
      </c>
      <c r="AC1196" s="347" t="str">
        <f t="shared" si="221"/>
        <v/>
      </c>
      <c r="AD1196" s="347" t="str">
        <f t="shared" si="222"/>
        <v/>
      </c>
      <c r="AE1196" s="347" t="str">
        <f t="shared" si="223"/>
        <v/>
      </c>
    </row>
    <row r="1197" spans="1:31" s="344" customFormat="1" ht="21" customHeight="1" x14ac:dyDescent="0.25">
      <c r="A1197" s="346" t="s">
        <v>13912</v>
      </c>
      <c r="B1197" s="346" t="s">
        <v>16375</v>
      </c>
      <c r="C1197" s="346" t="s">
        <v>16376</v>
      </c>
      <c r="D1197" s="346" t="s">
        <v>1</v>
      </c>
      <c r="E1197" s="346" t="s">
        <v>14954</v>
      </c>
      <c r="F1197" s="346">
        <v>5</v>
      </c>
      <c r="G1197" s="346">
        <v>0</v>
      </c>
      <c r="H1197" s="346">
        <v>0</v>
      </c>
      <c r="I1197" s="346"/>
      <c r="J1197" s="346"/>
      <c r="K1197" s="346"/>
      <c r="L1197" s="346"/>
      <c r="M1197" s="346"/>
      <c r="N1197" s="346"/>
      <c r="O1197" s="346"/>
      <c r="P1197" s="346"/>
      <c r="Q1197" s="346"/>
      <c r="R1197" s="347">
        <f t="shared" si="210"/>
        <v>0</v>
      </c>
      <c r="S1197" s="347">
        <f t="shared" si="211"/>
        <v>0</v>
      </c>
      <c r="T1197" s="347">
        <f t="shared" si="212"/>
        <v>0</v>
      </c>
      <c r="U1197" s="347">
        <f t="shared" si="213"/>
        <v>0</v>
      </c>
      <c r="V1197" s="347">
        <f t="shared" si="214"/>
        <v>0</v>
      </c>
      <c r="W1197" s="347">
        <f t="shared" si="215"/>
        <v>0</v>
      </c>
      <c r="X1197" s="347">
        <f t="shared" si="216"/>
        <v>0</v>
      </c>
      <c r="Y1197" s="347">
        <f t="shared" si="217"/>
        <v>0</v>
      </c>
      <c r="Z1197" s="347">
        <f t="shared" si="218"/>
        <v>0</v>
      </c>
      <c r="AA1197" s="347">
        <f t="shared" si="219"/>
        <v>0</v>
      </c>
      <c r="AB1197" s="347" t="str">
        <f t="shared" si="220"/>
        <v/>
      </c>
      <c r="AC1197" s="347" t="str">
        <f t="shared" si="221"/>
        <v/>
      </c>
      <c r="AD1197" s="347" t="str">
        <f t="shared" si="222"/>
        <v/>
      </c>
      <c r="AE1197" s="347" t="str">
        <f t="shared" si="223"/>
        <v/>
      </c>
    </row>
    <row r="1198" spans="1:31" s="344" customFormat="1" ht="21" customHeight="1" x14ac:dyDescent="0.25">
      <c r="A1198" s="346" t="s">
        <v>13921</v>
      </c>
      <c r="B1198" s="346" t="s">
        <v>16377</v>
      </c>
      <c r="C1198" s="346" t="s">
        <v>15540</v>
      </c>
      <c r="D1198" s="346" t="s">
        <v>4</v>
      </c>
      <c r="E1198" s="346" t="s">
        <v>103</v>
      </c>
      <c r="F1198" s="346">
        <v>1</v>
      </c>
      <c r="G1198" s="346">
        <v>3</v>
      </c>
      <c r="H1198" s="346">
        <v>0</v>
      </c>
      <c r="I1198" s="346" t="s">
        <v>15540</v>
      </c>
      <c r="J1198" s="346"/>
      <c r="K1198" s="346" t="s">
        <v>15541</v>
      </c>
      <c r="L1198" s="346"/>
      <c r="M1198" s="346" t="s">
        <v>15540</v>
      </c>
      <c r="N1198" s="346" t="s">
        <v>15542</v>
      </c>
      <c r="O1198" s="346" t="s">
        <v>15543</v>
      </c>
      <c r="P1198" s="346" t="s">
        <v>11</v>
      </c>
      <c r="Q1198" s="346" t="s">
        <v>15544</v>
      </c>
      <c r="R1198" s="347">
        <f t="shared" si="210"/>
        <v>0</v>
      </c>
      <c r="S1198" s="347">
        <f t="shared" si="211"/>
        <v>0</v>
      </c>
      <c r="T1198" s="347">
        <f t="shared" si="212"/>
        <v>0</v>
      </c>
      <c r="U1198" s="347">
        <f t="shared" si="213"/>
        <v>0</v>
      </c>
      <c r="V1198" s="347">
        <f t="shared" si="214"/>
        <v>0</v>
      </c>
      <c r="W1198" s="347">
        <f t="shared" si="215"/>
        <v>0</v>
      </c>
      <c r="X1198" s="347">
        <f t="shared" si="216"/>
        <v>0</v>
      </c>
      <c r="Y1198" s="347">
        <f t="shared" si="217"/>
        <v>0</v>
      </c>
      <c r="Z1198" s="347">
        <f t="shared" si="218"/>
        <v>0</v>
      </c>
      <c r="AA1198" s="347">
        <f t="shared" si="219"/>
        <v>0</v>
      </c>
      <c r="AB1198" s="347" t="str">
        <f t="shared" si="220"/>
        <v/>
      </c>
      <c r="AC1198" s="347" t="str">
        <f t="shared" si="221"/>
        <v/>
      </c>
      <c r="AD1198" s="347" t="str">
        <f t="shared" si="222"/>
        <v/>
      </c>
      <c r="AE1198" s="347" t="str">
        <f t="shared" si="223"/>
        <v/>
      </c>
    </row>
    <row r="1199" spans="1:31" s="344" customFormat="1" ht="21" customHeight="1" x14ac:dyDescent="0.25">
      <c r="A1199" s="346" t="s">
        <v>13921</v>
      </c>
      <c r="B1199" s="346" t="s">
        <v>16378</v>
      </c>
      <c r="C1199" s="346" t="s">
        <v>15546</v>
      </c>
      <c r="D1199" s="346" t="s">
        <v>4</v>
      </c>
      <c r="E1199" s="346" t="s">
        <v>103</v>
      </c>
      <c r="F1199" s="346">
        <v>2</v>
      </c>
      <c r="G1199" s="346">
        <v>3</v>
      </c>
      <c r="H1199" s="346">
        <v>0</v>
      </c>
      <c r="I1199" s="346" t="s">
        <v>15546</v>
      </c>
      <c r="J1199" s="346"/>
      <c r="K1199" s="346" t="s">
        <v>15547</v>
      </c>
      <c r="L1199" s="346"/>
      <c r="M1199" s="346" t="s">
        <v>15546</v>
      </c>
      <c r="N1199" s="346" t="s">
        <v>15391</v>
      </c>
      <c r="O1199" s="346" t="s">
        <v>15393</v>
      </c>
      <c r="P1199" s="346" t="s">
        <v>15394</v>
      </c>
      <c r="Q1199" s="346" t="s">
        <v>15395</v>
      </c>
      <c r="R1199" s="347">
        <f t="shared" si="210"/>
        <v>0</v>
      </c>
      <c r="S1199" s="347">
        <f t="shared" si="211"/>
        <v>0</v>
      </c>
      <c r="T1199" s="347">
        <f t="shared" si="212"/>
        <v>0</v>
      </c>
      <c r="U1199" s="347">
        <f t="shared" si="213"/>
        <v>0</v>
      </c>
      <c r="V1199" s="347">
        <f t="shared" si="214"/>
        <v>0</v>
      </c>
      <c r="W1199" s="347">
        <f t="shared" si="215"/>
        <v>0</v>
      </c>
      <c r="X1199" s="347">
        <f t="shared" si="216"/>
        <v>0</v>
      </c>
      <c r="Y1199" s="347">
        <f t="shared" si="217"/>
        <v>0</v>
      </c>
      <c r="Z1199" s="347">
        <f t="shared" si="218"/>
        <v>0</v>
      </c>
      <c r="AA1199" s="347">
        <f t="shared" si="219"/>
        <v>0</v>
      </c>
      <c r="AB1199" s="347" t="str">
        <f t="shared" si="220"/>
        <v/>
      </c>
      <c r="AC1199" s="347" t="str">
        <f t="shared" si="221"/>
        <v/>
      </c>
      <c r="AD1199" s="347" t="str">
        <f t="shared" si="222"/>
        <v/>
      </c>
      <c r="AE1199" s="347" t="str">
        <f t="shared" si="223"/>
        <v/>
      </c>
    </row>
    <row r="1200" spans="1:31" s="344" customFormat="1" ht="21" customHeight="1" x14ac:dyDescent="0.25">
      <c r="A1200" s="346" t="s">
        <v>13921</v>
      </c>
      <c r="B1200" s="346" t="s">
        <v>16379</v>
      </c>
      <c r="C1200" s="346" t="s">
        <v>14933</v>
      </c>
      <c r="D1200" s="346" t="s">
        <v>4</v>
      </c>
      <c r="E1200" s="346" t="s">
        <v>103</v>
      </c>
      <c r="F1200" s="346">
        <v>3</v>
      </c>
      <c r="G1200" s="346">
        <v>3</v>
      </c>
      <c r="H1200" s="346">
        <v>0</v>
      </c>
      <c r="I1200" s="346" t="s">
        <v>14933</v>
      </c>
      <c r="J1200" s="346"/>
      <c r="K1200" s="346" t="s">
        <v>14934</v>
      </c>
      <c r="L1200" s="346"/>
      <c r="M1200" s="346" t="s">
        <v>14933</v>
      </c>
      <c r="N1200" s="346" t="s">
        <v>14935</v>
      </c>
      <c r="O1200" s="346" t="s">
        <v>14936</v>
      </c>
      <c r="P1200" s="346" t="s">
        <v>14937</v>
      </c>
      <c r="Q1200" s="346" t="s">
        <v>14938</v>
      </c>
      <c r="R1200" s="347">
        <f t="shared" si="210"/>
        <v>0</v>
      </c>
      <c r="S1200" s="347">
        <f t="shared" si="211"/>
        <v>0</v>
      </c>
      <c r="T1200" s="347">
        <f t="shared" si="212"/>
        <v>0</v>
      </c>
      <c r="U1200" s="347">
        <f t="shared" si="213"/>
        <v>0</v>
      </c>
      <c r="V1200" s="347">
        <f t="shared" si="214"/>
        <v>0</v>
      </c>
      <c r="W1200" s="347">
        <f t="shared" si="215"/>
        <v>0</v>
      </c>
      <c r="X1200" s="347">
        <f t="shared" si="216"/>
        <v>0</v>
      </c>
      <c r="Y1200" s="347">
        <f t="shared" si="217"/>
        <v>0</v>
      </c>
      <c r="Z1200" s="347">
        <f t="shared" si="218"/>
        <v>0</v>
      </c>
      <c r="AA1200" s="347">
        <f t="shared" si="219"/>
        <v>0</v>
      </c>
      <c r="AB1200" s="347" t="str">
        <f t="shared" si="220"/>
        <v/>
      </c>
      <c r="AC1200" s="347" t="str">
        <f t="shared" si="221"/>
        <v/>
      </c>
      <c r="AD1200" s="347" t="str">
        <f t="shared" si="222"/>
        <v/>
      </c>
      <c r="AE1200" s="347" t="str">
        <f t="shared" si="223"/>
        <v/>
      </c>
    </row>
    <row r="1201" spans="1:31" s="344" customFormat="1" ht="21" customHeight="1" x14ac:dyDescent="0.25">
      <c r="A1201" s="346" t="s">
        <v>13921</v>
      </c>
      <c r="B1201" s="346" t="s">
        <v>16380</v>
      </c>
      <c r="C1201" s="346" t="s">
        <v>14940</v>
      </c>
      <c r="D1201" s="346" t="s">
        <v>4</v>
      </c>
      <c r="E1201" s="346" t="s">
        <v>103</v>
      </c>
      <c r="F1201" s="346">
        <v>4</v>
      </c>
      <c r="G1201" s="346">
        <v>2</v>
      </c>
      <c r="H1201" s="346">
        <v>0</v>
      </c>
      <c r="I1201" s="346" t="s">
        <v>14940</v>
      </c>
      <c r="J1201" s="346"/>
      <c r="K1201" s="346" t="s">
        <v>14941</v>
      </c>
      <c r="L1201" s="346"/>
      <c r="M1201" s="346" t="s">
        <v>14940</v>
      </c>
      <c r="N1201" s="346" t="s">
        <v>126</v>
      </c>
      <c r="O1201" s="346" t="s">
        <v>14942</v>
      </c>
      <c r="P1201" s="346" t="s">
        <v>14943</v>
      </c>
      <c r="Q1201" s="346" t="s">
        <v>14944</v>
      </c>
      <c r="R1201" s="347">
        <f t="shared" si="210"/>
        <v>0</v>
      </c>
      <c r="S1201" s="347">
        <f t="shared" si="211"/>
        <v>0</v>
      </c>
      <c r="T1201" s="347">
        <f t="shared" si="212"/>
        <v>0</v>
      </c>
      <c r="U1201" s="347">
        <f t="shared" si="213"/>
        <v>0</v>
      </c>
      <c r="V1201" s="347">
        <f t="shared" si="214"/>
        <v>0</v>
      </c>
      <c r="W1201" s="347">
        <f t="shared" si="215"/>
        <v>0</v>
      </c>
      <c r="X1201" s="347">
        <f t="shared" si="216"/>
        <v>0</v>
      </c>
      <c r="Y1201" s="347">
        <f t="shared" si="217"/>
        <v>0</v>
      </c>
      <c r="Z1201" s="347">
        <f t="shared" si="218"/>
        <v>0</v>
      </c>
      <c r="AA1201" s="347">
        <f t="shared" si="219"/>
        <v>0</v>
      </c>
      <c r="AB1201" s="347" t="str">
        <f t="shared" si="220"/>
        <v/>
      </c>
      <c r="AC1201" s="347" t="str">
        <f t="shared" si="221"/>
        <v/>
      </c>
      <c r="AD1201" s="347" t="str">
        <f t="shared" si="222"/>
        <v/>
      </c>
      <c r="AE1201" s="347" t="str">
        <f t="shared" si="223"/>
        <v/>
      </c>
    </row>
    <row r="1202" spans="1:31" s="344" customFormat="1" ht="21" customHeight="1" x14ac:dyDescent="0.25">
      <c r="A1202" s="346" t="s">
        <v>13921</v>
      </c>
      <c r="B1202" s="346" t="s">
        <v>16381</v>
      </c>
      <c r="C1202" s="346" t="s">
        <v>14946</v>
      </c>
      <c r="D1202" s="346" t="s">
        <v>4</v>
      </c>
      <c r="E1202" s="346" t="s">
        <v>103</v>
      </c>
      <c r="F1202" s="346">
        <v>5</v>
      </c>
      <c r="G1202" s="346">
        <v>2</v>
      </c>
      <c r="H1202" s="346">
        <v>0</v>
      </c>
      <c r="I1202" s="346" t="s">
        <v>14946</v>
      </c>
      <c r="J1202" s="346"/>
      <c r="K1202" s="346" t="s">
        <v>14947</v>
      </c>
      <c r="L1202" s="346"/>
      <c r="M1202" s="346" t="s">
        <v>14946</v>
      </c>
      <c r="N1202" s="346" t="s">
        <v>14948</v>
      </c>
      <c r="O1202" s="346" t="s">
        <v>14949</v>
      </c>
      <c r="P1202" s="346" t="s">
        <v>14950</v>
      </c>
      <c r="Q1202" s="346" t="s">
        <v>14951</v>
      </c>
      <c r="R1202" s="347">
        <f t="shared" si="210"/>
        <v>0</v>
      </c>
      <c r="S1202" s="347">
        <f t="shared" si="211"/>
        <v>0</v>
      </c>
      <c r="T1202" s="347">
        <f t="shared" si="212"/>
        <v>0</v>
      </c>
      <c r="U1202" s="347">
        <f t="shared" si="213"/>
        <v>0</v>
      </c>
      <c r="V1202" s="347">
        <f t="shared" si="214"/>
        <v>0</v>
      </c>
      <c r="W1202" s="347">
        <f t="shared" si="215"/>
        <v>0</v>
      </c>
      <c r="X1202" s="347">
        <f t="shared" si="216"/>
        <v>0</v>
      </c>
      <c r="Y1202" s="347">
        <f t="shared" si="217"/>
        <v>0</v>
      </c>
      <c r="Z1202" s="347">
        <f t="shared" si="218"/>
        <v>0</v>
      </c>
      <c r="AA1202" s="347">
        <f t="shared" si="219"/>
        <v>0</v>
      </c>
      <c r="AB1202" s="347" t="str">
        <f t="shared" si="220"/>
        <v/>
      </c>
      <c r="AC1202" s="347" t="str">
        <f t="shared" si="221"/>
        <v/>
      </c>
      <c r="AD1202" s="347" t="str">
        <f t="shared" si="222"/>
        <v/>
      </c>
      <c r="AE1202" s="347" t="str">
        <f t="shared" si="223"/>
        <v/>
      </c>
    </row>
    <row r="1203" spans="1:31" s="344" customFormat="1" ht="21" customHeight="1" x14ac:dyDescent="0.25">
      <c r="A1203" s="346" t="s">
        <v>13921</v>
      </c>
      <c r="B1203" s="346" t="s">
        <v>16382</v>
      </c>
      <c r="C1203" s="346" t="s">
        <v>15540</v>
      </c>
      <c r="D1203" s="346" t="s">
        <v>1</v>
      </c>
      <c r="E1203" s="346" t="s">
        <v>103</v>
      </c>
      <c r="F1203" s="346">
        <v>1</v>
      </c>
      <c r="G1203" s="346">
        <v>0</v>
      </c>
      <c r="H1203" s="346">
        <v>3</v>
      </c>
      <c r="I1203" s="346"/>
      <c r="J1203" s="346" t="s">
        <v>15540</v>
      </c>
      <c r="K1203" s="346"/>
      <c r="L1203" s="346" t="s">
        <v>15552</v>
      </c>
      <c r="M1203" s="346" t="s">
        <v>15540</v>
      </c>
      <c r="N1203" s="346" t="s">
        <v>15542</v>
      </c>
      <c r="O1203" s="346" t="s">
        <v>15543</v>
      </c>
      <c r="P1203" s="346" t="s">
        <v>11</v>
      </c>
      <c r="Q1203" s="346" t="s">
        <v>15544</v>
      </c>
      <c r="R1203" s="347">
        <f t="shared" si="210"/>
        <v>0</v>
      </c>
      <c r="S1203" s="347">
        <f t="shared" si="211"/>
        <v>0</v>
      </c>
      <c r="T1203" s="347">
        <f t="shared" si="212"/>
        <v>0</v>
      </c>
      <c r="U1203" s="347">
        <f t="shared" si="213"/>
        <v>0</v>
      </c>
      <c r="V1203" s="347">
        <f t="shared" si="214"/>
        <v>0</v>
      </c>
      <c r="W1203" s="347">
        <f t="shared" si="215"/>
        <v>0</v>
      </c>
      <c r="X1203" s="347">
        <f t="shared" si="216"/>
        <v>0</v>
      </c>
      <c r="Y1203" s="347">
        <f t="shared" si="217"/>
        <v>0</v>
      </c>
      <c r="Z1203" s="347">
        <f t="shared" si="218"/>
        <v>0</v>
      </c>
      <c r="AA1203" s="347">
        <f t="shared" si="219"/>
        <v>0</v>
      </c>
      <c r="AB1203" s="347" t="str">
        <f t="shared" si="220"/>
        <v/>
      </c>
      <c r="AC1203" s="347" t="str">
        <f t="shared" si="221"/>
        <v/>
      </c>
      <c r="AD1203" s="347" t="str">
        <f t="shared" si="222"/>
        <v/>
      </c>
      <c r="AE1203" s="347" t="str">
        <f t="shared" si="223"/>
        <v/>
      </c>
    </row>
    <row r="1204" spans="1:31" s="344" customFormat="1" ht="21" customHeight="1" x14ac:dyDescent="0.25">
      <c r="A1204" s="346" t="s">
        <v>13921</v>
      </c>
      <c r="B1204" s="346" t="s">
        <v>16383</v>
      </c>
      <c r="C1204" s="346" t="s">
        <v>15546</v>
      </c>
      <c r="D1204" s="346" t="s">
        <v>1</v>
      </c>
      <c r="E1204" s="346" t="s">
        <v>103</v>
      </c>
      <c r="F1204" s="346">
        <v>2</v>
      </c>
      <c r="G1204" s="346">
        <v>0</v>
      </c>
      <c r="H1204" s="346">
        <v>3</v>
      </c>
      <c r="I1204" s="346"/>
      <c r="J1204" s="346" t="s">
        <v>15546</v>
      </c>
      <c r="K1204" s="346"/>
      <c r="L1204" s="346" t="s">
        <v>15554</v>
      </c>
      <c r="M1204" s="346" t="s">
        <v>15546</v>
      </c>
      <c r="N1204" s="346" t="s">
        <v>15391</v>
      </c>
      <c r="O1204" s="346" t="s">
        <v>15393</v>
      </c>
      <c r="P1204" s="346" t="s">
        <v>15394</v>
      </c>
      <c r="Q1204" s="346" t="s">
        <v>15395</v>
      </c>
      <c r="R1204" s="347">
        <f t="shared" si="210"/>
        <v>0</v>
      </c>
      <c r="S1204" s="347">
        <f t="shared" si="211"/>
        <v>0</v>
      </c>
      <c r="T1204" s="347">
        <f t="shared" si="212"/>
        <v>0</v>
      </c>
      <c r="U1204" s="347">
        <f t="shared" si="213"/>
        <v>0</v>
      </c>
      <c r="V1204" s="347">
        <f t="shared" si="214"/>
        <v>0</v>
      </c>
      <c r="W1204" s="347">
        <f t="shared" si="215"/>
        <v>0</v>
      </c>
      <c r="X1204" s="347">
        <f t="shared" si="216"/>
        <v>0</v>
      </c>
      <c r="Y1204" s="347">
        <f t="shared" si="217"/>
        <v>0</v>
      </c>
      <c r="Z1204" s="347">
        <f t="shared" si="218"/>
        <v>0</v>
      </c>
      <c r="AA1204" s="347">
        <f t="shared" si="219"/>
        <v>0</v>
      </c>
      <c r="AB1204" s="347" t="str">
        <f t="shared" si="220"/>
        <v/>
      </c>
      <c r="AC1204" s="347" t="str">
        <f t="shared" si="221"/>
        <v/>
      </c>
      <c r="AD1204" s="347" t="str">
        <f t="shared" si="222"/>
        <v/>
      </c>
      <c r="AE1204" s="347" t="str">
        <f t="shared" si="223"/>
        <v/>
      </c>
    </row>
    <row r="1205" spans="1:31" s="344" customFormat="1" ht="21" customHeight="1" x14ac:dyDescent="0.25">
      <c r="A1205" s="346" t="s">
        <v>13921</v>
      </c>
      <c r="B1205" s="346" t="s">
        <v>16384</v>
      </c>
      <c r="C1205" s="346" t="s">
        <v>14940</v>
      </c>
      <c r="D1205" s="346" t="s">
        <v>1</v>
      </c>
      <c r="E1205" s="346" t="s">
        <v>103</v>
      </c>
      <c r="F1205" s="346">
        <v>3</v>
      </c>
      <c r="G1205" s="346">
        <v>0</v>
      </c>
      <c r="H1205" s="346">
        <v>2</v>
      </c>
      <c r="I1205" s="346"/>
      <c r="J1205" s="346" t="s">
        <v>14940</v>
      </c>
      <c r="K1205" s="346"/>
      <c r="L1205" s="346" t="s">
        <v>14957</v>
      </c>
      <c r="M1205" s="346" t="s">
        <v>14940</v>
      </c>
      <c r="N1205" s="346" t="s">
        <v>126</v>
      </c>
      <c r="O1205" s="346" t="s">
        <v>14942</v>
      </c>
      <c r="P1205" s="346" t="s">
        <v>14943</v>
      </c>
      <c r="Q1205" s="346" t="s">
        <v>14944</v>
      </c>
      <c r="R1205" s="347">
        <f t="shared" si="210"/>
        <v>0</v>
      </c>
      <c r="S1205" s="347">
        <f t="shared" si="211"/>
        <v>0</v>
      </c>
      <c r="T1205" s="347">
        <f t="shared" si="212"/>
        <v>0</v>
      </c>
      <c r="U1205" s="347">
        <f t="shared" si="213"/>
        <v>0</v>
      </c>
      <c r="V1205" s="347">
        <f t="shared" si="214"/>
        <v>0</v>
      </c>
      <c r="W1205" s="347">
        <f t="shared" si="215"/>
        <v>0</v>
      </c>
      <c r="X1205" s="347">
        <f t="shared" si="216"/>
        <v>0</v>
      </c>
      <c r="Y1205" s="347">
        <f t="shared" si="217"/>
        <v>0</v>
      </c>
      <c r="Z1205" s="347">
        <f t="shared" si="218"/>
        <v>0</v>
      </c>
      <c r="AA1205" s="347">
        <f t="shared" si="219"/>
        <v>0</v>
      </c>
      <c r="AB1205" s="347" t="str">
        <f t="shared" si="220"/>
        <v/>
      </c>
      <c r="AC1205" s="347" t="str">
        <f t="shared" si="221"/>
        <v/>
      </c>
      <c r="AD1205" s="347" t="str">
        <f t="shared" si="222"/>
        <v/>
      </c>
      <c r="AE1205" s="347" t="str">
        <f t="shared" si="223"/>
        <v/>
      </c>
    </row>
    <row r="1206" spans="1:31" s="344" customFormat="1" ht="21" customHeight="1" x14ac:dyDescent="0.25">
      <c r="A1206" s="346" t="s">
        <v>13921</v>
      </c>
      <c r="B1206" s="346" t="s">
        <v>16385</v>
      </c>
      <c r="C1206" s="346" t="s">
        <v>14946</v>
      </c>
      <c r="D1206" s="346" t="s">
        <v>1</v>
      </c>
      <c r="E1206" s="346" t="s">
        <v>103</v>
      </c>
      <c r="F1206" s="346">
        <v>4</v>
      </c>
      <c r="G1206" s="346">
        <v>0</v>
      </c>
      <c r="H1206" s="346">
        <v>2</v>
      </c>
      <c r="I1206" s="346"/>
      <c r="J1206" s="346" t="s">
        <v>14946</v>
      </c>
      <c r="K1206" s="346"/>
      <c r="L1206" s="346" t="s">
        <v>14959</v>
      </c>
      <c r="M1206" s="346" t="s">
        <v>14946</v>
      </c>
      <c r="N1206" s="346" t="s">
        <v>14948</v>
      </c>
      <c r="O1206" s="346" t="s">
        <v>14949</v>
      </c>
      <c r="P1206" s="346" t="s">
        <v>14950</v>
      </c>
      <c r="Q1206" s="346" t="s">
        <v>14951</v>
      </c>
      <c r="R1206" s="347">
        <f t="shared" si="210"/>
        <v>0</v>
      </c>
      <c r="S1206" s="347">
        <f t="shared" si="211"/>
        <v>0</v>
      </c>
      <c r="T1206" s="347">
        <f t="shared" si="212"/>
        <v>0</v>
      </c>
      <c r="U1206" s="347">
        <f t="shared" si="213"/>
        <v>0</v>
      </c>
      <c r="V1206" s="347">
        <f t="shared" si="214"/>
        <v>0</v>
      </c>
      <c r="W1206" s="347">
        <f t="shared" si="215"/>
        <v>0</v>
      </c>
      <c r="X1206" s="347">
        <f t="shared" si="216"/>
        <v>0</v>
      </c>
      <c r="Y1206" s="347">
        <f t="shared" si="217"/>
        <v>0</v>
      </c>
      <c r="Z1206" s="347">
        <f t="shared" si="218"/>
        <v>0</v>
      </c>
      <c r="AA1206" s="347">
        <f t="shared" si="219"/>
        <v>0</v>
      </c>
      <c r="AB1206" s="347" t="str">
        <f t="shared" si="220"/>
        <v/>
      </c>
      <c r="AC1206" s="347" t="str">
        <f t="shared" si="221"/>
        <v/>
      </c>
      <c r="AD1206" s="347" t="str">
        <f t="shared" si="222"/>
        <v/>
      </c>
      <c r="AE1206" s="347" t="str">
        <f t="shared" si="223"/>
        <v/>
      </c>
    </row>
    <row r="1207" spans="1:31" s="344" customFormat="1" ht="21" customHeight="1" x14ac:dyDescent="0.25">
      <c r="A1207" s="346" t="s">
        <v>13921</v>
      </c>
      <c r="B1207" s="346" t="s">
        <v>16386</v>
      </c>
      <c r="C1207" s="346" t="s">
        <v>14961</v>
      </c>
      <c r="D1207" s="346" t="s">
        <v>1</v>
      </c>
      <c r="E1207" s="346" t="s">
        <v>103</v>
      </c>
      <c r="F1207" s="346">
        <v>5</v>
      </c>
      <c r="G1207" s="346">
        <v>0</v>
      </c>
      <c r="H1207" s="346">
        <v>1</v>
      </c>
      <c r="I1207" s="346"/>
      <c r="J1207" s="346" t="s">
        <v>14961</v>
      </c>
      <c r="K1207" s="346"/>
      <c r="L1207" s="346" t="s">
        <v>14962</v>
      </c>
      <c r="M1207" s="346" t="s">
        <v>14961</v>
      </c>
      <c r="N1207" s="346" t="s">
        <v>132</v>
      </c>
      <c r="O1207" s="346" t="s">
        <v>14963</v>
      </c>
      <c r="P1207" s="346" t="s">
        <v>14964</v>
      </c>
      <c r="Q1207" s="346" t="s">
        <v>14965</v>
      </c>
      <c r="R1207" s="347">
        <f t="shared" si="210"/>
        <v>0</v>
      </c>
      <c r="S1207" s="347">
        <f t="shared" si="211"/>
        <v>0</v>
      </c>
      <c r="T1207" s="347">
        <f t="shared" si="212"/>
        <v>0</v>
      </c>
      <c r="U1207" s="347">
        <f t="shared" si="213"/>
        <v>0</v>
      </c>
      <c r="V1207" s="347">
        <f t="shared" si="214"/>
        <v>0</v>
      </c>
      <c r="W1207" s="347">
        <f t="shared" si="215"/>
        <v>0</v>
      </c>
      <c r="X1207" s="347">
        <f t="shared" si="216"/>
        <v>0</v>
      </c>
      <c r="Y1207" s="347">
        <f t="shared" si="217"/>
        <v>0</v>
      </c>
      <c r="Z1207" s="347">
        <f t="shared" si="218"/>
        <v>0</v>
      </c>
      <c r="AA1207" s="347">
        <f t="shared" si="219"/>
        <v>0</v>
      </c>
      <c r="AB1207" s="347" t="str">
        <f t="shared" si="220"/>
        <v/>
      </c>
      <c r="AC1207" s="347" t="str">
        <f t="shared" si="221"/>
        <v/>
      </c>
      <c r="AD1207" s="347" t="str">
        <f t="shared" si="222"/>
        <v/>
      </c>
      <c r="AE1207" s="347" t="str">
        <f t="shared" si="223"/>
        <v/>
      </c>
    </row>
    <row r="1208" spans="1:31" s="344" customFormat="1" ht="21" customHeight="1" x14ac:dyDescent="0.25">
      <c r="A1208" s="346" t="s">
        <v>13541</v>
      </c>
      <c r="B1208" s="346" t="s">
        <v>16387</v>
      </c>
      <c r="C1208" s="346" t="s">
        <v>15134</v>
      </c>
      <c r="D1208" s="346" t="s">
        <v>4</v>
      </c>
      <c r="E1208" s="346" t="s">
        <v>103</v>
      </c>
      <c r="F1208" s="346">
        <v>1</v>
      </c>
      <c r="G1208" s="346">
        <v>4</v>
      </c>
      <c r="H1208" s="346">
        <v>0</v>
      </c>
      <c r="I1208" s="346" t="s">
        <v>15134</v>
      </c>
      <c r="J1208" s="346"/>
      <c r="K1208" s="346" t="s">
        <v>15135</v>
      </c>
      <c r="L1208" s="346"/>
      <c r="M1208" s="346" t="s">
        <v>15134</v>
      </c>
      <c r="N1208" s="346" t="s">
        <v>1480</v>
      </c>
      <c r="O1208" s="346" t="s">
        <v>15136</v>
      </c>
      <c r="P1208" s="346" t="s">
        <v>156</v>
      </c>
      <c r="Q1208" s="346" t="s">
        <v>152</v>
      </c>
      <c r="R1208" s="347">
        <f t="shared" si="210"/>
        <v>0</v>
      </c>
      <c r="S1208" s="347">
        <f t="shared" si="211"/>
        <v>0</v>
      </c>
      <c r="T1208" s="347">
        <f t="shared" si="212"/>
        <v>0</v>
      </c>
      <c r="U1208" s="347">
        <f t="shared" si="213"/>
        <v>0</v>
      </c>
      <c r="V1208" s="347">
        <f t="shared" si="214"/>
        <v>0</v>
      </c>
      <c r="W1208" s="347">
        <f t="shared" si="215"/>
        <v>0</v>
      </c>
      <c r="X1208" s="347">
        <f t="shared" si="216"/>
        <v>0</v>
      </c>
      <c r="Y1208" s="347">
        <f t="shared" si="217"/>
        <v>0</v>
      </c>
      <c r="Z1208" s="347">
        <f t="shared" si="218"/>
        <v>0</v>
      </c>
      <c r="AA1208" s="347">
        <f t="shared" si="219"/>
        <v>0</v>
      </c>
      <c r="AB1208" s="347" t="str">
        <f t="shared" si="220"/>
        <v/>
      </c>
      <c r="AC1208" s="347" t="str">
        <f t="shared" si="221"/>
        <v/>
      </c>
      <c r="AD1208" s="347" t="str">
        <f t="shared" si="222"/>
        <v/>
      </c>
      <c r="AE1208" s="347" t="str">
        <f t="shared" si="223"/>
        <v/>
      </c>
    </row>
    <row r="1209" spans="1:31" s="344" customFormat="1" ht="21" customHeight="1" x14ac:dyDescent="0.25">
      <c r="A1209" s="346" t="s">
        <v>13541</v>
      </c>
      <c r="B1209" s="346" t="s">
        <v>16388</v>
      </c>
      <c r="C1209" s="346" t="s">
        <v>15138</v>
      </c>
      <c r="D1209" s="346" t="s">
        <v>4</v>
      </c>
      <c r="E1209" s="346" t="s">
        <v>103</v>
      </c>
      <c r="F1209" s="346">
        <v>2</v>
      </c>
      <c r="G1209" s="346">
        <v>3</v>
      </c>
      <c r="H1209" s="346">
        <v>0</v>
      </c>
      <c r="I1209" s="346" t="s">
        <v>15138</v>
      </c>
      <c r="J1209" s="346"/>
      <c r="K1209" s="346" t="s">
        <v>15139</v>
      </c>
      <c r="L1209" s="346"/>
      <c r="M1209" s="346" t="s">
        <v>15138</v>
      </c>
      <c r="N1209" s="346" t="s">
        <v>15140</v>
      </c>
      <c r="O1209" s="346" t="s">
        <v>15141</v>
      </c>
      <c r="P1209" s="346" t="s">
        <v>141</v>
      </c>
      <c r="Q1209" s="346" t="s">
        <v>15142</v>
      </c>
      <c r="R1209" s="347">
        <f t="shared" si="210"/>
        <v>0</v>
      </c>
      <c r="S1209" s="347">
        <f t="shared" si="211"/>
        <v>0</v>
      </c>
      <c r="T1209" s="347">
        <f t="shared" si="212"/>
        <v>0</v>
      </c>
      <c r="U1209" s="347">
        <f t="shared" si="213"/>
        <v>0</v>
      </c>
      <c r="V1209" s="347">
        <f t="shared" si="214"/>
        <v>0</v>
      </c>
      <c r="W1209" s="347">
        <f t="shared" si="215"/>
        <v>0</v>
      </c>
      <c r="X1209" s="347">
        <f t="shared" si="216"/>
        <v>0</v>
      </c>
      <c r="Y1209" s="347">
        <f t="shared" si="217"/>
        <v>0</v>
      </c>
      <c r="Z1209" s="347">
        <f t="shared" si="218"/>
        <v>0</v>
      </c>
      <c r="AA1209" s="347">
        <f t="shared" si="219"/>
        <v>0</v>
      </c>
      <c r="AB1209" s="347" t="str">
        <f t="shared" si="220"/>
        <v/>
      </c>
      <c r="AC1209" s="347" t="str">
        <f t="shared" si="221"/>
        <v/>
      </c>
      <c r="AD1209" s="347" t="str">
        <f t="shared" si="222"/>
        <v/>
      </c>
      <c r="AE1209" s="347" t="str">
        <f t="shared" si="223"/>
        <v/>
      </c>
    </row>
    <row r="1210" spans="1:31" s="344" customFormat="1" ht="21" customHeight="1" x14ac:dyDescent="0.25">
      <c r="A1210" s="346" t="s">
        <v>13541</v>
      </c>
      <c r="B1210" s="346" t="s">
        <v>16389</v>
      </c>
      <c r="C1210" s="346" t="s">
        <v>14933</v>
      </c>
      <c r="D1210" s="346" t="s">
        <v>4</v>
      </c>
      <c r="E1210" s="346" t="s">
        <v>103</v>
      </c>
      <c r="F1210" s="346">
        <v>3</v>
      </c>
      <c r="G1210" s="346">
        <v>3</v>
      </c>
      <c r="H1210" s="346">
        <v>0</v>
      </c>
      <c r="I1210" s="346" t="s">
        <v>14933</v>
      </c>
      <c r="J1210" s="346"/>
      <c r="K1210" s="346" t="s">
        <v>14934</v>
      </c>
      <c r="L1210" s="346"/>
      <c r="M1210" s="346" t="s">
        <v>14933</v>
      </c>
      <c r="N1210" s="346" t="s">
        <v>14935</v>
      </c>
      <c r="O1210" s="346" t="s">
        <v>14936</v>
      </c>
      <c r="P1210" s="346" t="s">
        <v>14937</v>
      </c>
      <c r="Q1210" s="346" t="s">
        <v>14938</v>
      </c>
      <c r="R1210" s="347">
        <f t="shared" si="210"/>
        <v>0</v>
      </c>
      <c r="S1210" s="347">
        <f t="shared" si="211"/>
        <v>0</v>
      </c>
      <c r="T1210" s="347">
        <f t="shared" si="212"/>
        <v>0</v>
      </c>
      <c r="U1210" s="347">
        <f t="shared" si="213"/>
        <v>0</v>
      </c>
      <c r="V1210" s="347">
        <f t="shared" si="214"/>
        <v>0</v>
      </c>
      <c r="W1210" s="347">
        <f t="shared" si="215"/>
        <v>0</v>
      </c>
      <c r="X1210" s="347">
        <f t="shared" si="216"/>
        <v>0</v>
      </c>
      <c r="Y1210" s="347">
        <f t="shared" si="217"/>
        <v>0</v>
      </c>
      <c r="Z1210" s="347">
        <f t="shared" si="218"/>
        <v>0</v>
      </c>
      <c r="AA1210" s="347">
        <f t="shared" si="219"/>
        <v>0</v>
      </c>
      <c r="AB1210" s="347" t="str">
        <f t="shared" si="220"/>
        <v/>
      </c>
      <c r="AC1210" s="347" t="str">
        <f t="shared" si="221"/>
        <v/>
      </c>
      <c r="AD1210" s="347" t="str">
        <f t="shared" si="222"/>
        <v/>
      </c>
      <c r="AE1210" s="347" t="str">
        <f t="shared" si="223"/>
        <v/>
      </c>
    </row>
    <row r="1211" spans="1:31" s="344" customFormat="1" ht="21" customHeight="1" x14ac:dyDescent="0.25">
      <c r="A1211" s="346" t="s">
        <v>13541</v>
      </c>
      <c r="B1211" s="346" t="s">
        <v>16390</v>
      </c>
      <c r="C1211" s="346" t="s">
        <v>14940</v>
      </c>
      <c r="D1211" s="346" t="s">
        <v>4</v>
      </c>
      <c r="E1211" s="346" t="s">
        <v>103</v>
      </c>
      <c r="F1211" s="346">
        <v>4</v>
      </c>
      <c r="G1211" s="346">
        <v>2</v>
      </c>
      <c r="H1211" s="346">
        <v>0</v>
      </c>
      <c r="I1211" s="346" t="s">
        <v>14940</v>
      </c>
      <c r="J1211" s="346"/>
      <c r="K1211" s="346" t="s">
        <v>14941</v>
      </c>
      <c r="L1211" s="346"/>
      <c r="M1211" s="346" t="s">
        <v>14940</v>
      </c>
      <c r="N1211" s="346" t="s">
        <v>126</v>
      </c>
      <c r="O1211" s="346" t="s">
        <v>14942</v>
      </c>
      <c r="P1211" s="346" t="s">
        <v>14943</v>
      </c>
      <c r="Q1211" s="346" t="s">
        <v>14944</v>
      </c>
      <c r="R1211" s="347">
        <f t="shared" si="210"/>
        <v>0</v>
      </c>
      <c r="S1211" s="347">
        <f t="shared" si="211"/>
        <v>0</v>
      </c>
      <c r="T1211" s="347">
        <f t="shared" si="212"/>
        <v>0</v>
      </c>
      <c r="U1211" s="347">
        <f t="shared" si="213"/>
        <v>0</v>
      </c>
      <c r="V1211" s="347">
        <f t="shared" si="214"/>
        <v>0</v>
      </c>
      <c r="W1211" s="347">
        <f t="shared" si="215"/>
        <v>0</v>
      </c>
      <c r="X1211" s="347">
        <f t="shared" si="216"/>
        <v>0</v>
      </c>
      <c r="Y1211" s="347">
        <f t="shared" si="217"/>
        <v>0</v>
      </c>
      <c r="Z1211" s="347">
        <f t="shared" si="218"/>
        <v>0</v>
      </c>
      <c r="AA1211" s="347">
        <f t="shared" si="219"/>
        <v>0</v>
      </c>
      <c r="AB1211" s="347" t="str">
        <f t="shared" si="220"/>
        <v/>
      </c>
      <c r="AC1211" s="347" t="str">
        <f t="shared" si="221"/>
        <v/>
      </c>
      <c r="AD1211" s="347" t="str">
        <f t="shared" si="222"/>
        <v/>
      </c>
      <c r="AE1211" s="347" t="str">
        <f t="shared" si="223"/>
        <v/>
      </c>
    </row>
    <row r="1212" spans="1:31" s="344" customFormat="1" ht="21" customHeight="1" x14ac:dyDescent="0.25">
      <c r="A1212" s="346" t="s">
        <v>13541</v>
      </c>
      <c r="B1212" s="346" t="s">
        <v>16391</v>
      </c>
      <c r="C1212" s="346" t="s">
        <v>14946</v>
      </c>
      <c r="D1212" s="346" t="s">
        <v>4</v>
      </c>
      <c r="E1212" s="346" t="s">
        <v>103</v>
      </c>
      <c r="F1212" s="346">
        <v>5</v>
      </c>
      <c r="G1212" s="346">
        <v>2</v>
      </c>
      <c r="H1212" s="346">
        <v>0</v>
      </c>
      <c r="I1212" s="346" t="s">
        <v>14946</v>
      </c>
      <c r="J1212" s="346"/>
      <c r="K1212" s="346" t="s">
        <v>14947</v>
      </c>
      <c r="L1212" s="346"/>
      <c r="M1212" s="346" t="s">
        <v>14946</v>
      </c>
      <c r="N1212" s="346" t="s">
        <v>14948</v>
      </c>
      <c r="O1212" s="346" t="s">
        <v>14949</v>
      </c>
      <c r="P1212" s="346" t="s">
        <v>14950</v>
      </c>
      <c r="Q1212" s="346" t="s">
        <v>14951</v>
      </c>
      <c r="R1212" s="347">
        <f t="shared" ref="R1212:R1275" si="224">IF(AND($A1212=$B$20,$D1212="PRO",$E1212="POS"),1,0)</f>
        <v>0</v>
      </c>
      <c r="S1212" s="347">
        <f t="shared" ref="S1212:S1275" si="225">IF(AND($A1212=$B$20,$D1212="CFA",$E1212="POS"),1,0)</f>
        <v>0</v>
      </c>
      <c r="T1212" s="347">
        <f t="shared" ref="T1212:T1275" si="226">IF($R1212=0,0,IF(OR(AND($M1212&lt;&gt;"",ISNUMBER(SEARCH($M1212,$B$5))),AND($N1212&lt;&gt;"",ISNUMBER(SEARCH($N1212,$B$5)),OR($O1212="",ISNUMBER(SEARCH($O1212,$B$5))))),1,0))</f>
        <v>0</v>
      </c>
      <c r="U1212" s="347">
        <f t="shared" ref="U1212:U1275" si="227">IF($R1212=0,0,IF(OR(AND($M1212&lt;&gt;"",ISNUMBER(SEARCH($M1212,$B$5&amp;" "&amp;$B$10))),AND($N1212&lt;&gt;"",ISNUMBER(SEARCH($N1212,$B$5&amp;" "&amp;$B$10)),OR($O1212="",ISNUMBER(SEARCH($O1212,$B$5&amp;" "&amp;$B$10))))),1,0))</f>
        <v>0</v>
      </c>
      <c r="V1212" s="347">
        <f t="shared" ref="V1212:V1275" si="228">IF($S1212=0,0,IF(OR(AND($M1212&lt;&gt;"",ISNUMBER(SEARCH($M1212,$D$5))),AND($N1212&lt;&gt;"",ISNUMBER(SEARCH($N1212,$D$5)),OR($O1212="",ISNUMBER(SEARCH($O1212,$D$5))))),1,0))</f>
        <v>0</v>
      </c>
      <c r="W1212" s="347">
        <f t="shared" ref="W1212:W1275" si="229">IF($S1212=0,0,IF(OR(AND($M1212&lt;&gt;"",ISNUMBER(SEARCH($M1212,$D$5&amp;" "&amp;$D$10))),AND($N1212&lt;&gt;"",ISNUMBER(SEARCH($N1212,$D$5&amp;" "&amp;$D$10)),OR($O1212="",ISNUMBER(SEARCH($O1212,$D$5&amp;" "&amp;$D$10))))),1,0))</f>
        <v>0</v>
      </c>
      <c r="X1212" s="347">
        <f t="shared" ref="X1212:X1275" si="230">IF($T1212=1,$G1212,0)</f>
        <v>0</v>
      </c>
      <c r="Y1212" s="347">
        <f t="shared" ref="Y1212:Y1275" si="231">IF($U1212=1,$G1212,0)</f>
        <v>0</v>
      </c>
      <c r="Z1212" s="347">
        <f t="shared" ref="Z1212:Z1275" si="232">IF($V1212=1,$H1212,0)</f>
        <v>0</v>
      </c>
      <c r="AA1212" s="347">
        <f t="shared" ref="AA1212:AA1275" si="233">IF($W1212=1,$H1212,0)</f>
        <v>0</v>
      </c>
      <c r="AB1212" s="347" t="str">
        <f t="shared" ref="AB1212:AB1275" si="234">IF(AND($R1212=1,$T1212=0),$F1212+ROW()/100000,"")</f>
        <v/>
      </c>
      <c r="AC1212" s="347" t="str">
        <f t="shared" ref="AC1212:AC1275" si="235">IF(AND($R1212=1,$U1212=0),$F1212+ROW()/100000,"")</f>
        <v/>
      </c>
      <c r="AD1212" s="347" t="str">
        <f t="shared" ref="AD1212:AD1275" si="236">IF(AND($S1212=1,$V1212=0),$F1212+ROW()/100000,"")</f>
        <v/>
      </c>
      <c r="AE1212" s="347" t="str">
        <f t="shared" ref="AE1212:AE1275" si="237">IF(AND($S1212=1,$W1212=0),$F1212+ROW()/100000,"")</f>
        <v/>
      </c>
    </row>
    <row r="1213" spans="1:31" s="344" customFormat="1" ht="21" customHeight="1" x14ac:dyDescent="0.25">
      <c r="A1213" s="346" t="s">
        <v>13541</v>
      </c>
      <c r="B1213" s="346" t="s">
        <v>16392</v>
      </c>
      <c r="C1213" s="346" t="s">
        <v>15134</v>
      </c>
      <c r="D1213" s="346" t="s">
        <v>1</v>
      </c>
      <c r="E1213" s="346" t="s">
        <v>103</v>
      </c>
      <c r="F1213" s="346">
        <v>1</v>
      </c>
      <c r="G1213" s="346">
        <v>0</v>
      </c>
      <c r="H1213" s="346">
        <v>3</v>
      </c>
      <c r="I1213" s="346"/>
      <c r="J1213" s="346" t="s">
        <v>15134</v>
      </c>
      <c r="K1213" s="346"/>
      <c r="L1213" s="346" t="s">
        <v>15147</v>
      </c>
      <c r="M1213" s="346" t="s">
        <v>15134</v>
      </c>
      <c r="N1213" s="346" t="s">
        <v>1480</v>
      </c>
      <c r="O1213" s="346" t="s">
        <v>15136</v>
      </c>
      <c r="P1213" s="346" t="s">
        <v>156</v>
      </c>
      <c r="Q1213" s="346" t="s">
        <v>152</v>
      </c>
      <c r="R1213" s="347">
        <f t="shared" si="224"/>
        <v>0</v>
      </c>
      <c r="S1213" s="347">
        <f t="shared" si="225"/>
        <v>0</v>
      </c>
      <c r="T1213" s="347">
        <f t="shared" si="226"/>
        <v>0</v>
      </c>
      <c r="U1213" s="347">
        <f t="shared" si="227"/>
        <v>0</v>
      </c>
      <c r="V1213" s="347">
        <f t="shared" si="228"/>
        <v>0</v>
      </c>
      <c r="W1213" s="347">
        <f t="shared" si="229"/>
        <v>0</v>
      </c>
      <c r="X1213" s="347">
        <f t="shared" si="230"/>
        <v>0</v>
      </c>
      <c r="Y1213" s="347">
        <f t="shared" si="231"/>
        <v>0</v>
      </c>
      <c r="Z1213" s="347">
        <f t="shared" si="232"/>
        <v>0</v>
      </c>
      <c r="AA1213" s="347">
        <f t="shared" si="233"/>
        <v>0</v>
      </c>
      <c r="AB1213" s="347" t="str">
        <f t="shared" si="234"/>
        <v/>
      </c>
      <c r="AC1213" s="347" t="str">
        <f t="shared" si="235"/>
        <v/>
      </c>
      <c r="AD1213" s="347" t="str">
        <f t="shared" si="236"/>
        <v/>
      </c>
      <c r="AE1213" s="347" t="str">
        <f t="shared" si="237"/>
        <v/>
      </c>
    </row>
    <row r="1214" spans="1:31" s="344" customFormat="1" ht="21" customHeight="1" x14ac:dyDescent="0.25">
      <c r="A1214" s="346" t="s">
        <v>13541</v>
      </c>
      <c r="B1214" s="346" t="s">
        <v>16393</v>
      </c>
      <c r="C1214" s="346" t="s">
        <v>15138</v>
      </c>
      <c r="D1214" s="346" t="s">
        <v>1</v>
      </c>
      <c r="E1214" s="346" t="s">
        <v>103</v>
      </c>
      <c r="F1214" s="346">
        <v>2</v>
      </c>
      <c r="G1214" s="346">
        <v>0</v>
      </c>
      <c r="H1214" s="346">
        <v>3</v>
      </c>
      <c r="I1214" s="346"/>
      <c r="J1214" s="346" t="s">
        <v>15138</v>
      </c>
      <c r="K1214" s="346"/>
      <c r="L1214" s="346" t="s">
        <v>15149</v>
      </c>
      <c r="M1214" s="346" t="s">
        <v>15138</v>
      </c>
      <c r="N1214" s="346" t="s">
        <v>15140</v>
      </c>
      <c r="O1214" s="346" t="s">
        <v>15141</v>
      </c>
      <c r="P1214" s="346" t="s">
        <v>141</v>
      </c>
      <c r="Q1214" s="346" t="s">
        <v>15142</v>
      </c>
      <c r="R1214" s="347">
        <f t="shared" si="224"/>
        <v>0</v>
      </c>
      <c r="S1214" s="347">
        <f t="shared" si="225"/>
        <v>0</v>
      </c>
      <c r="T1214" s="347">
        <f t="shared" si="226"/>
        <v>0</v>
      </c>
      <c r="U1214" s="347">
        <f t="shared" si="227"/>
        <v>0</v>
      </c>
      <c r="V1214" s="347">
        <f t="shared" si="228"/>
        <v>0</v>
      </c>
      <c r="W1214" s="347">
        <f t="shared" si="229"/>
        <v>0</v>
      </c>
      <c r="X1214" s="347">
        <f t="shared" si="230"/>
        <v>0</v>
      </c>
      <c r="Y1214" s="347">
        <f t="shared" si="231"/>
        <v>0</v>
      </c>
      <c r="Z1214" s="347">
        <f t="shared" si="232"/>
        <v>0</v>
      </c>
      <c r="AA1214" s="347">
        <f t="shared" si="233"/>
        <v>0</v>
      </c>
      <c r="AB1214" s="347" t="str">
        <f t="shared" si="234"/>
        <v/>
      </c>
      <c r="AC1214" s="347" t="str">
        <f t="shared" si="235"/>
        <v/>
      </c>
      <c r="AD1214" s="347" t="str">
        <f t="shared" si="236"/>
        <v/>
      </c>
      <c r="AE1214" s="347" t="str">
        <f t="shared" si="237"/>
        <v/>
      </c>
    </row>
    <row r="1215" spans="1:31" s="344" customFormat="1" ht="21" customHeight="1" x14ac:dyDescent="0.25">
      <c r="A1215" s="346" t="s">
        <v>13541</v>
      </c>
      <c r="B1215" s="346" t="s">
        <v>16394</v>
      </c>
      <c r="C1215" s="346" t="s">
        <v>14940</v>
      </c>
      <c r="D1215" s="346" t="s">
        <v>1</v>
      </c>
      <c r="E1215" s="346" t="s">
        <v>103</v>
      </c>
      <c r="F1215" s="346">
        <v>3</v>
      </c>
      <c r="G1215" s="346">
        <v>0</v>
      </c>
      <c r="H1215" s="346">
        <v>2</v>
      </c>
      <c r="I1215" s="346"/>
      <c r="J1215" s="346" t="s">
        <v>14940</v>
      </c>
      <c r="K1215" s="346"/>
      <c r="L1215" s="346" t="s">
        <v>14957</v>
      </c>
      <c r="M1215" s="346" t="s">
        <v>14940</v>
      </c>
      <c r="N1215" s="346" t="s">
        <v>126</v>
      </c>
      <c r="O1215" s="346" t="s">
        <v>14942</v>
      </c>
      <c r="P1215" s="346" t="s">
        <v>14943</v>
      </c>
      <c r="Q1215" s="346" t="s">
        <v>14944</v>
      </c>
      <c r="R1215" s="347">
        <f t="shared" si="224"/>
        <v>0</v>
      </c>
      <c r="S1215" s="347">
        <f t="shared" si="225"/>
        <v>0</v>
      </c>
      <c r="T1215" s="347">
        <f t="shared" si="226"/>
        <v>0</v>
      </c>
      <c r="U1215" s="347">
        <f t="shared" si="227"/>
        <v>0</v>
      </c>
      <c r="V1215" s="347">
        <f t="shared" si="228"/>
        <v>0</v>
      </c>
      <c r="W1215" s="347">
        <f t="shared" si="229"/>
        <v>0</v>
      </c>
      <c r="X1215" s="347">
        <f t="shared" si="230"/>
        <v>0</v>
      </c>
      <c r="Y1215" s="347">
        <f t="shared" si="231"/>
        <v>0</v>
      </c>
      <c r="Z1215" s="347">
        <f t="shared" si="232"/>
        <v>0</v>
      </c>
      <c r="AA1215" s="347">
        <f t="shared" si="233"/>
        <v>0</v>
      </c>
      <c r="AB1215" s="347" t="str">
        <f t="shared" si="234"/>
        <v/>
      </c>
      <c r="AC1215" s="347" t="str">
        <f t="shared" si="235"/>
        <v/>
      </c>
      <c r="AD1215" s="347" t="str">
        <f t="shared" si="236"/>
        <v/>
      </c>
      <c r="AE1215" s="347" t="str">
        <f t="shared" si="237"/>
        <v/>
      </c>
    </row>
    <row r="1216" spans="1:31" s="344" customFormat="1" ht="21" customHeight="1" x14ac:dyDescent="0.25">
      <c r="A1216" s="346" t="s">
        <v>13541</v>
      </c>
      <c r="B1216" s="346" t="s">
        <v>16395</v>
      </c>
      <c r="C1216" s="346" t="s">
        <v>14946</v>
      </c>
      <c r="D1216" s="346" t="s">
        <v>1</v>
      </c>
      <c r="E1216" s="346" t="s">
        <v>103</v>
      </c>
      <c r="F1216" s="346">
        <v>4</v>
      </c>
      <c r="G1216" s="346">
        <v>0</v>
      </c>
      <c r="H1216" s="346">
        <v>2</v>
      </c>
      <c r="I1216" s="346"/>
      <c r="J1216" s="346" t="s">
        <v>14946</v>
      </c>
      <c r="K1216" s="346"/>
      <c r="L1216" s="346" t="s">
        <v>14959</v>
      </c>
      <c r="M1216" s="346" t="s">
        <v>14946</v>
      </c>
      <c r="N1216" s="346" t="s">
        <v>14948</v>
      </c>
      <c r="O1216" s="346" t="s">
        <v>14949</v>
      </c>
      <c r="P1216" s="346" t="s">
        <v>14950</v>
      </c>
      <c r="Q1216" s="346" t="s">
        <v>14951</v>
      </c>
      <c r="R1216" s="347">
        <f t="shared" si="224"/>
        <v>0</v>
      </c>
      <c r="S1216" s="347">
        <f t="shared" si="225"/>
        <v>0</v>
      </c>
      <c r="T1216" s="347">
        <f t="shared" si="226"/>
        <v>0</v>
      </c>
      <c r="U1216" s="347">
        <f t="shared" si="227"/>
        <v>0</v>
      </c>
      <c r="V1216" s="347">
        <f t="shared" si="228"/>
        <v>0</v>
      </c>
      <c r="W1216" s="347">
        <f t="shared" si="229"/>
        <v>0</v>
      </c>
      <c r="X1216" s="347">
        <f t="shared" si="230"/>
        <v>0</v>
      </c>
      <c r="Y1216" s="347">
        <f t="shared" si="231"/>
        <v>0</v>
      </c>
      <c r="Z1216" s="347">
        <f t="shared" si="232"/>
        <v>0</v>
      </c>
      <c r="AA1216" s="347">
        <f t="shared" si="233"/>
        <v>0</v>
      </c>
      <c r="AB1216" s="347" t="str">
        <f t="shared" si="234"/>
        <v/>
      </c>
      <c r="AC1216" s="347" t="str">
        <f t="shared" si="235"/>
        <v/>
      </c>
      <c r="AD1216" s="347" t="str">
        <f t="shared" si="236"/>
        <v/>
      </c>
      <c r="AE1216" s="347" t="str">
        <f t="shared" si="237"/>
        <v/>
      </c>
    </row>
    <row r="1217" spans="1:31" s="344" customFormat="1" ht="21" customHeight="1" x14ac:dyDescent="0.25">
      <c r="A1217" s="346" t="s">
        <v>13541</v>
      </c>
      <c r="B1217" s="346" t="s">
        <v>16396</v>
      </c>
      <c r="C1217" s="346" t="s">
        <v>16397</v>
      </c>
      <c r="D1217" s="346" t="s">
        <v>1</v>
      </c>
      <c r="E1217" s="346" t="s">
        <v>14954</v>
      </c>
      <c r="F1217" s="346">
        <v>5</v>
      </c>
      <c r="G1217" s="346">
        <v>0</v>
      </c>
      <c r="H1217" s="346">
        <v>0</v>
      </c>
      <c r="I1217" s="346"/>
      <c r="J1217" s="346"/>
      <c r="K1217" s="346"/>
      <c r="L1217" s="346"/>
      <c r="M1217" s="346"/>
      <c r="N1217" s="346"/>
      <c r="O1217" s="346"/>
      <c r="P1217" s="346"/>
      <c r="Q1217" s="346"/>
      <c r="R1217" s="347">
        <f t="shared" si="224"/>
        <v>0</v>
      </c>
      <c r="S1217" s="347">
        <f t="shared" si="225"/>
        <v>0</v>
      </c>
      <c r="T1217" s="347">
        <f t="shared" si="226"/>
        <v>0</v>
      </c>
      <c r="U1217" s="347">
        <f t="shared" si="227"/>
        <v>0</v>
      </c>
      <c r="V1217" s="347">
        <f t="shared" si="228"/>
        <v>0</v>
      </c>
      <c r="W1217" s="347">
        <f t="shared" si="229"/>
        <v>0</v>
      </c>
      <c r="X1217" s="347">
        <f t="shared" si="230"/>
        <v>0</v>
      </c>
      <c r="Y1217" s="347">
        <f t="shared" si="231"/>
        <v>0</v>
      </c>
      <c r="Z1217" s="347">
        <f t="shared" si="232"/>
        <v>0</v>
      </c>
      <c r="AA1217" s="347">
        <f t="shared" si="233"/>
        <v>0</v>
      </c>
      <c r="AB1217" s="347" t="str">
        <f t="shared" si="234"/>
        <v/>
      </c>
      <c r="AC1217" s="347" t="str">
        <f t="shared" si="235"/>
        <v/>
      </c>
      <c r="AD1217" s="347" t="str">
        <f t="shared" si="236"/>
        <v/>
      </c>
      <c r="AE1217" s="347" t="str">
        <f t="shared" si="237"/>
        <v/>
      </c>
    </row>
    <row r="1218" spans="1:31" s="344" customFormat="1" ht="21" customHeight="1" x14ac:dyDescent="0.25">
      <c r="A1218" s="346" t="s">
        <v>13551</v>
      </c>
      <c r="B1218" s="346" t="s">
        <v>16398</v>
      </c>
      <c r="C1218" s="346" t="s">
        <v>15190</v>
      </c>
      <c r="D1218" s="346" t="s">
        <v>4</v>
      </c>
      <c r="E1218" s="346" t="s">
        <v>103</v>
      </c>
      <c r="F1218" s="346">
        <v>1</v>
      </c>
      <c r="G1218" s="346">
        <v>4</v>
      </c>
      <c r="H1218" s="346">
        <v>0</v>
      </c>
      <c r="I1218" s="346" t="s">
        <v>15190</v>
      </c>
      <c r="J1218" s="346"/>
      <c r="K1218" s="346" t="s">
        <v>15191</v>
      </c>
      <c r="L1218" s="346"/>
      <c r="M1218" s="346" t="s">
        <v>15190</v>
      </c>
      <c r="N1218" s="346" t="s">
        <v>146</v>
      </c>
      <c r="O1218" s="346" t="s">
        <v>15192</v>
      </c>
      <c r="P1218" s="346" t="s">
        <v>15193</v>
      </c>
      <c r="Q1218" s="346" t="s">
        <v>15194</v>
      </c>
      <c r="R1218" s="347">
        <f t="shared" si="224"/>
        <v>0</v>
      </c>
      <c r="S1218" s="347">
        <f t="shared" si="225"/>
        <v>0</v>
      </c>
      <c r="T1218" s="347">
        <f t="shared" si="226"/>
        <v>0</v>
      </c>
      <c r="U1218" s="347">
        <f t="shared" si="227"/>
        <v>0</v>
      </c>
      <c r="V1218" s="347">
        <f t="shared" si="228"/>
        <v>0</v>
      </c>
      <c r="W1218" s="347">
        <f t="shared" si="229"/>
        <v>0</v>
      </c>
      <c r="X1218" s="347">
        <f t="shared" si="230"/>
        <v>0</v>
      </c>
      <c r="Y1218" s="347">
        <f t="shared" si="231"/>
        <v>0</v>
      </c>
      <c r="Z1218" s="347">
        <f t="shared" si="232"/>
        <v>0</v>
      </c>
      <c r="AA1218" s="347">
        <f t="shared" si="233"/>
        <v>0</v>
      </c>
      <c r="AB1218" s="347" t="str">
        <f t="shared" si="234"/>
        <v/>
      </c>
      <c r="AC1218" s="347" t="str">
        <f t="shared" si="235"/>
        <v/>
      </c>
      <c r="AD1218" s="347" t="str">
        <f t="shared" si="236"/>
        <v/>
      </c>
      <c r="AE1218" s="347" t="str">
        <f t="shared" si="237"/>
        <v/>
      </c>
    </row>
    <row r="1219" spans="1:31" s="344" customFormat="1" ht="21" customHeight="1" x14ac:dyDescent="0.25">
      <c r="A1219" s="346" t="s">
        <v>13551</v>
      </c>
      <c r="B1219" s="346" t="s">
        <v>16399</v>
      </c>
      <c r="C1219" s="346" t="s">
        <v>15196</v>
      </c>
      <c r="D1219" s="346" t="s">
        <v>4</v>
      </c>
      <c r="E1219" s="346" t="s">
        <v>103</v>
      </c>
      <c r="F1219" s="346">
        <v>2</v>
      </c>
      <c r="G1219" s="346">
        <v>3</v>
      </c>
      <c r="H1219" s="346">
        <v>0</v>
      </c>
      <c r="I1219" s="346" t="s">
        <v>15196</v>
      </c>
      <c r="J1219" s="346"/>
      <c r="K1219" s="346" t="s">
        <v>15197</v>
      </c>
      <c r="L1219" s="346"/>
      <c r="M1219" s="346" t="s">
        <v>15196</v>
      </c>
      <c r="N1219" s="346" t="s">
        <v>147</v>
      </c>
      <c r="O1219" s="346" t="s">
        <v>16400</v>
      </c>
      <c r="P1219" s="346"/>
      <c r="Q1219" s="346"/>
      <c r="R1219" s="347">
        <f t="shared" si="224"/>
        <v>0</v>
      </c>
      <c r="S1219" s="347">
        <f t="shared" si="225"/>
        <v>0</v>
      </c>
      <c r="T1219" s="347">
        <f t="shared" si="226"/>
        <v>0</v>
      </c>
      <c r="U1219" s="347">
        <f t="shared" si="227"/>
        <v>0</v>
      </c>
      <c r="V1219" s="347">
        <f t="shared" si="228"/>
        <v>0</v>
      </c>
      <c r="W1219" s="347">
        <f t="shared" si="229"/>
        <v>0</v>
      </c>
      <c r="X1219" s="347">
        <f t="shared" si="230"/>
        <v>0</v>
      </c>
      <c r="Y1219" s="347">
        <f t="shared" si="231"/>
        <v>0</v>
      </c>
      <c r="Z1219" s="347">
        <f t="shared" si="232"/>
        <v>0</v>
      </c>
      <c r="AA1219" s="347">
        <f t="shared" si="233"/>
        <v>0</v>
      </c>
      <c r="AB1219" s="347" t="str">
        <f t="shared" si="234"/>
        <v/>
      </c>
      <c r="AC1219" s="347" t="str">
        <f t="shared" si="235"/>
        <v/>
      </c>
      <c r="AD1219" s="347" t="str">
        <f t="shared" si="236"/>
        <v/>
      </c>
      <c r="AE1219" s="347" t="str">
        <f t="shared" si="237"/>
        <v/>
      </c>
    </row>
    <row r="1220" spans="1:31" s="344" customFormat="1" ht="21" customHeight="1" x14ac:dyDescent="0.25">
      <c r="A1220" s="346" t="s">
        <v>13551</v>
      </c>
      <c r="B1220" s="346" t="s">
        <v>16401</v>
      </c>
      <c r="C1220" s="346" t="s">
        <v>14933</v>
      </c>
      <c r="D1220" s="346" t="s">
        <v>4</v>
      </c>
      <c r="E1220" s="346" t="s">
        <v>103</v>
      </c>
      <c r="F1220" s="346">
        <v>3</v>
      </c>
      <c r="G1220" s="346">
        <v>3</v>
      </c>
      <c r="H1220" s="346">
        <v>0</v>
      </c>
      <c r="I1220" s="346" t="s">
        <v>14933</v>
      </c>
      <c r="J1220" s="346"/>
      <c r="K1220" s="346" t="s">
        <v>14934</v>
      </c>
      <c r="L1220" s="346"/>
      <c r="M1220" s="346" t="s">
        <v>14933</v>
      </c>
      <c r="N1220" s="346" t="s">
        <v>14935</v>
      </c>
      <c r="O1220" s="346" t="s">
        <v>14936</v>
      </c>
      <c r="P1220" s="346" t="s">
        <v>14937</v>
      </c>
      <c r="Q1220" s="346" t="s">
        <v>14938</v>
      </c>
      <c r="R1220" s="347">
        <f t="shared" si="224"/>
        <v>0</v>
      </c>
      <c r="S1220" s="347">
        <f t="shared" si="225"/>
        <v>0</v>
      </c>
      <c r="T1220" s="347">
        <f t="shared" si="226"/>
        <v>0</v>
      </c>
      <c r="U1220" s="347">
        <f t="shared" si="227"/>
        <v>0</v>
      </c>
      <c r="V1220" s="347">
        <f t="shared" si="228"/>
        <v>0</v>
      </c>
      <c r="W1220" s="347">
        <f t="shared" si="229"/>
        <v>0</v>
      </c>
      <c r="X1220" s="347">
        <f t="shared" si="230"/>
        <v>0</v>
      </c>
      <c r="Y1220" s="347">
        <f t="shared" si="231"/>
        <v>0</v>
      </c>
      <c r="Z1220" s="347">
        <f t="shared" si="232"/>
        <v>0</v>
      </c>
      <c r="AA1220" s="347">
        <f t="shared" si="233"/>
        <v>0</v>
      </c>
      <c r="AB1220" s="347" t="str">
        <f t="shared" si="234"/>
        <v/>
      </c>
      <c r="AC1220" s="347" t="str">
        <f t="shared" si="235"/>
        <v/>
      </c>
      <c r="AD1220" s="347" t="str">
        <f t="shared" si="236"/>
        <v/>
      </c>
      <c r="AE1220" s="347" t="str">
        <f t="shared" si="237"/>
        <v/>
      </c>
    </row>
    <row r="1221" spans="1:31" s="344" customFormat="1" ht="21" customHeight="1" x14ac:dyDescent="0.25">
      <c r="A1221" s="346" t="s">
        <v>13551</v>
      </c>
      <c r="B1221" s="346" t="s">
        <v>16402</v>
      </c>
      <c r="C1221" s="346" t="s">
        <v>14940</v>
      </c>
      <c r="D1221" s="346" t="s">
        <v>4</v>
      </c>
      <c r="E1221" s="346" t="s">
        <v>103</v>
      </c>
      <c r="F1221" s="346">
        <v>4</v>
      </c>
      <c r="G1221" s="346">
        <v>2</v>
      </c>
      <c r="H1221" s="346">
        <v>0</v>
      </c>
      <c r="I1221" s="346" t="s">
        <v>14940</v>
      </c>
      <c r="J1221" s="346"/>
      <c r="K1221" s="346" t="s">
        <v>14941</v>
      </c>
      <c r="L1221" s="346"/>
      <c r="M1221" s="346" t="s">
        <v>14940</v>
      </c>
      <c r="N1221" s="346" t="s">
        <v>126</v>
      </c>
      <c r="O1221" s="346" t="s">
        <v>14942</v>
      </c>
      <c r="P1221" s="346" t="s">
        <v>14943</v>
      </c>
      <c r="Q1221" s="346" t="s">
        <v>14944</v>
      </c>
      <c r="R1221" s="347">
        <f t="shared" si="224"/>
        <v>0</v>
      </c>
      <c r="S1221" s="347">
        <f t="shared" si="225"/>
        <v>0</v>
      </c>
      <c r="T1221" s="347">
        <f t="shared" si="226"/>
        <v>0</v>
      </c>
      <c r="U1221" s="347">
        <f t="shared" si="227"/>
        <v>0</v>
      </c>
      <c r="V1221" s="347">
        <f t="shared" si="228"/>
        <v>0</v>
      </c>
      <c r="W1221" s="347">
        <f t="shared" si="229"/>
        <v>0</v>
      </c>
      <c r="X1221" s="347">
        <f t="shared" si="230"/>
        <v>0</v>
      </c>
      <c r="Y1221" s="347">
        <f t="shared" si="231"/>
        <v>0</v>
      </c>
      <c r="Z1221" s="347">
        <f t="shared" si="232"/>
        <v>0</v>
      </c>
      <c r="AA1221" s="347">
        <f t="shared" si="233"/>
        <v>0</v>
      </c>
      <c r="AB1221" s="347" t="str">
        <f t="shared" si="234"/>
        <v/>
      </c>
      <c r="AC1221" s="347" t="str">
        <f t="shared" si="235"/>
        <v/>
      </c>
      <c r="AD1221" s="347" t="str">
        <f t="shared" si="236"/>
        <v/>
      </c>
      <c r="AE1221" s="347" t="str">
        <f t="shared" si="237"/>
        <v/>
      </c>
    </row>
    <row r="1222" spans="1:31" s="344" customFormat="1" ht="21" customHeight="1" x14ac:dyDescent="0.25">
      <c r="A1222" s="346" t="s">
        <v>13551</v>
      </c>
      <c r="B1222" s="346" t="s">
        <v>16403</v>
      </c>
      <c r="C1222" s="346" t="s">
        <v>16404</v>
      </c>
      <c r="D1222" s="346" t="s">
        <v>4</v>
      </c>
      <c r="E1222" s="346" t="s">
        <v>14954</v>
      </c>
      <c r="F1222" s="346">
        <v>5</v>
      </c>
      <c r="G1222" s="346">
        <v>0</v>
      </c>
      <c r="H1222" s="346">
        <v>0</v>
      </c>
      <c r="I1222" s="346"/>
      <c r="J1222" s="346"/>
      <c r="K1222" s="346"/>
      <c r="L1222" s="346"/>
      <c r="M1222" s="346"/>
      <c r="N1222" s="346"/>
      <c r="O1222" s="346"/>
      <c r="P1222" s="346"/>
      <c r="Q1222" s="346"/>
      <c r="R1222" s="347">
        <f t="shared" si="224"/>
        <v>0</v>
      </c>
      <c r="S1222" s="347">
        <f t="shared" si="225"/>
        <v>0</v>
      </c>
      <c r="T1222" s="347">
        <f t="shared" si="226"/>
        <v>0</v>
      </c>
      <c r="U1222" s="347">
        <f t="shared" si="227"/>
        <v>0</v>
      </c>
      <c r="V1222" s="347">
        <f t="shared" si="228"/>
        <v>0</v>
      </c>
      <c r="W1222" s="347">
        <f t="shared" si="229"/>
        <v>0</v>
      </c>
      <c r="X1222" s="347">
        <f t="shared" si="230"/>
        <v>0</v>
      </c>
      <c r="Y1222" s="347">
        <f t="shared" si="231"/>
        <v>0</v>
      </c>
      <c r="Z1222" s="347">
        <f t="shared" si="232"/>
        <v>0</v>
      </c>
      <c r="AA1222" s="347">
        <f t="shared" si="233"/>
        <v>0</v>
      </c>
      <c r="AB1222" s="347" t="str">
        <f t="shared" si="234"/>
        <v/>
      </c>
      <c r="AC1222" s="347" t="str">
        <f t="shared" si="235"/>
        <v/>
      </c>
      <c r="AD1222" s="347" t="str">
        <f t="shared" si="236"/>
        <v/>
      </c>
      <c r="AE1222" s="347" t="str">
        <f t="shared" si="237"/>
        <v/>
      </c>
    </row>
    <row r="1223" spans="1:31" s="344" customFormat="1" ht="21" customHeight="1" x14ac:dyDescent="0.25">
      <c r="A1223" s="346" t="s">
        <v>13551</v>
      </c>
      <c r="B1223" s="346" t="s">
        <v>16405</v>
      </c>
      <c r="C1223" s="346" t="s">
        <v>15190</v>
      </c>
      <c r="D1223" s="346" t="s">
        <v>1</v>
      </c>
      <c r="E1223" s="346" t="s">
        <v>103</v>
      </c>
      <c r="F1223" s="346">
        <v>1</v>
      </c>
      <c r="G1223" s="346">
        <v>0</v>
      </c>
      <c r="H1223" s="346">
        <v>3</v>
      </c>
      <c r="I1223" s="346"/>
      <c r="J1223" s="346" t="s">
        <v>15190</v>
      </c>
      <c r="K1223" s="346"/>
      <c r="L1223" s="346" t="s">
        <v>15203</v>
      </c>
      <c r="M1223" s="346" t="s">
        <v>15190</v>
      </c>
      <c r="N1223" s="346" t="s">
        <v>146</v>
      </c>
      <c r="O1223" s="346" t="s">
        <v>15192</v>
      </c>
      <c r="P1223" s="346" t="s">
        <v>15193</v>
      </c>
      <c r="Q1223" s="346" t="s">
        <v>15194</v>
      </c>
      <c r="R1223" s="347">
        <f t="shared" si="224"/>
        <v>0</v>
      </c>
      <c r="S1223" s="347">
        <f t="shared" si="225"/>
        <v>0</v>
      </c>
      <c r="T1223" s="347">
        <f t="shared" si="226"/>
        <v>0</v>
      </c>
      <c r="U1223" s="347">
        <f t="shared" si="227"/>
        <v>0</v>
      </c>
      <c r="V1223" s="347">
        <f t="shared" si="228"/>
        <v>0</v>
      </c>
      <c r="W1223" s="347">
        <f t="shared" si="229"/>
        <v>0</v>
      </c>
      <c r="X1223" s="347">
        <f t="shared" si="230"/>
        <v>0</v>
      </c>
      <c r="Y1223" s="347">
        <f t="shared" si="231"/>
        <v>0</v>
      </c>
      <c r="Z1223" s="347">
        <f t="shared" si="232"/>
        <v>0</v>
      </c>
      <c r="AA1223" s="347">
        <f t="shared" si="233"/>
        <v>0</v>
      </c>
      <c r="AB1223" s="347" t="str">
        <f t="shared" si="234"/>
        <v/>
      </c>
      <c r="AC1223" s="347" t="str">
        <f t="shared" si="235"/>
        <v/>
      </c>
      <c r="AD1223" s="347" t="str">
        <f t="shared" si="236"/>
        <v/>
      </c>
      <c r="AE1223" s="347" t="str">
        <f t="shared" si="237"/>
        <v/>
      </c>
    </row>
    <row r="1224" spans="1:31" s="344" customFormat="1" ht="21" customHeight="1" x14ac:dyDescent="0.25">
      <c r="A1224" s="346" t="s">
        <v>13551</v>
      </c>
      <c r="B1224" s="346" t="s">
        <v>16406</v>
      </c>
      <c r="C1224" s="346" t="s">
        <v>15196</v>
      </c>
      <c r="D1224" s="346" t="s">
        <v>1</v>
      </c>
      <c r="E1224" s="346" t="s">
        <v>103</v>
      </c>
      <c r="F1224" s="346">
        <v>2</v>
      </c>
      <c r="G1224" s="346">
        <v>0</v>
      </c>
      <c r="H1224" s="346">
        <v>3</v>
      </c>
      <c r="I1224" s="346"/>
      <c r="J1224" s="346" t="s">
        <v>15196</v>
      </c>
      <c r="K1224" s="346"/>
      <c r="L1224" s="346" t="s">
        <v>15205</v>
      </c>
      <c r="M1224" s="346" t="s">
        <v>15196</v>
      </c>
      <c r="N1224" s="346" t="s">
        <v>147</v>
      </c>
      <c r="O1224" s="346" t="s">
        <v>16400</v>
      </c>
      <c r="P1224" s="346"/>
      <c r="Q1224" s="346"/>
      <c r="R1224" s="347">
        <f t="shared" si="224"/>
        <v>0</v>
      </c>
      <c r="S1224" s="347">
        <f t="shared" si="225"/>
        <v>0</v>
      </c>
      <c r="T1224" s="347">
        <f t="shared" si="226"/>
        <v>0</v>
      </c>
      <c r="U1224" s="347">
        <f t="shared" si="227"/>
        <v>0</v>
      </c>
      <c r="V1224" s="347">
        <f t="shared" si="228"/>
        <v>0</v>
      </c>
      <c r="W1224" s="347">
        <f t="shared" si="229"/>
        <v>0</v>
      </c>
      <c r="X1224" s="347">
        <f t="shared" si="230"/>
        <v>0</v>
      </c>
      <c r="Y1224" s="347">
        <f t="shared" si="231"/>
        <v>0</v>
      </c>
      <c r="Z1224" s="347">
        <f t="shared" si="232"/>
        <v>0</v>
      </c>
      <c r="AA1224" s="347">
        <f t="shared" si="233"/>
        <v>0</v>
      </c>
      <c r="AB1224" s="347" t="str">
        <f t="shared" si="234"/>
        <v/>
      </c>
      <c r="AC1224" s="347" t="str">
        <f t="shared" si="235"/>
        <v/>
      </c>
      <c r="AD1224" s="347" t="str">
        <f t="shared" si="236"/>
        <v/>
      </c>
      <c r="AE1224" s="347" t="str">
        <f t="shared" si="237"/>
        <v/>
      </c>
    </row>
    <row r="1225" spans="1:31" s="344" customFormat="1" ht="21" customHeight="1" x14ac:dyDescent="0.25">
      <c r="A1225" s="346" t="s">
        <v>13551</v>
      </c>
      <c r="B1225" s="346" t="s">
        <v>16407</v>
      </c>
      <c r="C1225" s="346" t="s">
        <v>14940</v>
      </c>
      <c r="D1225" s="346" t="s">
        <v>1</v>
      </c>
      <c r="E1225" s="346" t="s">
        <v>103</v>
      </c>
      <c r="F1225" s="346">
        <v>3</v>
      </c>
      <c r="G1225" s="346">
        <v>0</v>
      </c>
      <c r="H1225" s="346">
        <v>2</v>
      </c>
      <c r="I1225" s="346"/>
      <c r="J1225" s="346" t="s">
        <v>14940</v>
      </c>
      <c r="K1225" s="346"/>
      <c r="L1225" s="346" t="s">
        <v>14957</v>
      </c>
      <c r="M1225" s="346" t="s">
        <v>14940</v>
      </c>
      <c r="N1225" s="346" t="s">
        <v>126</v>
      </c>
      <c r="O1225" s="346" t="s">
        <v>14942</v>
      </c>
      <c r="P1225" s="346" t="s">
        <v>14943</v>
      </c>
      <c r="Q1225" s="346" t="s">
        <v>14944</v>
      </c>
      <c r="R1225" s="347">
        <f t="shared" si="224"/>
        <v>0</v>
      </c>
      <c r="S1225" s="347">
        <f t="shared" si="225"/>
        <v>0</v>
      </c>
      <c r="T1225" s="347">
        <f t="shared" si="226"/>
        <v>0</v>
      </c>
      <c r="U1225" s="347">
        <f t="shared" si="227"/>
        <v>0</v>
      </c>
      <c r="V1225" s="347">
        <f t="shared" si="228"/>
        <v>0</v>
      </c>
      <c r="W1225" s="347">
        <f t="shared" si="229"/>
        <v>0</v>
      </c>
      <c r="X1225" s="347">
        <f t="shared" si="230"/>
        <v>0</v>
      </c>
      <c r="Y1225" s="347">
        <f t="shared" si="231"/>
        <v>0</v>
      </c>
      <c r="Z1225" s="347">
        <f t="shared" si="232"/>
        <v>0</v>
      </c>
      <c r="AA1225" s="347">
        <f t="shared" si="233"/>
        <v>0</v>
      </c>
      <c r="AB1225" s="347" t="str">
        <f t="shared" si="234"/>
        <v/>
      </c>
      <c r="AC1225" s="347" t="str">
        <f t="shared" si="235"/>
        <v/>
      </c>
      <c r="AD1225" s="347" t="str">
        <f t="shared" si="236"/>
        <v/>
      </c>
      <c r="AE1225" s="347" t="str">
        <f t="shared" si="237"/>
        <v/>
      </c>
    </row>
    <row r="1226" spans="1:31" s="344" customFormat="1" ht="21" customHeight="1" x14ac:dyDescent="0.25">
      <c r="A1226" s="346" t="s">
        <v>13551</v>
      </c>
      <c r="B1226" s="346" t="s">
        <v>16408</v>
      </c>
      <c r="C1226" s="346" t="s">
        <v>14946</v>
      </c>
      <c r="D1226" s="346" t="s">
        <v>1</v>
      </c>
      <c r="E1226" s="346" t="s">
        <v>103</v>
      </c>
      <c r="F1226" s="346">
        <v>4</v>
      </c>
      <c r="G1226" s="346">
        <v>0</v>
      </c>
      <c r="H1226" s="346">
        <v>2</v>
      </c>
      <c r="I1226" s="346"/>
      <c r="J1226" s="346" t="s">
        <v>14946</v>
      </c>
      <c r="K1226" s="346"/>
      <c r="L1226" s="346" t="s">
        <v>14959</v>
      </c>
      <c r="M1226" s="346" t="s">
        <v>14946</v>
      </c>
      <c r="N1226" s="346" t="s">
        <v>14948</v>
      </c>
      <c r="O1226" s="346" t="s">
        <v>14949</v>
      </c>
      <c r="P1226" s="346" t="s">
        <v>14950</v>
      </c>
      <c r="Q1226" s="346" t="s">
        <v>14951</v>
      </c>
      <c r="R1226" s="347">
        <f t="shared" si="224"/>
        <v>0</v>
      </c>
      <c r="S1226" s="347">
        <f t="shared" si="225"/>
        <v>0</v>
      </c>
      <c r="T1226" s="347">
        <f t="shared" si="226"/>
        <v>0</v>
      </c>
      <c r="U1226" s="347">
        <f t="shared" si="227"/>
        <v>0</v>
      </c>
      <c r="V1226" s="347">
        <f t="shared" si="228"/>
        <v>0</v>
      </c>
      <c r="W1226" s="347">
        <f t="shared" si="229"/>
        <v>0</v>
      </c>
      <c r="X1226" s="347">
        <f t="shared" si="230"/>
        <v>0</v>
      </c>
      <c r="Y1226" s="347">
        <f t="shared" si="231"/>
        <v>0</v>
      </c>
      <c r="Z1226" s="347">
        <f t="shared" si="232"/>
        <v>0</v>
      </c>
      <c r="AA1226" s="347">
        <f t="shared" si="233"/>
        <v>0</v>
      </c>
      <c r="AB1226" s="347" t="str">
        <f t="shared" si="234"/>
        <v/>
      </c>
      <c r="AC1226" s="347" t="str">
        <f t="shared" si="235"/>
        <v/>
      </c>
      <c r="AD1226" s="347" t="str">
        <f t="shared" si="236"/>
        <v/>
      </c>
      <c r="AE1226" s="347" t="str">
        <f t="shared" si="237"/>
        <v/>
      </c>
    </row>
    <row r="1227" spans="1:31" s="344" customFormat="1" ht="21" customHeight="1" x14ac:dyDescent="0.25">
      <c r="A1227" s="346" t="s">
        <v>13551</v>
      </c>
      <c r="B1227" s="346" t="s">
        <v>16409</v>
      </c>
      <c r="C1227" s="346" t="s">
        <v>16410</v>
      </c>
      <c r="D1227" s="346" t="s">
        <v>1</v>
      </c>
      <c r="E1227" s="346" t="s">
        <v>14954</v>
      </c>
      <c r="F1227" s="346">
        <v>5</v>
      </c>
      <c r="G1227" s="346">
        <v>0</v>
      </c>
      <c r="H1227" s="346">
        <v>0</v>
      </c>
      <c r="I1227" s="346"/>
      <c r="J1227" s="346"/>
      <c r="K1227" s="346"/>
      <c r="L1227" s="346"/>
      <c r="M1227" s="346"/>
      <c r="N1227" s="346"/>
      <c r="O1227" s="346"/>
      <c r="P1227" s="346"/>
      <c r="Q1227" s="346"/>
      <c r="R1227" s="347">
        <f t="shared" si="224"/>
        <v>0</v>
      </c>
      <c r="S1227" s="347">
        <f t="shared" si="225"/>
        <v>0</v>
      </c>
      <c r="T1227" s="347">
        <f t="shared" si="226"/>
        <v>0</v>
      </c>
      <c r="U1227" s="347">
        <f t="shared" si="227"/>
        <v>0</v>
      </c>
      <c r="V1227" s="347">
        <f t="shared" si="228"/>
        <v>0</v>
      </c>
      <c r="W1227" s="347">
        <f t="shared" si="229"/>
        <v>0</v>
      </c>
      <c r="X1227" s="347">
        <f t="shared" si="230"/>
        <v>0</v>
      </c>
      <c r="Y1227" s="347">
        <f t="shared" si="231"/>
        <v>0</v>
      </c>
      <c r="Z1227" s="347">
        <f t="shared" si="232"/>
        <v>0</v>
      </c>
      <c r="AA1227" s="347">
        <f t="shared" si="233"/>
        <v>0</v>
      </c>
      <c r="AB1227" s="347" t="str">
        <f t="shared" si="234"/>
        <v/>
      </c>
      <c r="AC1227" s="347" t="str">
        <f t="shared" si="235"/>
        <v/>
      </c>
      <c r="AD1227" s="347" t="str">
        <f t="shared" si="236"/>
        <v/>
      </c>
      <c r="AE1227" s="347" t="str">
        <f t="shared" si="237"/>
        <v/>
      </c>
    </row>
    <row r="1228" spans="1:31" s="344" customFormat="1" ht="21" customHeight="1" x14ac:dyDescent="0.25">
      <c r="A1228" s="346" t="s">
        <v>13560</v>
      </c>
      <c r="B1228" s="346" t="s">
        <v>16411</v>
      </c>
      <c r="C1228" s="346" t="s">
        <v>15000</v>
      </c>
      <c r="D1228" s="346" t="s">
        <v>4</v>
      </c>
      <c r="E1228" s="346" t="s">
        <v>103</v>
      </c>
      <c r="F1228" s="346">
        <v>1</v>
      </c>
      <c r="G1228" s="346">
        <v>3</v>
      </c>
      <c r="H1228" s="346">
        <v>0</v>
      </c>
      <c r="I1228" s="346" t="s">
        <v>15000</v>
      </c>
      <c r="J1228" s="346"/>
      <c r="K1228" s="346" t="s">
        <v>15001</v>
      </c>
      <c r="L1228" s="346"/>
      <c r="M1228" s="346" t="s">
        <v>15000</v>
      </c>
      <c r="N1228" s="346" t="s">
        <v>15002</v>
      </c>
      <c r="O1228" s="346" t="s">
        <v>15003</v>
      </c>
      <c r="P1228" s="346" t="s">
        <v>15004</v>
      </c>
      <c r="Q1228" s="346" t="s">
        <v>15005</v>
      </c>
      <c r="R1228" s="347">
        <f t="shared" si="224"/>
        <v>0</v>
      </c>
      <c r="S1228" s="347">
        <f t="shared" si="225"/>
        <v>0</v>
      </c>
      <c r="T1228" s="347">
        <f t="shared" si="226"/>
        <v>0</v>
      </c>
      <c r="U1228" s="347">
        <f t="shared" si="227"/>
        <v>0</v>
      </c>
      <c r="V1228" s="347">
        <f t="shared" si="228"/>
        <v>0</v>
      </c>
      <c r="W1228" s="347">
        <f t="shared" si="229"/>
        <v>0</v>
      </c>
      <c r="X1228" s="347">
        <f t="shared" si="230"/>
        <v>0</v>
      </c>
      <c r="Y1228" s="347">
        <f t="shared" si="231"/>
        <v>0</v>
      </c>
      <c r="Z1228" s="347">
        <f t="shared" si="232"/>
        <v>0</v>
      </c>
      <c r="AA1228" s="347">
        <f t="shared" si="233"/>
        <v>0</v>
      </c>
      <c r="AB1228" s="347" t="str">
        <f t="shared" si="234"/>
        <v/>
      </c>
      <c r="AC1228" s="347" t="str">
        <f t="shared" si="235"/>
        <v/>
      </c>
      <c r="AD1228" s="347" t="str">
        <f t="shared" si="236"/>
        <v/>
      </c>
      <c r="AE1228" s="347" t="str">
        <f t="shared" si="237"/>
        <v/>
      </c>
    </row>
    <row r="1229" spans="1:31" s="344" customFormat="1" ht="21" customHeight="1" x14ac:dyDescent="0.25">
      <c r="A1229" s="346" t="s">
        <v>13560</v>
      </c>
      <c r="B1229" s="346" t="s">
        <v>16412</v>
      </c>
      <c r="C1229" s="346" t="s">
        <v>15007</v>
      </c>
      <c r="D1229" s="346" t="s">
        <v>4</v>
      </c>
      <c r="E1229" s="346" t="s">
        <v>103</v>
      </c>
      <c r="F1229" s="346">
        <v>2</v>
      </c>
      <c r="G1229" s="346">
        <v>3</v>
      </c>
      <c r="H1229" s="346">
        <v>0</v>
      </c>
      <c r="I1229" s="346" t="s">
        <v>15007</v>
      </c>
      <c r="J1229" s="346"/>
      <c r="K1229" s="346" t="s">
        <v>15008</v>
      </c>
      <c r="L1229" s="346"/>
      <c r="M1229" s="346" t="s">
        <v>15007</v>
      </c>
      <c r="N1229" s="346" t="s">
        <v>15003</v>
      </c>
      <c r="O1229" s="346" t="s">
        <v>16400</v>
      </c>
      <c r="P1229" s="346"/>
      <c r="Q1229" s="346"/>
      <c r="R1229" s="347">
        <f t="shared" si="224"/>
        <v>0</v>
      </c>
      <c r="S1229" s="347">
        <f t="shared" si="225"/>
        <v>0</v>
      </c>
      <c r="T1229" s="347">
        <f t="shared" si="226"/>
        <v>0</v>
      </c>
      <c r="U1229" s="347">
        <f t="shared" si="227"/>
        <v>0</v>
      </c>
      <c r="V1229" s="347">
        <f t="shared" si="228"/>
        <v>0</v>
      </c>
      <c r="W1229" s="347">
        <f t="shared" si="229"/>
        <v>0</v>
      </c>
      <c r="X1229" s="347">
        <f t="shared" si="230"/>
        <v>0</v>
      </c>
      <c r="Y1229" s="347">
        <f t="shared" si="231"/>
        <v>0</v>
      </c>
      <c r="Z1229" s="347">
        <f t="shared" si="232"/>
        <v>0</v>
      </c>
      <c r="AA1229" s="347">
        <f t="shared" si="233"/>
        <v>0</v>
      </c>
      <c r="AB1229" s="347" t="str">
        <f t="shared" si="234"/>
        <v/>
      </c>
      <c r="AC1229" s="347" t="str">
        <f t="shared" si="235"/>
        <v/>
      </c>
      <c r="AD1229" s="347" t="str">
        <f t="shared" si="236"/>
        <v/>
      </c>
      <c r="AE1229" s="347" t="str">
        <f t="shared" si="237"/>
        <v/>
      </c>
    </row>
    <row r="1230" spans="1:31" s="344" customFormat="1" ht="21" customHeight="1" x14ac:dyDescent="0.25">
      <c r="A1230" s="346" t="s">
        <v>13560</v>
      </c>
      <c r="B1230" s="346" t="s">
        <v>16413</v>
      </c>
      <c r="C1230" s="346" t="s">
        <v>14933</v>
      </c>
      <c r="D1230" s="346" t="s">
        <v>4</v>
      </c>
      <c r="E1230" s="346" t="s">
        <v>103</v>
      </c>
      <c r="F1230" s="346">
        <v>3</v>
      </c>
      <c r="G1230" s="346">
        <v>2</v>
      </c>
      <c r="H1230" s="346">
        <v>0</v>
      </c>
      <c r="I1230" s="346" t="s">
        <v>14933</v>
      </c>
      <c r="J1230" s="346"/>
      <c r="K1230" s="346" t="s">
        <v>14934</v>
      </c>
      <c r="L1230" s="346"/>
      <c r="M1230" s="346" t="s">
        <v>14933</v>
      </c>
      <c r="N1230" s="346" t="s">
        <v>14935</v>
      </c>
      <c r="O1230" s="346" t="s">
        <v>14936</v>
      </c>
      <c r="P1230" s="346" t="s">
        <v>14937</v>
      </c>
      <c r="Q1230" s="346" t="s">
        <v>14938</v>
      </c>
      <c r="R1230" s="347">
        <f t="shared" si="224"/>
        <v>0</v>
      </c>
      <c r="S1230" s="347">
        <f t="shared" si="225"/>
        <v>0</v>
      </c>
      <c r="T1230" s="347">
        <f t="shared" si="226"/>
        <v>0</v>
      </c>
      <c r="U1230" s="347">
        <f t="shared" si="227"/>
        <v>0</v>
      </c>
      <c r="V1230" s="347">
        <f t="shared" si="228"/>
        <v>0</v>
      </c>
      <c r="W1230" s="347">
        <f t="shared" si="229"/>
        <v>0</v>
      </c>
      <c r="X1230" s="347">
        <f t="shared" si="230"/>
        <v>0</v>
      </c>
      <c r="Y1230" s="347">
        <f t="shared" si="231"/>
        <v>0</v>
      </c>
      <c r="Z1230" s="347">
        <f t="shared" si="232"/>
        <v>0</v>
      </c>
      <c r="AA1230" s="347">
        <f t="shared" si="233"/>
        <v>0</v>
      </c>
      <c r="AB1230" s="347" t="str">
        <f t="shared" si="234"/>
        <v/>
      </c>
      <c r="AC1230" s="347" t="str">
        <f t="shared" si="235"/>
        <v/>
      </c>
      <c r="AD1230" s="347" t="str">
        <f t="shared" si="236"/>
        <v/>
      </c>
      <c r="AE1230" s="347" t="str">
        <f t="shared" si="237"/>
        <v/>
      </c>
    </row>
    <row r="1231" spans="1:31" s="344" customFormat="1" ht="21" customHeight="1" x14ac:dyDescent="0.25">
      <c r="A1231" s="346" t="s">
        <v>13560</v>
      </c>
      <c r="B1231" s="346" t="s">
        <v>16414</v>
      </c>
      <c r="C1231" s="346" t="s">
        <v>14940</v>
      </c>
      <c r="D1231" s="346" t="s">
        <v>4</v>
      </c>
      <c r="E1231" s="346" t="s">
        <v>103</v>
      </c>
      <c r="F1231" s="346">
        <v>4</v>
      </c>
      <c r="G1231" s="346">
        <v>2</v>
      </c>
      <c r="H1231" s="346">
        <v>0</v>
      </c>
      <c r="I1231" s="346" t="s">
        <v>14940</v>
      </c>
      <c r="J1231" s="346"/>
      <c r="K1231" s="346" t="s">
        <v>14941</v>
      </c>
      <c r="L1231" s="346"/>
      <c r="M1231" s="346" t="s">
        <v>14940</v>
      </c>
      <c r="N1231" s="346" t="s">
        <v>126</v>
      </c>
      <c r="O1231" s="346" t="s">
        <v>14942</v>
      </c>
      <c r="P1231" s="346" t="s">
        <v>14943</v>
      </c>
      <c r="Q1231" s="346" t="s">
        <v>14944</v>
      </c>
      <c r="R1231" s="347">
        <f t="shared" si="224"/>
        <v>0</v>
      </c>
      <c r="S1231" s="347">
        <f t="shared" si="225"/>
        <v>0</v>
      </c>
      <c r="T1231" s="347">
        <f t="shared" si="226"/>
        <v>0</v>
      </c>
      <c r="U1231" s="347">
        <f t="shared" si="227"/>
        <v>0</v>
      </c>
      <c r="V1231" s="347">
        <f t="shared" si="228"/>
        <v>0</v>
      </c>
      <c r="W1231" s="347">
        <f t="shared" si="229"/>
        <v>0</v>
      </c>
      <c r="X1231" s="347">
        <f t="shared" si="230"/>
        <v>0</v>
      </c>
      <c r="Y1231" s="347">
        <f t="shared" si="231"/>
        <v>0</v>
      </c>
      <c r="Z1231" s="347">
        <f t="shared" si="232"/>
        <v>0</v>
      </c>
      <c r="AA1231" s="347">
        <f t="shared" si="233"/>
        <v>0</v>
      </c>
      <c r="AB1231" s="347" t="str">
        <f t="shared" si="234"/>
        <v/>
      </c>
      <c r="AC1231" s="347" t="str">
        <f t="shared" si="235"/>
        <v/>
      </c>
      <c r="AD1231" s="347" t="str">
        <f t="shared" si="236"/>
        <v/>
      </c>
      <c r="AE1231" s="347" t="str">
        <f t="shared" si="237"/>
        <v/>
      </c>
    </row>
    <row r="1232" spans="1:31" s="344" customFormat="1" ht="21" customHeight="1" x14ac:dyDescent="0.25">
      <c r="A1232" s="346" t="s">
        <v>13560</v>
      </c>
      <c r="B1232" s="346" t="s">
        <v>16415</v>
      </c>
      <c r="C1232" s="346" t="s">
        <v>16416</v>
      </c>
      <c r="D1232" s="346" t="s">
        <v>4</v>
      </c>
      <c r="E1232" s="346" t="s">
        <v>14954</v>
      </c>
      <c r="F1232" s="346">
        <v>5</v>
      </c>
      <c r="G1232" s="346">
        <v>0</v>
      </c>
      <c r="H1232" s="346">
        <v>0</v>
      </c>
      <c r="I1232" s="346"/>
      <c r="J1232" s="346"/>
      <c r="K1232" s="346"/>
      <c r="L1232" s="346"/>
      <c r="M1232" s="346"/>
      <c r="N1232" s="346"/>
      <c r="O1232" s="346"/>
      <c r="P1232" s="346"/>
      <c r="Q1232" s="346"/>
      <c r="R1232" s="347">
        <f t="shared" si="224"/>
        <v>0</v>
      </c>
      <c r="S1232" s="347">
        <f t="shared" si="225"/>
        <v>0</v>
      </c>
      <c r="T1232" s="347">
        <f t="shared" si="226"/>
        <v>0</v>
      </c>
      <c r="U1232" s="347">
        <f t="shared" si="227"/>
        <v>0</v>
      </c>
      <c r="V1232" s="347">
        <f t="shared" si="228"/>
        <v>0</v>
      </c>
      <c r="W1232" s="347">
        <f t="shared" si="229"/>
        <v>0</v>
      </c>
      <c r="X1232" s="347">
        <f t="shared" si="230"/>
        <v>0</v>
      </c>
      <c r="Y1232" s="347">
        <f t="shared" si="231"/>
        <v>0</v>
      </c>
      <c r="Z1232" s="347">
        <f t="shared" si="232"/>
        <v>0</v>
      </c>
      <c r="AA1232" s="347">
        <f t="shared" si="233"/>
        <v>0</v>
      </c>
      <c r="AB1232" s="347" t="str">
        <f t="shared" si="234"/>
        <v/>
      </c>
      <c r="AC1232" s="347" t="str">
        <f t="shared" si="235"/>
        <v/>
      </c>
      <c r="AD1232" s="347" t="str">
        <f t="shared" si="236"/>
        <v/>
      </c>
      <c r="AE1232" s="347" t="str">
        <f t="shared" si="237"/>
        <v/>
      </c>
    </row>
    <row r="1233" spans="1:31" s="344" customFormat="1" ht="21" customHeight="1" x14ac:dyDescent="0.25">
      <c r="A1233" s="346" t="s">
        <v>13560</v>
      </c>
      <c r="B1233" s="346" t="s">
        <v>16417</v>
      </c>
      <c r="C1233" s="346" t="s">
        <v>15000</v>
      </c>
      <c r="D1233" s="346" t="s">
        <v>1</v>
      </c>
      <c r="E1233" s="346" t="s">
        <v>103</v>
      </c>
      <c r="F1233" s="346">
        <v>1</v>
      </c>
      <c r="G1233" s="346">
        <v>0</v>
      </c>
      <c r="H1233" s="346">
        <v>3</v>
      </c>
      <c r="I1233" s="346"/>
      <c r="J1233" s="346" t="s">
        <v>15000</v>
      </c>
      <c r="K1233" s="346"/>
      <c r="L1233" s="346" t="s">
        <v>15014</v>
      </c>
      <c r="M1233" s="346" t="s">
        <v>15000</v>
      </c>
      <c r="N1233" s="346" t="s">
        <v>15002</v>
      </c>
      <c r="O1233" s="346" t="s">
        <v>15003</v>
      </c>
      <c r="P1233" s="346" t="s">
        <v>15004</v>
      </c>
      <c r="Q1233" s="346" t="s">
        <v>15005</v>
      </c>
      <c r="R1233" s="347">
        <f t="shared" si="224"/>
        <v>0</v>
      </c>
      <c r="S1233" s="347">
        <f t="shared" si="225"/>
        <v>0</v>
      </c>
      <c r="T1233" s="347">
        <f t="shared" si="226"/>
        <v>0</v>
      </c>
      <c r="U1233" s="347">
        <f t="shared" si="227"/>
        <v>0</v>
      </c>
      <c r="V1233" s="347">
        <f t="shared" si="228"/>
        <v>0</v>
      </c>
      <c r="W1233" s="347">
        <f t="shared" si="229"/>
        <v>0</v>
      </c>
      <c r="X1233" s="347">
        <f t="shared" si="230"/>
        <v>0</v>
      </c>
      <c r="Y1233" s="347">
        <f t="shared" si="231"/>
        <v>0</v>
      </c>
      <c r="Z1233" s="347">
        <f t="shared" si="232"/>
        <v>0</v>
      </c>
      <c r="AA1233" s="347">
        <f t="shared" si="233"/>
        <v>0</v>
      </c>
      <c r="AB1233" s="347" t="str">
        <f t="shared" si="234"/>
        <v/>
      </c>
      <c r="AC1233" s="347" t="str">
        <f t="shared" si="235"/>
        <v/>
      </c>
      <c r="AD1233" s="347" t="str">
        <f t="shared" si="236"/>
        <v/>
      </c>
      <c r="AE1233" s="347" t="str">
        <f t="shared" si="237"/>
        <v/>
      </c>
    </row>
    <row r="1234" spans="1:31" s="344" customFormat="1" ht="21" customHeight="1" x14ac:dyDescent="0.25">
      <c r="A1234" s="346" t="s">
        <v>13560</v>
      </c>
      <c r="B1234" s="346" t="s">
        <v>16418</v>
      </c>
      <c r="C1234" s="346" t="s">
        <v>15007</v>
      </c>
      <c r="D1234" s="346" t="s">
        <v>1</v>
      </c>
      <c r="E1234" s="346" t="s">
        <v>103</v>
      </c>
      <c r="F1234" s="346">
        <v>2</v>
      </c>
      <c r="G1234" s="346">
        <v>0</v>
      </c>
      <c r="H1234" s="346">
        <v>2</v>
      </c>
      <c r="I1234" s="346"/>
      <c r="J1234" s="346" t="s">
        <v>15007</v>
      </c>
      <c r="K1234" s="346"/>
      <c r="L1234" s="346" t="s">
        <v>15016</v>
      </c>
      <c r="M1234" s="346" t="s">
        <v>15007</v>
      </c>
      <c r="N1234" s="346" t="s">
        <v>15003</v>
      </c>
      <c r="O1234" s="346" t="s">
        <v>16400</v>
      </c>
      <c r="P1234" s="346"/>
      <c r="Q1234" s="346"/>
      <c r="R1234" s="347">
        <f t="shared" si="224"/>
        <v>0</v>
      </c>
      <c r="S1234" s="347">
        <f t="shared" si="225"/>
        <v>0</v>
      </c>
      <c r="T1234" s="347">
        <f t="shared" si="226"/>
        <v>0</v>
      </c>
      <c r="U1234" s="347">
        <f t="shared" si="227"/>
        <v>0</v>
      </c>
      <c r="V1234" s="347">
        <f t="shared" si="228"/>
        <v>0</v>
      </c>
      <c r="W1234" s="347">
        <f t="shared" si="229"/>
        <v>0</v>
      </c>
      <c r="X1234" s="347">
        <f t="shared" si="230"/>
        <v>0</v>
      </c>
      <c r="Y1234" s="347">
        <f t="shared" si="231"/>
        <v>0</v>
      </c>
      <c r="Z1234" s="347">
        <f t="shared" si="232"/>
        <v>0</v>
      </c>
      <c r="AA1234" s="347">
        <f t="shared" si="233"/>
        <v>0</v>
      </c>
      <c r="AB1234" s="347" t="str">
        <f t="shared" si="234"/>
        <v/>
      </c>
      <c r="AC1234" s="347" t="str">
        <f t="shared" si="235"/>
        <v/>
      </c>
      <c r="AD1234" s="347" t="str">
        <f t="shared" si="236"/>
        <v/>
      </c>
      <c r="AE1234" s="347" t="str">
        <f t="shared" si="237"/>
        <v/>
      </c>
    </row>
    <row r="1235" spans="1:31" s="344" customFormat="1" ht="21" customHeight="1" x14ac:dyDescent="0.25">
      <c r="A1235" s="346" t="s">
        <v>13560</v>
      </c>
      <c r="B1235" s="346" t="s">
        <v>16419</v>
      </c>
      <c r="C1235" s="346" t="s">
        <v>14940</v>
      </c>
      <c r="D1235" s="346" t="s">
        <v>1</v>
      </c>
      <c r="E1235" s="346" t="s">
        <v>103</v>
      </c>
      <c r="F1235" s="346">
        <v>3</v>
      </c>
      <c r="G1235" s="346">
        <v>0</v>
      </c>
      <c r="H1235" s="346">
        <v>2</v>
      </c>
      <c r="I1235" s="346"/>
      <c r="J1235" s="346" t="s">
        <v>14940</v>
      </c>
      <c r="K1235" s="346"/>
      <c r="L1235" s="346" t="s">
        <v>14957</v>
      </c>
      <c r="M1235" s="346" t="s">
        <v>14940</v>
      </c>
      <c r="N1235" s="346" t="s">
        <v>126</v>
      </c>
      <c r="O1235" s="346" t="s">
        <v>14942</v>
      </c>
      <c r="P1235" s="346" t="s">
        <v>14943</v>
      </c>
      <c r="Q1235" s="346" t="s">
        <v>14944</v>
      </c>
      <c r="R1235" s="347">
        <f t="shared" si="224"/>
        <v>0</v>
      </c>
      <c r="S1235" s="347">
        <f t="shared" si="225"/>
        <v>0</v>
      </c>
      <c r="T1235" s="347">
        <f t="shared" si="226"/>
        <v>0</v>
      </c>
      <c r="U1235" s="347">
        <f t="shared" si="227"/>
        <v>0</v>
      </c>
      <c r="V1235" s="347">
        <f t="shared" si="228"/>
        <v>0</v>
      </c>
      <c r="W1235" s="347">
        <f t="shared" si="229"/>
        <v>0</v>
      </c>
      <c r="X1235" s="347">
        <f t="shared" si="230"/>
        <v>0</v>
      </c>
      <c r="Y1235" s="347">
        <f t="shared" si="231"/>
        <v>0</v>
      </c>
      <c r="Z1235" s="347">
        <f t="shared" si="232"/>
        <v>0</v>
      </c>
      <c r="AA1235" s="347">
        <f t="shared" si="233"/>
        <v>0</v>
      </c>
      <c r="AB1235" s="347" t="str">
        <f t="shared" si="234"/>
        <v/>
      </c>
      <c r="AC1235" s="347" t="str">
        <f t="shared" si="235"/>
        <v/>
      </c>
      <c r="AD1235" s="347" t="str">
        <f t="shared" si="236"/>
        <v/>
      </c>
      <c r="AE1235" s="347" t="str">
        <f t="shared" si="237"/>
        <v/>
      </c>
    </row>
    <row r="1236" spans="1:31" s="344" customFormat="1" ht="21" customHeight="1" x14ac:dyDescent="0.25">
      <c r="A1236" s="346" t="s">
        <v>13560</v>
      </c>
      <c r="B1236" s="346" t="s">
        <v>16420</v>
      </c>
      <c r="C1236" s="346" t="s">
        <v>14946</v>
      </c>
      <c r="D1236" s="346" t="s">
        <v>1</v>
      </c>
      <c r="E1236" s="346" t="s">
        <v>103</v>
      </c>
      <c r="F1236" s="346">
        <v>4</v>
      </c>
      <c r="G1236" s="346">
        <v>0</v>
      </c>
      <c r="H1236" s="346">
        <v>2</v>
      </c>
      <c r="I1236" s="346"/>
      <c r="J1236" s="346" t="s">
        <v>14946</v>
      </c>
      <c r="K1236" s="346"/>
      <c r="L1236" s="346" t="s">
        <v>14959</v>
      </c>
      <c r="M1236" s="346" t="s">
        <v>14946</v>
      </c>
      <c r="N1236" s="346" t="s">
        <v>14948</v>
      </c>
      <c r="O1236" s="346" t="s">
        <v>14949</v>
      </c>
      <c r="P1236" s="346" t="s">
        <v>14950</v>
      </c>
      <c r="Q1236" s="346" t="s">
        <v>14951</v>
      </c>
      <c r="R1236" s="347">
        <f t="shared" si="224"/>
        <v>0</v>
      </c>
      <c r="S1236" s="347">
        <f t="shared" si="225"/>
        <v>0</v>
      </c>
      <c r="T1236" s="347">
        <f t="shared" si="226"/>
        <v>0</v>
      </c>
      <c r="U1236" s="347">
        <f t="shared" si="227"/>
        <v>0</v>
      </c>
      <c r="V1236" s="347">
        <f t="shared" si="228"/>
        <v>0</v>
      </c>
      <c r="W1236" s="347">
        <f t="shared" si="229"/>
        <v>0</v>
      </c>
      <c r="X1236" s="347">
        <f t="shared" si="230"/>
        <v>0</v>
      </c>
      <c r="Y1236" s="347">
        <f t="shared" si="231"/>
        <v>0</v>
      </c>
      <c r="Z1236" s="347">
        <f t="shared" si="232"/>
        <v>0</v>
      </c>
      <c r="AA1236" s="347">
        <f t="shared" si="233"/>
        <v>0</v>
      </c>
      <c r="AB1236" s="347" t="str">
        <f t="shared" si="234"/>
        <v/>
      </c>
      <c r="AC1236" s="347" t="str">
        <f t="shared" si="235"/>
        <v/>
      </c>
      <c r="AD1236" s="347" t="str">
        <f t="shared" si="236"/>
        <v/>
      </c>
      <c r="AE1236" s="347" t="str">
        <f t="shared" si="237"/>
        <v/>
      </c>
    </row>
    <row r="1237" spans="1:31" s="344" customFormat="1" ht="21" customHeight="1" x14ac:dyDescent="0.25">
      <c r="A1237" s="346" t="s">
        <v>13560</v>
      </c>
      <c r="B1237" s="346" t="s">
        <v>16421</v>
      </c>
      <c r="C1237" s="346" t="s">
        <v>16422</v>
      </c>
      <c r="D1237" s="346" t="s">
        <v>1</v>
      </c>
      <c r="E1237" s="346" t="s">
        <v>14954</v>
      </c>
      <c r="F1237" s="346">
        <v>5</v>
      </c>
      <c r="G1237" s="346">
        <v>0</v>
      </c>
      <c r="H1237" s="346">
        <v>0</v>
      </c>
      <c r="I1237" s="346"/>
      <c r="J1237" s="346"/>
      <c r="K1237" s="346"/>
      <c r="L1237" s="346"/>
      <c r="M1237" s="346"/>
      <c r="N1237" s="346"/>
      <c r="O1237" s="346"/>
      <c r="P1237" s="346"/>
      <c r="Q1237" s="346"/>
      <c r="R1237" s="347">
        <f t="shared" si="224"/>
        <v>0</v>
      </c>
      <c r="S1237" s="347">
        <f t="shared" si="225"/>
        <v>0</v>
      </c>
      <c r="T1237" s="347">
        <f t="shared" si="226"/>
        <v>0</v>
      </c>
      <c r="U1237" s="347">
        <f t="shared" si="227"/>
        <v>0</v>
      </c>
      <c r="V1237" s="347">
        <f t="shared" si="228"/>
        <v>0</v>
      </c>
      <c r="W1237" s="347">
        <f t="shared" si="229"/>
        <v>0</v>
      </c>
      <c r="X1237" s="347">
        <f t="shared" si="230"/>
        <v>0</v>
      </c>
      <c r="Y1237" s="347">
        <f t="shared" si="231"/>
        <v>0</v>
      </c>
      <c r="Z1237" s="347">
        <f t="shared" si="232"/>
        <v>0</v>
      </c>
      <c r="AA1237" s="347">
        <f t="shared" si="233"/>
        <v>0</v>
      </c>
      <c r="AB1237" s="347" t="str">
        <f t="shared" si="234"/>
        <v/>
      </c>
      <c r="AC1237" s="347" t="str">
        <f t="shared" si="235"/>
        <v/>
      </c>
      <c r="AD1237" s="347" t="str">
        <f t="shared" si="236"/>
        <v/>
      </c>
      <c r="AE1237" s="347" t="str">
        <f t="shared" si="237"/>
        <v/>
      </c>
    </row>
    <row r="1238" spans="1:31" s="344" customFormat="1" ht="21" customHeight="1" x14ac:dyDescent="0.25">
      <c r="A1238" s="346" t="s">
        <v>13569</v>
      </c>
      <c r="B1238" s="346" t="s">
        <v>16423</v>
      </c>
      <c r="C1238" s="346" t="s">
        <v>16341</v>
      </c>
      <c r="D1238" s="346" t="s">
        <v>4</v>
      </c>
      <c r="E1238" s="346" t="s">
        <v>103</v>
      </c>
      <c r="F1238" s="346">
        <v>1</v>
      </c>
      <c r="G1238" s="346">
        <v>4</v>
      </c>
      <c r="H1238" s="346">
        <v>0</v>
      </c>
      <c r="I1238" s="346" t="s">
        <v>16341</v>
      </c>
      <c r="J1238" s="346"/>
      <c r="K1238" s="346" t="s">
        <v>16342</v>
      </c>
      <c r="L1238" s="346"/>
      <c r="M1238" s="346" t="s">
        <v>16341</v>
      </c>
      <c r="N1238" s="346" t="s">
        <v>16343</v>
      </c>
      <c r="O1238" s="346" t="s">
        <v>16344</v>
      </c>
      <c r="P1238" s="346" t="s">
        <v>16345</v>
      </c>
      <c r="Q1238" s="346" t="s">
        <v>16346</v>
      </c>
      <c r="R1238" s="347">
        <f t="shared" si="224"/>
        <v>0</v>
      </c>
      <c r="S1238" s="347">
        <f t="shared" si="225"/>
        <v>0</v>
      </c>
      <c r="T1238" s="347">
        <f t="shared" si="226"/>
        <v>0</v>
      </c>
      <c r="U1238" s="347">
        <f t="shared" si="227"/>
        <v>0</v>
      </c>
      <c r="V1238" s="347">
        <f t="shared" si="228"/>
        <v>0</v>
      </c>
      <c r="W1238" s="347">
        <f t="shared" si="229"/>
        <v>0</v>
      </c>
      <c r="X1238" s="347">
        <f t="shared" si="230"/>
        <v>0</v>
      </c>
      <c r="Y1238" s="347">
        <f t="shared" si="231"/>
        <v>0</v>
      </c>
      <c r="Z1238" s="347">
        <f t="shared" si="232"/>
        <v>0</v>
      </c>
      <c r="AA1238" s="347">
        <f t="shared" si="233"/>
        <v>0</v>
      </c>
      <c r="AB1238" s="347" t="str">
        <f t="shared" si="234"/>
        <v/>
      </c>
      <c r="AC1238" s="347" t="str">
        <f t="shared" si="235"/>
        <v/>
      </c>
      <c r="AD1238" s="347" t="str">
        <f t="shared" si="236"/>
        <v/>
      </c>
      <c r="AE1238" s="347" t="str">
        <f t="shared" si="237"/>
        <v/>
      </c>
    </row>
    <row r="1239" spans="1:31" s="344" customFormat="1" ht="21" customHeight="1" x14ac:dyDescent="0.25">
      <c r="A1239" s="346" t="s">
        <v>13569</v>
      </c>
      <c r="B1239" s="346" t="s">
        <v>16424</v>
      </c>
      <c r="C1239" s="346" t="s">
        <v>16348</v>
      </c>
      <c r="D1239" s="346" t="s">
        <v>4</v>
      </c>
      <c r="E1239" s="346" t="s">
        <v>103</v>
      </c>
      <c r="F1239" s="346">
        <v>2</v>
      </c>
      <c r="G1239" s="346">
        <v>3</v>
      </c>
      <c r="H1239" s="346">
        <v>0</v>
      </c>
      <c r="I1239" s="346" t="s">
        <v>16348</v>
      </c>
      <c r="J1239" s="346"/>
      <c r="K1239" s="346" t="s">
        <v>16349</v>
      </c>
      <c r="L1239" s="346"/>
      <c r="M1239" s="346" t="s">
        <v>16348</v>
      </c>
      <c r="N1239" s="346" t="s">
        <v>16350</v>
      </c>
      <c r="O1239" s="346" t="s">
        <v>15965</v>
      </c>
      <c r="P1239" s="346" t="s">
        <v>16351</v>
      </c>
      <c r="Q1239" s="346" t="s">
        <v>16352</v>
      </c>
      <c r="R1239" s="347">
        <f t="shared" si="224"/>
        <v>0</v>
      </c>
      <c r="S1239" s="347">
        <f t="shared" si="225"/>
        <v>0</v>
      </c>
      <c r="T1239" s="347">
        <f t="shared" si="226"/>
        <v>0</v>
      </c>
      <c r="U1239" s="347">
        <f t="shared" si="227"/>
        <v>0</v>
      </c>
      <c r="V1239" s="347">
        <f t="shared" si="228"/>
        <v>0</v>
      </c>
      <c r="W1239" s="347">
        <f t="shared" si="229"/>
        <v>0</v>
      </c>
      <c r="X1239" s="347">
        <f t="shared" si="230"/>
        <v>0</v>
      </c>
      <c r="Y1239" s="347">
        <f t="shared" si="231"/>
        <v>0</v>
      </c>
      <c r="Z1239" s="347">
        <f t="shared" si="232"/>
        <v>0</v>
      </c>
      <c r="AA1239" s="347">
        <f t="shared" si="233"/>
        <v>0</v>
      </c>
      <c r="AB1239" s="347" t="str">
        <f t="shared" si="234"/>
        <v/>
      </c>
      <c r="AC1239" s="347" t="str">
        <f t="shared" si="235"/>
        <v/>
      </c>
      <c r="AD1239" s="347" t="str">
        <f t="shared" si="236"/>
        <v/>
      </c>
      <c r="AE1239" s="347" t="str">
        <f t="shared" si="237"/>
        <v/>
      </c>
    </row>
    <row r="1240" spans="1:31" s="344" customFormat="1" ht="21" customHeight="1" x14ac:dyDescent="0.25">
      <c r="A1240" s="346" t="s">
        <v>13569</v>
      </c>
      <c r="B1240" s="346" t="s">
        <v>16425</v>
      </c>
      <c r="C1240" s="346" t="s">
        <v>14933</v>
      </c>
      <c r="D1240" s="346" t="s">
        <v>4</v>
      </c>
      <c r="E1240" s="346" t="s">
        <v>103</v>
      </c>
      <c r="F1240" s="346">
        <v>3</v>
      </c>
      <c r="G1240" s="346">
        <v>3</v>
      </c>
      <c r="H1240" s="346">
        <v>0</v>
      </c>
      <c r="I1240" s="346" t="s">
        <v>14933</v>
      </c>
      <c r="J1240" s="346"/>
      <c r="K1240" s="346" t="s">
        <v>14934</v>
      </c>
      <c r="L1240" s="346"/>
      <c r="M1240" s="346" t="s">
        <v>14933</v>
      </c>
      <c r="N1240" s="346" t="s">
        <v>14935</v>
      </c>
      <c r="O1240" s="346" t="s">
        <v>14936</v>
      </c>
      <c r="P1240" s="346" t="s">
        <v>14937</v>
      </c>
      <c r="Q1240" s="346" t="s">
        <v>14938</v>
      </c>
      <c r="R1240" s="347">
        <f t="shared" si="224"/>
        <v>0</v>
      </c>
      <c r="S1240" s="347">
        <f t="shared" si="225"/>
        <v>0</v>
      </c>
      <c r="T1240" s="347">
        <f t="shared" si="226"/>
        <v>0</v>
      </c>
      <c r="U1240" s="347">
        <f t="shared" si="227"/>
        <v>0</v>
      </c>
      <c r="V1240" s="347">
        <f t="shared" si="228"/>
        <v>0</v>
      </c>
      <c r="W1240" s="347">
        <f t="shared" si="229"/>
        <v>0</v>
      </c>
      <c r="X1240" s="347">
        <f t="shared" si="230"/>
        <v>0</v>
      </c>
      <c r="Y1240" s="347">
        <f t="shared" si="231"/>
        <v>0</v>
      </c>
      <c r="Z1240" s="347">
        <f t="shared" si="232"/>
        <v>0</v>
      </c>
      <c r="AA1240" s="347">
        <f t="shared" si="233"/>
        <v>0</v>
      </c>
      <c r="AB1240" s="347" t="str">
        <f t="shared" si="234"/>
        <v/>
      </c>
      <c r="AC1240" s="347" t="str">
        <f t="shared" si="235"/>
        <v/>
      </c>
      <c r="AD1240" s="347" t="str">
        <f t="shared" si="236"/>
        <v/>
      </c>
      <c r="AE1240" s="347" t="str">
        <f t="shared" si="237"/>
        <v/>
      </c>
    </row>
    <row r="1241" spans="1:31" s="344" customFormat="1" ht="21" customHeight="1" x14ac:dyDescent="0.25">
      <c r="A1241" s="346" t="s">
        <v>13569</v>
      </c>
      <c r="B1241" s="346" t="s">
        <v>16426</v>
      </c>
      <c r="C1241" s="346" t="s">
        <v>14940</v>
      </c>
      <c r="D1241" s="346" t="s">
        <v>4</v>
      </c>
      <c r="E1241" s="346" t="s">
        <v>103</v>
      </c>
      <c r="F1241" s="346">
        <v>4</v>
      </c>
      <c r="G1241" s="346">
        <v>2</v>
      </c>
      <c r="H1241" s="346">
        <v>0</v>
      </c>
      <c r="I1241" s="346" t="s">
        <v>14940</v>
      </c>
      <c r="J1241" s="346"/>
      <c r="K1241" s="346" t="s">
        <v>14941</v>
      </c>
      <c r="L1241" s="346"/>
      <c r="M1241" s="346" t="s">
        <v>14940</v>
      </c>
      <c r="N1241" s="346" t="s">
        <v>126</v>
      </c>
      <c r="O1241" s="346" t="s">
        <v>14942</v>
      </c>
      <c r="P1241" s="346" t="s">
        <v>14943</v>
      </c>
      <c r="Q1241" s="346" t="s">
        <v>14944</v>
      </c>
      <c r="R1241" s="347">
        <f t="shared" si="224"/>
        <v>0</v>
      </c>
      <c r="S1241" s="347">
        <f t="shared" si="225"/>
        <v>0</v>
      </c>
      <c r="T1241" s="347">
        <f t="shared" si="226"/>
        <v>0</v>
      </c>
      <c r="U1241" s="347">
        <f t="shared" si="227"/>
        <v>0</v>
      </c>
      <c r="V1241" s="347">
        <f t="shared" si="228"/>
        <v>0</v>
      </c>
      <c r="W1241" s="347">
        <f t="shared" si="229"/>
        <v>0</v>
      </c>
      <c r="X1241" s="347">
        <f t="shared" si="230"/>
        <v>0</v>
      </c>
      <c r="Y1241" s="347">
        <f t="shared" si="231"/>
        <v>0</v>
      </c>
      <c r="Z1241" s="347">
        <f t="shared" si="232"/>
        <v>0</v>
      </c>
      <c r="AA1241" s="347">
        <f t="shared" si="233"/>
        <v>0</v>
      </c>
      <c r="AB1241" s="347" t="str">
        <f t="shared" si="234"/>
        <v/>
      </c>
      <c r="AC1241" s="347" t="str">
        <f t="shared" si="235"/>
        <v/>
      </c>
      <c r="AD1241" s="347" t="str">
        <f t="shared" si="236"/>
        <v/>
      </c>
      <c r="AE1241" s="347" t="str">
        <f t="shared" si="237"/>
        <v/>
      </c>
    </row>
    <row r="1242" spans="1:31" s="344" customFormat="1" ht="21" customHeight="1" x14ac:dyDescent="0.25">
      <c r="A1242" s="346" t="s">
        <v>13569</v>
      </c>
      <c r="B1242" s="346" t="s">
        <v>16427</v>
      </c>
      <c r="C1242" s="346" t="s">
        <v>16428</v>
      </c>
      <c r="D1242" s="346" t="s">
        <v>4</v>
      </c>
      <c r="E1242" s="346" t="s">
        <v>14954</v>
      </c>
      <c r="F1242" s="346">
        <v>5</v>
      </c>
      <c r="G1242" s="346">
        <v>0</v>
      </c>
      <c r="H1242" s="346">
        <v>0</v>
      </c>
      <c r="I1242" s="346"/>
      <c r="J1242" s="346"/>
      <c r="K1242" s="346"/>
      <c r="L1242" s="346"/>
      <c r="M1242" s="346"/>
      <c r="N1242" s="346"/>
      <c r="O1242" s="346"/>
      <c r="P1242" s="346"/>
      <c r="Q1242" s="346"/>
      <c r="R1242" s="347">
        <f t="shared" si="224"/>
        <v>0</v>
      </c>
      <c r="S1242" s="347">
        <f t="shared" si="225"/>
        <v>0</v>
      </c>
      <c r="T1242" s="347">
        <f t="shared" si="226"/>
        <v>0</v>
      </c>
      <c r="U1242" s="347">
        <f t="shared" si="227"/>
        <v>0</v>
      </c>
      <c r="V1242" s="347">
        <f t="shared" si="228"/>
        <v>0</v>
      </c>
      <c r="W1242" s="347">
        <f t="shared" si="229"/>
        <v>0</v>
      </c>
      <c r="X1242" s="347">
        <f t="shared" si="230"/>
        <v>0</v>
      </c>
      <c r="Y1242" s="347">
        <f t="shared" si="231"/>
        <v>0</v>
      </c>
      <c r="Z1242" s="347">
        <f t="shared" si="232"/>
        <v>0</v>
      </c>
      <c r="AA1242" s="347">
        <f t="shared" si="233"/>
        <v>0</v>
      </c>
      <c r="AB1242" s="347" t="str">
        <f t="shared" si="234"/>
        <v/>
      </c>
      <c r="AC1242" s="347" t="str">
        <f t="shared" si="235"/>
        <v/>
      </c>
      <c r="AD1242" s="347" t="str">
        <f t="shared" si="236"/>
        <v/>
      </c>
      <c r="AE1242" s="347" t="str">
        <f t="shared" si="237"/>
        <v/>
      </c>
    </row>
    <row r="1243" spans="1:31" s="344" customFormat="1" ht="21" customHeight="1" x14ac:dyDescent="0.25">
      <c r="A1243" s="346" t="s">
        <v>13569</v>
      </c>
      <c r="B1243" s="346" t="s">
        <v>16429</v>
      </c>
      <c r="C1243" s="346" t="s">
        <v>16341</v>
      </c>
      <c r="D1243" s="346" t="s">
        <v>1</v>
      </c>
      <c r="E1243" s="346" t="s">
        <v>103</v>
      </c>
      <c r="F1243" s="346">
        <v>1</v>
      </c>
      <c r="G1243" s="346">
        <v>0</v>
      </c>
      <c r="H1243" s="346">
        <v>3</v>
      </c>
      <c r="I1243" s="346"/>
      <c r="J1243" s="346" t="s">
        <v>16341</v>
      </c>
      <c r="K1243" s="346"/>
      <c r="L1243" s="346" t="s">
        <v>16358</v>
      </c>
      <c r="M1243" s="346" t="s">
        <v>16341</v>
      </c>
      <c r="N1243" s="346" t="s">
        <v>16343</v>
      </c>
      <c r="O1243" s="346" t="s">
        <v>16344</v>
      </c>
      <c r="P1243" s="346" t="s">
        <v>16345</v>
      </c>
      <c r="Q1243" s="346" t="s">
        <v>16346</v>
      </c>
      <c r="R1243" s="347">
        <f t="shared" si="224"/>
        <v>0</v>
      </c>
      <c r="S1243" s="347">
        <f t="shared" si="225"/>
        <v>0</v>
      </c>
      <c r="T1243" s="347">
        <f t="shared" si="226"/>
        <v>0</v>
      </c>
      <c r="U1243" s="347">
        <f t="shared" si="227"/>
        <v>0</v>
      </c>
      <c r="V1243" s="347">
        <f t="shared" si="228"/>
        <v>0</v>
      </c>
      <c r="W1243" s="347">
        <f t="shared" si="229"/>
        <v>0</v>
      </c>
      <c r="X1243" s="347">
        <f t="shared" si="230"/>
        <v>0</v>
      </c>
      <c r="Y1243" s="347">
        <f t="shared" si="231"/>
        <v>0</v>
      </c>
      <c r="Z1243" s="347">
        <f t="shared" si="232"/>
        <v>0</v>
      </c>
      <c r="AA1243" s="347">
        <f t="shared" si="233"/>
        <v>0</v>
      </c>
      <c r="AB1243" s="347" t="str">
        <f t="shared" si="234"/>
        <v/>
      </c>
      <c r="AC1243" s="347" t="str">
        <f t="shared" si="235"/>
        <v/>
      </c>
      <c r="AD1243" s="347" t="str">
        <f t="shared" si="236"/>
        <v/>
      </c>
      <c r="AE1243" s="347" t="str">
        <f t="shared" si="237"/>
        <v/>
      </c>
    </row>
    <row r="1244" spans="1:31" s="344" customFormat="1" ht="21" customHeight="1" x14ac:dyDescent="0.25">
      <c r="A1244" s="346" t="s">
        <v>13569</v>
      </c>
      <c r="B1244" s="346" t="s">
        <v>16430</v>
      </c>
      <c r="C1244" s="346" t="s">
        <v>16348</v>
      </c>
      <c r="D1244" s="346" t="s">
        <v>1</v>
      </c>
      <c r="E1244" s="346" t="s">
        <v>103</v>
      </c>
      <c r="F1244" s="346">
        <v>2</v>
      </c>
      <c r="G1244" s="346">
        <v>0</v>
      </c>
      <c r="H1244" s="346">
        <v>3</v>
      </c>
      <c r="I1244" s="346"/>
      <c r="J1244" s="346" t="s">
        <v>16348</v>
      </c>
      <c r="K1244" s="346"/>
      <c r="L1244" s="346" t="s">
        <v>16360</v>
      </c>
      <c r="M1244" s="346" t="s">
        <v>16348</v>
      </c>
      <c r="N1244" s="346" t="s">
        <v>16350</v>
      </c>
      <c r="O1244" s="346" t="s">
        <v>15965</v>
      </c>
      <c r="P1244" s="346" t="s">
        <v>16351</v>
      </c>
      <c r="Q1244" s="346" t="s">
        <v>16352</v>
      </c>
      <c r="R1244" s="347">
        <f t="shared" si="224"/>
        <v>0</v>
      </c>
      <c r="S1244" s="347">
        <f t="shared" si="225"/>
        <v>0</v>
      </c>
      <c r="T1244" s="347">
        <f t="shared" si="226"/>
        <v>0</v>
      </c>
      <c r="U1244" s="347">
        <f t="shared" si="227"/>
        <v>0</v>
      </c>
      <c r="V1244" s="347">
        <f t="shared" si="228"/>
        <v>0</v>
      </c>
      <c r="W1244" s="347">
        <f t="shared" si="229"/>
        <v>0</v>
      </c>
      <c r="X1244" s="347">
        <f t="shared" si="230"/>
        <v>0</v>
      </c>
      <c r="Y1244" s="347">
        <f t="shared" si="231"/>
        <v>0</v>
      </c>
      <c r="Z1244" s="347">
        <f t="shared" si="232"/>
        <v>0</v>
      </c>
      <c r="AA1244" s="347">
        <f t="shared" si="233"/>
        <v>0</v>
      </c>
      <c r="AB1244" s="347" t="str">
        <f t="shared" si="234"/>
        <v/>
      </c>
      <c r="AC1244" s="347" t="str">
        <f t="shared" si="235"/>
        <v/>
      </c>
      <c r="AD1244" s="347" t="str">
        <f t="shared" si="236"/>
        <v/>
      </c>
      <c r="AE1244" s="347" t="str">
        <f t="shared" si="237"/>
        <v/>
      </c>
    </row>
    <row r="1245" spans="1:31" s="344" customFormat="1" ht="21" customHeight="1" x14ac:dyDescent="0.25">
      <c r="A1245" s="346" t="s">
        <v>13569</v>
      </c>
      <c r="B1245" s="346" t="s">
        <v>16431</v>
      </c>
      <c r="C1245" s="346" t="s">
        <v>14940</v>
      </c>
      <c r="D1245" s="346" t="s">
        <v>1</v>
      </c>
      <c r="E1245" s="346" t="s">
        <v>103</v>
      </c>
      <c r="F1245" s="346">
        <v>3</v>
      </c>
      <c r="G1245" s="346">
        <v>0</v>
      </c>
      <c r="H1245" s="346">
        <v>2</v>
      </c>
      <c r="I1245" s="346"/>
      <c r="J1245" s="346" t="s">
        <v>14940</v>
      </c>
      <c r="K1245" s="346"/>
      <c r="L1245" s="346" t="s">
        <v>14957</v>
      </c>
      <c r="M1245" s="346" t="s">
        <v>14940</v>
      </c>
      <c r="N1245" s="346" t="s">
        <v>126</v>
      </c>
      <c r="O1245" s="346" t="s">
        <v>14942</v>
      </c>
      <c r="P1245" s="346" t="s">
        <v>14943</v>
      </c>
      <c r="Q1245" s="346" t="s">
        <v>14944</v>
      </c>
      <c r="R1245" s="347">
        <f t="shared" si="224"/>
        <v>0</v>
      </c>
      <c r="S1245" s="347">
        <f t="shared" si="225"/>
        <v>0</v>
      </c>
      <c r="T1245" s="347">
        <f t="shared" si="226"/>
        <v>0</v>
      </c>
      <c r="U1245" s="347">
        <f t="shared" si="227"/>
        <v>0</v>
      </c>
      <c r="V1245" s="347">
        <f t="shared" si="228"/>
        <v>0</v>
      </c>
      <c r="W1245" s="347">
        <f t="shared" si="229"/>
        <v>0</v>
      </c>
      <c r="X1245" s="347">
        <f t="shared" si="230"/>
        <v>0</v>
      </c>
      <c r="Y1245" s="347">
        <f t="shared" si="231"/>
        <v>0</v>
      </c>
      <c r="Z1245" s="347">
        <f t="shared" si="232"/>
        <v>0</v>
      </c>
      <c r="AA1245" s="347">
        <f t="shared" si="233"/>
        <v>0</v>
      </c>
      <c r="AB1245" s="347" t="str">
        <f t="shared" si="234"/>
        <v/>
      </c>
      <c r="AC1245" s="347" t="str">
        <f t="shared" si="235"/>
        <v/>
      </c>
      <c r="AD1245" s="347" t="str">
        <f t="shared" si="236"/>
        <v/>
      </c>
      <c r="AE1245" s="347" t="str">
        <f t="shared" si="237"/>
        <v/>
      </c>
    </row>
    <row r="1246" spans="1:31" s="344" customFormat="1" ht="21" customHeight="1" x14ac:dyDescent="0.25">
      <c r="A1246" s="346" t="s">
        <v>13569</v>
      </c>
      <c r="B1246" s="346" t="s">
        <v>16432</v>
      </c>
      <c r="C1246" s="346" t="s">
        <v>14946</v>
      </c>
      <c r="D1246" s="346" t="s">
        <v>1</v>
      </c>
      <c r="E1246" s="346" t="s">
        <v>103</v>
      </c>
      <c r="F1246" s="346">
        <v>4</v>
      </c>
      <c r="G1246" s="346">
        <v>0</v>
      </c>
      <c r="H1246" s="346">
        <v>2</v>
      </c>
      <c r="I1246" s="346"/>
      <c r="J1246" s="346" t="s">
        <v>14946</v>
      </c>
      <c r="K1246" s="346"/>
      <c r="L1246" s="346" t="s">
        <v>14959</v>
      </c>
      <c r="M1246" s="346" t="s">
        <v>14946</v>
      </c>
      <c r="N1246" s="346" t="s">
        <v>14948</v>
      </c>
      <c r="O1246" s="346" t="s">
        <v>14949</v>
      </c>
      <c r="P1246" s="346" t="s">
        <v>14950</v>
      </c>
      <c r="Q1246" s="346" t="s">
        <v>14951</v>
      </c>
      <c r="R1246" s="347">
        <f t="shared" si="224"/>
        <v>0</v>
      </c>
      <c r="S1246" s="347">
        <f t="shared" si="225"/>
        <v>0</v>
      </c>
      <c r="T1246" s="347">
        <f t="shared" si="226"/>
        <v>0</v>
      </c>
      <c r="U1246" s="347">
        <f t="shared" si="227"/>
        <v>0</v>
      </c>
      <c r="V1246" s="347">
        <f t="shared" si="228"/>
        <v>0</v>
      </c>
      <c r="W1246" s="347">
        <f t="shared" si="229"/>
        <v>0</v>
      </c>
      <c r="X1246" s="347">
        <f t="shared" si="230"/>
        <v>0</v>
      </c>
      <c r="Y1246" s="347">
        <f t="shared" si="231"/>
        <v>0</v>
      </c>
      <c r="Z1246" s="347">
        <f t="shared" si="232"/>
        <v>0</v>
      </c>
      <c r="AA1246" s="347">
        <f t="shared" si="233"/>
        <v>0</v>
      </c>
      <c r="AB1246" s="347" t="str">
        <f t="shared" si="234"/>
        <v/>
      </c>
      <c r="AC1246" s="347" t="str">
        <f t="shared" si="235"/>
        <v/>
      </c>
      <c r="AD1246" s="347" t="str">
        <f t="shared" si="236"/>
        <v/>
      </c>
      <c r="AE1246" s="347" t="str">
        <f t="shared" si="237"/>
        <v/>
      </c>
    </row>
    <row r="1247" spans="1:31" s="344" customFormat="1" ht="21" customHeight="1" x14ac:dyDescent="0.25">
      <c r="A1247" s="346" t="s">
        <v>13569</v>
      </c>
      <c r="B1247" s="346" t="s">
        <v>16433</v>
      </c>
      <c r="C1247" s="346" t="s">
        <v>16434</v>
      </c>
      <c r="D1247" s="346" t="s">
        <v>1</v>
      </c>
      <c r="E1247" s="346" t="s">
        <v>14954</v>
      </c>
      <c r="F1247" s="346">
        <v>5</v>
      </c>
      <c r="G1247" s="346">
        <v>0</v>
      </c>
      <c r="H1247" s="346">
        <v>0</v>
      </c>
      <c r="I1247" s="346"/>
      <c r="J1247" s="346"/>
      <c r="K1247" s="346"/>
      <c r="L1247" s="346"/>
      <c r="M1247" s="346"/>
      <c r="N1247" s="346"/>
      <c r="O1247" s="346"/>
      <c r="P1247" s="346"/>
      <c r="Q1247" s="346"/>
      <c r="R1247" s="347">
        <f t="shared" si="224"/>
        <v>0</v>
      </c>
      <c r="S1247" s="347">
        <f t="shared" si="225"/>
        <v>0</v>
      </c>
      <c r="T1247" s="347">
        <f t="shared" si="226"/>
        <v>0</v>
      </c>
      <c r="U1247" s="347">
        <f t="shared" si="227"/>
        <v>0</v>
      </c>
      <c r="V1247" s="347">
        <f t="shared" si="228"/>
        <v>0</v>
      </c>
      <c r="W1247" s="347">
        <f t="shared" si="229"/>
        <v>0</v>
      </c>
      <c r="X1247" s="347">
        <f t="shared" si="230"/>
        <v>0</v>
      </c>
      <c r="Y1247" s="347">
        <f t="shared" si="231"/>
        <v>0</v>
      </c>
      <c r="Z1247" s="347">
        <f t="shared" si="232"/>
        <v>0</v>
      </c>
      <c r="AA1247" s="347">
        <f t="shared" si="233"/>
        <v>0</v>
      </c>
      <c r="AB1247" s="347" t="str">
        <f t="shared" si="234"/>
        <v/>
      </c>
      <c r="AC1247" s="347" t="str">
        <f t="shared" si="235"/>
        <v/>
      </c>
      <c r="AD1247" s="347" t="str">
        <f t="shared" si="236"/>
        <v/>
      </c>
      <c r="AE1247" s="347" t="str">
        <f t="shared" si="237"/>
        <v/>
      </c>
    </row>
    <row r="1248" spans="1:31" s="344" customFormat="1" ht="21" customHeight="1" x14ac:dyDescent="0.25">
      <c r="A1248" s="346" t="s">
        <v>13578</v>
      </c>
      <c r="B1248" s="346" t="s">
        <v>16435</v>
      </c>
      <c r="C1248" s="346" t="s">
        <v>15517</v>
      </c>
      <c r="D1248" s="346" t="s">
        <v>4</v>
      </c>
      <c r="E1248" s="346" t="s">
        <v>103</v>
      </c>
      <c r="F1248" s="346">
        <v>1</v>
      </c>
      <c r="G1248" s="346">
        <v>4</v>
      </c>
      <c r="H1248" s="346">
        <v>0</v>
      </c>
      <c r="I1248" s="346" t="s">
        <v>15517</v>
      </c>
      <c r="J1248" s="346"/>
      <c r="K1248" s="346" t="s">
        <v>15518</v>
      </c>
      <c r="L1248" s="346"/>
      <c r="M1248" s="346" t="s">
        <v>15517</v>
      </c>
      <c r="N1248" s="346" t="s">
        <v>15519</v>
      </c>
      <c r="O1248" s="346" t="s">
        <v>15520</v>
      </c>
      <c r="P1248" s="346" t="s">
        <v>15521</v>
      </c>
      <c r="Q1248" s="346" t="s">
        <v>15522</v>
      </c>
      <c r="R1248" s="347">
        <f t="shared" si="224"/>
        <v>0</v>
      </c>
      <c r="S1248" s="347">
        <f t="shared" si="225"/>
        <v>0</v>
      </c>
      <c r="T1248" s="347">
        <f t="shared" si="226"/>
        <v>0</v>
      </c>
      <c r="U1248" s="347">
        <f t="shared" si="227"/>
        <v>0</v>
      </c>
      <c r="V1248" s="347">
        <f t="shared" si="228"/>
        <v>0</v>
      </c>
      <c r="W1248" s="347">
        <f t="shared" si="229"/>
        <v>0</v>
      </c>
      <c r="X1248" s="347">
        <f t="shared" si="230"/>
        <v>0</v>
      </c>
      <c r="Y1248" s="347">
        <f t="shared" si="231"/>
        <v>0</v>
      </c>
      <c r="Z1248" s="347">
        <f t="shared" si="232"/>
        <v>0</v>
      </c>
      <c r="AA1248" s="347">
        <f t="shared" si="233"/>
        <v>0</v>
      </c>
      <c r="AB1248" s="347" t="str">
        <f t="shared" si="234"/>
        <v/>
      </c>
      <c r="AC1248" s="347" t="str">
        <f t="shared" si="235"/>
        <v/>
      </c>
      <c r="AD1248" s="347" t="str">
        <f t="shared" si="236"/>
        <v/>
      </c>
      <c r="AE1248" s="347" t="str">
        <f t="shared" si="237"/>
        <v/>
      </c>
    </row>
    <row r="1249" spans="1:31" s="344" customFormat="1" ht="21" customHeight="1" x14ac:dyDescent="0.25">
      <c r="A1249" s="346" t="s">
        <v>13578</v>
      </c>
      <c r="B1249" s="346" t="s">
        <v>16436</v>
      </c>
      <c r="C1249" s="346" t="s">
        <v>15524</v>
      </c>
      <c r="D1249" s="346" t="s">
        <v>4</v>
      </c>
      <c r="E1249" s="346" t="s">
        <v>103</v>
      </c>
      <c r="F1249" s="346">
        <v>2</v>
      </c>
      <c r="G1249" s="346">
        <v>3</v>
      </c>
      <c r="H1249" s="346">
        <v>0</v>
      </c>
      <c r="I1249" s="346" t="s">
        <v>15524</v>
      </c>
      <c r="J1249" s="346"/>
      <c r="K1249" s="346" t="s">
        <v>15525</v>
      </c>
      <c r="L1249" s="346"/>
      <c r="M1249" s="346" t="s">
        <v>15524</v>
      </c>
      <c r="N1249" s="346" t="s">
        <v>15526</v>
      </c>
      <c r="O1249" s="346" t="s">
        <v>16400</v>
      </c>
      <c r="P1249" s="346"/>
      <c r="Q1249" s="346"/>
      <c r="R1249" s="347">
        <f t="shared" si="224"/>
        <v>0</v>
      </c>
      <c r="S1249" s="347">
        <f t="shared" si="225"/>
        <v>0</v>
      </c>
      <c r="T1249" s="347">
        <f t="shared" si="226"/>
        <v>0</v>
      </c>
      <c r="U1249" s="347">
        <f t="shared" si="227"/>
        <v>0</v>
      </c>
      <c r="V1249" s="347">
        <f t="shared" si="228"/>
        <v>0</v>
      </c>
      <c r="W1249" s="347">
        <f t="shared" si="229"/>
        <v>0</v>
      </c>
      <c r="X1249" s="347">
        <f t="shared" si="230"/>
        <v>0</v>
      </c>
      <c r="Y1249" s="347">
        <f t="shared" si="231"/>
        <v>0</v>
      </c>
      <c r="Z1249" s="347">
        <f t="shared" si="232"/>
        <v>0</v>
      </c>
      <c r="AA1249" s="347">
        <f t="shared" si="233"/>
        <v>0</v>
      </c>
      <c r="AB1249" s="347" t="str">
        <f t="shared" si="234"/>
        <v/>
      </c>
      <c r="AC1249" s="347" t="str">
        <f t="shared" si="235"/>
        <v/>
      </c>
      <c r="AD1249" s="347" t="str">
        <f t="shared" si="236"/>
        <v/>
      </c>
      <c r="AE1249" s="347" t="str">
        <f t="shared" si="237"/>
        <v/>
      </c>
    </row>
    <row r="1250" spans="1:31" s="344" customFormat="1" ht="21" customHeight="1" x14ac:dyDescent="0.25">
      <c r="A1250" s="346" t="s">
        <v>13578</v>
      </c>
      <c r="B1250" s="346" t="s">
        <v>16437</v>
      </c>
      <c r="C1250" s="346" t="s">
        <v>14933</v>
      </c>
      <c r="D1250" s="346" t="s">
        <v>4</v>
      </c>
      <c r="E1250" s="346" t="s">
        <v>103</v>
      </c>
      <c r="F1250" s="346">
        <v>3</v>
      </c>
      <c r="G1250" s="346">
        <v>3</v>
      </c>
      <c r="H1250" s="346">
        <v>0</v>
      </c>
      <c r="I1250" s="346" t="s">
        <v>14933</v>
      </c>
      <c r="J1250" s="346"/>
      <c r="K1250" s="346" t="s">
        <v>14934</v>
      </c>
      <c r="L1250" s="346"/>
      <c r="M1250" s="346" t="s">
        <v>14933</v>
      </c>
      <c r="N1250" s="346" t="s">
        <v>14935</v>
      </c>
      <c r="O1250" s="346" t="s">
        <v>14936</v>
      </c>
      <c r="P1250" s="346" t="s">
        <v>14937</v>
      </c>
      <c r="Q1250" s="346" t="s">
        <v>14938</v>
      </c>
      <c r="R1250" s="347">
        <f t="shared" si="224"/>
        <v>0</v>
      </c>
      <c r="S1250" s="347">
        <f t="shared" si="225"/>
        <v>0</v>
      </c>
      <c r="T1250" s="347">
        <f t="shared" si="226"/>
        <v>0</v>
      </c>
      <c r="U1250" s="347">
        <f t="shared" si="227"/>
        <v>0</v>
      </c>
      <c r="V1250" s="347">
        <f t="shared" si="228"/>
        <v>0</v>
      </c>
      <c r="W1250" s="347">
        <f t="shared" si="229"/>
        <v>0</v>
      </c>
      <c r="X1250" s="347">
        <f t="shared" si="230"/>
        <v>0</v>
      </c>
      <c r="Y1250" s="347">
        <f t="shared" si="231"/>
        <v>0</v>
      </c>
      <c r="Z1250" s="347">
        <f t="shared" si="232"/>
        <v>0</v>
      </c>
      <c r="AA1250" s="347">
        <f t="shared" si="233"/>
        <v>0</v>
      </c>
      <c r="AB1250" s="347" t="str">
        <f t="shared" si="234"/>
        <v/>
      </c>
      <c r="AC1250" s="347" t="str">
        <f t="shared" si="235"/>
        <v/>
      </c>
      <c r="AD1250" s="347" t="str">
        <f t="shared" si="236"/>
        <v/>
      </c>
      <c r="AE1250" s="347" t="str">
        <f t="shared" si="237"/>
        <v/>
      </c>
    </row>
    <row r="1251" spans="1:31" s="344" customFormat="1" ht="21" customHeight="1" x14ac:dyDescent="0.25">
      <c r="A1251" s="346" t="s">
        <v>13578</v>
      </c>
      <c r="B1251" s="346" t="s">
        <v>16438</v>
      </c>
      <c r="C1251" s="346" t="s">
        <v>14940</v>
      </c>
      <c r="D1251" s="346" t="s">
        <v>4</v>
      </c>
      <c r="E1251" s="346" t="s">
        <v>103</v>
      </c>
      <c r="F1251" s="346">
        <v>4</v>
      </c>
      <c r="G1251" s="346">
        <v>2</v>
      </c>
      <c r="H1251" s="346">
        <v>0</v>
      </c>
      <c r="I1251" s="346" t="s">
        <v>14940</v>
      </c>
      <c r="J1251" s="346"/>
      <c r="K1251" s="346" t="s">
        <v>14941</v>
      </c>
      <c r="L1251" s="346"/>
      <c r="M1251" s="346" t="s">
        <v>14940</v>
      </c>
      <c r="N1251" s="346" t="s">
        <v>126</v>
      </c>
      <c r="O1251" s="346" t="s">
        <v>14942</v>
      </c>
      <c r="P1251" s="346" t="s">
        <v>14943</v>
      </c>
      <c r="Q1251" s="346" t="s">
        <v>14944</v>
      </c>
      <c r="R1251" s="347">
        <f t="shared" si="224"/>
        <v>0</v>
      </c>
      <c r="S1251" s="347">
        <f t="shared" si="225"/>
        <v>0</v>
      </c>
      <c r="T1251" s="347">
        <f t="shared" si="226"/>
        <v>0</v>
      </c>
      <c r="U1251" s="347">
        <f t="shared" si="227"/>
        <v>0</v>
      </c>
      <c r="V1251" s="347">
        <f t="shared" si="228"/>
        <v>0</v>
      </c>
      <c r="W1251" s="347">
        <f t="shared" si="229"/>
        <v>0</v>
      </c>
      <c r="X1251" s="347">
        <f t="shared" si="230"/>
        <v>0</v>
      </c>
      <c r="Y1251" s="347">
        <f t="shared" si="231"/>
        <v>0</v>
      </c>
      <c r="Z1251" s="347">
        <f t="shared" si="232"/>
        <v>0</v>
      </c>
      <c r="AA1251" s="347">
        <f t="shared" si="233"/>
        <v>0</v>
      </c>
      <c r="AB1251" s="347" t="str">
        <f t="shared" si="234"/>
        <v/>
      </c>
      <c r="AC1251" s="347" t="str">
        <f t="shared" si="235"/>
        <v/>
      </c>
      <c r="AD1251" s="347" t="str">
        <f t="shared" si="236"/>
        <v/>
      </c>
      <c r="AE1251" s="347" t="str">
        <f t="shared" si="237"/>
        <v/>
      </c>
    </row>
    <row r="1252" spans="1:31" s="344" customFormat="1" ht="21" customHeight="1" x14ac:dyDescent="0.25">
      <c r="A1252" s="346" t="s">
        <v>13578</v>
      </c>
      <c r="B1252" s="346" t="s">
        <v>16439</v>
      </c>
      <c r="C1252" s="346" t="s">
        <v>16440</v>
      </c>
      <c r="D1252" s="346" t="s">
        <v>4</v>
      </c>
      <c r="E1252" s="346" t="s">
        <v>14954</v>
      </c>
      <c r="F1252" s="346">
        <v>5</v>
      </c>
      <c r="G1252" s="346">
        <v>0</v>
      </c>
      <c r="H1252" s="346">
        <v>0</v>
      </c>
      <c r="I1252" s="346"/>
      <c r="J1252" s="346"/>
      <c r="K1252" s="346"/>
      <c r="L1252" s="346"/>
      <c r="M1252" s="346"/>
      <c r="N1252" s="346"/>
      <c r="O1252" s="346"/>
      <c r="P1252" s="346"/>
      <c r="Q1252" s="346"/>
      <c r="R1252" s="347">
        <f t="shared" si="224"/>
        <v>0</v>
      </c>
      <c r="S1252" s="347">
        <f t="shared" si="225"/>
        <v>0</v>
      </c>
      <c r="T1252" s="347">
        <f t="shared" si="226"/>
        <v>0</v>
      </c>
      <c r="U1252" s="347">
        <f t="shared" si="227"/>
        <v>0</v>
      </c>
      <c r="V1252" s="347">
        <f t="shared" si="228"/>
        <v>0</v>
      </c>
      <c r="W1252" s="347">
        <f t="shared" si="229"/>
        <v>0</v>
      </c>
      <c r="X1252" s="347">
        <f t="shared" si="230"/>
        <v>0</v>
      </c>
      <c r="Y1252" s="347">
        <f t="shared" si="231"/>
        <v>0</v>
      </c>
      <c r="Z1252" s="347">
        <f t="shared" si="232"/>
        <v>0</v>
      </c>
      <c r="AA1252" s="347">
        <f t="shared" si="233"/>
        <v>0</v>
      </c>
      <c r="AB1252" s="347" t="str">
        <f t="shared" si="234"/>
        <v/>
      </c>
      <c r="AC1252" s="347" t="str">
        <f t="shared" si="235"/>
        <v/>
      </c>
      <c r="AD1252" s="347" t="str">
        <f t="shared" si="236"/>
        <v/>
      </c>
      <c r="AE1252" s="347" t="str">
        <f t="shared" si="237"/>
        <v/>
      </c>
    </row>
    <row r="1253" spans="1:31" s="344" customFormat="1" ht="21" customHeight="1" x14ac:dyDescent="0.25">
      <c r="A1253" s="346" t="s">
        <v>13578</v>
      </c>
      <c r="B1253" s="346" t="s">
        <v>16441</v>
      </c>
      <c r="C1253" s="346" t="s">
        <v>15517</v>
      </c>
      <c r="D1253" s="346" t="s">
        <v>1</v>
      </c>
      <c r="E1253" s="346" t="s">
        <v>103</v>
      </c>
      <c r="F1253" s="346">
        <v>1</v>
      </c>
      <c r="G1253" s="346">
        <v>0</v>
      </c>
      <c r="H1253" s="346">
        <v>3</v>
      </c>
      <c r="I1253" s="346"/>
      <c r="J1253" s="346" t="s">
        <v>15517</v>
      </c>
      <c r="K1253" s="346"/>
      <c r="L1253" s="346" t="s">
        <v>15532</v>
      </c>
      <c r="M1253" s="346" t="s">
        <v>15517</v>
      </c>
      <c r="N1253" s="346" t="s">
        <v>15519</v>
      </c>
      <c r="O1253" s="346" t="s">
        <v>15520</v>
      </c>
      <c r="P1253" s="346" t="s">
        <v>15521</v>
      </c>
      <c r="Q1253" s="346" t="s">
        <v>15522</v>
      </c>
      <c r="R1253" s="347">
        <f t="shared" si="224"/>
        <v>0</v>
      </c>
      <c r="S1253" s="347">
        <f t="shared" si="225"/>
        <v>0</v>
      </c>
      <c r="T1253" s="347">
        <f t="shared" si="226"/>
        <v>0</v>
      </c>
      <c r="U1253" s="347">
        <f t="shared" si="227"/>
        <v>0</v>
      </c>
      <c r="V1253" s="347">
        <f t="shared" si="228"/>
        <v>0</v>
      </c>
      <c r="W1253" s="347">
        <f t="shared" si="229"/>
        <v>0</v>
      </c>
      <c r="X1253" s="347">
        <f t="shared" si="230"/>
        <v>0</v>
      </c>
      <c r="Y1253" s="347">
        <f t="shared" si="231"/>
        <v>0</v>
      </c>
      <c r="Z1253" s="347">
        <f t="shared" si="232"/>
        <v>0</v>
      </c>
      <c r="AA1253" s="347">
        <f t="shared" si="233"/>
        <v>0</v>
      </c>
      <c r="AB1253" s="347" t="str">
        <f t="shared" si="234"/>
        <v/>
      </c>
      <c r="AC1253" s="347" t="str">
        <f t="shared" si="235"/>
        <v/>
      </c>
      <c r="AD1253" s="347" t="str">
        <f t="shared" si="236"/>
        <v/>
      </c>
      <c r="AE1253" s="347" t="str">
        <f t="shared" si="237"/>
        <v/>
      </c>
    </row>
    <row r="1254" spans="1:31" s="344" customFormat="1" ht="21" customHeight="1" x14ac:dyDescent="0.25">
      <c r="A1254" s="346" t="s">
        <v>13578</v>
      </c>
      <c r="B1254" s="346" t="s">
        <v>16442</v>
      </c>
      <c r="C1254" s="346" t="s">
        <v>15524</v>
      </c>
      <c r="D1254" s="346" t="s">
        <v>1</v>
      </c>
      <c r="E1254" s="346" t="s">
        <v>103</v>
      </c>
      <c r="F1254" s="346">
        <v>2</v>
      </c>
      <c r="G1254" s="346">
        <v>0</v>
      </c>
      <c r="H1254" s="346">
        <v>3</v>
      </c>
      <c r="I1254" s="346"/>
      <c r="J1254" s="346" t="s">
        <v>15524</v>
      </c>
      <c r="K1254" s="346"/>
      <c r="L1254" s="346" t="s">
        <v>15534</v>
      </c>
      <c r="M1254" s="346" t="s">
        <v>15524</v>
      </c>
      <c r="N1254" s="346" t="s">
        <v>15526</v>
      </c>
      <c r="O1254" s="346" t="s">
        <v>16400</v>
      </c>
      <c r="P1254" s="346"/>
      <c r="Q1254" s="346"/>
      <c r="R1254" s="347">
        <f t="shared" si="224"/>
        <v>0</v>
      </c>
      <c r="S1254" s="347">
        <f t="shared" si="225"/>
        <v>0</v>
      </c>
      <c r="T1254" s="347">
        <f t="shared" si="226"/>
        <v>0</v>
      </c>
      <c r="U1254" s="347">
        <f t="shared" si="227"/>
        <v>0</v>
      </c>
      <c r="V1254" s="347">
        <f t="shared" si="228"/>
        <v>0</v>
      </c>
      <c r="W1254" s="347">
        <f t="shared" si="229"/>
        <v>0</v>
      </c>
      <c r="X1254" s="347">
        <f t="shared" si="230"/>
        <v>0</v>
      </c>
      <c r="Y1254" s="347">
        <f t="shared" si="231"/>
        <v>0</v>
      </c>
      <c r="Z1254" s="347">
        <f t="shared" si="232"/>
        <v>0</v>
      </c>
      <c r="AA1254" s="347">
        <f t="shared" si="233"/>
        <v>0</v>
      </c>
      <c r="AB1254" s="347" t="str">
        <f t="shared" si="234"/>
        <v/>
      </c>
      <c r="AC1254" s="347" t="str">
        <f t="shared" si="235"/>
        <v/>
      </c>
      <c r="AD1254" s="347" t="str">
        <f t="shared" si="236"/>
        <v/>
      </c>
      <c r="AE1254" s="347" t="str">
        <f t="shared" si="237"/>
        <v/>
      </c>
    </row>
    <row r="1255" spans="1:31" s="344" customFormat="1" ht="21" customHeight="1" x14ac:dyDescent="0.25">
      <c r="A1255" s="346" t="s">
        <v>13578</v>
      </c>
      <c r="B1255" s="346" t="s">
        <v>16443</v>
      </c>
      <c r="C1255" s="346" t="s">
        <v>14940</v>
      </c>
      <c r="D1255" s="346" t="s">
        <v>1</v>
      </c>
      <c r="E1255" s="346" t="s">
        <v>103</v>
      </c>
      <c r="F1255" s="346">
        <v>3</v>
      </c>
      <c r="G1255" s="346">
        <v>0</v>
      </c>
      <c r="H1255" s="346">
        <v>2</v>
      </c>
      <c r="I1255" s="346"/>
      <c r="J1255" s="346" t="s">
        <v>14940</v>
      </c>
      <c r="K1255" s="346"/>
      <c r="L1255" s="346" t="s">
        <v>14957</v>
      </c>
      <c r="M1255" s="346" t="s">
        <v>14940</v>
      </c>
      <c r="N1255" s="346" t="s">
        <v>126</v>
      </c>
      <c r="O1255" s="346" t="s">
        <v>14942</v>
      </c>
      <c r="P1255" s="346" t="s">
        <v>14943</v>
      </c>
      <c r="Q1255" s="346" t="s">
        <v>14944</v>
      </c>
      <c r="R1255" s="347">
        <f t="shared" si="224"/>
        <v>0</v>
      </c>
      <c r="S1255" s="347">
        <f t="shared" si="225"/>
        <v>0</v>
      </c>
      <c r="T1255" s="347">
        <f t="shared" si="226"/>
        <v>0</v>
      </c>
      <c r="U1255" s="347">
        <f t="shared" si="227"/>
        <v>0</v>
      </c>
      <c r="V1255" s="347">
        <f t="shared" si="228"/>
        <v>0</v>
      </c>
      <c r="W1255" s="347">
        <f t="shared" si="229"/>
        <v>0</v>
      </c>
      <c r="X1255" s="347">
        <f t="shared" si="230"/>
        <v>0</v>
      </c>
      <c r="Y1255" s="347">
        <f t="shared" si="231"/>
        <v>0</v>
      </c>
      <c r="Z1255" s="347">
        <f t="shared" si="232"/>
        <v>0</v>
      </c>
      <c r="AA1255" s="347">
        <f t="shared" si="233"/>
        <v>0</v>
      </c>
      <c r="AB1255" s="347" t="str">
        <f t="shared" si="234"/>
        <v/>
      </c>
      <c r="AC1255" s="347" t="str">
        <f t="shared" si="235"/>
        <v/>
      </c>
      <c r="AD1255" s="347" t="str">
        <f t="shared" si="236"/>
        <v/>
      </c>
      <c r="AE1255" s="347" t="str">
        <f t="shared" si="237"/>
        <v/>
      </c>
    </row>
    <row r="1256" spans="1:31" s="344" customFormat="1" ht="21" customHeight="1" x14ac:dyDescent="0.25">
      <c r="A1256" s="346" t="s">
        <v>13578</v>
      </c>
      <c r="B1256" s="346" t="s">
        <v>16444</v>
      </c>
      <c r="C1256" s="346" t="s">
        <v>14946</v>
      </c>
      <c r="D1256" s="346" t="s">
        <v>1</v>
      </c>
      <c r="E1256" s="346" t="s">
        <v>103</v>
      </c>
      <c r="F1256" s="346">
        <v>4</v>
      </c>
      <c r="G1256" s="346">
        <v>0</v>
      </c>
      <c r="H1256" s="346">
        <v>2</v>
      </c>
      <c r="I1256" s="346"/>
      <c r="J1256" s="346" t="s">
        <v>14946</v>
      </c>
      <c r="K1256" s="346"/>
      <c r="L1256" s="346" t="s">
        <v>14959</v>
      </c>
      <c r="M1256" s="346" t="s">
        <v>14946</v>
      </c>
      <c r="N1256" s="346" t="s">
        <v>14948</v>
      </c>
      <c r="O1256" s="346" t="s">
        <v>14949</v>
      </c>
      <c r="P1256" s="346" t="s">
        <v>14950</v>
      </c>
      <c r="Q1256" s="346" t="s">
        <v>14951</v>
      </c>
      <c r="R1256" s="347">
        <f t="shared" si="224"/>
        <v>0</v>
      </c>
      <c r="S1256" s="347">
        <f t="shared" si="225"/>
        <v>0</v>
      </c>
      <c r="T1256" s="347">
        <f t="shared" si="226"/>
        <v>0</v>
      </c>
      <c r="U1256" s="347">
        <f t="shared" si="227"/>
        <v>0</v>
      </c>
      <c r="V1256" s="347">
        <f t="shared" si="228"/>
        <v>0</v>
      </c>
      <c r="W1256" s="347">
        <f t="shared" si="229"/>
        <v>0</v>
      </c>
      <c r="X1256" s="347">
        <f t="shared" si="230"/>
        <v>0</v>
      </c>
      <c r="Y1256" s="347">
        <f t="shared" si="231"/>
        <v>0</v>
      </c>
      <c r="Z1256" s="347">
        <f t="shared" si="232"/>
        <v>0</v>
      </c>
      <c r="AA1256" s="347">
        <f t="shared" si="233"/>
        <v>0</v>
      </c>
      <c r="AB1256" s="347" t="str">
        <f t="shared" si="234"/>
        <v/>
      </c>
      <c r="AC1256" s="347" t="str">
        <f t="shared" si="235"/>
        <v/>
      </c>
      <c r="AD1256" s="347" t="str">
        <f t="shared" si="236"/>
        <v/>
      </c>
      <c r="AE1256" s="347" t="str">
        <f t="shared" si="237"/>
        <v/>
      </c>
    </row>
    <row r="1257" spans="1:31" s="344" customFormat="1" ht="21" customHeight="1" x14ac:dyDescent="0.25">
      <c r="A1257" s="346" t="s">
        <v>13578</v>
      </c>
      <c r="B1257" s="346" t="s">
        <v>16445</v>
      </c>
      <c r="C1257" s="346" t="s">
        <v>16446</v>
      </c>
      <c r="D1257" s="346" t="s">
        <v>1</v>
      </c>
      <c r="E1257" s="346" t="s">
        <v>14954</v>
      </c>
      <c r="F1257" s="346">
        <v>5</v>
      </c>
      <c r="G1257" s="346">
        <v>0</v>
      </c>
      <c r="H1257" s="346">
        <v>0</v>
      </c>
      <c r="I1257" s="346"/>
      <c r="J1257" s="346"/>
      <c r="K1257" s="346"/>
      <c r="L1257" s="346"/>
      <c r="M1257" s="346"/>
      <c r="N1257" s="346"/>
      <c r="O1257" s="346"/>
      <c r="P1257" s="346"/>
      <c r="Q1257" s="346"/>
      <c r="R1257" s="347">
        <f t="shared" si="224"/>
        <v>0</v>
      </c>
      <c r="S1257" s="347">
        <f t="shared" si="225"/>
        <v>0</v>
      </c>
      <c r="T1257" s="347">
        <f t="shared" si="226"/>
        <v>0</v>
      </c>
      <c r="U1257" s="347">
        <f t="shared" si="227"/>
        <v>0</v>
      </c>
      <c r="V1257" s="347">
        <f t="shared" si="228"/>
        <v>0</v>
      </c>
      <c r="W1257" s="347">
        <f t="shared" si="229"/>
        <v>0</v>
      </c>
      <c r="X1257" s="347">
        <f t="shared" si="230"/>
        <v>0</v>
      </c>
      <c r="Y1257" s="347">
        <f t="shared" si="231"/>
        <v>0</v>
      </c>
      <c r="Z1257" s="347">
        <f t="shared" si="232"/>
        <v>0</v>
      </c>
      <c r="AA1257" s="347">
        <f t="shared" si="233"/>
        <v>0</v>
      </c>
      <c r="AB1257" s="347" t="str">
        <f t="shared" si="234"/>
        <v/>
      </c>
      <c r="AC1257" s="347" t="str">
        <f t="shared" si="235"/>
        <v/>
      </c>
      <c r="AD1257" s="347" t="str">
        <f t="shared" si="236"/>
        <v/>
      </c>
      <c r="AE1257" s="347" t="str">
        <f t="shared" si="237"/>
        <v/>
      </c>
    </row>
    <row r="1258" spans="1:31" s="344" customFormat="1" ht="21" customHeight="1" x14ac:dyDescent="0.25">
      <c r="A1258" s="346" t="s">
        <v>13587</v>
      </c>
      <c r="B1258" s="346" t="s">
        <v>16447</v>
      </c>
      <c r="C1258" s="346" t="s">
        <v>15540</v>
      </c>
      <c r="D1258" s="346" t="s">
        <v>4</v>
      </c>
      <c r="E1258" s="346" t="s">
        <v>103</v>
      </c>
      <c r="F1258" s="346">
        <v>1</v>
      </c>
      <c r="G1258" s="346">
        <v>3</v>
      </c>
      <c r="H1258" s="346">
        <v>0</v>
      </c>
      <c r="I1258" s="346" t="s">
        <v>15540</v>
      </c>
      <c r="J1258" s="346"/>
      <c r="K1258" s="346" t="s">
        <v>15541</v>
      </c>
      <c r="L1258" s="346"/>
      <c r="M1258" s="346" t="s">
        <v>15540</v>
      </c>
      <c r="N1258" s="346" t="s">
        <v>15542</v>
      </c>
      <c r="O1258" s="346" t="s">
        <v>15543</v>
      </c>
      <c r="P1258" s="346" t="s">
        <v>11</v>
      </c>
      <c r="Q1258" s="346" t="s">
        <v>15544</v>
      </c>
      <c r="R1258" s="347">
        <f t="shared" si="224"/>
        <v>0</v>
      </c>
      <c r="S1258" s="347">
        <f t="shared" si="225"/>
        <v>0</v>
      </c>
      <c r="T1258" s="347">
        <f t="shared" si="226"/>
        <v>0</v>
      </c>
      <c r="U1258" s="347">
        <f t="shared" si="227"/>
        <v>0</v>
      </c>
      <c r="V1258" s="347">
        <f t="shared" si="228"/>
        <v>0</v>
      </c>
      <c r="W1258" s="347">
        <f t="shared" si="229"/>
        <v>0</v>
      </c>
      <c r="X1258" s="347">
        <f t="shared" si="230"/>
        <v>0</v>
      </c>
      <c r="Y1258" s="347">
        <f t="shared" si="231"/>
        <v>0</v>
      </c>
      <c r="Z1258" s="347">
        <f t="shared" si="232"/>
        <v>0</v>
      </c>
      <c r="AA1258" s="347">
        <f t="shared" si="233"/>
        <v>0</v>
      </c>
      <c r="AB1258" s="347" t="str">
        <f t="shared" si="234"/>
        <v/>
      </c>
      <c r="AC1258" s="347" t="str">
        <f t="shared" si="235"/>
        <v/>
      </c>
      <c r="AD1258" s="347" t="str">
        <f t="shared" si="236"/>
        <v/>
      </c>
      <c r="AE1258" s="347" t="str">
        <f t="shared" si="237"/>
        <v/>
      </c>
    </row>
    <row r="1259" spans="1:31" s="344" customFormat="1" ht="21" customHeight="1" x14ac:dyDescent="0.25">
      <c r="A1259" s="346" t="s">
        <v>13587</v>
      </c>
      <c r="B1259" s="346" t="s">
        <v>16448</v>
      </c>
      <c r="C1259" s="346" t="s">
        <v>15546</v>
      </c>
      <c r="D1259" s="346" t="s">
        <v>4</v>
      </c>
      <c r="E1259" s="346" t="s">
        <v>103</v>
      </c>
      <c r="F1259" s="346">
        <v>2</v>
      </c>
      <c r="G1259" s="346">
        <v>3</v>
      </c>
      <c r="H1259" s="346">
        <v>0</v>
      </c>
      <c r="I1259" s="346" t="s">
        <v>15546</v>
      </c>
      <c r="J1259" s="346"/>
      <c r="K1259" s="346" t="s">
        <v>15547</v>
      </c>
      <c r="L1259" s="346"/>
      <c r="M1259" s="346" t="s">
        <v>15546</v>
      </c>
      <c r="N1259" s="346" t="s">
        <v>15391</v>
      </c>
      <c r="O1259" s="346" t="s">
        <v>15393</v>
      </c>
      <c r="P1259" s="346" t="s">
        <v>15394</v>
      </c>
      <c r="Q1259" s="346" t="s">
        <v>15395</v>
      </c>
      <c r="R1259" s="347">
        <f t="shared" si="224"/>
        <v>0</v>
      </c>
      <c r="S1259" s="347">
        <f t="shared" si="225"/>
        <v>0</v>
      </c>
      <c r="T1259" s="347">
        <f t="shared" si="226"/>
        <v>0</v>
      </c>
      <c r="U1259" s="347">
        <f t="shared" si="227"/>
        <v>0</v>
      </c>
      <c r="V1259" s="347">
        <f t="shared" si="228"/>
        <v>0</v>
      </c>
      <c r="W1259" s="347">
        <f t="shared" si="229"/>
        <v>0</v>
      </c>
      <c r="X1259" s="347">
        <f t="shared" si="230"/>
        <v>0</v>
      </c>
      <c r="Y1259" s="347">
        <f t="shared" si="231"/>
        <v>0</v>
      </c>
      <c r="Z1259" s="347">
        <f t="shared" si="232"/>
        <v>0</v>
      </c>
      <c r="AA1259" s="347">
        <f t="shared" si="233"/>
        <v>0</v>
      </c>
      <c r="AB1259" s="347" t="str">
        <f t="shared" si="234"/>
        <v/>
      </c>
      <c r="AC1259" s="347" t="str">
        <f t="shared" si="235"/>
        <v/>
      </c>
      <c r="AD1259" s="347" t="str">
        <f t="shared" si="236"/>
        <v/>
      </c>
      <c r="AE1259" s="347" t="str">
        <f t="shared" si="237"/>
        <v/>
      </c>
    </row>
    <row r="1260" spans="1:31" s="344" customFormat="1" ht="21" customHeight="1" x14ac:dyDescent="0.25">
      <c r="A1260" s="346" t="s">
        <v>13587</v>
      </c>
      <c r="B1260" s="346" t="s">
        <v>16449</v>
      </c>
      <c r="C1260" s="346" t="s">
        <v>14933</v>
      </c>
      <c r="D1260" s="346" t="s">
        <v>4</v>
      </c>
      <c r="E1260" s="346" t="s">
        <v>103</v>
      </c>
      <c r="F1260" s="346">
        <v>3</v>
      </c>
      <c r="G1260" s="346">
        <v>3</v>
      </c>
      <c r="H1260" s="346">
        <v>0</v>
      </c>
      <c r="I1260" s="346" t="s">
        <v>14933</v>
      </c>
      <c r="J1260" s="346"/>
      <c r="K1260" s="346" t="s">
        <v>14934</v>
      </c>
      <c r="L1260" s="346"/>
      <c r="M1260" s="346" t="s">
        <v>14933</v>
      </c>
      <c r="N1260" s="346" t="s">
        <v>14935</v>
      </c>
      <c r="O1260" s="346" t="s">
        <v>14936</v>
      </c>
      <c r="P1260" s="346" t="s">
        <v>14937</v>
      </c>
      <c r="Q1260" s="346" t="s">
        <v>14938</v>
      </c>
      <c r="R1260" s="347">
        <f t="shared" si="224"/>
        <v>0</v>
      </c>
      <c r="S1260" s="347">
        <f t="shared" si="225"/>
        <v>0</v>
      </c>
      <c r="T1260" s="347">
        <f t="shared" si="226"/>
        <v>0</v>
      </c>
      <c r="U1260" s="347">
        <f t="shared" si="227"/>
        <v>0</v>
      </c>
      <c r="V1260" s="347">
        <f t="shared" si="228"/>
        <v>0</v>
      </c>
      <c r="W1260" s="347">
        <f t="shared" si="229"/>
        <v>0</v>
      </c>
      <c r="X1260" s="347">
        <f t="shared" si="230"/>
        <v>0</v>
      </c>
      <c r="Y1260" s="347">
        <f t="shared" si="231"/>
        <v>0</v>
      </c>
      <c r="Z1260" s="347">
        <f t="shared" si="232"/>
        <v>0</v>
      </c>
      <c r="AA1260" s="347">
        <f t="shared" si="233"/>
        <v>0</v>
      </c>
      <c r="AB1260" s="347" t="str">
        <f t="shared" si="234"/>
        <v/>
      </c>
      <c r="AC1260" s="347" t="str">
        <f t="shared" si="235"/>
        <v/>
      </c>
      <c r="AD1260" s="347" t="str">
        <f t="shared" si="236"/>
        <v/>
      </c>
      <c r="AE1260" s="347" t="str">
        <f t="shared" si="237"/>
        <v/>
      </c>
    </row>
    <row r="1261" spans="1:31" s="344" customFormat="1" ht="21" customHeight="1" x14ac:dyDescent="0.25">
      <c r="A1261" s="346" t="s">
        <v>13587</v>
      </c>
      <c r="B1261" s="346" t="s">
        <v>16450</v>
      </c>
      <c r="C1261" s="346" t="s">
        <v>14940</v>
      </c>
      <c r="D1261" s="346" t="s">
        <v>4</v>
      </c>
      <c r="E1261" s="346" t="s">
        <v>103</v>
      </c>
      <c r="F1261" s="346">
        <v>4</v>
      </c>
      <c r="G1261" s="346">
        <v>2</v>
      </c>
      <c r="H1261" s="346">
        <v>0</v>
      </c>
      <c r="I1261" s="346" t="s">
        <v>14940</v>
      </c>
      <c r="J1261" s="346"/>
      <c r="K1261" s="346" t="s">
        <v>14941</v>
      </c>
      <c r="L1261" s="346"/>
      <c r="M1261" s="346" t="s">
        <v>14940</v>
      </c>
      <c r="N1261" s="346" t="s">
        <v>126</v>
      </c>
      <c r="O1261" s="346" t="s">
        <v>14942</v>
      </c>
      <c r="P1261" s="346" t="s">
        <v>14943</v>
      </c>
      <c r="Q1261" s="346" t="s">
        <v>14944</v>
      </c>
      <c r="R1261" s="347">
        <f t="shared" si="224"/>
        <v>0</v>
      </c>
      <c r="S1261" s="347">
        <f t="shared" si="225"/>
        <v>0</v>
      </c>
      <c r="T1261" s="347">
        <f t="shared" si="226"/>
        <v>0</v>
      </c>
      <c r="U1261" s="347">
        <f t="shared" si="227"/>
        <v>0</v>
      </c>
      <c r="V1261" s="347">
        <f t="shared" si="228"/>
        <v>0</v>
      </c>
      <c r="W1261" s="347">
        <f t="shared" si="229"/>
        <v>0</v>
      </c>
      <c r="X1261" s="347">
        <f t="shared" si="230"/>
        <v>0</v>
      </c>
      <c r="Y1261" s="347">
        <f t="shared" si="231"/>
        <v>0</v>
      </c>
      <c r="Z1261" s="347">
        <f t="shared" si="232"/>
        <v>0</v>
      </c>
      <c r="AA1261" s="347">
        <f t="shared" si="233"/>
        <v>0</v>
      </c>
      <c r="AB1261" s="347" t="str">
        <f t="shared" si="234"/>
        <v/>
      </c>
      <c r="AC1261" s="347" t="str">
        <f t="shared" si="235"/>
        <v/>
      </c>
      <c r="AD1261" s="347" t="str">
        <f t="shared" si="236"/>
        <v/>
      </c>
      <c r="AE1261" s="347" t="str">
        <f t="shared" si="237"/>
        <v/>
      </c>
    </row>
    <row r="1262" spans="1:31" s="344" customFormat="1" ht="21" customHeight="1" x14ac:dyDescent="0.25">
      <c r="A1262" s="346" t="s">
        <v>13587</v>
      </c>
      <c r="B1262" s="346" t="s">
        <v>16451</v>
      </c>
      <c r="C1262" s="346" t="s">
        <v>14946</v>
      </c>
      <c r="D1262" s="346" t="s">
        <v>4</v>
      </c>
      <c r="E1262" s="346" t="s">
        <v>103</v>
      </c>
      <c r="F1262" s="346">
        <v>5</v>
      </c>
      <c r="G1262" s="346">
        <v>2</v>
      </c>
      <c r="H1262" s="346">
        <v>0</v>
      </c>
      <c r="I1262" s="346" t="s">
        <v>14946</v>
      </c>
      <c r="J1262" s="346"/>
      <c r="K1262" s="346" t="s">
        <v>14947</v>
      </c>
      <c r="L1262" s="346"/>
      <c r="M1262" s="346" t="s">
        <v>14946</v>
      </c>
      <c r="N1262" s="346" t="s">
        <v>14948</v>
      </c>
      <c r="O1262" s="346" t="s">
        <v>14949</v>
      </c>
      <c r="P1262" s="346" t="s">
        <v>14950</v>
      </c>
      <c r="Q1262" s="346" t="s">
        <v>14951</v>
      </c>
      <c r="R1262" s="347">
        <f t="shared" si="224"/>
        <v>0</v>
      </c>
      <c r="S1262" s="347">
        <f t="shared" si="225"/>
        <v>0</v>
      </c>
      <c r="T1262" s="347">
        <f t="shared" si="226"/>
        <v>0</v>
      </c>
      <c r="U1262" s="347">
        <f t="shared" si="227"/>
        <v>0</v>
      </c>
      <c r="V1262" s="347">
        <f t="shared" si="228"/>
        <v>0</v>
      </c>
      <c r="W1262" s="347">
        <f t="shared" si="229"/>
        <v>0</v>
      </c>
      <c r="X1262" s="347">
        <f t="shared" si="230"/>
        <v>0</v>
      </c>
      <c r="Y1262" s="347">
        <f t="shared" si="231"/>
        <v>0</v>
      </c>
      <c r="Z1262" s="347">
        <f t="shared" si="232"/>
        <v>0</v>
      </c>
      <c r="AA1262" s="347">
        <f t="shared" si="233"/>
        <v>0</v>
      </c>
      <c r="AB1262" s="347" t="str">
        <f t="shared" si="234"/>
        <v/>
      </c>
      <c r="AC1262" s="347" t="str">
        <f t="shared" si="235"/>
        <v/>
      </c>
      <c r="AD1262" s="347" t="str">
        <f t="shared" si="236"/>
        <v/>
      </c>
      <c r="AE1262" s="347" t="str">
        <f t="shared" si="237"/>
        <v/>
      </c>
    </row>
    <row r="1263" spans="1:31" s="344" customFormat="1" ht="21" customHeight="1" x14ac:dyDescent="0.25">
      <c r="A1263" s="346" t="s">
        <v>13587</v>
      </c>
      <c r="B1263" s="346" t="s">
        <v>16452</v>
      </c>
      <c r="C1263" s="346" t="s">
        <v>15540</v>
      </c>
      <c r="D1263" s="346" t="s">
        <v>1</v>
      </c>
      <c r="E1263" s="346" t="s">
        <v>103</v>
      </c>
      <c r="F1263" s="346">
        <v>1</v>
      </c>
      <c r="G1263" s="346">
        <v>0</v>
      </c>
      <c r="H1263" s="346">
        <v>3</v>
      </c>
      <c r="I1263" s="346"/>
      <c r="J1263" s="346" t="s">
        <v>15540</v>
      </c>
      <c r="K1263" s="346"/>
      <c r="L1263" s="346" t="s">
        <v>15552</v>
      </c>
      <c r="M1263" s="346" t="s">
        <v>15540</v>
      </c>
      <c r="N1263" s="346" t="s">
        <v>15542</v>
      </c>
      <c r="O1263" s="346" t="s">
        <v>15543</v>
      </c>
      <c r="P1263" s="346" t="s">
        <v>11</v>
      </c>
      <c r="Q1263" s="346" t="s">
        <v>15544</v>
      </c>
      <c r="R1263" s="347">
        <f t="shared" si="224"/>
        <v>0</v>
      </c>
      <c r="S1263" s="347">
        <f t="shared" si="225"/>
        <v>0</v>
      </c>
      <c r="T1263" s="347">
        <f t="shared" si="226"/>
        <v>0</v>
      </c>
      <c r="U1263" s="347">
        <f t="shared" si="227"/>
        <v>0</v>
      </c>
      <c r="V1263" s="347">
        <f t="shared" si="228"/>
        <v>0</v>
      </c>
      <c r="W1263" s="347">
        <f t="shared" si="229"/>
        <v>0</v>
      </c>
      <c r="X1263" s="347">
        <f t="shared" si="230"/>
        <v>0</v>
      </c>
      <c r="Y1263" s="347">
        <f t="shared" si="231"/>
        <v>0</v>
      </c>
      <c r="Z1263" s="347">
        <f t="shared" si="232"/>
        <v>0</v>
      </c>
      <c r="AA1263" s="347">
        <f t="shared" si="233"/>
        <v>0</v>
      </c>
      <c r="AB1263" s="347" t="str">
        <f t="shared" si="234"/>
        <v/>
      </c>
      <c r="AC1263" s="347" t="str">
        <f t="shared" si="235"/>
        <v/>
      </c>
      <c r="AD1263" s="347" t="str">
        <f t="shared" si="236"/>
        <v/>
      </c>
      <c r="AE1263" s="347" t="str">
        <f t="shared" si="237"/>
        <v/>
      </c>
    </row>
    <row r="1264" spans="1:31" s="344" customFormat="1" ht="21" customHeight="1" x14ac:dyDescent="0.25">
      <c r="A1264" s="346" t="s">
        <v>13587</v>
      </c>
      <c r="B1264" s="346" t="s">
        <v>16453</v>
      </c>
      <c r="C1264" s="346" t="s">
        <v>15546</v>
      </c>
      <c r="D1264" s="346" t="s">
        <v>1</v>
      </c>
      <c r="E1264" s="346" t="s">
        <v>103</v>
      </c>
      <c r="F1264" s="346">
        <v>2</v>
      </c>
      <c r="G1264" s="346">
        <v>0</v>
      </c>
      <c r="H1264" s="346">
        <v>3</v>
      </c>
      <c r="I1264" s="346"/>
      <c r="J1264" s="346" t="s">
        <v>15546</v>
      </c>
      <c r="K1264" s="346"/>
      <c r="L1264" s="346" t="s">
        <v>15554</v>
      </c>
      <c r="M1264" s="346" t="s">
        <v>15546</v>
      </c>
      <c r="N1264" s="346" t="s">
        <v>15391</v>
      </c>
      <c r="O1264" s="346" t="s">
        <v>15393</v>
      </c>
      <c r="P1264" s="346" t="s">
        <v>15394</v>
      </c>
      <c r="Q1264" s="346" t="s">
        <v>15395</v>
      </c>
      <c r="R1264" s="347">
        <f t="shared" si="224"/>
        <v>0</v>
      </c>
      <c r="S1264" s="347">
        <f t="shared" si="225"/>
        <v>0</v>
      </c>
      <c r="T1264" s="347">
        <f t="shared" si="226"/>
        <v>0</v>
      </c>
      <c r="U1264" s="347">
        <f t="shared" si="227"/>
        <v>0</v>
      </c>
      <c r="V1264" s="347">
        <f t="shared" si="228"/>
        <v>0</v>
      </c>
      <c r="W1264" s="347">
        <f t="shared" si="229"/>
        <v>0</v>
      </c>
      <c r="X1264" s="347">
        <f t="shared" si="230"/>
        <v>0</v>
      </c>
      <c r="Y1264" s="347">
        <f t="shared" si="231"/>
        <v>0</v>
      </c>
      <c r="Z1264" s="347">
        <f t="shared" si="232"/>
        <v>0</v>
      </c>
      <c r="AA1264" s="347">
        <f t="shared" si="233"/>
        <v>0</v>
      </c>
      <c r="AB1264" s="347" t="str">
        <f t="shared" si="234"/>
        <v/>
      </c>
      <c r="AC1264" s="347" t="str">
        <f t="shared" si="235"/>
        <v/>
      </c>
      <c r="AD1264" s="347" t="str">
        <f t="shared" si="236"/>
        <v/>
      </c>
      <c r="AE1264" s="347" t="str">
        <f t="shared" si="237"/>
        <v/>
      </c>
    </row>
    <row r="1265" spans="1:31" s="344" customFormat="1" ht="21" customHeight="1" x14ac:dyDescent="0.25">
      <c r="A1265" s="346" t="s">
        <v>13587</v>
      </c>
      <c r="B1265" s="346" t="s">
        <v>16454</v>
      </c>
      <c r="C1265" s="346" t="s">
        <v>14940</v>
      </c>
      <c r="D1265" s="346" t="s">
        <v>1</v>
      </c>
      <c r="E1265" s="346" t="s">
        <v>103</v>
      </c>
      <c r="F1265" s="346">
        <v>3</v>
      </c>
      <c r="G1265" s="346">
        <v>0</v>
      </c>
      <c r="H1265" s="346">
        <v>2</v>
      </c>
      <c r="I1265" s="346"/>
      <c r="J1265" s="346" t="s">
        <v>14940</v>
      </c>
      <c r="K1265" s="346"/>
      <c r="L1265" s="346" t="s">
        <v>14957</v>
      </c>
      <c r="M1265" s="346" t="s">
        <v>14940</v>
      </c>
      <c r="N1265" s="346" t="s">
        <v>126</v>
      </c>
      <c r="O1265" s="346" t="s">
        <v>14942</v>
      </c>
      <c r="P1265" s="346" t="s">
        <v>14943</v>
      </c>
      <c r="Q1265" s="346" t="s">
        <v>14944</v>
      </c>
      <c r="R1265" s="347">
        <f t="shared" si="224"/>
        <v>0</v>
      </c>
      <c r="S1265" s="347">
        <f t="shared" si="225"/>
        <v>0</v>
      </c>
      <c r="T1265" s="347">
        <f t="shared" si="226"/>
        <v>0</v>
      </c>
      <c r="U1265" s="347">
        <f t="shared" si="227"/>
        <v>0</v>
      </c>
      <c r="V1265" s="347">
        <f t="shared" si="228"/>
        <v>0</v>
      </c>
      <c r="W1265" s="347">
        <f t="shared" si="229"/>
        <v>0</v>
      </c>
      <c r="X1265" s="347">
        <f t="shared" si="230"/>
        <v>0</v>
      </c>
      <c r="Y1265" s="347">
        <f t="shared" si="231"/>
        <v>0</v>
      </c>
      <c r="Z1265" s="347">
        <f t="shared" si="232"/>
        <v>0</v>
      </c>
      <c r="AA1265" s="347">
        <f t="shared" si="233"/>
        <v>0</v>
      </c>
      <c r="AB1265" s="347" t="str">
        <f t="shared" si="234"/>
        <v/>
      </c>
      <c r="AC1265" s="347" t="str">
        <f t="shared" si="235"/>
        <v/>
      </c>
      <c r="AD1265" s="347" t="str">
        <f t="shared" si="236"/>
        <v/>
      </c>
      <c r="AE1265" s="347" t="str">
        <f t="shared" si="237"/>
        <v/>
      </c>
    </row>
    <row r="1266" spans="1:31" s="344" customFormat="1" ht="21" customHeight="1" x14ac:dyDescent="0.25">
      <c r="A1266" s="346" t="s">
        <v>13587</v>
      </c>
      <c r="B1266" s="346" t="s">
        <v>16455</v>
      </c>
      <c r="C1266" s="346" t="s">
        <v>14946</v>
      </c>
      <c r="D1266" s="346" t="s">
        <v>1</v>
      </c>
      <c r="E1266" s="346" t="s">
        <v>103</v>
      </c>
      <c r="F1266" s="346">
        <v>4</v>
      </c>
      <c r="G1266" s="346">
        <v>0</v>
      </c>
      <c r="H1266" s="346">
        <v>2</v>
      </c>
      <c r="I1266" s="346"/>
      <c r="J1266" s="346" t="s">
        <v>14946</v>
      </c>
      <c r="K1266" s="346"/>
      <c r="L1266" s="346" t="s">
        <v>14959</v>
      </c>
      <c r="M1266" s="346" t="s">
        <v>14946</v>
      </c>
      <c r="N1266" s="346" t="s">
        <v>14948</v>
      </c>
      <c r="O1266" s="346" t="s">
        <v>14949</v>
      </c>
      <c r="P1266" s="346" t="s">
        <v>14950</v>
      </c>
      <c r="Q1266" s="346" t="s">
        <v>14951</v>
      </c>
      <c r="R1266" s="347">
        <f t="shared" si="224"/>
        <v>0</v>
      </c>
      <c r="S1266" s="347">
        <f t="shared" si="225"/>
        <v>0</v>
      </c>
      <c r="T1266" s="347">
        <f t="shared" si="226"/>
        <v>0</v>
      </c>
      <c r="U1266" s="347">
        <f t="shared" si="227"/>
        <v>0</v>
      </c>
      <c r="V1266" s="347">
        <f t="shared" si="228"/>
        <v>0</v>
      </c>
      <c r="W1266" s="347">
        <f t="shared" si="229"/>
        <v>0</v>
      </c>
      <c r="X1266" s="347">
        <f t="shared" si="230"/>
        <v>0</v>
      </c>
      <c r="Y1266" s="347">
        <f t="shared" si="231"/>
        <v>0</v>
      </c>
      <c r="Z1266" s="347">
        <f t="shared" si="232"/>
        <v>0</v>
      </c>
      <c r="AA1266" s="347">
        <f t="shared" si="233"/>
        <v>0</v>
      </c>
      <c r="AB1266" s="347" t="str">
        <f t="shared" si="234"/>
        <v/>
      </c>
      <c r="AC1266" s="347" t="str">
        <f t="shared" si="235"/>
        <v/>
      </c>
      <c r="AD1266" s="347" t="str">
        <f t="shared" si="236"/>
        <v/>
      </c>
      <c r="AE1266" s="347" t="str">
        <f t="shared" si="237"/>
        <v/>
      </c>
    </row>
    <row r="1267" spans="1:31" s="344" customFormat="1" ht="21" customHeight="1" x14ac:dyDescent="0.25">
      <c r="A1267" s="346" t="s">
        <v>13587</v>
      </c>
      <c r="B1267" s="346" t="s">
        <v>16456</v>
      </c>
      <c r="C1267" s="346" t="s">
        <v>14961</v>
      </c>
      <c r="D1267" s="346" t="s">
        <v>1</v>
      </c>
      <c r="E1267" s="346" t="s">
        <v>103</v>
      </c>
      <c r="F1267" s="346">
        <v>5</v>
      </c>
      <c r="G1267" s="346">
        <v>0</v>
      </c>
      <c r="H1267" s="346">
        <v>1</v>
      </c>
      <c r="I1267" s="346"/>
      <c r="J1267" s="346" t="s">
        <v>14961</v>
      </c>
      <c r="K1267" s="346"/>
      <c r="L1267" s="346" t="s">
        <v>14962</v>
      </c>
      <c r="M1267" s="346" t="s">
        <v>14961</v>
      </c>
      <c r="N1267" s="346" t="s">
        <v>132</v>
      </c>
      <c r="O1267" s="346" t="s">
        <v>14963</v>
      </c>
      <c r="P1267" s="346" t="s">
        <v>14964</v>
      </c>
      <c r="Q1267" s="346" t="s">
        <v>14965</v>
      </c>
      <c r="R1267" s="347">
        <f t="shared" si="224"/>
        <v>0</v>
      </c>
      <c r="S1267" s="347">
        <f t="shared" si="225"/>
        <v>0</v>
      </c>
      <c r="T1267" s="347">
        <f t="shared" si="226"/>
        <v>0</v>
      </c>
      <c r="U1267" s="347">
        <f t="shared" si="227"/>
        <v>0</v>
      </c>
      <c r="V1267" s="347">
        <f t="shared" si="228"/>
        <v>0</v>
      </c>
      <c r="W1267" s="347">
        <f t="shared" si="229"/>
        <v>0</v>
      </c>
      <c r="X1267" s="347">
        <f t="shared" si="230"/>
        <v>0</v>
      </c>
      <c r="Y1267" s="347">
        <f t="shared" si="231"/>
        <v>0</v>
      </c>
      <c r="Z1267" s="347">
        <f t="shared" si="232"/>
        <v>0</v>
      </c>
      <c r="AA1267" s="347">
        <f t="shared" si="233"/>
        <v>0</v>
      </c>
      <c r="AB1267" s="347" t="str">
        <f t="shared" si="234"/>
        <v/>
      </c>
      <c r="AC1267" s="347" t="str">
        <f t="shared" si="235"/>
        <v/>
      </c>
      <c r="AD1267" s="347" t="str">
        <f t="shared" si="236"/>
        <v/>
      </c>
      <c r="AE1267" s="347" t="str">
        <f t="shared" si="237"/>
        <v/>
      </c>
    </row>
    <row r="1268" spans="1:31" s="344" customFormat="1" ht="21" customHeight="1" x14ac:dyDescent="0.25">
      <c r="A1268" s="346" t="s">
        <v>13654</v>
      </c>
      <c r="B1268" s="346" t="s">
        <v>16457</v>
      </c>
      <c r="C1268" s="346" t="s">
        <v>15134</v>
      </c>
      <c r="D1268" s="346" t="s">
        <v>4</v>
      </c>
      <c r="E1268" s="346" t="s">
        <v>103</v>
      </c>
      <c r="F1268" s="346">
        <v>1</v>
      </c>
      <c r="G1268" s="346">
        <v>4</v>
      </c>
      <c r="H1268" s="346">
        <v>0</v>
      </c>
      <c r="I1268" s="346" t="s">
        <v>15134</v>
      </c>
      <c r="J1268" s="346"/>
      <c r="K1268" s="346" t="s">
        <v>15135</v>
      </c>
      <c r="L1268" s="346"/>
      <c r="M1268" s="346" t="s">
        <v>15134</v>
      </c>
      <c r="N1268" s="346" t="s">
        <v>1480</v>
      </c>
      <c r="O1268" s="346" t="s">
        <v>15136</v>
      </c>
      <c r="P1268" s="346" t="s">
        <v>156</v>
      </c>
      <c r="Q1268" s="346" t="s">
        <v>152</v>
      </c>
      <c r="R1268" s="347">
        <f t="shared" si="224"/>
        <v>0</v>
      </c>
      <c r="S1268" s="347">
        <f t="shared" si="225"/>
        <v>0</v>
      </c>
      <c r="T1268" s="347">
        <f t="shared" si="226"/>
        <v>0</v>
      </c>
      <c r="U1268" s="347">
        <f t="shared" si="227"/>
        <v>0</v>
      </c>
      <c r="V1268" s="347">
        <f t="shared" si="228"/>
        <v>0</v>
      </c>
      <c r="W1268" s="347">
        <f t="shared" si="229"/>
        <v>0</v>
      </c>
      <c r="X1268" s="347">
        <f t="shared" si="230"/>
        <v>0</v>
      </c>
      <c r="Y1268" s="347">
        <f t="shared" si="231"/>
        <v>0</v>
      </c>
      <c r="Z1268" s="347">
        <f t="shared" si="232"/>
        <v>0</v>
      </c>
      <c r="AA1268" s="347">
        <f t="shared" si="233"/>
        <v>0</v>
      </c>
      <c r="AB1268" s="347" t="str">
        <f t="shared" si="234"/>
        <v/>
      </c>
      <c r="AC1268" s="347" t="str">
        <f t="shared" si="235"/>
        <v/>
      </c>
      <c r="AD1268" s="347" t="str">
        <f t="shared" si="236"/>
        <v/>
      </c>
      <c r="AE1268" s="347" t="str">
        <f t="shared" si="237"/>
        <v/>
      </c>
    </row>
    <row r="1269" spans="1:31" s="344" customFormat="1" ht="21" customHeight="1" x14ac:dyDescent="0.25">
      <c r="A1269" s="346" t="s">
        <v>13654</v>
      </c>
      <c r="B1269" s="346" t="s">
        <v>16458</v>
      </c>
      <c r="C1269" s="346" t="s">
        <v>15138</v>
      </c>
      <c r="D1269" s="346" t="s">
        <v>4</v>
      </c>
      <c r="E1269" s="346" t="s">
        <v>103</v>
      </c>
      <c r="F1269" s="346">
        <v>2</v>
      </c>
      <c r="G1269" s="346">
        <v>3</v>
      </c>
      <c r="H1269" s="346">
        <v>0</v>
      </c>
      <c r="I1269" s="346" t="s">
        <v>15138</v>
      </c>
      <c r="J1269" s="346"/>
      <c r="K1269" s="346" t="s">
        <v>15139</v>
      </c>
      <c r="L1269" s="346"/>
      <c r="M1269" s="346" t="s">
        <v>15138</v>
      </c>
      <c r="N1269" s="346" t="s">
        <v>15140</v>
      </c>
      <c r="O1269" s="346" t="s">
        <v>15141</v>
      </c>
      <c r="P1269" s="346" t="s">
        <v>141</v>
      </c>
      <c r="Q1269" s="346" t="s">
        <v>15142</v>
      </c>
      <c r="R1269" s="347">
        <f t="shared" si="224"/>
        <v>0</v>
      </c>
      <c r="S1269" s="347">
        <f t="shared" si="225"/>
        <v>0</v>
      </c>
      <c r="T1269" s="347">
        <f t="shared" si="226"/>
        <v>0</v>
      </c>
      <c r="U1269" s="347">
        <f t="shared" si="227"/>
        <v>0</v>
      </c>
      <c r="V1269" s="347">
        <f t="shared" si="228"/>
        <v>0</v>
      </c>
      <c r="W1269" s="347">
        <f t="shared" si="229"/>
        <v>0</v>
      </c>
      <c r="X1269" s="347">
        <f t="shared" si="230"/>
        <v>0</v>
      </c>
      <c r="Y1269" s="347">
        <f t="shared" si="231"/>
        <v>0</v>
      </c>
      <c r="Z1269" s="347">
        <f t="shared" si="232"/>
        <v>0</v>
      </c>
      <c r="AA1269" s="347">
        <f t="shared" si="233"/>
        <v>0</v>
      </c>
      <c r="AB1269" s="347" t="str">
        <f t="shared" si="234"/>
        <v/>
      </c>
      <c r="AC1269" s="347" t="str">
        <f t="shared" si="235"/>
        <v/>
      </c>
      <c r="AD1269" s="347" t="str">
        <f t="shared" si="236"/>
        <v/>
      </c>
      <c r="AE1269" s="347" t="str">
        <f t="shared" si="237"/>
        <v/>
      </c>
    </row>
    <row r="1270" spans="1:31" s="344" customFormat="1" ht="21" customHeight="1" x14ac:dyDescent="0.25">
      <c r="A1270" s="346" t="s">
        <v>13654</v>
      </c>
      <c r="B1270" s="346" t="s">
        <v>16459</v>
      </c>
      <c r="C1270" s="346" t="s">
        <v>14933</v>
      </c>
      <c r="D1270" s="346" t="s">
        <v>4</v>
      </c>
      <c r="E1270" s="346" t="s">
        <v>103</v>
      </c>
      <c r="F1270" s="346">
        <v>3</v>
      </c>
      <c r="G1270" s="346">
        <v>3</v>
      </c>
      <c r="H1270" s="346">
        <v>0</v>
      </c>
      <c r="I1270" s="346" t="s">
        <v>14933</v>
      </c>
      <c r="J1270" s="346"/>
      <c r="K1270" s="346" t="s">
        <v>14934</v>
      </c>
      <c r="L1270" s="346"/>
      <c r="M1270" s="346" t="s">
        <v>14933</v>
      </c>
      <c r="N1270" s="346" t="s">
        <v>14935</v>
      </c>
      <c r="O1270" s="346" t="s">
        <v>14936</v>
      </c>
      <c r="P1270" s="346" t="s">
        <v>14937</v>
      </c>
      <c r="Q1270" s="346" t="s">
        <v>14938</v>
      </c>
      <c r="R1270" s="347">
        <f t="shared" si="224"/>
        <v>0</v>
      </c>
      <c r="S1270" s="347">
        <f t="shared" si="225"/>
        <v>0</v>
      </c>
      <c r="T1270" s="347">
        <f t="shared" si="226"/>
        <v>0</v>
      </c>
      <c r="U1270" s="347">
        <f t="shared" si="227"/>
        <v>0</v>
      </c>
      <c r="V1270" s="347">
        <f t="shared" si="228"/>
        <v>0</v>
      </c>
      <c r="W1270" s="347">
        <f t="shared" si="229"/>
        <v>0</v>
      </c>
      <c r="X1270" s="347">
        <f t="shared" si="230"/>
        <v>0</v>
      </c>
      <c r="Y1270" s="347">
        <f t="shared" si="231"/>
        <v>0</v>
      </c>
      <c r="Z1270" s="347">
        <f t="shared" si="232"/>
        <v>0</v>
      </c>
      <c r="AA1270" s="347">
        <f t="shared" si="233"/>
        <v>0</v>
      </c>
      <c r="AB1270" s="347" t="str">
        <f t="shared" si="234"/>
        <v/>
      </c>
      <c r="AC1270" s="347" t="str">
        <f t="shared" si="235"/>
        <v/>
      </c>
      <c r="AD1270" s="347" t="str">
        <f t="shared" si="236"/>
        <v/>
      </c>
      <c r="AE1270" s="347" t="str">
        <f t="shared" si="237"/>
        <v/>
      </c>
    </row>
    <row r="1271" spans="1:31" s="344" customFormat="1" ht="21" customHeight="1" x14ac:dyDescent="0.25">
      <c r="A1271" s="346" t="s">
        <v>13654</v>
      </c>
      <c r="B1271" s="346" t="s">
        <v>16460</v>
      </c>
      <c r="C1271" s="346" t="s">
        <v>14940</v>
      </c>
      <c r="D1271" s="346" t="s">
        <v>4</v>
      </c>
      <c r="E1271" s="346" t="s">
        <v>103</v>
      </c>
      <c r="F1271" s="346">
        <v>4</v>
      </c>
      <c r="G1271" s="346">
        <v>2</v>
      </c>
      <c r="H1271" s="346">
        <v>0</v>
      </c>
      <c r="I1271" s="346" t="s">
        <v>14940</v>
      </c>
      <c r="J1271" s="346"/>
      <c r="K1271" s="346" t="s">
        <v>14941</v>
      </c>
      <c r="L1271" s="346"/>
      <c r="M1271" s="346" t="s">
        <v>14940</v>
      </c>
      <c r="N1271" s="346" t="s">
        <v>126</v>
      </c>
      <c r="O1271" s="346" t="s">
        <v>14942</v>
      </c>
      <c r="P1271" s="346" t="s">
        <v>14943</v>
      </c>
      <c r="Q1271" s="346" t="s">
        <v>14944</v>
      </c>
      <c r="R1271" s="347">
        <f t="shared" si="224"/>
        <v>0</v>
      </c>
      <c r="S1271" s="347">
        <f t="shared" si="225"/>
        <v>0</v>
      </c>
      <c r="T1271" s="347">
        <f t="shared" si="226"/>
        <v>0</v>
      </c>
      <c r="U1271" s="347">
        <f t="shared" si="227"/>
        <v>0</v>
      </c>
      <c r="V1271" s="347">
        <f t="shared" si="228"/>
        <v>0</v>
      </c>
      <c r="W1271" s="347">
        <f t="shared" si="229"/>
        <v>0</v>
      </c>
      <c r="X1271" s="347">
        <f t="shared" si="230"/>
        <v>0</v>
      </c>
      <c r="Y1271" s="347">
        <f t="shared" si="231"/>
        <v>0</v>
      </c>
      <c r="Z1271" s="347">
        <f t="shared" si="232"/>
        <v>0</v>
      </c>
      <c r="AA1271" s="347">
        <f t="shared" si="233"/>
        <v>0</v>
      </c>
      <c r="AB1271" s="347" t="str">
        <f t="shared" si="234"/>
        <v/>
      </c>
      <c r="AC1271" s="347" t="str">
        <f t="shared" si="235"/>
        <v/>
      </c>
      <c r="AD1271" s="347" t="str">
        <f t="shared" si="236"/>
        <v/>
      </c>
      <c r="AE1271" s="347" t="str">
        <f t="shared" si="237"/>
        <v/>
      </c>
    </row>
    <row r="1272" spans="1:31" s="344" customFormat="1" ht="21" customHeight="1" x14ac:dyDescent="0.25">
      <c r="A1272" s="346" t="s">
        <v>13654</v>
      </c>
      <c r="B1272" s="346" t="s">
        <v>16461</v>
      </c>
      <c r="C1272" s="346" t="s">
        <v>14946</v>
      </c>
      <c r="D1272" s="346" t="s">
        <v>4</v>
      </c>
      <c r="E1272" s="346" t="s">
        <v>103</v>
      </c>
      <c r="F1272" s="346">
        <v>5</v>
      </c>
      <c r="G1272" s="346">
        <v>2</v>
      </c>
      <c r="H1272" s="346">
        <v>0</v>
      </c>
      <c r="I1272" s="346" t="s">
        <v>14946</v>
      </c>
      <c r="J1272" s="346"/>
      <c r="K1272" s="346" t="s">
        <v>14947</v>
      </c>
      <c r="L1272" s="346"/>
      <c r="M1272" s="346" t="s">
        <v>14946</v>
      </c>
      <c r="N1272" s="346" t="s">
        <v>14948</v>
      </c>
      <c r="O1272" s="346" t="s">
        <v>14949</v>
      </c>
      <c r="P1272" s="346" t="s">
        <v>14950</v>
      </c>
      <c r="Q1272" s="346" t="s">
        <v>14951</v>
      </c>
      <c r="R1272" s="347">
        <f t="shared" si="224"/>
        <v>0</v>
      </c>
      <c r="S1272" s="347">
        <f t="shared" si="225"/>
        <v>0</v>
      </c>
      <c r="T1272" s="347">
        <f t="shared" si="226"/>
        <v>0</v>
      </c>
      <c r="U1272" s="347">
        <f t="shared" si="227"/>
        <v>0</v>
      </c>
      <c r="V1272" s="347">
        <f t="shared" si="228"/>
        <v>0</v>
      </c>
      <c r="W1272" s="347">
        <f t="shared" si="229"/>
        <v>0</v>
      </c>
      <c r="X1272" s="347">
        <f t="shared" si="230"/>
        <v>0</v>
      </c>
      <c r="Y1272" s="347">
        <f t="shared" si="231"/>
        <v>0</v>
      </c>
      <c r="Z1272" s="347">
        <f t="shared" si="232"/>
        <v>0</v>
      </c>
      <c r="AA1272" s="347">
        <f t="shared" si="233"/>
        <v>0</v>
      </c>
      <c r="AB1272" s="347" t="str">
        <f t="shared" si="234"/>
        <v/>
      </c>
      <c r="AC1272" s="347" t="str">
        <f t="shared" si="235"/>
        <v/>
      </c>
      <c r="AD1272" s="347" t="str">
        <f t="shared" si="236"/>
        <v/>
      </c>
      <c r="AE1272" s="347" t="str">
        <f t="shared" si="237"/>
        <v/>
      </c>
    </row>
    <row r="1273" spans="1:31" s="344" customFormat="1" ht="21" customHeight="1" x14ac:dyDescent="0.25">
      <c r="A1273" s="346" t="s">
        <v>13654</v>
      </c>
      <c r="B1273" s="346" t="s">
        <v>16462</v>
      </c>
      <c r="C1273" s="346" t="s">
        <v>15134</v>
      </c>
      <c r="D1273" s="346" t="s">
        <v>1</v>
      </c>
      <c r="E1273" s="346" t="s">
        <v>103</v>
      </c>
      <c r="F1273" s="346">
        <v>1</v>
      </c>
      <c r="G1273" s="346">
        <v>0</v>
      </c>
      <c r="H1273" s="346">
        <v>3</v>
      </c>
      <c r="I1273" s="346"/>
      <c r="J1273" s="346" t="s">
        <v>15134</v>
      </c>
      <c r="K1273" s="346"/>
      <c r="L1273" s="346" t="s">
        <v>15147</v>
      </c>
      <c r="M1273" s="346" t="s">
        <v>15134</v>
      </c>
      <c r="N1273" s="346" t="s">
        <v>1480</v>
      </c>
      <c r="O1273" s="346" t="s">
        <v>15136</v>
      </c>
      <c r="P1273" s="346" t="s">
        <v>156</v>
      </c>
      <c r="Q1273" s="346" t="s">
        <v>152</v>
      </c>
      <c r="R1273" s="347">
        <f t="shared" si="224"/>
        <v>0</v>
      </c>
      <c r="S1273" s="347">
        <f t="shared" si="225"/>
        <v>0</v>
      </c>
      <c r="T1273" s="347">
        <f t="shared" si="226"/>
        <v>0</v>
      </c>
      <c r="U1273" s="347">
        <f t="shared" si="227"/>
        <v>0</v>
      </c>
      <c r="V1273" s="347">
        <f t="shared" si="228"/>
        <v>0</v>
      </c>
      <c r="W1273" s="347">
        <f t="shared" si="229"/>
        <v>0</v>
      </c>
      <c r="X1273" s="347">
        <f t="shared" si="230"/>
        <v>0</v>
      </c>
      <c r="Y1273" s="347">
        <f t="shared" si="231"/>
        <v>0</v>
      </c>
      <c r="Z1273" s="347">
        <f t="shared" si="232"/>
        <v>0</v>
      </c>
      <c r="AA1273" s="347">
        <f t="shared" si="233"/>
        <v>0</v>
      </c>
      <c r="AB1273" s="347" t="str">
        <f t="shared" si="234"/>
        <v/>
      </c>
      <c r="AC1273" s="347" t="str">
        <f t="shared" si="235"/>
        <v/>
      </c>
      <c r="AD1273" s="347" t="str">
        <f t="shared" si="236"/>
        <v/>
      </c>
      <c r="AE1273" s="347" t="str">
        <f t="shared" si="237"/>
        <v/>
      </c>
    </row>
    <row r="1274" spans="1:31" s="344" customFormat="1" ht="21" customHeight="1" x14ac:dyDescent="0.25">
      <c r="A1274" s="346" t="s">
        <v>13654</v>
      </c>
      <c r="B1274" s="346" t="s">
        <v>16463</v>
      </c>
      <c r="C1274" s="346" t="s">
        <v>15138</v>
      </c>
      <c r="D1274" s="346" t="s">
        <v>1</v>
      </c>
      <c r="E1274" s="346" t="s">
        <v>103</v>
      </c>
      <c r="F1274" s="346">
        <v>2</v>
      </c>
      <c r="G1274" s="346">
        <v>0</v>
      </c>
      <c r="H1274" s="346">
        <v>3</v>
      </c>
      <c r="I1274" s="346"/>
      <c r="J1274" s="346" t="s">
        <v>15138</v>
      </c>
      <c r="K1274" s="346"/>
      <c r="L1274" s="346" t="s">
        <v>15149</v>
      </c>
      <c r="M1274" s="346" t="s">
        <v>15138</v>
      </c>
      <c r="N1274" s="346" t="s">
        <v>15140</v>
      </c>
      <c r="O1274" s="346" t="s">
        <v>15141</v>
      </c>
      <c r="P1274" s="346" t="s">
        <v>141</v>
      </c>
      <c r="Q1274" s="346" t="s">
        <v>15142</v>
      </c>
      <c r="R1274" s="347">
        <f t="shared" si="224"/>
        <v>0</v>
      </c>
      <c r="S1274" s="347">
        <f t="shared" si="225"/>
        <v>0</v>
      </c>
      <c r="T1274" s="347">
        <f t="shared" si="226"/>
        <v>0</v>
      </c>
      <c r="U1274" s="347">
        <f t="shared" si="227"/>
        <v>0</v>
      </c>
      <c r="V1274" s="347">
        <f t="shared" si="228"/>
        <v>0</v>
      </c>
      <c r="W1274" s="347">
        <f t="shared" si="229"/>
        <v>0</v>
      </c>
      <c r="X1274" s="347">
        <f t="shared" si="230"/>
        <v>0</v>
      </c>
      <c r="Y1274" s="347">
        <f t="shared" si="231"/>
        <v>0</v>
      </c>
      <c r="Z1274" s="347">
        <f t="shared" si="232"/>
        <v>0</v>
      </c>
      <c r="AA1274" s="347">
        <f t="shared" si="233"/>
        <v>0</v>
      </c>
      <c r="AB1274" s="347" t="str">
        <f t="shared" si="234"/>
        <v/>
      </c>
      <c r="AC1274" s="347" t="str">
        <f t="shared" si="235"/>
        <v/>
      </c>
      <c r="AD1274" s="347" t="str">
        <f t="shared" si="236"/>
        <v/>
      </c>
      <c r="AE1274" s="347" t="str">
        <f t="shared" si="237"/>
        <v/>
      </c>
    </row>
    <row r="1275" spans="1:31" s="344" customFormat="1" ht="21" customHeight="1" x14ac:dyDescent="0.25">
      <c r="A1275" s="346" t="s">
        <v>13654</v>
      </c>
      <c r="B1275" s="346" t="s">
        <v>16464</v>
      </c>
      <c r="C1275" s="346" t="s">
        <v>14940</v>
      </c>
      <c r="D1275" s="346" t="s">
        <v>1</v>
      </c>
      <c r="E1275" s="346" t="s">
        <v>103</v>
      </c>
      <c r="F1275" s="346">
        <v>3</v>
      </c>
      <c r="G1275" s="346">
        <v>0</v>
      </c>
      <c r="H1275" s="346">
        <v>2</v>
      </c>
      <c r="I1275" s="346"/>
      <c r="J1275" s="346" t="s">
        <v>14940</v>
      </c>
      <c r="K1275" s="346"/>
      <c r="L1275" s="346" t="s">
        <v>14957</v>
      </c>
      <c r="M1275" s="346" t="s">
        <v>14940</v>
      </c>
      <c r="N1275" s="346" t="s">
        <v>126</v>
      </c>
      <c r="O1275" s="346" t="s">
        <v>14942</v>
      </c>
      <c r="P1275" s="346" t="s">
        <v>14943</v>
      </c>
      <c r="Q1275" s="346" t="s">
        <v>14944</v>
      </c>
      <c r="R1275" s="347">
        <f t="shared" si="224"/>
        <v>0</v>
      </c>
      <c r="S1275" s="347">
        <f t="shared" si="225"/>
        <v>0</v>
      </c>
      <c r="T1275" s="347">
        <f t="shared" si="226"/>
        <v>0</v>
      </c>
      <c r="U1275" s="347">
        <f t="shared" si="227"/>
        <v>0</v>
      </c>
      <c r="V1275" s="347">
        <f t="shared" si="228"/>
        <v>0</v>
      </c>
      <c r="W1275" s="347">
        <f t="shared" si="229"/>
        <v>0</v>
      </c>
      <c r="X1275" s="347">
        <f t="shared" si="230"/>
        <v>0</v>
      </c>
      <c r="Y1275" s="347">
        <f t="shared" si="231"/>
        <v>0</v>
      </c>
      <c r="Z1275" s="347">
        <f t="shared" si="232"/>
        <v>0</v>
      </c>
      <c r="AA1275" s="347">
        <f t="shared" si="233"/>
        <v>0</v>
      </c>
      <c r="AB1275" s="347" t="str">
        <f t="shared" si="234"/>
        <v/>
      </c>
      <c r="AC1275" s="347" t="str">
        <f t="shared" si="235"/>
        <v/>
      </c>
      <c r="AD1275" s="347" t="str">
        <f t="shared" si="236"/>
        <v/>
      </c>
      <c r="AE1275" s="347" t="str">
        <f t="shared" si="237"/>
        <v/>
      </c>
    </row>
    <row r="1276" spans="1:31" s="344" customFormat="1" ht="21" customHeight="1" x14ac:dyDescent="0.25">
      <c r="A1276" s="346" t="s">
        <v>13654</v>
      </c>
      <c r="B1276" s="346" t="s">
        <v>16465</v>
      </c>
      <c r="C1276" s="346" t="s">
        <v>14946</v>
      </c>
      <c r="D1276" s="346" t="s">
        <v>1</v>
      </c>
      <c r="E1276" s="346" t="s">
        <v>103</v>
      </c>
      <c r="F1276" s="346">
        <v>4</v>
      </c>
      <c r="G1276" s="346">
        <v>0</v>
      </c>
      <c r="H1276" s="346">
        <v>2</v>
      </c>
      <c r="I1276" s="346"/>
      <c r="J1276" s="346" t="s">
        <v>14946</v>
      </c>
      <c r="K1276" s="346"/>
      <c r="L1276" s="346" t="s">
        <v>14959</v>
      </c>
      <c r="M1276" s="346" t="s">
        <v>14946</v>
      </c>
      <c r="N1276" s="346" t="s">
        <v>14948</v>
      </c>
      <c r="O1276" s="346" t="s">
        <v>14949</v>
      </c>
      <c r="P1276" s="346" t="s">
        <v>14950</v>
      </c>
      <c r="Q1276" s="346" t="s">
        <v>14951</v>
      </c>
      <c r="R1276" s="347">
        <f t="shared" ref="R1276:R1339" si="238">IF(AND($A1276=$B$20,$D1276="PRO",$E1276="POS"),1,0)</f>
        <v>0</v>
      </c>
      <c r="S1276" s="347">
        <f t="shared" ref="S1276:S1339" si="239">IF(AND($A1276=$B$20,$D1276="CFA",$E1276="POS"),1,0)</f>
        <v>0</v>
      </c>
      <c r="T1276" s="347">
        <f t="shared" ref="T1276:T1339" si="240">IF($R1276=0,0,IF(OR(AND($M1276&lt;&gt;"",ISNUMBER(SEARCH($M1276,$B$5))),AND($N1276&lt;&gt;"",ISNUMBER(SEARCH($N1276,$B$5)),OR($O1276="",ISNUMBER(SEARCH($O1276,$B$5))))),1,0))</f>
        <v>0</v>
      </c>
      <c r="U1276" s="347">
        <f t="shared" ref="U1276:U1339" si="241">IF($R1276=0,0,IF(OR(AND($M1276&lt;&gt;"",ISNUMBER(SEARCH($M1276,$B$5&amp;" "&amp;$B$10))),AND($N1276&lt;&gt;"",ISNUMBER(SEARCH($N1276,$B$5&amp;" "&amp;$B$10)),OR($O1276="",ISNUMBER(SEARCH($O1276,$B$5&amp;" "&amp;$B$10))))),1,0))</f>
        <v>0</v>
      </c>
      <c r="V1276" s="347">
        <f t="shared" ref="V1276:V1339" si="242">IF($S1276=0,0,IF(OR(AND($M1276&lt;&gt;"",ISNUMBER(SEARCH($M1276,$D$5))),AND($N1276&lt;&gt;"",ISNUMBER(SEARCH($N1276,$D$5)),OR($O1276="",ISNUMBER(SEARCH($O1276,$D$5))))),1,0))</f>
        <v>0</v>
      </c>
      <c r="W1276" s="347">
        <f t="shared" ref="W1276:W1339" si="243">IF($S1276=0,0,IF(OR(AND($M1276&lt;&gt;"",ISNUMBER(SEARCH($M1276,$D$5&amp;" "&amp;$D$10))),AND($N1276&lt;&gt;"",ISNUMBER(SEARCH($N1276,$D$5&amp;" "&amp;$D$10)),OR($O1276="",ISNUMBER(SEARCH($O1276,$D$5&amp;" "&amp;$D$10))))),1,0))</f>
        <v>0</v>
      </c>
      <c r="X1276" s="347">
        <f t="shared" ref="X1276:X1339" si="244">IF($T1276=1,$G1276,0)</f>
        <v>0</v>
      </c>
      <c r="Y1276" s="347">
        <f t="shared" ref="Y1276:Y1339" si="245">IF($U1276=1,$G1276,0)</f>
        <v>0</v>
      </c>
      <c r="Z1276" s="347">
        <f t="shared" ref="Z1276:Z1339" si="246">IF($V1276=1,$H1276,0)</f>
        <v>0</v>
      </c>
      <c r="AA1276" s="347">
        <f t="shared" ref="AA1276:AA1339" si="247">IF($W1276=1,$H1276,0)</f>
        <v>0</v>
      </c>
      <c r="AB1276" s="347" t="str">
        <f t="shared" ref="AB1276:AB1339" si="248">IF(AND($R1276=1,$T1276=0),$F1276+ROW()/100000,"")</f>
        <v/>
      </c>
      <c r="AC1276" s="347" t="str">
        <f t="shared" ref="AC1276:AC1339" si="249">IF(AND($R1276=1,$U1276=0),$F1276+ROW()/100000,"")</f>
        <v/>
      </c>
      <c r="AD1276" s="347" t="str">
        <f t="shared" ref="AD1276:AD1339" si="250">IF(AND($S1276=1,$V1276=0),$F1276+ROW()/100000,"")</f>
        <v/>
      </c>
      <c r="AE1276" s="347" t="str">
        <f t="shared" ref="AE1276:AE1339" si="251">IF(AND($S1276=1,$W1276=0),$F1276+ROW()/100000,"")</f>
        <v/>
      </c>
    </row>
    <row r="1277" spans="1:31" s="344" customFormat="1" ht="21" customHeight="1" x14ac:dyDescent="0.25">
      <c r="A1277" s="346" t="s">
        <v>13654</v>
      </c>
      <c r="B1277" s="346" t="s">
        <v>16466</v>
      </c>
      <c r="C1277" s="346" t="s">
        <v>16467</v>
      </c>
      <c r="D1277" s="346" t="s">
        <v>1</v>
      </c>
      <c r="E1277" s="346" t="s">
        <v>14954</v>
      </c>
      <c r="F1277" s="346">
        <v>5</v>
      </c>
      <c r="G1277" s="346">
        <v>0</v>
      </c>
      <c r="H1277" s="346">
        <v>0</v>
      </c>
      <c r="I1277" s="346"/>
      <c r="J1277" s="346"/>
      <c r="K1277" s="346"/>
      <c r="L1277" s="346"/>
      <c r="M1277" s="346"/>
      <c r="N1277" s="346"/>
      <c r="O1277" s="346"/>
      <c r="P1277" s="346"/>
      <c r="Q1277" s="346"/>
      <c r="R1277" s="347">
        <f t="shared" si="238"/>
        <v>0</v>
      </c>
      <c r="S1277" s="347">
        <f t="shared" si="239"/>
        <v>0</v>
      </c>
      <c r="T1277" s="347">
        <f t="shared" si="240"/>
        <v>0</v>
      </c>
      <c r="U1277" s="347">
        <f t="shared" si="241"/>
        <v>0</v>
      </c>
      <c r="V1277" s="347">
        <f t="shared" si="242"/>
        <v>0</v>
      </c>
      <c r="W1277" s="347">
        <f t="shared" si="243"/>
        <v>0</v>
      </c>
      <c r="X1277" s="347">
        <f t="shared" si="244"/>
        <v>0</v>
      </c>
      <c r="Y1277" s="347">
        <f t="shared" si="245"/>
        <v>0</v>
      </c>
      <c r="Z1277" s="347">
        <f t="shared" si="246"/>
        <v>0</v>
      </c>
      <c r="AA1277" s="347">
        <f t="shared" si="247"/>
        <v>0</v>
      </c>
      <c r="AB1277" s="347" t="str">
        <f t="shared" si="248"/>
        <v/>
      </c>
      <c r="AC1277" s="347" t="str">
        <f t="shared" si="249"/>
        <v/>
      </c>
      <c r="AD1277" s="347" t="str">
        <f t="shared" si="250"/>
        <v/>
      </c>
      <c r="AE1277" s="347" t="str">
        <f t="shared" si="251"/>
        <v/>
      </c>
    </row>
    <row r="1278" spans="1:31" s="344" customFormat="1" ht="21" customHeight="1" x14ac:dyDescent="0.25">
      <c r="A1278" s="346" t="s">
        <v>13664</v>
      </c>
      <c r="B1278" s="346" t="s">
        <v>16468</v>
      </c>
      <c r="C1278" s="346" t="s">
        <v>15190</v>
      </c>
      <c r="D1278" s="346" t="s">
        <v>4</v>
      </c>
      <c r="E1278" s="346" t="s">
        <v>103</v>
      </c>
      <c r="F1278" s="346">
        <v>1</v>
      </c>
      <c r="G1278" s="346">
        <v>4</v>
      </c>
      <c r="H1278" s="346">
        <v>0</v>
      </c>
      <c r="I1278" s="346" t="s">
        <v>15190</v>
      </c>
      <c r="J1278" s="346"/>
      <c r="K1278" s="346" t="s">
        <v>15191</v>
      </c>
      <c r="L1278" s="346"/>
      <c r="M1278" s="346" t="s">
        <v>15190</v>
      </c>
      <c r="N1278" s="346" t="s">
        <v>146</v>
      </c>
      <c r="O1278" s="346" t="s">
        <v>15192</v>
      </c>
      <c r="P1278" s="346" t="s">
        <v>15193</v>
      </c>
      <c r="Q1278" s="346" t="s">
        <v>15194</v>
      </c>
      <c r="R1278" s="347">
        <f t="shared" si="238"/>
        <v>0</v>
      </c>
      <c r="S1278" s="347">
        <f t="shared" si="239"/>
        <v>0</v>
      </c>
      <c r="T1278" s="347">
        <f t="shared" si="240"/>
        <v>0</v>
      </c>
      <c r="U1278" s="347">
        <f t="shared" si="241"/>
        <v>0</v>
      </c>
      <c r="V1278" s="347">
        <f t="shared" si="242"/>
        <v>0</v>
      </c>
      <c r="W1278" s="347">
        <f t="shared" si="243"/>
        <v>0</v>
      </c>
      <c r="X1278" s="347">
        <f t="shared" si="244"/>
        <v>0</v>
      </c>
      <c r="Y1278" s="347">
        <f t="shared" si="245"/>
        <v>0</v>
      </c>
      <c r="Z1278" s="347">
        <f t="shared" si="246"/>
        <v>0</v>
      </c>
      <c r="AA1278" s="347">
        <f t="shared" si="247"/>
        <v>0</v>
      </c>
      <c r="AB1278" s="347" t="str">
        <f t="shared" si="248"/>
        <v/>
      </c>
      <c r="AC1278" s="347" t="str">
        <f t="shared" si="249"/>
        <v/>
      </c>
      <c r="AD1278" s="347" t="str">
        <f t="shared" si="250"/>
        <v/>
      </c>
      <c r="AE1278" s="347" t="str">
        <f t="shared" si="251"/>
        <v/>
      </c>
    </row>
    <row r="1279" spans="1:31" s="344" customFormat="1" ht="21" customHeight="1" x14ac:dyDescent="0.25">
      <c r="A1279" s="346" t="s">
        <v>13664</v>
      </c>
      <c r="B1279" s="346" t="s">
        <v>16469</v>
      </c>
      <c r="C1279" s="346" t="s">
        <v>15196</v>
      </c>
      <c r="D1279" s="346" t="s">
        <v>4</v>
      </c>
      <c r="E1279" s="346" t="s">
        <v>103</v>
      </c>
      <c r="F1279" s="346">
        <v>2</v>
      </c>
      <c r="G1279" s="346">
        <v>3</v>
      </c>
      <c r="H1279" s="346">
        <v>0</v>
      </c>
      <c r="I1279" s="346" t="s">
        <v>15196</v>
      </c>
      <c r="J1279" s="346"/>
      <c r="K1279" s="346" t="s">
        <v>15197</v>
      </c>
      <c r="L1279" s="346"/>
      <c r="M1279" s="346" t="s">
        <v>15196</v>
      </c>
      <c r="N1279" s="346" t="s">
        <v>147</v>
      </c>
      <c r="O1279" s="346" t="s">
        <v>16470</v>
      </c>
      <c r="P1279" s="346"/>
      <c r="Q1279" s="346"/>
      <c r="R1279" s="347">
        <f t="shared" si="238"/>
        <v>0</v>
      </c>
      <c r="S1279" s="347">
        <f t="shared" si="239"/>
        <v>0</v>
      </c>
      <c r="T1279" s="347">
        <f t="shared" si="240"/>
        <v>0</v>
      </c>
      <c r="U1279" s="347">
        <f t="shared" si="241"/>
        <v>0</v>
      </c>
      <c r="V1279" s="347">
        <f t="shared" si="242"/>
        <v>0</v>
      </c>
      <c r="W1279" s="347">
        <f t="shared" si="243"/>
        <v>0</v>
      </c>
      <c r="X1279" s="347">
        <f t="shared" si="244"/>
        <v>0</v>
      </c>
      <c r="Y1279" s="347">
        <f t="shared" si="245"/>
        <v>0</v>
      </c>
      <c r="Z1279" s="347">
        <f t="shared" si="246"/>
        <v>0</v>
      </c>
      <c r="AA1279" s="347">
        <f t="shared" si="247"/>
        <v>0</v>
      </c>
      <c r="AB1279" s="347" t="str">
        <f t="shared" si="248"/>
        <v/>
      </c>
      <c r="AC1279" s="347" t="str">
        <f t="shared" si="249"/>
        <v/>
      </c>
      <c r="AD1279" s="347" t="str">
        <f t="shared" si="250"/>
        <v/>
      </c>
      <c r="AE1279" s="347" t="str">
        <f t="shared" si="251"/>
        <v/>
      </c>
    </row>
    <row r="1280" spans="1:31" s="344" customFormat="1" ht="21" customHeight="1" x14ac:dyDescent="0.25">
      <c r="A1280" s="346" t="s">
        <v>13664</v>
      </c>
      <c r="B1280" s="346" t="s">
        <v>16471</v>
      </c>
      <c r="C1280" s="346" t="s">
        <v>14933</v>
      </c>
      <c r="D1280" s="346" t="s">
        <v>4</v>
      </c>
      <c r="E1280" s="346" t="s">
        <v>103</v>
      </c>
      <c r="F1280" s="346">
        <v>3</v>
      </c>
      <c r="G1280" s="346">
        <v>3</v>
      </c>
      <c r="H1280" s="346">
        <v>0</v>
      </c>
      <c r="I1280" s="346" t="s">
        <v>14933</v>
      </c>
      <c r="J1280" s="346"/>
      <c r="K1280" s="346" t="s">
        <v>14934</v>
      </c>
      <c r="L1280" s="346"/>
      <c r="M1280" s="346" t="s">
        <v>14933</v>
      </c>
      <c r="N1280" s="346" t="s">
        <v>14935</v>
      </c>
      <c r="O1280" s="346" t="s">
        <v>14936</v>
      </c>
      <c r="P1280" s="346" t="s">
        <v>14937</v>
      </c>
      <c r="Q1280" s="346" t="s">
        <v>14938</v>
      </c>
      <c r="R1280" s="347">
        <f t="shared" si="238"/>
        <v>0</v>
      </c>
      <c r="S1280" s="347">
        <f t="shared" si="239"/>
        <v>0</v>
      </c>
      <c r="T1280" s="347">
        <f t="shared" si="240"/>
        <v>0</v>
      </c>
      <c r="U1280" s="347">
        <f t="shared" si="241"/>
        <v>0</v>
      </c>
      <c r="V1280" s="347">
        <f t="shared" si="242"/>
        <v>0</v>
      </c>
      <c r="W1280" s="347">
        <f t="shared" si="243"/>
        <v>0</v>
      </c>
      <c r="X1280" s="347">
        <f t="shared" si="244"/>
        <v>0</v>
      </c>
      <c r="Y1280" s="347">
        <f t="shared" si="245"/>
        <v>0</v>
      </c>
      <c r="Z1280" s="347">
        <f t="shared" si="246"/>
        <v>0</v>
      </c>
      <c r="AA1280" s="347">
        <f t="shared" si="247"/>
        <v>0</v>
      </c>
      <c r="AB1280" s="347" t="str">
        <f t="shared" si="248"/>
        <v/>
      </c>
      <c r="AC1280" s="347" t="str">
        <f t="shared" si="249"/>
        <v/>
      </c>
      <c r="AD1280" s="347" t="str">
        <f t="shared" si="250"/>
        <v/>
      </c>
      <c r="AE1280" s="347" t="str">
        <f t="shared" si="251"/>
        <v/>
      </c>
    </row>
    <row r="1281" spans="1:31" s="344" customFormat="1" ht="21" customHeight="1" x14ac:dyDescent="0.25">
      <c r="A1281" s="346" t="s">
        <v>13664</v>
      </c>
      <c r="B1281" s="346" t="s">
        <v>16472</v>
      </c>
      <c r="C1281" s="346" t="s">
        <v>14940</v>
      </c>
      <c r="D1281" s="346" t="s">
        <v>4</v>
      </c>
      <c r="E1281" s="346" t="s">
        <v>103</v>
      </c>
      <c r="F1281" s="346">
        <v>4</v>
      </c>
      <c r="G1281" s="346">
        <v>2</v>
      </c>
      <c r="H1281" s="346">
        <v>0</v>
      </c>
      <c r="I1281" s="346" t="s">
        <v>14940</v>
      </c>
      <c r="J1281" s="346"/>
      <c r="K1281" s="346" t="s">
        <v>14941</v>
      </c>
      <c r="L1281" s="346"/>
      <c r="M1281" s="346" t="s">
        <v>14940</v>
      </c>
      <c r="N1281" s="346" t="s">
        <v>126</v>
      </c>
      <c r="O1281" s="346" t="s">
        <v>14942</v>
      </c>
      <c r="P1281" s="346" t="s">
        <v>14943</v>
      </c>
      <c r="Q1281" s="346" t="s">
        <v>14944</v>
      </c>
      <c r="R1281" s="347">
        <f t="shared" si="238"/>
        <v>0</v>
      </c>
      <c r="S1281" s="347">
        <f t="shared" si="239"/>
        <v>0</v>
      </c>
      <c r="T1281" s="347">
        <f t="shared" si="240"/>
        <v>0</v>
      </c>
      <c r="U1281" s="347">
        <f t="shared" si="241"/>
        <v>0</v>
      </c>
      <c r="V1281" s="347">
        <f t="shared" si="242"/>
        <v>0</v>
      </c>
      <c r="W1281" s="347">
        <f t="shared" si="243"/>
        <v>0</v>
      </c>
      <c r="X1281" s="347">
        <f t="shared" si="244"/>
        <v>0</v>
      </c>
      <c r="Y1281" s="347">
        <f t="shared" si="245"/>
        <v>0</v>
      </c>
      <c r="Z1281" s="347">
        <f t="shared" si="246"/>
        <v>0</v>
      </c>
      <c r="AA1281" s="347">
        <f t="shared" si="247"/>
        <v>0</v>
      </c>
      <c r="AB1281" s="347" t="str">
        <f t="shared" si="248"/>
        <v/>
      </c>
      <c r="AC1281" s="347" t="str">
        <f t="shared" si="249"/>
        <v/>
      </c>
      <c r="AD1281" s="347" t="str">
        <f t="shared" si="250"/>
        <v/>
      </c>
      <c r="AE1281" s="347" t="str">
        <f t="shared" si="251"/>
        <v/>
      </c>
    </row>
    <row r="1282" spans="1:31" s="344" customFormat="1" ht="21" customHeight="1" x14ac:dyDescent="0.25">
      <c r="A1282" s="346" t="s">
        <v>13664</v>
      </c>
      <c r="B1282" s="346" t="s">
        <v>16473</v>
      </c>
      <c r="C1282" s="346" t="s">
        <v>16474</v>
      </c>
      <c r="D1282" s="346" t="s">
        <v>4</v>
      </c>
      <c r="E1282" s="346" t="s">
        <v>14954</v>
      </c>
      <c r="F1282" s="346">
        <v>5</v>
      </c>
      <c r="G1282" s="346">
        <v>0</v>
      </c>
      <c r="H1282" s="346">
        <v>0</v>
      </c>
      <c r="I1282" s="346"/>
      <c r="J1282" s="346"/>
      <c r="K1282" s="346"/>
      <c r="L1282" s="346"/>
      <c r="M1282" s="346"/>
      <c r="N1282" s="346"/>
      <c r="O1282" s="346"/>
      <c r="P1282" s="346"/>
      <c r="Q1282" s="346"/>
      <c r="R1282" s="347">
        <f t="shared" si="238"/>
        <v>0</v>
      </c>
      <c r="S1282" s="347">
        <f t="shared" si="239"/>
        <v>0</v>
      </c>
      <c r="T1282" s="347">
        <f t="shared" si="240"/>
        <v>0</v>
      </c>
      <c r="U1282" s="347">
        <f t="shared" si="241"/>
        <v>0</v>
      </c>
      <c r="V1282" s="347">
        <f t="shared" si="242"/>
        <v>0</v>
      </c>
      <c r="W1282" s="347">
        <f t="shared" si="243"/>
        <v>0</v>
      </c>
      <c r="X1282" s="347">
        <f t="shared" si="244"/>
        <v>0</v>
      </c>
      <c r="Y1282" s="347">
        <f t="shared" si="245"/>
        <v>0</v>
      </c>
      <c r="Z1282" s="347">
        <f t="shared" si="246"/>
        <v>0</v>
      </c>
      <c r="AA1282" s="347">
        <f t="shared" si="247"/>
        <v>0</v>
      </c>
      <c r="AB1282" s="347" t="str">
        <f t="shared" si="248"/>
        <v/>
      </c>
      <c r="AC1282" s="347" t="str">
        <f t="shared" si="249"/>
        <v/>
      </c>
      <c r="AD1282" s="347" t="str">
        <f t="shared" si="250"/>
        <v/>
      </c>
      <c r="AE1282" s="347" t="str">
        <f t="shared" si="251"/>
        <v/>
      </c>
    </row>
    <row r="1283" spans="1:31" s="344" customFormat="1" ht="21" customHeight="1" x14ac:dyDescent="0.25">
      <c r="A1283" s="346" t="s">
        <v>13664</v>
      </c>
      <c r="B1283" s="346" t="s">
        <v>16475</v>
      </c>
      <c r="C1283" s="346" t="s">
        <v>15190</v>
      </c>
      <c r="D1283" s="346" t="s">
        <v>1</v>
      </c>
      <c r="E1283" s="346" t="s">
        <v>103</v>
      </c>
      <c r="F1283" s="346">
        <v>1</v>
      </c>
      <c r="G1283" s="346">
        <v>0</v>
      </c>
      <c r="H1283" s="346">
        <v>3</v>
      </c>
      <c r="I1283" s="346"/>
      <c r="J1283" s="346" t="s">
        <v>15190</v>
      </c>
      <c r="K1283" s="346"/>
      <c r="L1283" s="346" t="s">
        <v>15203</v>
      </c>
      <c r="M1283" s="346" t="s">
        <v>15190</v>
      </c>
      <c r="N1283" s="346" t="s">
        <v>146</v>
      </c>
      <c r="O1283" s="346" t="s">
        <v>15192</v>
      </c>
      <c r="P1283" s="346" t="s">
        <v>15193</v>
      </c>
      <c r="Q1283" s="346" t="s">
        <v>15194</v>
      </c>
      <c r="R1283" s="347">
        <f t="shared" si="238"/>
        <v>0</v>
      </c>
      <c r="S1283" s="347">
        <f t="shared" si="239"/>
        <v>0</v>
      </c>
      <c r="T1283" s="347">
        <f t="shared" si="240"/>
        <v>0</v>
      </c>
      <c r="U1283" s="347">
        <f t="shared" si="241"/>
        <v>0</v>
      </c>
      <c r="V1283" s="347">
        <f t="shared" si="242"/>
        <v>0</v>
      </c>
      <c r="W1283" s="347">
        <f t="shared" si="243"/>
        <v>0</v>
      </c>
      <c r="X1283" s="347">
        <f t="shared" si="244"/>
        <v>0</v>
      </c>
      <c r="Y1283" s="347">
        <f t="shared" si="245"/>
        <v>0</v>
      </c>
      <c r="Z1283" s="347">
        <f t="shared" si="246"/>
        <v>0</v>
      </c>
      <c r="AA1283" s="347">
        <f t="shared" si="247"/>
        <v>0</v>
      </c>
      <c r="AB1283" s="347" t="str">
        <f t="shared" si="248"/>
        <v/>
      </c>
      <c r="AC1283" s="347" t="str">
        <f t="shared" si="249"/>
        <v/>
      </c>
      <c r="AD1283" s="347" t="str">
        <f t="shared" si="250"/>
        <v/>
      </c>
      <c r="AE1283" s="347" t="str">
        <f t="shared" si="251"/>
        <v/>
      </c>
    </row>
    <row r="1284" spans="1:31" s="344" customFormat="1" ht="21" customHeight="1" x14ac:dyDescent="0.25">
      <c r="A1284" s="346" t="s">
        <v>13664</v>
      </c>
      <c r="B1284" s="346" t="s">
        <v>16476</v>
      </c>
      <c r="C1284" s="346" t="s">
        <v>15196</v>
      </c>
      <c r="D1284" s="346" t="s">
        <v>1</v>
      </c>
      <c r="E1284" s="346" t="s">
        <v>103</v>
      </c>
      <c r="F1284" s="346">
        <v>2</v>
      </c>
      <c r="G1284" s="346">
        <v>0</v>
      </c>
      <c r="H1284" s="346">
        <v>3</v>
      </c>
      <c r="I1284" s="346"/>
      <c r="J1284" s="346" t="s">
        <v>15196</v>
      </c>
      <c r="K1284" s="346"/>
      <c r="L1284" s="346" t="s">
        <v>15205</v>
      </c>
      <c r="M1284" s="346" t="s">
        <v>15196</v>
      </c>
      <c r="N1284" s="346" t="s">
        <v>147</v>
      </c>
      <c r="O1284" s="346" t="s">
        <v>16470</v>
      </c>
      <c r="P1284" s="346"/>
      <c r="Q1284" s="346"/>
      <c r="R1284" s="347">
        <f t="shared" si="238"/>
        <v>0</v>
      </c>
      <c r="S1284" s="347">
        <f t="shared" si="239"/>
        <v>0</v>
      </c>
      <c r="T1284" s="347">
        <f t="shared" si="240"/>
        <v>0</v>
      </c>
      <c r="U1284" s="347">
        <f t="shared" si="241"/>
        <v>0</v>
      </c>
      <c r="V1284" s="347">
        <f t="shared" si="242"/>
        <v>0</v>
      </c>
      <c r="W1284" s="347">
        <f t="shared" si="243"/>
        <v>0</v>
      </c>
      <c r="X1284" s="347">
        <f t="shared" si="244"/>
        <v>0</v>
      </c>
      <c r="Y1284" s="347">
        <f t="shared" si="245"/>
        <v>0</v>
      </c>
      <c r="Z1284" s="347">
        <f t="shared" si="246"/>
        <v>0</v>
      </c>
      <c r="AA1284" s="347">
        <f t="shared" si="247"/>
        <v>0</v>
      </c>
      <c r="AB1284" s="347" t="str">
        <f t="shared" si="248"/>
        <v/>
      </c>
      <c r="AC1284" s="347" t="str">
        <f t="shared" si="249"/>
        <v/>
      </c>
      <c r="AD1284" s="347" t="str">
        <f t="shared" si="250"/>
        <v/>
      </c>
      <c r="AE1284" s="347" t="str">
        <f t="shared" si="251"/>
        <v/>
      </c>
    </row>
    <row r="1285" spans="1:31" s="344" customFormat="1" ht="21" customHeight="1" x14ac:dyDescent="0.25">
      <c r="A1285" s="346" t="s">
        <v>13664</v>
      </c>
      <c r="B1285" s="346" t="s">
        <v>16477</v>
      </c>
      <c r="C1285" s="346" t="s">
        <v>14940</v>
      </c>
      <c r="D1285" s="346" t="s">
        <v>1</v>
      </c>
      <c r="E1285" s="346" t="s">
        <v>103</v>
      </c>
      <c r="F1285" s="346">
        <v>3</v>
      </c>
      <c r="G1285" s="346">
        <v>0</v>
      </c>
      <c r="H1285" s="346">
        <v>2</v>
      </c>
      <c r="I1285" s="346"/>
      <c r="J1285" s="346" t="s">
        <v>14940</v>
      </c>
      <c r="K1285" s="346"/>
      <c r="L1285" s="346" t="s">
        <v>14957</v>
      </c>
      <c r="M1285" s="346" t="s">
        <v>14940</v>
      </c>
      <c r="N1285" s="346" t="s">
        <v>126</v>
      </c>
      <c r="O1285" s="346" t="s">
        <v>14942</v>
      </c>
      <c r="P1285" s="346" t="s">
        <v>14943</v>
      </c>
      <c r="Q1285" s="346" t="s">
        <v>14944</v>
      </c>
      <c r="R1285" s="347">
        <f t="shared" si="238"/>
        <v>0</v>
      </c>
      <c r="S1285" s="347">
        <f t="shared" si="239"/>
        <v>0</v>
      </c>
      <c r="T1285" s="347">
        <f t="shared" si="240"/>
        <v>0</v>
      </c>
      <c r="U1285" s="347">
        <f t="shared" si="241"/>
        <v>0</v>
      </c>
      <c r="V1285" s="347">
        <f t="shared" si="242"/>
        <v>0</v>
      </c>
      <c r="W1285" s="347">
        <f t="shared" si="243"/>
        <v>0</v>
      </c>
      <c r="X1285" s="347">
        <f t="shared" si="244"/>
        <v>0</v>
      </c>
      <c r="Y1285" s="347">
        <f t="shared" si="245"/>
        <v>0</v>
      </c>
      <c r="Z1285" s="347">
        <f t="shared" si="246"/>
        <v>0</v>
      </c>
      <c r="AA1285" s="347">
        <f t="shared" si="247"/>
        <v>0</v>
      </c>
      <c r="AB1285" s="347" t="str">
        <f t="shared" si="248"/>
        <v/>
      </c>
      <c r="AC1285" s="347" t="str">
        <f t="shared" si="249"/>
        <v/>
      </c>
      <c r="AD1285" s="347" t="str">
        <f t="shared" si="250"/>
        <v/>
      </c>
      <c r="AE1285" s="347" t="str">
        <f t="shared" si="251"/>
        <v/>
      </c>
    </row>
    <row r="1286" spans="1:31" s="344" customFormat="1" ht="21" customHeight="1" x14ac:dyDescent="0.25">
      <c r="A1286" s="346" t="s">
        <v>13664</v>
      </c>
      <c r="B1286" s="346" t="s">
        <v>16478</v>
      </c>
      <c r="C1286" s="346" t="s">
        <v>14946</v>
      </c>
      <c r="D1286" s="346" t="s">
        <v>1</v>
      </c>
      <c r="E1286" s="346" t="s">
        <v>103</v>
      </c>
      <c r="F1286" s="346">
        <v>4</v>
      </c>
      <c r="G1286" s="346">
        <v>0</v>
      </c>
      <c r="H1286" s="346">
        <v>2</v>
      </c>
      <c r="I1286" s="346"/>
      <c r="J1286" s="346" t="s">
        <v>14946</v>
      </c>
      <c r="K1286" s="346"/>
      <c r="L1286" s="346" t="s">
        <v>14959</v>
      </c>
      <c r="M1286" s="346" t="s">
        <v>14946</v>
      </c>
      <c r="N1286" s="346" t="s">
        <v>14948</v>
      </c>
      <c r="O1286" s="346" t="s">
        <v>14949</v>
      </c>
      <c r="P1286" s="346" t="s">
        <v>14950</v>
      </c>
      <c r="Q1286" s="346" t="s">
        <v>14951</v>
      </c>
      <c r="R1286" s="347">
        <f t="shared" si="238"/>
        <v>0</v>
      </c>
      <c r="S1286" s="347">
        <f t="shared" si="239"/>
        <v>0</v>
      </c>
      <c r="T1286" s="347">
        <f t="shared" si="240"/>
        <v>0</v>
      </c>
      <c r="U1286" s="347">
        <f t="shared" si="241"/>
        <v>0</v>
      </c>
      <c r="V1286" s="347">
        <f t="shared" si="242"/>
        <v>0</v>
      </c>
      <c r="W1286" s="347">
        <f t="shared" si="243"/>
        <v>0</v>
      </c>
      <c r="X1286" s="347">
        <f t="shared" si="244"/>
        <v>0</v>
      </c>
      <c r="Y1286" s="347">
        <f t="shared" si="245"/>
        <v>0</v>
      </c>
      <c r="Z1286" s="347">
        <f t="shared" si="246"/>
        <v>0</v>
      </c>
      <c r="AA1286" s="347">
        <f t="shared" si="247"/>
        <v>0</v>
      </c>
      <c r="AB1286" s="347" t="str">
        <f t="shared" si="248"/>
        <v/>
      </c>
      <c r="AC1286" s="347" t="str">
        <f t="shared" si="249"/>
        <v/>
      </c>
      <c r="AD1286" s="347" t="str">
        <f t="shared" si="250"/>
        <v/>
      </c>
      <c r="AE1286" s="347" t="str">
        <f t="shared" si="251"/>
        <v/>
      </c>
    </row>
    <row r="1287" spans="1:31" s="344" customFormat="1" ht="21" customHeight="1" x14ac:dyDescent="0.25">
      <c r="A1287" s="346" t="s">
        <v>13664</v>
      </c>
      <c r="B1287" s="346" t="s">
        <v>16479</v>
      </c>
      <c r="C1287" s="346" t="s">
        <v>16480</v>
      </c>
      <c r="D1287" s="346" t="s">
        <v>1</v>
      </c>
      <c r="E1287" s="346" t="s">
        <v>14954</v>
      </c>
      <c r="F1287" s="346">
        <v>5</v>
      </c>
      <c r="G1287" s="346">
        <v>0</v>
      </c>
      <c r="H1287" s="346">
        <v>0</v>
      </c>
      <c r="I1287" s="346"/>
      <c r="J1287" s="346"/>
      <c r="K1287" s="346"/>
      <c r="L1287" s="346"/>
      <c r="M1287" s="346"/>
      <c r="N1287" s="346"/>
      <c r="O1287" s="346"/>
      <c r="P1287" s="346"/>
      <c r="Q1287" s="346"/>
      <c r="R1287" s="347">
        <f t="shared" si="238"/>
        <v>0</v>
      </c>
      <c r="S1287" s="347">
        <f t="shared" si="239"/>
        <v>0</v>
      </c>
      <c r="T1287" s="347">
        <f t="shared" si="240"/>
        <v>0</v>
      </c>
      <c r="U1287" s="347">
        <f t="shared" si="241"/>
        <v>0</v>
      </c>
      <c r="V1287" s="347">
        <f t="shared" si="242"/>
        <v>0</v>
      </c>
      <c r="W1287" s="347">
        <f t="shared" si="243"/>
        <v>0</v>
      </c>
      <c r="X1287" s="347">
        <f t="shared" si="244"/>
        <v>0</v>
      </c>
      <c r="Y1287" s="347">
        <f t="shared" si="245"/>
        <v>0</v>
      </c>
      <c r="Z1287" s="347">
        <f t="shared" si="246"/>
        <v>0</v>
      </c>
      <c r="AA1287" s="347">
        <f t="shared" si="247"/>
        <v>0</v>
      </c>
      <c r="AB1287" s="347" t="str">
        <f t="shared" si="248"/>
        <v/>
      </c>
      <c r="AC1287" s="347" t="str">
        <f t="shared" si="249"/>
        <v/>
      </c>
      <c r="AD1287" s="347" t="str">
        <f t="shared" si="250"/>
        <v/>
      </c>
      <c r="AE1287" s="347" t="str">
        <f t="shared" si="251"/>
        <v/>
      </c>
    </row>
    <row r="1288" spans="1:31" s="344" customFormat="1" ht="21" customHeight="1" x14ac:dyDescent="0.25">
      <c r="A1288" s="346" t="s">
        <v>13673</v>
      </c>
      <c r="B1288" s="346" t="s">
        <v>16481</v>
      </c>
      <c r="C1288" s="346" t="s">
        <v>15000</v>
      </c>
      <c r="D1288" s="346" t="s">
        <v>4</v>
      </c>
      <c r="E1288" s="346" t="s">
        <v>103</v>
      </c>
      <c r="F1288" s="346">
        <v>1</v>
      </c>
      <c r="G1288" s="346">
        <v>3</v>
      </c>
      <c r="H1288" s="346">
        <v>0</v>
      </c>
      <c r="I1288" s="346" t="s">
        <v>15000</v>
      </c>
      <c r="J1288" s="346"/>
      <c r="K1288" s="346" t="s">
        <v>15001</v>
      </c>
      <c r="L1288" s="346"/>
      <c r="M1288" s="346" t="s">
        <v>15000</v>
      </c>
      <c r="N1288" s="346" t="s">
        <v>15002</v>
      </c>
      <c r="O1288" s="346" t="s">
        <v>15003</v>
      </c>
      <c r="P1288" s="346" t="s">
        <v>15004</v>
      </c>
      <c r="Q1288" s="346" t="s">
        <v>15005</v>
      </c>
      <c r="R1288" s="347">
        <f t="shared" si="238"/>
        <v>0</v>
      </c>
      <c r="S1288" s="347">
        <f t="shared" si="239"/>
        <v>0</v>
      </c>
      <c r="T1288" s="347">
        <f t="shared" si="240"/>
        <v>0</v>
      </c>
      <c r="U1288" s="347">
        <f t="shared" si="241"/>
        <v>0</v>
      </c>
      <c r="V1288" s="347">
        <f t="shared" si="242"/>
        <v>0</v>
      </c>
      <c r="W1288" s="347">
        <f t="shared" si="243"/>
        <v>0</v>
      </c>
      <c r="X1288" s="347">
        <f t="shared" si="244"/>
        <v>0</v>
      </c>
      <c r="Y1288" s="347">
        <f t="shared" si="245"/>
        <v>0</v>
      </c>
      <c r="Z1288" s="347">
        <f t="shared" si="246"/>
        <v>0</v>
      </c>
      <c r="AA1288" s="347">
        <f t="shared" si="247"/>
        <v>0</v>
      </c>
      <c r="AB1288" s="347" t="str">
        <f t="shared" si="248"/>
        <v/>
      </c>
      <c r="AC1288" s="347" t="str">
        <f t="shared" si="249"/>
        <v/>
      </c>
      <c r="AD1288" s="347" t="str">
        <f t="shared" si="250"/>
        <v/>
      </c>
      <c r="AE1288" s="347" t="str">
        <f t="shared" si="251"/>
        <v/>
      </c>
    </row>
    <row r="1289" spans="1:31" s="344" customFormat="1" ht="21" customHeight="1" x14ac:dyDescent="0.25">
      <c r="A1289" s="346" t="s">
        <v>13673</v>
      </c>
      <c r="B1289" s="346" t="s">
        <v>16482</v>
      </c>
      <c r="C1289" s="346" t="s">
        <v>15007</v>
      </c>
      <c r="D1289" s="346" t="s">
        <v>4</v>
      </c>
      <c r="E1289" s="346" t="s">
        <v>103</v>
      </c>
      <c r="F1289" s="346">
        <v>2</v>
      </c>
      <c r="G1289" s="346">
        <v>3</v>
      </c>
      <c r="H1289" s="346">
        <v>0</v>
      </c>
      <c r="I1289" s="346" t="s">
        <v>15007</v>
      </c>
      <c r="J1289" s="346"/>
      <c r="K1289" s="346" t="s">
        <v>15008</v>
      </c>
      <c r="L1289" s="346"/>
      <c r="M1289" s="346" t="s">
        <v>15007</v>
      </c>
      <c r="N1289" s="346" t="s">
        <v>15003</v>
      </c>
      <c r="O1289" s="346" t="s">
        <v>16470</v>
      </c>
      <c r="P1289" s="346"/>
      <c r="Q1289" s="346"/>
      <c r="R1289" s="347">
        <f t="shared" si="238"/>
        <v>0</v>
      </c>
      <c r="S1289" s="347">
        <f t="shared" si="239"/>
        <v>0</v>
      </c>
      <c r="T1289" s="347">
        <f t="shared" si="240"/>
        <v>0</v>
      </c>
      <c r="U1289" s="347">
        <f t="shared" si="241"/>
        <v>0</v>
      </c>
      <c r="V1289" s="347">
        <f t="shared" si="242"/>
        <v>0</v>
      </c>
      <c r="W1289" s="347">
        <f t="shared" si="243"/>
        <v>0</v>
      </c>
      <c r="X1289" s="347">
        <f t="shared" si="244"/>
        <v>0</v>
      </c>
      <c r="Y1289" s="347">
        <f t="shared" si="245"/>
        <v>0</v>
      </c>
      <c r="Z1289" s="347">
        <f t="shared" si="246"/>
        <v>0</v>
      </c>
      <c r="AA1289" s="347">
        <f t="shared" si="247"/>
        <v>0</v>
      </c>
      <c r="AB1289" s="347" t="str">
        <f t="shared" si="248"/>
        <v/>
      </c>
      <c r="AC1289" s="347" t="str">
        <f t="shared" si="249"/>
        <v/>
      </c>
      <c r="AD1289" s="347" t="str">
        <f t="shared" si="250"/>
        <v/>
      </c>
      <c r="AE1289" s="347" t="str">
        <f t="shared" si="251"/>
        <v/>
      </c>
    </row>
    <row r="1290" spans="1:31" s="344" customFormat="1" ht="21" customHeight="1" x14ac:dyDescent="0.25">
      <c r="A1290" s="346" t="s">
        <v>13673</v>
      </c>
      <c r="B1290" s="346" t="s">
        <v>16483</v>
      </c>
      <c r="C1290" s="346" t="s">
        <v>14933</v>
      </c>
      <c r="D1290" s="346" t="s">
        <v>4</v>
      </c>
      <c r="E1290" s="346" t="s">
        <v>103</v>
      </c>
      <c r="F1290" s="346">
        <v>3</v>
      </c>
      <c r="G1290" s="346">
        <v>2</v>
      </c>
      <c r="H1290" s="346">
        <v>0</v>
      </c>
      <c r="I1290" s="346" t="s">
        <v>14933</v>
      </c>
      <c r="J1290" s="346"/>
      <c r="K1290" s="346" t="s">
        <v>14934</v>
      </c>
      <c r="L1290" s="346"/>
      <c r="M1290" s="346" t="s">
        <v>14933</v>
      </c>
      <c r="N1290" s="346" t="s">
        <v>14935</v>
      </c>
      <c r="O1290" s="346" t="s">
        <v>14936</v>
      </c>
      <c r="P1290" s="346" t="s">
        <v>14937</v>
      </c>
      <c r="Q1290" s="346" t="s">
        <v>14938</v>
      </c>
      <c r="R1290" s="347">
        <f t="shared" si="238"/>
        <v>0</v>
      </c>
      <c r="S1290" s="347">
        <f t="shared" si="239"/>
        <v>0</v>
      </c>
      <c r="T1290" s="347">
        <f t="shared" si="240"/>
        <v>0</v>
      </c>
      <c r="U1290" s="347">
        <f t="shared" si="241"/>
        <v>0</v>
      </c>
      <c r="V1290" s="347">
        <f t="shared" si="242"/>
        <v>0</v>
      </c>
      <c r="W1290" s="347">
        <f t="shared" si="243"/>
        <v>0</v>
      </c>
      <c r="X1290" s="347">
        <f t="shared" si="244"/>
        <v>0</v>
      </c>
      <c r="Y1290" s="347">
        <f t="shared" si="245"/>
        <v>0</v>
      </c>
      <c r="Z1290" s="347">
        <f t="shared" si="246"/>
        <v>0</v>
      </c>
      <c r="AA1290" s="347">
        <f t="shared" si="247"/>
        <v>0</v>
      </c>
      <c r="AB1290" s="347" t="str">
        <f t="shared" si="248"/>
        <v/>
      </c>
      <c r="AC1290" s="347" t="str">
        <f t="shared" si="249"/>
        <v/>
      </c>
      <c r="AD1290" s="347" t="str">
        <f t="shared" si="250"/>
        <v/>
      </c>
      <c r="AE1290" s="347" t="str">
        <f t="shared" si="251"/>
        <v/>
      </c>
    </row>
    <row r="1291" spans="1:31" s="344" customFormat="1" ht="21" customHeight="1" x14ac:dyDescent="0.25">
      <c r="A1291" s="346" t="s">
        <v>13673</v>
      </c>
      <c r="B1291" s="346" t="s">
        <v>16484</v>
      </c>
      <c r="C1291" s="346" t="s">
        <v>14940</v>
      </c>
      <c r="D1291" s="346" t="s">
        <v>4</v>
      </c>
      <c r="E1291" s="346" t="s">
        <v>103</v>
      </c>
      <c r="F1291" s="346">
        <v>4</v>
      </c>
      <c r="G1291" s="346">
        <v>2</v>
      </c>
      <c r="H1291" s="346">
        <v>0</v>
      </c>
      <c r="I1291" s="346" t="s">
        <v>14940</v>
      </c>
      <c r="J1291" s="346"/>
      <c r="K1291" s="346" t="s">
        <v>14941</v>
      </c>
      <c r="L1291" s="346"/>
      <c r="M1291" s="346" t="s">
        <v>14940</v>
      </c>
      <c r="N1291" s="346" t="s">
        <v>126</v>
      </c>
      <c r="O1291" s="346" t="s">
        <v>14942</v>
      </c>
      <c r="P1291" s="346" t="s">
        <v>14943</v>
      </c>
      <c r="Q1291" s="346" t="s">
        <v>14944</v>
      </c>
      <c r="R1291" s="347">
        <f t="shared" si="238"/>
        <v>0</v>
      </c>
      <c r="S1291" s="347">
        <f t="shared" si="239"/>
        <v>0</v>
      </c>
      <c r="T1291" s="347">
        <f t="shared" si="240"/>
        <v>0</v>
      </c>
      <c r="U1291" s="347">
        <f t="shared" si="241"/>
        <v>0</v>
      </c>
      <c r="V1291" s="347">
        <f t="shared" si="242"/>
        <v>0</v>
      </c>
      <c r="W1291" s="347">
        <f t="shared" si="243"/>
        <v>0</v>
      </c>
      <c r="X1291" s="347">
        <f t="shared" si="244"/>
        <v>0</v>
      </c>
      <c r="Y1291" s="347">
        <f t="shared" si="245"/>
        <v>0</v>
      </c>
      <c r="Z1291" s="347">
        <f t="shared" si="246"/>
        <v>0</v>
      </c>
      <c r="AA1291" s="347">
        <f t="shared" si="247"/>
        <v>0</v>
      </c>
      <c r="AB1291" s="347" t="str">
        <f t="shared" si="248"/>
        <v/>
      </c>
      <c r="AC1291" s="347" t="str">
        <f t="shared" si="249"/>
        <v/>
      </c>
      <c r="AD1291" s="347" t="str">
        <f t="shared" si="250"/>
        <v/>
      </c>
      <c r="AE1291" s="347" t="str">
        <f t="shared" si="251"/>
        <v/>
      </c>
    </row>
    <row r="1292" spans="1:31" s="344" customFormat="1" ht="21" customHeight="1" x14ac:dyDescent="0.25">
      <c r="A1292" s="346" t="s">
        <v>13673</v>
      </c>
      <c r="B1292" s="346" t="s">
        <v>16485</v>
      </c>
      <c r="C1292" s="346" t="s">
        <v>16486</v>
      </c>
      <c r="D1292" s="346" t="s">
        <v>4</v>
      </c>
      <c r="E1292" s="346" t="s">
        <v>14954</v>
      </c>
      <c r="F1292" s="346">
        <v>5</v>
      </c>
      <c r="G1292" s="346">
        <v>0</v>
      </c>
      <c r="H1292" s="346">
        <v>0</v>
      </c>
      <c r="I1292" s="346"/>
      <c r="J1292" s="346"/>
      <c r="K1292" s="346"/>
      <c r="L1292" s="346"/>
      <c r="M1292" s="346"/>
      <c r="N1292" s="346"/>
      <c r="O1292" s="346"/>
      <c r="P1292" s="346"/>
      <c r="Q1292" s="346"/>
      <c r="R1292" s="347">
        <f t="shared" si="238"/>
        <v>0</v>
      </c>
      <c r="S1292" s="347">
        <f t="shared" si="239"/>
        <v>0</v>
      </c>
      <c r="T1292" s="347">
        <f t="shared" si="240"/>
        <v>0</v>
      </c>
      <c r="U1292" s="347">
        <f t="shared" si="241"/>
        <v>0</v>
      </c>
      <c r="V1292" s="347">
        <f t="shared" si="242"/>
        <v>0</v>
      </c>
      <c r="W1292" s="347">
        <f t="shared" si="243"/>
        <v>0</v>
      </c>
      <c r="X1292" s="347">
        <f t="shared" si="244"/>
        <v>0</v>
      </c>
      <c r="Y1292" s="347">
        <f t="shared" si="245"/>
        <v>0</v>
      </c>
      <c r="Z1292" s="347">
        <f t="shared" si="246"/>
        <v>0</v>
      </c>
      <c r="AA1292" s="347">
        <f t="shared" si="247"/>
        <v>0</v>
      </c>
      <c r="AB1292" s="347" t="str">
        <f t="shared" si="248"/>
        <v/>
      </c>
      <c r="AC1292" s="347" t="str">
        <f t="shared" si="249"/>
        <v/>
      </c>
      <c r="AD1292" s="347" t="str">
        <f t="shared" si="250"/>
        <v/>
      </c>
      <c r="AE1292" s="347" t="str">
        <f t="shared" si="251"/>
        <v/>
      </c>
    </row>
    <row r="1293" spans="1:31" s="344" customFormat="1" ht="21" customHeight="1" x14ac:dyDescent="0.25">
      <c r="A1293" s="346" t="s">
        <v>13673</v>
      </c>
      <c r="B1293" s="346" t="s">
        <v>16487</v>
      </c>
      <c r="C1293" s="346" t="s">
        <v>15000</v>
      </c>
      <c r="D1293" s="346" t="s">
        <v>1</v>
      </c>
      <c r="E1293" s="346" t="s">
        <v>103</v>
      </c>
      <c r="F1293" s="346">
        <v>1</v>
      </c>
      <c r="G1293" s="346">
        <v>0</v>
      </c>
      <c r="H1293" s="346">
        <v>3</v>
      </c>
      <c r="I1293" s="346"/>
      <c r="J1293" s="346" t="s">
        <v>15000</v>
      </c>
      <c r="K1293" s="346"/>
      <c r="L1293" s="346" t="s">
        <v>15014</v>
      </c>
      <c r="M1293" s="346" t="s">
        <v>15000</v>
      </c>
      <c r="N1293" s="346" t="s">
        <v>15002</v>
      </c>
      <c r="O1293" s="346" t="s">
        <v>15003</v>
      </c>
      <c r="P1293" s="346" t="s">
        <v>15004</v>
      </c>
      <c r="Q1293" s="346" t="s">
        <v>15005</v>
      </c>
      <c r="R1293" s="347">
        <f t="shared" si="238"/>
        <v>0</v>
      </c>
      <c r="S1293" s="347">
        <f t="shared" si="239"/>
        <v>0</v>
      </c>
      <c r="T1293" s="347">
        <f t="shared" si="240"/>
        <v>0</v>
      </c>
      <c r="U1293" s="347">
        <f t="shared" si="241"/>
        <v>0</v>
      </c>
      <c r="V1293" s="347">
        <f t="shared" si="242"/>
        <v>0</v>
      </c>
      <c r="W1293" s="347">
        <f t="shared" si="243"/>
        <v>0</v>
      </c>
      <c r="X1293" s="347">
        <f t="shared" si="244"/>
        <v>0</v>
      </c>
      <c r="Y1293" s="347">
        <f t="shared" si="245"/>
        <v>0</v>
      </c>
      <c r="Z1293" s="347">
        <f t="shared" si="246"/>
        <v>0</v>
      </c>
      <c r="AA1293" s="347">
        <f t="shared" si="247"/>
        <v>0</v>
      </c>
      <c r="AB1293" s="347" t="str">
        <f t="shared" si="248"/>
        <v/>
      </c>
      <c r="AC1293" s="347" t="str">
        <f t="shared" si="249"/>
        <v/>
      </c>
      <c r="AD1293" s="347" t="str">
        <f t="shared" si="250"/>
        <v/>
      </c>
      <c r="AE1293" s="347" t="str">
        <f t="shared" si="251"/>
        <v/>
      </c>
    </row>
    <row r="1294" spans="1:31" s="344" customFormat="1" ht="21" customHeight="1" x14ac:dyDescent="0.25">
      <c r="A1294" s="346" t="s">
        <v>13673</v>
      </c>
      <c r="B1294" s="346" t="s">
        <v>16488</v>
      </c>
      <c r="C1294" s="346" t="s">
        <v>15007</v>
      </c>
      <c r="D1294" s="346" t="s">
        <v>1</v>
      </c>
      <c r="E1294" s="346" t="s">
        <v>103</v>
      </c>
      <c r="F1294" s="346">
        <v>2</v>
      </c>
      <c r="G1294" s="346">
        <v>0</v>
      </c>
      <c r="H1294" s="346">
        <v>2</v>
      </c>
      <c r="I1294" s="346"/>
      <c r="J1294" s="346" t="s">
        <v>15007</v>
      </c>
      <c r="K1294" s="346"/>
      <c r="L1294" s="346" t="s">
        <v>15016</v>
      </c>
      <c r="M1294" s="346" t="s">
        <v>15007</v>
      </c>
      <c r="N1294" s="346" t="s">
        <v>15003</v>
      </c>
      <c r="O1294" s="346" t="s">
        <v>16470</v>
      </c>
      <c r="P1294" s="346"/>
      <c r="Q1294" s="346"/>
      <c r="R1294" s="347">
        <f t="shared" si="238"/>
        <v>0</v>
      </c>
      <c r="S1294" s="347">
        <f t="shared" si="239"/>
        <v>0</v>
      </c>
      <c r="T1294" s="347">
        <f t="shared" si="240"/>
        <v>0</v>
      </c>
      <c r="U1294" s="347">
        <f t="shared" si="241"/>
        <v>0</v>
      </c>
      <c r="V1294" s="347">
        <f t="shared" si="242"/>
        <v>0</v>
      </c>
      <c r="W1294" s="347">
        <f t="shared" si="243"/>
        <v>0</v>
      </c>
      <c r="X1294" s="347">
        <f t="shared" si="244"/>
        <v>0</v>
      </c>
      <c r="Y1294" s="347">
        <f t="shared" si="245"/>
        <v>0</v>
      </c>
      <c r="Z1294" s="347">
        <f t="shared" si="246"/>
        <v>0</v>
      </c>
      <c r="AA1294" s="347">
        <f t="shared" si="247"/>
        <v>0</v>
      </c>
      <c r="AB1294" s="347" t="str">
        <f t="shared" si="248"/>
        <v/>
      </c>
      <c r="AC1294" s="347" t="str">
        <f t="shared" si="249"/>
        <v/>
      </c>
      <c r="AD1294" s="347" t="str">
        <f t="shared" si="250"/>
        <v/>
      </c>
      <c r="AE1294" s="347" t="str">
        <f t="shared" si="251"/>
        <v/>
      </c>
    </row>
    <row r="1295" spans="1:31" s="344" customFormat="1" ht="21" customHeight="1" x14ac:dyDescent="0.25">
      <c r="A1295" s="346" t="s">
        <v>13673</v>
      </c>
      <c r="B1295" s="346" t="s">
        <v>16489</v>
      </c>
      <c r="C1295" s="346" t="s">
        <v>14940</v>
      </c>
      <c r="D1295" s="346" t="s">
        <v>1</v>
      </c>
      <c r="E1295" s="346" t="s">
        <v>103</v>
      </c>
      <c r="F1295" s="346">
        <v>3</v>
      </c>
      <c r="G1295" s="346">
        <v>0</v>
      </c>
      <c r="H1295" s="346">
        <v>2</v>
      </c>
      <c r="I1295" s="346"/>
      <c r="J1295" s="346" t="s">
        <v>14940</v>
      </c>
      <c r="K1295" s="346"/>
      <c r="L1295" s="346" t="s">
        <v>14957</v>
      </c>
      <c r="M1295" s="346" t="s">
        <v>14940</v>
      </c>
      <c r="N1295" s="346" t="s">
        <v>126</v>
      </c>
      <c r="O1295" s="346" t="s">
        <v>14942</v>
      </c>
      <c r="P1295" s="346" t="s">
        <v>14943</v>
      </c>
      <c r="Q1295" s="346" t="s">
        <v>14944</v>
      </c>
      <c r="R1295" s="347">
        <f t="shared" si="238"/>
        <v>0</v>
      </c>
      <c r="S1295" s="347">
        <f t="shared" si="239"/>
        <v>0</v>
      </c>
      <c r="T1295" s="347">
        <f t="shared" si="240"/>
        <v>0</v>
      </c>
      <c r="U1295" s="347">
        <f t="shared" si="241"/>
        <v>0</v>
      </c>
      <c r="V1295" s="347">
        <f t="shared" si="242"/>
        <v>0</v>
      </c>
      <c r="W1295" s="347">
        <f t="shared" si="243"/>
        <v>0</v>
      </c>
      <c r="X1295" s="347">
        <f t="shared" si="244"/>
        <v>0</v>
      </c>
      <c r="Y1295" s="347">
        <f t="shared" si="245"/>
        <v>0</v>
      </c>
      <c r="Z1295" s="347">
        <f t="shared" si="246"/>
        <v>0</v>
      </c>
      <c r="AA1295" s="347">
        <f t="shared" si="247"/>
        <v>0</v>
      </c>
      <c r="AB1295" s="347" t="str">
        <f t="shared" si="248"/>
        <v/>
      </c>
      <c r="AC1295" s="347" t="str">
        <f t="shared" si="249"/>
        <v/>
      </c>
      <c r="AD1295" s="347" t="str">
        <f t="shared" si="250"/>
        <v/>
      </c>
      <c r="AE1295" s="347" t="str">
        <f t="shared" si="251"/>
        <v/>
      </c>
    </row>
    <row r="1296" spans="1:31" s="344" customFormat="1" ht="21" customHeight="1" x14ac:dyDescent="0.25">
      <c r="A1296" s="346" t="s">
        <v>13673</v>
      </c>
      <c r="B1296" s="346" t="s">
        <v>16490</v>
      </c>
      <c r="C1296" s="346" t="s">
        <v>14946</v>
      </c>
      <c r="D1296" s="346" t="s">
        <v>1</v>
      </c>
      <c r="E1296" s="346" t="s">
        <v>103</v>
      </c>
      <c r="F1296" s="346">
        <v>4</v>
      </c>
      <c r="G1296" s="346">
        <v>0</v>
      </c>
      <c r="H1296" s="346">
        <v>2</v>
      </c>
      <c r="I1296" s="346"/>
      <c r="J1296" s="346" t="s">
        <v>14946</v>
      </c>
      <c r="K1296" s="346"/>
      <c r="L1296" s="346" t="s">
        <v>14959</v>
      </c>
      <c r="M1296" s="346" t="s">
        <v>14946</v>
      </c>
      <c r="N1296" s="346" t="s">
        <v>14948</v>
      </c>
      <c r="O1296" s="346" t="s">
        <v>14949</v>
      </c>
      <c r="P1296" s="346" t="s">
        <v>14950</v>
      </c>
      <c r="Q1296" s="346" t="s">
        <v>14951</v>
      </c>
      <c r="R1296" s="347">
        <f t="shared" si="238"/>
        <v>0</v>
      </c>
      <c r="S1296" s="347">
        <f t="shared" si="239"/>
        <v>0</v>
      </c>
      <c r="T1296" s="347">
        <f t="shared" si="240"/>
        <v>0</v>
      </c>
      <c r="U1296" s="347">
        <f t="shared" si="241"/>
        <v>0</v>
      </c>
      <c r="V1296" s="347">
        <f t="shared" si="242"/>
        <v>0</v>
      </c>
      <c r="W1296" s="347">
        <f t="shared" si="243"/>
        <v>0</v>
      </c>
      <c r="X1296" s="347">
        <f t="shared" si="244"/>
        <v>0</v>
      </c>
      <c r="Y1296" s="347">
        <f t="shared" si="245"/>
        <v>0</v>
      </c>
      <c r="Z1296" s="347">
        <f t="shared" si="246"/>
        <v>0</v>
      </c>
      <c r="AA1296" s="347">
        <f t="shared" si="247"/>
        <v>0</v>
      </c>
      <c r="AB1296" s="347" t="str">
        <f t="shared" si="248"/>
        <v/>
      </c>
      <c r="AC1296" s="347" t="str">
        <f t="shared" si="249"/>
        <v/>
      </c>
      <c r="AD1296" s="347" t="str">
        <f t="shared" si="250"/>
        <v/>
      </c>
      <c r="AE1296" s="347" t="str">
        <f t="shared" si="251"/>
        <v/>
      </c>
    </row>
    <row r="1297" spans="1:31" s="344" customFormat="1" ht="21" customHeight="1" x14ac:dyDescent="0.25">
      <c r="A1297" s="346" t="s">
        <v>13673</v>
      </c>
      <c r="B1297" s="346" t="s">
        <v>16491</v>
      </c>
      <c r="C1297" s="346" t="s">
        <v>16492</v>
      </c>
      <c r="D1297" s="346" t="s">
        <v>1</v>
      </c>
      <c r="E1297" s="346" t="s">
        <v>14954</v>
      </c>
      <c r="F1297" s="346">
        <v>5</v>
      </c>
      <c r="G1297" s="346">
        <v>0</v>
      </c>
      <c r="H1297" s="346">
        <v>0</v>
      </c>
      <c r="I1297" s="346"/>
      <c r="J1297" s="346"/>
      <c r="K1297" s="346"/>
      <c r="L1297" s="346"/>
      <c r="M1297" s="346"/>
      <c r="N1297" s="346"/>
      <c r="O1297" s="346"/>
      <c r="P1297" s="346"/>
      <c r="Q1297" s="346"/>
      <c r="R1297" s="347">
        <f t="shared" si="238"/>
        <v>0</v>
      </c>
      <c r="S1297" s="347">
        <f t="shared" si="239"/>
        <v>0</v>
      </c>
      <c r="T1297" s="347">
        <f t="shared" si="240"/>
        <v>0</v>
      </c>
      <c r="U1297" s="347">
        <f t="shared" si="241"/>
        <v>0</v>
      </c>
      <c r="V1297" s="347">
        <f t="shared" si="242"/>
        <v>0</v>
      </c>
      <c r="W1297" s="347">
        <f t="shared" si="243"/>
        <v>0</v>
      </c>
      <c r="X1297" s="347">
        <f t="shared" si="244"/>
        <v>0</v>
      </c>
      <c r="Y1297" s="347">
        <f t="shared" si="245"/>
        <v>0</v>
      </c>
      <c r="Z1297" s="347">
        <f t="shared" si="246"/>
        <v>0</v>
      </c>
      <c r="AA1297" s="347">
        <f t="shared" si="247"/>
        <v>0</v>
      </c>
      <c r="AB1297" s="347" t="str">
        <f t="shared" si="248"/>
        <v/>
      </c>
      <c r="AC1297" s="347" t="str">
        <f t="shared" si="249"/>
        <v/>
      </c>
      <c r="AD1297" s="347" t="str">
        <f t="shared" si="250"/>
        <v/>
      </c>
      <c r="AE1297" s="347" t="str">
        <f t="shared" si="251"/>
        <v/>
      </c>
    </row>
    <row r="1298" spans="1:31" s="344" customFormat="1" ht="21" customHeight="1" x14ac:dyDescent="0.25">
      <c r="A1298" s="346" t="s">
        <v>13682</v>
      </c>
      <c r="B1298" s="346" t="s">
        <v>16493</v>
      </c>
      <c r="C1298" s="346" t="s">
        <v>16494</v>
      </c>
      <c r="D1298" s="346" t="s">
        <v>4</v>
      </c>
      <c r="E1298" s="346" t="s">
        <v>103</v>
      </c>
      <c r="F1298" s="346">
        <v>1</v>
      </c>
      <c r="G1298" s="346">
        <v>4</v>
      </c>
      <c r="H1298" s="346">
        <v>0</v>
      </c>
      <c r="I1298" s="346" t="s">
        <v>16494</v>
      </c>
      <c r="J1298" s="346"/>
      <c r="K1298" s="346" t="s">
        <v>16495</v>
      </c>
      <c r="L1298" s="346"/>
      <c r="M1298" s="346" t="s">
        <v>16494</v>
      </c>
      <c r="N1298" s="346" t="s">
        <v>16496</v>
      </c>
      <c r="O1298" s="346" t="s">
        <v>16497</v>
      </c>
      <c r="P1298" s="346" t="s">
        <v>16498</v>
      </c>
      <c r="Q1298" s="346" t="s">
        <v>16499</v>
      </c>
      <c r="R1298" s="347">
        <f t="shared" si="238"/>
        <v>0</v>
      </c>
      <c r="S1298" s="347">
        <f t="shared" si="239"/>
        <v>0</v>
      </c>
      <c r="T1298" s="347">
        <f t="shared" si="240"/>
        <v>0</v>
      </c>
      <c r="U1298" s="347">
        <f t="shared" si="241"/>
        <v>0</v>
      </c>
      <c r="V1298" s="347">
        <f t="shared" si="242"/>
        <v>0</v>
      </c>
      <c r="W1298" s="347">
        <f t="shared" si="243"/>
        <v>0</v>
      </c>
      <c r="X1298" s="347">
        <f t="shared" si="244"/>
        <v>0</v>
      </c>
      <c r="Y1298" s="347">
        <f t="shared" si="245"/>
        <v>0</v>
      </c>
      <c r="Z1298" s="347">
        <f t="shared" si="246"/>
        <v>0</v>
      </c>
      <c r="AA1298" s="347">
        <f t="shared" si="247"/>
        <v>0</v>
      </c>
      <c r="AB1298" s="347" t="str">
        <f t="shared" si="248"/>
        <v/>
      </c>
      <c r="AC1298" s="347" t="str">
        <f t="shared" si="249"/>
        <v/>
      </c>
      <c r="AD1298" s="347" t="str">
        <f t="shared" si="250"/>
        <v/>
      </c>
      <c r="AE1298" s="347" t="str">
        <f t="shared" si="251"/>
        <v/>
      </c>
    </row>
    <row r="1299" spans="1:31" s="344" customFormat="1" ht="21" customHeight="1" x14ac:dyDescent="0.25">
      <c r="A1299" s="346" t="s">
        <v>13682</v>
      </c>
      <c r="B1299" s="346" t="s">
        <v>16500</v>
      </c>
      <c r="C1299" s="346" t="s">
        <v>16501</v>
      </c>
      <c r="D1299" s="346" t="s">
        <v>4</v>
      </c>
      <c r="E1299" s="346" t="s">
        <v>103</v>
      </c>
      <c r="F1299" s="346">
        <v>2</v>
      </c>
      <c r="G1299" s="346">
        <v>3</v>
      </c>
      <c r="H1299" s="346">
        <v>0</v>
      </c>
      <c r="I1299" s="346" t="s">
        <v>16501</v>
      </c>
      <c r="J1299" s="346"/>
      <c r="K1299" s="346" t="s">
        <v>16502</v>
      </c>
      <c r="L1299" s="346"/>
      <c r="M1299" s="346" t="s">
        <v>16501</v>
      </c>
      <c r="N1299" s="346" t="s">
        <v>16118</v>
      </c>
      <c r="O1299" s="346" t="s">
        <v>16470</v>
      </c>
      <c r="P1299" s="346"/>
      <c r="Q1299" s="346"/>
      <c r="R1299" s="347">
        <f t="shared" si="238"/>
        <v>0</v>
      </c>
      <c r="S1299" s="347">
        <f t="shared" si="239"/>
        <v>0</v>
      </c>
      <c r="T1299" s="347">
        <f t="shared" si="240"/>
        <v>0</v>
      </c>
      <c r="U1299" s="347">
        <f t="shared" si="241"/>
        <v>0</v>
      </c>
      <c r="V1299" s="347">
        <f t="shared" si="242"/>
        <v>0</v>
      </c>
      <c r="W1299" s="347">
        <f t="shared" si="243"/>
        <v>0</v>
      </c>
      <c r="X1299" s="347">
        <f t="shared" si="244"/>
        <v>0</v>
      </c>
      <c r="Y1299" s="347">
        <f t="shared" si="245"/>
        <v>0</v>
      </c>
      <c r="Z1299" s="347">
        <f t="shared" si="246"/>
        <v>0</v>
      </c>
      <c r="AA1299" s="347">
        <f t="shared" si="247"/>
        <v>0</v>
      </c>
      <c r="AB1299" s="347" t="str">
        <f t="shared" si="248"/>
        <v/>
      </c>
      <c r="AC1299" s="347" t="str">
        <f t="shared" si="249"/>
        <v/>
      </c>
      <c r="AD1299" s="347" t="str">
        <f t="shared" si="250"/>
        <v/>
      </c>
      <c r="AE1299" s="347" t="str">
        <f t="shared" si="251"/>
        <v/>
      </c>
    </row>
    <row r="1300" spans="1:31" s="344" customFormat="1" ht="21" customHeight="1" x14ac:dyDescent="0.25">
      <c r="A1300" s="346" t="s">
        <v>13682</v>
      </c>
      <c r="B1300" s="346" t="s">
        <v>16503</v>
      </c>
      <c r="C1300" s="346" t="s">
        <v>14933</v>
      </c>
      <c r="D1300" s="346" t="s">
        <v>4</v>
      </c>
      <c r="E1300" s="346" t="s">
        <v>103</v>
      </c>
      <c r="F1300" s="346">
        <v>3</v>
      </c>
      <c r="G1300" s="346">
        <v>3</v>
      </c>
      <c r="H1300" s="346">
        <v>0</v>
      </c>
      <c r="I1300" s="346" t="s">
        <v>14933</v>
      </c>
      <c r="J1300" s="346"/>
      <c r="K1300" s="346" t="s">
        <v>14934</v>
      </c>
      <c r="L1300" s="346"/>
      <c r="M1300" s="346" t="s">
        <v>14933</v>
      </c>
      <c r="N1300" s="346" t="s">
        <v>14935</v>
      </c>
      <c r="O1300" s="346" t="s">
        <v>14936</v>
      </c>
      <c r="P1300" s="346" t="s">
        <v>14937</v>
      </c>
      <c r="Q1300" s="346" t="s">
        <v>14938</v>
      </c>
      <c r="R1300" s="347">
        <f t="shared" si="238"/>
        <v>0</v>
      </c>
      <c r="S1300" s="347">
        <f t="shared" si="239"/>
        <v>0</v>
      </c>
      <c r="T1300" s="347">
        <f t="shared" si="240"/>
        <v>0</v>
      </c>
      <c r="U1300" s="347">
        <f t="shared" si="241"/>
        <v>0</v>
      </c>
      <c r="V1300" s="347">
        <f t="shared" si="242"/>
        <v>0</v>
      </c>
      <c r="W1300" s="347">
        <f t="shared" si="243"/>
        <v>0</v>
      </c>
      <c r="X1300" s="347">
        <f t="shared" si="244"/>
        <v>0</v>
      </c>
      <c r="Y1300" s="347">
        <f t="shared" si="245"/>
        <v>0</v>
      </c>
      <c r="Z1300" s="347">
        <f t="shared" si="246"/>
        <v>0</v>
      </c>
      <c r="AA1300" s="347">
        <f t="shared" si="247"/>
        <v>0</v>
      </c>
      <c r="AB1300" s="347" t="str">
        <f t="shared" si="248"/>
        <v/>
      </c>
      <c r="AC1300" s="347" t="str">
        <f t="shared" si="249"/>
        <v/>
      </c>
      <c r="AD1300" s="347" t="str">
        <f t="shared" si="250"/>
        <v/>
      </c>
      <c r="AE1300" s="347" t="str">
        <f t="shared" si="251"/>
        <v/>
      </c>
    </row>
    <row r="1301" spans="1:31" s="344" customFormat="1" ht="21" customHeight="1" x14ac:dyDescent="0.25">
      <c r="A1301" s="346" t="s">
        <v>13682</v>
      </c>
      <c r="B1301" s="346" t="s">
        <v>16504</v>
      </c>
      <c r="C1301" s="346" t="s">
        <v>14940</v>
      </c>
      <c r="D1301" s="346" t="s">
        <v>4</v>
      </c>
      <c r="E1301" s="346" t="s">
        <v>103</v>
      </c>
      <c r="F1301" s="346">
        <v>4</v>
      </c>
      <c r="G1301" s="346">
        <v>2</v>
      </c>
      <c r="H1301" s="346">
        <v>0</v>
      </c>
      <c r="I1301" s="346" t="s">
        <v>14940</v>
      </c>
      <c r="J1301" s="346"/>
      <c r="K1301" s="346" t="s">
        <v>14941</v>
      </c>
      <c r="L1301" s="346"/>
      <c r="M1301" s="346" t="s">
        <v>14940</v>
      </c>
      <c r="N1301" s="346" t="s">
        <v>126</v>
      </c>
      <c r="O1301" s="346" t="s">
        <v>14942</v>
      </c>
      <c r="P1301" s="346" t="s">
        <v>14943</v>
      </c>
      <c r="Q1301" s="346" t="s">
        <v>14944</v>
      </c>
      <c r="R1301" s="347">
        <f t="shared" si="238"/>
        <v>0</v>
      </c>
      <c r="S1301" s="347">
        <f t="shared" si="239"/>
        <v>0</v>
      </c>
      <c r="T1301" s="347">
        <f t="shared" si="240"/>
        <v>0</v>
      </c>
      <c r="U1301" s="347">
        <f t="shared" si="241"/>
        <v>0</v>
      </c>
      <c r="V1301" s="347">
        <f t="shared" si="242"/>
        <v>0</v>
      </c>
      <c r="W1301" s="347">
        <f t="shared" si="243"/>
        <v>0</v>
      </c>
      <c r="X1301" s="347">
        <f t="shared" si="244"/>
        <v>0</v>
      </c>
      <c r="Y1301" s="347">
        <f t="shared" si="245"/>
        <v>0</v>
      </c>
      <c r="Z1301" s="347">
        <f t="shared" si="246"/>
        <v>0</v>
      </c>
      <c r="AA1301" s="347">
        <f t="shared" si="247"/>
        <v>0</v>
      </c>
      <c r="AB1301" s="347" t="str">
        <f t="shared" si="248"/>
        <v/>
      </c>
      <c r="AC1301" s="347" t="str">
        <f t="shared" si="249"/>
        <v/>
      </c>
      <c r="AD1301" s="347" t="str">
        <f t="shared" si="250"/>
        <v/>
      </c>
      <c r="AE1301" s="347" t="str">
        <f t="shared" si="251"/>
        <v/>
      </c>
    </row>
    <row r="1302" spans="1:31" s="344" customFormat="1" ht="21" customHeight="1" x14ac:dyDescent="0.25">
      <c r="A1302" s="346" t="s">
        <v>13682</v>
      </c>
      <c r="B1302" s="346" t="s">
        <v>16505</v>
      </c>
      <c r="C1302" s="346" t="s">
        <v>16506</v>
      </c>
      <c r="D1302" s="346" t="s">
        <v>4</v>
      </c>
      <c r="E1302" s="346" t="s">
        <v>14954</v>
      </c>
      <c r="F1302" s="346">
        <v>5</v>
      </c>
      <c r="G1302" s="346">
        <v>0</v>
      </c>
      <c r="H1302" s="346">
        <v>0</v>
      </c>
      <c r="I1302" s="346"/>
      <c r="J1302" s="346"/>
      <c r="K1302" s="346"/>
      <c r="L1302" s="346"/>
      <c r="M1302" s="346"/>
      <c r="N1302" s="346"/>
      <c r="O1302" s="346"/>
      <c r="P1302" s="346"/>
      <c r="Q1302" s="346"/>
      <c r="R1302" s="347">
        <f t="shared" si="238"/>
        <v>0</v>
      </c>
      <c r="S1302" s="347">
        <f t="shared" si="239"/>
        <v>0</v>
      </c>
      <c r="T1302" s="347">
        <f t="shared" si="240"/>
        <v>0</v>
      </c>
      <c r="U1302" s="347">
        <f t="shared" si="241"/>
        <v>0</v>
      </c>
      <c r="V1302" s="347">
        <f t="shared" si="242"/>
        <v>0</v>
      </c>
      <c r="W1302" s="347">
        <f t="shared" si="243"/>
        <v>0</v>
      </c>
      <c r="X1302" s="347">
        <f t="shared" si="244"/>
        <v>0</v>
      </c>
      <c r="Y1302" s="347">
        <f t="shared" si="245"/>
        <v>0</v>
      </c>
      <c r="Z1302" s="347">
        <f t="shared" si="246"/>
        <v>0</v>
      </c>
      <c r="AA1302" s="347">
        <f t="shared" si="247"/>
        <v>0</v>
      </c>
      <c r="AB1302" s="347" t="str">
        <f t="shared" si="248"/>
        <v/>
      </c>
      <c r="AC1302" s="347" t="str">
        <f t="shared" si="249"/>
        <v/>
      </c>
      <c r="AD1302" s="347" t="str">
        <f t="shared" si="250"/>
        <v/>
      </c>
      <c r="AE1302" s="347" t="str">
        <f t="shared" si="251"/>
        <v/>
      </c>
    </row>
    <row r="1303" spans="1:31" s="344" customFormat="1" ht="21" customHeight="1" x14ac:dyDescent="0.25">
      <c r="A1303" s="346" t="s">
        <v>13682</v>
      </c>
      <c r="B1303" s="346" t="s">
        <v>16507</v>
      </c>
      <c r="C1303" s="346" t="s">
        <v>16494</v>
      </c>
      <c r="D1303" s="346" t="s">
        <v>1</v>
      </c>
      <c r="E1303" s="346" t="s">
        <v>103</v>
      </c>
      <c r="F1303" s="346">
        <v>1</v>
      </c>
      <c r="G1303" s="346">
        <v>0</v>
      </c>
      <c r="H1303" s="346">
        <v>3</v>
      </c>
      <c r="I1303" s="346"/>
      <c r="J1303" s="346" t="s">
        <v>16494</v>
      </c>
      <c r="K1303" s="346"/>
      <c r="L1303" s="346" t="s">
        <v>16508</v>
      </c>
      <c r="M1303" s="346" t="s">
        <v>16494</v>
      </c>
      <c r="N1303" s="346" t="s">
        <v>16496</v>
      </c>
      <c r="O1303" s="346" t="s">
        <v>16497</v>
      </c>
      <c r="P1303" s="346" t="s">
        <v>16498</v>
      </c>
      <c r="Q1303" s="346" t="s">
        <v>16499</v>
      </c>
      <c r="R1303" s="347">
        <f t="shared" si="238"/>
        <v>0</v>
      </c>
      <c r="S1303" s="347">
        <f t="shared" si="239"/>
        <v>0</v>
      </c>
      <c r="T1303" s="347">
        <f t="shared" si="240"/>
        <v>0</v>
      </c>
      <c r="U1303" s="347">
        <f t="shared" si="241"/>
        <v>0</v>
      </c>
      <c r="V1303" s="347">
        <f t="shared" si="242"/>
        <v>0</v>
      </c>
      <c r="W1303" s="347">
        <f t="shared" si="243"/>
        <v>0</v>
      </c>
      <c r="X1303" s="347">
        <f t="shared" si="244"/>
        <v>0</v>
      </c>
      <c r="Y1303" s="347">
        <f t="shared" si="245"/>
        <v>0</v>
      </c>
      <c r="Z1303" s="347">
        <f t="shared" si="246"/>
        <v>0</v>
      </c>
      <c r="AA1303" s="347">
        <f t="shared" si="247"/>
        <v>0</v>
      </c>
      <c r="AB1303" s="347" t="str">
        <f t="shared" si="248"/>
        <v/>
      </c>
      <c r="AC1303" s="347" t="str">
        <f t="shared" si="249"/>
        <v/>
      </c>
      <c r="AD1303" s="347" t="str">
        <f t="shared" si="250"/>
        <v/>
      </c>
      <c r="AE1303" s="347" t="str">
        <f t="shared" si="251"/>
        <v/>
      </c>
    </row>
    <row r="1304" spans="1:31" s="344" customFormat="1" ht="21" customHeight="1" x14ac:dyDescent="0.25">
      <c r="A1304" s="346" t="s">
        <v>13682</v>
      </c>
      <c r="B1304" s="346" t="s">
        <v>16509</v>
      </c>
      <c r="C1304" s="346" t="s">
        <v>16501</v>
      </c>
      <c r="D1304" s="346" t="s">
        <v>1</v>
      </c>
      <c r="E1304" s="346" t="s">
        <v>103</v>
      </c>
      <c r="F1304" s="346">
        <v>2</v>
      </c>
      <c r="G1304" s="346">
        <v>0</v>
      </c>
      <c r="H1304" s="346">
        <v>3</v>
      </c>
      <c r="I1304" s="346"/>
      <c r="J1304" s="346" t="s">
        <v>16501</v>
      </c>
      <c r="K1304" s="346"/>
      <c r="L1304" s="346" t="s">
        <v>16510</v>
      </c>
      <c r="M1304" s="346" t="s">
        <v>16501</v>
      </c>
      <c r="N1304" s="346" t="s">
        <v>16118</v>
      </c>
      <c r="O1304" s="346" t="s">
        <v>16470</v>
      </c>
      <c r="P1304" s="346"/>
      <c r="Q1304" s="346"/>
      <c r="R1304" s="347">
        <f t="shared" si="238"/>
        <v>0</v>
      </c>
      <c r="S1304" s="347">
        <f t="shared" si="239"/>
        <v>0</v>
      </c>
      <c r="T1304" s="347">
        <f t="shared" si="240"/>
        <v>0</v>
      </c>
      <c r="U1304" s="347">
        <f t="shared" si="241"/>
        <v>0</v>
      </c>
      <c r="V1304" s="347">
        <f t="shared" si="242"/>
        <v>0</v>
      </c>
      <c r="W1304" s="347">
        <f t="shared" si="243"/>
        <v>0</v>
      </c>
      <c r="X1304" s="347">
        <f t="shared" si="244"/>
        <v>0</v>
      </c>
      <c r="Y1304" s="347">
        <f t="shared" si="245"/>
        <v>0</v>
      </c>
      <c r="Z1304" s="347">
        <f t="shared" si="246"/>
        <v>0</v>
      </c>
      <c r="AA1304" s="347">
        <f t="shared" si="247"/>
        <v>0</v>
      </c>
      <c r="AB1304" s="347" t="str">
        <f t="shared" si="248"/>
        <v/>
      </c>
      <c r="AC1304" s="347" t="str">
        <f t="shared" si="249"/>
        <v/>
      </c>
      <c r="AD1304" s="347" t="str">
        <f t="shared" si="250"/>
        <v/>
      </c>
      <c r="AE1304" s="347" t="str">
        <f t="shared" si="251"/>
        <v/>
      </c>
    </row>
    <row r="1305" spans="1:31" s="344" customFormat="1" ht="21" customHeight="1" x14ac:dyDescent="0.25">
      <c r="A1305" s="346" t="s">
        <v>13682</v>
      </c>
      <c r="B1305" s="346" t="s">
        <v>16511</v>
      </c>
      <c r="C1305" s="346" t="s">
        <v>14940</v>
      </c>
      <c r="D1305" s="346" t="s">
        <v>1</v>
      </c>
      <c r="E1305" s="346" t="s">
        <v>103</v>
      </c>
      <c r="F1305" s="346">
        <v>3</v>
      </c>
      <c r="G1305" s="346">
        <v>0</v>
      </c>
      <c r="H1305" s="346">
        <v>2</v>
      </c>
      <c r="I1305" s="346"/>
      <c r="J1305" s="346" t="s">
        <v>14940</v>
      </c>
      <c r="K1305" s="346"/>
      <c r="L1305" s="346" t="s">
        <v>14957</v>
      </c>
      <c r="M1305" s="346" t="s">
        <v>14940</v>
      </c>
      <c r="N1305" s="346" t="s">
        <v>126</v>
      </c>
      <c r="O1305" s="346" t="s">
        <v>14942</v>
      </c>
      <c r="P1305" s="346" t="s">
        <v>14943</v>
      </c>
      <c r="Q1305" s="346" t="s">
        <v>14944</v>
      </c>
      <c r="R1305" s="347">
        <f t="shared" si="238"/>
        <v>0</v>
      </c>
      <c r="S1305" s="347">
        <f t="shared" si="239"/>
        <v>0</v>
      </c>
      <c r="T1305" s="347">
        <f t="shared" si="240"/>
        <v>0</v>
      </c>
      <c r="U1305" s="347">
        <f t="shared" si="241"/>
        <v>0</v>
      </c>
      <c r="V1305" s="347">
        <f t="shared" si="242"/>
        <v>0</v>
      </c>
      <c r="W1305" s="347">
        <f t="shared" si="243"/>
        <v>0</v>
      </c>
      <c r="X1305" s="347">
        <f t="shared" si="244"/>
        <v>0</v>
      </c>
      <c r="Y1305" s="347">
        <f t="shared" si="245"/>
        <v>0</v>
      </c>
      <c r="Z1305" s="347">
        <f t="shared" si="246"/>
        <v>0</v>
      </c>
      <c r="AA1305" s="347">
        <f t="shared" si="247"/>
        <v>0</v>
      </c>
      <c r="AB1305" s="347" t="str">
        <f t="shared" si="248"/>
        <v/>
      </c>
      <c r="AC1305" s="347" t="str">
        <f t="shared" si="249"/>
        <v/>
      </c>
      <c r="AD1305" s="347" t="str">
        <f t="shared" si="250"/>
        <v/>
      </c>
      <c r="AE1305" s="347" t="str">
        <f t="shared" si="251"/>
        <v/>
      </c>
    </row>
    <row r="1306" spans="1:31" s="344" customFormat="1" ht="21" customHeight="1" x14ac:dyDescent="0.25">
      <c r="A1306" s="346" t="s">
        <v>13682</v>
      </c>
      <c r="B1306" s="346" t="s">
        <v>16512</v>
      </c>
      <c r="C1306" s="346" t="s">
        <v>14946</v>
      </c>
      <c r="D1306" s="346" t="s">
        <v>1</v>
      </c>
      <c r="E1306" s="346" t="s">
        <v>103</v>
      </c>
      <c r="F1306" s="346">
        <v>4</v>
      </c>
      <c r="G1306" s="346">
        <v>0</v>
      </c>
      <c r="H1306" s="346">
        <v>2</v>
      </c>
      <c r="I1306" s="346"/>
      <c r="J1306" s="346" t="s">
        <v>14946</v>
      </c>
      <c r="K1306" s="346"/>
      <c r="L1306" s="346" t="s">
        <v>14959</v>
      </c>
      <c r="M1306" s="346" t="s">
        <v>14946</v>
      </c>
      <c r="N1306" s="346" t="s">
        <v>14948</v>
      </c>
      <c r="O1306" s="346" t="s">
        <v>14949</v>
      </c>
      <c r="P1306" s="346" t="s">
        <v>14950</v>
      </c>
      <c r="Q1306" s="346" t="s">
        <v>14951</v>
      </c>
      <c r="R1306" s="347">
        <f t="shared" si="238"/>
        <v>0</v>
      </c>
      <c r="S1306" s="347">
        <f t="shared" si="239"/>
        <v>0</v>
      </c>
      <c r="T1306" s="347">
        <f t="shared" si="240"/>
        <v>0</v>
      </c>
      <c r="U1306" s="347">
        <f t="shared" si="241"/>
        <v>0</v>
      </c>
      <c r="V1306" s="347">
        <f t="shared" si="242"/>
        <v>0</v>
      </c>
      <c r="W1306" s="347">
        <f t="shared" si="243"/>
        <v>0</v>
      </c>
      <c r="X1306" s="347">
        <f t="shared" si="244"/>
        <v>0</v>
      </c>
      <c r="Y1306" s="347">
        <f t="shared" si="245"/>
        <v>0</v>
      </c>
      <c r="Z1306" s="347">
        <f t="shared" si="246"/>
        <v>0</v>
      </c>
      <c r="AA1306" s="347">
        <f t="shared" si="247"/>
        <v>0</v>
      </c>
      <c r="AB1306" s="347" t="str">
        <f t="shared" si="248"/>
        <v/>
      </c>
      <c r="AC1306" s="347" t="str">
        <f t="shared" si="249"/>
        <v/>
      </c>
      <c r="AD1306" s="347" t="str">
        <f t="shared" si="250"/>
        <v/>
      </c>
      <c r="AE1306" s="347" t="str">
        <f t="shared" si="251"/>
        <v/>
      </c>
    </row>
    <row r="1307" spans="1:31" s="344" customFormat="1" ht="21" customHeight="1" x14ac:dyDescent="0.25">
      <c r="A1307" s="346" t="s">
        <v>13682</v>
      </c>
      <c r="B1307" s="346" t="s">
        <v>16513</v>
      </c>
      <c r="C1307" s="346" t="s">
        <v>16514</v>
      </c>
      <c r="D1307" s="346" t="s">
        <v>1</v>
      </c>
      <c r="E1307" s="346" t="s">
        <v>14954</v>
      </c>
      <c r="F1307" s="346">
        <v>5</v>
      </c>
      <c r="G1307" s="346">
        <v>0</v>
      </c>
      <c r="H1307" s="346">
        <v>0</v>
      </c>
      <c r="I1307" s="346"/>
      <c r="J1307" s="346"/>
      <c r="K1307" s="346"/>
      <c r="L1307" s="346"/>
      <c r="M1307" s="346"/>
      <c r="N1307" s="346"/>
      <c r="O1307" s="346"/>
      <c r="P1307" s="346"/>
      <c r="Q1307" s="346"/>
      <c r="R1307" s="347">
        <f t="shared" si="238"/>
        <v>0</v>
      </c>
      <c r="S1307" s="347">
        <f t="shared" si="239"/>
        <v>0</v>
      </c>
      <c r="T1307" s="347">
        <f t="shared" si="240"/>
        <v>0</v>
      </c>
      <c r="U1307" s="347">
        <f t="shared" si="241"/>
        <v>0</v>
      </c>
      <c r="V1307" s="347">
        <f t="shared" si="242"/>
        <v>0</v>
      </c>
      <c r="W1307" s="347">
        <f t="shared" si="243"/>
        <v>0</v>
      </c>
      <c r="X1307" s="347">
        <f t="shared" si="244"/>
        <v>0</v>
      </c>
      <c r="Y1307" s="347">
        <f t="shared" si="245"/>
        <v>0</v>
      </c>
      <c r="Z1307" s="347">
        <f t="shared" si="246"/>
        <v>0</v>
      </c>
      <c r="AA1307" s="347">
        <f t="shared" si="247"/>
        <v>0</v>
      </c>
      <c r="AB1307" s="347" t="str">
        <f t="shared" si="248"/>
        <v/>
      </c>
      <c r="AC1307" s="347" t="str">
        <f t="shared" si="249"/>
        <v/>
      </c>
      <c r="AD1307" s="347" t="str">
        <f t="shared" si="250"/>
        <v/>
      </c>
      <c r="AE1307" s="347" t="str">
        <f t="shared" si="251"/>
        <v/>
      </c>
    </row>
    <row r="1308" spans="1:31" s="344" customFormat="1" ht="21" customHeight="1" x14ac:dyDescent="0.25">
      <c r="A1308" s="346" t="s">
        <v>13691</v>
      </c>
      <c r="B1308" s="346" t="s">
        <v>16515</v>
      </c>
      <c r="C1308" s="346" t="s">
        <v>15517</v>
      </c>
      <c r="D1308" s="346" t="s">
        <v>4</v>
      </c>
      <c r="E1308" s="346" t="s">
        <v>103</v>
      </c>
      <c r="F1308" s="346">
        <v>1</v>
      </c>
      <c r="G1308" s="346">
        <v>4</v>
      </c>
      <c r="H1308" s="346">
        <v>0</v>
      </c>
      <c r="I1308" s="346" t="s">
        <v>15517</v>
      </c>
      <c r="J1308" s="346"/>
      <c r="K1308" s="346" t="s">
        <v>15518</v>
      </c>
      <c r="L1308" s="346"/>
      <c r="M1308" s="346" t="s">
        <v>15517</v>
      </c>
      <c r="N1308" s="346" t="s">
        <v>15519</v>
      </c>
      <c r="O1308" s="346" t="s">
        <v>15520</v>
      </c>
      <c r="P1308" s="346" t="s">
        <v>15521</v>
      </c>
      <c r="Q1308" s="346" t="s">
        <v>15522</v>
      </c>
      <c r="R1308" s="347">
        <f t="shared" si="238"/>
        <v>0</v>
      </c>
      <c r="S1308" s="347">
        <f t="shared" si="239"/>
        <v>0</v>
      </c>
      <c r="T1308" s="347">
        <f t="shared" si="240"/>
        <v>0</v>
      </c>
      <c r="U1308" s="347">
        <f t="shared" si="241"/>
        <v>0</v>
      </c>
      <c r="V1308" s="347">
        <f t="shared" si="242"/>
        <v>0</v>
      </c>
      <c r="W1308" s="347">
        <f t="shared" si="243"/>
        <v>0</v>
      </c>
      <c r="X1308" s="347">
        <f t="shared" si="244"/>
        <v>0</v>
      </c>
      <c r="Y1308" s="347">
        <f t="shared" si="245"/>
        <v>0</v>
      </c>
      <c r="Z1308" s="347">
        <f t="shared" si="246"/>
        <v>0</v>
      </c>
      <c r="AA1308" s="347">
        <f t="shared" si="247"/>
        <v>0</v>
      </c>
      <c r="AB1308" s="347" t="str">
        <f t="shared" si="248"/>
        <v/>
      </c>
      <c r="AC1308" s="347" t="str">
        <f t="shared" si="249"/>
        <v/>
      </c>
      <c r="AD1308" s="347" t="str">
        <f t="shared" si="250"/>
        <v/>
      </c>
      <c r="AE1308" s="347" t="str">
        <f t="shared" si="251"/>
        <v/>
      </c>
    </row>
    <row r="1309" spans="1:31" s="344" customFormat="1" ht="21" customHeight="1" x14ac:dyDescent="0.25">
      <c r="A1309" s="346" t="s">
        <v>13691</v>
      </c>
      <c r="B1309" s="346" t="s">
        <v>16516</v>
      </c>
      <c r="C1309" s="346" t="s">
        <v>15524</v>
      </c>
      <c r="D1309" s="346" t="s">
        <v>4</v>
      </c>
      <c r="E1309" s="346" t="s">
        <v>103</v>
      </c>
      <c r="F1309" s="346">
        <v>2</v>
      </c>
      <c r="G1309" s="346">
        <v>3</v>
      </c>
      <c r="H1309" s="346">
        <v>0</v>
      </c>
      <c r="I1309" s="346" t="s">
        <v>15524</v>
      </c>
      <c r="J1309" s="346"/>
      <c r="K1309" s="346" t="s">
        <v>15525</v>
      </c>
      <c r="L1309" s="346"/>
      <c r="M1309" s="346" t="s">
        <v>15524</v>
      </c>
      <c r="N1309" s="346" t="s">
        <v>15526</v>
      </c>
      <c r="O1309" s="346" t="s">
        <v>16470</v>
      </c>
      <c r="P1309" s="346"/>
      <c r="Q1309" s="346"/>
      <c r="R1309" s="347">
        <f t="shared" si="238"/>
        <v>0</v>
      </c>
      <c r="S1309" s="347">
        <f t="shared" si="239"/>
        <v>0</v>
      </c>
      <c r="T1309" s="347">
        <f t="shared" si="240"/>
        <v>0</v>
      </c>
      <c r="U1309" s="347">
        <f t="shared" si="241"/>
        <v>0</v>
      </c>
      <c r="V1309" s="347">
        <f t="shared" si="242"/>
        <v>0</v>
      </c>
      <c r="W1309" s="347">
        <f t="shared" si="243"/>
        <v>0</v>
      </c>
      <c r="X1309" s="347">
        <f t="shared" si="244"/>
        <v>0</v>
      </c>
      <c r="Y1309" s="347">
        <f t="shared" si="245"/>
        <v>0</v>
      </c>
      <c r="Z1309" s="347">
        <f t="shared" si="246"/>
        <v>0</v>
      </c>
      <c r="AA1309" s="347">
        <f t="shared" si="247"/>
        <v>0</v>
      </c>
      <c r="AB1309" s="347" t="str">
        <f t="shared" si="248"/>
        <v/>
      </c>
      <c r="AC1309" s="347" t="str">
        <f t="shared" si="249"/>
        <v/>
      </c>
      <c r="AD1309" s="347" t="str">
        <f t="shared" si="250"/>
        <v/>
      </c>
      <c r="AE1309" s="347" t="str">
        <f t="shared" si="251"/>
        <v/>
      </c>
    </row>
    <row r="1310" spans="1:31" s="344" customFormat="1" ht="21" customHeight="1" x14ac:dyDescent="0.25">
      <c r="A1310" s="346" t="s">
        <v>13691</v>
      </c>
      <c r="B1310" s="346" t="s">
        <v>16517</v>
      </c>
      <c r="C1310" s="346" t="s">
        <v>14933</v>
      </c>
      <c r="D1310" s="346" t="s">
        <v>4</v>
      </c>
      <c r="E1310" s="346" t="s">
        <v>103</v>
      </c>
      <c r="F1310" s="346">
        <v>3</v>
      </c>
      <c r="G1310" s="346">
        <v>3</v>
      </c>
      <c r="H1310" s="346">
        <v>0</v>
      </c>
      <c r="I1310" s="346" t="s">
        <v>14933</v>
      </c>
      <c r="J1310" s="346"/>
      <c r="K1310" s="346" t="s">
        <v>14934</v>
      </c>
      <c r="L1310" s="346"/>
      <c r="M1310" s="346" t="s">
        <v>14933</v>
      </c>
      <c r="N1310" s="346" t="s">
        <v>14935</v>
      </c>
      <c r="O1310" s="346" t="s">
        <v>14936</v>
      </c>
      <c r="P1310" s="346" t="s">
        <v>14937</v>
      </c>
      <c r="Q1310" s="346" t="s">
        <v>14938</v>
      </c>
      <c r="R1310" s="347">
        <f t="shared" si="238"/>
        <v>0</v>
      </c>
      <c r="S1310" s="347">
        <f t="shared" si="239"/>
        <v>0</v>
      </c>
      <c r="T1310" s="347">
        <f t="shared" si="240"/>
        <v>0</v>
      </c>
      <c r="U1310" s="347">
        <f t="shared" si="241"/>
        <v>0</v>
      </c>
      <c r="V1310" s="347">
        <f t="shared" si="242"/>
        <v>0</v>
      </c>
      <c r="W1310" s="347">
        <f t="shared" si="243"/>
        <v>0</v>
      </c>
      <c r="X1310" s="347">
        <f t="shared" si="244"/>
        <v>0</v>
      </c>
      <c r="Y1310" s="347">
        <f t="shared" si="245"/>
        <v>0</v>
      </c>
      <c r="Z1310" s="347">
        <f t="shared" si="246"/>
        <v>0</v>
      </c>
      <c r="AA1310" s="347">
        <f t="shared" si="247"/>
        <v>0</v>
      </c>
      <c r="AB1310" s="347" t="str">
        <f t="shared" si="248"/>
        <v/>
      </c>
      <c r="AC1310" s="347" t="str">
        <f t="shared" si="249"/>
        <v/>
      </c>
      <c r="AD1310" s="347" t="str">
        <f t="shared" si="250"/>
        <v/>
      </c>
      <c r="AE1310" s="347" t="str">
        <f t="shared" si="251"/>
        <v/>
      </c>
    </row>
    <row r="1311" spans="1:31" s="344" customFormat="1" ht="21" customHeight="1" x14ac:dyDescent="0.25">
      <c r="A1311" s="346" t="s">
        <v>13691</v>
      </c>
      <c r="B1311" s="346" t="s">
        <v>16518</v>
      </c>
      <c r="C1311" s="346" t="s">
        <v>14940</v>
      </c>
      <c r="D1311" s="346" t="s">
        <v>4</v>
      </c>
      <c r="E1311" s="346" t="s">
        <v>103</v>
      </c>
      <c r="F1311" s="346">
        <v>4</v>
      </c>
      <c r="G1311" s="346">
        <v>2</v>
      </c>
      <c r="H1311" s="346">
        <v>0</v>
      </c>
      <c r="I1311" s="346" t="s">
        <v>14940</v>
      </c>
      <c r="J1311" s="346"/>
      <c r="K1311" s="346" t="s">
        <v>14941</v>
      </c>
      <c r="L1311" s="346"/>
      <c r="M1311" s="346" t="s">
        <v>14940</v>
      </c>
      <c r="N1311" s="346" t="s">
        <v>126</v>
      </c>
      <c r="O1311" s="346" t="s">
        <v>14942</v>
      </c>
      <c r="P1311" s="346" t="s">
        <v>14943</v>
      </c>
      <c r="Q1311" s="346" t="s">
        <v>14944</v>
      </c>
      <c r="R1311" s="347">
        <f t="shared" si="238"/>
        <v>0</v>
      </c>
      <c r="S1311" s="347">
        <f t="shared" si="239"/>
        <v>0</v>
      </c>
      <c r="T1311" s="347">
        <f t="shared" si="240"/>
        <v>0</v>
      </c>
      <c r="U1311" s="347">
        <f t="shared" si="241"/>
        <v>0</v>
      </c>
      <c r="V1311" s="347">
        <f t="shared" si="242"/>
        <v>0</v>
      </c>
      <c r="W1311" s="347">
        <f t="shared" si="243"/>
        <v>0</v>
      </c>
      <c r="X1311" s="347">
        <f t="shared" si="244"/>
        <v>0</v>
      </c>
      <c r="Y1311" s="347">
        <f t="shared" si="245"/>
        <v>0</v>
      </c>
      <c r="Z1311" s="347">
        <f t="shared" si="246"/>
        <v>0</v>
      </c>
      <c r="AA1311" s="347">
        <f t="shared" si="247"/>
        <v>0</v>
      </c>
      <c r="AB1311" s="347" t="str">
        <f t="shared" si="248"/>
        <v/>
      </c>
      <c r="AC1311" s="347" t="str">
        <f t="shared" si="249"/>
        <v/>
      </c>
      <c r="AD1311" s="347" t="str">
        <f t="shared" si="250"/>
        <v/>
      </c>
      <c r="AE1311" s="347" t="str">
        <f t="shared" si="251"/>
        <v/>
      </c>
    </row>
    <row r="1312" spans="1:31" s="344" customFormat="1" ht="21" customHeight="1" x14ac:dyDescent="0.25">
      <c r="A1312" s="346" t="s">
        <v>13691</v>
      </c>
      <c r="B1312" s="346" t="s">
        <v>16519</v>
      </c>
      <c r="C1312" s="346" t="s">
        <v>16520</v>
      </c>
      <c r="D1312" s="346" t="s">
        <v>4</v>
      </c>
      <c r="E1312" s="346" t="s">
        <v>14954</v>
      </c>
      <c r="F1312" s="346">
        <v>5</v>
      </c>
      <c r="G1312" s="346">
        <v>0</v>
      </c>
      <c r="H1312" s="346">
        <v>0</v>
      </c>
      <c r="I1312" s="346"/>
      <c r="J1312" s="346"/>
      <c r="K1312" s="346"/>
      <c r="L1312" s="346"/>
      <c r="M1312" s="346"/>
      <c r="N1312" s="346"/>
      <c r="O1312" s="346"/>
      <c r="P1312" s="346"/>
      <c r="Q1312" s="346"/>
      <c r="R1312" s="347">
        <f t="shared" si="238"/>
        <v>0</v>
      </c>
      <c r="S1312" s="347">
        <f t="shared" si="239"/>
        <v>0</v>
      </c>
      <c r="T1312" s="347">
        <f t="shared" si="240"/>
        <v>0</v>
      </c>
      <c r="U1312" s="347">
        <f t="shared" si="241"/>
        <v>0</v>
      </c>
      <c r="V1312" s="347">
        <f t="shared" si="242"/>
        <v>0</v>
      </c>
      <c r="W1312" s="347">
        <f t="shared" si="243"/>
        <v>0</v>
      </c>
      <c r="X1312" s="347">
        <f t="shared" si="244"/>
        <v>0</v>
      </c>
      <c r="Y1312" s="347">
        <f t="shared" si="245"/>
        <v>0</v>
      </c>
      <c r="Z1312" s="347">
        <f t="shared" si="246"/>
        <v>0</v>
      </c>
      <c r="AA1312" s="347">
        <f t="shared" si="247"/>
        <v>0</v>
      </c>
      <c r="AB1312" s="347" t="str">
        <f t="shared" si="248"/>
        <v/>
      </c>
      <c r="AC1312" s="347" t="str">
        <f t="shared" si="249"/>
        <v/>
      </c>
      <c r="AD1312" s="347" t="str">
        <f t="shared" si="250"/>
        <v/>
      </c>
      <c r="AE1312" s="347" t="str">
        <f t="shared" si="251"/>
        <v/>
      </c>
    </row>
    <row r="1313" spans="1:31" s="344" customFormat="1" ht="21" customHeight="1" x14ac:dyDescent="0.25">
      <c r="A1313" s="346" t="s">
        <v>13691</v>
      </c>
      <c r="B1313" s="346" t="s">
        <v>16521</v>
      </c>
      <c r="C1313" s="346" t="s">
        <v>15517</v>
      </c>
      <c r="D1313" s="346" t="s">
        <v>1</v>
      </c>
      <c r="E1313" s="346" t="s">
        <v>103</v>
      </c>
      <c r="F1313" s="346">
        <v>1</v>
      </c>
      <c r="G1313" s="346">
        <v>0</v>
      </c>
      <c r="H1313" s="346">
        <v>3</v>
      </c>
      <c r="I1313" s="346"/>
      <c r="J1313" s="346" t="s">
        <v>15517</v>
      </c>
      <c r="K1313" s="346"/>
      <c r="L1313" s="346" t="s">
        <v>15532</v>
      </c>
      <c r="M1313" s="346" t="s">
        <v>15517</v>
      </c>
      <c r="N1313" s="346" t="s">
        <v>15519</v>
      </c>
      <c r="O1313" s="346" t="s">
        <v>15520</v>
      </c>
      <c r="P1313" s="346" t="s">
        <v>15521</v>
      </c>
      <c r="Q1313" s="346" t="s">
        <v>15522</v>
      </c>
      <c r="R1313" s="347">
        <f t="shared" si="238"/>
        <v>0</v>
      </c>
      <c r="S1313" s="347">
        <f t="shared" si="239"/>
        <v>0</v>
      </c>
      <c r="T1313" s="347">
        <f t="shared" si="240"/>
        <v>0</v>
      </c>
      <c r="U1313" s="347">
        <f t="shared" si="241"/>
        <v>0</v>
      </c>
      <c r="V1313" s="347">
        <f t="shared" si="242"/>
        <v>0</v>
      </c>
      <c r="W1313" s="347">
        <f t="shared" si="243"/>
        <v>0</v>
      </c>
      <c r="X1313" s="347">
        <f t="shared" si="244"/>
        <v>0</v>
      </c>
      <c r="Y1313" s="347">
        <f t="shared" si="245"/>
        <v>0</v>
      </c>
      <c r="Z1313" s="347">
        <f t="shared" si="246"/>
        <v>0</v>
      </c>
      <c r="AA1313" s="347">
        <f t="shared" si="247"/>
        <v>0</v>
      </c>
      <c r="AB1313" s="347" t="str">
        <f t="shared" si="248"/>
        <v/>
      </c>
      <c r="AC1313" s="347" t="str">
        <f t="shared" si="249"/>
        <v/>
      </c>
      <c r="AD1313" s="347" t="str">
        <f t="shared" si="250"/>
        <v/>
      </c>
      <c r="AE1313" s="347" t="str">
        <f t="shared" si="251"/>
        <v/>
      </c>
    </row>
    <row r="1314" spans="1:31" s="344" customFormat="1" ht="21" customHeight="1" x14ac:dyDescent="0.25">
      <c r="A1314" s="346" t="s">
        <v>13691</v>
      </c>
      <c r="B1314" s="346" t="s">
        <v>16522</v>
      </c>
      <c r="C1314" s="346" t="s">
        <v>15524</v>
      </c>
      <c r="D1314" s="346" t="s">
        <v>1</v>
      </c>
      <c r="E1314" s="346" t="s">
        <v>103</v>
      </c>
      <c r="F1314" s="346">
        <v>2</v>
      </c>
      <c r="G1314" s="346">
        <v>0</v>
      </c>
      <c r="H1314" s="346">
        <v>3</v>
      </c>
      <c r="I1314" s="346"/>
      <c r="J1314" s="346" t="s">
        <v>15524</v>
      </c>
      <c r="K1314" s="346"/>
      <c r="L1314" s="346" t="s">
        <v>15534</v>
      </c>
      <c r="M1314" s="346" t="s">
        <v>15524</v>
      </c>
      <c r="N1314" s="346" t="s">
        <v>15526</v>
      </c>
      <c r="O1314" s="346" t="s">
        <v>16470</v>
      </c>
      <c r="P1314" s="346"/>
      <c r="Q1314" s="346"/>
      <c r="R1314" s="347">
        <f t="shared" si="238"/>
        <v>0</v>
      </c>
      <c r="S1314" s="347">
        <f t="shared" si="239"/>
        <v>0</v>
      </c>
      <c r="T1314" s="347">
        <f t="shared" si="240"/>
        <v>0</v>
      </c>
      <c r="U1314" s="347">
        <f t="shared" si="241"/>
        <v>0</v>
      </c>
      <c r="V1314" s="347">
        <f t="shared" si="242"/>
        <v>0</v>
      </c>
      <c r="W1314" s="347">
        <f t="shared" si="243"/>
        <v>0</v>
      </c>
      <c r="X1314" s="347">
        <f t="shared" si="244"/>
        <v>0</v>
      </c>
      <c r="Y1314" s="347">
        <f t="shared" si="245"/>
        <v>0</v>
      </c>
      <c r="Z1314" s="347">
        <f t="shared" si="246"/>
        <v>0</v>
      </c>
      <c r="AA1314" s="347">
        <f t="shared" si="247"/>
        <v>0</v>
      </c>
      <c r="AB1314" s="347" t="str">
        <f t="shared" si="248"/>
        <v/>
      </c>
      <c r="AC1314" s="347" t="str">
        <f t="shared" si="249"/>
        <v/>
      </c>
      <c r="AD1314" s="347" t="str">
        <f t="shared" si="250"/>
        <v/>
      </c>
      <c r="AE1314" s="347" t="str">
        <f t="shared" si="251"/>
        <v/>
      </c>
    </row>
    <row r="1315" spans="1:31" s="344" customFormat="1" ht="21" customHeight="1" x14ac:dyDescent="0.25">
      <c r="A1315" s="346" t="s">
        <v>13691</v>
      </c>
      <c r="B1315" s="346" t="s">
        <v>16523</v>
      </c>
      <c r="C1315" s="346" t="s">
        <v>14940</v>
      </c>
      <c r="D1315" s="346" t="s">
        <v>1</v>
      </c>
      <c r="E1315" s="346" t="s">
        <v>103</v>
      </c>
      <c r="F1315" s="346">
        <v>3</v>
      </c>
      <c r="G1315" s="346">
        <v>0</v>
      </c>
      <c r="H1315" s="346">
        <v>2</v>
      </c>
      <c r="I1315" s="346"/>
      <c r="J1315" s="346" t="s">
        <v>14940</v>
      </c>
      <c r="K1315" s="346"/>
      <c r="L1315" s="346" t="s">
        <v>14957</v>
      </c>
      <c r="M1315" s="346" t="s">
        <v>14940</v>
      </c>
      <c r="N1315" s="346" t="s">
        <v>126</v>
      </c>
      <c r="O1315" s="346" t="s">
        <v>14942</v>
      </c>
      <c r="P1315" s="346" t="s">
        <v>14943</v>
      </c>
      <c r="Q1315" s="346" t="s">
        <v>14944</v>
      </c>
      <c r="R1315" s="347">
        <f t="shared" si="238"/>
        <v>0</v>
      </c>
      <c r="S1315" s="347">
        <f t="shared" si="239"/>
        <v>0</v>
      </c>
      <c r="T1315" s="347">
        <f t="shared" si="240"/>
        <v>0</v>
      </c>
      <c r="U1315" s="347">
        <f t="shared" si="241"/>
        <v>0</v>
      </c>
      <c r="V1315" s="347">
        <f t="shared" si="242"/>
        <v>0</v>
      </c>
      <c r="W1315" s="347">
        <f t="shared" si="243"/>
        <v>0</v>
      </c>
      <c r="X1315" s="347">
        <f t="shared" si="244"/>
        <v>0</v>
      </c>
      <c r="Y1315" s="347">
        <f t="shared" si="245"/>
        <v>0</v>
      </c>
      <c r="Z1315" s="347">
        <f t="shared" si="246"/>
        <v>0</v>
      </c>
      <c r="AA1315" s="347">
        <f t="shared" si="247"/>
        <v>0</v>
      </c>
      <c r="AB1315" s="347" t="str">
        <f t="shared" si="248"/>
        <v/>
      </c>
      <c r="AC1315" s="347" t="str">
        <f t="shared" si="249"/>
        <v/>
      </c>
      <c r="AD1315" s="347" t="str">
        <f t="shared" si="250"/>
        <v/>
      </c>
      <c r="AE1315" s="347" t="str">
        <f t="shared" si="251"/>
        <v/>
      </c>
    </row>
    <row r="1316" spans="1:31" s="344" customFormat="1" ht="21" customHeight="1" x14ac:dyDescent="0.25">
      <c r="A1316" s="346" t="s">
        <v>13691</v>
      </c>
      <c r="B1316" s="346" t="s">
        <v>16524</v>
      </c>
      <c r="C1316" s="346" t="s">
        <v>14946</v>
      </c>
      <c r="D1316" s="346" t="s">
        <v>1</v>
      </c>
      <c r="E1316" s="346" t="s">
        <v>103</v>
      </c>
      <c r="F1316" s="346">
        <v>4</v>
      </c>
      <c r="G1316" s="346">
        <v>0</v>
      </c>
      <c r="H1316" s="346">
        <v>2</v>
      </c>
      <c r="I1316" s="346"/>
      <c r="J1316" s="346" t="s">
        <v>14946</v>
      </c>
      <c r="K1316" s="346"/>
      <c r="L1316" s="346" t="s">
        <v>14959</v>
      </c>
      <c r="M1316" s="346" t="s">
        <v>14946</v>
      </c>
      <c r="N1316" s="346" t="s">
        <v>14948</v>
      </c>
      <c r="O1316" s="346" t="s">
        <v>14949</v>
      </c>
      <c r="P1316" s="346" t="s">
        <v>14950</v>
      </c>
      <c r="Q1316" s="346" t="s">
        <v>14951</v>
      </c>
      <c r="R1316" s="347">
        <f t="shared" si="238"/>
        <v>0</v>
      </c>
      <c r="S1316" s="347">
        <f t="shared" si="239"/>
        <v>0</v>
      </c>
      <c r="T1316" s="347">
        <f t="shared" si="240"/>
        <v>0</v>
      </c>
      <c r="U1316" s="347">
        <f t="shared" si="241"/>
        <v>0</v>
      </c>
      <c r="V1316" s="347">
        <f t="shared" si="242"/>
        <v>0</v>
      </c>
      <c r="W1316" s="347">
        <f t="shared" si="243"/>
        <v>0</v>
      </c>
      <c r="X1316" s="347">
        <f t="shared" si="244"/>
        <v>0</v>
      </c>
      <c r="Y1316" s="347">
        <f t="shared" si="245"/>
        <v>0</v>
      </c>
      <c r="Z1316" s="347">
        <f t="shared" si="246"/>
        <v>0</v>
      </c>
      <c r="AA1316" s="347">
        <f t="shared" si="247"/>
        <v>0</v>
      </c>
      <c r="AB1316" s="347" t="str">
        <f t="shared" si="248"/>
        <v/>
      </c>
      <c r="AC1316" s="347" t="str">
        <f t="shared" si="249"/>
        <v/>
      </c>
      <c r="AD1316" s="347" t="str">
        <f t="shared" si="250"/>
        <v/>
      </c>
      <c r="AE1316" s="347" t="str">
        <f t="shared" si="251"/>
        <v/>
      </c>
    </row>
    <row r="1317" spans="1:31" s="344" customFormat="1" ht="21" customHeight="1" x14ac:dyDescent="0.25">
      <c r="A1317" s="346" t="s">
        <v>13691</v>
      </c>
      <c r="B1317" s="346" t="s">
        <v>16525</v>
      </c>
      <c r="C1317" s="346" t="s">
        <v>16526</v>
      </c>
      <c r="D1317" s="346" t="s">
        <v>1</v>
      </c>
      <c r="E1317" s="346" t="s">
        <v>14954</v>
      </c>
      <c r="F1317" s="346">
        <v>5</v>
      </c>
      <c r="G1317" s="346">
        <v>0</v>
      </c>
      <c r="H1317" s="346">
        <v>0</v>
      </c>
      <c r="I1317" s="346"/>
      <c r="J1317" s="346"/>
      <c r="K1317" s="346"/>
      <c r="L1317" s="346"/>
      <c r="M1317" s="346"/>
      <c r="N1317" s="346"/>
      <c r="O1317" s="346"/>
      <c r="P1317" s="346"/>
      <c r="Q1317" s="346"/>
      <c r="R1317" s="347">
        <f t="shared" si="238"/>
        <v>0</v>
      </c>
      <c r="S1317" s="347">
        <f t="shared" si="239"/>
        <v>0</v>
      </c>
      <c r="T1317" s="347">
        <f t="shared" si="240"/>
        <v>0</v>
      </c>
      <c r="U1317" s="347">
        <f t="shared" si="241"/>
        <v>0</v>
      </c>
      <c r="V1317" s="347">
        <f t="shared" si="242"/>
        <v>0</v>
      </c>
      <c r="W1317" s="347">
        <f t="shared" si="243"/>
        <v>0</v>
      </c>
      <c r="X1317" s="347">
        <f t="shared" si="244"/>
        <v>0</v>
      </c>
      <c r="Y1317" s="347">
        <f t="shared" si="245"/>
        <v>0</v>
      </c>
      <c r="Z1317" s="347">
        <f t="shared" si="246"/>
        <v>0</v>
      </c>
      <c r="AA1317" s="347">
        <f t="shared" si="247"/>
        <v>0</v>
      </c>
      <c r="AB1317" s="347" t="str">
        <f t="shared" si="248"/>
        <v/>
      </c>
      <c r="AC1317" s="347" t="str">
        <f t="shared" si="249"/>
        <v/>
      </c>
      <c r="AD1317" s="347" t="str">
        <f t="shared" si="250"/>
        <v/>
      </c>
      <c r="AE1317" s="347" t="str">
        <f t="shared" si="251"/>
        <v/>
      </c>
    </row>
    <row r="1318" spans="1:31" s="344" customFormat="1" ht="21" customHeight="1" x14ac:dyDescent="0.25">
      <c r="A1318" s="346" t="s">
        <v>13700</v>
      </c>
      <c r="B1318" s="346" t="s">
        <v>16527</v>
      </c>
      <c r="C1318" s="346" t="s">
        <v>15540</v>
      </c>
      <c r="D1318" s="346" t="s">
        <v>4</v>
      </c>
      <c r="E1318" s="346" t="s">
        <v>103</v>
      </c>
      <c r="F1318" s="346">
        <v>1</v>
      </c>
      <c r="G1318" s="346">
        <v>3</v>
      </c>
      <c r="H1318" s="346">
        <v>0</v>
      </c>
      <c r="I1318" s="346" t="s">
        <v>15540</v>
      </c>
      <c r="J1318" s="346"/>
      <c r="K1318" s="346" t="s">
        <v>15541</v>
      </c>
      <c r="L1318" s="346"/>
      <c r="M1318" s="346" t="s">
        <v>15540</v>
      </c>
      <c r="N1318" s="346" t="s">
        <v>15542</v>
      </c>
      <c r="O1318" s="346" t="s">
        <v>15543</v>
      </c>
      <c r="P1318" s="346" t="s">
        <v>11</v>
      </c>
      <c r="Q1318" s="346" t="s">
        <v>15544</v>
      </c>
      <c r="R1318" s="347">
        <f t="shared" si="238"/>
        <v>0</v>
      </c>
      <c r="S1318" s="347">
        <f t="shared" si="239"/>
        <v>0</v>
      </c>
      <c r="T1318" s="347">
        <f t="shared" si="240"/>
        <v>0</v>
      </c>
      <c r="U1318" s="347">
        <f t="shared" si="241"/>
        <v>0</v>
      </c>
      <c r="V1318" s="347">
        <f t="shared" si="242"/>
        <v>0</v>
      </c>
      <c r="W1318" s="347">
        <f t="shared" si="243"/>
        <v>0</v>
      </c>
      <c r="X1318" s="347">
        <f t="shared" si="244"/>
        <v>0</v>
      </c>
      <c r="Y1318" s="347">
        <f t="shared" si="245"/>
        <v>0</v>
      </c>
      <c r="Z1318" s="347">
        <f t="shared" si="246"/>
        <v>0</v>
      </c>
      <c r="AA1318" s="347">
        <f t="shared" si="247"/>
        <v>0</v>
      </c>
      <c r="AB1318" s="347" t="str">
        <f t="shared" si="248"/>
        <v/>
      </c>
      <c r="AC1318" s="347" t="str">
        <f t="shared" si="249"/>
        <v/>
      </c>
      <c r="AD1318" s="347" t="str">
        <f t="shared" si="250"/>
        <v/>
      </c>
      <c r="AE1318" s="347" t="str">
        <f t="shared" si="251"/>
        <v/>
      </c>
    </row>
    <row r="1319" spans="1:31" s="344" customFormat="1" ht="21" customHeight="1" x14ac:dyDescent="0.25">
      <c r="A1319" s="346" t="s">
        <v>13700</v>
      </c>
      <c r="B1319" s="346" t="s">
        <v>16528</v>
      </c>
      <c r="C1319" s="346" t="s">
        <v>15546</v>
      </c>
      <c r="D1319" s="346" t="s">
        <v>4</v>
      </c>
      <c r="E1319" s="346" t="s">
        <v>103</v>
      </c>
      <c r="F1319" s="346">
        <v>2</v>
      </c>
      <c r="G1319" s="346">
        <v>3</v>
      </c>
      <c r="H1319" s="346">
        <v>0</v>
      </c>
      <c r="I1319" s="346" t="s">
        <v>15546</v>
      </c>
      <c r="J1319" s="346"/>
      <c r="K1319" s="346" t="s">
        <v>15547</v>
      </c>
      <c r="L1319" s="346"/>
      <c r="M1319" s="346" t="s">
        <v>15546</v>
      </c>
      <c r="N1319" s="346" t="s">
        <v>15391</v>
      </c>
      <c r="O1319" s="346" t="s">
        <v>15393</v>
      </c>
      <c r="P1319" s="346" t="s">
        <v>15394</v>
      </c>
      <c r="Q1319" s="346" t="s">
        <v>15395</v>
      </c>
      <c r="R1319" s="347">
        <f t="shared" si="238"/>
        <v>0</v>
      </c>
      <c r="S1319" s="347">
        <f t="shared" si="239"/>
        <v>0</v>
      </c>
      <c r="T1319" s="347">
        <f t="shared" si="240"/>
        <v>0</v>
      </c>
      <c r="U1319" s="347">
        <f t="shared" si="241"/>
        <v>0</v>
      </c>
      <c r="V1319" s="347">
        <f t="shared" si="242"/>
        <v>0</v>
      </c>
      <c r="W1319" s="347">
        <f t="shared" si="243"/>
        <v>0</v>
      </c>
      <c r="X1319" s="347">
        <f t="shared" si="244"/>
        <v>0</v>
      </c>
      <c r="Y1319" s="347">
        <f t="shared" si="245"/>
        <v>0</v>
      </c>
      <c r="Z1319" s="347">
        <f t="shared" si="246"/>
        <v>0</v>
      </c>
      <c r="AA1319" s="347">
        <f t="shared" si="247"/>
        <v>0</v>
      </c>
      <c r="AB1319" s="347" t="str">
        <f t="shared" si="248"/>
        <v/>
      </c>
      <c r="AC1319" s="347" t="str">
        <f t="shared" si="249"/>
        <v/>
      </c>
      <c r="AD1319" s="347" t="str">
        <f t="shared" si="250"/>
        <v/>
      </c>
      <c r="AE1319" s="347" t="str">
        <f t="shared" si="251"/>
        <v/>
      </c>
    </row>
    <row r="1320" spans="1:31" s="344" customFormat="1" ht="21" customHeight="1" x14ac:dyDescent="0.25">
      <c r="A1320" s="346" t="s">
        <v>13700</v>
      </c>
      <c r="B1320" s="346" t="s">
        <v>16529</v>
      </c>
      <c r="C1320" s="346" t="s">
        <v>14933</v>
      </c>
      <c r="D1320" s="346" t="s">
        <v>4</v>
      </c>
      <c r="E1320" s="346" t="s">
        <v>103</v>
      </c>
      <c r="F1320" s="346">
        <v>3</v>
      </c>
      <c r="G1320" s="346">
        <v>3</v>
      </c>
      <c r="H1320" s="346">
        <v>0</v>
      </c>
      <c r="I1320" s="346" t="s">
        <v>14933</v>
      </c>
      <c r="J1320" s="346"/>
      <c r="K1320" s="346" t="s">
        <v>14934</v>
      </c>
      <c r="L1320" s="346"/>
      <c r="M1320" s="346" t="s">
        <v>14933</v>
      </c>
      <c r="N1320" s="346" t="s">
        <v>14935</v>
      </c>
      <c r="O1320" s="346" t="s">
        <v>14936</v>
      </c>
      <c r="P1320" s="346" t="s">
        <v>14937</v>
      </c>
      <c r="Q1320" s="346" t="s">
        <v>14938</v>
      </c>
      <c r="R1320" s="347">
        <f t="shared" si="238"/>
        <v>0</v>
      </c>
      <c r="S1320" s="347">
        <f t="shared" si="239"/>
        <v>0</v>
      </c>
      <c r="T1320" s="347">
        <f t="shared" si="240"/>
        <v>0</v>
      </c>
      <c r="U1320" s="347">
        <f t="shared" si="241"/>
        <v>0</v>
      </c>
      <c r="V1320" s="347">
        <f t="shared" si="242"/>
        <v>0</v>
      </c>
      <c r="W1320" s="347">
        <f t="shared" si="243"/>
        <v>0</v>
      </c>
      <c r="X1320" s="347">
        <f t="shared" si="244"/>
        <v>0</v>
      </c>
      <c r="Y1320" s="347">
        <f t="shared" si="245"/>
        <v>0</v>
      </c>
      <c r="Z1320" s="347">
        <f t="shared" si="246"/>
        <v>0</v>
      </c>
      <c r="AA1320" s="347">
        <f t="shared" si="247"/>
        <v>0</v>
      </c>
      <c r="AB1320" s="347" t="str">
        <f t="shared" si="248"/>
        <v/>
      </c>
      <c r="AC1320" s="347" t="str">
        <f t="shared" si="249"/>
        <v/>
      </c>
      <c r="AD1320" s="347" t="str">
        <f t="shared" si="250"/>
        <v/>
      </c>
      <c r="AE1320" s="347" t="str">
        <f t="shared" si="251"/>
        <v/>
      </c>
    </row>
    <row r="1321" spans="1:31" s="344" customFormat="1" ht="21" customHeight="1" x14ac:dyDescent="0.25">
      <c r="A1321" s="346" t="s">
        <v>13700</v>
      </c>
      <c r="B1321" s="346" t="s">
        <v>16530</v>
      </c>
      <c r="C1321" s="346" t="s">
        <v>14940</v>
      </c>
      <c r="D1321" s="346" t="s">
        <v>4</v>
      </c>
      <c r="E1321" s="346" t="s">
        <v>103</v>
      </c>
      <c r="F1321" s="346">
        <v>4</v>
      </c>
      <c r="G1321" s="346">
        <v>2</v>
      </c>
      <c r="H1321" s="346">
        <v>0</v>
      </c>
      <c r="I1321" s="346" t="s">
        <v>14940</v>
      </c>
      <c r="J1321" s="346"/>
      <c r="K1321" s="346" t="s">
        <v>14941</v>
      </c>
      <c r="L1321" s="346"/>
      <c r="M1321" s="346" t="s">
        <v>14940</v>
      </c>
      <c r="N1321" s="346" t="s">
        <v>126</v>
      </c>
      <c r="O1321" s="346" t="s">
        <v>14942</v>
      </c>
      <c r="P1321" s="346" t="s">
        <v>14943</v>
      </c>
      <c r="Q1321" s="346" t="s">
        <v>14944</v>
      </c>
      <c r="R1321" s="347">
        <f t="shared" si="238"/>
        <v>0</v>
      </c>
      <c r="S1321" s="347">
        <f t="shared" si="239"/>
        <v>0</v>
      </c>
      <c r="T1321" s="347">
        <f t="shared" si="240"/>
        <v>0</v>
      </c>
      <c r="U1321" s="347">
        <f t="shared" si="241"/>
        <v>0</v>
      </c>
      <c r="V1321" s="347">
        <f t="shared" si="242"/>
        <v>0</v>
      </c>
      <c r="W1321" s="347">
        <f t="shared" si="243"/>
        <v>0</v>
      </c>
      <c r="X1321" s="347">
        <f t="shared" si="244"/>
        <v>0</v>
      </c>
      <c r="Y1321" s="347">
        <f t="shared" si="245"/>
        <v>0</v>
      </c>
      <c r="Z1321" s="347">
        <f t="shared" si="246"/>
        <v>0</v>
      </c>
      <c r="AA1321" s="347">
        <f t="shared" si="247"/>
        <v>0</v>
      </c>
      <c r="AB1321" s="347" t="str">
        <f t="shared" si="248"/>
        <v/>
      </c>
      <c r="AC1321" s="347" t="str">
        <f t="shared" si="249"/>
        <v/>
      </c>
      <c r="AD1321" s="347" t="str">
        <f t="shared" si="250"/>
        <v/>
      </c>
      <c r="AE1321" s="347" t="str">
        <f t="shared" si="251"/>
        <v/>
      </c>
    </row>
    <row r="1322" spans="1:31" s="344" customFormat="1" ht="21" customHeight="1" x14ac:dyDescent="0.25">
      <c r="A1322" s="346" t="s">
        <v>13700</v>
      </c>
      <c r="B1322" s="346" t="s">
        <v>16531</v>
      </c>
      <c r="C1322" s="346" t="s">
        <v>14946</v>
      </c>
      <c r="D1322" s="346" t="s">
        <v>4</v>
      </c>
      <c r="E1322" s="346" t="s">
        <v>103</v>
      </c>
      <c r="F1322" s="346">
        <v>5</v>
      </c>
      <c r="G1322" s="346">
        <v>2</v>
      </c>
      <c r="H1322" s="346">
        <v>0</v>
      </c>
      <c r="I1322" s="346" t="s">
        <v>14946</v>
      </c>
      <c r="J1322" s="346"/>
      <c r="K1322" s="346" t="s">
        <v>14947</v>
      </c>
      <c r="L1322" s="346"/>
      <c r="M1322" s="346" t="s">
        <v>14946</v>
      </c>
      <c r="N1322" s="346" t="s">
        <v>14948</v>
      </c>
      <c r="O1322" s="346" t="s">
        <v>14949</v>
      </c>
      <c r="P1322" s="346" t="s">
        <v>14950</v>
      </c>
      <c r="Q1322" s="346" t="s">
        <v>14951</v>
      </c>
      <c r="R1322" s="347">
        <f t="shared" si="238"/>
        <v>0</v>
      </c>
      <c r="S1322" s="347">
        <f t="shared" si="239"/>
        <v>0</v>
      </c>
      <c r="T1322" s="347">
        <f t="shared" si="240"/>
        <v>0</v>
      </c>
      <c r="U1322" s="347">
        <f t="shared" si="241"/>
        <v>0</v>
      </c>
      <c r="V1322" s="347">
        <f t="shared" si="242"/>
        <v>0</v>
      </c>
      <c r="W1322" s="347">
        <f t="shared" si="243"/>
        <v>0</v>
      </c>
      <c r="X1322" s="347">
        <f t="shared" si="244"/>
        <v>0</v>
      </c>
      <c r="Y1322" s="347">
        <f t="shared" si="245"/>
        <v>0</v>
      </c>
      <c r="Z1322" s="347">
        <f t="shared" si="246"/>
        <v>0</v>
      </c>
      <c r="AA1322" s="347">
        <f t="shared" si="247"/>
        <v>0</v>
      </c>
      <c r="AB1322" s="347" t="str">
        <f t="shared" si="248"/>
        <v/>
      </c>
      <c r="AC1322" s="347" t="str">
        <f t="shared" si="249"/>
        <v/>
      </c>
      <c r="AD1322" s="347" t="str">
        <f t="shared" si="250"/>
        <v/>
      </c>
      <c r="AE1322" s="347" t="str">
        <f t="shared" si="251"/>
        <v/>
      </c>
    </row>
    <row r="1323" spans="1:31" s="344" customFormat="1" ht="21" customHeight="1" x14ac:dyDescent="0.25">
      <c r="A1323" s="346" t="s">
        <v>13700</v>
      </c>
      <c r="B1323" s="346" t="s">
        <v>16532</v>
      </c>
      <c r="C1323" s="346" t="s">
        <v>15540</v>
      </c>
      <c r="D1323" s="346" t="s">
        <v>1</v>
      </c>
      <c r="E1323" s="346" t="s">
        <v>103</v>
      </c>
      <c r="F1323" s="346">
        <v>1</v>
      </c>
      <c r="G1323" s="346">
        <v>0</v>
      </c>
      <c r="H1323" s="346">
        <v>3</v>
      </c>
      <c r="I1323" s="346"/>
      <c r="J1323" s="346" t="s">
        <v>15540</v>
      </c>
      <c r="K1323" s="346"/>
      <c r="L1323" s="346" t="s">
        <v>15552</v>
      </c>
      <c r="M1323" s="346" t="s">
        <v>15540</v>
      </c>
      <c r="N1323" s="346" t="s">
        <v>15542</v>
      </c>
      <c r="O1323" s="346" t="s">
        <v>15543</v>
      </c>
      <c r="P1323" s="346" t="s">
        <v>11</v>
      </c>
      <c r="Q1323" s="346" t="s">
        <v>15544</v>
      </c>
      <c r="R1323" s="347">
        <f t="shared" si="238"/>
        <v>0</v>
      </c>
      <c r="S1323" s="347">
        <f t="shared" si="239"/>
        <v>0</v>
      </c>
      <c r="T1323" s="347">
        <f t="shared" si="240"/>
        <v>0</v>
      </c>
      <c r="U1323" s="347">
        <f t="shared" si="241"/>
        <v>0</v>
      </c>
      <c r="V1323" s="347">
        <f t="shared" si="242"/>
        <v>0</v>
      </c>
      <c r="W1323" s="347">
        <f t="shared" si="243"/>
        <v>0</v>
      </c>
      <c r="X1323" s="347">
        <f t="shared" si="244"/>
        <v>0</v>
      </c>
      <c r="Y1323" s="347">
        <f t="shared" si="245"/>
        <v>0</v>
      </c>
      <c r="Z1323" s="347">
        <f t="shared" si="246"/>
        <v>0</v>
      </c>
      <c r="AA1323" s="347">
        <f t="shared" si="247"/>
        <v>0</v>
      </c>
      <c r="AB1323" s="347" t="str">
        <f t="shared" si="248"/>
        <v/>
      </c>
      <c r="AC1323" s="347" t="str">
        <f t="shared" si="249"/>
        <v/>
      </c>
      <c r="AD1323" s="347" t="str">
        <f t="shared" si="250"/>
        <v/>
      </c>
      <c r="AE1323" s="347" t="str">
        <f t="shared" si="251"/>
        <v/>
      </c>
    </row>
    <row r="1324" spans="1:31" s="344" customFormat="1" ht="21" customHeight="1" x14ac:dyDescent="0.25">
      <c r="A1324" s="346" t="s">
        <v>13700</v>
      </c>
      <c r="B1324" s="346" t="s">
        <v>16533</v>
      </c>
      <c r="C1324" s="346" t="s">
        <v>15546</v>
      </c>
      <c r="D1324" s="346" t="s">
        <v>1</v>
      </c>
      <c r="E1324" s="346" t="s">
        <v>103</v>
      </c>
      <c r="F1324" s="346">
        <v>2</v>
      </c>
      <c r="G1324" s="346">
        <v>0</v>
      </c>
      <c r="H1324" s="346">
        <v>3</v>
      </c>
      <c r="I1324" s="346"/>
      <c r="J1324" s="346" t="s">
        <v>15546</v>
      </c>
      <c r="K1324" s="346"/>
      <c r="L1324" s="346" t="s">
        <v>15554</v>
      </c>
      <c r="M1324" s="346" t="s">
        <v>15546</v>
      </c>
      <c r="N1324" s="346" t="s">
        <v>15391</v>
      </c>
      <c r="O1324" s="346" t="s">
        <v>15393</v>
      </c>
      <c r="P1324" s="346" t="s">
        <v>15394</v>
      </c>
      <c r="Q1324" s="346" t="s">
        <v>15395</v>
      </c>
      <c r="R1324" s="347">
        <f t="shared" si="238"/>
        <v>0</v>
      </c>
      <c r="S1324" s="347">
        <f t="shared" si="239"/>
        <v>0</v>
      </c>
      <c r="T1324" s="347">
        <f t="shared" si="240"/>
        <v>0</v>
      </c>
      <c r="U1324" s="347">
        <f t="shared" si="241"/>
        <v>0</v>
      </c>
      <c r="V1324" s="347">
        <f t="shared" si="242"/>
        <v>0</v>
      </c>
      <c r="W1324" s="347">
        <f t="shared" si="243"/>
        <v>0</v>
      </c>
      <c r="X1324" s="347">
        <f t="shared" si="244"/>
        <v>0</v>
      </c>
      <c r="Y1324" s="347">
        <f t="shared" si="245"/>
        <v>0</v>
      </c>
      <c r="Z1324" s="347">
        <f t="shared" si="246"/>
        <v>0</v>
      </c>
      <c r="AA1324" s="347">
        <f t="shared" si="247"/>
        <v>0</v>
      </c>
      <c r="AB1324" s="347" t="str">
        <f t="shared" si="248"/>
        <v/>
      </c>
      <c r="AC1324" s="347" t="str">
        <f t="shared" si="249"/>
        <v/>
      </c>
      <c r="AD1324" s="347" t="str">
        <f t="shared" si="250"/>
        <v/>
      </c>
      <c r="AE1324" s="347" t="str">
        <f t="shared" si="251"/>
        <v/>
      </c>
    </row>
    <row r="1325" spans="1:31" s="344" customFormat="1" ht="21" customHeight="1" x14ac:dyDescent="0.25">
      <c r="A1325" s="346" t="s">
        <v>13700</v>
      </c>
      <c r="B1325" s="346" t="s">
        <v>16534</v>
      </c>
      <c r="C1325" s="346" t="s">
        <v>14940</v>
      </c>
      <c r="D1325" s="346" t="s">
        <v>1</v>
      </c>
      <c r="E1325" s="346" t="s">
        <v>103</v>
      </c>
      <c r="F1325" s="346">
        <v>3</v>
      </c>
      <c r="G1325" s="346">
        <v>0</v>
      </c>
      <c r="H1325" s="346">
        <v>2</v>
      </c>
      <c r="I1325" s="346"/>
      <c r="J1325" s="346" t="s">
        <v>14940</v>
      </c>
      <c r="K1325" s="346"/>
      <c r="L1325" s="346" t="s">
        <v>14957</v>
      </c>
      <c r="M1325" s="346" t="s">
        <v>14940</v>
      </c>
      <c r="N1325" s="346" t="s">
        <v>126</v>
      </c>
      <c r="O1325" s="346" t="s">
        <v>14942</v>
      </c>
      <c r="P1325" s="346" t="s">
        <v>14943</v>
      </c>
      <c r="Q1325" s="346" t="s">
        <v>14944</v>
      </c>
      <c r="R1325" s="347">
        <f t="shared" si="238"/>
        <v>0</v>
      </c>
      <c r="S1325" s="347">
        <f t="shared" si="239"/>
        <v>0</v>
      </c>
      <c r="T1325" s="347">
        <f t="shared" si="240"/>
        <v>0</v>
      </c>
      <c r="U1325" s="347">
        <f t="shared" si="241"/>
        <v>0</v>
      </c>
      <c r="V1325" s="347">
        <f t="shared" si="242"/>
        <v>0</v>
      </c>
      <c r="W1325" s="347">
        <f t="shared" si="243"/>
        <v>0</v>
      </c>
      <c r="X1325" s="347">
        <f t="shared" si="244"/>
        <v>0</v>
      </c>
      <c r="Y1325" s="347">
        <f t="shared" si="245"/>
        <v>0</v>
      </c>
      <c r="Z1325" s="347">
        <f t="shared" si="246"/>
        <v>0</v>
      </c>
      <c r="AA1325" s="347">
        <f t="shared" si="247"/>
        <v>0</v>
      </c>
      <c r="AB1325" s="347" t="str">
        <f t="shared" si="248"/>
        <v/>
      </c>
      <c r="AC1325" s="347" t="str">
        <f t="shared" si="249"/>
        <v/>
      </c>
      <c r="AD1325" s="347" t="str">
        <f t="shared" si="250"/>
        <v/>
      </c>
      <c r="AE1325" s="347" t="str">
        <f t="shared" si="251"/>
        <v/>
      </c>
    </row>
    <row r="1326" spans="1:31" s="344" customFormat="1" ht="21" customHeight="1" x14ac:dyDescent="0.25">
      <c r="A1326" s="346" t="s">
        <v>13700</v>
      </c>
      <c r="B1326" s="346" t="s">
        <v>16535</v>
      </c>
      <c r="C1326" s="346" t="s">
        <v>14946</v>
      </c>
      <c r="D1326" s="346" t="s">
        <v>1</v>
      </c>
      <c r="E1326" s="346" t="s">
        <v>103</v>
      </c>
      <c r="F1326" s="346">
        <v>4</v>
      </c>
      <c r="G1326" s="346">
        <v>0</v>
      </c>
      <c r="H1326" s="346">
        <v>2</v>
      </c>
      <c r="I1326" s="346"/>
      <c r="J1326" s="346" t="s">
        <v>14946</v>
      </c>
      <c r="K1326" s="346"/>
      <c r="L1326" s="346" t="s">
        <v>14959</v>
      </c>
      <c r="M1326" s="346" t="s">
        <v>14946</v>
      </c>
      <c r="N1326" s="346" t="s">
        <v>14948</v>
      </c>
      <c r="O1326" s="346" t="s">
        <v>14949</v>
      </c>
      <c r="P1326" s="346" t="s">
        <v>14950</v>
      </c>
      <c r="Q1326" s="346" t="s">
        <v>14951</v>
      </c>
      <c r="R1326" s="347">
        <f t="shared" si="238"/>
        <v>0</v>
      </c>
      <c r="S1326" s="347">
        <f t="shared" si="239"/>
        <v>0</v>
      </c>
      <c r="T1326" s="347">
        <f t="shared" si="240"/>
        <v>0</v>
      </c>
      <c r="U1326" s="347">
        <f t="shared" si="241"/>
        <v>0</v>
      </c>
      <c r="V1326" s="347">
        <f t="shared" si="242"/>
        <v>0</v>
      </c>
      <c r="W1326" s="347">
        <f t="shared" si="243"/>
        <v>0</v>
      </c>
      <c r="X1326" s="347">
        <f t="shared" si="244"/>
        <v>0</v>
      </c>
      <c r="Y1326" s="347">
        <f t="shared" si="245"/>
        <v>0</v>
      </c>
      <c r="Z1326" s="347">
        <f t="shared" si="246"/>
        <v>0</v>
      </c>
      <c r="AA1326" s="347">
        <f t="shared" si="247"/>
        <v>0</v>
      </c>
      <c r="AB1326" s="347" t="str">
        <f t="shared" si="248"/>
        <v/>
      </c>
      <c r="AC1326" s="347" t="str">
        <f t="shared" si="249"/>
        <v/>
      </c>
      <c r="AD1326" s="347" t="str">
        <f t="shared" si="250"/>
        <v/>
      </c>
      <c r="AE1326" s="347" t="str">
        <f t="shared" si="251"/>
        <v/>
      </c>
    </row>
    <row r="1327" spans="1:31" s="344" customFormat="1" ht="21" customHeight="1" x14ac:dyDescent="0.25">
      <c r="A1327" s="346" t="s">
        <v>13700</v>
      </c>
      <c r="B1327" s="346" t="s">
        <v>16536</v>
      </c>
      <c r="C1327" s="346" t="s">
        <v>14961</v>
      </c>
      <c r="D1327" s="346" t="s">
        <v>1</v>
      </c>
      <c r="E1327" s="346" t="s">
        <v>103</v>
      </c>
      <c r="F1327" s="346">
        <v>5</v>
      </c>
      <c r="G1327" s="346">
        <v>0</v>
      </c>
      <c r="H1327" s="346">
        <v>1</v>
      </c>
      <c r="I1327" s="346"/>
      <c r="J1327" s="346" t="s">
        <v>14961</v>
      </c>
      <c r="K1327" s="346"/>
      <c r="L1327" s="346" t="s">
        <v>14962</v>
      </c>
      <c r="M1327" s="346" t="s">
        <v>14961</v>
      </c>
      <c r="N1327" s="346" t="s">
        <v>132</v>
      </c>
      <c r="O1327" s="346" t="s">
        <v>14963</v>
      </c>
      <c r="P1327" s="346" t="s">
        <v>14964</v>
      </c>
      <c r="Q1327" s="346" t="s">
        <v>14965</v>
      </c>
      <c r="R1327" s="347">
        <f t="shared" si="238"/>
        <v>0</v>
      </c>
      <c r="S1327" s="347">
        <f t="shared" si="239"/>
        <v>0</v>
      </c>
      <c r="T1327" s="347">
        <f t="shared" si="240"/>
        <v>0</v>
      </c>
      <c r="U1327" s="347">
        <f t="shared" si="241"/>
        <v>0</v>
      </c>
      <c r="V1327" s="347">
        <f t="shared" si="242"/>
        <v>0</v>
      </c>
      <c r="W1327" s="347">
        <f t="shared" si="243"/>
        <v>0</v>
      </c>
      <c r="X1327" s="347">
        <f t="shared" si="244"/>
        <v>0</v>
      </c>
      <c r="Y1327" s="347">
        <f t="shared" si="245"/>
        <v>0</v>
      </c>
      <c r="Z1327" s="347">
        <f t="shared" si="246"/>
        <v>0</v>
      </c>
      <c r="AA1327" s="347">
        <f t="shared" si="247"/>
        <v>0</v>
      </c>
      <c r="AB1327" s="347" t="str">
        <f t="shared" si="248"/>
        <v/>
      </c>
      <c r="AC1327" s="347" t="str">
        <f t="shared" si="249"/>
        <v/>
      </c>
      <c r="AD1327" s="347" t="str">
        <f t="shared" si="250"/>
        <v/>
      </c>
      <c r="AE1327" s="347" t="str">
        <f t="shared" si="251"/>
        <v/>
      </c>
    </row>
    <row r="1328" spans="1:31" s="344" customFormat="1" ht="21" customHeight="1" x14ac:dyDescent="0.25">
      <c r="A1328" s="346" t="s">
        <v>14496</v>
      </c>
      <c r="B1328" s="346" t="s">
        <v>16537</v>
      </c>
      <c r="C1328" s="346" t="s">
        <v>15134</v>
      </c>
      <c r="D1328" s="346" t="s">
        <v>4</v>
      </c>
      <c r="E1328" s="346" t="s">
        <v>103</v>
      </c>
      <c r="F1328" s="346">
        <v>1</v>
      </c>
      <c r="G1328" s="346">
        <v>4</v>
      </c>
      <c r="H1328" s="346">
        <v>0</v>
      </c>
      <c r="I1328" s="346" t="s">
        <v>15134</v>
      </c>
      <c r="J1328" s="346"/>
      <c r="K1328" s="346" t="s">
        <v>15135</v>
      </c>
      <c r="L1328" s="346"/>
      <c r="M1328" s="346" t="s">
        <v>15134</v>
      </c>
      <c r="N1328" s="346" t="s">
        <v>1480</v>
      </c>
      <c r="O1328" s="346" t="s">
        <v>15136</v>
      </c>
      <c r="P1328" s="346" t="s">
        <v>156</v>
      </c>
      <c r="Q1328" s="346" t="s">
        <v>152</v>
      </c>
      <c r="R1328" s="347">
        <f t="shared" si="238"/>
        <v>0</v>
      </c>
      <c r="S1328" s="347">
        <f t="shared" si="239"/>
        <v>0</v>
      </c>
      <c r="T1328" s="347">
        <f t="shared" si="240"/>
        <v>0</v>
      </c>
      <c r="U1328" s="347">
        <f t="shared" si="241"/>
        <v>0</v>
      </c>
      <c r="V1328" s="347">
        <f t="shared" si="242"/>
        <v>0</v>
      </c>
      <c r="W1328" s="347">
        <f t="shared" si="243"/>
        <v>0</v>
      </c>
      <c r="X1328" s="347">
        <f t="shared" si="244"/>
        <v>0</v>
      </c>
      <c r="Y1328" s="347">
        <f t="shared" si="245"/>
        <v>0</v>
      </c>
      <c r="Z1328" s="347">
        <f t="shared" si="246"/>
        <v>0</v>
      </c>
      <c r="AA1328" s="347">
        <f t="shared" si="247"/>
        <v>0</v>
      </c>
      <c r="AB1328" s="347" t="str">
        <f t="shared" si="248"/>
        <v/>
      </c>
      <c r="AC1328" s="347" t="str">
        <f t="shared" si="249"/>
        <v/>
      </c>
      <c r="AD1328" s="347" t="str">
        <f t="shared" si="250"/>
        <v/>
      </c>
      <c r="AE1328" s="347" t="str">
        <f t="shared" si="251"/>
        <v/>
      </c>
    </row>
    <row r="1329" spans="1:31" s="344" customFormat="1" ht="21" customHeight="1" x14ac:dyDescent="0.25">
      <c r="A1329" s="346" t="s">
        <v>14496</v>
      </c>
      <c r="B1329" s="346" t="s">
        <v>16538</v>
      </c>
      <c r="C1329" s="346" t="s">
        <v>15138</v>
      </c>
      <c r="D1329" s="346" t="s">
        <v>4</v>
      </c>
      <c r="E1329" s="346" t="s">
        <v>103</v>
      </c>
      <c r="F1329" s="346">
        <v>2</v>
      </c>
      <c r="G1329" s="346">
        <v>3</v>
      </c>
      <c r="H1329" s="346">
        <v>0</v>
      </c>
      <c r="I1329" s="346" t="s">
        <v>15138</v>
      </c>
      <c r="J1329" s="346"/>
      <c r="K1329" s="346" t="s">
        <v>15139</v>
      </c>
      <c r="L1329" s="346"/>
      <c r="M1329" s="346" t="s">
        <v>15138</v>
      </c>
      <c r="N1329" s="346" t="s">
        <v>15140</v>
      </c>
      <c r="O1329" s="346" t="s">
        <v>15141</v>
      </c>
      <c r="P1329" s="346" t="s">
        <v>141</v>
      </c>
      <c r="Q1329" s="346" t="s">
        <v>15142</v>
      </c>
      <c r="R1329" s="347">
        <f t="shared" si="238"/>
        <v>0</v>
      </c>
      <c r="S1329" s="347">
        <f t="shared" si="239"/>
        <v>0</v>
      </c>
      <c r="T1329" s="347">
        <f t="shared" si="240"/>
        <v>0</v>
      </c>
      <c r="U1329" s="347">
        <f t="shared" si="241"/>
        <v>0</v>
      </c>
      <c r="V1329" s="347">
        <f t="shared" si="242"/>
        <v>0</v>
      </c>
      <c r="W1329" s="347">
        <f t="shared" si="243"/>
        <v>0</v>
      </c>
      <c r="X1329" s="347">
        <f t="shared" si="244"/>
        <v>0</v>
      </c>
      <c r="Y1329" s="347">
        <f t="shared" si="245"/>
        <v>0</v>
      </c>
      <c r="Z1329" s="347">
        <f t="shared" si="246"/>
        <v>0</v>
      </c>
      <c r="AA1329" s="347">
        <f t="shared" si="247"/>
        <v>0</v>
      </c>
      <c r="AB1329" s="347" t="str">
        <f t="shared" si="248"/>
        <v/>
      </c>
      <c r="AC1329" s="347" t="str">
        <f t="shared" si="249"/>
        <v/>
      </c>
      <c r="AD1329" s="347" t="str">
        <f t="shared" si="250"/>
        <v/>
      </c>
      <c r="AE1329" s="347" t="str">
        <f t="shared" si="251"/>
        <v/>
      </c>
    </row>
    <row r="1330" spans="1:31" s="344" customFormat="1" ht="21" customHeight="1" x14ac:dyDescent="0.25">
      <c r="A1330" s="346" t="s">
        <v>14496</v>
      </c>
      <c r="B1330" s="346" t="s">
        <v>16539</v>
      </c>
      <c r="C1330" s="346" t="s">
        <v>14933</v>
      </c>
      <c r="D1330" s="346" t="s">
        <v>4</v>
      </c>
      <c r="E1330" s="346" t="s">
        <v>103</v>
      </c>
      <c r="F1330" s="346">
        <v>3</v>
      </c>
      <c r="G1330" s="346">
        <v>3</v>
      </c>
      <c r="H1330" s="346">
        <v>0</v>
      </c>
      <c r="I1330" s="346" t="s">
        <v>14933</v>
      </c>
      <c r="J1330" s="346"/>
      <c r="K1330" s="346" t="s">
        <v>14934</v>
      </c>
      <c r="L1330" s="346"/>
      <c r="M1330" s="346" t="s">
        <v>14933</v>
      </c>
      <c r="N1330" s="346" t="s">
        <v>14935</v>
      </c>
      <c r="O1330" s="346" t="s">
        <v>14936</v>
      </c>
      <c r="P1330" s="346" t="s">
        <v>14937</v>
      </c>
      <c r="Q1330" s="346" t="s">
        <v>14938</v>
      </c>
      <c r="R1330" s="347">
        <f t="shared" si="238"/>
        <v>0</v>
      </c>
      <c r="S1330" s="347">
        <f t="shared" si="239"/>
        <v>0</v>
      </c>
      <c r="T1330" s="347">
        <f t="shared" si="240"/>
        <v>0</v>
      </c>
      <c r="U1330" s="347">
        <f t="shared" si="241"/>
        <v>0</v>
      </c>
      <c r="V1330" s="347">
        <f t="shared" si="242"/>
        <v>0</v>
      </c>
      <c r="W1330" s="347">
        <f t="shared" si="243"/>
        <v>0</v>
      </c>
      <c r="X1330" s="347">
        <f t="shared" si="244"/>
        <v>0</v>
      </c>
      <c r="Y1330" s="347">
        <f t="shared" si="245"/>
        <v>0</v>
      </c>
      <c r="Z1330" s="347">
        <f t="shared" si="246"/>
        <v>0</v>
      </c>
      <c r="AA1330" s="347">
        <f t="shared" si="247"/>
        <v>0</v>
      </c>
      <c r="AB1330" s="347" t="str">
        <f t="shared" si="248"/>
        <v/>
      </c>
      <c r="AC1330" s="347" t="str">
        <f t="shared" si="249"/>
        <v/>
      </c>
      <c r="AD1330" s="347" t="str">
        <f t="shared" si="250"/>
        <v/>
      </c>
      <c r="AE1330" s="347" t="str">
        <f t="shared" si="251"/>
        <v/>
      </c>
    </row>
    <row r="1331" spans="1:31" s="344" customFormat="1" ht="21" customHeight="1" x14ac:dyDescent="0.25">
      <c r="A1331" s="346" t="s">
        <v>14496</v>
      </c>
      <c r="B1331" s="346" t="s">
        <v>16540</v>
      </c>
      <c r="C1331" s="346" t="s">
        <v>14940</v>
      </c>
      <c r="D1331" s="346" t="s">
        <v>4</v>
      </c>
      <c r="E1331" s="346" t="s">
        <v>103</v>
      </c>
      <c r="F1331" s="346">
        <v>4</v>
      </c>
      <c r="G1331" s="346">
        <v>2</v>
      </c>
      <c r="H1331" s="346">
        <v>0</v>
      </c>
      <c r="I1331" s="346" t="s">
        <v>14940</v>
      </c>
      <c r="J1331" s="346"/>
      <c r="K1331" s="346" t="s">
        <v>14941</v>
      </c>
      <c r="L1331" s="346"/>
      <c r="M1331" s="346" t="s">
        <v>14940</v>
      </c>
      <c r="N1331" s="346" t="s">
        <v>126</v>
      </c>
      <c r="O1331" s="346" t="s">
        <v>14942</v>
      </c>
      <c r="P1331" s="346" t="s">
        <v>14943</v>
      </c>
      <c r="Q1331" s="346" t="s">
        <v>14944</v>
      </c>
      <c r="R1331" s="347">
        <f t="shared" si="238"/>
        <v>0</v>
      </c>
      <c r="S1331" s="347">
        <f t="shared" si="239"/>
        <v>0</v>
      </c>
      <c r="T1331" s="347">
        <f t="shared" si="240"/>
        <v>0</v>
      </c>
      <c r="U1331" s="347">
        <f t="shared" si="241"/>
        <v>0</v>
      </c>
      <c r="V1331" s="347">
        <f t="shared" si="242"/>
        <v>0</v>
      </c>
      <c r="W1331" s="347">
        <f t="shared" si="243"/>
        <v>0</v>
      </c>
      <c r="X1331" s="347">
        <f t="shared" si="244"/>
        <v>0</v>
      </c>
      <c r="Y1331" s="347">
        <f t="shared" si="245"/>
        <v>0</v>
      </c>
      <c r="Z1331" s="347">
        <f t="shared" si="246"/>
        <v>0</v>
      </c>
      <c r="AA1331" s="347">
        <f t="shared" si="247"/>
        <v>0</v>
      </c>
      <c r="AB1331" s="347" t="str">
        <f t="shared" si="248"/>
        <v/>
      </c>
      <c r="AC1331" s="347" t="str">
        <f t="shared" si="249"/>
        <v/>
      </c>
      <c r="AD1331" s="347" t="str">
        <f t="shared" si="250"/>
        <v/>
      </c>
      <c r="AE1331" s="347" t="str">
        <f t="shared" si="251"/>
        <v/>
      </c>
    </row>
    <row r="1332" spans="1:31" s="344" customFormat="1" ht="21" customHeight="1" x14ac:dyDescent="0.25">
      <c r="A1332" s="346" t="s">
        <v>14496</v>
      </c>
      <c r="B1332" s="346" t="s">
        <v>16541</v>
      </c>
      <c r="C1332" s="346" t="s">
        <v>14946</v>
      </c>
      <c r="D1332" s="346" t="s">
        <v>4</v>
      </c>
      <c r="E1332" s="346" t="s">
        <v>103</v>
      </c>
      <c r="F1332" s="346">
        <v>5</v>
      </c>
      <c r="G1332" s="346">
        <v>2</v>
      </c>
      <c r="H1332" s="346">
        <v>0</v>
      </c>
      <c r="I1332" s="346" t="s">
        <v>14946</v>
      </c>
      <c r="J1332" s="346"/>
      <c r="K1332" s="346" t="s">
        <v>14947</v>
      </c>
      <c r="L1332" s="346"/>
      <c r="M1332" s="346" t="s">
        <v>14946</v>
      </c>
      <c r="N1332" s="346" t="s">
        <v>14948</v>
      </c>
      <c r="O1332" s="346" t="s">
        <v>14949</v>
      </c>
      <c r="P1332" s="346" t="s">
        <v>14950</v>
      </c>
      <c r="Q1332" s="346" t="s">
        <v>14951</v>
      </c>
      <c r="R1332" s="347">
        <f t="shared" si="238"/>
        <v>0</v>
      </c>
      <c r="S1332" s="347">
        <f t="shared" si="239"/>
        <v>0</v>
      </c>
      <c r="T1332" s="347">
        <f t="shared" si="240"/>
        <v>0</v>
      </c>
      <c r="U1332" s="347">
        <f t="shared" si="241"/>
        <v>0</v>
      </c>
      <c r="V1332" s="347">
        <f t="shared" si="242"/>
        <v>0</v>
      </c>
      <c r="W1332" s="347">
        <f t="shared" si="243"/>
        <v>0</v>
      </c>
      <c r="X1332" s="347">
        <f t="shared" si="244"/>
        <v>0</v>
      </c>
      <c r="Y1332" s="347">
        <f t="shared" si="245"/>
        <v>0</v>
      </c>
      <c r="Z1332" s="347">
        <f t="shared" si="246"/>
        <v>0</v>
      </c>
      <c r="AA1332" s="347">
        <f t="shared" si="247"/>
        <v>0</v>
      </c>
      <c r="AB1332" s="347" t="str">
        <f t="shared" si="248"/>
        <v/>
      </c>
      <c r="AC1332" s="347" t="str">
        <f t="shared" si="249"/>
        <v/>
      </c>
      <c r="AD1332" s="347" t="str">
        <f t="shared" si="250"/>
        <v/>
      </c>
      <c r="AE1332" s="347" t="str">
        <f t="shared" si="251"/>
        <v/>
      </c>
    </row>
    <row r="1333" spans="1:31" s="344" customFormat="1" ht="21" customHeight="1" x14ac:dyDescent="0.25">
      <c r="A1333" s="346" t="s">
        <v>14496</v>
      </c>
      <c r="B1333" s="346" t="s">
        <v>16542</v>
      </c>
      <c r="C1333" s="346" t="s">
        <v>15134</v>
      </c>
      <c r="D1333" s="346" t="s">
        <v>1</v>
      </c>
      <c r="E1333" s="346" t="s">
        <v>103</v>
      </c>
      <c r="F1333" s="346">
        <v>1</v>
      </c>
      <c r="G1333" s="346">
        <v>0</v>
      </c>
      <c r="H1333" s="346">
        <v>3</v>
      </c>
      <c r="I1333" s="346"/>
      <c r="J1333" s="346" t="s">
        <v>15134</v>
      </c>
      <c r="K1333" s="346"/>
      <c r="L1333" s="346" t="s">
        <v>15147</v>
      </c>
      <c r="M1333" s="346" t="s">
        <v>15134</v>
      </c>
      <c r="N1333" s="346" t="s">
        <v>1480</v>
      </c>
      <c r="O1333" s="346" t="s">
        <v>15136</v>
      </c>
      <c r="P1333" s="346" t="s">
        <v>156</v>
      </c>
      <c r="Q1333" s="346" t="s">
        <v>152</v>
      </c>
      <c r="R1333" s="347">
        <f t="shared" si="238"/>
        <v>0</v>
      </c>
      <c r="S1333" s="347">
        <f t="shared" si="239"/>
        <v>0</v>
      </c>
      <c r="T1333" s="347">
        <f t="shared" si="240"/>
        <v>0</v>
      </c>
      <c r="U1333" s="347">
        <f t="shared" si="241"/>
        <v>0</v>
      </c>
      <c r="V1333" s="347">
        <f t="shared" si="242"/>
        <v>0</v>
      </c>
      <c r="W1333" s="347">
        <f t="shared" si="243"/>
        <v>0</v>
      </c>
      <c r="X1333" s="347">
        <f t="shared" si="244"/>
        <v>0</v>
      </c>
      <c r="Y1333" s="347">
        <f t="shared" si="245"/>
        <v>0</v>
      </c>
      <c r="Z1333" s="347">
        <f t="shared" si="246"/>
        <v>0</v>
      </c>
      <c r="AA1333" s="347">
        <f t="shared" si="247"/>
        <v>0</v>
      </c>
      <c r="AB1333" s="347" t="str">
        <f t="shared" si="248"/>
        <v/>
      </c>
      <c r="AC1333" s="347" t="str">
        <f t="shared" si="249"/>
        <v/>
      </c>
      <c r="AD1333" s="347" t="str">
        <f t="shared" si="250"/>
        <v/>
      </c>
      <c r="AE1333" s="347" t="str">
        <f t="shared" si="251"/>
        <v/>
      </c>
    </row>
    <row r="1334" spans="1:31" s="344" customFormat="1" ht="21" customHeight="1" x14ac:dyDescent="0.25">
      <c r="A1334" s="346" t="s">
        <v>14496</v>
      </c>
      <c r="B1334" s="346" t="s">
        <v>16543</v>
      </c>
      <c r="C1334" s="346" t="s">
        <v>15138</v>
      </c>
      <c r="D1334" s="346" t="s">
        <v>1</v>
      </c>
      <c r="E1334" s="346" t="s">
        <v>103</v>
      </c>
      <c r="F1334" s="346">
        <v>2</v>
      </c>
      <c r="G1334" s="346">
        <v>0</v>
      </c>
      <c r="H1334" s="346">
        <v>3</v>
      </c>
      <c r="I1334" s="346"/>
      <c r="J1334" s="346" t="s">
        <v>15138</v>
      </c>
      <c r="K1334" s="346"/>
      <c r="L1334" s="346" t="s">
        <v>15149</v>
      </c>
      <c r="M1334" s="346" t="s">
        <v>15138</v>
      </c>
      <c r="N1334" s="346" t="s">
        <v>15140</v>
      </c>
      <c r="O1334" s="346" t="s">
        <v>15141</v>
      </c>
      <c r="P1334" s="346" t="s">
        <v>141</v>
      </c>
      <c r="Q1334" s="346" t="s">
        <v>15142</v>
      </c>
      <c r="R1334" s="347">
        <f t="shared" si="238"/>
        <v>0</v>
      </c>
      <c r="S1334" s="347">
        <f t="shared" si="239"/>
        <v>0</v>
      </c>
      <c r="T1334" s="347">
        <f t="shared" si="240"/>
        <v>0</v>
      </c>
      <c r="U1334" s="347">
        <f t="shared" si="241"/>
        <v>0</v>
      </c>
      <c r="V1334" s="347">
        <f t="shared" si="242"/>
        <v>0</v>
      </c>
      <c r="W1334" s="347">
        <f t="shared" si="243"/>
        <v>0</v>
      </c>
      <c r="X1334" s="347">
        <f t="shared" si="244"/>
        <v>0</v>
      </c>
      <c r="Y1334" s="347">
        <f t="shared" si="245"/>
        <v>0</v>
      </c>
      <c r="Z1334" s="347">
        <f t="shared" si="246"/>
        <v>0</v>
      </c>
      <c r="AA1334" s="347">
        <f t="shared" si="247"/>
        <v>0</v>
      </c>
      <c r="AB1334" s="347" t="str">
        <f t="shared" si="248"/>
        <v/>
      </c>
      <c r="AC1334" s="347" t="str">
        <f t="shared" si="249"/>
        <v/>
      </c>
      <c r="AD1334" s="347" t="str">
        <f t="shared" si="250"/>
        <v/>
      </c>
      <c r="AE1334" s="347" t="str">
        <f t="shared" si="251"/>
        <v/>
      </c>
    </row>
    <row r="1335" spans="1:31" s="344" customFormat="1" ht="21" customHeight="1" x14ac:dyDescent="0.25">
      <c r="A1335" s="346" t="s">
        <v>14496</v>
      </c>
      <c r="B1335" s="346" t="s">
        <v>16544</v>
      </c>
      <c r="C1335" s="346" t="s">
        <v>14940</v>
      </c>
      <c r="D1335" s="346" t="s">
        <v>1</v>
      </c>
      <c r="E1335" s="346" t="s">
        <v>103</v>
      </c>
      <c r="F1335" s="346">
        <v>3</v>
      </c>
      <c r="G1335" s="346">
        <v>0</v>
      </c>
      <c r="H1335" s="346">
        <v>2</v>
      </c>
      <c r="I1335" s="346"/>
      <c r="J1335" s="346" t="s">
        <v>14940</v>
      </c>
      <c r="K1335" s="346"/>
      <c r="L1335" s="346" t="s">
        <v>14957</v>
      </c>
      <c r="M1335" s="346" t="s">
        <v>14940</v>
      </c>
      <c r="N1335" s="346" t="s">
        <v>126</v>
      </c>
      <c r="O1335" s="346" t="s">
        <v>14942</v>
      </c>
      <c r="P1335" s="346" t="s">
        <v>14943</v>
      </c>
      <c r="Q1335" s="346" t="s">
        <v>14944</v>
      </c>
      <c r="R1335" s="347">
        <f t="shared" si="238"/>
        <v>0</v>
      </c>
      <c r="S1335" s="347">
        <f t="shared" si="239"/>
        <v>0</v>
      </c>
      <c r="T1335" s="347">
        <f t="shared" si="240"/>
        <v>0</v>
      </c>
      <c r="U1335" s="347">
        <f t="shared" si="241"/>
        <v>0</v>
      </c>
      <c r="V1335" s="347">
        <f t="shared" si="242"/>
        <v>0</v>
      </c>
      <c r="W1335" s="347">
        <f t="shared" si="243"/>
        <v>0</v>
      </c>
      <c r="X1335" s="347">
        <f t="shared" si="244"/>
        <v>0</v>
      </c>
      <c r="Y1335" s="347">
        <f t="shared" si="245"/>
        <v>0</v>
      </c>
      <c r="Z1335" s="347">
        <f t="shared" si="246"/>
        <v>0</v>
      </c>
      <c r="AA1335" s="347">
        <f t="shared" si="247"/>
        <v>0</v>
      </c>
      <c r="AB1335" s="347" t="str">
        <f t="shared" si="248"/>
        <v/>
      </c>
      <c r="AC1335" s="347" t="str">
        <f t="shared" si="249"/>
        <v/>
      </c>
      <c r="AD1335" s="347" t="str">
        <f t="shared" si="250"/>
        <v/>
      </c>
      <c r="AE1335" s="347" t="str">
        <f t="shared" si="251"/>
        <v/>
      </c>
    </row>
    <row r="1336" spans="1:31" s="344" customFormat="1" ht="21" customHeight="1" x14ac:dyDescent="0.25">
      <c r="A1336" s="346" t="s">
        <v>14496</v>
      </c>
      <c r="B1336" s="346" t="s">
        <v>16545</v>
      </c>
      <c r="C1336" s="346" t="s">
        <v>14946</v>
      </c>
      <c r="D1336" s="346" t="s">
        <v>1</v>
      </c>
      <c r="E1336" s="346" t="s">
        <v>103</v>
      </c>
      <c r="F1336" s="346">
        <v>4</v>
      </c>
      <c r="G1336" s="346">
        <v>0</v>
      </c>
      <c r="H1336" s="346">
        <v>2</v>
      </c>
      <c r="I1336" s="346"/>
      <c r="J1336" s="346" t="s">
        <v>14946</v>
      </c>
      <c r="K1336" s="346"/>
      <c r="L1336" s="346" t="s">
        <v>14959</v>
      </c>
      <c r="M1336" s="346" t="s">
        <v>14946</v>
      </c>
      <c r="N1336" s="346" t="s">
        <v>14948</v>
      </c>
      <c r="O1336" s="346" t="s">
        <v>14949</v>
      </c>
      <c r="P1336" s="346" t="s">
        <v>14950</v>
      </c>
      <c r="Q1336" s="346" t="s">
        <v>14951</v>
      </c>
      <c r="R1336" s="347">
        <f t="shared" si="238"/>
        <v>0</v>
      </c>
      <c r="S1336" s="347">
        <f t="shared" si="239"/>
        <v>0</v>
      </c>
      <c r="T1336" s="347">
        <f t="shared" si="240"/>
        <v>0</v>
      </c>
      <c r="U1336" s="347">
        <f t="shared" si="241"/>
        <v>0</v>
      </c>
      <c r="V1336" s="347">
        <f t="shared" si="242"/>
        <v>0</v>
      </c>
      <c r="W1336" s="347">
        <f t="shared" si="243"/>
        <v>0</v>
      </c>
      <c r="X1336" s="347">
        <f t="shared" si="244"/>
        <v>0</v>
      </c>
      <c r="Y1336" s="347">
        <f t="shared" si="245"/>
        <v>0</v>
      </c>
      <c r="Z1336" s="347">
        <f t="shared" si="246"/>
        <v>0</v>
      </c>
      <c r="AA1336" s="347">
        <f t="shared" si="247"/>
        <v>0</v>
      </c>
      <c r="AB1336" s="347" t="str">
        <f t="shared" si="248"/>
        <v/>
      </c>
      <c r="AC1336" s="347" t="str">
        <f t="shared" si="249"/>
        <v/>
      </c>
      <c r="AD1336" s="347" t="str">
        <f t="shared" si="250"/>
        <v/>
      </c>
      <c r="AE1336" s="347" t="str">
        <f t="shared" si="251"/>
        <v/>
      </c>
    </row>
    <row r="1337" spans="1:31" s="344" customFormat="1" ht="21" customHeight="1" x14ac:dyDescent="0.25">
      <c r="A1337" s="346" t="s">
        <v>14496</v>
      </c>
      <c r="B1337" s="346" t="s">
        <v>16546</v>
      </c>
      <c r="C1337" s="346" t="s">
        <v>16547</v>
      </c>
      <c r="D1337" s="346" t="s">
        <v>1</v>
      </c>
      <c r="E1337" s="346" t="s">
        <v>14954</v>
      </c>
      <c r="F1337" s="346">
        <v>5</v>
      </c>
      <c r="G1337" s="346">
        <v>0</v>
      </c>
      <c r="H1337" s="346">
        <v>0</v>
      </c>
      <c r="I1337" s="346"/>
      <c r="J1337" s="346"/>
      <c r="K1337" s="346"/>
      <c r="L1337" s="346"/>
      <c r="M1337" s="346"/>
      <c r="N1337" s="346"/>
      <c r="O1337" s="346"/>
      <c r="P1337" s="346"/>
      <c r="Q1337" s="346"/>
      <c r="R1337" s="347">
        <f t="shared" si="238"/>
        <v>0</v>
      </c>
      <c r="S1337" s="347">
        <f t="shared" si="239"/>
        <v>0</v>
      </c>
      <c r="T1337" s="347">
        <f t="shared" si="240"/>
        <v>0</v>
      </c>
      <c r="U1337" s="347">
        <f t="shared" si="241"/>
        <v>0</v>
      </c>
      <c r="V1337" s="347">
        <f t="shared" si="242"/>
        <v>0</v>
      </c>
      <c r="W1337" s="347">
        <f t="shared" si="243"/>
        <v>0</v>
      </c>
      <c r="X1337" s="347">
        <f t="shared" si="244"/>
        <v>0</v>
      </c>
      <c r="Y1337" s="347">
        <f t="shared" si="245"/>
        <v>0</v>
      </c>
      <c r="Z1337" s="347">
        <f t="shared" si="246"/>
        <v>0</v>
      </c>
      <c r="AA1337" s="347">
        <f t="shared" si="247"/>
        <v>0</v>
      </c>
      <c r="AB1337" s="347" t="str">
        <f t="shared" si="248"/>
        <v/>
      </c>
      <c r="AC1337" s="347" t="str">
        <f t="shared" si="249"/>
        <v/>
      </c>
      <c r="AD1337" s="347" t="str">
        <f t="shared" si="250"/>
        <v/>
      </c>
      <c r="AE1337" s="347" t="str">
        <f t="shared" si="251"/>
        <v/>
      </c>
    </row>
    <row r="1338" spans="1:31" s="344" customFormat="1" ht="21" customHeight="1" x14ac:dyDescent="0.25">
      <c r="A1338" s="346" t="s">
        <v>14506</v>
      </c>
      <c r="B1338" s="346" t="s">
        <v>16548</v>
      </c>
      <c r="C1338" s="346" t="s">
        <v>15190</v>
      </c>
      <c r="D1338" s="346" t="s">
        <v>4</v>
      </c>
      <c r="E1338" s="346" t="s">
        <v>103</v>
      </c>
      <c r="F1338" s="346">
        <v>1</v>
      </c>
      <c r="G1338" s="346">
        <v>3</v>
      </c>
      <c r="H1338" s="346">
        <v>0</v>
      </c>
      <c r="I1338" s="346" t="s">
        <v>15190</v>
      </c>
      <c r="J1338" s="346"/>
      <c r="K1338" s="346" t="s">
        <v>15191</v>
      </c>
      <c r="L1338" s="346"/>
      <c r="M1338" s="346" t="s">
        <v>15190</v>
      </c>
      <c r="N1338" s="346" t="s">
        <v>146</v>
      </c>
      <c r="O1338" s="346" t="s">
        <v>15192</v>
      </c>
      <c r="P1338" s="346" t="s">
        <v>15193</v>
      </c>
      <c r="Q1338" s="346" t="s">
        <v>15194</v>
      </c>
      <c r="R1338" s="347">
        <f t="shared" si="238"/>
        <v>0</v>
      </c>
      <c r="S1338" s="347">
        <f t="shared" si="239"/>
        <v>0</v>
      </c>
      <c r="T1338" s="347">
        <f t="shared" si="240"/>
        <v>0</v>
      </c>
      <c r="U1338" s="347">
        <f t="shared" si="241"/>
        <v>0</v>
      </c>
      <c r="V1338" s="347">
        <f t="shared" si="242"/>
        <v>0</v>
      </c>
      <c r="W1338" s="347">
        <f t="shared" si="243"/>
        <v>0</v>
      </c>
      <c r="X1338" s="347">
        <f t="shared" si="244"/>
        <v>0</v>
      </c>
      <c r="Y1338" s="347">
        <f t="shared" si="245"/>
        <v>0</v>
      </c>
      <c r="Z1338" s="347">
        <f t="shared" si="246"/>
        <v>0</v>
      </c>
      <c r="AA1338" s="347">
        <f t="shared" si="247"/>
        <v>0</v>
      </c>
      <c r="AB1338" s="347" t="str">
        <f t="shared" si="248"/>
        <v/>
      </c>
      <c r="AC1338" s="347" t="str">
        <f t="shared" si="249"/>
        <v/>
      </c>
      <c r="AD1338" s="347" t="str">
        <f t="shared" si="250"/>
        <v/>
      </c>
      <c r="AE1338" s="347" t="str">
        <f t="shared" si="251"/>
        <v/>
      </c>
    </row>
    <row r="1339" spans="1:31" s="344" customFormat="1" ht="21" customHeight="1" x14ac:dyDescent="0.25">
      <c r="A1339" s="346" t="s">
        <v>14506</v>
      </c>
      <c r="B1339" s="346" t="s">
        <v>16549</v>
      </c>
      <c r="C1339" s="346" t="s">
        <v>15196</v>
      </c>
      <c r="D1339" s="346" t="s">
        <v>4</v>
      </c>
      <c r="E1339" s="346" t="s">
        <v>103</v>
      </c>
      <c r="F1339" s="346">
        <v>2</v>
      </c>
      <c r="G1339" s="346">
        <v>3</v>
      </c>
      <c r="H1339" s="346">
        <v>0</v>
      </c>
      <c r="I1339" s="346" t="s">
        <v>15196</v>
      </c>
      <c r="J1339" s="346"/>
      <c r="K1339" s="346" t="s">
        <v>15197</v>
      </c>
      <c r="L1339" s="346"/>
      <c r="M1339" s="346" t="s">
        <v>15196</v>
      </c>
      <c r="N1339" s="346" t="s">
        <v>147</v>
      </c>
      <c r="O1339" s="346" t="s">
        <v>16550</v>
      </c>
      <c r="P1339" s="346"/>
      <c r="Q1339" s="346"/>
      <c r="R1339" s="347">
        <f t="shared" si="238"/>
        <v>0</v>
      </c>
      <c r="S1339" s="347">
        <f t="shared" si="239"/>
        <v>0</v>
      </c>
      <c r="T1339" s="347">
        <f t="shared" si="240"/>
        <v>0</v>
      </c>
      <c r="U1339" s="347">
        <f t="shared" si="241"/>
        <v>0</v>
      </c>
      <c r="V1339" s="347">
        <f t="shared" si="242"/>
        <v>0</v>
      </c>
      <c r="W1339" s="347">
        <f t="shared" si="243"/>
        <v>0</v>
      </c>
      <c r="X1339" s="347">
        <f t="shared" si="244"/>
        <v>0</v>
      </c>
      <c r="Y1339" s="347">
        <f t="shared" si="245"/>
        <v>0</v>
      </c>
      <c r="Z1339" s="347">
        <f t="shared" si="246"/>
        <v>0</v>
      </c>
      <c r="AA1339" s="347">
        <f t="shared" si="247"/>
        <v>0</v>
      </c>
      <c r="AB1339" s="347" t="str">
        <f t="shared" si="248"/>
        <v/>
      </c>
      <c r="AC1339" s="347" t="str">
        <f t="shared" si="249"/>
        <v/>
      </c>
      <c r="AD1339" s="347" t="str">
        <f t="shared" si="250"/>
        <v/>
      </c>
      <c r="AE1339" s="347" t="str">
        <f t="shared" si="251"/>
        <v/>
      </c>
    </row>
    <row r="1340" spans="1:31" s="344" customFormat="1" ht="21" customHeight="1" x14ac:dyDescent="0.25">
      <c r="A1340" s="346" t="s">
        <v>14506</v>
      </c>
      <c r="B1340" s="346" t="s">
        <v>16551</v>
      </c>
      <c r="C1340" s="346" t="s">
        <v>14933</v>
      </c>
      <c r="D1340" s="346" t="s">
        <v>4</v>
      </c>
      <c r="E1340" s="346" t="s">
        <v>103</v>
      </c>
      <c r="F1340" s="346">
        <v>3</v>
      </c>
      <c r="G1340" s="346">
        <v>3</v>
      </c>
      <c r="H1340" s="346">
        <v>0</v>
      </c>
      <c r="I1340" s="346" t="s">
        <v>14933</v>
      </c>
      <c r="J1340" s="346"/>
      <c r="K1340" s="346" t="s">
        <v>14934</v>
      </c>
      <c r="L1340" s="346"/>
      <c r="M1340" s="346" t="s">
        <v>14933</v>
      </c>
      <c r="N1340" s="346" t="s">
        <v>14935</v>
      </c>
      <c r="O1340" s="346" t="s">
        <v>14936</v>
      </c>
      <c r="P1340" s="346" t="s">
        <v>14937</v>
      </c>
      <c r="Q1340" s="346" t="s">
        <v>14938</v>
      </c>
      <c r="R1340" s="347">
        <f t="shared" ref="R1340:R1403" si="252">IF(AND($A1340=$B$20,$D1340="PRO",$E1340="POS"),1,0)</f>
        <v>0</v>
      </c>
      <c r="S1340" s="347">
        <f t="shared" ref="S1340:S1403" si="253">IF(AND($A1340=$B$20,$D1340="CFA",$E1340="POS"),1,0)</f>
        <v>0</v>
      </c>
      <c r="T1340" s="347">
        <f t="shared" ref="T1340:T1403" si="254">IF($R1340=0,0,IF(OR(AND($M1340&lt;&gt;"",ISNUMBER(SEARCH($M1340,$B$5))),AND($N1340&lt;&gt;"",ISNUMBER(SEARCH($N1340,$B$5)),OR($O1340="",ISNUMBER(SEARCH($O1340,$B$5))))),1,0))</f>
        <v>0</v>
      </c>
      <c r="U1340" s="347">
        <f t="shared" ref="U1340:U1403" si="255">IF($R1340=0,0,IF(OR(AND($M1340&lt;&gt;"",ISNUMBER(SEARCH($M1340,$B$5&amp;" "&amp;$B$10))),AND($N1340&lt;&gt;"",ISNUMBER(SEARCH($N1340,$B$5&amp;" "&amp;$B$10)),OR($O1340="",ISNUMBER(SEARCH($O1340,$B$5&amp;" "&amp;$B$10))))),1,0))</f>
        <v>0</v>
      </c>
      <c r="V1340" s="347">
        <f t="shared" ref="V1340:V1403" si="256">IF($S1340=0,0,IF(OR(AND($M1340&lt;&gt;"",ISNUMBER(SEARCH($M1340,$D$5))),AND($N1340&lt;&gt;"",ISNUMBER(SEARCH($N1340,$D$5)),OR($O1340="",ISNUMBER(SEARCH($O1340,$D$5))))),1,0))</f>
        <v>0</v>
      </c>
      <c r="W1340" s="347">
        <f t="shared" ref="W1340:W1403" si="257">IF($S1340=0,0,IF(OR(AND($M1340&lt;&gt;"",ISNUMBER(SEARCH($M1340,$D$5&amp;" "&amp;$D$10))),AND($N1340&lt;&gt;"",ISNUMBER(SEARCH($N1340,$D$5&amp;" "&amp;$D$10)),OR($O1340="",ISNUMBER(SEARCH($O1340,$D$5&amp;" "&amp;$D$10))))),1,0))</f>
        <v>0</v>
      </c>
      <c r="X1340" s="347">
        <f t="shared" ref="X1340:X1403" si="258">IF($T1340=1,$G1340,0)</f>
        <v>0</v>
      </c>
      <c r="Y1340" s="347">
        <f t="shared" ref="Y1340:Y1403" si="259">IF($U1340=1,$G1340,0)</f>
        <v>0</v>
      </c>
      <c r="Z1340" s="347">
        <f t="shared" ref="Z1340:Z1403" si="260">IF($V1340=1,$H1340,0)</f>
        <v>0</v>
      </c>
      <c r="AA1340" s="347">
        <f t="shared" ref="AA1340:AA1403" si="261">IF($W1340=1,$H1340,0)</f>
        <v>0</v>
      </c>
      <c r="AB1340" s="347" t="str">
        <f t="shared" ref="AB1340:AB1403" si="262">IF(AND($R1340=1,$T1340=0),$F1340+ROW()/100000,"")</f>
        <v/>
      </c>
      <c r="AC1340" s="347" t="str">
        <f t="shared" ref="AC1340:AC1403" si="263">IF(AND($R1340=1,$U1340=0),$F1340+ROW()/100000,"")</f>
        <v/>
      </c>
      <c r="AD1340" s="347" t="str">
        <f t="shared" ref="AD1340:AD1403" si="264">IF(AND($S1340=1,$V1340=0),$F1340+ROW()/100000,"")</f>
        <v/>
      </c>
      <c r="AE1340" s="347" t="str">
        <f t="shared" ref="AE1340:AE1403" si="265">IF(AND($S1340=1,$W1340=0),$F1340+ROW()/100000,"")</f>
        <v/>
      </c>
    </row>
    <row r="1341" spans="1:31" s="344" customFormat="1" ht="21" customHeight="1" x14ac:dyDescent="0.25">
      <c r="A1341" s="346" t="s">
        <v>14506</v>
      </c>
      <c r="B1341" s="346" t="s">
        <v>16552</v>
      </c>
      <c r="C1341" s="346" t="s">
        <v>14940</v>
      </c>
      <c r="D1341" s="346" t="s">
        <v>4</v>
      </c>
      <c r="E1341" s="346" t="s">
        <v>103</v>
      </c>
      <c r="F1341" s="346">
        <v>4</v>
      </c>
      <c r="G1341" s="346">
        <v>2</v>
      </c>
      <c r="H1341" s="346">
        <v>0</v>
      </c>
      <c r="I1341" s="346" t="s">
        <v>14940</v>
      </c>
      <c r="J1341" s="346"/>
      <c r="K1341" s="346" t="s">
        <v>14941</v>
      </c>
      <c r="L1341" s="346"/>
      <c r="M1341" s="346" t="s">
        <v>14940</v>
      </c>
      <c r="N1341" s="346" t="s">
        <v>126</v>
      </c>
      <c r="O1341" s="346" t="s">
        <v>14942</v>
      </c>
      <c r="P1341" s="346" t="s">
        <v>14943</v>
      </c>
      <c r="Q1341" s="346" t="s">
        <v>14944</v>
      </c>
      <c r="R1341" s="347">
        <f t="shared" si="252"/>
        <v>0</v>
      </c>
      <c r="S1341" s="347">
        <f t="shared" si="253"/>
        <v>0</v>
      </c>
      <c r="T1341" s="347">
        <f t="shared" si="254"/>
        <v>0</v>
      </c>
      <c r="U1341" s="347">
        <f t="shared" si="255"/>
        <v>0</v>
      </c>
      <c r="V1341" s="347">
        <f t="shared" si="256"/>
        <v>0</v>
      </c>
      <c r="W1341" s="347">
        <f t="shared" si="257"/>
        <v>0</v>
      </c>
      <c r="X1341" s="347">
        <f t="shared" si="258"/>
        <v>0</v>
      </c>
      <c r="Y1341" s="347">
        <f t="shared" si="259"/>
        <v>0</v>
      </c>
      <c r="Z1341" s="347">
        <f t="shared" si="260"/>
        <v>0</v>
      </c>
      <c r="AA1341" s="347">
        <f t="shared" si="261"/>
        <v>0</v>
      </c>
      <c r="AB1341" s="347" t="str">
        <f t="shared" si="262"/>
        <v/>
      </c>
      <c r="AC1341" s="347" t="str">
        <f t="shared" si="263"/>
        <v/>
      </c>
      <c r="AD1341" s="347" t="str">
        <f t="shared" si="264"/>
        <v/>
      </c>
      <c r="AE1341" s="347" t="str">
        <f t="shared" si="265"/>
        <v/>
      </c>
    </row>
    <row r="1342" spans="1:31" s="344" customFormat="1" ht="21" customHeight="1" x14ac:dyDescent="0.25">
      <c r="A1342" s="346" t="s">
        <v>14506</v>
      </c>
      <c r="B1342" s="346" t="s">
        <v>16553</v>
      </c>
      <c r="C1342" s="346" t="s">
        <v>14946</v>
      </c>
      <c r="D1342" s="346" t="s">
        <v>4</v>
      </c>
      <c r="E1342" s="346" t="s">
        <v>103</v>
      </c>
      <c r="F1342" s="346">
        <v>5</v>
      </c>
      <c r="G1342" s="346">
        <v>2</v>
      </c>
      <c r="H1342" s="346">
        <v>0</v>
      </c>
      <c r="I1342" s="346" t="s">
        <v>14946</v>
      </c>
      <c r="J1342" s="346"/>
      <c r="K1342" s="346" t="s">
        <v>14947</v>
      </c>
      <c r="L1342" s="346"/>
      <c r="M1342" s="346" t="s">
        <v>14946</v>
      </c>
      <c r="N1342" s="346" t="s">
        <v>14948</v>
      </c>
      <c r="O1342" s="346" t="s">
        <v>14949</v>
      </c>
      <c r="P1342" s="346" t="s">
        <v>14950</v>
      </c>
      <c r="Q1342" s="346" t="s">
        <v>14951</v>
      </c>
      <c r="R1342" s="347">
        <f t="shared" si="252"/>
        <v>0</v>
      </c>
      <c r="S1342" s="347">
        <f t="shared" si="253"/>
        <v>0</v>
      </c>
      <c r="T1342" s="347">
        <f t="shared" si="254"/>
        <v>0</v>
      </c>
      <c r="U1342" s="347">
        <f t="shared" si="255"/>
        <v>0</v>
      </c>
      <c r="V1342" s="347">
        <f t="shared" si="256"/>
        <v>0</v>
      </c>
      <c r="W1342" s="347">
        <f t="shared" si="257"/>
        <v>0</v>
      </c>
      <c r="X1342" s="347">
        <f t="shared" si="258"/>
        <v>0</v>
      </c>
      <c r="Y1342" s="347">
        <f t="shared" si="259"/>
        <v>0</v>
      </c>
      <c r="Z1342" s="347">
        <f t="shared" si="260"/>
        <v>0</v>
      </c>
      <c r="AA1342" s="347">
        <f t="shared" si="261"/>
        <v>0</v>
      </c>
      <c r="AB1342" s="347" t="str">
        <f t="shared" si="262"/>
        <v/>
      </c>
      <c r="AC1342" s="347" t="str">
        <f t="shared" si="263"/>
        <v/>
      </c>
      <c r="AD1342" s="347" t="str">
        <f t="shared" si="264"/>
        <v/>
      </c>
      <c r="AE1342" s="347" t="str">
        <f t="shared" si="265"/>
        <v/>
      </c>
    </row>
    <row r="1343" spans="1:31" s="344" customFormat="1" ht="21" customHeight="1" x14ac:dyDescent="0.25">
      <c r="A1343" s="346" t="s">
        <v>14506</v>
      </c>
      <c r="B1343" s="346" t="s">
        <v>16554</v>
      </c>
      <c r="C1343" s="346" t="s">
        <v>15190</v>
      </c>
      <c r="D1343" s="346" t="s">
        <v>1</v>
      </c>
      <c r="E1343" s="346" t="s">
        <v>103</v>
      </c>
      <c r="F1343" s="346">
        <v>1</v>
      </c>
      <c r="G1343" s="346">
        <v>0</v>
      </c>
      <c r="H1343" s="346">
        <v>3</v>
      </c>
      <c r="I1343" s="346"/>
      <c r="J1343" s="346" t="s">
        <v>15190</v>
      </c>
      <c r="K1343" s="346"/>
      <c r="L1343" s="346" t="s">
        <v>15203</v>
      </c>
      <c r="M1343" s="346" t="s">
        <v>15190</v>
      </c>
      <c r="N1343" s="346" t="s">
        <v>146</v>
      </c>
      <c r="O1343" s="346" t="s">
        <v>15192</v>
      </c>
      <c r="P1343" s="346" t="s">
        <v>15193</v>
      </c>
      <c r="Q1343" s="346" t="s">
        <v>15194</v>
      </c>
      <c r="R1343" s="347">
        <f t="shared" si="252"/>
        <v>0</v>
      </c>
      <c r="S1343" s="347">
        <f t="shared" si="253"/>
        <v>0</v>
      </c>
      <c r="T1343" s="347">
        <f t="shared" si="254"/>
        <v>0</v>
      </c>
      <c r="U1343" s="347">
        <f t="shared" si="255"/>
        <v>0</v>
      </c>
      <c r="V1343" s="347">
        <f t="shared" si="256"/>
        <v>0</v>
      </c>
      <c r="W1343" s="347">
        <f t="shared" si="257"/>
        <v>0</v>
      </c>
      <c r="X1343" s="347">
        <f t="shared" si="258"/>
        <v>0</v>
      </c>
      <c r="Y1343" s="347">
        <f t="shared" si="259"/>
        <v>0</v>
      </c>
      <c r="Z1343" s="347">
        <f t="shared" si="260"/>
        <v>0</v>
      </c>
      <c r="AA1343" s="347">
        <f t="shared" si="261"/>
        <v>0</v>
      </c>
      <c r="AB1343" s="347" t="str">
        <f t="shared" si="262"/>
        <v/>
      </c>
      <c r="AC1343" s="347" t="str">
        <f t="shared" si="263"/>
        <v/>
      </c>
      <c r="AD1343" s="347" t="str">
        <f t="shared" si="264"/>
        <v/>
      </c>
      <c r="AE1343" s="347" t="str">
        <f t="shared" si="265"/>
        <v/>
      </c>
    </row>
    <row r="1344" spans="1:31" s="344" customFormat="1" ht="21" customHeight="1" x14ac:dyDescent="0.25">
      <c r="A1344" s="346" t="s">
        <v>14506</v>
      </c>
      <c r="B1344" s="346" t="s">
        <v>16555</v>
      </c>
      <c r="C1344" s="346" t="s">
        <v>15196</v>
      </c>
      <c r="D1344" s="346" t="s">
        <v>1</v>
      </c>
      <c r="E1344" s="346" t="s">
        <v>103</v>
      </c>
      <c r="F1344" s="346">
        <v>2</v>
      </c>
      <c r="G1344" s="346">
        <v>0</v>
      </c>
      <c r="H1344" s="346">
        <v>3</v>
      </c>
      <c r="I1344" s="346"/>
      <c r="J1344" s="346" t="s">
        <v>15196</v>
      </c>
      <c r="K1344" s="346"/>
      <c r="L1344" s="346" t="s">
        <v>15205</v>
      </c>
      <c r="M1344" s="346" t="s">
        <v>15196</v>
      </c>
      <c r="N1344" s="346" t="s">
        <v>147</v>
      </c>
      <c r="O1344" s="346" t="s">
        <v>16550</v>
      </c>
      <c r="P1344" s="346"/>
      <c r="Q1344" s="346"/>
      <c r="R1344" s="347">
        <f t="shared" si="252"/>
        <v>0</v>
      </c>
      <c r="S1344" s="347">
        <f t="shared" si="253"/>
        <v>0</v>
      </c>
      <c r="T1344" s="347">
        <f t="shared" si="254"/>
        <v>0</v>
      </c>
      <c r="U1344" s="347">
        <f t="shared" si="255"/>
        <v>0</v>
      </c>
      <c r="V1344" s="347">
        <f t="shared" si="256"/>
        <v>0</v>
      </c>
      <c r="W1344" s="347">
        <f t="shared" si="257"/>
        <v>0</v>
      </c>
      <c r="X1344" s="347">
        <f t="shared" si="258"/>
        <v>0</v>
      </c>
      <c r="Y1344" s="347">
        <f t="shared" si="259"/>
        <v>0</v>
      </c>
      <c r="Z1344" s="347">
        <f t="shared" si="260"/>
        <v>0</v>
      </c>
      <c r="AA1344" s="347">
        <f t="shared" si="261"/>
        <v>0</v>
      </c>
      <c r="AB1344" s="347" t="str">
        <f t="shared" si="262"/>
        <v/>
      </c>
      <c r="AC1344" s="347" t="str">
        <f t="shared" si="263"/>
        <v/>
      </c>
      <c r="AD1344" s="347" t="str">
        <f t="shared" si="264"/>
        <v/>
      </c>
      <c r="AE1344" s="347" t="str">
        <f t="shared" si="265"/>
        <v/>
      </c>
    </row>
    <row r="1345" spans="1:31" s="344" customFormat="1" ht="21" customHeight="1" x14ac:dyDescent="0.25">
      <c r="A1345" s="346" t="s">
        <v>14506</v>
      </c>
      <c r="B1345" s="346" t="s">
        <v>16556</v>
      </c>
      <c r="C1345" s="346" t="s">
        <v>14940</v>
      </c>
      <c r="D1345" s="346" t="s">
        <v>1</v>
      </c>
      <c r="E1345" s="346" t="s">
        <v>103</v>
      </c>
      <c r="F1345" s="346">
        <v>3</v>
      </c>
      <c r="G1345" s="346">
        <v>0</v>
      </c>
      <c r="H1345" s="346">
        <v>2</v>
      </c>
      <c r="I1345" s="346"/>
      <c r="J1345" s="346" t="s">
        <v>14940</v>
      </c>
      <c r="K1345" s="346"/>
      <c r="L1345" s="346" t="s">
        <v>14957</v>
      </c>
      <c r="M1345" s="346" t="s">
        <v>14940</v>
      </c>
      <c r="N1345" s="346" t="s">
        <v>126</v>
      </c>
      <c r="O1345" s="346" t="s">
        <v>14942</v>
      </c>
      <c r="P1345" s="346" t="s">
        <v>14943</v>
      </c>
      <c r="Q1345" s="346" t="s">
        <v>14944</v>
      </c>
      <c r="R1345" s="347">
        <f t="shared" si="252"/>
        <v>0</v>
      </c>
      <c r="S1345" s="347">
        <f t="shared" si="253"/>
        <v>0</v>
      </c>
      <c r="T1345" s="347">
        <f t="shared" si="254"/>
        <v>0</v>
      </c>
      <c r="U1345" s="347">
        <f t="shared" si="255"/>
        <v>0</v>
      </c>
      <c r="V1345" s="347">
        <f t="shared" si="256"/>
        <v>0</v>
      </c>
      <c r="W1345" s="347">
        <f t="shared" si="257"/>
        <v>0</v>
      </c>
      <c r="X1345" s="347">
        <f t="shared" si="258"/>
        <v>0</v>
      </c>
      <c r="Y1345" s="347">
        <f t="shared" si="259"/>
        <v>0</v>
      </c>
      <c r="Z1345" s="347">
        <f t="shared" si="260"/>
        <v>0</v>
      </c>
      <c r="AA1345" s="347">
        <f t="shared" si="261"/>
        <v>0</v>
      </c>
      <c r="AB1345" s="347" t="str">
        <f t="shared" si="262"/>
        <v/>
      </c>
      <c r="AC1345" s="347" t="str">
        <f t="shared" si="263"/>
        <v/>
      </c>
      <c r="AD1345" s="347" t="str">
        <f t="shared" si="264"/>
        <v/>
      </c>
      <c r="AE1345" s="347" t="str">
        <f t="shared" si="265"/>
        <v/>
      </c>
    </row>
    <row r="1346" spans="1:31" s="344" customFormat="1" ht="21" customHeight="1" x14ac:dyDescent="0.25">
      <c r="A1346" s="346" t="s">
        <v>14506</v>
      </c>
      <c r="B1346" s="346" t="s">
        <v>16557</v>
      </c>
      <c r="C1346" s="346" t="s">
        <v>14946</v>
      </c>
      <c r="D1346" s="346" t="s">
        <v>1</v>
      </c>
      <c r="E1346" s="346" t="s">
        <v>103</v>
      </c>
      <c r="F1346" s="346">
        <v>4</v>
      </c>
      <c r="G1346" s="346">
        <v>0</v>
      </c>
      <c r="H1346" s="346">
        <v>2</v>
      </c>
      <c r="I1346" s="346"/>
      <c r="J1346" s="346" t="s">
        <v>14946</v>
      </c>
      <c r="K1346" s="346"/>
      <c r="L1346" s="346" t="s">
        <v>14959</v>
      </c>
      <c r="M1346" s="346" t="s">
        <v>14946</v>
      </c>
      <c r="N1346" s="346" t="s">
        <v>14948</v>
      </c>
      <c r="O1346" s="346" t="s">
        <v>14949</v>
      </c>
      <c r="P1346" s="346" t="s">
        <v>14950</v>
      </c>
      <c r="Q1346" s="346" t="s">
        <v>14951</v>
      </c>
      <c r="R1346" s="347">
        <f t="shared" si="252"/>
        <v>0</v>
      </c>
      <c r="S1346" s="347">
        <f t="shared" si="253"/>
        <v>0</v>
      </c>
      <c r="T1346" s="347">
        <f t="shared" si="254"/>
        <v>0</v>
      </c>
      <c r="U1346" s="347">
        <f t="shared" si="255"/>
        <v>0</v>
      </c>
      <c r="V1346" s="347">
        <f t="shared" si="256"/>
        <v>0</v>
      </c>
      <c r="W1346" s="347">
        <f t="shared" si="257"/>
        <v>0</v>
      </c>
      <c r="X1346" s="347">
        <f t="shared" si="258"/>
        <v>0</v>
      </c>
      <c r="Y1346" s="347">
        <f t="shared" si="259"/>
        <v>0</v>
      </c>
      <c r="Z1346" s="347">
        <f t="shared" si="260"/>
        <v>0</v>
      </c>
      <c r="AA1346" s="347">
        <f t="shared" si="261"/>
        <v>0</v>
      </c>
      <c r="AB1346" s="347" t="str">
        <f t="shared" si="262"/>
        <v/>
      </c>
      <c r="AC1346" s="347" t="str">
        <f t="shared" si="263"/>
        <v/>
      </c>
      <c r="AD1346" s="347" t="str">
        <f t="shared" si="264"/>
        <v/>
      </c>
      <c r="AE1346" s="347" t="str">
        <f t="shared" si="265"/>
        <v/>
      </c>
    </row>
    <row r="1347" spans="1:31" s="344" customFormat="1" ht="21" customHeight="1" x14ac:dyDescent="0.25">
      <c r="A1347" s="346" t="s">
        <v>14506</v>
      </c>
      <c r="B1347" s="346" t="s">
        <v>16558</v>
      </c>
      <c r="C1347" s="346" t="s">
        <v>16559</v>
      </c>
      <c r="D1347" s="346" t="s">
        <v>1</v>
      </c>
      <c r="E1347" s="346" t="s">
        <v>14954</v>
      </c>
      <c r="F1347" s="346">
        <v>5</v>
      </c>
      <c r="G1347" s="346">
        <v>0</v>
      </c>
      <c r="H1347" s="346">
        <v>0</v>
      </c>
      <c r="I1347" s="346"/>
      <c r="J1347" s="346"/>
      <c r="K1347" s="346"/>
      <c r="L1347" s="346"/>
      <c r="M1347" s="346"/>
      <c r="N1347" s="346"/>
      <c r="O1347" s="346"/>
      <c r="P1347" s="346"/>
      <c r="Q1347" s="346"/>
      <c r="R1347" s="347">
        <f t="shared" si="252"/>
        <v>0</v>
      </c>
      <c r="S1347" s="347">
        <f t="shared" si="253"/>
        <v>0</v>
      </c>
      <c r="T1347" s="347">
        <f t="shared" si="254"/>
        <v>0</v>
      </c>
      <c r="U1347" s="347">
        <f t="shared" si="255"/>
        <v>0</v>
      </c>
      <c r="V1347" s="347">
        <f t="shared" si="256"/>
        <v>0</v>
      </c>
      <c r="W1347" s="347">
        <f t="shared" si="257"/>
        <v>0</v>
      </c>
      <c r="X1347" s="347">
        <f t="shared" si="258"/>
        <v>0</v>
      </c>
      <c r="Y1347" s="347">
        <f t="shared" si="259"/>
        <v>0</v>
      </c>
      <c r="Z1347" s="347">
        <f t="shared" si="260"/>
        <v>0</v>
      </c>
      <c r="AA1347" s="347">
        <f t="shared" si="261"/>
        <v>0</v>
      </c>
      <c r="AB1347" s="347" t="str">
        <f t="shared" si="262"/>
        <v/>
      </c>
      <c r="AC1347" s="347" t="str">
        <f t="shared" si="263"/>
        <v/>
      </c>
      <c r="AD1347" s="347" t="str">
        <f t="shared" si="264"/>
        <v/>
      </c>
      <c r="AE1347" s="347" t="str">
        <f t="shared" si="265"/>
        <v/>
      </c>
    </row>
    <row r="1348" spans="1:31" s="344" customFormat="1" ht="21" customHeight="1" x14ac:dyDescent="0.25">
      <c r="A1348" s="346" t="s">
        <v>14515</v>
      </c>
      <c r="B1348" s="346" t="s">
        <v>16560</v>
      </c>
      <c r="C1348" s="346" t="s">
        <v>15000</v>
      </c>
      <c r="D1348" s="346" t="s">
        <v>4</v>
      </c>
      <c r="E1348" s="346" t="s">
        <v>103</v>
      </c>
      <c r="F1348" s="346">
        <v>1</v>
      </c>
      <c r="G1348" s="346">
        <v>4</v>
      </c>
      <c r="H1348" s="346">
        <v>0</v>
      </c>
      <c r="I1348" s="346" t="s">
        <v>15000</v>
      </c>
      <c r="J1348" s="346"/>
      <c r="K1348" s="346" t="s">
        <v>15001</v>
      </c>
      <c r="L1348" s="346"/>
      <c r="M1348" s="346" t="s">
        <v>15000</v>
      </c>
      <c r="N1348" s="346" t="s">
        <v>15002</v>
      </c>
      <c r="O1348" s="346" t="s">
        <v>15003</v>
      </c>
      <c r="P1348" s="346" t="s">
        <v>15004</v>
      </c>
      <c r="Q1348" s="346" t="s">
        <v>15005</v>
      </c>
      <c r="R1348" s="347">
        <f t="shared" si="252"/>
        <v>0</v>
      </c>
      <c r="S1348" s="347">
        <f t="shared" si="253"/>
        <v>0</v>
      </c>
      <c r="T1348" s="347">
        <f t="shared" si="254"/>
        <v>0</v>
      </c>
      <c r="U1348" s="347">
        <f t="shared" si="255"/>
        <v>0</v>
      </c>
      <c r="V1348" s="347">
        <f t="shared" si="256"/>
        <v>0</v>
      </c>
      <c r="W1348" s="347">
        <f t="shared" si="257"/>
        <v>0</v>
      </c>
      <c r="X1348" s="347">
        <f t="shared" si="258"/>
        <v>0</v>
      </c>
      <c r="Y1348" s="347">
        <f t="shared" si="259"/>
        <v>0</v>
      </c>
      <c r="Z1348" s="347">
        <f t="shared" si="260"/>
        <v>0</v>
      </c>
      <c r="AA1348" s="347">
        <f t="shared" si="261"/>
        <v>0</v>
      </c>
      <c r="AB1348" s="347" t="str">
        <f t="shared" si="262"/>
        <v/>
      </c>
      <c r="AC1348" s="347" t="str">
        <f t="shared" si="263"/>
        <v/>
      </c>
      <c r="AD1348" s="347" t="str">
        <f t="shared" si="264"/>
        <v/>
      </c>
      <c r="AE1348" s="347" t="str">
        <f t="shared" si="265"/>
        <v/>
      </c>
    </row>
    <row r="1349" spans="1:31" s="344" customFormat="1" ht="21" customHeight="1" x14ac:dyDescent="0.25">
      <c r="A1349" s="346" t="s">
        <v>14515</v>
      </c>
      <c r="B1349" s="346" t="s">
        <v>16561</v>
      </c>
      <c r="C1349" s="346" t="s">
        <v>15007</v>
      </c>
      <c r="D1349" s="346" t="s">
        <v>4</v>
      </c>
      <c r="E1349" s="346" t="s">
        <v>103</v>
      </c>
      <c r="F1349" s="346">
        <v>2</v>
      </c>
      <c r="G1349" s="346">
        <v>3</v>
      </c>
      <c r="H1349" s="346">
        <v>0</v>
      </c>
      <c r="I1349" s="346" t="s">
        <v>15007</v>
      </c>
      <c r="J1349" s="346"/>
      <c r="K1349" s="346" t="s">
        <v>15008</v>
      </c>
      <c r="L1349" s="346"/>
      <c r="M1349" s="346" t="s">
        <v>15007</v>
      </c>
      <c r="N1349" s="346" t="s">
        <v>15003</v>
      </c>
      <c r="O1349" s="346" t="s">
        <v>16550</v>
      </c>
      <c r="P1349" s="346"/>
      <c r="Q1349" s="346"/>
      <c r="R1349" s="347">
        <f t="shared" si="252"/>
        <v>0</v>
      </c>
      <c r="S1349" s="347">
        <f t="shared" si="253"/>
        <v>0</v>
      </c>
      <c r="T1349" s="347">
        <f t="shared" si="254"/>
        <v>0</v>
      </c>
      <c r="U1349" s="347">
        <f t="shared" si="255"/>
        <v>0</v>
      </c>
      <c r="V1349" s="347">
        <f t="shared" si="256"/>
        <v>0</v>
      </c>
      <c r="W1349" s="347">
        <f t="shared" si="257"/>
        <v>0</v>
      </c>
      <c r="X1349" s="347">
        <f t="shared" si="258"/>
        <v>0</v>
      </c>
      <c r="Y1349" s="347">
        <f t="shared" si="259"/>
        <v>0</v>
      </c>
      <c r="Z1349" s="347">
        <f t="shared" si="260"/>
        <v>0</v>
      </c>
      <c r="AA1349" s="347">
        <f t="shared" si="261"/>
        <v>0</v>
      </c>
      <c r="AB1349" s="347" t="str">
        <f t="shared" si="262"/>
        <v/>
      </c>
      <c r="AC1349" s="347" t="str">
        <f t="shared" si="263"/>
        <v/>
      </c>
      <c r="AD1349" s="347" t="str">
        <f t="shared" si="264"/>
        <v/>
      </c>
      <c r="AE1349" s="347" t="str">
        <f t="shared" si="265"/>
        <v/>
      </c>
    </row>
    <row r="1350" spans="1:31" s="344" customFormat="1" ht="21" customHeight="1" x14ac:dyDescent="0.25">
      <c r="A1350" s="346" t="s">
        <v>14515</v>
      </c>
      <c r="B1350" s="346" t="s">
        <v>16562</v>
      </c>
      <c r="C1350" s="346" t="s">
        <v>14933</v>
      </c>
      <c r="D1350" s="346" t="s">
        <v>4</v>
      </c>
      <c r="E1350" s="346" t="s">
        <v>103</v>
      </c>
      <c r="F1350" s="346">
        <v>3</v>
      </c>
      <c r="G1350" s="346">
        <v>3</v>
      </c>
      <c r="H1350" s="346">
        <v>0</v>
      </c>
      <c r="I1350" s="346" t="s">
        <v>14933</v>
      </c>
      <c r="J1350" s="346"/>
      <c r="K1350" s="346" t="s">
        <v>14934</v>
      </c>
      <c r="L1350" s="346"/>
      <c r="M1350" s="346" t="s">
        <v>14933</v>
      </c>
      <c r="N1350" s="346" t="s">
        <v>14935</v>
      </c>
      <c r="O1350" s="346" t="s">
        <v>14936</v>
      </c>
      <c r="P1350" s="346" t="s">
        <v>14937</v>
      </c>
      <c r="Q1350" s="346" t="s">
        <v>14938</v>
      </c>
      <c r="R1350" s="347">
        <f t="shared" si="252"/>
        <v>0</v>
      </c>
      <c r="S1350" s="347">
        <f t="shared" si="253"/>
        <v>0</v>
      </c>
      <c r="T1350" s="347">
        <f t="shared" si="254"/>
        <v>0</v>
      </c>
      <c r="U1350" s="347">
        <f t="shared" si="255"/>
        <v>0</v>
      </c>
      <c r="V1350" s="347">
        <f t="shared" si="256"/>
        <v>0</v>
      </c>
      <c r="W1350" s="347">
        <f t="shared" si="257"/>
        <v>0</v>
      </c>
      <c r="X1350" s="347">
        <f t="shared" si="258"/>
        <v>0</v>
      </c>
      <c r="Y1350" s="347">
        <f t="shared" si="259"/>
        <v>0</v>
      </c>
      <c r="Z1350" s="347">
        <f t="shared" si="260"/>
        <v>0</v>
      </c>
      <c r="AA1350" s="347">
        <f t="shared" si="261"/>
        <v>0</v>
      </c>
      <c r="AB1350" s="347" t="str">
        <f t="shared" si="262"/>
        <v/>
      </c>
      <c r="AC1350" s="347" t="str">
        <f t="shared" si="263"/>
        <v/>
      </c>
      <c r="AD1350" s="347" t="str">
        <f t="shared" si="264"/>
        <v/>
      </c>
      <c r="AE1350" s="347" t="str">
        <f t="shared" si="265"/>
        <v/>
      </c>
    </row>
    <row r="1351" spans="1:31" s="344" customFormat="1" ht="21" customHeight="1" x14ac:dyDescent="0.25">
      <c r="A1351" s="346" t="s">
        <v>14515</v>
      </c>
      <c r="B1351" s="346" t="s">
        <v>16563</v>
      </c>
      <c r="C1351" s="346" t="s">
        <v>14940</v>
      </c>
      <c r="D1351" s="346" t="s">
        <v>4</v>
      </c>
      <c r="E1351" s="346" t="s">
        <v>103</v>
      </c>
      <c r="F1351" s="346">
        <v>4</v>
      </c>
      <c r="G1351" s="346">
        <v>2</v>
      </c>
      <c r="H1351" s="346">
        <v>0</v>
      </c>
      <c r="I1351" s="346" t="s">
        <v>14940</v>
      </c>
      <c r="J1351" s="346"/>
      <c r="K1351" s="346" t="s">
        <v>14941</v>
      </c>
      <c r="L1351" s="346"/>
      <c r="M1351" s="346" t="s">
        <v>14940</v>
      </c>
      <c r="N1351" s="346" t="s">
        <v>126</v>
      </c>
      <c r="O1351" s="346" t="s">
        <v>14942</v>
      </c>
      <c r="P1351" s="346" t="s">
        <v>14943</v>
      </c>
      <c r="Q1351" s="346" t="s">
        <v>14944</v>
      </c>
      <c r="R1351" s="347">
        <f t="shared" si="252"/>
        <v>0</v>
      </c>
      <c r="S1351" s="347">
        <f t="shared" si="253"/>
        <v>0</v>
      </c>
      <c r="T1351" s="347">
        <f t="shared" si="254"/>
        <v>0</v>
      </c>
      <c r="U1351" s="347">
        <f t="shared" si="255"/>
        <v>0</v>
      </c>
      <c r="V1351" s="347">
        <f t="shared" si="256"/>
        <v>0</v>
      </c>
      <c r="W1351" s="347">
        <f t="shared" si="257"/>
        <v>0</v>
      </c>
      <c r="X1351" s="347">
        <f t="shared" si="258"/>
        <v>0</v>
      </c>
      <c r="Y1351" s="347">
        <f t="shared" si="259"/>
        <v>0</v>
      </c>
      <c r="Z1351" s="347">
        <f t="shared" si="260"/>
        <v>0</v>
      </c>
      <c r="AA1351" s="347">
        <f t="shared" si="261"/>
        <v>0</v>
      </c>
      <c r="AB1351" s="347" t="str">
        <f t="shared" si="262"/>
        <v/>
      </c>
      <c r="AC1351" s="347" t="str">
        <f t="shared" si="263"/>
        <v/>
      </c>
      <c r="AD1351" s="347" t="str">
        <f t="shared" si="264"/>
        <v/>
      </c>
      <c r="AE1351" s="347" t="str">
        <f t="shared" si="265"/>
        <v/>
      </c>
    </row>
    <row r="1352" spans="1:31" s="344" customFormat="1" ht="21" customHeight="1" x14ac:dyDescent="0.25">
      <c r="A1352" s="346" t="s">
        <v>14515</v>
      </c>
      <c r="B1352" s="346" t="s">
        <v>16564</v>
      </c>
      <c r="C1352" s="346" t="s">
        <v>14946</v>
      </c>
      <c r="D1352" s="346" t="s">
        <v>4</v>
      </c>
      <c r="E1352" s="346" t="s">
        <v>103</v>
      </c>
      <c r="F1352" s="346">
        <v>5</v>
      </c>
      <c r="G1352" s="346">
        <v>2</v>
      </c>
      <c r="H1352" s="346">
        <v>0</v>
      </c>
      <c r="I1352" s="346" t="s">
        <v>14946</v>
      </c>
      <c r="J1352" s="346"/>
      <c r="K1352" s="346" t="s">
        <v>14947</v>
      </c>
      <c r="L1352" s="346"/>
      <c r="M1352" s="346" t="s">
        <v>14946</v>
      </c>
      <c r="N1352" s="346" t="s">
        <v>14948</v>
      </c>
      <c r="O1352" s="346" t="s">
        <v>14949</v>
      </c>
      <c r="P1352" s="346" t="s">
        <v>14950</v>
      </c>
      <c r="Q1352" s="346" t="s">
        <v>14951</v>
      </c>
      <c r="R1352" s="347">
        <f t="shared" si="252"/>
        <v>0</v>
      </c>
      <c r="S1352" s="347">
        <f t="shared" si="253"/>
        <v>0</v>
      </c>
      <c r="T1352" s="347">
        <f t="shared" si="254"/>
        <v>0</v>
      </c>
      <c r="U1352" s="347">
        <f t="shared" si="255"/>
        <v>0</v>
      </c>
      <c r="V1352" s="347">
        <f t="shared" si="256"/>
        <v>0</v>
      </c>
      <c r="W1352" s="347">
        <f t="shared" si="257"/>
        <v>0</v>
      </c>
      <c r="X1352" s="347">
        <f t="shared" si="258"/>
        <v>0</v>
      </c>
      <c r="Y1352" s="347">
        <f t="shared" si="259"/>
        <v>0</v>
      </c>
      <c r="Z1352" s="347">
        <f t="shared" si="260"/>
        <v>0</v>
      </c>
      <c r="AA1352" s="347">
        <f t="shared" si="261"/>
        <v>0</v>
      </c>
      <c r="AB1352" s="347" t="str">
        <f t="shared" si="262"/>
        <v/>
      </c>
      <c r="AC1352" s="347" t="str">
        <f t="shared" si="263"/>
        <v/>
      </c>
      <c r="AD1352" s="347" t="str">
        <f t="shared" si="264"/>
        <v/>
      </c>
      <c r="AE1352" s="347" t="str">
        <f t="shared" si="265"/>
        <v/>
      </c>
    </row>
    <row r="1353" spans="1:31" s="344" customFormat="1" ht="21" customHeight="1" x14ac:dyDescent="0.25">
      <c r="A1353" s="346" t="s">
        <v>14515</v>
      </c>
      <c r="B1353" s="346" t="s">
        <v>16565</v>
      </c>
      <c r="C1353" s="346" t="s">
        <v>15000</v>
      </c>
      <c r="D1353" s="346" t="s">
        <v>1</v>
      </c>
      <c r="E1353" s="346" t="s">
        <v>103</v>
      </c>
      <c r="F1353" s="346">
        <v>1</v>
      </c>
      <c r="G1353" s="346">
        <v>0</v>
      </c>
      <c r="H1353" s="346">
        <v>3</v>
      </c>
      <c r="I1353" s="346"/>
      <c r="J1353" s="346" t="s">
        <v>15000</v>
      </c>
      <c r="K1353" s="346"/>
      <c r="L1353" s="346" t="s">
        <v>15014</v>
      </c>
      <c r="M1353" s="346" t="s">
        <v>15000</v>
      </c>
      <c r="N1353" s="346" t="s">
        <v>15002</v>
      </c>
      <c r="O1353" s="346" t="s">
        <v>15003</v>
      </c>
      <c r="P1353" s="346" t="s">
        <v>15004</v>
      </c>
      <c r="Q1353" s="346" t="s">
        <v>15005</v>
      </c>
      <c r="R1353" s="347">
        <f t="shared" si="252"/>
        <v>0</v>
      </c>
      <c r="S1353" s="347">
        <f t="shared" si="253"/>
        <v>0</v>
      </c>
      <c r="T1353" s="347">
        <f t="shared" si="254"/>
        <v>0</v>
      </c>
      <c r="U1353" s="347">
        <f t="shared" si="255"/>
        <v>0</v>
      </c>
      <c r="V1353" s="347">
        <f t="shared" si="256"/>
        <v>0</v>
      </c>
      <c r="W1353" s="347">
        <f t="shared" si="257"/>
        <v>0</v>
      </c>
      <c r="X1353" s="347">
        <f t="shared" si="258"/>
        <v>0</v>
      </c>
      <c r="Y1353" s="347">
        <f t="shared" si="259"/>
        <v>0</v>
      </c>
      <c r="Z1353" s="347">
        <f t="shared" si="260"/>
        <v>0</v>
      </c>
      <c r="AA1353" s="347">
        <f t="shared" si="261"/>
        <v>0</v>
      </c>
      <c r="AB1353" s="347" t="str">
        <f t="shared" si="262"/>
        <v/>
      </c>
      <c r="AC1353" s="347" t="str">
        <f t="shared" si="263"/>
        <v/>
      </c>
      <c r="AD1353" s="347" t="str">
        <f t="shared" si="264"/>
        <v/>
      </c>
      <c r="AE1353" s="347" t="str">
        <f t="shared" si="265"/>
        <v/>
      </c>
    </row>
    <row r="1354" spans="1:31" s="344" customFormat="1" ht="21" customHeight="1" x14ac:dyDescent="0.25">
      <c r="A1354" s="346" t="s">
        <v>14515</v>
      </c>
      <c r="B1354" s="346" t="s">
        <v>16566</v>
      </c>
      <c r="C1354" s="346" t="s">
        <v>15007</v>
      </c>
      <c r="D1354" s="346" t="s">
        <v>1</v>
      </c>
      <c r="E1354" s="346" t="s">
        <v>103</v>
      </c>
      <c r="F1354" s="346">
        <v>2</v>
      </c>
      <c r="G1354" s="346">
        <v>0</v>
      </c>
      <c r="H1354" s="346">
        <v>3</v>
      </c>
      <c r="I1354" s="346"/>
      <c r="J1354" s="346" t="s">
        <v>15007</v>
      </c>
      <c r="K1354" s="346"/>
      <c r="L1354" s="346" t="s">
        <v>15016</v>
      </c>
      <c r="M1354" s="346" t="s">
        <v>15007</v>
      </c>
      <c r="N1354" s="346" t="s">
        <v>15003</v>
      </c>
      <c r="O1354" s="346" t="s">
        <v>16550</v>
      </c>
      <c r="P1354" s="346"/>
      <c r="Q1354" s="346"/>
      <c r="R1354" s="347">
        <f t="shared" si="252"/>
        <v>0</v>
      </c>
      <c r="S1354" s="347">
        <f t="shared" si="253"/>
        <v>0</v>
      </c>
      <c r="T1354" s="347">
        <f t="shared" si="254"/>
        <v>0</v>
      </c>
      <c r="U1354" s="347">
        <f t="shared" si="255"/>
        <v>0</v>
      </c>
      <c r="V1354" s="347">
        <f t="shared" si="256"/>
        <v>0</v>
      </c>
      <c r="W1354" s="347">
        <f t="shared" si="257"/>
        <v>0</v>
      </c>
      <c r="X1354" s="347">
        <f t="shared" si="258"/>
        <v>0</v>
      </c>
      <c r="Y1354" s="347">
        <f t="shared" si="259"/>
        <v>0</v>
      </c>
      <c r="Z1354" s="347">
        <f t="shared" si="260"/>
        <v>0</v>
      </c>
      <c r="AA1354" s="347">
        <f t="shared" si="261"/>
        <v>0</v>
      </c>
      <c r="AB1354" s="347" t="str">
        <f t="shared" si="262"/>
        <v/>
      </c>
      <c r="AC1354" s="347" t="str">
        <f t="shared" si="263"/>
        <v/>
      </c>
      <c r="AD1354" s="347" t="str">
        <f t="shared" si="264"/>
        <v/>
      </c>
      <c r="AE1354" s="347" t="str">
        <f t="shared" si="265"/>
        <v/>
      </c>
    </row>
    <row r="1355" spans="1:31" s="344" customFormat="1" ht="21" customHeight="1" x14ac:dyDescent="0.25">
      <c r="A1355" s="346" t="s">
        <v>14515</v>
      </c>
      <c r="B1355" s="346" t="s">
        <v>16567</v>
      </c>
      <c r="C1355" s="346" t="s">
        <v>14940</v>
      </c>
      <c r="D1355" s="346" t="s">
        <v>1</v>
      </c>
      <c r="E1355" s="346" t="s">
        <v>103</v>
      </c>
      <c r="F1355" s="346">
        <v>3</v>
      </c>
      <c r="G1355" s="346">
        <v>0</v>
      </c>
      <c r="H1355" s="346">
        <v>2</v>
      </c>
      <c r="I1355" s="346"/>
      <c r="J1355" s="346" t="s">
        <v>14940</v>
      </c>
      <c r="K1355" s="346"/>
      <c r="L1355" s="346" t="s">
        <v>14957</v>
      </c>
      <c r="M1355" s="346" t="s">
        <v>14940</v>
      </c>
      <c r="N1355" s="346" t="s">
        <v>126</v>
      </c>
      <c r="O1355" s="346" t="s">
        <v>14942</v>
      </c>
      <c r="P1355" s="346" t="s">
        <v>14943</v>
      </c>
      <c r="Q1355" s="346" t="s">
        <v>14944</v>
      </c>
      <c r="R1355" s="347">
        <f t="shared" si="252"/>
        <v>0</v>
      </c>
      <c r="S1355" s="347">
        <f t="shared" si="253"/>
        <v>0</v>
      </c>
      <c r="T1355" s="347">
        <f t="shared" si="254"/>
        <v>0</v>
      </c>
      <c r="U1355" s="347">
        <f t="shared" si="255"/>
        <v>0</v>
      </c>
      <c r="V1355" s="347">
        <f t="shared" si="256"/>
        <v>0</v>
      </c>
      <c r="W1355" s="347">
        <f t="shared" si="257"/>
        <v>0</v>
      </c>
      <c r="X1355" s="347">
        <f t="shared" si="258"/>
        <v>0</v>
      </c>
      <c r="Y1355" s="347">
        <f t="shared" si="259"/>
        <v>0</v>
      </c>
      <c r="Z1355" s="347">
        <f t="shared" si="260"/>
        <v>0</v>
      </c>
      <c r="AA1355" s="347">
        <f t="shared" si="261"/>
        <v>0</v>
      </c>
      <c r="AB1355" s="347" t="str">
        <f t="shared" si="262"/>
        <v/>
      </c>
      <c r="AC1355" s="347" t="str">
        <f t="shared" si="263"/>
        <v/>
      </c>
      <c r="AD1355" s="347" t="str">
        <f t="shared" si="264"/>
        <v/>
      </c>
      <c r="AE1355" s="347" t="str">
        <f t="shared" si="265"/>
        <v/>
      </c>
    </row>
    <row r="1356" spans="1:31" s="344" customFormat="1" ht="21" customHeight="1" x14ac:dyDescent="0.25">
      <c r="A1356" s="346" t="s">
        <v>14515</v>
      </c>
      <c r="B1356" s="346" t="s">
        <v>16568</v>
      </c>
      <c r="C1356" s="346" t="s">
        <v>14946</v>
      </c>
      <c r="D1356" s="346" t="s">
        <v>1</v>
      </c>
      <c r="E1356" s="346" t="s">
        <v>103</v>
      </c>
      <c r="F1356" s="346">
        <v>4</v>
      </c>
      <c r="G1356" s="346">
        <v>0</v>
      </c>
      <c r="H1356" s="346">
        <v>2</v>
      </c>
      <c r="I1356" s="346"/>
      <c r="J1356" s="346" t="s">
        <v>14946</v>
      </c>
      <c r="K1356" s="346"/>
      <c r="L1356" s="346" t="s">
        <v>14959</v>
      </c>
      <c r="M1356" s="346" t="s">
        <v>14946</v>
      </c>
      <c r="N1356" s="346" t="s">
        <v>14948</v>
      </c>
      <c r="O1356" s="346" t="s">
        <v>14949</v>
      </c>
      <c r="P1356" s="346" t="s">
        <v>14950</v>
      </c>
      <c r="Q1356" s="346" t="s">
        <v>14951</v>
      </c>
      <c r="R1356" s="347">
        <f t="shared" si="252"/>
        <v>0</v>
      </c>
      <c r="S1356" s="347">
        <f t="shared" si="253"/>
        <v>0</v>
      </c>
      <c r="T1356" s="347">
        <f t="shared" si="254"/>
        <v>0</v>
      </c>
      <c r="U1356" s="347">
        <f t="shared" si="255"/>
        <v>0</v>
      </c>
      <c r="V1356" s="347">
        <f t="shared" si="256"/>
        <v>0</v>
      </c>
      <c r="W1356" s="347">
        <f t="shared" si="257"/>
        <v>0</v>
      </c>
      <c r="X1356" s="347">
        <f t="shared" si="258"/>
        <v>0</v>
      </c>
      <c r="Y1356" s="347">
        <f t="shared" si="259"/>
        <v>0</v>
      </c>
      <c r="Z1356" s="347">
        <f t="shared" si="260"/>
        <v>0</v>
      </c>
      <c r="AA1356" s="347">
        <f t="shared" si="261"/>
        <v>0</v>
      </c>
      <c r="AB1356" s="347" t="str">
        <f t="shared" si="262"/>
        <v/>
      </c>
      <c r="AC1356" s="347" t="str">
        <f t="shared" si="263"/>
        <v/>
      </c>
      <c r="AD1356" s="347" t="str">
        <f t="shared" si="264"/>
        <v/>
      </c>
      <c r="AE1356" s="347" t="str">
        <f t="shared" si="265"/>
        <v/>
      </c>
    </row>
    <row r="1357" spans="1:31" s="344" customFormat="1" ht="21" customHeight="1" x14ac:dyDescent="0.25">
      <c r="A1357" s="346" t="s">
        <v>14515</v>
      </c>
      <c r="B1357" s="346" t="s">
        <v>16569</v>
      </c>
      <c r="C1357" s="346" t="s">
        <v>14961</v>
      </c>
      <c r="D1357" s="346" t="s">
        <v>1</v>
      </c>
      <c r="E1357" s="346" t="s">
        <v>103</v>
      </c>
      <c r="F1357" s="346">
        <v>5</v>
      </c>
      <c r="G1357" s="346">
        <v>0</v>
      </c>
      <c r="H1357" s="346">
        <v>1</v>
      </c>
      <c r="I1357" s="346"/>
      <c r="J1357" s="346" t="s">
        <v>14961</v>
      </c>
      <c r="K1357" s="346"/>
      <c r="L1357" s="346" t="s">
        <v>14962</v>
      </c>
      <c r="M1357" s="346" t="s">
        <v>14961</v>
      </c>
      <c r="N1357" s="346" t="s">
        <v>132</v>
      </c>
      <c r="O1357" s="346" t="s">
        <v>14963</v>
      </c>
      <c r="P1357" s="346" t="s">
        <v>14964</v>
      </c>
      <c r="Q1357" s="346" t="s">
        <v>14965</v>
      </c>
      <c r="R1357" s="347">
        <f t="shared" si="252"/>
        <v>0</v>
      </c>
      <c r="S1357" s="347">
        <f t="shared" si="253"/>
        <v>0</v>
      </c>
      <c r="T1357" s="347">
        <f t="shared" si="254"/>
        <v>0</v>
      </c>
      <c r="U1357" s="347">
        <f t="shared" si="255"/>
        <v>0</v>
      </c>
      <c r="V1357" s="347">
        <f t="shared" si="256"/>
        <v>0</v>
      </c>
      <c r="W1357" s="347">
        <f t="shared" si="257"/>
        <v>0</v>
      </c>
      <c r="X1357" s="347">
        <f t="shared" si="258"/>
        <v>0</v>
      </c>
      <c r="Y1357" s="347">
        <f t="shared" si="259"/>
        <v>0</v>
      </c>
      <c r="Z1357" s="347">
        <f t="shared" si="260"/>
        <v>0</v>
      </c>
      <c r="AA1357" s="347">
        <f t="shared" si="261"/>
        <v>0</v>
      </c>
      <c r="AB1357" s="347" t="str">
        <f t="shared" si="262"/>
        <v/>
      </c>
      <c r="AC1357" s="347" t="str">
        <f t="shared" si="263"/>
        <v/>
      </c>
      <c r="AD1357" s="347" t="str">
        <f t="shared" si="264"/>
        <v/>
      </c>
      <c r="AE1357" s="347" t="str">
        <f t="shared" si="265"/>
        <v/>
      </c>
    </row>
    <row r="1358" spans="1:31" s="344" customFormat="1" ht="21" customHeight="1" x14ac:dyDescent="0.25">
      <c r="A1358" s="346" t="s">
        <v>14524</v>
      </c>
      <c r="B1358" s="346" t="s">
        <v>16570</v>
      </c>
      <c r="C1358" s="346" t="s">
        <v>16571</v>
      </c>
      <c r="D1358" s="346" t="s">
        <v>4</v>
      </c>
      <c r="E1358" s="346" t="s">
        <v>103</v>
      </c>
      <c r="F1358" s="346">
        <v>1</v>
      </c>
      <c r="G1358" s="346">
        <v>3</v>
      </c>
      <c r="H1358" s="346">
        <v>0</v>
      </c>
      <c r="I1358" s="346" t="s">
        <v>16571</v>
      </c>
      <c r="J1358" s="346"/>
      <c r="K1358" s="346" t="s">
        <v>16572</v>
      </c>
      <c r="L1358" s="346"/>
      <c r="M1358" s="346" t="s">
        <v>16571</v>
      </c>
      <c r="N1358" s="346" t="s">
        <v>16573</v>
      </c>
      <c r="O1358" s="346" t="s">
        <v>15396</v>
      </c>
      <c r="P1358" s="346" t="s">
        <v>16574</v>
      </c>
      <c r="Q1358" s="346" t="s">
        <v>16575</v>
      </c>
      <c r="R1358" s="347">
        <f t="shared" si="252"/>
        <v>0</v>
      </c>
      <c r="S1358" s="347">
        <f t="shared" si="253"/>
        <v>0</v>
      </c>
      <c r="T1358" s="347">
        <f t="shared" si="254"/>
        <v>0</v>
      </c>
      <c r="U1358" s="347">
        <f t="shared" si="255"/>
        <v>0</v>
      </c>
      <c r="V1358" s="347">
        <f t="shared" si="256"/>
        <v>0</v>
      </c>
      <c r="W1358" s="347">
        <f t="shared" si="257"/>
        <v>0</v>
      </c>
      <c r="X1358" s="347">
        <f t="shared" si="258"/>
        <v>0</v>
      </c>
      <c r="Y1358" s="347">
        <f t="shared" si="259"/>
        <v>0</v>
      </c>
      <c r="Z1358" s="347">
        <f t="shared" si="260"/>
        <v>0</v>
      </c>
      <c r="AA1358" s="347">
        <f t="shared" si="261"/>
        <v>0</v>
      </c>
      <c r="AB1358" s="347" t="str">
        <f t="shared" si="262"/>
        <v/>
      </c>
      <c r="AC1358" s="347" t="str">
        <f t="shared" si="263"/>
        <v/>
      </c>
      <c r="AD1358" s="347" t="str">
        <f t="shared" si="264"/>
        <v/>
      </c>
      <c r="AE1358" s="347" t="str">
        <f t="shared" si="265"/>
        <v/>
      </c>
    </row>
    <row r="1359" spans="1:31" s="344" customFormat="1" ht="21" customHeight="1" x14ac:dyDescent="0.25">
      <c r="A1359" s="346" t="s">
        <v>14524</v>
      </c>
      <c r="B1359" s="346" t="s">
        <v>16576</v>
      </c>
      <c r="C1359" s="346" t="s">
        <v>16577</v>
      </c>
      <c r="D1359" s="346" t="s">
        <v>4</v>
      </c>
      <c r="E1359" s="346" t="s">
        <v>103</v>
      </c>
      <c r="F1359" s="346">
        <v>2</v>
      </c>
      <c r="G1359" s="346">
        <v>3</v>
      </c>
      <c r="H1359" s="346">
        <v>0</v>
      </c>
      <c r="I1359" s="346" t="s">
        <v>16577</v>
      </c>
      <c r="J1359" s="346"/>
      <c r="K1359" s="346" t="s">
        <v>16578</v>
      </c>
      <c r="L1359" s="346"/>
      <c r="M1359" s="346" t="s">
        <v>16577</v>
      </c>
      <c r="N1359" s="346" t="s">
        <v>16194</v>
      </c>
      <c r="O1359" s="346" t="s">
        <v>16579</v>
      </c>
      <c r="P1359" s="346" t="s">
        <v>16580</v>
      </c>
      <c r="Q1359" s="346" t="s">
        <v>16573</v>
      </c>
      <c r="R1359" s="347">
        <f t="shared" si="252"/>
        <v>0</v>
      </c>
      <c r="S1359" s="347">
        <f t="shared" si="253"/>
        <v>0</v>
      </c>
      <c r="T1359" s="347">
        <f t="shared" si="254"/>
        <v>0</v>
      </c>
      <c r="U1359" s="347">
        <f t="shared" si="255"/>
        <v>0</v>
      </c>
      <c r="V1359" s="347">
        <f t="shared" si="256"/>
        <v>0</v>
      </c>
      <c r="W1359" s="347">
        <f t="shared" si="257"/>
        <v>0</v>
      </c>
      <c r="X1359" s="347">
        <f t="shared" si="258"/>
        <v>0</v>
      </c>
      <c r="Y1359" s="347">
        <f t="shared" si="259"/>
        <v>0</v>
      </c>
      <c r="Z1359" s="347">
        <f t="shared" si="260"/>
        <v>0</v>
      </c>
      <c r="AA1359" s="347">
        <f t="shared" si="261"/>
        <v>0</v>
      </c>
      <c r="AB1359" s="347" t="str">
        <f t="shared" si="262"/>
        <v/>
      </c>
      <c r="AC1359" s="347" t="str">
        <f t="shared" si="263"/>
        <v/>
      </c>
      <c r="AD1359" s="347" t="str">
        <f t="shared" si="264"/>
        <v/>
      </c>
      <c r="AE1359" s="347" t="str">
        <f t="shared" si="265"/>
        <v/>
      </c>
    </row>
    <row r="1360" spans="1:31" s="344" customFormat="1" ht="21" customHeight="1" x14ac:dyDescent="0.25">
      <c r="A1360" s="346" t="s">
        <v>14524</v>
      </c>
      <c r="B1360" s="346" t="s">
        <v>16581</v>
      </c>
      <c r="C1360" s="346" t="s">
        <v>14933</v>
      </c>
      <c r="D1360" s="346" t="s">
        <v>4</v>
      </c>
      <c r="E1360" s="346" t="s">
        <v>103</v>
      </c>
      <c r="F1360" s="346">
        <v>3</v>
      </c>
      <c r="G1360" s="346">
        <v>3</v>
      </c>
      <c r="H1360" s="346">
        <v>0</v>
      </c>
      <c r="I1360" s="346" t="s">
        <v>14933</v>
      </c>
      <c r="J1360" s="346"/>
      <c r="K1360" s="346" t="s">
        <v>14934</v>
      </c>
      <c r="L1360" s="346"/>
      <c r="M1360" s="346" t="s">
        <v>14933</v>
      </c>
      <c r="N1360" s="346" t="s">
        <v>14935</v>
      </c>
      <c r="O1360" s="346" t="s">
        <v>14936</v>
      </c>
      <c r="P1360" s="346" t="s">
        <v>14937</v>
      </c>
      <c r="Q1360" s="346" t="s">
        <v>14938</v>
      </c>
      <c r="R1360" s="347">
        <f t="shared" si="252"/>
        <v>0</v>
      </c>
      <c r="S1360" s="347">
        <f t="shared" si="253"/>
        <v>0</v>
      </c>
      <c r="T1360" s="347">
        <f t="shared" si="254"/>
        <v>0</v>
      </c>
      <c r="U1360" s="347">
        <f t="shared" si="255"/>
        <v>0</v>
      </c>
      <c r="V1360" s="347">
        <f t="shared" si="256"/>
        <v>0</v>
      </c>
      <c r="W1360" s="347">
        <f t="shared" si="257"/>
        <v>0</v>
      </c>
      <c r="X1360" s="347">
        <f t="shared" si="258"/>
        <v>0</v>
      </c>
      <c r="Y1360" s="347">
        <f t="shared" si="259"/>
        <v>0</v>
      </c>
      <c r="Z1360" s="347">
        <f t="shared" si="260"/>
        <v>0</v>
      </c>
      <c r="AA1360" s="347">
        <f t="shared" si="261"/>
        <v>0</v>
      </c>
      <c r="AB1360" s="347" t="str">
        <f t="shared" si="262"/>
        <v/>
      </c>
      <c r="AC1360" s="347" t="str">
        <f t="shared" si="263"/>
        <v/>
      </c>
      <c r="AD1360" s="347" t="str">
        <f t="shared" si="264"/>
        <v/>
      </c>
      <c r="AE1360" s="347" t="str">
        <f t="shared" si="265"/>
        <v/>
      </c>
    </row>
    <row r="1361" spans="1:31" s="344" customFormat="1" ht="21" customHeight="1" x14ac:dyDescent="0.25">
      <c r="A1361" s="346" t="s">
        <v>14524</v>
      </c>
      <c r="B1361" s="346" t="s">
        <v>16582</v>
      </c>
      <c r="C1361" s="346" t="s">
        <v>14940</v>
      </c>
      <c r="D1361" s="346" t="s">
        <v>4</v>
      </c>
      <c r="E1361" s="346" t="s">
        <v>103</v>
      </c>
      <c r="F1361" s="346">
        <v>4</v>
      </c>
      <c r="G1361" s="346">
        <v>2</v>
      </c>
      <c r="H1361" s="346">
        <v>0</v>
      </c>
      <c r="I1361" s="346" t="s">
        <v>14940</v>
      </c>
      <c r="J1361" s="346"/>
      <c r="K1361" s="346" t="s">
        <v>14941</v>
      </c>
      <c r="L1361" s="346"/>
      <c r="M1361" s="346" t="s">
        <v>14940</v>
      </c>
      <c r="N1361" s="346" t="s">
        <v>126</v>
      </c>
      <c r="O1361" s="346" t="s">
        <v>14942</v>
      </c>
      <c r="P1361" s="346" t="s">
        <v>14943</v>
      </c>
      <c r="Q1361" s="346" t="s">
        <v>14944</v>
      </c>
      <c r="R1361" s="347">
        <f t="shared" si="252"/>
        <v>0</v>
      </c>
      <c r="S1361" s="347">
        <f t="shared" si="253"/>
        <v>0</v>
      </c>
      <c r="T1361" s="347">
        <f t="shared" si="254"/>
        <v>0</v>
      </c>
      <c r="U1361" s="347">
        <f t="shared" si="255"/>
        <v>0</v>
      </c>
      <c r="V1361" s="347">
        <f t="shared" si="256"/>
        <v>0</v>
      </c>
      <c r="W1361" s="347">
        <f t="shared" si="257"/>
        <v>0</v>
      </c>
      <c r="X1361" s="347">
        <f t="shared" si="258"/>
        <v>0</v>
      </c>
      <c r="Y1361" s="347">
        <f t="shared" si="259"/>
        <v>0</v>
      </c>
      <c r="Z1361" s="347">
        <f t="shared" si="260"/>
        <v>0</v>
      </c>
      <c r="AA1361" s="347">
        <f t="shared" si="261"/>
        <v>0</v>
      </c>
      <c r="AB1361" s="347" t="str">
        <f t="shared" si="262"/>
        <v/>
      </c>
      <c r="AC1361" s="347" t="str">
        <f t="shared" si="263"/>
        <v/>
      </c>
      <c r="AD1361" s="347" t="str">
        <f t="shared" si="264"/>
        <v/>
      </c>
      <c r="AE1361" s="347" t="str">
        <f t="shared" si="265"/>
        <v/>
      </c>
    </row>
    <row r="1362" spans="1:31" s="344" customFormat="1" ht="21" customHeight="1" x14ac:dyDescent="0.25">
      <c r="A1362" s="346" t="s">
        <v>14524</v>
      </c>
      <c r="B1362" s="346" t="s">
        <v>16583</v>
      </c>
      <c r="C1362" s="346" t="s">
        <v>14946</v>
      </c>
      <c r="D1362" s="346" t="s">
        <v>4</v>
      </c>
      <c r="E1362" s="346" t="s">
        <v>103</v>
      </c>
      <c r="F1362" s="346">
        <v>5</v>
      </c>
      <c r="G1362" s="346">
        <v>2</v>
      </c>
      <c r="H1362" s="346">
        <v>0</v>
      </c>
      <c r="I1362" s="346" t="s">
        <v>14946</v>
      </c>
      <c r="J1362" s="346"/>
      <c r="K1362" s="346" t="s">
        <v>14947</v>
      </c>
      <c r="L1362" s="346"/>
      <c r="M1362" s="346" t="s">
        <v>14946</v>
      </c>
      <c r="N1362" s="346" t="s">
        <v>14948</v>
      </c>
      <c r="O1362" s="346" t="s">
        <v>14949</v>
      </c>
      <c r="P1362" s="346" t="s">
        <v>14950</v>
      </c>
      <c r="Q1362" s="346" t="s">
        <v>14951</v>
      </c>
      <c r="R1362" s="347">
        <f t="shared" si="252"/>
        <v>0</v>
      </c>
      <c r="S1362" s="347">
        <f t="shared" si="253"/>
        <v>0</v>
      </c>
      <c r="T1362" s="347">
        <f t="shared" si="254"/>
        <v>0</v>
      </c>
      <c r="U1362" s="347">
        <f t="shared" si="255"/>
        <v>0</v>
      </c>
      <c r="V1362" s="347">
        <f t="shared" si="256"/>
        <v>0</v>
      </c>
      <c r="W1362" s="347">
        <f t="shared" si="257"/>
        <v>0</v>
      </c>
      <c r="X1362" s="347">
        <f t="shared" si="258"/>
        <v>0</v>
      </c>
      <c r="Y1362" s="347">
        <f t="shared" si="259"/>
        <v>0</v>
      </c>
      <c r="Z1362" s="347">
        <f t="shared" si="260"/>
        <v>0</v>
      </c>
      <c r="AA1362" s="347">
        <f t="shared" si="261"/>
        <v>0</v>
      </c>
      <c r="AB1362" s="347" t="str">
        <f t="shared" si="262"/>
        <v/>
      </c>
      <c r="AC1362" s="347" t="str">
        <f t="shared" si="263"/>
        <v/>
      </c>
      <c r="AD1362" s="347" t="str">
        <f t="shared" si="264"/>
        <v/>
      </c>
      <c r="AE1362" s="347" t="str">
        <f t="shared" si="265"/>
        <v/>
      </c>
    </row>
    <row r="1363" spans="1:31" s="344" customFormat="1" ht="21" customHeight="1" x14ac:dyDescent="0.25">
      <c r="A1363" s="346" t="s">
        <v>14524</v>
      </c>
      <c r="B1363" s="346" t="s">
        <v>16584</v>
      </c>
      <c r="C1363" s="346" t="s">
        <v>16571</v>
      </c>
      <c r="D1363" s="346" t="s">
        <v>1</v>
      </c>
      <c r="E1363" s="346" t="s">
        <v>103</v>
      </c>
      <c r="F1363" s="346">
        <v>1</v>
      </c>
      <c r="G1363" s="346">
        <v>0</v>
      </c>
      <c r="H1363" s="346">
        <v>3</v>
      </c>
      <c r="I1363" s="346"/>
      <c r="J1363" s="346" t="s">
        <v>16571</v>
      </c>
      <c r="K1363" s="346"/>
      <c r="L1363" s="346" t="s">
        <v>16585</v>
      </c>
      <c r="M1363" s="346" t="s">
        <v>16571</v>
      </c>
      <c r="N1363" s="346" t="s">
        <v>16573</v>
      </c>
      <c r="O1363" s="346" t="s">
        <v>15396</v>
      </c>
      <c r="P1363" s="346" t="s">
        <v>16574</v>
      </c>
      <c r="Q1363" s="346" t="s">
        <v>16575</v>
      </c>
      <c r="R1363" s="347">
        <f t="shared" si="252"/>
        <v>0</v>
      </c>
      <c r="S1363" s="347">
        <f t="shared" si="253"/>
        <v>0</v>
      </c>
      <c r="T1363" s="347">
        <f t="shared" si="254"/>
        <v>0</v>
      </c>
      <c r="U1363" s="347">
        <f t="shared" si="255"/>
        <v>0</v>
      </c>
      <c r="V1363" s="347">
        <f t="shared" si="256"/>
        <v>0</v>
      </c>
      <c r="W1363" s="347">
        <f t="shared" si="257"/>
        <v>0</v>
      </c>
      <c r="X1363" s="347">
        <f t="shared" si="258"/>
        <v>0</v>
      </c>
      <c r="Y1363" s="347">
        <f t="shared" si="259"/>
        <v>0</v>
      </c>
      <c r="Z1363" s="347">
        <f t="shared" si="260"/>
        <v>0</v>
      </c>
      <c r="AA1363" s="347">
        <f t="shared" si="261"/>
        <v>0</v>
      </c>
      <c r="AB1363" s="347" t="str">
        <f t="shared" si="262"/>
        <v/>
      </c>
      <c r="AC1363" s="347" t="str">
        <f t="shared" si="263"/>
        <v/>
      </c>
      <c r="AD1363" s="347" t="str">
        <f t="shared" si="264"/>
        <v/>
      </c>
      <c r="AE1363" s="347" t="str">
        <f t="shared" si="265"/>
        <v/>
      </c>
    </row>
    <row r="1364" spans="1:31" s="344" customFormat="1" ht="21" customHeight="1" x14ac:dyDescent="0.25">
      <c r="A1364" s="346" t="s">
        <v>14524</v>
      </c>
      <c r="B1364" s="346" t="s">
        <v>16586</v>
      </c>
      <c r="C1364" s="346" t="s">
        <v>16577</v>
      </c>
      <c r="D1364" s="346" t="s">
        <v>1</v>
      </c>
      <c r="E1364" s="346" t="s">
        <v>103</v>
      </c>
      <c r="F1364" s="346">
        <v>2</v>
      </c>
      <c r="G1364" s="346">
        <v>0</v>
      </c>
      <c r="H1364" s="346">
        <v>3</v>
      </c>
      <c r="I1364" s="346"/>
      <c r="J1364" s="346" t="s">
        <v>16577</v>
      </c>
      <c r="K1364" s="346"/>
      <c r="L1364" s="346" t="s">
        <v>16587</v>
      </c>
      <c r="M1364" s="346" t="s">
        <v>16577</v>
      </c>
      <c r="N1364" s="346" t="s">
        <v>16194</v>
      </c>
      <c r="O1364" s="346" t="s">
        <v>16579</v>
      </c>
      <c r="P1364" s="346" t="s">
        <v>16580</v>
      </c>
      <c r="Q1364" s="346" t="s">
        <v>16573</v>
      </c>
      <c r="R1364" s="347">
        <f t="shared" si="252"/>
        <v>0</v>
      </c>
      <c r="S1364" s="347">
        <f t="shared" si="253"/>
        <v>0</v>
      </c>
      <c r="T1364" s="347">
        <f t="shared" si="254"/>
        <v>0</v>
      </c>
      <c r="U1364" s="347">
        <f t="shared" si="255"/>
        <v>0</v>
      </c>
      <c r="V1364" s="347">
        <f t="shared" si="256"/>
        <v>0</v>
      </c>
      <c r="W1364" s="347">
        <f t="shared" si="257"/>
        <v>0</v>
      </c>
      <c r="X1364" s="347">
        <f t="shared" si="258"/>
        <v>0</v>
      </c>
      <c r="Y1364" s="347">
        <f t="shared" si="259"/>
        <v>0</v>
      </c>
      <c r="Z1364" s="347">
        <f t="shared" si="260"/>
        <v>0</v>
      </c>
      <c r="AA1364" s="347">
        <f t="shared" si="261"/>
        <v>0</v>
      </c>
      <c r="AB1364" s="347" t="str">
        <f t="shared" si="262"/>
        <v/>
      </c>
      <c r="AC1364" s="347" t="str">
        <f t="shared" si="263"/>
        <v/>
      </c>
      <c r="AD1364" s="347" t="str">
        <f t="shared" si="264"/>
        <v/>
      </c>
      <c r="AE1364" s="347" t="str">
        <f t="shared" si="265"/>
        <v/>
      </c>
    </row>
    <row r="1365" spans="1:31" s="344" customFormat="1" ht="21" customHeight="1" x14ac:dyDescent="0.25">
      <c r="A1365" s="346" t="s">
        <v>14524</v>
      </c>
      <c r="B1365" s="346" t="s">
        <v>16588</v>
      </c>
      <c r="C1365" s="346" t="s">
        <v>14940</v>
      </c>
      <c r="D1365" s="346" t="s">
        <v>1</v>
      </c>
      <c r="E1365" s="346" t="s">
        <v>103</v>
      </c>
      <c r="F1365" s="346">
        <v>3</v>
      </c>
      <c r="G1365" s="346">
        <v>0</v>
      </c>
      <c r="H1365" s="346">
        <v>2</v>
      </c>
      <c r="I1365" s="346"/>
      <c r="J1365" s="346" t="s">
        <v>14940</v>
      </c>
      <c r="K1365" s="346"/>
      <c r="L1365" s="346" t="s">
        <v>14957</v>
      </c>
      <c r="M1365" s="346" t="s">
        <v>14940</v>
      </c>
      <c r="N1365" s="346" t="s">
        <v>126</v>
      </c>
      <c r="O1365" s="346" t="s">
        <v>14942</v>
      </c>
      <c r="P1365" s="346" t="s">
        <v>14943</v>
      </c>
      <c r="Q1365" s="346" t="s">
        <v>14944</v>
      </c>
      <c r="R1365" s="347">
        <f t="shared" si="252"/>
        <v>0</v>
      </c>
      <c r="S1365" s="347">
        <f t="shared" si="253"/>
        <v>0</v>
      </c>
      <c r="T1365" s="347">
        <f t="shared" si="254"/>
        <v>0</v>
      </c>
      <c r="U1365" s="347">
        <f t="shared" si="255"/>
        <v>0</v>
      </c>
      <c r="V1365" s="347">
        <f t="shared" si="256"/>
        <v>0</v>
      </c>
      <c r="W1365" s="347">
        <f t="shared" si="257"/>
        <v>0</v>
      </c>
      <c r="X1365" s="347">
        <f t="shared" si="258"/>
        <v>0</v>
      </c>
      <c r="Y1365" s="347">
        <f t="shared" si="259"/>
        <v>0</v>
      </c>
      <c r="Z1365" s="347">
        <f t="shared" si="260"/>
        <v>0</v>
      </c>
      <c r="AA1365" s="347">
        <f t="shared" si="261"/>
        <v>0</v>
      </c>
      <c r="AB1365" s="347" t="str">
        <f t="shared" si="262"/>
        <v/>
      </c>
      <c r="AC1365" s="347" t="str">
        <f t="shared" si="263"/>
        <v/>
      </c>
      <c r="AD1365" s="347" t="str">
        <f t="shared" si="264"/>
        <v/>
      </c>
      <c r="AE1365" s="347" t="str">
        <f t="shared" si="265"/>
        <v/>
      </c>
    </row>
    <row r="1366" spans="1:31" s="344" customFormat="1" ht="21" customHeight="1" x14ac:dyDescent="0.25">
      <c r="A1366" s="346" t="s">
        <v>14524</v>
      </c>
      <c r="B1366" s="346" t="s">
        <v>16589</v>
      </c>
      <c r="C1366" s="346" t="s">
        <v>14946</v>
      </c>
      <c r="D1366" s="346" t="s">
        <v>1</v>
      </c>
      <c r="E1366" s="346" t="s">
        <v>103</v>
      </c>
      <c r="F1366" s="346">
        <v>4</v>
      </c>
      <c r="G1366" s="346">
        <v>0</v>
      </c>
      <c r="H1366" s="346">
        <v>2</v>
      </c>
      <c r="I1366" s="346"/>
      <c r="J1366" s="346" t="s">
        <v>14946</v>
      </c>
      <c r="K1366" s="346"/>
      <c r="L1366" s="346" t="s">
        <v>14959</v>
      </c>
      <c r="M1366" s="346" t="s">
        <v>14946</v>
      </c>
      <c r="N1366" s="346" t="s">
        <v>14948</v>
      </c>
      <c r="O1366" s="346" t="s">
        <v>14949</v>
      </c>
      <c r="P1366" s="346" t="s">
        <v>14950</v>
      </c>
      <c r="Q1366" s="346" t="s">
        <v>14951</v>
      </c>
      <c r="R1366" s="347">
        <f t="shared" si="252"/>
        <v>0</v>
      </c>
      <c r="S1366" s="347">
        <f t="shared" si="253"/>
        <v>0</v>
      </c>
      <c r="T1366" s="347">
        <f t="shared" si="254"/>
        <v>0</v>
      </c>
      <c r="U1366" s="347">
        <f t="shared" si="255"/>
        <v>0</v>
      </c>
      <c r="V1366" s="347">
        <f t="shared" si="256"/>
        <v>0</v>
      </c>
      <c r="W1366" s="347">
        <f t="shared" si="257"/>
        <v>0</v>
      </c>
      <c r="X1366" s="347">
        <f t="shared" si="258"/>
        <v>0</v>
      </c>
      <c r="Y1366" s="347">
        <f t="shared" si="259"/>
        <v>0</v>
      </c>
      <c r="Z1366" s="347">
        <f t="shared" si="260"/>
        <v>0</v>
      </c>
      <c r="AA1366" s="347">
        <f t="shared" si="261"/>
        <v>0</v>
      </c>
      <c r="AB1366" s="347" t="str">
        <f t="shared" si="262"/>
        <v/>
      </c>
      <c r="AC1366" s="347" t="str">
        <f t="shared" si="263"/>
        <v/>
      </c>
      <c r="AD1366" s="347" t="str">
        <f t="shared" si="264"/>
        <v/>
      </c>
      <c r="AE1366" s="347" t="str">
        <f t="shared" si="265"/>
        <v/>
      </c>
    </row>
    <row r="1367" spans="1:31" s="344" customFormat="1" ht="21" customHeight="1" x14ac:dyDescent="0.25">
      <c r="A1367" s="346" t="s">
        <v>14524</v>
      </c>
      <c r="B1367" s="346" t="s">
        <v>16590</v>
      </c>
      <c r="C1367" s="346" t="s">
        <v>16591</v>
      </c>
      <c r="D1367" s="346" t="s">
        <v>1</v>
      </c>
      <c r="E1367" s="346" t="s">
        <v>14954</v>
      </c>
      <c r="F1367" s="346">
        <v>5</v>
      </c>
      <c r="G1367" s="346">
        <v>0</v>
      </c>
      <c r="H1367" s="346">
        <v>0</v>
      </c>
      <c r="I1367" s="346"/>
      <c r="J1367" s="346"/>
      <c r="K1367" s="346"/>
      <c r="L1367" s="346"/>
      <c r="M1367" s="346"/>
      <c r="N1367" s="346"/>
      <c r="O1367" s="346"/>
      <c r="P1367" s="346"/>
      <c r="Q1367" s="346"/>
      <c r="R1367" s="347">
        <f t="shared" si="252"/>
        <v>0</v>
      </c>
      <c r="S1367" s="347">
        <f t="shared" si="253"/>
        <v>0</v>
      </c>
      <c r="T1367" s="347">
        <f t="shared" si="254"/>
        <v>0</v>
      </c>
      <c r="U1367" s="347">
        <f t="shared" si="255"/>
        <v>0</v>
      </c>
      <c r="V1367" s="347">
        <f t="shared" si="256"/>
        <v>0</v>
      </c>
      <c r="W1367" s="347">
        <f t="shared" si="257"/>
        <v>0</v>
      </c>
      <c r="X1367" s="347">
        <f t="shared" si="258"/>
        <v>0</v>
      </c>
      <c r="Y1367" s="347">
        <f t="shared" si="259"/>
        <v>0</v>
      </c>
      <c r="Z1367" s="347">
        <f t="shared" si="260"/>
        <v>0</v>
      </c>
      <c r="AA1367" s="347">
        <f t="shared" si="261"/>
        <v>0</v>
      </c>
      <c r="AB1367" s="347" t="str">
        <f t="shared" si="262"/>
        <v/>
      </c>
      <c r="AC1367" s="347" t="str">
        <f t="shared" si="263"/>
        <v/>
      </c>
      <c r="AD1367" s="347" t="str">
        <f t="shared" si="264"/>
        <v/>
      </c>
      <c r="AE1367" s="347" t="str">
        <f t="shared" si="265"/>
        <v/>
      </c>
    </row>
    <row r="1368" spans="1:31" s="344" customFormat="1" ht="21" customHeight="1" x14ac:dyDescent="0.25">
      <c r="A1368" s="346" t="s">
        <v>14533</v>
      </c>
      <c r="B1368" s="346" t="s">
        <v>16592</v>
      </c>
      <c r="C1368" s="346" t="s">
        <v>15517</v>
      </c>
      <c r="D1368" s="346" t="s">
        <v>4</v>
      </c>
      <c r="E1368" s="346" t="s">
        <v>103</v>
      </c>
      <c r="F1368" s="346">
        <v>1</v>
      </c>
      <c r="G1368" s="346">
        <v>4</v>
      </c>
      <c r="H1368" s="346">
        <v>0</v>
      </c>
      <c r="I1368" s="346" t="s">
        <v>15517</v>
      </c>
      <c r="J1368" s="346"/>
      <c r="K1368" s="346" t="s">
        <v>15518</v>
      </c>
      <c r="L1368" s="346"/>
      <c r="M1368" s="346" t="s">
        <v>15517</v>
      </c>
      <c r="N1368" s="346" t="s">
        <v>15519</v>
      </c>
      <c r="O1368" s="346" t="s">
        <v>15520</v>
      </c>
      <c r="P1368" s="346" t="s">
        <v>15521</v>
      </c>
      <c r="Q1368" s="346" t="s">
        <v>15522</v>
      </c>
      <c r="R1368" s="347">
        <f t="shared" si="252"/>
        <v>0</v>
      </c>
      <c r="S1368" s="347">
        <f t="shared" si="253"/>
        <v>0</v>
      </c>
      <c r="T1368" s="347">
        <f t="shared" si="254"/>
        <v>0</v>
      </c>
      <c r="U1368" s="347">
        <f t="shared" si="255"/>
        <v>0</v>
      </c>
      <c r="V1368" s="347">
        <f t="shared" si="256"/>
        <v>0</v>
      </c>
      <c r="W1368" s="347">
        <f t="shared" si="257"/>
        <v>0</v>
      </c>
      <c r="X1368" s="347">
        <f t="shared" si="258"/>
        <v>0</v>
      </c>
      <c r="Y1368" s="347">
        <f t="shared" si="259"/>
        <v>0</v>
      </c>
      <c r="Z1368" s="347">
        <f t="shared" si="260"/>
        <v>0</v>
      </c>
      <c r="AA1368" s="347">
        <f t="shared" si="261"/>
        <v>0</v>
      </c>
      <c r="AB1368" s="347" t="str">
        <f t="shared" si="262"/>
        <v/>
      </c>
      <c r="AC1368" s="347" t="str">
        <f t="shared" si="263"/>
        <v/>
      </c>
      <c r="AD1368" s="347" t="str">
        <f t="shared" si="264"/>
        <v/>
      </c>
      <c r="AE1368" s="347" t="str">
        <f t="shared" si="265"/>
        <v/>
      </c>
    </row>
    <row r="1369" spans="1:31" s="344" customFormat="1" ht="21" customHeight="1" x14ac:dyDescent="0.25">
      <c r="A1369" s="346" t="s">
        <v>14533</v>
      </c>
      <c r="B1369" s="346" t="s">
        <v>16593</v>
      </c>
      <c r="C1369" s="346" t="s">
        <v>15524</v>
      </c>
      <c r="D1369" s="346" t="s">
        <v>4</v>
      </c>
      <c r="E1369" s="346" t="s">
        <v>103</v>
      </c>
      <c r="F1369" s="346">
        <v>2</v>
      </c>
      <c r="G1369" s="346">
        <v>3</v>
      </c>
      <c r="H1369" s="346">
        <v>0</v>
      </c>
      <c r="I1369" s="346" t="s">
        <v>15524</v>
      </c>
      <c r="J1369" s="346"/>
      <c r="K1369" s="346" t="s">
        <v>15525</v>
      </c>
      <c r="L1369" s="346"/>
      <c r="M1369" s="346" t="s">
        <v>15524</v>
      </c>
      <c r="N1369" s="346" t="s">
        <v>15526</v>
      </c>
      <c r="O1369" s="346" t="s">
        <v>16550</v>
      </c>
      <c r="P1369" s="346"/>
      <c r="Q1369" s="346"/>
      <c r="R1369" s="347">
        <f t="shared" si="252"/>
        <v>0</v>
      </c>
      <c r="S1369" s="347">
        <f t="shared" si="253"/>
        <v>0</v>
      </c>
      <c r="T1369" s="347">
        <f t="shared" si="254"/>
        <v>0</v>
      </c>
      <c r="U1369" s="347">
        <f t="shared" si="255"/>
        <v>0</v>
      </c>
      <c r="V1369" s="347">
        <f t="shared" si="256"/>
        <v>0</v>
      </c>
      <c r="W1369" s="347">
        <f t="shared" si="257"/>
        <v>0</v>
      </c>
      <c r="X1369" s="347">
        <f t="shared" si="258"/>
        <v>0</v>
      </c>
      <c r="Y1369" s="347">
        <f t="shared" si="259"/>
        <v>0</v>
      </c>
      <c r="Z1369" s="347">
        <f t="shared" si="260"/>
        <v>0</v>
      </c>
      <c r="AA1369" s="347">
        <f t="shared" si="261"/>
        <v>0</v>
      </c>
      <c r="AB1369" s="347" t="str">
        <f t="shared" si="262"/>
        <v/>
      </c>
      <c r="AC1369" s="347" t="str">
        <f t="shared" si="263"/>
        <v/>
      </c>
      <c r="AD1369" s="347" t="str">
        <f t="shared" si="264"/>
        <v/>
      </c>
      <c r="AE1369" s="347" t="str">
        <f t="shared" si="265"/>
        <v/>
      </c>
    </row>
    <row r="1370" spans="1:31" s="344" customFormat="1" ht="21" customHeight="1" x14ac:dyDescent="0.25">
      <c r="A1370" s="346" t="s">
        <v>14533</v>
      </c>
      <c r="B1370" s="346" t="s">
        <v>16594</v>
      </c>
      <c r="C1370" s="346" t="s">
        <v>14933</v>
      </c>
      <c r="D1370" s="346" t="s">
        <v>4</v>
      </c>
      <c r="E1370" s="346" t="s">
        <v>103</v>
      </c>
      <c r="F1370" s="346">
        <v>3</v>
      </c>
      <c r="G1370" s="346">
        <v>3</v>
      </c>
      <c r="H1370" s="346">
        <v>0</v>
      </c>
      <c r="I1370" s="346" t="s">
        <v>14933</v>
      </c>
      <c r="J1370" s="346"/>
      <c r="K1370" s="346" t="s">
        <v>14934</v>
      </c>
      <c r="L1370" s="346"/>
      <c r="M1370" s="346" t="s">
        <v>14933</v>
      </c>
      <c r="N1370" s="346" t="s">
        <v>14935</v>
      </c>
      <c r="O1370" s="346" t="s">
        <v>14936</v>
      </c>
      <c r="P1370" s="346" t="s">
        <v>14937</v>
      </c>
      <c r="Q1370" s="346" t="s">
        <v>14938</v>
      </c>
      <c r="R1370" s="347">
        <f t="shared" si="252"/>
        <v>0</v>
      </c>
      <c r="S1370" s="347">
        <f t="shared" si="253"/>
        <v>0</v>
      </c>
      <c r="T1370" s="347">
        <f t="shared" si="254"/>
        <v>0</v>
      </c>
      <c r="U1370" s="347">
        <f t="shared" si="255"/>
        <v>0</v>
      </c>
      <c r="V1370" s="347">
        <f t="shared" si="256"/>
        <v>0</v>
      </c>
      <c r="W1370" s="347">
        <f t="shared" si="257"/>
        <v>0</v>
      </c>
      <c r="X1370" s="347">
        <f t="shared" si="258"/>
        <v>0</v>
      </c>
      <c r="Y1370" s="347">
        <f t="shared" si="259"/>
        <v>0</v>
      </c>
      <c r="Z1370" s="347">
        <f t="shared" si="260"/>
        <v>0</v>
      </c>
      <c r="AA1370" s="347">
        <f t="shared" si="261"/>
        <v>0</v>
      </c>
      <c r="AB1370" s="347" t="str">
        <f t="shared" si="262"/>
        <v/>
      </c>
      <c r="AC1370" s="347" t="str">
        <f t="shared" si="263"/>
        <v/>
      </c>
      <c r="AD1370" s="347" t="str">
        <f t="shared" si="264"/>
        <v/>
      </c>
      <c r="AE1370" s="347" t="str">
        <f t="shared" si="265"/>
        <v/>
      </c>
    </row>
    <row r="1371" spans="1:31" s="344" customFormat="1" ht="21" customHeight="1" x14ac:dyDescent="0.25">
      <c r="A1371" s="346" t="s">
        <v>14533</v>
      </c>
      <c r="B1371" s="346" t="s">
        <v>16595</v>
      </c>
      <c r="C1371" s="346" t="s">
        <v>14940</v>
      </c>
      <c r="D1371" s="346" t="s">
        <v>4</v>
      </c>
      <c r="E1371" s="346" t="s">
        <v>103</v>
      </c>
      <c r="F1371" s="346">
        <v>4</v>
      </c>
      <c r="G1371" s="346">
        <v>2</v>
      </c>
      <c r="H1371" s="346">
        <v>0</v>
      </c>
      <c r="I1371" s="346" t="s">
        <v>14940</v>
      </c>
      <c r="J1371" s="346"/>
      <c r="K1371" s="346" t="s">
        <v>14941</v>
      </c>
      <c r="L1371" s="346"/>
      <c r="M1371" s="346" t="s">
        <v>14940</v>
      </c>
      <c r="N1371" s="346" t="s">
        <v>126</v>
      </c>
      <c r="O1371" s="346" t="s">
        <v>14942</v>
      </c>
      <c r="P1371" s="346" t="s">
        <v>14943</v>
      </c>
      <c r="Q1371" s="346" t="s">
        <v>14944</v>
      </c>
      <c r="R1371" s="347">
        <f t="shared" si="252"/>
        <v>0</v>
      </c>
      <c r="S1371" s="347">
        <f t="shared" si="253"/>
        <v>0</v>
      </c>
      <c r="T1371" s="347">
        <f t="shared" si="254"/>
        <v>0</v>
      </c>
      <c r="U1371" s="347">
        <f t="shared" si="255"/>
        <v>0</v>
      </c>
      <c r="V1371" s="347">
        <f t="shared" si="256"/>
        <v>0</v>
      </c>
      <c r="W1371" s="347">
        <f t="shared" si="257"/>
        <v>0</v>
      </c>
      <c r="X1371" s="347">
        <f t="shared" si="258"/>
        <v>0</v>
      </c>
      <c r="Y1371" s="347">
        <f t="shared" si="259"/>
        <v>0</v>
      </c>
      <c r="Z1371" s="347">
        <f t="shared" si="260"/>
        <v>0</v>
      </c>
      <c r="AA1371" s="347">
        <f t="shared" si="261"/>
        <v>0</v>
      </c>
      <c r="AB1371" s="347" t="str">
        <f t="shared" si="262"/>
        <v/>
      </c>
      <c r="AC1371" s="347" t="str">
        <f t="shared" si="263"/>
        <v/>
      </c>
      <c r="AD1371" s="347" t="str">
        <f t="shared" si="264"/>
        <v/>
      </c>
      <c r="AE1371" s="347" t="str">
        <f t="shared" si="265"/>
        <v/>
      </c>
    </row>
    <row r="1372" spans="1:31" s="344" customFormat="1" ht="21" customHeight="1" x14ac:dyDescent="0.25">
      <c r="A1372" s="346" t="s">
        <v>14533</v>
      </c>
      <c r="B1372" s="346" t="s">
        <v>16596</v>
      </c>
      <c r="C1372" s="346" t="s">
        <v>14946</v>
      </c>
      <c r="D1372" s="346" t="s">
        <v>4</v>
      </c>
      <c r="E1372" s="346" t="s">
        <v>103</v>
      </c>
      <c r="F1372" s="346">
        <v>5</v>
      </c>
      <c r="G1372" s="346">
        <v>2</v>
      </c>
      <c r="H1372" s="346">
        <v>0</v>
      </c>
      <c r="I1372" s="346" t="s">
        <v>14946</v>
      </c>
      <c r="J1372" s="346"/>
      <c r="K1372" s="346" t="s">
        <v>14947</v>
      </c>
      <c r="L1372" s="346"/>
      <c r="M1372" s="346" t="s">
        <v>14946</v>
      </c>
      <c r="N1372" s="346" t="s">
        <v>14948</v>
      </c>
      <c r="O1372" s="346" t="s">
        <v>14949</v>
      </c>
      <c r="P1372" s="346" t="s">
        <v>14950</v>
      </c>
      <c r="Q1372" s="346" t="s">
        <v>14951</v>
      </c>
      <c r="R1372" s="347">
        <f t="shared" si="252"/>
        <v>0</v>
      </c>
      <c r="S1372" s="347">
        <f t="shared" si="253"/>
        <v>0</v>
      </c>
      <c r="T1372" s="347">
        <f t="shared" si="254"/>
        <v>0</v>
      </c>
      <c r="U1372" s="347">
        <f t="shared" si="255"/>
        <v>0</v>
      </c>
      <c r="V1372" s="347">
        <f t="shared" si="256"/>
        <v>0</v>
      </c>
      <c r="W1372" s="347">
        <f t="shared" si="257"/>
        <v>0</v>
      </c>
      <c r="X1372" s="347">
        <f t="shared" si="258"/>
        <v>0</v>
      </c>
      <c r="Y1372" s="347">
        <f t="shared" si="259"/>
        <v>0</v>
      </c>
      <c r="Z1372" s="347">
        <f t="shared" si="260"/>
        <v>0</v>
      </c>
      <c r="AA1372" s="347">
        <f t="shared" si="261"/>
        <v>0</v>
      </c>
      <c r="AB1372" s="347" t="str">
        <f t="shared" si="262"/>
        <v/>
      </c>
      <c r="AC1372" s="347" t="str">
        <f t="shared" si="263"/>
        <v/>
      </c>
      <c r="AD1372" s="347" t="str">
        <f t="shared" si="264"/>
        <v/>
      </c>
      <c r="AE1372" s="347" t="str">
        <f t="shared" si="265"/>
        <v/>
      </c>
    </row>
    <row r="1373" spans="1:31" s="344" customFormat="1" ht="21" customHeight="1" x14ac:dyDescent="0.25">
      <c r="A1373" s="346" t="s">
        <v>14533</v>
      </c>
      <c r="B1373" s="346" t="s">
        <v>16597</v>
      </c>
      <c r="C1373" s="346" t="s">
        <v>15517</v>
      </c>
      <c r="D1373" s="346" t="s">
        <v>1</v>
      </c>
      <c r="E1373" s="346" t="s">
        <v>103</v>
      </c>
      <c r="F1373" s="346">
        <v>1</v>
      </c>
      <c r="G1373" s="346">
        <v>0</v>
      </c>
      <c r="H1373" s="346">
        <v>3</v>
      </c>
      <c r="I1373" s="346"/>
      <c r="J1373" s="346" t="s">
        <v>15517</v>
      </c>
      <c r="K1373" s="346"/>
      <c r="L1373" s="346" t="s">
        <v>15532</v>
      </c>
      <c r="M1373" s="346" t="s">
        <v>15517</v>
      </c>
      <c r="N1373" s="346" t="s">
        <v>15519</v>
      </c>
      <c r="O1373" s="346" t="s">
        <v>15520</v>
      </c>
      <c r="P1373" s="346" t="s">
        <v>15521</v>
      </c>
      <c r="Q1373" s="346" t="s">
        <v>15522</v>
      </c>
      <c r="R1373" s="347">
        <f t="shared" si="252"/>
        <v>0</v>
      </c>
      <c r="S1373" s="347">
        <f t="shared" si="253"/>
        <v>0</v>
      </c>
      <c r="T1373" s="347">
        <f t="shared" si="254"/>
        <v>0</v>
      </c>
      <c r="U1373" s="347">
        <f t="shared" si="255"/>
        <v>0</v>
      </c>
      <c r="V1373" s="347">
        <f t="shared" si="256"/>
        <v>0</v>
      </c>
      <c r="W1373" s="347">
        <f t="shared" si="257"/>
        <v>0</v>
      </c>
      <c r="X1373" s="347">
        <f t="shared" si="258"/>
        <v>0</v>
      </c>
      <c r="Y1373" s="347">
        <f t="shared" si="259"/>
        <v>0</v>
      </c>
      <c r="Z1373" s="347">
        <f t="shared" si="260"/>
        <v>0</v>
      </c>
      <c r="AA1373" s="347">
        <f t="shared" si="261"/>
        <v>0</v>
      </c>
      <c r="AB1373" s="347" t="str">
        <f t="shared" si="262"/>
        <v/>
      </c>
      <c r="AC1373" s="347" t="str">
        <f t="shared" si="263"/>
        <v/>
      </c>
      <c r="AD1373" s="347" t="str">
        <f t="shared" si="264"/>
        <v/>
      </c>
      <c r="AE1373" s="347" t="str">
        <f t="shared" si="265"/>
        <v/>
      </c>
    </row>
    <row r="1374" spans="1:31" s="344" customFormat="1" ht="21" customHeight="1" x14ac:dyDescent="0.25">
      <c r="A1374" s="346" t="s">
        <v>14533</v>
      </c>
      <c r="B1374" s="346" t="s">
        <v>16598</v>
      </c>
      <c r="C1374" s="346" t="s">
        <v>15524</v>
      </c>
      <c r="D1374" s="346" t="s">
        <v>1</v>
      </c>
      <c r="E1374" s="346" t="s">
        <v>103</v>
      </c>
      <c r="F1374" s="346">
        <v>2</v>
      </c>
      <c r="G1374" s="346">
        <v>0</v>
      </c>
      <c r="H1374" s="346">
        <v>3</v>
      </c>
      <c r="I1374" s="346"/>
      <c r="J1374" s="346" t="s">
        <v>15524</v>
      </c>
      <c r="K1374" s="346"/>
      <c r="L1374" s="346" t="s">
        <v>15534</v>
      </c>
      <c r="M1374" s="346" t="s">
        <v>15524</v>
      </c>
      <c r="N1374" s="346" t="s">
        <v>15526</v>
      </c>
      <c r="O1374" s="346" t="s">
        <v>16550</v>
      </c>
      <c r="P1374" s="346"/>
      <c r="Q1374" s="346"/>
      <c r="R1374" s="347">
        <f t="shared" si="252"/>
        <v>0</v>
      </c>
      <c r="S1374" s="347">
        <f t="shared" si="253"/>
        <v>0</v>
      </c>
      <c r="T1374" s="347">
        <f t="shared" si="254"/>
        <v>0</v>
      </c>
      <c r="U1374" s="347">
        <f t="shared" si="255"/>
        <v>0</v>
      </c>
      <c r="V1374" s="347">
        <f t="shared" si="256"/>
        <v>0</v>
      </c>
      <c r="W1374" s="347">
        <f t="shared" si="257"/>
        <v>0</v>
      </c>
      <c r="X1374" s="347">
        <f t="shared" si="258"/>
        <v>0</v>
      </c>
      <c r="Y1374" s="347">
        <f t="shared" si="259"/>
        <v>0</v>
      </c>
      <c r="Z1374" s="347">
        <f t="shared" si="260"/>
        <v>0</v>
      </c>
      <c r="AA1374" s="347">
        <f t="shared" si="261"/>
        <v>0</v>
      </c>
      <c r="AB1374" s="347" t="str">
        <f t="shared" si="262"/>
        <v/>
      </c>
      <c r="AC1374" s="347" t="str">
        <f t="shared" si="263"/>
        <v/>
      </c>
      <c r="AD1374" s="347" t="str">
        <f t="shared" si="264"/>
        <v/>
      </c>
      <c r="AE1374" s="347" t="str">
        <f t="shared" si="265"/>
        <v/>
      </c>
    </row>
    <row r="1375" spans="1:31" s="344" customFormat="1" ht="21" customHeight="1" x14ac:dyDescent="0.25">
      <c r="A1375" s="346" t="s">
        <v>14533</v>
      </c>
      <c r="B1375" s="346" t="s">
        <v>16599</v>
      </c>
      <c r="C1375" s="346" t="s">
        <v>14940</v>
      </c>
      <c r="D1375" s="346" t="s">
        <v>1</v>
      </c>
      <c r="E1375" s="346" t="s">
        <v>103</v>
      </c>
      <c r="F1375" s="346">
        <v>3</v>
      </c>
      <c r="G1375" s="346">
        <v>0</v>
      </c>
      <c r="H1375" s="346">
        <v>2</v>
      </c>
      <c r="I1375" s="346"/>
      <c r="J1375" s="346" t="s">
        <v>14940</v>
      </c>
      <c r="K1375" s="346"/>
      <c r="L1375" s="346" t="s">
        <v>14957</v>
      </c>
      <c r="M1375" s="346" t="s">
        <v>14940</v>
      </c>
      <c r="N1375" s="346" t="s">
        <v>126</v>
      </c>
      <c r="O1375" s="346" t="s">
        <v>14942</v>
      </c>
      <c r="P1375" s="346" t="s">
        <v>14943</v>
      </c>
      <c r="Q1375" s="346" t="s">
        <v>14944</v>
      </c>
      <c r="R1375" s="347">
        <f t="shared" si="252"/>
        <v>0</v>
      </c>
      <c r="S1375" s="347">
        <f t="shared" si="253"/>
        <v>0</v>
      </c>
      <c r="T1375" s="347">
        <f t="shared" si="254"/>
        <v>0</v>
      </c>
      <c r="U1375" s="347">
        <f t="shared" si="255"/>
        <v>0</v>
      </c>
      <c r="V1375" s="347">
        <f t="shared" si="256"/>
        <v>0</v>
      </c>
      <c r="W1375" s="347">
        <f t="shared" si="257"/>
        <v>0</v>
      </c>
      <c r="X1375" s="347">
        <f t="shared" si="258"/>
        <v>0</v>
      </c>
      <c r="Y1375" s="347">
        <f t="shared" si="259"/>
        <v>0</v>
      </c>
      <c r="Z1375" s="347">
        <f t="shared" si="260"/>
        <v>0</v>
      </c>
      <c r="AA1375" s="347">
        <f t="shared" si="261"/>
        <v>0</v>
      </c>
      <c r="AB1375" s="347" t="str">
        <f t="shared" si="262"/>
        <v/>
      </c>
      <c r="AC1375" s="347" t="str">
        <f t="shared" si="263"/>
        <v/>
      </c>
      <c r="AD1375" s="347" t="str">
        <f t="shared" si="264"/>
        <v/>
      </c>
      <c r="AE1375" s="347" t="str">
        <f t="shared" si="265"/>
        <v/>
      </c>
    </row>
    <row r="1376" spans="1:31" s="344" customFormat="1" ht="21" customHeight="1" x14ac:dyDescent="0.25">
      <c r="A1376" s="346" t="s">
        <v>14533</v>
      </c>
      <c r="B1376" s="346" t="s">
        <v>16600</v>
      </c>
      <c r="C1376" s="346" t="s">
        <v>14946</v>
      </c>
      <c r="D1376" s="346" t="s">
        <v>1</v>
      </c>
      <c r="E1376" s="346" t="s">
        <v>103</v>
      </c>
      <c r="F1376" s="346">
        <v>4</v>
      </c>
      <c r="G1376" s="346">
        <v>0</v>
      </c>
      <c r="H1376" s="346">
        <v>2</v>
      </c>
      <c r="I1376" s="346"/>
      <c r="J1376" s="346" t="s">
        <v>14946</v>
      </c>
      <c r="K1376" s="346"/>
      <c r="L1376" s="346" t="s">
        <v>14959</v>
      </c>
      <c r="M1376" s="346" t="s">
        <v>14946</v>
      </c>
      <c r="N1376" s="346" t="s">
        <v>14948</v>
      </c>
      <c r="O1376" s="346" t="s">
        <v>14949</v>
      </c>
      <c r="P1376" s="346" t="s">
        <v>14950</v>
      </c>
      <c r="Q1376" s="346" t="s">
        <v>14951</v>
      </c>
      <c r="R1376" s="347">
        <f t="shared" si="252"/>
        <v>0</v>
      </c>
      <c r="S1376" s="347">
        <f t="shared" si="253"/>
        <v>0</v>
      </c>
      <c r="T1376" s="347">
        <f t="shared" si="254"/>
        <v>0</v>
      </c>
      <c r="U1376" s="347">
        <f t="shared" si="255"/>
        <v>0</v>
      </c>
      <c r="V1376" s="347">
        <f t="shared" si="256"/>
        <v>0</v>
      </c>
      <c r="W1376" s="347">
        <f t="shared" si="257"/>
        <v>0</v>
      </c>
      <c r="X1376" s="347">
        <f t="shared" si="258"/>
        <v>0</v>
      </c>
      <c r="Y1376" s="347">
        <f t="shared" si="259"/>
        <v>0</v>
      </c>
      <c r="Z1376" s="347">
        <f t="shared" si="260"/>
        <v>0</v>
      </c>
      <c r="AA1376" s="347">
        <f t="shared" si="261"/>
        <v>0</v>
      </c>
      <c r="AB1376" s="347" t="str">
        <f t="shared" si="262"/>
        <v/>
      </c>
      <c r="AC1376" s="347" t="str">
        <f t="shared" si="263"/>
        <v/>
      </c>
      <c r="AD1376" s="347" t="str">
        <f t="shared" si="264"/>
        <v/>
      </c>
      <c r="AE1376" s="347" t="str">
        <f t="shared" si="265"/>
        <v/>
      </c>
    </row>
    <row r="1377" spans="1:31" s="344" customFormat="1" ht="21" customHeight="1" x14ac:dyDescent="0.25">
      <c r="A1377" s="346" t="s">
        <v>14533</v>
      </c>
      <c r="B1377" s="346" t="s">
        <v>16601</v>
      </c>
      <c r="C1377" s="346" t="s">
        <v>16602</v>
      </c>
      <c r="D1377" s="346" t="s">
        <v>1</v>
      </c>
      <c r="E1377" s="346" t="s">
        <v>14954</v>
      </c>
      <c r="F1377" s="346">
        <v>5</v>
      </c>
      <c r="G1377" s="346">
        <v>0</v>
      </c>
      <c r="H1377" s="346">
        <v>0</v>
      </c>
      <c r="I1377" s="346"/>
      <c r="J1377" s="346"/>
      <c r="K1377" s="346"/>
      <c r="L1377" s="346"/>
      <c r="M1377" s="346"/>
      <c r="N1377" s="346"/>
      <c r="O1377" s="346"/>
      <c r="P1377" s="346"/>
      <c r="Q1377" s="346"/>
      <c r="R1377" s="347">
        <f t="shared" si="252"/>
        <v>0</v>
      </c>
      <c r="S1377" s="347">
        <f t="shared" si="253"/>
        <v>0</v>
      </c>
      <c r="T1377" s="347">
        <f t="shared" si="254"/>
        <v>0</v>
      </c>
      <c r="U1377" s="347">
        <f t="shared" si="255"/>
        <v>0</v>
      </c>
      <c r="V1377" s="347">
        <f t="shared" si="256"/>
        <v>0</v>
      </c>
      <c r="W1377" s="347">
        <f t="shared" si="257"/>
        <v>0</v>
      </c>
      <c r="X1377" s="347">
        <f t="shared" si="258"/>
        <v>0</v>
      </c>
      <c r="Y1377" s="347">
        <f t="shared" si="259"/>
        <v>0</v>
      </c>
      <c r="Z1377" s="347">
        <f t="shared" si="260"/>
        <v>0</v>
      </c>
      <c r="AA1377" s="347">
        <f t="shared" si="261"/>
        <v>0</v>
      </c>
      <c r="AB1377" s="347" t="str">
        <f t="shared" si="262"/>
        <v/>
      </c>
      <c r="AC1377" s="347" t="str">
        <f t="shared" si="263"/>
        <v/>
      </c>
      <c r="AD1377" s="347" t="str">
        <f t="shared" si="264"/>
        <v/>
      </c>
      <c r="AE1377" s="347" t="str">
        <f t="shared" si="265"/>
        <v/>
      </c>
    </row>
    <row r="1378" spans="1:31" s="344" customFormat="1" ht="21" customHeight="1" x14ac:dyDescent="0.25">
      <c r="A1378" s="346" t="s">
        <v>14542</v>
      </c>
      <c r="B1378" s="346" t="s">
        <v>16603</v>
      </c>
      <c r="C1378" s="346" t="s">
        <v>15540</v>
      </c>
      <c r="D1378" s="346" t="s">
        <v>4</v>
      </c>
      <c r="E1378" s="346" t="s">
        <v>103</v>
      </c>
      <c r="F1378" s="346">
        <v>1</v>
      </c>
      <c r="G1378" s="346">
        <v>3</v>
      </c>
      <c r="H1378" s="346">
        <v>0</v>
      </c>
      <c r="I1378" s="346" t="s">
        <v>15540</v>
      </c>
      <c r="J1378" s="346"/>
      <c r="K1378" s="346" t="s">
        <v>15541</v>
      </c>
      <c r="L1378" s="346"/>
      <c r="M1378" s="346" t="s">
        <v>15540</v>
      </c>
      <c r="N1378" s="346" t="s">
        <v>15542</v>
      </c>
      <c r="O1378" s="346" t="s">
        <v>15543</v>
      </c>
      <c r="P1378" s="346" t="s">
        <v>11</v>
      </c>
      <c r="Q1378" s="346" t="s">
        <v>15544</v>
      </c>
      <c r="R1378" s="347">
        <f t="shared" si="252"/>
        <v>0</v>
      </c>
      <c r="S1378" s="347">
        <f t="shared" si="253"/>
        <v>0</v>
      </c>
      <c r="T1378" s="347">
        <f t="shared" si="254"/>
        <v>0</v>
      </c>
      <c r="U1378" s="347">
        <f t="shared" si="255"/>
        <v>0</v>
      </c>
      <c r="V1378" s="347">
        <f t="shared" si="256"/>
        <v>0</v>
      </c>
      <c r="W1378" s="347">
        <f t="shared" si="257"/>
        <v>0</v>
      </c>
      <c r="X1378" s="347">
        <f t="shared" si="258"/>
        <v>0</v>
      </c>
      <c r="Y1378" s="347">
        <f t="shared" si="259"/>
        <v>0</v>
      </c>
      <c r="Z1378" s="347">
        <f t="shared" si="260"/>
        <v>0</v>
      </c>
      <c r="AA1378" s="347">
        <f t="shared" si="261"/>
        <v>0</v>
      </c>
      <c r="AB1378" s="347" t="str">
        <f t="shared" si="262"/>
        <v/>
      </c>
      <c r="AC1378" s="347" t="str">
        <f t="shared" si="263"/>
        <v/>
      </c>
      <c r="AD1378" s="347" t="str">
        <f t="shared" si="264"/>
        <v/>
      </c>
      <c r="AE1378" s="347" t="str">
        <f t="shared" si="265"/>
        <v/>
      </c>
    </row>
    <row r="1379" spans="1:31" s="344" customFormat="1" ht="21" customHeight="1" x14ac:dyDescent="0.25">
      <c r="A1379" s="346" t="s">
        <v>14542</v>
      </c>
      <c r="B1379" s="346" t="s">
        <v>16604</v>
      </c>
      <c r="C1379" s="346" t="s">
        <v>15546</v>
      </c>
      <c r="D1379" s="346" t="s">
        <v>4</v>
      </c>
      <c r="E1379" s="346" t="s">
        <v>103</v>
      </c>
      <c r="F1379" s="346">
        <v>2</v>
      </c>
      <c r="G1379" s="346">
        <v>3</v>
      </c>
      <c r="H1379" s="346">
        <v>0</v>
      </c>
      <c r="I1379" s="346" t="s">
        <v>15546</v>
      </c>
      <c r="J1379" s="346"/>
      <c r="K1379" s="346" t="s">
        <v>15547</v>
      </c>
      <c r="L1379" s="346"/>
      <c r="M1379" s="346" t="s">
        <v>15546</v>
      </c>
      <c r="N1379" s="346" t="s">
        <v>15391</v>
      </c>
      <c r="O1379" s="346" t="s">
        <v>15393</v>
      </c>
      <c r="P1379" s="346" t="s">
        <v>15394</v>
      </c>
      <c r="Q1379" s="346" t="s">
        <v>15395</v>
      </c>
      <c r="R1379" s="347">
        <f t="shared" si="252"/>
        <v>0</v>
      </c>
      <c r="S1379" s="347">
        <f t="shared" si="253"/>
        <v>0</v>
      </c>
      <c r="T1379" s="347">
        <f t="shared" si="254"/>
        <v>0</v>
      </c>
      <c r="U1379" s="347">
        <f t="shared" si="255"/>
        <v>0</v>
      </c>
      <c r="V1379" s="347">
        <f t="shared" si="256"/>
        <v>0</v>
      </c>
      <c r="W1379" s="347">
        <f t="shared" si="257"/>
        <v>0</v>
      </c>
      <c r="X1379" s="347">
        <f t="shared" si="258"/>
        <v>0</v>
      </c>
      <c r="Y1379" s="347">
        <f t="shared" si="259"/>
        <v>0</v>
      </c>
      <c r="Z1379" s="347">
        <f t="shared" si="260"/>
        <v>0</v>
      </c>
      <c r="AA1379" s="347">
        <f t="shared" si="261"/>
        <v>0</v>
      </c>
      <c r="AB1379" s="347" t="str">
        <f t="shared" si="262"/>
        <v/>
      </c>
      <c r="AC1379" s="347" t="str">
        <f t="shared" si="263"/>
        <v/>
      </c>
      <c r="AD1379" s="347" t="str">
        <f t="shared" si="264"/>
        <v/>
      </c>
      <c r="AE1379" s="347" t="str">
        <f t="shared" si="265"/>
        <v/>
      </c>
    </row>
    <row r="1380" spans="1:31" s="344" customFormat="1" ht="21" customHeight="1" x14ac:dyDescent="0.25">
      <c r="A1380" s="346" t="s">
        <v>14542</v>
      </c>
      <c r="B1380" s="346" t="s">
        <v>16605</v>
      </c>
      <c r="C1380" s="346" t="s">
        <v>14933</v>
      </c>
      <c r="D1380" s="346" t="s">
        <v>4</v>
      </c>
      <c r="E1380" s="346" t="s">
        <v>103</v>
      </c>
      <c r="F1380" s="346">
        <v>3</v>
      </c>
      <c r="G1380" s="346">
        <v>3</v>
      </c>
      <c r="H1380" s="346">
        <v>0</v>
      </c>
      <c r="I1380" s="346" t="s">
        <v>14933</v>
      </c>
      <c r="J1380" s="346"/>
      <c r="K1380" s="346" t="s">
        <v>14934</v>
      </c>
      <c r="L1380" s="346"/>
      <c r="M1380" s="346" t="s">
        <v>14933</v>
      </c>
      <c r="N1380" s="346" t="s">
        <v>14935</v>
      </c>
      <c r="O1380" s="346" t="s">
        <v>14936</v>
      </c>
      <c r="P1380" s="346" t="s">
        <v>14937</v>
      </c>
      <c r="Q1380" s="346" t="s">
        <v>14938</v>
      </c>
      <c r="R1380" s="347">
        <f t="shared" si="252"/>
        <v>0</v>
      </c>
      <c r="S1380" s="347">
        <f t="shared" si="253"/>
        <v>0</v>
      </c>
      <c r="T1380" s="347">
        <f t="shared" si="254"/>
        <v>0</v>
      </c>
      <c r="U1380" s="347">
        <f t="shared" si="255"/>
        <v>0</v>
      </c>
      <c r="V1380" s="347">
        <f t="shared" si="256"/>
        <v>0</v>
      </c>
      <c r="W1380" s="347">
        <f t="shared" si="257"/>
        <v>0</v>
      </c>
      <c r="X1380" s="347">
        <f t="shared" si="258"/>
        <v>0</v>
      </c>
      <c r="Y1380" s="347">
        <f t="shared" si="259"/>
        <v>0</v>
      </c>
      <c r="Z1380" s="347">
        <f t="shared" si="260"/>
        <v>0</v>
      </c>
      <c r="AA1380" s="347">
        <f t="shared" si="261"/>
        <v>0</v>
      </c>
      <c r="AB1380" s="347" t="str">
        <f t="shared" si="262"/>
        <v/>
      </c>
      <c r="AC1380" s="347" t="str">
        <f t="shared" si="263"/>
        <v/>
      </c>
      <c r="AD1380" s="347" t="str">
        <f t="shared" si="264"/>
        <v/>
      </c>
      <c r="AE1380" s="347" t="str">
        <f t="shared" si="265"/>
        <v/>
      </c>
    </row>
    <row r="1381" spans="1:31" s="344" customFormat="1" ht="21" customHeight="1" x14ac:dyDescent="0.25">
      <c r="A1381" s="346" t="s">
        <v>14542</v>
      </c>
      <c r="B1381" s="346" t="s">
        <v>16606</v>
      </c>
      <c r="C1381" s="346" t="s">
        <v>14940</v>
      </c>
      <c r="D1381" s="346" t="s">
        <v>4</v>
      </c>
      <c r="E1381" s="346" t="s">
        <v>103</v>
      </c>
      <c r="F1381" s="346">
        <v>4</v>
      </c>
      <c r="G1381" s="346">
        <v>2</v>
      </c>
      <c r="H1381" s="346">
        <v>0</v>
      </c>
      <c r="I1381" s="346" t="s">
        <v>14940</v>
      </c>
      <c r="J1381" s="346"/>
      <c r="K1381" s="346" t="s">
        <v>14941</v>
      </c>
      <c r="L1381" s="346"/>
      <c r="M1381" s="346" t="s">
        <v>14940</v>
      </c>
      <c r="N1381" s="346" t="s">
        <v>126</v>
      </c>
      <c r="O1381" s="346" t="s">
        <v>14942</v>
      </c>
      <c r="P1381" s="346" t="s">
        <v>14943</v>
      </c>
      <c r="Q1381" s="346" t="s">
        <v>14944</v>
      </c>
      <c r="R1381" s="347">
        <f t="shared" si="252"/>
        <v>0</v>
      </c>
      <c r="S1381" s="347">
        <f t="shared" si="253"/>
        <v>0</v>
      </c>
      <c r="T1381" s="347">
        <f t="shared" si="254"/>
        <v>0</v>
      </c>
      <c r="U1381" s="347">
        <f t="shared" si="255"/>
        <v>0</v>
      </c>
      <c r="V1381" s="347">
        <f t="shared" si="256"/>
        <v>0</v>
      </c>
      <c r="W1381" s="347">
        <f t="shared" si="257"/>
        <v>0</v>
      </c>
      <c r="X1381" s="347">
        <f t="shared" si="258"/>
        <v>0</v>
      </c>
      <c r="Y1381" s="347">
        <f t="shared" si="259"/>
        <v>0</v>
      </c>
      <c r="Z1381" s="347">
        <f t="shared" si="260"/>
        <v>0</v>
      </c>
      <c r="AA1381" s="347">
        <f t="shared" si="261"/>
        <v>0</v>
      </c>
      <c r="AB1381" s="347" t="str">
        <f t="shared" si="262"/>
        <v/>
      </c>
      <c r="AC1381" s="347" t="str">
        <f t="shared" si="263"/>
        <v/>
      </c>
      <c r="AD1381" s="347" t="str">
        <f t="shared" si="264"/>
        <v/>
      </c>
      <c r="AE1381" s="347" t="str">
        <f t="shared" si="265"/>
        <v/>
      </c>
    </row>
    <row r="1382" spans="1:31" s="344" customFormat="1" ht="21" customHeight="1" x14ac:dyDescent="0.25">
      <c r="A1382" s="346" t="s">
        <v>14542</v>
      </c>
      <c r="B1382" s="346" t="s">
        <v>16607</v>
      </c>
      <c r="C1382" s="346" t="s">
        <v>14946</v>
      </c>
      <c r="D1382" s="346" t="s">
        <v>4</v>
      </c>
      <c r="E1382" s="346" t="s">
        <v>103</v>
      </c>
      <c r="F1382" s="346">
        <v>5</v>
      </c>
      <c r="G1382" s="346">
        <v>2</v>
      </c>
      <c r="H1382" s="346">
        <v>0</v>
      </c>
      <c r="I1382" s="346" t="s">
        <v>14946</v>
      </c>
      <c r="J1382" s="346"/>
      <c r="K1382" s="346" t="s">
        <v>14947</v>
      </c>
      <c r="L1382" s="346"/>
      <c r="M1382" s="346" t="s">
        <v>14946</v>
      </c>
      <c r="N1382" s="346" t="s">
        <v>14948</v>
      </c>
      <c r="O1382" s="346" t="s">
        <v>14949</v>
      </c>
      <c r="P1382" s="346" t="s">
        <v>14950</v>
      </c>
      <c r="Q1382" s="346" t="s">
        <v>14951</v>
      </c>
      <c r="R1382" s="347">
        <f t="shared" si="252"/>
        <v>0</v>
      </c>
      <c r="S1382" s="347">
        <f t="shared" si="253"/>
        <v>0</v>
      </c>
      <c r="T1382" s="347">
        <f t="shared" si="254"/>
        <v>0</v>
      </c>
      <c r="U1382" s="347">
        <f t="shared" si="255"/>
        <v>0</v>
      </c>
      <c r="V1382" s="347">
        <f t="shared" si="256"/>
        <v>0</v>
      </c>
      <c r="W1382" s="347">
        <f t="shared" si="257"/>
        <v>0</v>
      </c>
      <c r="X1382" s="347">
        <f t="shared" si="258"/>
        <v>0</v>
      </c>
      <c r="Y1382" s="347">
        <f t="shared" si="259"/>
        <v>0</v>
      </c>
      <c r="Z1382" s="347">
        <f t="shared" si="260"/>
        <v>0</v>
      </c>
      <c r="AA1382" s="347">
        <f t="shared" si="261"/>
        <v>0</v>
      </c>
      <c r="AB1382" s="347" t="str">
        <f t="shared" si="262"/>
        <v/>
      </c>
      <c r="AC1382" s="347" t="str">
        <f t="shared" si="263"/>
        <v/>
      </c>
      <c r="AD1382" s="347" t="str">
        <f t="shared" si="264"/>
        <v/>
      </c>
      <c r="AE1382" s="347" t="str">
        <f t="shared" si="265"/>
        <v/>
      </c>
    </row>
    <row r="1383" spans="1:31" s="344" customFormat="1" ht="21" customHeight="1" x14ac:dyDescent="0.25">
      <c r="A1383" s="346" t="s">
        <v>14542</v>
      </c>
      <c r="B1383" s="346" t="s">
        <v>16608</v>
      </c>
      <c r="C1383" s="346" t="s">
        <v>15540</v>
      </c>
      <c r="D1383" s="346" t="s">
        <v>1</v>
      </c>
      <c r="E1383" s="346" t="s">
        <v>103</v>
      </c>
      <c r="F1383" s="346">
        <v>1</v>
      </c>
      <c r="G1383" s="346">
        <v>0</v>
      </c>
      <c r="H1383" s="346">
        <v>3</v>
      </c>
      <c r="I1383" s="346"/>
      <c r="J1383" s="346" t="s">
        <v>15540</v>
      </c>
      <c r="K1383" s="346"/>
      <c r="L1383" s="346" t="s">
        <v>15552</v>
      </c>
      <c r="M1383" s="346" t="s">
        <v>15540</v>
      </c>
      <c r="N1383" s="346" t="s">
        <v>15542</v>
      </c>
      <c r="O1383" s="346" t="s">
        <v>15543</v>
      </c>
      <c r="P1383" s="346" t="s">
        <v>11</v>
      </c>
      <c r="Q1383" s="346" t="s">
        <v>15544</v>
      </c>
      <c r="R1383" s="347">
        <f t="shared" si="252"/>
        <v>0</v>
      </c>
      <c r="S1383" s="347">
        <f t="shared" si="253"/>
        <v>0</v>
      </c>
      <c r="T1383" s="347">
        <f t="shared" si="254"/>
        <v>0</v>
      </c>
      <c r="U1383" s="347">
        <f t="shared" si="255"/>
        <v>0</v>
      </c>
      <c r="V1383" s="347">
        <f t="shared" si="256"/>
        <v>0</v>
      </c>
      <c r="W1383" s="347">
        <f t="shared" si="257"/>
        <v>0</v>
      </c>
      <c r="X1383" s="347">
        <f t="shared" si="258"/>
        <v>0</v>
      </c>
      <c r="Y1383" s="347">
        <f t="shared" si="259"/>
        <v>0</v>
      </c>
      <c r="Z1383" s="347">
        <f t="shared" si="260"/>
        <v>0</v>
      </c>
      <c r="AA1383" s="347">
        <f t="shared" si="261"/>
        <v>0</v>
      </c>
      <c r="AB1383" s="347" t="str">
        <f t="shared" si="262"/>
        <v/>
      </c>
      <c r="AC1383" s="347" t="str">
        <f t="shared" si="263"/>
        <v/>
      </c>
      <c r="AD1383" s="347" t="str">
        <f t="shared" si="264"/>
        <v/>
      </c>
      <c r="AE1383" s="347" t="str">
        <f t="shared" si="265"/>
        <v/>
      </c>
    </row>
    <row r="1384" spans="1:31" s="344" customFormat="1" ht="21" customHeight="1" x14ac:dyDescent="0.25">
      <c r="A1384" s="346" t="s">
        <v>14542</v>
      </c>
      <c r="B1384" s="346" t="s">
        <v>16609</v>
      </c>
      <c r="C1384" s="346" t="s">
        <v>15546</v>
      </c>
      <c r="D1384" s="346" t="s">
        <v>1</v>
      </c>
      <c r="E1384" s="346" t="s">
        <v>103</v>
      </c>
      <c r="F1384" s="346">
        <v>2</v>
      </c>
      <c r="G1384" s="346">
        <v>0</v>
      </c>
      <c r="H1384" s="346">
        <v>3</v>
      </c>
      <c r="I1384" s="346"/>
      <c r="J1384" s="346" t="s">
        <v>15546</v>
      </c>
      <c r="K1384" s="346"/>
      <c r="L1384" s="346" t="s">
        <v>15554</v>
      </c>
      <c r="M1384" s="346" t="s">
        <v>15546</v>
      </c>
      <c r="N1384" s="346" t="s">
        <v>15391</v>
      </c>
      <c r="O1384" s="346" t="s">
        <v>15393</v>
      </c>
      <c r="P1384" s="346" t="s">
        <v>15394</v>
      </c>
      <c r="Q1384" s="346" t="s">
        <v>15395</v>
      </c>
      <c r="R1384" s="347">
        <f t="shared" si="252"/>
        <v>0</v>
      </c>
      <c r="S1384" s="347">
        <f t="shared" si="253"/>
        <v>0</v>
      </c>
      <c r="T1384" s="347">
        <f t="shared" si="254"/>
        <v>0</v>
      </c>
      <c r="U1384" s="347">
        <f t="shared" si="255"/>
        <v>0</v>
      </c>
      <c r="V1384" s="347">
        <f t="shared" si="256"/>
        <v>0</v>
      </c>
      <c r="W1384" s="347">
        <f t="shared" si="257"/>
        <v>0</v>
      </c>
      <c r="X1384" s="347">
        <f t="shared" si="258"/>
        <v>0</v>
      </c>
      <c r="Y1384" s="347">
        <f t="shared" si="259"/>
        <v>0</v>
      </c>
      <c r="Z1384" s="347">
        <f t="shared" si="260"/>
        <v>0</v>
      </c>
      <c r="AA1384" s="347">
        <f t="shared" si="261"/>
        <v>0</v>
      </c>
      <c r="AB1384" s="347" t="str">
        <f t="shared" si="262"/>
        <v/>
      </c>
      <c r="AC1384" s="347" t="str">
        <f t="shared" si="263"/>
        <v/>
      </c>
      <c r="AD1384" s="347" t="str">
        <f t="shared" si="264"/>
        <v/>
      </c>
      <c r="AE1384" s="347" t="str">
        <f t="shared" si="265"/>
        <v/>
      </c>
    </row>
    <row r="1385" spans="1:31" s="344" customFormat="1" ht="21" customHeight="1" x14ac:dyDescent="0.25">
      <c r="A1385" s="346" t="s">
        <v>14542</v>
      </c>
      <c r="B1385" s="346" t="s">
        <v>16610</v>
      </c>
      <c r="C1385" s="346" t="s">
        <v>14940</v>
      </c>
      <c r="D1385" s="346" t="s">
        <v>1</v>
      </c>
      <c r="E1385" s="346" t="s">
        <v>103</v>
      </c>
      <c r="F1385" s="346">
        <v>3</v>
      </c>
      <c r="G1385" s="346">
        <v>0</v>
      </c>
      <c r="H1385" s="346">
        <v>2</v>
      </c>
      <c r="I1385" s="346"/>
      <c r="J1385" s="346" t="s">
        <v>14940</v>
      </c>
      <c r="K1385" s="346"/>
      <c r="L1385" s="346" t="s">
        <v>14957</v>
      </c>
      <c r="M1385" s="346" t="s">
        <v>14940</v>
      </c>
      <c r="N1385" s="346" t="s">
        <v>126</v>
      </c>
      <c r="O1385" s="346" t="s">
        <v>14942</v>
      </c>
      <c r="P1385" s="346" t="s">
        <v>14943</v>
      </c>
      <c r="Q1385" s="346" t="s">
        <v>14944</v>
      </c>
      <c r="R1385" s="347">
        <f t="shared" si="252"/>
        <v>0</v>
      </c>
      <c r="S1385" s="347">
        <f t="shared" si="253"/>
        <v>0</v>
      </c>
      <c r="T1385" s="347">
        <f t="shared" si="254"/>
        <v>0</v>
      </c>
      <c r="U1385" s="347">
        <f t="shared" si="255"/>
        <v>0</v>
      </c>
      <c r="V1385" s="347">
        <f t="shared" si="256"/>
        <v>0</v>
      </c>
      <c r="W1385" s="347">
        <f t="shared" si="257"/>
        <v>0</v>
      </c>
      <c r="X1385" s="347">
        <f t="shared" si="258"/>
        <v>0</v>
      </c>
      <c r="Y1385" s="347">
        <f t="shared" si="259"/>
        <v>0</v>
      </c>
      <c r="Z1385" s="347">
        <f t="shared" si="260"/>
        <v>0</v>
      </c>
      <c r="AA1385" s="347">
        <f t="shared" si="261"/>
        <v>0</v>
      </c>
      <c r="AB1385" s="347" t="str">
        <f t="shared" si="262"/>
        <v/>
      </c>
      <c r="AC1385" s="347" t="str">
        <f t="shared" si="263"/>
        <v/>
      </c>
      <c r="AD1385" s="347" t="str">
        <f t="shared" si="264"/>
        <v/>
      </c>
      <c r="AE1385" s="347" t="str">
        <f t="shared" si="265"/>
        <v/>
      </c>
    </row>
    <row r="1386" spans="1:31" s="344" customFormat="1" ht="21" customHeight="1" x14ac:dyDescent="0.25">
      <c r="A1386" s="346" t="s">
        <v>14542</v>
      </c>
      <c r="B1386" s="346" t="s">
        <v>16611</v>
      </c>
      <c r="C1386" s="346" t="s">
        <v>14946</v>
      </c>
      <c r="D1386" s="346" t="s">
        <v>1</v>
      </c>
      <c r="E1386" s="346" t="s">
        <v>103</v>
      </c>
      <c r="F1386" s="346">
        <v>4</v>
      </c>
      <c r="G1386" s="346">
        <v>0</v>
      </c>
      <c r="H1386" s="346">
        <v>2</v>
      </c>
      <c r="I1386" s="346"/>
      <c r="J1386" s="346" t="s">
        <v>14946</v>
      </c>
      <c r="K1386" s="346"/>
      <c r="L1386" s="346" t="s">
        <v>14959</v>
      </c>
      <c r="M1386" s="346" t="s">
        <v>14946</v>
      </c>
      <c r="N1386" s="346" t="s">
        <v>14948</v>
      </c>
      <c r="O1386" s="346" t="s">
        <v>14949</v>
      </c>
      <c r="P1386" s="346" t="s">
        <v>14950</v>
      </c>
      <c r="Q1386" s="346" t="s">
        <v>14951</v>
      </c>
      <c r="R1386" s="347">
        <f t="shared" si="252"/>
        <v>0</v>
      </c>
      <c r="S1386" s="347">
        <f t="shared" si="253"/>
        <v>0</v>
      </c>
      <c r="T1386" s="347">
        <f t="shared" si="254"/>
        <v>0</v>
      </c>
      <c r="U1386" s="347">
        <f t="shared" si="255"/>
        <v>0</v>
      </c>
      <c r="V1386" s="347">
        <f t="shared" si="256"/>
        <v>0</v>
      </c>
      <c r="W1386" s="347">
        <f t="shared" si="257"/>
        <v>0</v>
      </c>
      <c r="X1386" s="347">
        <f t="shared" si="258"/>
        <v>0</v>
      </c>
      <c r="Y1386" s="347">
        <f t="shared" si="259"/>
        <v>0</v>
      </c>
      <c r="Z1386" s="347">
        <f t="shared" si="260"/>
        <v>0</v>
      </c>
      <c r="AA1386" s="347">
        <f t="shared" si="261"/>
        <v>0</v>
      </c>
      <c r="AB1386" s="347" t="str">
        <f t="shared" si="262"/>
        <v/>
      </c>
      <c r="AC1386" s="347" t="str">
        <f t="shared" si="263"/>
        <v/>
      </c>
      <c r="AD1386" s="347" t="str">
        <f t="shared" si="264"/>
        <v/>
      </c>
      <c r="AE1386" s="347" t="str">
        <f t="shared" si="265"/>
        <v/>
      </c>
    </row>
    <row r="1387" spans="1:31" s="344" customFormat="1" ht="21" customHeight="1" x14ac:dyDescent="0.25">
      <c r="A1387" s="346" t="s">
        <v>14542</v>
      </c>
      <c r="B1387" s="346" t="s">
        <v>16612</v>
      </c>
      <c r="C1387" s="346" t="s">
        <v>14961</v>
      </c>
      <c r="D1387" s="346" t="s">
        <v>1</v>
      </c>
      <c r="E1387" s="346" t="s">
        <v>103</v>
      </c>
      <c r="F1387" s="346">
        <v>5</v>
      </c>
      <c r="G1387" s="346">
        <v>0</v>
      </c>
      <c r="H1387" s="346">
        <v>1</v>
      </c>
      <c r="I1387" s="346"/>
      <c r="J1387" s="346" t="s">
        <v>14961</v>
      </c>
      <c r="K1387" s="346"/>
      <c r="L1387" s="346" t="s">
        <v>14962</v>
      </c>
      <c r="M1387" s="346" t="s">
        <v>14961</v>
      </c>
      <c r="N1387" s="346" t="s">
        <v>132</v>
      </c>
      <c r="O1387" s="346" t="s">
        <v>14963</v>
      </c>
      <c r="P1387" s="346" t="s">
        <v>14964</v>
      </c>
      <c r="Q1387" s="346" t="s">
        <v>14965</v>
      </c>
      <c r="R1387" s="347">
        <f t="shared" si="252"/>
        <v>0</v>
      </c>
      <c r="S1387" s="347">
        <f t="shared" si="253"/>
        <v>0</v>
      </c>
      <c r="T1387" s="347">
        <f t="shared" si="254"/>
        <v>0</v>
      </c>
      <c r="U1387" s="347">
        <f t="shared" si="255"/>
        <v>0</v>
      </c>
      <c r="V1387" s="347">
        <f t="shared" si="256"/>
        <v>0</v>
      </c>
      <c r="W1387" s="347">
        <f t="shared" si="257"/>
        <v>0</v>
      </c>
      <c r="X1387" s="347">
        <f t="shared" si="258"/>
        <v>0</v>
      </c>
      <c r="Y1387" s="347">
        <f t="shared" si="259"/>
        <v>0</v>
      </c>
      <c r="Z1387" s="347">
        <f t="shared" si="260"/>
        <v>0</v>
      </c>
      <c r="AA1387" s="347">
        <f t="shared" si="261"/>
        <v>0</v>
      </c>
      <c r="AB1387" s="347" t="str">
        <f t="shared" si="262"/>
        <v/>
      </c>
      <c r="AC1387" s="347" t="str">
        <f t="shared" si="263"/>
        <v/>
      </c>
      <c r="AD1387" s="347" t="str">
        <f t="shared" si="264"/>
        <v/>
      </c>
      <c r="AE1387" s="347" t="str">
        <f t="shared" si="265"/>
        <v/>
      </c>
    </row>
    <row r="1388" spans="1:31" s="344" customFormat="1" ht="21" customHeight="1" x14ac:dyDescent="0.25">
      <c r="A1388" s="346" t="s">
        <v>14174</v>
      </c>
      <c r="B1388" s="346" t="s">
        <v>16613</v>
      </c>
      <c r="C1388" s="346" t="s">
        <v>15134</v>
      </c>
      <c r="D1388" s="346" t="s">
        <v>4</v>
      </c>
      <c r="E1388" s="346" t="s">
        <v>103</v>
      </c>
      <c r="F1388" s="346">
        <v>1</v>
      </c>
      <c r="G1388" s="346">
        <v>4</v>
      </c>
      <c r="H1388" s="346">
        <v>0</v>
      </c>
      <c r="I1388" s="346" t="s">
        <v>15134</v>
      </c>
      <c r="J1388" s="346"/>
      <c r="K1388" s="346" t="s">
        <v>15135</v>
      </c>
      <c r="L1388" s="346"/>
      <c r="M1388" s="346" t="s">
        <v>15134</v>
      </c>
      <c r="N1388" s="346" t="s">
        <v>1480</v>
      </c>
      <c r="O1388" s="346" t="s">
        <v>15136</v>
      </c>
      <c r="P1388" s="346" t="s">
        <v>156</v>
      </c>
      <c r="Q1388" s="346" t="s">
        <v>152</v>
      </c>
      <c r="R1388" s="347">
        <f t="shared" si="252"/>
        <v>0</v>
      </c>
      <c r="S1388" s="347">
        <f t="shared" si="253"/>
        <v>0</v>
      </c>
      <c r="T1388" s="347">
        <f t="shared" si="254"/>
        <v>0</v>
      </c>
      <c r="U1388" s="347">
        <f t="shared" si="255"/>
        <v>0</v>
      </c>
      <c r="V1388" s="347">
        <f t="shared" si="256"/>
        <v>0</v>
      </c>
      <c r="W1388" s="347">
        <f t="shared" si="257"/>
        <v>0</v>
      </c>
      <c r="X1388" s="347">
        <f t="shared" si="258"/>
        <v>0</v>
      </c>
      <c r="Y1388" s="347">
        <f t="shared" si="259"/>
        <v>0</v>
      </c>
      <c r="Z1388" s="347">
        <f t="shared" si="260"/>
        <v>0</v>
      </c>
      <c r="AA1388" s="347">
        <f t="shared" si="261"/>
        <v>0</v>
      </c>
      <c r="AB1388" s="347" t="str">
        <f t="shared" si="262"/>
        <v/>
      </c>
      <c r="AC1388" s="347" t="str">
        <f t="shared" si="263"/>
        <v/>
      </c>
      <c r="AD1388" s="347" t="str">
        <f t="shared" si="264"/>
        <v/>
      </c>
      <c r="AE1388" s="347" t="str">
        <f t="shared" si="265"/>
        <v/>
      </c>
    </row>
    <row r="1389" spans="1:31" s="344" customFormat="1" ht="21" customHeight="1" x14ac:dyDescent="0.25">
      <c r="A1389" s="346" t="s">
        <v>14174</v>
      </c>
      <c r="B1389" s="346" t="s">
        <v>16614</v>
      </c>
      <c r="C1389" s="346" t="s">
        <v>15138</v>
      </c>
      <c r="D1389" s="346" t="s">
        <v>4</v>
      </c>
      <c r="E1389" s="346" t="s">
        <v>103</v>
      </c>
      <c r="F1389" s="346">
        <v>2</v>
      </c>
      <c r="G1389" s="346">
        <v>3</v>
      </c>
      <c r="H1389" s="346">
        <v>0</v>
      </c>
      <c r="I1389" s="346" t="s">
        <v>15138</v>
      </c>
      <c r="J1389" s="346"/>
      <c r="K1389" s="346" t="s">
        <v>15139</v>
      </c>
      <c r="L1389" s="346"/>
      <c r="M1389" s="346" t="s">
        <v>15138</v>
      </c>
      <c r="N1389" s="346" t="s">
        <v>15140</v>
      </c>
      <c r="O1389" s="346" t="s">
        <v>15141</v>
      </c>
      <c r="P1389" s="346" t="s">
        <v>141</v>
      </c>
      <c r="Q1389" s="346" t="s">
        <v>15142</v>
      </c>
      <c r="R1389" s="347">
        <f t="shared" si="252"/>
        <v>0</v>
      </c>
      <c r="S1389" s="347">
        <f t="shared" si="253"/>
        <v>0</v>
      </c>
      <c r="T1389" s="347">
        <f t="shared" si="254"/>
        <v>0</v>
      </c>
      <c r="U1389" s="347">
        <f t="shared" si="255"/>
        <v>0</v>
      </c>
      <c r="V1389" s="347">
        <f t="shared" si="256"/>
        <v>0</v>
      </c>
      <c r="W1389" s="347">
        <f t="shared" si="257"/>
        <v>0</v>
      </c>
      <c r="X1389" s="347">
        <f t="shared" si="258"/>
        <v>0</v>
      </c>
      <c r="Y1389" s="347">
        <f t="shared" si="259"/>
        <v>0</v>
      </c>
      <c r="Z1389" s="347">
        <f t="shared" si="260"/>
        <v>0</v>
      </c>
      <c r="AA1389" s="347">
        <f t="shared" si="261"/>
        <v>0</v>
      </c>
      <c r="AB1389" s="347" t="str">
        <f t="shared" si="262"/>
        <v/>
      </c>
      <c r="AC1389" s="347" t="str">
        <f t="shared" si="263"/>
        <v/>
      </c>
      <c r="AD1389" s="347" t="str">
        <f t="shared" si="264"/>
        <v/>
      </c>
      <c r="AE1389" s="347" t="str">
        <f t="shared" si="265"/>
        <v/>
      </c>
    </row>
    <row r="1390" spans="1:31" s="344" customFormat="1" ht="21" customHeight="1" x14ac:dyDescent="0.25">
      <c r="A1390" s="346" t="s">
        <v>14174</v>
      </c>
      <c r="B1390" s="346" t="s">
        <v>16615</v>
      </c>
      <c r="C1390" s="346" t="s">
        <v>14933</v>
      </c>
      <c r="D1390" s="346" t="s">
        <v>4</v>
      </c>
      <c r="E1390" s="346" t="s">
        <v>103</v>
      </c>
      <c r="F1390" s="346">
        <v>3</v>
      </c>
      <c r="G1390" s="346">
        <v>3</v>
      </c>
      <c r="H1390" s="346">
        <v>0</v>
      </c>
      <c r="I1390" s="346" t="s">
        <v>14933</v>
      </c>
      <c r="J1390" s="346"/>
      <c r="K1390" s="346" t="s">
        <v>14934</v>
      </c>
      <c r="L1390" s="346"/>
      <c r="M1390" s="346" t="s">
        <v>14933</v>
      </c>
      <c r="N1390" s="346" t="s">
        <v>14935</v>
      </c>
      <c r="O1390" s="346" t="s">
        <v>14936</v>
      </c>
      <c r="P1390" s="346" t="s">
        <v>14937</v>
      </c>
      <c r="Q1390" s="346" t="s">
        <v>14938</v>
      </c>
      <c r="R1390" s="347">
        <f t="shared" si="252"/>
        <v>0</v>
      </c>
      <c r="S1390" s="347">
        <f t="shared" si="253"/>
        <v>0</v>
      </c>
      <c r="T1390" s="347">
        <f t="shared" si="254"/>
        <v>0</v>
      </c>
      <c r="U1390" s="347">
        <f t="shared" si="255"/>
        <v>0</v>
      </c>
      <c r="V1390" s="347">
        <f t="shared" si="256"/>
        <v>0</v>
      </c>
      <c r="W1390" s="347">
        <f t="shared" si="257"/>
        <v>0</v>
      </c>
      <c r="X1390" s="347">
        <f t="shared" si="258"/>
        <v>0</v>
      </c>
      <c r="Y1390" s="347">
        <f t="shared" si="259"/>
        <v>0</v>
      </c>
      <c r="Z1390" s="347">
        <f t="shared" si="260"/>
        <v>0</v>
      </c>
      <c r="AA1390" s="347">
        <f t="shared" si="261"/>
        <v>0</v>
      </c>
      <c r="AB1390" s="347" t="str">
        <f t="shared" si="262"/>
        <v/>
      </c>
      <c r="AC1390" s="347" t="str">
        <f t="shared" si="263"/>
        <v/>
      </c>
      <c r="AD1390" s="347" t="str">
        <f t="shared" si="264"/>
        <v/>
      </c>
      <c r="AE1390" s="347" t="str">
        <f t="shared" si="265"/>
        <v/>
      </c>
    </row>
    <row r="1391" spans="1:31" s="344" customFormat="1" ht="21" customHeight="1" x14ac:dyDescent="0.25">
      <c r="A1391" s="346" t="s">
        <v>14174</v>
      </c>
      <c r="B1391" s="346" t="s">
        <v>16616</v>
      </c>
      <c r="C1391" s="346" t="s">
        <v>14940</v>
      </c>
      <c r="D1391" s="346" t="s">
        <v>4</v>
      </c>
      <c r="E1391" s="346" t="s">
        <v>103</v>
      </c>
      <c r="F1391" s="346">
        <v>4</v>
      </c>
      <c r="G1391" s="346">
        <v>2</v>
      </c>
      <c r="H1391" s="346">
        <v>0</v>
      </c>
      <c r="I1391" s="346" t="s">
        <v>14940</v>
      </c>
      <c r="J1391" s="346"/>
      <c r="K1391" s="346" t="s">
        <v>14941</v>
      </c>
      <c r="L1391" s="346"/>
      <c r="M1391" s="346" t="s">
        <v>14940</v>
      </c>
      <c r="N1391" s="346" t="s">
        <v>126</v>
      </c>
      <c r="O1391" s="346" t="s">
        <v>14942</v>
      </c>
      <c r="P1391" s="346" t="s">
        <v>14943</v>
      </c>
      <c r="Q1391" s="346" t="s">
        <v>14944</v>
      </c>
      <c r="R1391" s="347">
        <f t="shared" si="252"/>
        <v>0</v>
      </c>
      <c r="S1391" s="347">
        <f t="shared" si="253"/>
        <v>0</v>
      </c>
      <c r="T1391" s="347">
        <f t="shared" si="254"/>
        <v>0</v>
      </c>
      <c r="U1391" s="347">
        <f t="shared" si="255"/>
        <v>0</v>
      </c>
      <c r="V1391" s="347">
        <f t="shared" si="256"/>
        <v>0</v>
      </c>
      <c r="W1391" s="347">
        <f t="shared" si="257"/>
        <v>0</v>
      </c>
      <c r="X1391" s="347">
        <f t="shared" si="258"/>
        <v>0</v>
      </c>
      <c r="Y1391" s="347">
        <f t="shared" si="259"/>
        <v>0</v>
      </c>
      <c r="Z1391" s="347">
        <f t="shared" si="260"/>
        <v>0</v>
      </c>
      <c r="AA1391" s="347">
        <f t="shared" si="261"/>
        <v>0</v>
      </c>
      <c r="AB1391" s="347" t="str">
        <f t="shared" si="262"/>
        <v/>
      </c>
      <c r="AC1391" s="347" t="str">
        <f t="shared" si="263"/>
        <v/>
      </c>
      <c r="AD1391" s="347" t="str">
        <f t="shared" si="264"/>
        <v/>
      </c>
      <c r="AE1391" s="347" t="str">
        <f t="shared" si="265"/>
        <v/>
      </c>
    </row>
    <row r="1392" spans="1:31" s="344" customFormat="1" ht="21" customHeight="1" x14ac:dyDescent="0.25">
      <c r="A1392" s="346" t="s">
        <v>14174</v>
      </c>
      <c r="B1392" s="346" t="s">
        <v>16617</v>
      </c>
      <c r="C1392" s="346" t="s">
        <v>14946</v>
      </c>
      <c r="D1392" s="346" t="s">
        <v>4</v>
      </c>
      <c r="E1392" s="346" t="s">
        <v>103</v>
      </c>
      <c r="F1392" s="346">
        <v>5</v>
      </c>
      <c r="G1392" s="346">
        <v>2</v>
      </c>
      <c r="H1392" s="346">
        <v>0</v>
      </c>
      <c r="I1392" s="346" t="s">
        <v>14946</v>
      </c>
      <c r="J1392" s="346"/>
      <c r="K1392" s="346" t="s">
        <v>14947</v>
      </c>
      <c r="L1392" s="346"/>
      <c r="M1392" s="346" t="s">
        <v>14946</v>
      </c>
      <c r="N1392" s="346" t="s">
        <v>14948</v>
      </c>
      <c r="O1392" s="346" t="s">
        <v>14949</v>
      </c>
      <c r="P1392" s="346" t="s">
        <v>14950</v>
      </c>
      <c r="Q1392" s="346" t="s">
        <v>14951</v>
      </c>
      <c r="R1392" s="347">
        <f t="shared" si="252"/>
        <v>0</v>
      </c>
      <c r="S1392" s="347">
        <f t="shared" si="253"/>
        <v>0</v>
      </c>
      <c r="T1392" s="347">
        <f t="shared" si="254"/>
        <v>0</v>
      </c>
      <c r="U1392" s="347">
        <f t="shared" si="255"/>
        <v>0</v>
      </c>
      <c r="V1392" s="347">
        <f t="shared" si="256"/>
        <v>0</v>
      </c>
      <c r="W1392" s="347">
        <f t="shared" si="257"/>
        <v>0</v>
      </c>
      <c r="X1392" s="347">
        <f t="shared" si="258"/>
        <v>0</v>
      </c>
      <c r="Y1392" s="347">
        <f t="shared" si="259"/>
        <v>0</v>
      </c>
      <c r="Z1392" s="347">
        <f t="shared" si="260"/>
        <v>0</v>
      </c>
      <c r="AA1392" s="347">
        <f t="shared" si="261"/>
        <v>0</v>
      </c>
      <c r="AB1392" s="347" t="str">
        <f t="shared" si="262"/>
        <v/>
      </c>
      <c r="AC1392" s="347" t="str">
        <f t="shared" si="263"/>
        <v/>
      </c>
      <c r="AD1392" s="347" t="str">
        <f t="shared" si="264"/>
        <v/>
      </c>
      <c r="AE1392" s="347" t="str">
        <f t="shared" si="265"/>
        <v/>
      </c>
    </row>
    <row r="1393" spans="1:31" s="344" customFormat="1" ht="21" customHeight="1" x14ac:dyDescent="0.25">
      <c r="A1393" s="346" t="s">
        <v>14174</v>
      </c>
      <c r="B1393" s="346" t="s">
        <v>16618</v>
      </c>
      <c r="C1393" s="346" t="s">
        <v>15134</v>
      </c>
      <c r="D1393" s="346" t="s">
        <v>1</v>
      </c>
      <c r="E1393" s="346" t="s">
        <v>103</v>
      </c>
      <c r="F1393" s="346">
        <v>1</v>
      </c>
      <c r="G1393" s="346">
        <v>0</v>
      </c>
      <c r="H1393" s="346">
        <v>3</v>
      </c>
      <c r="I1393" s="346"/>
      <c r="J1393" s="346" t="s">
        <v>15134</v>
      </c>
      <c r="K1393" s="346"/>
      <c r="L1393" s="346" t="s">
        <v>15147</v>
      </c>
      <c r="M1393" s="346" t="s">
        <v>15134</v>
      </c>
      <c r="N1393" s="346" t="s">
        <v>1480</v>
      </c>
      <c r="O1393" s="346" t="s">
        <v>15136</v>
      </c>
      <c r="P1393" s="346" t="s">
        <v>156</v>
      </c>
      <c r="Q1393" s="346" t="s">
        <v>152</v>
      </c>
      <c r="R1393" s="347">
        <f t="shared" si="252"/>
        <v>0</v>
      </c>
      <c r="S1393" s="347">
        <f t="shared" si="253"/>
        <v>0</v>
      </c>
      <c r="T1393" s="347">
        <f t="shared" si="254"/>
        <v>0</v>
      </c>
      <c r="U1393" s="347">
        <f t="shared" si="255"/>
        <v>0</v>
      </c>
      <c r="V1393" s="347">
        <f t="shared" si="256"/>
        <v>0</v>
      </c>
      <c r="W1393" s="347">
        <f t="shared" si="257"/>
        <v>0</v>
      </c>
      <c r="X1393" s="347">
        <f t="shared" si="258"/>
        <v>0</v>
      </c>
      <c r="Y1393" s="347">
        <f t="shared" si="259"/>
        <v>0</v>
      </c>
      <c r="Z1393" s="347">
        <f t="shared" si="260"/>
        <v>0</v>
      </c>
      <c r="AA1393" s="347">
        <f t="shared" si="261"/>
        <v>0</v>
      </c>
      <c r="AB1393" s="347" t="str">
        <f t="shared" si="262"/>
        <v/>
      </c>
      <c r="AC1393" s="347" t="str">
        <f t="shared" si="263"/>
        <v/>
      </c>
      <c r="AD1393" s="347" t="str">
        <f t="shared" si="264"/>
        <v/>
      </c>
      <c r="AE1393" s="347" t="str">
        <f t="shared" si="265"/>
        <v/>
      </c>
    </row>
    <row r="1394" spans="1:31" s="344" customFormat="1" ht="21" customHeight="1" x14ac:dyDescent="0.25">
      <c r="A1394" s="346" t="s">
        <v>14174</v>
      </c>
      <c r="B1394" s="346" t="s">
        <v>16619</v>
      </c>
      <c r="C1394" s="346" t="s">
        <v>15138</v>
      </c>
      <c r="D1394" s="346" t="s">
        <v>1</v>
      </c>
      <c r="E1394" s="346" t="s">
        <v>103</v>
      </c>
      <c r="F1394" s="346">
        <v>2</v>
      </c>
      <c r="G1394" s="346">
        <v>0</v>
      </c>
      <c r="H1394" s="346">
        <v>3</v>
      </c>
      <c r="I1394" s="346"/>
      <c r="J1394" s="346" t="s">
        <v>15138</v>
      </c>
      <c r="K1394" s="346"/>
      <c r="L1394" s="346" t="s">
        <v>15149</v>
      </c>
      <c r="M1394" s="346" t="s">
        <v>15138</v>
      </c>
      <c r="N1394" s="346" t="s">
        <v>15140</v>
      </c>
      <c r="O1394" s="346" t="s">
        <v>15141</v>
      </c>
      <c r="P1394" s="346" t="s">
        <v>141</v>
      </c>
      <c r="Q1394" s="346" t="s">
        <v>15142</v>
      </c>
      <c r="R1394" s="347">
        <f t="shared" si="252"/>
        <v>0</v>
      </c>
      <c r="S1394" s="347">
        <f t="shared" si="253"/>
        <v>0</v>
      </c>
      <c r="T1394" s="347">
        <f t="shared" si="254"/>
        <v>0</v>
      </c>
      <c r="U1394" s="347">
        <f t="shared" si="255"/>
        <v>0</v>
      </c>
      <c r="V1394" s="347">
        <f t="shared" si="256"/>
        <v>0</v>
      </c>
      <c r="W1394" s="347">
        <f t="shared" si="257"/>
        <v>0</v>
      </c>
      <c r="X1394" s="347">
        <f t="shared" si="258"/>
        <v>0</v>
      </c>
      <c r="Y1394" s="347">
        <f t="shared" si="259"/>
        <v>0</v>
      </c>
      <c r="Z1394" s="347">
        <f t="shared" si="260"/>
        <v>0</v>
      </c>
      <c r="AA1394" s="347">
        <f t="shared" si="261"/>
        <v>0</v>
      </c>
      <c r="AB1394" s="347" t="str">
        <f t="shared" si="262"/>
        <v/>
      </c>
      <c r="AC1394" s="347" t="str">
        <f t="shared" si="263"/>
        <v/>
      </c>
      <c r="AD1394" s="347" t="str">
        <f t="shared" si="264"/>
        <v/>
      </c>
      <c r="AE1394" s="347" t="str">
        <f t="shared" si="265"/>
        <v/>
      </c>
    </row>
    <row r="1395" spans="1:31" s="344" customFormat="1" ht="21" customHeight="1" x14ac:dyDescent="0.25">
      <c r="A1395" s="346" t="s">
        <v>14174</v>
      </c>
      <c r="B1395" s="346" t="s">
        <v>16620</v>
      </c>
      <c r="C1395" s="346" t="s">
        <v>14940</v>
      </c>
      <c r="D1395" s="346" t="s">
        <v>1</v>
      </c>
      <c r="E1395" s="346" t="s">
        <v>103</v>
      </c>
      <c r="F1395" s="346">
        <v>3</v>
      </c>
      <c r="G1395" s="346">
        <v>0</v>
      </c>
      <c r="H1395" s="346">
        <v>2</v>
      </c>
      <c r="I1395" s="346"/>
      <c r="J1395" s="346" t="s">
        <v>14940</v>
      </c>
      <c r="K1395" s="346"/>
      <c r="L1395" s="346" t="s">
        <v>14957</v>
      </c>
      <c r="M1395" s="346" t="s">
        <v>14940</v>
      </c>
      <c r="N1395" s="346" t="s">
        <v>126</v>
      </c>
      <c r="O1395" s="346" t="s">
        <v>14942</v>
      </c>
      <c r="P1395" s="346" t="s">
        <v>14943</v>
      </c>
      <c r="Q1395" s="346" t="s">
        <v>14944</v>
      </c>
      <c r="R1395" s="347">
        <f t="shared" si="252"/>
        <v>0</v>
      </c>
      <c r="S1395" s="347">
        <f t="shared" si="253"/>
        <v>0</v>
      </c>
      <c r="T1395" s="347">
        <f t="shared" si="254"/>
        <v>0</v>
      </c>
      <c r="U1395" s="347">
        <f t="shared" si="255"/>
        <v>0</v>
      </c>
      <c r="V1395" s="347">
        <f t="shared" si="256"/>
        <v>0</v>
      </c>
      <c r="W1395" s="347">
        <f t="shared" si="257"/>
        <v>0</v>
      </c>
      <c r="X1395" s="347">
        <f t="shared" si="258"/>
        <v>0</v>
      </c>
      <c r="Y1395" s="347">
        <f t="shared" si="259"/>
        <v>0</v>
      </c>
      <c r="Z1395" s="347">
        <f t="shared" si="260"/>
        <v>0</v>
      </c>
      <c r="AA1395" s="347">
        <f t="shared" si="261"/>
        <v>0</v>
      </c>
      <c r="AB1395" s="347" t="str">
        <f t="shared" si="262"/>
        <v/>
      </c>
      <c r="AC1395" s="347" t="str">
        <f t="shared" si="263"/>
        <v/>
      </c>
      <c r="AD1395" s="347" t="str">
        <f t="shared" si="264"/>
        <v/>
      </c>
      <c r="AE1395" s="347" t="str">
        <f t="shared" si="265"/>
        <v/>
      </c>
    </row>
    <row r="1396" spans="1:31" s="344" customFormat="1" ht="21" customHeight="1" x14ac:dyDescent="0.25">
      <c r="A1396" s="346" t="s">
        <v>14174</v>
      </c>
      <c r="B1396" s="346" t="s">
        <v>16621</v>
      </c>
      <c r="C1396" s="346" t="s">
        <v>14946</v>
      </c>
      <c r="D1396" s="346" t="s">
        <v>1</v>
      </c>
      <c r="E1396" s="346" t="s">
        <v>103</v>
      </c>
      <c r="F1396" s="346">
        <v>4</v>
      </c>
      <c r="G1396" s="346">
        <v>0</v>
      </c>
      <c r="H1396" s="346">
        <v>2</v>
      </c>
      <c r="I1396" s="346"/>
      <c r="J1396" s="346" t="s">
        <v>14946</v>
      </c>
      <c r="K1396" s="346"/>
      <c r="L1396" s="346" t="s">
        <v>14959</v>
      </c>
      <c r="M1396" s="346" t="s">
        <v>14946</v>
      </c>
      <c r="N1396" s="346" t="s">
        <v>14948</v>
      </c>
      <c r="O1396" s="346" t="s">
        <v>14949</v>
      </c>
      <c r="P1396" s="346" t="s">
        <v>14950</v>
      </c>
      <c r="Q1396" s="346" t="s">
        <v>14951</v>
      </c>
      <c r="R1396" s="347">
        <f t="shared" si="252"/>
        <v>0</v>
      </c>
      <c r="S1396" s="347">
        <f t="shared" si="253"/>
        <v>0</v>
      </c>
      <c r="T1396" s="347">
        <f t="shared" si="254"/>
        <v>0</v>
      </c>
      <c r="U1396" s="347">
        <f t="shared" si="255"/>
        <v>0</v>
      </c>
      <c r="V1396" s="347">
        <f t="shared" si="256"/>
        <v>0</v>
      </c>
      <c r="W1396" s="347">
        <f t="shared" si="257"/>
        <v>0</v>
      </c>
      <c r="X1396" s="347">
        <f t="shared" si="258"/>
        <v>0</v>
      </c>
      <c r="Y1396" s="347">
        <f t="shared" si="259"/>
        <v>0</v>
      </c>
      <c r="Z1396" s="347">
        <f t="shared" si="260"/>
        <v>0</v>
      </c>
      <c r="AA1396" s="347">
        <f t="shared" si="261"/>
        <v>0</v>
      </c>
      <c r="AB1396" s="347" t="str">
        <f t="shared" si="262"/>
        <v/>
      </c>
      <c r="AC1396" s="347" t="str">
        <f t="shared" si="263"/>
        <v/>
      </c>
      <c r="AD1396" s="347" t="str">
        <f t="shared" si="264"/>
        <v/>
      </c>
      <c r="AE1396" s="347" t="str">
        <f t="shared" si="265"/>
        <v/>
      </c>
    </row>
    <row r="1397" spans="1:31" s="344" customFormat="1" ht="21" customHeight="1" x14ac:dyDescent="0.25">
      <c r="A1397" s="346" t="s">
        <v>14174</v>
      </c>
      <c r="B1397" s="346" t="s">
        <v>16622</v>
      </c>
      <c r="C1397" s="346" t="s">
        <v>16623</v>
      </c>
      <c r="D1397" s="346" t="s">
        <v>1</v>
      </c>
      <c r="E1397" s="346" t="s">
        <v>14954</v>
      </c>
      <c r="F1397" s="346">
        <v>5</v>
      </c>
      <c r="G1397" s="346">
        <v>0</v>
      </c>
      <c r="H1397" s="346">
        <v>0</v>
      </c>
      <c r="I1397" s="346"/>
      <c r="J1397" s="346"/>
      <c r="K1397" s="346"/>
      <c r="L1397" s="346"/>
      <c r="M1397" s="346"/>
      <c r="N1397" s="346"/>
      <c r="O1397" s="346"/>
      <c r="P1397" s="346"/>
      <c r="Q1397" s="346"/>
      <c r="R1397" s="347">
        <f t="shared" si="252"/>
        <v>0</v>
      </c>
      <c r="S1397" s="347">
        <f t="shared" si="253"/>
        <v>0</v>
      </c>
      <c r="T1397" s="347">
        <f t="shared" si="254"/>
        <v>0</v>
      </c>
      <c r="U1397" s="347">
        <f t="shared" si="255"/>
        <v>0</v>
      </c>
      <c r="V1397" s="347">
        <f t="shared" si="256"/>
        <v>0</v>
      </c>
      <c r="W1397" s="347">
        <f t="shared" si="257"/>
        <v>0</v>
      </c>
      <c r="X1397" s="347">
        <f t="shared" si="258"/>
        <v>0</v>
      </c>
      <c r="Y1397" s="347">
        <f t="shared" si="259"/>
        <v>0</v>
      </c>
      <c r="Z1397" s="347">
        <f t="shared" si="260"/>
        <v>0</v>
      </c>
      <c r="AA1397" s="347">
        <f t="shared" si="261"/>
        <v>0</v>
      </c>
      <c r="AB1397" s="347" t="str">
        <f t="shared" si="262"/>
        <v/>
      </c>
      <c r="AC1397" s="347" t="str">
        <f t="shared" si="263"/>
        <v/>
      </c>
      <c r="AD1397" s="347" t="str">
        <f t="shared" si="264"/>
        <v/>
      </c>
      <c r="AE1397" s="347" t="str">
        <f t="shared" si="265"/>
        <v/>
      </c>
    </row>
    <row r="1398" spans="1:31" s="344" customFormat="1" ht="21" customHeight="1" x14ac:dyDescent="0.25">
      <c r="A1398" s="346" t="s">
        <v>14184</v>
      </c>
      <c r="B1398" s="346" t="s">
        <v>16624</v>
      </c>
      <c r="C1398" s="346" t="s">
        <v>15190</v>
      </c>
      <c r="D1398" s="346" t="s">
        <v>4</v>
      </c>
      <c r="E1398" s="346" t="s">
        <v>103</v>
      </c>
      <c r="F1398" s="346">
        <v>1</v>
      </c>
      <c r="G1398" s="346">
        <v>4</v>
      </c>
      <c r="H1398" s="346">
        <v>0</v>
      </c>
      <c r="I1398" s="346" t="s">
        <v>15190</v>
      </c>
      <c r="J1398" s="346"/>
      <c r="K1398" s="346" t="s">
        <v>15191</v>
      </c>
      <c r="L1398" s="346"/>
      <c r="M1398" s="346" t="s">
        <v>15190</v>
      </c>
      <c r="N1398" s="346" t="s">
        <v>146</v>
      </c>
      <c r="O1398" s="346" t="s">
        <v>15192</v>
      </c>
      <c r="P1398" s="346" t="s">
        <v>15193</v>
      </c>
      <c r="Q1398" s="346" t="s">
        <v>15194</v>
      </c>
      <c r="R1398" s="347">
        <f t="shared" si="252"/>
        <v>0</v>
      </c>
      <c r="S1398" s="347">
        <f t="shared" si="253"/>
        <v>0</v>
      </c>
      <c r="T1398" s="347">
        <f t="shared" si="254"/>
        <v>0</v>
      </c>
      <c r="U1398" s="347">
        <f t="shared" si="255"/>
        <v>0</v>
      </c>
      <c r="V1398" s="347">
        <f t="shared" si="256"/>
        <v>0</v>
      </c>
      <c r="W1398" s="347">
        <f t="shared" si="257"/>
        <v>0</v>
      </c>
      <c r="X1398" s="347">
        <f t="shared" si="258"/>
        <v>0</v>
      </c>
      <c r="Y1398" s="347">
        <f t="shared" si="259"/>
        <v>0</v>
      </c>
      <c r="Z1398" s="347">
        <f t="shared" si="260"/>
        <v>0</v>
      </c>
      <c r="AA1398" s="347">
        <f t="shared" si="261"/>
        <v>0</v>
      </c>
      <c r="AB1398" s="347" t="str">
        <f t="shared" si="262"/>
        <v/>
      </c>
      <c r="AC1398" s="347" t="str">
        <f t="shared" si="263"/>
        <v/>
      </c>
      <c r="AD1398" s="347" t="str">
        <f t="shared" si="264"/>
        <v/>
      </c>
      <c r="AE1398" s="347" t="str">
        <f t="shared" si="265"/>
        <v/>
      </c>
    </row>
    <row r="1399" spans="1:31" s="344" customFormat="1" ht="21" customHeight="1" x14ac:dyDescent="0.25">
      <c r="A1399" s="346" t="s">
        <v>14184</v>
      </c>
      <c r="B1399" s="346" t="s">
        <v>16625</v>
      </c>
      <c r="C1399" s="346" t="s">
        <v>15196</v>
      </c>
      <c r="D1399" s="346" t="s">
        <v>4</v>
      </c>
      <c r="E1399" s="346" t="s">
        <v>103</v>
      </c>
      <c r="F1399" s="346">
        <v>2</v>
      </c>
      <c r="G1399" s="346">
        <v>3</v>
      </c>
      <c r="H1399" s="346">
        <v>0</v>
      </c>
      <c r="I1399" s="346" t="s">
        <v>15196</v>
      </c>
      <c r="J1399" s="346"/>
      <c r="K1399" s="346" t="s">
        <v>15197</v>
      </c>
      <c r="L1399" s="346"/>
      <c r="M1399" s="346" t="s">
        <v>15196</v>
      </c>
      <c r="N1399" s="346" t="s">
        <v>147</v>
      </c>
      <c r="O1399" s="346" t="s">
        <v>16626</v>
      </c>
      <c r="P1399" s="346"/>
      <c r="Q1399" s="346"/>
      <c r="R1399" s="347">
        <f t="shared" si="252"/>
        <v>0</v>
      </c>
      <c r="S1399" s="347">
        <f t="shared" si="253"/>
        <v>0</v>
      </c>
      <c r="T1399" s="347">
        <f t="shared" si="254"/>
        <v>0</v>
      </c>
      <c r="U1399" s="347">
        <f t="shared" si="255"/>
        <v>0</v>
      </c>
      <c r="V1399" s="347">
        <f t="shared" si="256"/>
        <v>0</v>
      </c>
      <c r="W1399" s="347">
        <f t="shared" si="257"/>
        <v>0</v>
      </c>
      <c r="X1399" s="347">
        <f t="shared" si="258"/>
        <v>0</v>
      </c>
      <c r="Y1399" s="347">
        <f t="shared" si="259"/>
        <v>0</v>
      </c>
      <c r="Z1399" s="347">
        <f t="shared" si="260"/>
        <v>0</v>
      </c>
      <c r="AA1399" s="347">
        <f t="shared" si="261"/>
        <v>0</v>
      </c>
      <c r="AB1399" s="347" t="str">
        <f t="shared" si="262"/>
        <v/>
      </c>
      <c r="AC1399" s="347" t="str">
        <f t="shared" si="263"/>
        <v/>
      </c>
      <c r="AD1399" s="347" t="str">
        <f t="shared" si="264"/>
        <v/>
      </c>
      <c r="AE1399" s="347" t="str">
        <f t="shared" si="265"/>
        <v/>
      </c>
    </row>
    <row r="1400" spans="1:31" s="344" customFormat="1" ht="21" customHeight="1" x14ac:dyDescent="0.25">
      <c r="A1400" s="346" t="s">
        <v>14184</v>
      </c>
      <c r="B1400" s="346" t="s">
        <v>16627</v>
      </c>
      <c r="C1400" s="346" t="s">
        <v>14933</v>
      </c>
      <c r="D1400" s="346" t="s">
        <v>4</v>
      </c>
      <c r="E1400" s="346" t="s">
        <v>103</v>
      </c>
      <c r="F1400" s="346">
        <v>3</v>
      </c>
      <c r="G1400" s="346">
        <v>3</v>
      </c>
      <c r="H1400" s="346">
        <v>0</v>
      </c>
      <c r="I1400" s="346" t="s">
        <v>14933</v>
      </c>
      <c r="J1400" s="346"/>
      <c r="K1400" s="346" t="s">
        <v>14934</v>
      </c>
      <c r="L1400" s="346"/>
      <c r="M1400" s="346" t="s">
        <v>14933</v>
      </c>
      <c r="N1400" s="346" t="s">
        <v>14935</v>
      </c>
      <c r="O1400" s="346" t="s">
        <v>14936</v>
      </c>
      <c r="P1400" s="346" t="s">
        <v>14937</v>
      </c>
      <c r="Q1400" s="346" t="s">
        <v>14938</v>
      </c>
      <c r="R1400" s="347">
        <f t="shared" si="252"/>
        <v>0</v>
      </c>
      <c r="S1400" s="347">
        <f t="shared" si="253"/>
        <v>0</v>
      </c>
      <c r="T1400" s="347">
        <f t="shared" si="254"/>
        <v>0</v>
      </c>
      <c r="U1400" s="347">
        <f t="shared" si="255"/>
        <v>0</v>
      </c>
      <c r="V1400" s="347">
        <f t="shared" si="256"/>
        <v>0</v>
      </c>
      <c r="W1400" s="347">
        <f t="shared" si="257"/>
        <v>0</v>
      </c>
      <c r="X1400" s="347">
        <f t="shared" si="258"/>
        <v>0</v>
      </c>
      <c r="Y1400" s="347">
        <f t="shared" si="259"/>
        <v>0</v>
      </c>
      <c r="Z1400" s="347">
        <f t="shared" si="260"/>
        <v>0</v>
      </c>
      <c r="AA1400" s="347">
        <f t="shared" si="261"/>
        <v>0</v>
      </c>
      <c r="AB1400" s="347" t="str">
        <f t="shared" si="262"/>
        <v/>
      </c>
      <c r="AC1400" s="347" t="str">
        <f t="shared" si="263"/>
        <v/>
      </c>
      <c r="AD1400" s="347" t="str">
        <f t="shared" si="264"/>
        <v/>
      </c>
      <c r="AE1400" s="347" t="str">
        <f t="shared" si="265"/>
        <v/>
      </c>
    </row>
    <row r="1401" spans="1:31" s="344" customFormat="1" ht="21" customHeight="1" x14ac:dyDescent="0.25">
      <c r="A1401" s="346" t="s">
        <v>14184</v>
      </c>
      <c r="B1401" s="346" t="s">
        <v>16628</v>
      </c>
      <c r="C1401" s="346" t="s">
        <v>14940</v>
      </c>
      <c r="D1401" s="346" t="s">
        <v>4</v>
      </c>
      <c r="E1401" s="346" t="s">
        <v>103</v>
      </c>
      <c r="F1401" s="346">
        <v>4</v>
      </c>
      <c r="G1401" s="346">
        <v>2</v>
      </c>
      <c r="H1401" s="346">
        <v>0</v>
      </c>
      <c r="I1401" s="346" t="s">
        <v>14940</v>
      </c>
      <c r="J1401" s="346"/>
      <c r="K1401" s="346" t="s">
        <v>14941</v>
      </c>
      <c r="L1401" s="346"/>
      <c r="M1401" s="346" t="s">
        <v>14940</v>
      </c>
      <c r="N1401" s="346" t="s">
        <v>126</v>
      </c>
      <c r="O1401" s="346" t="s">
        <v>14942</v>
      </c>
      <c r="P1401" s="346" t="s">
        <v>14943</v>
      </c>
      <c r="Q1401" s="346" t="s">
        <v>14944</v>
      </c>
      <c r="R1401" s="347">
        <f t="shared" si="252"/>
        <v>0</v>
      </c>
      <c r="S1401" s="347">
        <f t="shared" si="253"/>
        <v>0</v>
      </c>
      <c r="T1401" s="347">
        <f t="shared" si="254"/>
        <v>0</v>
      </c>
      <c r="U1401" s="347">
        <f t="shared" si="255"/>
        <v>0</v>
      </c>
      <c r="V1401" s="347">
        <f t="shared" si="256"/>
        <v>0</v>
      </c>
      <c r="W1401" s="347">
        <f t="shared" si="257"/>
        <v>0</v>
      </c>
      <c r="X1401" s="347">
        <f t="shared" si="258"/>
        <v>0</v>
      </c>
      <c r="Y1401" s="347">
        <f t="shared" si="259"/>
        <v>0</v>
      </c>
      <c r="Z1401" s="347">
        <f t="shared" si="260"/>
        <v>0</v>
      </c>
      <c r="AA1401" s="347">
        <f t="shared" si="261"/>
        <v>0</v>
      </c>
      <c r="AB1401" s="347" t="str">
        <f t="shared" si="262"/>
        <v/>
      </c>
      <c r="AC1401" s="347" t="str">
        <f t="shared" si="263"/>
        <v/>
      </c>
      <c r="AD1401" s="347" t="str">
        <f t="shared" si="264"/>
        <v/>
      </c>
      <c r="AE1401" s="347" t="str">
        <f t="shared" si="265"/>
        <v/>
      </c>
    </row>
    <row r="1402" spans="1:31" s="344" customFormat="1" ht="21" customHeight="1" x14ac:dyDescent="0.25">
      <c r="A1402" s="346" t="s">
        <v>14184</v>
      </c>
      <c r="B1402" s="346" t="s">
        <v>16629</v>
      </c>
      <c r="C1402" s="346" t="s">
        <v>16630</v>
      </c>
      <c r="D1402" s="346" t="s">
        <v>4</v>
      </c>
      <c r="E1402" s="346" t="s">
        <v>14954</v>
      </c>
      <c r="F1402" s="346">
        <v>5</v>
      </c>
      <c r="G1402" s="346">
        <v>0</v>
      </c>
      <c r="H1402" s="346">
        <v>0</v>
      </c>
      <c r="I1402" s="346"/>
      <c r="J1402" s="346"/>
      <c r="K1402" s="346"/>
      <c r="L1402" s="346"/>
      <c r="M1402" s="346"/>
      <c r="N1402" s="346"/>
      <c r="O1402" s="346"/>
      <c r="P1402" s="346"/>
      <c r="Q1402" s="346"/>
      <c r="R1402" s="347">
        <f t="shared" si="252"/>
        <v>0</v>
      </c>
      <c r="S1402" s="347">
        <f t="shared" si="253"/>
        <v>0</v>
      </c>
      <c r="T1402" s="347">
        <f t="shared" si="254"/>
        <v>0</v>
      </c>
      <c r="U1402" s="347">
        <f t="shared" si="255"/>
        <v>0</v>
      </c>
      <c r="V1402" s="347">
        <f t="shared" si="256"/>
        <v>0</v>
      </c>
      <c r="W1402" s="347">
        <f t="shared" si="257"/>
        <v>0</v>
      </c>
      <c r="X1402" s="347">
        <f t="shared" si="258"/>
        <v>0</v>
      </c>
      <c r="Y1402" s="347">
        <f t="shared" si="259"/>
        <v>0</v>
      </c>
      <c r="Z1402" s="347">
        <f t="shared" si="260"/>
        <v>0</v>
      </c>
      <c r="AA1402" s="347">
        <f t="shared" si="261"/>
        <v>0</v>
      </c>
      <c r="AB1402" s="347" t="str">
        <f t="shared" si="262"/>
        <v/>
      </c>
      <c r="AC1402" s="347" t="str">
        <f t="shared" si="263"/>
        <v/>
      </c>
      <c r="AD1402" s="347" t="str">
        <f t="shared" si="264"/>
        <v/>
      </c>
      <c r="AE1402" s="347" t="str">
        <f t="shared" si="265"/>
        <v/>
      </c>
    </row>
    <row r="1403" spans="1:31" s="344" customFormat="1" ht="21" customHeight="1" x14ac:dyDescent="0.25">
      <c r="A1403" s="346" t="s">
        <v>14184</v>
      </c>
      <c r="B1403" s="346" t="s">
        <v>16631</v>
      </c>
      <c r="C1403" s="346" t="s">
        <v>15190</v>
      </c>
      <c r="D1403" s="346" t="s">
        <v>1</v>
      </c>
      <c r="E1403" s="346" t="s">
        <v>103</v>
      </c>
      <c r="F1403" s="346">
        <v>1</v>
      </c>
      <c r="G1403" s="346">
        <v>0</v>
      </c>
      <c r="H1403" s="346">
        <v>3</v>
      </c>
      <c r="I1403" s="346"/>
      <c r="J1403" s="346" t="s">
        <v>15190</v>
      </c>
      <c r="K1403" s="346"/>
      <c r="L1403" s="346" t="s">
        <v>15203</v>
      </c>
      <c r="M1403" s="346" t="s">
        <v>15190</v>
      </c>
      <c r="N1403" s="346" t="s">
        <v>146</v>
      </c>
      <c r="O1403" s="346" t="s">
        <v>15192</v>
      </c>
      <c r="P1403" s="346" t="s">
        <v>15193</v>
      </c>
      <c r="Q1403" s="346" t="s">
        <v>15194</v>
      </c>
      <c r="R1403" s="347">
        <f t="shared" si="252"/>
        <v>0</v>
      </c>
      <c r="S1403" s="347">
        <f t="shared" si="253"/>
        <v>0</v>
      </c>
      <c r="T1403" s="347">
        <f t="shared" si="254"/>
        <v>0</v>
      </c>
      <c r="U1403" s="347">
        <f t="shared" si="255"/>
        <v>0</v>
      </c>
      <c r="V1403" s="347">
        <f t="shared" si="256"/>
        <v>0</v>
      </c>
      <c r="W1403" s="347">
        <f t="shared" si="257"/>
        <v>0</v>
      </c>
      <c r="X1403" s="347">
        <f t="shared" si="258"/>
        <v>0</v>
      </c>
      <c r="Y1403" s="347">
        <f t="shared" si="259"/>
        <v>0</v>
      </c>
      <c r="Z1403" s="347">
        <f t="shared" si="260"/>
        <v>0</v>
      </c>
      <c r="AA1403" s="347">
        <f t="shared" si="261"/>
        <v>0</v>
      </c>
      <c r="AB1403" s="347" t="str">
        <f t="shared" si="262"/>
        <v/>
      </c>
      <c r="AC1403" s="347" t="str">
        <f t="shared" si="263"/>
        <v/>
      </c>
      <c r="AD1403" s="347" t="str">
        <f t="shared" si="264"/>
        <v/>
      </c>
      <c r="AE1403" s="347" t="str">
        <f t="shared" si="265"/>
        <v/>
      </c>
    </row>
    <row r="1404" spans="1:31" s="344" customFormat="1" ht="21" customHeight="1" x14ac:dyDescent="0.25">
      <c r="A1404" s="346" t="s">
        <v>14184</v>
      </c>
      <c r="B1404" s="346" t="s">
        <v>16632</v>
      </c>
      <c r="C1404" s="346" t="s">
        <v>15196</v>
      </c>
      <c r="D1404" s="346" t="s">
        <v>1</v>
      </c>
      <c r="E1404" s="346" t="s">
        <v>103</v>
      </c>
      <c r="F1404" s="346">
        <v>2</v>
      </c>
      <c r="G1404" s="346">
        <v>0</v>
      </c>
      <c r="H1404" s="346">
        <v>3</v>
      </c>
      <c r="I1404" s="346"/>
      <c r="J1404" s="346" t="s">
        <v>15196</v>
      </c>
      <c r="K1404" s="346"/>
      <c r="L1404" s="346" t="s">
        <v>15205</v>
      </c>
      <c r="M1404" s="346" t="s">
        <v>15196</v>
      </c>
      <c r="N1404" s="346" t="s">
        <v>147</v>
      </c>
      <c r="O1404" s="346" t="s">
        <v>16626</v>
      </c>
      <c r="P1404" s="346"/>
      <c r="Q1404" s="346"/>
      <c r="R1404" s="347">
        <f t="shared" ref="R1404:R1467" si="266">IF(AND($A1404=$B$20,$D1404="PRO",$E1404="POS"),1,0)</f>
        <v>0</v>
      </c>
      <c r="S1404" s="347">
        <f t="shared" ref="S1404:S1467" si="267">IF(AND($A1404=$B$20,$D1404="CFA",$E1404="POS"),1,0)</f>
        <v>0</v>
      </c>
      <c r="T1404" s="347">
        <f t="shared" ref="T1404:T1467" si="268">IF($R1404=0,0,IF(OR(AND($M1404&lt;&gt;"",ISNUMBER(SEARCH($M1404,$B$5))),AND($N1404&lt;&gt;"",ISNUMBER(SEARCH($N1404,$B$5)),OR($O1404="",ISNUMBER(SEARCH($O1404,$B$5))))),1,0))</f>
        <v>0</v>
      </c>
      <c r="U1404" s="347">
        <f t="shared" ref="U1404:U1467" si="269">IF($R1404=0,0,IF(OR(AND($M1404&lt;&gt;"",ISNUMBER(SEARCH($M1404,$B$5&amp;" "&amp;$B$10))),AND($N1404&lt;&gt;"",ISNUMBER(SEARCH($N1404,$B$5&amp;" "&amp;$B$10)),OR($O1404="",ISNUMBER(SEARCH($O1404,$B$5&amp;" "&amp;$B$10))))),1,0))</f>
        <v>0</v>
      </c>
      <c r="V1404" s="347">
        <f t="shared" ref="V1404:V1467" si="270">IF($S1404=0,0,IF(OR(AND($M1404&lt;&gt;"",ISNUMBER(SEARCH($M1404,$D$5))),AND($N1404&lt;&gt;"",ISNUMBER(SEARCH($N1404,$D$5)),OR($O1404="",ISNUMBER(SEARCH($O1404,$D$5))))),1,0))</f>
        <v>0</v>
      </c>
      <c r="W1404" s="347">
        <f t="shared" ref="W1404:W1467" si="271">IF($S1404=0,0,IF(OR(AND($M1404&lt;&gt;"",ISNUMBER(SEARCH($M1404,$D$5&amp;" "&amp;$D$10))),AND($N1404&lt;&gt;"",ISNUMBER(SEARCH($N1404,$D$5&amp;" "&amp;$D$10)),OR($O1404="",ISNUMBER(SEARCH($O1404,$D$5&amp;" "&amp;$D$10))))),1,0))</f>
        <v>0</v>
      </c>
      <c r="X1404" s="347">
        <f t="shared" ref="X1404:X1467" si="272">IF($T1404=1,$G1404,0)</f>
        <v>0</v>
      </c>
      <c r="Y1404" s="347">
        <f t="shared" ref="Y1404:Y1467" si="273">IF($U1404=1,$G1404,0)</f>
        <v>0</v>
      </c>
      <c r="Z1404" s="347">
        <f t="shared" ref="Z1404:Z1467" si="274">IF($V1404=1,$H1404,0)</f>
        <v>0</v>
      </c>
      <c r="AA1404" s="347">
        <f t="shared" ref="AA1404:AA1467" si="275">IF($W1404=1,$H1404,0)</f>
        <v>0</v>
      </c>
      <c r="AB1404" s="347" t="str">
        <f t="shared" ref="AB1404:AB1467" si="276">IF(AND($R1404=1,$T1404=0),$F1404+ROW()/100000,"")</f>
        <v/>
      </c>
      <c r="AC1404" s="347" t="str">
        <f t="shared" ref="AC1404:AC1467" si="277">IF(AND($R1404=1,$U1404=0),$F1404+ROW()/100000,"")</f>
        <v/>
      </c>
      <c r="AD1404" s="347" t="str">
        <f t="shared" ref="AD1404:AD1467" si="278">IF(AND($S1404=1,$V1404=0),$F1404+ROW()/100000,"")</f>
        <v/>
      </c>
      <c r="AE1404" s="347" t="str">
        <f t="shared" ref="AE1404:AE1467" si="279">IF(AND($S1404=1,$W1404=0),$F1404+ROW()/100000,"")</f>
        <v/>
      </c>
    </row>
    <row r="1405" spans="1:31" s="344" customFormat="1" ht="21" customHeight="1" x14ac:dyDescent="0.25">
      <c r="A1405" s="346" t="s">
        <v>14184</v>
      </c>
      <c r="B1405" s="346" t="s">
        <v>16633</v>
      </c>
      <c r="C1405" s="346" t="s">
        <v>14940</v>
      </c>
      <c r="D1405" s="346" t="s">
        <v>1</v>
      </c>
      <c r="E1405" s="346" t="s">
        <v>103</v>
      </c>
      <c r="F1405" s="346">
        <v>3</v>
      </c>
      <c r="G1405" s="346">
        <v>0</v>
      </c>
      <c r="H1405" s="346">
        <v>2</v>
      </c>
      <c r="I1405" s="346"/>
      <c r="J1405" s="346" t="s">
        <v>14940</v>
      </c>
      <c r="K1405" s="346"/>
      <c r="L1405" s="346" t="s">
        <v>14957</v>
      </c>
      <c r="M1405" s="346" t="s">
        <v>14940</v>
      </c>
      <c r="N1405" s="346" t="s">
        <v>126</v>
      </c>
      <c r="O1405" s="346" t="s">
        <v>14942</v>
      </c>
      <c r="P1405" s="346" t="s">
        <v>14943</v>
      </c>
      <c r="Q1405" s="346" t="s">
        <v>14944</v>
      </c>
      <c r="R1405" s="347">
        <f t="shared" si="266"/>
        <v>0</v>
      </c>
      <c r="S1405" s="347">
        <f t="shared" si="267"/>
        <v>0</v>
      </c>
      <c r="T1405" s="347">
        <f t="shared" si="268"/>
        <v>0</v>
      </c>
      <c r="U1405" s="347">
        <f t="shared" si="269"/>
        <v>0</v>
      </c>
      <c r="V1405" s="347">
        <f t="shared" si="270"/>
        <v>0</v>
      </c>
      <c r="W1405" s="347">
        <f t="shared" si="271"/>
        <v>0</v>
      </c>
      <c r="X1405" s="347">
        <f t="shared" si="272"/>
        <v>0</v>
      </c>
      <c r="Y1405" s="347">
        <f t="shared" si="273"/>
        <v>0</v>
      </c>
      <c r="Z1405" s="347">
        <f t="shared" si="274"/>
        <v>0</v>
      </c>
      <c r="AA1405" s="347">
        <f t="shared" si="275"/>
        <v>0</v>
      </c>
      <c r="AB1405" s="347" t="str">
        <f t="shared" si="276"/>
        <v/>
      </c>
      <c r="AC1405" s="347" t="str">
        <f t="shared" si="277"/>
        <v/>
      </c>
      <c r="AD1405" s="347" t="str">
        <f t="shared" si="278"/>
        <v/>
      </c>
      <c r="AE1405" s="347" t="str">
        <f t="shared" si="279"/>
        <v/>
      </c>
    </row>
    <row r="1406" spans="1:31" s="344" customFormat="1" ht="21" customHeight="1" x14ac:dyDescent="0.25">
      <c r="A1406" s="346" t="s">
        <v>14184</v>
      </c>
      <c r="B1406" s="346" t="s">
        <v>16634</v>
      </c>
      <c r="C1406" s="346" t="s">
        <v>14946</v>
      </c>
      <c r="D1406" s="346" t="s">
        <v>1</v>
      </c>
      <c r="E1406" s="346" t="s">
        <v>103</v>
      </c>
      <c r="F1406" s="346">
        <v>4</v>
      </c>
      <c r="G1406" s="346">
        <v>0</v>
      </c>
      <c r="H1406" s="346">
        <v>2</v>
      </c>
      <c r="I1406" s="346"/>
      <c r="J1406" s="346" t="s">
        <v>14946</v>
      </c>
      <c r="K1406" s="346"/>
      <c r="L1406" s="346" t="s">
        <v>14959</v>
      </c>
      <c r="M1406" s="346" t="s">
        <v>14946</v>
      </c>
      <c r="N1406" s="346" t="s">
        <v>14948</v>
      </c>
      <c r="O1406" s="346" t="s">
        <v>14949</v>
      </c>
      <c r="P1406" s="346" t="s">
        <v>14950</v>
      </c>
      <c r="Q1406" s="346" t="s">
        <v>14951</v>
      </c>
      <c r="R1406" s="347">
        <f t="shared" si="266"/>
        <v>0</v>
      </c>
      <c r="S1406" s="347">
        <f t="shared" si="267"/>
        <v>0</v>
      </c>
      <c r="T1406" s="347">
        <f t="shared" si="268"/>
        <v>0</v>
      </c>
      <c r="U1406" s="347">
        <f t="shared" si="269"/>
        <v>0</v>
      </c>
      <c r="V1406" s="347">
        <f t="shared" si="270"/>
        <v>0</v>
      </c>
      <c r="W1406" s="347">
        <f t="shared" si="271"/>
        <v>0</v>
      </c>
      <c r="X1406" s="347">
        <f t="shared" si="272"/>
        <v>0</v>
      </c>
      <c r="Y1406" s="347">
        <f t="shared" si="273"/>
        <v>0</v>
      </c>
      <c r="Z1406" s="347">
        <f t="shared" si="274"/>
        <v>0</v>
      </c>
      <c r="AA1406" s="347">
        <f t="shared" si="275"/>
        <v>0</v>
      </c>
      <c r="AB1406" s="347" t="str">
        <f t="shared" si="276"/>
        <v/>
      </c>
      <c r="AC1406" s="347" t="str">
        <f t="shared" si="277"/>
        <v/>
      </c>
      <c r="AD1406" s="347" t="str">
        <f t="shared" si="278"/>
        <v/>
      </c>
      <c r="AE1406" s="347" t="str">
        <f t="shared" si="279"/>
        <v/>
      </c>
    </row>
    <row r="1407" spans="1:31" s="344" customFormat="1" ht="21" customHeight="1" x14ac:dyDescent="0.25">
      <c r="A1407" s="346" t="s">
        <v>14184</v>
      </c>
      <c r="B1407" s="346" t="s">
        <v>16635</v>
      </c>
      <c r="C1407" s="346" t="s">
        <v>16636</v>
      </c>
      <c r="D1407" s="346" t="s">
        <v>1</v>
      </c>
      <c r="E1407" s="346" t="s">
        <v>14954</v>
      </c>
      <c r="F1407" s="346">
        <v>5</v>
      </c>
      <c r="G1407" s="346">
        <v>0</v>
      </c>
      <c r="H1407" s="346">
        <v>0</v>
      </c>
      <c r="I1407" s="346"/>
      <c r="J1407" s="346"/>
      <c r="K1407" s="346"/>
      <c r="L1407" s="346"/>
      <c r="M1407" s="346"/>
      <c r="N1407" s="346"/>
      <c r="O1407" s="346"/>
      <c r="P1407" s="346"/>
      <c r="Q1407" s="346"/>
      <c r="R1407" s="347">
        <f t="shared" si="266"/>
        <v>0</v>
      </c>
      <c r="S1407" s="347">
        <f t="shared" si="267"/>
        <v>0</v>
      </c>
      <c r="T1407" s="347">
        <f t="shared" si="268"/>
        <v>0</v>
      </c>
      <c r="U1407" s="347">
        <f t="shared" si="269"/>
        <v>0</v>
      </c>
      <c r="V1407" s="347">
        <f t="shared" si="270"/>
        <v>0</v>
      </c>
      <c r="W1407" s="347">
        <f t="shared" si="271"/>
        <v>0</v>
      </c>
      <c r="X1407" s="347">
        <f t="shared" si="272"/>
        <v>0</v>
      </c>
      <c r="Y1407" s="347">
        <f t="shared" si="273"/>
        <v>0</v>
      </c>
      <c r="Z1407" s="347">
        <f t="shared" si="274"/>
        <v>0</v>
      </c>
      <c r="AA1407" s="347">
        <f t="shared" si="275"/>
        <v>0</v>
      </c>
      <c r="AB1407" s="347" t="str">
        <f t="shared" si="276"/>
        <v/>
      </c>
      <c r="AC1407" s="347" t="str">
        <f t="shared" si="277"/>
        <v/>
      </c>
      <c r="AD1407" s="347" t="str">
        <f t="shared" si="278"/>
        <v/>
      </c>
      <c r="AE1407" s="347" t="str">
        <f t="shared" si="279"/>
        <v/>
      </c>
    </row>
    <row r="1408" spans="1:31" s="344" customFormat="1" ht="21" customHeight="1" x14ac:dyDescent="0.25">
      <c r="A1408" s="346" t="s">
        <v>14193</v>
      </c>
      <c r="B1408" s="346" t="s">
        <v>16637</v>
      </c>
      <c r="C1408" s="346" t="s">
        <v>15000</v>
      </c>
      <c r="D1408" s="346" t="s">
        <v>4</v>
      </c>
      <c r="E1408" s="346" t="s">
        <v>103</v>
      </c>
      <c r="F1408" s="346">
        <v>1</v>
      </c>
      <c r="G1408" s="346">
        <v>3</v>
      </c>
      <c r="H1408" s="346">
        <v>0</v>
      </c>
      <c r="I1408" s="346" t="s">
        <v>15000</v>
      </c>
      <c r="J1408" s="346"/>
      <c r="K1408" s="346" t="s">
        <v>15001</v>
      </c>
      <c r="L1408" s="346"/>
      <c r="M1408" s="346" t="s">
        <v>15000</v>
      </c>
      <c r="N1408" s="346" t="s">
        <v>15002</v>
      </c>
      <c r="O1408" s="346" t="s">
        <v>15003</v>
      </c>
      <c r="P1408" s="346" t="s">
        <v>15004</v>
      </c>
      <c r="Q1408" s="346" t="s">
        <v>15005</v>
      </c>
      <c r="R1408" s="347">
        <f t="shared" si="266"/>
        <v>0</v>
      </c>
      <c r="S1408" s="347">
        <f t="shared" si="267"/>
        <v>0</v>
      </c>
      <c r="T1408" s="347">
        <f t="shared" si="268"/>
        <v>0</v>
      </c>
      <c r="U1408" s="347">
        <f t="shared" si="269"/>
        <v>0</v>
      </c>
      <c r="V1408" s="347">
        <f t="shared" si="270"/>
        <v>0</v>
      </c>
      <c r="W1408" s="347">
        <f t="shared" si="271"/>
        <v>0</v>
      </c>
      <c r="X1408" s="347">
        <f t="shared" si="272"/>
        <v>0</v>
      </c>
      <c r="Y1408" s="347">
        <f t="shared" si="273"/>
        <v>0</v>
      </c>
      <c r="Z1408" s="347">
        <f t="shared" si="274"/>
        <v>0</v>
      </c>
      <c r="AA1408" s="347">
        <f t="shared" si="275"/>
        <v>0</v>
      </c>
      <c r="AB1408" s="347" t="str">
        <f t="shared" si="276"/>
        <v/>
      </c>
      <c r="AC1408" s="347" t="str">
        <f t="shared" si="277"/>
        <v/>
      </c>
      <c r="AD1408" s="347" t="str">
        <f t="shared" si="278"/>
        <v/>
      </c>
      <c r="AE1408" s="347" t="str">
        <f t="shared" si="279"/>
        <v/>
      </c>
    </row>
    <row r="1409" spans="1:31" s="344" customFormat="1" ht="21" customHeight="1" x14ac:dyDescent="0.25">
      <c r="A1409" s="346" t="s">
        <v>14193</v>
      </c>
      <c r="B1409" s="346" t="s">
        <v>16638</v>
      </c>
      <c r="C1409" s="346" t="s">
        <v>15007</v>
      </c>
      <c r="D1409" s="346" t="s">
        <v>4</v>
      </c>
      <c r="E1409" s="346" t="s">
        <v>103</v>
      </c>
      <c r="F1409" s="346">
        <v>2</v>
      </c>
      <c r="G1409" s="346">
        <v>3</v>
      </c>
      <c r="H1409" s="346">
        <v>0</v>
      </c>
      <c r="I1409" s="346" t="s">
        <v>15007</v>
      </c>
      <c r="J1409" s="346"/>
      <c r="K1409" s="346" t="s">
        <v>15008</v>
      </c>
      <c r="L1409" s="346"/>
      <c r="M1409" s="346" t="s">
        <v>15007</v>
      </c>
      <c r="N1409" s="346" t="s">
        <v>15003</v>
      </c>
      <c r="O1409" s="346" t="s">
        <v>16626</v>
      </c>
      <c r="P1409" s="346"/>
      <c r="Q1409" s="346"/>
      <c r="R1409" s="347">
        <f t="shared" si="266"/>
        <v>0</v>
      </c>
      <c r="S1409" s="347">
        <f t="shared" si="267"/>
        <v>0</v>
      </c>
      <c r="T1409" s="347">
        <f t="shared" si="268"/>
        <v>0</v>
      </c>
      <c r="U1409" s="347">
        <f t="shared" si="269"/>
        <v>0</v>
      </c>
      <c r="V1409" s="347">
        <f t="shared" si="270"/>
        <v>0</v>
      </c>
      <c r="W1409" s="347">
        <f t="shared" si="271"/>
        <v>0</v>
      </c>
      <c r="X1409" s="347">
        <f t="shared" si="272"/>
        <v>0</v>
      </c>
      <c r="Y1409" s="347">
        <f t="shared" si="273"/>
        <v>0</v>
      </c>
      <c r="Z1409" s="347">
        <f t="shared" si="274"/>
        <v>0</v>
      </c>
      <c r="AA1409" s="347">
        <f t="shared" si="275"/>
        <v>0</v>
      </c>
      <c r="AB1409" s="347" t="str">
        <f t="shared" si="276"/>
        <v/>
      </c>
      <c r="AC1409" s="347" t="str">
        <f t="shared" si="277"/>
        <v/>
      </c>
      <c r="AD1409" s="347" t="str">
        <f t="shared" si="278"/>
        <v/>
      </c>
      <c r="AE1409" s="347" t="str">
        <f t="shared" si="279"/>
        <v/>
      </c>
    </row>
    <row r="1410" spans="1:31" s="344" customFormat="1" ht="21" customHeight="1" x14ac:dyDescent="0.25">
      <c r="A1410" s="346" t="s">
        <v>14193</v>
      </c>
      <c r="B1410" s="346" t="s">
        <v>16639</v>
      </c>
      <c r="C1410" s="346" t="s">
        <v>14933</v>
      </c>
      <c r="D1410" s="346" t="s">
        <v>4</v>
      </c>
      <c r="E1410" s="346" t="s">
        <v>103</v>
      </c>
      <c r="F1410" s="346">
        <v>3</v>
      </c>
      <c r="G1410" s="346">
        <v>2</v>
      </c>
      <c r="H1410" s="346">
        <v>0</v>
      </c>
      <c r="I1410" s="346" t="s">
        <v>14933</v>
      </c>
      <c r="J1410" s="346"/>
      <c r="K1410" s="346" t="s">
        <v>14934</v>
      </c>
      <c r="L1410" s="346"/>
      <c r="M1410" s="346" t="s">
        <v>14933</v>
      </c>
      <c r="N1410" s="346" t="s">
        <v>14935</v>
      </c>
      <c r="O1410" s="346" t="s">
        <v>14936</v>
      </c>
      <c r="P1410" s="346" t="s">
        <v>14937</v>
      </c>
      <c r="Q1410" s="346" t="s">
        <v>14938</v>
      </c>
      <c r="R1410" s="347">
        <f t="shared" si="266"/>
        <v>0</v>
      </c>
      <c r="S1410" s="347">
        <f t="shared" si="267"/>
        <v>0</v>
      </c>
      <c r="T1410" s="347">
        <f t="shared" si="268"/>
        <v>0</v>
      </c>
      <c r="U1410" s="347">
        <f t="shared" si="269"/>
        <v>0</v>
      </c>
      <c r="V1410" s="347">
        <f t="shared" si="270"/>
        <v>0</v>
      </c>
      <c r="W1410" s="347">
        <f t="shared" si="271"/>
        <v>0</v>
      </c>
      <c r="X1410" s="347">
        <f t="shared" si="272"/>
        <v>0</v>
      </c>
      <c r="Y1410" s="347">
        <f t="shared" si="273"/>
        <v>0</v>
      </c>
      <c r="Z1410" s="347">
        <f t="shared" si="274"/>
        <v>0</v>
      </c>
      <c r="AA1410" s="347">
        <f t="shared" si="275"/>
        <v>0</v>
      </c>
      <c r="AB1410" s="347" t="str">
        <f t="shared" si="276"/>
        <v/>
      </c>
      <c r="AC1410" s="347" t="str">
        <f t="shared" si="277"/>
        <v/>
      </c>
      <c r="AD1410" s="347" t="str">
        <f t="shared" si="278"/>
        <v/>
      </c>
      <c r="AE1410" s="347" t="str">
        <f t="shared" si="279"/>
        <v/>
      </c>
    </row>
    <row r="1411" spans="1:31" s="344" customFormat="1" ht="21" customHeight="1" x14ac:dyDescent="0.25">
      <c r="A1411" s="346" t="s">
        <v>14193</v>
      </c>
      <c r="B1411" s="346" t="s">
        <v>16640</v>
      </c>
      <c r="C1411" s="346" t="s">
        <v>14940</v>
      </c>
      <c r="D1411" s="346" t="s">
        <v>4</v>
      </c>
      <c r="E1411" s="346" t="s">
        <v>103</v>
      </c>
      <c r="F1411" s="346">
        <v>4</v>
      </c>
      <c r="G1411" s="346">
        <v>2</v>
      </c>
      <c r="H1411" s="346">
        <v>0</v>
      </c>
      <c r="I1411" s="346" t="s">
        <v>14940</v>
      </c>
      <c r="J1411" s="346"/>
      <c r="K1411" s="346" t="s">
        <v>14941</v>
      </c>
      <c r="L1411" s="346"/>
      <c r="M1411" s="346" t="s">
        <v>14940</v>
      </c>
      <c r="N1411" s="346" t="s">
        <v>126</v>
      </c>
      <c r="O1411" s="346" t="s">
        <v>14942</v>
      </c>
      <c r="P1411" s="346" t="s">
        <v>14943</v>
      </c>
      <c r="Q1411" s="346" t="s">
        <v>14944</v>
      </c>
      <c r="R1411" s="347">
        <f t="shared" si="266"/>
        <v>0</v>
      </c>
      <c r="S1411" s="347">
        <f t="shared" si="267"/>
        <v>0</v>
      </c>
      <c r="T1411" s="347">
        <f t="shared" si="268"/>
        <v>0</v>
      </c>
      <c r="U1411" s="347">
        <f t="shared" si="269"/>
        <v>0</v>
      </c>
      <c r="V1411" s="347">
        <f t="shared" si="270"/>
        <v>0</v>
      </c>
      <c r="W1411" s="347">
        <f t="shared" si="271"/>
        <v>0</v>
      </c>
      <c r="X1411" s="347">
        <f t="shared" si="272"/>
        <v>0</v>
      </c>
      <c r="Y1411" s="347">
        <f t="shared" si="273"/>
        <v>0</v>
      </c>
      <c r="Z1411" s="347">
        <f t="shared" si="274"/>
        <v>0</v>
      </c>
      <c r="AA1411" s="347">
        <f t="shared" si="275"/>
        <v>0</v>
      </c>
      <c r="AB1411" s="347" t="str">
        <f t="shared" si="276"/>
        <v/>
      </c>
      <c r="AC1411" s="347" t="str">
        <f t="shared" si="277"/>
        <v/>
      </c>
      <c r="AD1411" s="347" t="str">
        <f t="shared" si="278"/>
        <v/>
      </c>
      <c r="AE1411" s="347" t="str">
        <f t="shared" si="279"/>
        <v/>
      </c>
    </row>
    <row r="1412" spans="1:31" s="344" customFormat="1" ht="21" customHeight="1" x14ac:dyDescent="0.25">
      <c r="A1412" s="346" t="s">
        <v>14193</v>
      </c>
      <c r="B1412" s="346" t="s">
        <v>16641</v>
      </c>
      <c r="C1412" s="346" t="s">
        <v>16642</v>
      </c>
      <c r="D1412" s="346" t="s">
        <v>4</v>
      </c>
      <c r="E1412" s="346" t="s">
        <v>14954</v>
      </c>
      <c r="F1412" s="346">
        <v>5</v>
      </c>
      <c r="G1412" s="346">
        <v>0</v>
      </c>
      <c r="H1412" s="346">
        <v>0</v>
      </c>
      <c r="I1412" s="346"/>
      <c r="J1412" s="346"/>
      <c r="K1412" s="346"/>
      <c r="L1412" s="346"/>
      <c r="M1412" s="346"/>
      <c r="N1412" s="346"/>
      <c r="O1412" s="346"/>
      <c r="P1412" s="346"/>
      <c r="Q1412" s="346"/>
      <c r="R1412" s="347">
        <f t="shared" si="266"/>
        <v>0</v>
      </c>
      <c r="S1412" s="347">
        <f t="shared" si="267"/>
        <v>0</v>
      </c>
      <c r="T1412" s="347">
        <f t="shared" si="268"/>
        <v>0</v>
      </c>
      <c r="U1412" s="347">
        <f t="shared" si="269"/>
        <v>0</v>
      </c>
      <c r="V1412" s="347">
        <f t="shared" si="270"/>
        <v>0</v>
      </c>
      <c r="W1412" s="347">
        <f t="shared" si="271"/>
        <v>0</v>
      </c>
      <c r="X1412" s="347">
        <f t="shared" si="272"/>
        <v>0</v>
      </c>
      <c r="Y1412" s="347">
        <f t="shared" si="273"/>
        <v>0</v>
      </c>
      <c r="Z1412" s="347">
        <f t="shared" si="274"/>
        <v>0</v>
      </c>
      <c r="AA1412" s="347">
        <f t="shared" si="275"/>
        <v>0</v>
      </c>
      <c r="AB1412" s="347" t="str">
        <f t="shared" si="276"/>
        <v/>
      </c>
      <c r="AC1412" s="347" t="str">
        <f t="shared" si="277"/>
        <v/>
      </c>
      <c r="AD1412" s="347" t="str">
        <f t="shared" si="278"/>
        <v/>
      </c>
      <c r="AE1412" s="347" t="str">
        <f t="shared" si="279"/>
        <v/>
      </c>
    </row>
    <row r="1413" spans="1:31" s="344" customFormat="1" ht="21" customHeight="1" x14ac:dyDescent="0.25">
      <c r="A1413" s="346" t="s">
        <v>14193</v>
      </c>
      <c r="B1413" s="346" t="s">
        <v>16643</v>
      </c>
      <c r="C1413" s="346" t="s">
        <v>15000</v>
      </c>
      <c r="D1413" s="346" t="s">
        <v>1</v>
      </c>
      <c r="E1413" s="346" t="s">
        <v>103</v>
      </c>
      <c r="F1413" s="346">
        <v>1</v>
      </c>
      <c r="G1413" s="346">
        <v>0</v>
      </c>
      <c r="H1413" s="346">
        <v>3</v>
      </c>
      <c r="I1413" s="346"/>
      <c r="J1413" s="346" t="s">
        <v>15000</v>
      </c>
      <c r="K1413" s="346"/>
      <c r="L1413" s="346" t="s">
        <v>15014</v>
      </c>
      <c r="M1413" s="346" t="s">
        <v>15000</v>
      </c>
      <c r="N1413" s="346" t="s">
        <v>15002</v>
      </c>
      <c r="O1413" s="346" t="s">
        <v>15003</v>
      </c>
      <c r="P1413" s="346" t="s">
        <v>15004</v>
      </c>
      <c r="Q1413" s="346" t="s">
        <v>15005</v>
      </c>
      <c r="R1413" s="347">
        <f t="shared" si="266"/>
        <v>0</v>
      </c>
      <c r="S1413" s="347">
        <f t="shared" si="267"/>
        <v>0</v>
      </c>
      <c r="T1413" s="347">
        <f t="shared" si="268"/>
        <v>0</v>
      </c>
      <c r="U1413" s="347">
        <f t="shared" si="269"/>
        <v>0</v>
      </c>
      <c r="V1413" s="347">
        <f t="shared" si="270"/>
        <v>0</v>
      </c>
      <c r="W1413" s="347">
        <f t="shared" si="271"/>
        <v>0</v>
      </c>
      <c r="X1413" s="347">
        <f t="shared" si="272"/>
        <v>0</v>
      </c>
      <c r="Y1413" s="347">
        <f t="shared" si="273"/>
        <v>0</v>
      </c>
      <c r="Z1413" s="347">
        <f t="shared" si="274"/>
        <v>0</v>
      </c>
      <c r="AA1413" s="347">
        <f t="shared" si="275"/>
        <v>0</v>
      </c>
      <c r="AB1413" s="347" t="str">
        <f t="shared" si="276"/>
        <v/>
      </c>
      <c r="AC1413" s="347" t="str">
        <f t="shared" si="277"/>
        <v/>
      </c>
      <c r="AD1413" s="347" t="str">
        <f t="shared" si="278"/>
        <v/>
      </c>
      <c r="AE1413" s="347" t="str">
        <f t="shared" si="279"/>
        <v/>
      </c>
    </row>
    <row r="1414" spans="1:31" s="344" customFormat="1" ht="21" customHeight="1" x14ac:dyDescent="0.25">
      <c r="A1414" s="346" t="s">
        <v>14193</v>
      </c>
      <c r="B1414" s="346" t="s">
        <v>16644</v>
      </c>
      <c r="C1414" s="346" t="s">
        <v>15007</v>
      </c>
      <c r="D1414" s="346" t="s">
        <v>1</v>
      </c>
      <c r="E1414" s="346" t="s">
        <v>103</v>
      </c>
      <c r="F1414" s="346">
        <v>2</v>
      </c>
      <c r="G1414" s="346">
        <v>0</v>
      </c>
      <c r="H1414" s="346">
        <v>2</v>
      </c>
      <c r="I1414" s="346"/>
      <c r="J1414" s="346" t="s">
        <v>15007</v>
      </c>
      <c r="K1414" s="346"/>
      <c r="L1414" s="346" t="s">
        <v>15016</v>
      </c>
      <c r="M1414" s="346" t="s">
        <v>15007</v>
      </c>
      <c r="N1414" s="346" t="s">
        <v>15003</v>
      </c>
      <c r="O1414" s="346" t="s">
        <v>16626</v>
      </c>
      <c r="P1414" s="346"/>
      <c r="Q1414" s="346"/>
      <c r="R1414" s="347">
        <f t="shared" si="266"/>
        <v>0</v>
      </c>
      <c r="S1414" s="347">
        <f t="shared" si="267"/>
        <v>0</v>
      </c>
      <c r="T1414" s="347">
        <f t="shared" si="268"/>
        <v>0</v>
      </c>
      <c r="U1414" s="347">
        <f t="shared" si="269"/>
        <v>0</v>
      </c>
      <c r="V1414" s="347">
        <f t="shared" si="270"/>
        <v>0</v>
      </c>
      <c r="W1414" s="347">
        <f t="shared" si="271"/>
        <v>0</v>
      </c>
      <c r="X1414" s="347">
        <f t="shared" si="272"/>
        <v>0</v>
      </c>
      <c r="Y1414" s="347">
        <f t="shared" si="273"/>
        <v>0</v>
      </c>
      <c r="Z1414" s="347">
        <f t="shared" si="274"/>
        <v>0</v>
      </c>
      <c r="AA1414" s="347">
        <f t="shared" si="275"/>
        <v>0</v>
      </c>
      <c r="AB1414" s="347" t="str">
        <f t="shared" si="276"/>
        <v/>
      </c>
      <c r="AC1414" s="347" t="str">
        <f t="shared" si="277"/>
        <v/>
      </c>
      <c r="AD1414" s="347" t="str">
        <f t="shared" si="278"/>
        <v/>
      </c>
      <c r="AE1414" s="347" t="str">
        <f t="shared" si="279"/>
        <v/>
      </c>
    </row>
    <row r="1415" spans="1:31" s="344" customFormat="1" ht="21" customHeight="1" x14ac:dyDescent="0.25">
      <c r="A1415" s="346" t="s">
        <v>14193</v>
      </c>
      <c r="B1415" s="346" t="s">
        <v>16645</v>
      </c>
      <c r="C1415" s="346" t="s">
        <v>14940</v>
      </c>
      <c r="D1415" s="346" t="s">
        <v>1</v>
      </c>
      <c r="E1415" s="346" t="s">
        <v>103</v>
      </c>
      <c r="F1415" s="346">
        <v>3</v>
      </c>
      <c r="G1415" s="346">
        <v>0</v>
      </c>
      <c r="H1415" s="346">
        <v>2</v>
      </c>
      <c r="I1415" s="346"/>
      <c r="J1415" s="346" t="s">
        <v>14940</v>
      </c>
      <c r="K1415" s="346"/>
      <c r="L1415" s="346" t="s">
        <v>14957</v>
      </c>
      <c r="M1415" s="346" t="s">
        <v>14940</v>
      </c>
      <c r="N1415" s="346" t="s">
        <v>126</v>
      </c>
      <c r="O1415" s="346" t="s">
        <v>14942</v>
      </c>
      <c r="P1415" s="346" t="s">
        <v>14943</v>
      </c>
      <c r="Q1415" s="346" t="s">
        <v>14944</v>
      </c>
      <c r="R1415" s="347">
        <f t="shared" si="266"/>
        <v>0</v>
      </c>
      <c r="S1415" s="347">
        <f t="shared" si="267"/>
        <v>0</v>
      </c>
      <c r="T1415" s="347">
        <f t="shared" si="268"/>
        <v>0</v>
      </c>
      <c r="U1415" s="347">
        <f t="shared" si="269"/>
        <v>0</v>
      </c>
      <c r="V1415" s="347">
        <f t="shared" si="270"/>
        <v>0</v>
      </c>
      <c r="W1415" s="347">
        <f t="shared" si="271"/>
        <v>0</v>
      </c>
      <c r="X1415" s="347">
        <f t="shared" si="272"/>
        <v>0</v>
      </c>
      <c r="Y1415" s="347">
        <f t="shared" si="273"/>
        <v>0</v>
      </c>
      <c r="Z1415" s="347">
        <f t="shared" si="274"/>
        <v>0</v>
      </c>
      <c r="AA1415" s="347">
        <f t="shared" si="275"/>
        <v>0</v>
      </c>
      <c r="AB1415" s="347" t="str">
        <f t="shared" si="276"/>
        <v/>
      </c>
      <c r="AC1415" s="347" t="str">
        <f t="shared" si="277"/>
        <v/>
      </c>
      <c r="AD1415" s="347" t="str">
        <f t="shared" si="278"/>
        <v/>
      </c>
      <c r="AE1415" s="347" t="str">
        <f t="shared" si="279"/>
        <v/>
      </c>
    </row>
    <row r="1416" spans="1:31" s="344" customFormat="1" ht="21" customHeight="1" x14ac:dyDescent="0.25">
      <c r="A1416" s="346" t="s">
        <v>14193</v>
      </c>
      <c r="B1416" s="346" t="s">
        <v>16646</v>
      </c>
      <c r="C1416" s="346" t="s">
        <v>14946</v>
      </c>
      <c r="D1416" s="346" t="s">
        <v>1</v>
      </c>
      <c r="E1416" s="346" t="s">
        <v>103</v>
      </c>
      <c r="F1416" s="346">
        <v>4</v>
      </c>
      <c r="G1416" s="346">
        <v>0</v>
      </c>
      <c r="H1416" s="346">
        <v>2</v>
      </c>
      <c r="I1416" s="346"/>
      <c r="J1416" s="346" t="s">
        <v>14946</v>
      </c>
      <c r="K1416" s="346"/>
      <c r="L1416" s="346" t="s">
        <v>14959</v>
      </c>
      <c r="M1416" s="346" t="s">
        <v>14946</v>
      </c>
      <c r="N1416" s="346" t="s">
        <v>14948</v>
      </c>
      <c r="O1416" s="346" t="s">
        <v>14949</v>
      </c>
      <c r="P1416" s="346" t="s">
        <v>14950</v>
      </c>
      <c r="Q1416" s="346" t="s">
        <v>14951</v>
      </c>
      <c r="R1416" s="347">
        <f t="shared" si="266"/>
        <v>0</v>
      </c>
      <c r="S1416" s="347">
        <f t="shared" si="267"/>
        <v>0</v>
      </c>
      <c r="T1416" s="347">
        <f t="shared" si="268"/>
        <v>0</v>
      </c>
      <c r="U1416" s="347">
        <f t="shared" si="269"/>
        <v>0</v>
      </c>
      <c r="V1416" s="347">
        <f t="shared" si="270"/>
        <v>0</v>
      </c>
      <c r="W1416" s="347">
        <f t="shared" si="271"/>
        <v>0</v>
      </c>
      <c r="X1416" s="347">
        <f t="shared" si="272"/>
        <v>0</v>
      </c>
      <c r="Y1416" s="347">
        <f t="shared" si="273"/>
        <v>0</v>
      </c>
      <c r="Z1416" s="347">
        <f t="shared" si="274"/>
        <v>0</v>
      </c>
      <c r="AA1416" s="347">
        <f t="shared" si="275"/>
        <v>0</v>
      </c>
      <c r="AB1416" s="347" t="str">
        <f t="shared" si="276"/>
        <v/>
      </c>
      <c r="AC1416" s="347" t="str">
        <f t="shared" si="277"/>
        <v/>
      </c>
      <c r="AD1416" s="347" t="str">
        <f t="shared" si="278"/>
        <v/>
      </c>
      <c r="AE1416" s="347" t="str">
        <f t="shared" si="279"/>
        <v/>
      </c>
    </row>
    <row r="1417" spans="1:31" s="344" customFormat="1" ht="21" customHeight="1" x14ac:dyDescent="0.25">
      <c r="A1417" s="346" t="s">
        <v>14193</v>
      </c>
      <c r="B1417" s="346" t="s">
        <v>16647</v>
      </c>
      <c r="C1417" s="346" t="s">
        <v>16648</v>
      </c>
      <c r="D1417" s="346" t="s">
        <v>1</v>
      </c>
      <c r="E1417" s="346" t="s">
        <v>14954</v>
      </c>
      <c r="F1417" s="346">
        <v>5</v>
      </c>
      <c r="G1417" s="346">
        <v>0</v>
      </c>
      <c r="H1417" s="346">
        <v>0</v>
      </c>
      <c r="I1417" s="346"/>
      <c r="J1417" s="346"/>
      <c r="K1417" s="346"/>
      <c r="L1417" s="346"/>
      <c r="M1417" s="346"/>
      <c r="N1417" s="346"/>
      <c r="O1417" s="346"/>
      <c r="P1417" s="346"/>
      <c r="Q1417" s="346"/>
      <c r="R1417" s="347">
        <f t="shared" si="266"/>
        <v>0</v>
      </c>
      <c r="S1417" s="347">
        <f t="shared" si="267"/>
        <v>0</v>
      </c>
      <c r="T1417" s="347">
        <f t="shared" si="268"/>
        <v>0</v>
      </c>
      <c r="U1417" s="347">
        <f t="shared" si="269"/>
        <v>0</v>
      </c>
      <c r="V1417" s="347">
        <f t="shared" si="270"/>
        <v>0</v>
      </c>
      <c r="W1417" s="347">
        <f t="shared" si="271"/>
        <v>0</v>
      </c>
      <c r="X1417" s="347">
        <f t="shared" si="272"/>
        <v>0</v>
      </c>
      <c r="Y1417" s="347">
        <f t="shared" si="273"/>
        <v>0</v>
      </c>
      <c r="Z1417" s="347">
        <f t="shared" si="274"/>
        <v>0</v>
      </c>
      <c r="AA1417" s="347">
        <f t="shared" si="275"/>
        <v>0</v>
      </c>
      <c r="AB1417" s="347" t="str">
        <f t="shared" si="276"/>
        <v/>
      </c>
      <c r="AC1417" s="347" t="str">
        <f t="shared" si="277"/>
        <v/>
      </c>
      <c r="AD1417" s="347" t="str">
        <f t="shared" si="278"/>
        <v/>
      </c>
      <c r="AE1417" s="347" t="str">
        <f t="shared" si="279"/>
        <v/>
      </c>
    </row>
    <row r="1418" spans="1:31" s="344" customFormat="1" ht="21" customHeight="1" x14ac:dyDescent="0.25">
      <c r="A1418" s="346" t="s">
        <v>14202</v>
      </c>
      <c r="B1418" s="346" t="s">
        <v>16649</v>
      </c>
      <c r="C1418" s="346" t="s">
        <v>16650</v>
      </c>
      <c r="D1418" s="346" t="s">
        <v>4</v>
      </c>
      <c r="E1418" s="346" t="s">
        <v>103</v>
      </c>
      <c r="F1418" s="346">
        <v>1</v>
      </c>
      <c r="G1418" s="346">
        <v>4</v>
      </c>
      <c r="H1418" s="346">
        <v>0</v>
      </c>
      <c r="I1418" s="346" t="s">
        <v>16650</v>
      </c>
      <c r="J1418" s="346"/>
      <c r="K1418" s="346" t="s">
        <v>16651</v>
      </c>
      <c r="L1418" s="346"/>
      <c r="M1418" s="346" t="s">
        <v>16650</v>
      </c>
      <c r="N1418" s="346" t="s">
        <v>16652</v>
      </c>
      <c r="O1418" s="346" t="s">
        <v>16653</v>
      </c>
      <c r="P1418" s="346" t="s">
        <v>16654</v>
      </c>
      <c r="Q1418" s="346" t="s">
        <v>16655</v>
      </c>
      <c r="R1418" s="347">
        <f t="shared" si="266"/>
        <v>0</v>
      </c>
      <c r="S1418" s="347">
        <f t="shared" si="267"/>
        <v>0</v>
      </c>
      <c r="T1418" s="347">
        <f t="shared" si="268"/>
        <v>0</v>
      </c>
      <c r="U1418" s="347">
        <f t="shared" si="269"/>
        <v>0</v>
      </c>
      <c r="V1418" s="347">
        <f t="shared" si="270"/>
        <v>0</v>
      </c>
      <c r="W1418" s="347">
        <f t="shared" si="271"/>
        <v>0</v>
      </c>
      <c r="X1418" s="347">
        <f t="shared" si="272"/>
        <v>0</v>
      </c>
      <c r="Y1418" s="347">
        <f t="shared" si="273"/>
        <v>0</v>
      </c>
      <c r="Z1418" s="347">
        <f t="shared" si="274"/>
        <v>0</v>
      </c>
      <c r="AA1418" s="347">
        <f t="shared" si="275"/>
        <v>0</v>
      </c>
      <c r="AB1418" s="347" t="str">
        <f t="shared" si="276"/>
        <v/>
      </c>
      <c r="AC1418" s="347" t="str">
        <f t="shared" si="277"/>
        <v/>
      </c>
      <c r="AD1418" s="347" t="str">
        <f t="shared" si="278"/>
        <v/>
      </c>
      <c r="AE1418" s="347" t="str">
        <f t="shared" si="279"/>
        <v/>
      </c>
    </row>
    <row r="1419" spans="1:31" s="344" customFormat="1" ht="21" customHeight="1" x14ac:dyDescent="0.25">
      <c r="A1419" s="346" t="s">
        <v>14202</v>
      </c>
      <c r="B1419" s="346" t="s">
        <v>16656</v>
      </c>
      <c r="C1419" s="346" t="s">
        <v>16657</v>
      </c>
      <c r="D1419" s="346" t="s">
        <v>4</v>
      </c>
      <c r="E1419" s="346" t="s">
        <v>103</v>
      </c>
      <c r="F1419" s="346">
        <v>2</v>
      </c>
      <c r="G1419" s="346">
        <v>3</v>
      </c>
      <c r="H1419" s="346">
        <v>0</v>
      </c>
      <c r="I1419" s="346" t="s">
        <v>16657</v>
      </c>
      <c r="J1419" s="346"/>
      <c r="K1419" s="346" t="s">
        <v>16658</v>
      </c>
      <c r="L1419" s="346"/>
      <c r="M1419" s="346" t="s">
        <v>16657</v>
      </c>
      <c r="N1419" s="346" t="s">
        <v>16118</v>
      </c>
      <c r="O1419" s="346" t="s">
        <v>16626</v>
      </c>
      <c r="P1419" s="346"/>
      <c r="Q1419" s="346"/>
      <c r="R1419" s="347">
        <f t="shared" si="266"/>
        <v>0</v>
      </c>
      <c r="S1419" s="347">
        <f t="shared" si="267"/>
        <v>0</v>
      </c>
      <c r="T1419" s="347">
        <f t="shared" si="268"/>
        <v>0</v>
      </c>
      <c r="U1419" s="347">
        <f t="shared" si="269"/>
        <v>0</v>
      </c>
      <c r="V1419" s="347">
        <f t="shared" si="270"/>
        <v>0</v>
      </c>
      <c r="W1419" s="347">
        <f t="shared" si="271"/>
        <v>0</v>
      </c>
      <c r="X1419" s="347">
        <f t="shared" si="272"/>
        <v>0</v>
      </c>
      <c r="Y1419" s="347">
        <f t="shared" si="273"/>
        <v>0</v>
      </c>
      <c r="Z1419" s="347">
        <f t="shared" si="274"/>
        <v>0</v>
      </c>
      <c r="AA1419" s="347">
        <f t="shared" si="275"/>
        <v>0</v>
      </c>
      <c r="AB1419" s="347" t="str">
        <f t="shared" si="276"/>
        <v/>
      </c>
      <c r="AC1419" s="347" t="str">
        <f t="shared" si="277"/>
        <v/>
      </c>
      <c r="AD1419" s="347" t="str">
        <f t="shared" si="278"/>
        <v/>
      </c>
      <c r="AE1419" s="347" t="str">
        <f t="shared" si="279"/>
        <v/>
      </c>
    </row>
    <row r="1420" spans="1:31" s="344" customFormat="1" ht="21" customHeight="1" x14ac:dyDescent="0.25">
      <c r="A1420" s="346" t="s">
        <v>14202</v>
      </c>
      <c r="B1420" s="346" t="s">
        <v>16659</v>
      </c>
      <c r="C1420" s="346" t="s">
        <v>14933</v>
      </c>
      <c r="D1420" s="346" t="s">
        <v>4</v>
      </c>
      <c r="E1420" s="346" t="s">
        <v>103</v>
      </c>
      <c r="F1420" s="346">
        <v>3</v>
      </c>
      <c r="G1420" s="346">
        <v>3</v>
      </c>
      <c r="H1420" s="346">
        <v>0</v>
      </c>
      <c r="I1420" s="346" t="s">
        <v>14933</v>
      </c>
      <c r="J1420" s="346"/>
      <c r="K1420" s="346" t="s">
        <v>14934</v>
      </c>
      <c r="L1420" s="346"/>
      <c r="M1420" s="346" t="s">
        <v>14933</v>
      </c>
      <c r="N1420" s="346" t="s">
        <v>14935</v>
      </c>
      <c r="O1420" s="346" t="s">
        <v>14936</v>
      </c>
      <c r="P1420" s="346" t="s">
        <v>14937</v>
      </c>
      <c r="Q1420" s="346" t="s">
        <v>14938</v>
      </c>
      <c r="R1420" s="347">
        <f t="shared" si="266"/>
        <v>0</v>
      </c>
      <c r="S1420" s="347">
        <f t="shared" si="267"/>
        <v>0</v>
      </c>
      <c r="T1420" s="347">
        <f t="shared" si="268"/>
        <v>0</v>
      </c>
      <c r="U1420" s="347">
        <f t="shared" si="269"/>
        <v>0</v>
      </c>
      <c r="V1420" s="347">
        <f t="shared" si="270"/>
        <v>0</v>
      </c>
      <c r="W1420" s="347">
        <f t="shared" si="271"/>
        <v>0</v>
      </c>
      <c r="X1420" s="347">
        <f t="shared" si="272"/>
        <v>0</v>
      </c>
      <c r="Y1420" s="347">
        <f t="shared" si="273"/>
        <v>0</v>
      </c>
      <c r="Z1420" s="347">
        <f t="shared" si="274"/>
        <v>0</v>
      </c>
      <c r="AA1420" s="347">
        <f t="shared" si="275"/>
        <v>0</v>
      </c>
      <c r="AB1420" s="347" t="str">
        <f t="shared" si="276"/>
        <v/>
      </c>
      <c r="AC1420" s="347" t="str">
        <f t="shared" si="277"/>
        <v/>
      </c>
      <c r="AD1420" s="347" t="str">
        <f t="shared" si="278"/>
        <v/>
      </c>
      <c r="AE1420" s="347" t="str">
        <f t="shared" si="279"/>
        <v/>
      </c>
    </row>
    <row r="1421" spans="1:31" s="344" customFormat="1" ht="21" customHeight="1" x14ac:dyDescent="0.25">
      <c r="A1421" s="346" t="s">
        <v>14202</v>
      </c>
      <c r="B1421" s="346" t="s">
        <v>16660</v>
      </c>
      <c r="C1421" s="346" t="s">
        <v>14940</v>
      </c>
      <c r="D1421" s="346" t="s">
        <v>4</v>
      </c>
      <c r="E1421" s="346" t="s">
        <v>103</v>
      </c>
      <c r="F1421" s="346">
        <v>4</v>
      </c>
      <c r="G1421" s="346">
        <v>2</v>
      </c>
      <c r="H1421" s="346">
        <v>0</v>
      </c>
      <c r="I1421" s="346" t="s">
        <v>14940</v>
      </c>
      <c r="J1421" s="346"/>
      <c r="K1421" s="346" t="s">
        <v>14941</v>
      </c>
      <c r="L1421" s="346"/>
      <c r="M1421" s="346" t="s">
        <v>14940</v>
      </c>
      <c r="N1421" s="346" t="s">
        <v>126</v>
      </c>
      <c r="O1421" s="346" t="s">
        <v>14942</v>
      </c>
      <c r="P1421" s="346" t="s">
        <v>14943</v>
      </c>
      <c r="Q1421" s="346" t="s">
        <v>14944</v>
      </c>
      <c r="R1421" s="347">
        <f t="shared" si="266"/>
        <v>0</v>
      </c>
      <c r="S1421" s="347">
        <f t="shared" si="267"/>
        <v>0</v>
      </c>
      <c r="T1421" s="347">
        <f t="shared" si="268"/>
        <v>0</v>
      </c>
      <c r="U1421" s="347">
        <f t="shared" si="269"/>
        <v>0</v>
      </c>
      <c r="V1421" s="347">
        <f t="shared" si="270"/>
        <v>0</v>
      </c>
      <c r="W1421" s="347">
        <f t="shared" si="271"/>
        <v>0</v>
      </c>
      <c r="X1421" s="347">
        <f t="shared" si="272"/>
        <v>0</v>
      </c>
      <c r="Y1421" s="347">
        <f t="shared" si="273"/>
        <v>0</v>
      </c>
      <c r="Z1421" s="347">
        <f t="shared" si="274"/>
        <v>0</v>
      </c>
      <c r="AA1421" s="347">
        <f t="shared" si="275"/>
        <v>0</v>
      </c>
      <c r="AB1421" s="347" t="str">
        <f t="shared" si="276"/>
        <v/>
      </c>
      <c r="AC1421" s="347" t="str">
        <f t="shared" si="277"/>
        <v/>
      </c>
      <c r="AD1421" s="347" t="str">
        <f t="shared" si="278"/>
        <v/>
      </c>
      <c r="AE1421" s="347" t="str">
        <f t="shared" si="279"/>
        <v/>
      </c>
    </row>
    <row r="1422" spans="1:31" s="344" customFormat="1" ht="21" customHeight="1" x14ac:dyDescent="0.25">
      <c r="A1422" s="346" t="s">
        <v>14202</v>
      </c>
      <c r="B1422" s="346" t="s">
        <v>16661</v>
      </c>
      <c r="C1422" s="346" t="s">
        <v>16662</v>
      </c>
      <c r="D1422" s="346" t="s">
        <v>4</v>
      </c>
      <c r="E1422" s="346" t="s">
        <v>14954</v>
      </c>
      <c r="F1422" s="346">
        <v>5</v>
      </c>
      <c r="G1422" s="346">
        <v>0</v>
      </c>
      <c r="H1422" s="346">
        <v>0</v>
      </c>
      <c r="I1422" s="346"/>
      <c r="J1422" s="346"/>
      <c r="K1422" s="346"/>
      <c r="L1422" s="346"/>
      <c r="M1422" s="346"/>
      <c r="N1422" s="346"/>
      <c r="O1422" s="346"/>
      <c r="P1422" s="346"/>
      <c r="Q1422" s="346"/>
      <c r="R1422" s="347">
        <f t="shared" si="266"/>
        <v>0</v>
      </c>
      <c r="S1422" s="347">
        <f t="shared" si="267"/>
        <v>0</v>
      </c>
      <c r="T1422" s="347">
        <f t="shared" si="268"/>
        <v>0</v>
      </c>
      <c r="U1422" s="347">
        <f t="shared" si="269"/>
        <v>0</v>
      </c>
      <c r="V1422" s="347">
        <f t="shared" si="270"/>
        <v>0</v>
      </c>
      <c r="W1422" s="347">
        <f t="shared" si="271"/>
        <v>0</v>
      </c>
      <c r="X1422" s="347">
        <f t="shared" si="272"/>
        <v>0</v>
      </c>
      <c r="Y1422" s="347">
        <f t="shared" si="273"/>
        <v>0</v>
      </c>
      <c r="Z1422" s="347">
        <f t="shared" si="274"/>
        <v>0</v>
      </c>
      <c r="AA1422" s="347">
        <f t="shared" si="275"/>
        <v>0</v>
      </c>
      <c r="AB1422" s="347" t="str">
        <f t="shared" si="276"/>
        <v/>
      </c>
      <c r="AC1422" s="347" t="str">
        <f t="shared" si="277"/>
        <v/>
      </c>
      <c r="AD1422" s="347" t="str">
        <f t="shared" si="278"/>
        <v/>
      </c>
      <c r="AE1422" s="347" t="str">
        <f t="shared" si="279"/>
        <v/>
      </c>
    </row>
    <row r="1423" spans="1:31" s="344" customFormat="1" ht="21" customHeight="1" x14ac:dyDescent="0.25">
      <c r="A1423" s="346" t="s">
        <v>14202</v>
      </c>
      <c r="B1423" s="346" t="s">
        <v>16663</v>
      </c>
      <c r="C1423" s="346" t="s">
        <v>16650</v>
      </c>
      <c r="D1423" s="346" t="s">
        <v>1</v>
      </c>
      <c r="E1423" s="346" t="s">
        <v>103</v>
      </c>
      <c r="F1423" s="346">
        <v>1</v>
      </c>
      <c r="G1423" s="346">
        <v>0</v>
      </c>
      <c r="H1423" s="346">
        <v>3</v>
      </c>
      <c r="I1423" s="346"/>
      <c r="J1423" s="346" t="s">
        <v>16650</v>
      </c>
      <c r="K1423" s="346"/>
      <c r="L1423" s="346" t="s">
        <v>16664</v>
      </c>
      <c r="M1423" s="346" t="s">
        <v>16650</v>
      </c>
      <c r="N1423" s="346" t="s">
        <v>16652</v>
      </c>
      <c r="O1423" s="346" t="s">
        <v>16653</v>
      </c>
      <c r="P1423" s="346" t="s">
        <v>16654</v>
      </c>
      <c r="Q1423" s="346" t="s">
        <v>16655</v>
      </c>
      <c r="R1423" s="347">
        <f t="shared" si="266"/>
        <v>0</v>
      </c>
      <c r="S1423" s="347">
        <f t="shared" si="267"/>
        <v>0</v>
      </c>
      <c r="T1423" s="347">
        <f t="shared" si="268"/>
        <v>0</v>
      </c>
      <c r="U1423" s="347">
        <f t="shared" si="269"/>
        <v>0</v>
      </c>
      <c r="V1423" s="347">
        <f t="shared" si="270"/>
        <v>0</v>
      </c>
      <c r="W1423" s="347">
        <f t="shared" si="271"/>
        <v>0</v>
      </c>
      <c r="X1423" s="347">
        <f t="shared" si="272"/>
        <v>0</v>
      </c>
      <c r="Y1423" s="347">
        <f t="shared" si="273"/>
        <v>0</v>
      </c>
      <c r="Z1423" s="347">
        <f t="shared" si="274"/>
        <v>0</v>
      </c>
      <c r="AA1423" s="347">
        <f t="shared" si="275"/>
        <v>0</v>
      </c>
      <c r="AB1423" s="347" t="str">
        <f t="shared" si="276"/>
        <v/>
      </c>
      <c r="AC1423" s="347" t="str">
        <f t="shared" si="277"/>
        <v/>
      </c>
      <c r="AD1423" s="347" t="str">
        <f t="shared" si="278"/>
        <v/>
      </c>
      <c r="AE1423" s="347" t="str">
        <f t="shared" si="279"/>
        <v/>
      </c>
    </row>
    <row r="1424" spans="1:31" s="344" customFormat="1" ht="21" customHeight="1" x14ac:dyDescent="0.25">
      <c r="A1424" s="346" t="s">
        <v>14202</v>
      </c>
      <c r="B1424" s="346" t="s">
        <v>16665</v>
      </c>
      <c r="C1424" s="346" t="s">
        <v>16657</v>
      </c>
      <c r="D1424" s="346" t="s">
        <v>1</v>
      </c>
      <c r="E1424" s="346" t="s">
        <v>103</v>
      </c>
      <c r="F1424" s="346">
        <v>2</v>
      </c>
      <c r="G1424" s="346">
        <v>0</v>
      </c>
      <c r="H1424" s="346">
        <v>3</v>
      </c>
      <c r="I1424" s="346"/>
      <c r="J1424" s="346" t="s">
        <v>16657</v>
      </c>
      <c r="K1424" s="346"/>
      <c r="L1424" s="346" t="s">
        <v>16666</v>
      </c>
      <c r="M1424" s="346" t="s">
        <v>16657</v>
      </c>
      <c r="N1424" s="346" t="s">
        <v>16118</v>
      </c>
      <c r="O1424" s="346" t="s">
        <v>16626</v>
      </c>
      <c r="P1424" s="346"/>
      <c r="Q1424" s="346"/>
      <c r="R1424" s="347">
        <f t="shared" si="266"/>
        <v>0</v>
      </c>
      <c r="S1424" s="347">
        <f t="shared" si="267"/>
        <v>0</v>
      </c>
      <c r="T1424" s="347">
        <f t="shared" si="268"/>
        <v>0</v>
      </c>
      <c r="U1424" s="347">
        <f t="shared" si="269"/>
        <v>0</v>
      </c>
      <c r="V1424" s="347">
        <f t="shared" si="270"/>
        <v>0</v>
      </c>
      <c r="W1424" s="347">
        <f t="shared" si="271"/>
        <v>0</v>
      </c>
      <c r="X1424" s="347">
        <f t="shared" si="272"/>
        <v>0</v>
      </c>
      <c r="Y1424" s="347">
        <f t="shared" si="273"/>
        <v>0</v>
      </c>
      <c r="Z1424" s="347">
        <f t="shared" si="274"/>
        <v>0</v>
      </c>
      <c r="AA1424" s="347">
        <f t="shared" si="275"/>
        <v>0</v>
      </c>
      <c r="AB1424" s="347" t="str">
        <f t="shared" si="276"/>
        <v/>
      </c>
      <c r="AC1424" s="347" t="str">
        <f t="shared" si="277"/>
        <v/>
      </c>
      <c r="AD1424" s="347" t="str">
        <f t="shared" si="278"/>
        <v/>
      </c>
      <c r="AE1424" s="347" t="str">
        <f t="shared" si="279"/>
        <v/>
      </c>
    </row>
    <row r="1425" spans="1:31" s="344" customFormat="1" ht="21" customHeight="1" x14ac:dyDescent="0.25">
      <c r="A1425" s="346" t="s">
        <v>14202</v>
      </c>
      <c r="B1425" s="346" t="s">
        <v>16667</v>
      </c>
      <c r="C1425" s="346" t="s">
        <v>14940</v>
      </c>
      <c r="D1425" s="346" t="s">
        <v>1</v>
      </c>
      <c r="E1425" s="346" t="s">
        <v>103</v>
      </c>
      <c r="F1425" s="346">
        <v>3</v>
      </c>
      <c r="G1425" s="346">
        <v>0</v>
      </c>
      <c r="H1425" s="346">
        <v>2</v>
      </c>
      <c r="I1425" s="346"/>
      <c r="J1425" s="346" t="s">
        <v>14940</v>
      </c>
      <c r="K1425" s="346"/>
      <c r="L1425" s="346" t="s">
        <v>14957</v>
      </c>
      <c r="M1425" s="346" t="s">
        <v>14940</v>
      </c>
      <c r="N1425" s="346" t="s">
        <v>126</v>
      </c>
      <c r="O1425" s="346" t="s">
        <v>14942</v>
      </c>
      <c r="P1425" s="346" t="s">
        <v>14943</v>
      </c>
      <c r="Q1425" s="346" t="s">
        <v>14944</v>
      </c>
      <c r="R1425" s="347">
        <f t="shared" si="266"/>
        <v>0</v>
      </c>
      <c r="S1425" s="347">
        <f t="shared" si="267"/>
        <v>0</v>
      </c>
      <c r="T1425" s="347">
        <f t="shared" si="268"/>
        <v>0</v>
      </c>
      <c r="U1425" s="347">
        <f t="shared" si="269"/>
        <v>0</v>
      </c>
      <c r="V1425" s="347">
        <f t="shared" si="270"/>
        <v>0</v>
      </c>
      <c r="W1425" s="347">
        <f t="shared" si="271"/>
        <v>0</v>
      </c>
      <c r="X1425" s="347">
        <f t="shared" si="272"/>
        <v>0</v>
      </c>
      <c r="Y1425" s="347">
        <f t="shared" si="273"/>
        <v>0</v>
      </c>
      <c r="Z1425" s="347">
        <f t="shared" si="274"/>
        <v>0</v>
      </c>
      <c r="AA1425" s="347">
        <f t="shared" si="275"/>
        <v>0</v>
      </c>
      <c r="AB1425" s="347" t="str">
        <f t="shared" si="276"/>
        <v/>
      </c>
      <c r="AC1425" s="347" t="str">
        <f t="shared" si="277"/>
        <v/>
      </c>
      <c r="AD1425" s="347" t="str">
        <f t="shared" si="278"/>
        <v/>
      </c>
      <c r="AE1425" s="347" t="str">
        <f t="shared" si="279"/>
        <v/>
      </c>
    </row>
    <row r="1426" spans="1:31" s="344" customFormat="1" ht="21" customHeight="1" x14ac:dyDescent="0.25">
      <c r="A1426" s="346" t="s">
        <v>14202</v>
      </c>
      <c r="B1426" s="346" t="s">
        <v>16668</v>
      </c>
      <c r="C1426" s="346" t="s">
        <v>14946</v>
      </c>
      <c r="D1426" s="346" t="s">
        <v>1</v>
      </c>
      <c r="E1426" s="346" t="s">
        <v>103</v>
      </c>
      <c r="F1426" s="346">
        <v>4</v>
      </c>
      <c r="G1426" s="346">
        <v>0</v>
      </c>
      <c r="H1426" s="346">
        <v>2</v>
      </c>
      <c r="I1426" s="346"/>
      <c r="J1426" s="346" t="s">
        <v>14946</v>
      </c>
      <c r="K1426" s="346"/>
      <c r="L1426" s="346" t="s">
        <v>14959</v>
      </c>
      <c r="M1426" s="346" t="s">
        <v>14946</v>
      </c>
      <c r="N1426" s="346" t="s">
        <v>14948</v>
      </c>
      <c r="O1426" s="346" t="s">
        <v>14949</v>
      </c>
      <c r="P1426" s="346" t="s">
        <v>14950</v>
      </c>
      <c r="Q1426" s="346" t="s">
        <v>14951</v>
      </c>
      <c r="R1426" s="347">
        <f t="shared" si="266"/>
        <v>0</v>
      </c>
      <c r="S1426" s="347">
        <f t="shared" si="267"/>
        <v>0</v>
      </c>
      <c r="T1426" s="347">
        <f t="shared" si="268"/>
        <v>0</v>
      </c>
      <c r="U1426" s="347">
        <f t="shared" si="269"/>
        <v>0</v>
      </c>
      <c r="V1426" s="347">
        <f t="shared" si="270"/>
        <v>0</v>
      </c>
      <c r="W1426" s="347">
        <f t="shared" si="271"/>
        <v>0</v>
      </c>
      <c r="X1426" s="347">
        <f t="shared" si="272"/>
        <v>0</v>
      </c>
      <c r="Y1426" s="347">
        <f t="shared" si="273"/>
        <v>0</v>
      </c>
      <c r="Z1426" s="347">
        <f t="shared" si="274"/>
        <v>0</v>
      </c>
      <c r="AA1426" s="347">
        <f t="shared" si="275"/>
        <v>0</v>
      </c>
      <c r="AB1426" s="347" t="str">
        <f t="shared" si="276"/>
        <v/>
      </c>
      <c r="AC1426" s="347" t="str">
        <f t="shared" si="277"/>
        <v/>
      </c>
      <c r="AD1426" s="347" t="str">
        <f t="shared" si="278"/>
        <v/>
      </c>
      <c r="AE1426" s="347" t="str">
        <f t="shared" si="279"/>
        <v/>
      </c>
    </row>
    <row r="1427" spans="1:31" s="344" customFormat="1" ht="21" customHeight="1" x14ac:dyDescent="0.25">
      <c r="A1427" s="346" t="s">
        <v>14202</v>
      </c>
      <c r="B1427" s="346" t="s">
        <v>16669</v>
      </c>
      <c r="C1427" s="346" t="s">
        <v>16670</v>
      </c>
      <c r="D1427" s="346" t="s">
        <v>1</v>
      </c>
      <c r="E1427" s="346" t="s">
        <v>14954</v>
      </c>
      <c r="F1427" s="346">
        <v>5</v>
      </c>
      <c r="G1427" s="346">
        <v>0</v>
      </c>
      <c r="H1427" s="346">
        <v>0</v>
      </c>
      <c r="I1427" s="346"/>
      <c r="J1427" s="346"/>
      <c r="K1427" s="346"/>
      <c r="L1427" s="346"/>
      <c r="M1427" s="346"/>
      <c r="N1427" s="346"/>
      <c r="O1427" s="346"/>
      <c r="P1427" s="346"/>
      <c r="Q1427" s="346"/>
      <c r="R1427" s="347">
        <f t="shared" si="266"/>
        <v>0</v>
      </c>
      <c r="S1427" s="347">
        <f t="shared" si="267"/>
        <v>0</v>
      </c>
      <c r="T1427" s="347">
        <f t="shared" si="268"/>
        <v>0</v>
      </c>
      <c r="U1427" s="347">
        <f t="shared" si="269"/>
        <v>0</v>
      </c>
      <c r="V1427" s="347">
        <f t="shared" si="270"/>
        <v>0</v>
      </c>
      <c r="W1427" s="347">
        <f t="shared" si="271"/>
        <v>0</v>
      </c>
      <c r="X1427" s="347">
        <f t="shared" si="272"/>
        <v>0</v>
      </c>
      <c r="Y1427" s="347">
        <f t="shared" si="273"/>
        <v>0</v>
      </c>
      <c r="Z1427" s="347">
        <f t="shared" si="274"/>
        <v>0</v>
      </c>
      <c r="AA1427" s="347">
        <f t="shared" si="275"/>
        <v>0</v>
      </c>
      <c r="AB1427" s="347" t="str">
        <f t="shared" si="276"/>
        <v/>
      </c>
      <c r="AC1427" s="347" t="str">
        <f t="shared" si="277"/>
        <v/>
      </c>
      <c r="AD1427" s="347" t="str">
        <f t="shared" si="278"/>
        <v/>
      </c>
      <c r="AE1427" s="347" t="str">
        <f t="shared" si="279"/>
        <v/>
      </c>
    </row>
    <row r="1428" spans="1:31" s="344" customFormat="1" ht="21" customHeight="1" x14ac:dyDescent="0.25">
      <c r="A1428" s="346" t="s">
        <v>14211</v>
      </c>
      <c r="B1428" s="346" t="s">
        <v>16671</v>
      </c>
      <c r="C1428" s="346" t="s">
        <v>15517</v>
      </c>
      <c r="D1428" s="346" t="s">
        <v>4</v>
      </c>
      <c r="E1428" s="346" t="s">
        <v>103</v>
      </c>
      <c r="F1428" s="346">
        <v>1</v>
      </c>
      <c r="G1428" s="346">
        <v>4</v>
      </c>
      <c r="H1428" s="346">
        <v>0</v>
      </c>
      <c r="I1428" s="346" t="s">
        <v>15517</v>
      </c>
      <c r="J1428" s="346"/>
      <c r="K1428" s="346" t="s">
        <v>15518</v>
      </c>
      <c r="L1428" s="346"/>
      <c r="M1428" s="346" t="s">
        <v>15517</v>
      </c>
      <c r="N1428" s="346" t="s">
        <v>15519</v>
      </c>
      <c r="O1428" s="346" t="s">
        <v>15520</v>
      </c>
      <c r="P1428" s="346" t="s">
        <v>15521</v>
      </c>
      <c r="Q1428" s="346" t="s">
        <v>15522</v>
      </c>
      <c r="R1428" s="347">
        <f t="shared" si="266"/>
        <v>0</v>
      </c>
      <c r="S1428" s="347">
        <f t="shared" si="267"/>
        <v>0</v>
      </c>
      <c r="T1428" s="347">
        <f t="shared" si="268"/>
        <v>0</v>
      </c>
      <c r="U1428" s="347">
        <f t="shared" si="269"/>
        <v>0</v>
      </c>
      <c r="V1428" s="347">
        <f t="shared" si="270"/>
        <v>0</v>
      </c>
      <c r="W1428" s="347">
        <f t="shared" si="271"/>
        <v>0</v>
      </c>
      <c r="X1428" s="347">
        <f t="shared" si="272"/>
        <v>0</v>
      </c>
      <c r="Y1428" s="347">
        <f t="shared" si="273"/>
        <v>0</v>
      </c>
      <c r="Z1428" s="347">
        <f t="shared" si="274"/>
        <v>0</v>
      </c>
      <c r="AA1428" s="347">
        <f t="shared" si="275"/>
        <v>0</v>
      </c>
      <c r="AB1428" s="347" t="str">
        <f t="shared" si="276"/>
        <v/>
      </c>
      <c r="AC1428" s="347" t="str">
        <f t="shared" si="277"/>
        <v/>
      </c>
      <c r="AD1428" s="347" t="str">
        <f t="shared" si="278"/>
        <v/>
      </c>
      <c r="AE1428" s="347" t="str">
        <f t="shared" si="279"/>
        <v/>
      </c>
    </row>
    <row r="1429" spans="1:31" s="344" customFormat="1" ht="21" customHeight="1" x14ac:dyDescent="0.25">
      <c r="A1429" s="346" t="s">
        <v>14211</v>
      </c>
      <c r="B1429" s="346" t="s">
        <v>16672</v>
      </c>
      <c r="C1429" s="346" t="s">
        <v>15524</v>
      </c>
      <c r="D1429" s="346" t="s">
        <v>4</v>
      </c>
      <c r="E1429" s="346" t="s">
        <v>103</v>
      </c>
      <c r="F1429" s="346">
        <v>2</v>
      </c>
      <c r="G1429" s="346">
        <v>3</v>
      </c>
      <c r="H1429" s="346">
        <v>0</v>
      </c>
      <c r="I1429" s="346" t="s">
        <v>15524</v>
      </c>
      <c r="J1429" s="346"/>
      <c r="K1429" s="346" t="s">
        <v>15525</v>
      </c>
      <c r="L1429" s="346"/>
      <c r="M1429" s="346" t="s">
        <v>15524</v>
      </c>
      <c r="N1429" s="346" t="s">
        <v>15526</v>
      </c>
      <c r="O1429" s="346" t="s">
        <v>16626</v>
      </c>
      <c r="P1429" s="346"/>
      <c r="Q1429" s="346"/>
      <c r="R1429" s="347">
        <f t="shared" si="266"/>
        <v>0</v>
      </c>
      <c r="S1429" s="347">
        <f t="shared" si="267"/>
        <v>0</v>
      </c>
      <c r="T1429" s="347">
        <f t="shared" si="268"/>
        <v>0</v>
      </c>
      <c r="U1429" s="347">
        <f t="shared" si="269"/>
        <v>0</v>
      </c>
      <c r="V1429" s="347">
        <f t="shared" si="270"/>
        <v>0</v>
      </c>
      <c r="W1429" s="347">
        <f t="shared" si="271"/>
        <v>0</v>
      </c>
      <c r="X1429" s="347">
        <f t="shared" si="272"/>
        <v>0</v>
      </c>
      <c r="Y1429" s="347">
        <f t="shared" si="273"/>
        <v>0</v>
      </c>
      <c r="Z1429" s="347">
        <f t="shared" si="274"/>
        <v>0</v>
      </c>
      <c r="AA1429" s="347">
        <f t="shared" si="275"/>
        <v>0</v>
      </c>
      <c r="AB1429" s="347" t="str">
        <f t="shared" si="276"/>
        <v/>
      </c>
      <c r="AC1429" s="347" t="str">
        <f t="shared" si="277"/>
        <v/>
      </c>
      <c r="AD1429" s="347" t="str">
        <f t="shared" si="278"/>
        <v/>
      </c>
      <c r="AE1429" s="347" t="str">
        <f t="shared" si="279"/>
        <v/>
      </c>
    </row>
    <row r="1430" spans="1:31" s="344" customFormat="1" ht="21" customHeight="1" x14ac:dyDescent="0.25">
      <c r="A1430" s="346" t="s">
        <v>14211</v>
      </c>
      <c r="B1430" s="346" t="s">
        <v>16673</v>
      </c>
      <c r="C1430" s="346" t="s">
        <v>14933</v>
      </c>
      <c r="D1430" s="346" t="s">
        <v>4</v>
      </c>
      <c r="E1430" s="346" t="s">
        <v>103</v>
      </c>
      <c r="F1430" s="346">
        <v>3</v>
      </c>
      <c r="G1430" s="346">
        <v>3</v>
      </c>
      <c r="H1430" s="346">
        <v>0</v>
      </c>
      <c r="I1430" s="346" t="s">
        <v>14933</v>
      </c>
      <c r="J1430" s="346"/>
      <c r="K1430" s="346" t="s">
        <v>14934</v>
      </c>
      <c r="L1430" s="346"/>
      <c r="M1430" s="346" t="s">
        <v>14933</v>
      </c>
      <c r="N1430" s="346" t="s">
        <v>14935</v>
      </c>
      <c r="O1430" s="346" t="s">
        <v>14936</v>
      </c>
      <c r="P1430" s="346" t="s">
        <v>14937</v>
      </c>
      <c r="Q1430" s="346" t="s">
        <v>14938</v>
      </c>
      <c r="R1430" s="347">
        <f t="shared" si="266"/>
        <v>0</v>
      </c>
      <c r="S1430" s="347">
        <f t="shared" si="267"/>
        <v>0</v>
      </c>
      <c r="T1430" s="347">
        <f t="shared" si="268"/>
        <v>0</v>
      </c>
      <c r="U1430" s="347">
        <f t="shared" si="269"/>
        <v>0</v>
      </c>
      <c r="V1430" s="347">
        <f t="shared" si="270"/>
        <v>0</v>
      </c>
      <c r="W1430" s="347">
        <f t="shared" si="271"/>
        <v>0</v>
      </c>
      <c r="X1430" s="347">
        <f t="shared" si="272"/>
        <v>0</v>
      </c>
      <c r="Y1430" s="347">
        <f t="shared" si="273"/>
        <v>0</v>
      </c>
      <c r="Z1430" s="347">
        <f t="shared" si="274"/>
        <v>0</v>
      </c>
      <c r="AA1430" s="347">
        <f t="shared" si="275"/>
        <v>0</v>
      </c>
      <c r="AB1430" s="347" t="str">
        <f t="shared" si="276"/>
        <v/>
      </c>
      <c r="AC1430" s="347" t="str">
        <f t="shared" si="277"/>
        <v/>
      </c>
      <c r="AD1430" s="347" t="str">
        <f t="shared" si="278"/>
        <v/>
      </c>
      <c r="AE1430" s="347" t="str">
        <f t="shared" si="279"/>
        <v/>
      </c>
    </row>
    <row r="1431" spans="1:31" s="344" customFormat="1" ht="21" customHeight="1" x14ac:dyDescent="0.25">
      <c r="A1431" s="346" t="s">
        <v>14211</v>
      </c>
      <c r="B1431" s="346" t="s">
        <v>16674</v>
      </c>
      <c r="C1431" s="346" t="s">
        <v>14940</v>
      </c>
      <c r="D1431" s="346" t="s">
        <v>4</v>
      </c>
      <c r="E1431" s="346" t="s">
        <v>103</v>
      </c>
      <c r="F1431" s="346">
        <v>4</v>
      </c>
      <c r="G1431" s="346">
        <v>2</v>
      </c>
      <c r="H1431" s="346">
        <v>0</v>
      </c>
      <c r="I1431" s="346" t="s">
        <v>14940</v>
      </c>
      <c r="J1431" s="346"/>
      <c r="K1431" s="346" t="s">
        <v>14941</v>
      </c>
      <c r="L1431" s="346"/>
      <c r="M1431" s="346" t="s">
        <v>14940</v>
      </c>
      <c r="N1431" s="346" t="s">
        <v>126</v>
      </c>
      <c r="O1431" s="346" t="s">
        <v>14942</v>
      </c>
      <c r="P1431" s="346" t="s">
        <v>14943</v>
      </c>
      <c r="Q1431" s="346" t="s">
        <v>14944</v>
      </c>
      <c r="R1431" s="347">
        <f t="shared" si="266"/>
        <v>0</v>
      </c>
      <c r="S1431" s="347">
        <f t="shared" si="267"/>
        <v>0</v>
      </c>
      <c r="T1431" s="347">
        <f t="shared" si="268"/>
        <v>0</v>
      </c>
      <c r="U1431" s="347">
        <f t="shared" si="269"/>
        <v>0</v>
      </c>
      <c r="V1431" s="347">
        <f t="shared" si="270"/>
        <v>0</v>
      </c>
      <c r="W1431" s="347">
        <f t="shared" si="271"/>
        <v>0</v>
      </c>
      <c r="X1431" s="347">
        <f t="shared" si="272"/>
        <v>0</v>
      </c>
      <c r="Y1431" s="347">
        <f t="shared" si="273"/>
        <v>0</v>
      </c>
      <c r="Z1431" s="347">
        <f t="shared" si="274"/>
        <v>0</v>
      </c>
      <c r="AA1431" s="347">
        <f t="shared" si="275"/>
        <v>0</v>
      </c>
      <c r="AB1431" s="347" t="str">
        <f t="shared" si="276"/>
        <v/>
      </c>
      <c r="AC1431" s="347" t="str">
        <f t="shared" si="277"/>
        <v/>
      </c>
      <c r="AD1431" s="347" t="str">
        <f t="shared" si="278"/>
        <v/>
      </c>
      <c r="AE1431" s="347" t="str">
        <f t="shared" si="279"/>
        <v/>
      </c>
    </row>
    <row r="1432" spans="1:31" s="344" customFormat="1" ht="21" customHeight="1" x14ac:dyDescent="0.25">
      <c r="A1432" s="346" t="s">
        <v>14211</v>
      </c>
      <c r="B1432" s="346" t="s">
        <v>16675</v>
      </c>
      <c r="C1432" s="346" t="s">
        <v>16676</v>
      </c>
      <c r="D1432" s="346" t="s">
        <v>4</v>
      </c>
      <c r="E1432" s="346" t="s">
        <v>14954</v>
      </c>
      <c r="F1432" s="346">
        <v>5</v>
      </c>
      <c r="G1432" s="346">
        <v>0</v>
      </c>
      <c r="H1432" s="346">
        <v>0</v>
      </c>
      <c r="I1432" s="346"/>
      <c r="J1432" s="346"/>
      <c r="K1432" s="346"/>
      <c r="L1432" s="346"/>
      <c r="M1432" s="346"/>
      <c r="N1432" s="346"/>
      <c r="O1432" s="346"/>
      <c r="P1432" s="346"/>
      <c r="Q1432" s="346"/>
      <c r="R1432" s="347">
        <f t="shared" si="266"/>
        <v>0</v>
      </c>
      <c r="S1432" s="347">
        <f t="shared" si="267"/>
        <v>0</v>
      </c>
      <c r="T1432" s="347">
        <f t="shared" si="268"/>
        <v>0</v>
      </c>
      <c r="U1432" s="347">
        <f t="shared" si="269"/>
        <v>0</v>
      </c>
      <c r="V1432" s="347">
        <f t="shared" si="270"/>
        <v>0</v>
      </c>
      <c r="W1432" s="347">
        <f t="shared" si="271"/>
        <v>0</v>
      </c>
      <c r="X1432" s="347">
        <f t="shared" si="272"/>
        <v>0</v>
      </c>
      <c r="Y1432" s="347">
        <f t="shared" si="273"/>
        <v>0</v>
      </c>
      <c r="Z1432" s="347">
        <f t="shared" si="274"/>
        <v>0</v>
      </c>
      <c r="AA1432" s="347">
        <f t="shared" si="275"/>
        <v>0</v>
      </c>
      <c r="AB1432" s="347" t="str">
        <f t="shared" si="276"/>
        <v/>
      </c>
      <c r="AC1432" s="347" t="str">
        <f t="shared" si="277"/>
        <v/>
      </c>
      <c r="AD1432" s="347" t="str">
        <f t="shared" si="278"/>
        <v/>
      </c>
      <c r="AE1432" s="347" t="str">
        <f t="shared" si="279"/>
        <v/>
      </c>
    </row>
    <row r="1433" spans="1:31" s="344" customFormat="1" ht="21" customHeight="1" x14ac:dyDescent="0.25">
      <c r="A1433" s="346" t="s">
        <v>14211</v>
      </c>
      <c r="B1433" s="346" t="s">
        <v>16677</v>
      </c>
      <c r="C1433" s="346" t="s">
        <v>15517</v>
      </c>
      <c r="D1433" s="346" t="s">
        <v>1</v>
      </c>
      <c r="E1433" s="346" t="s">
        <v>103</v>
      </c>
      <c r="F1433" s="346">
        <v>1</v>
      </c>
      <c r="G1433" s="346">
        <v>0</v>
      </c>
      <c r="H1433" s="346">
        <v>3</v>
      </c>
      <c r="I1433" s="346"/>
      <c r="J1433" s="346" t="s">
        <v>15517</v>
      </c>
      <c r="K1433" s="346"/>
      <c r="L1433" s="346" t="s">
        <v>15532</v>
      </c>
      <c r="M1433" s="346" t="s">
        <v>15517</v>
      </c>
      <c r="N1433" s="346" t="s">
        <v>15519</v>
      </c>
      <c r="O1433" s="346" t="s">
        <v>15520</v>
      </c>
      <c r="P1433" s="346" t="s">
        <v>15521</v>
      </c>
      <c r="Q1433" s="346" t="s">
        <v>15522</v>
      </c>
      <c r="R1433" s="347">
        <f t="shared" si="266"/>
        <v>0</v>
      </c>
      <c r="S1433" s="347">
        <f t="shared" si="267"/>
        <v>0</v>
      </c>
      <c r="T1433" s="347">
        <f t="shared" si="268"/>
        <v>0</v>
      </c>
      <c r="U1433" s="347">
        <f t="shared" si="269"/>
        <v>0</v>
      </c>
      <c r="V1433" s="347">
        <f t="shared" si="270"/>
        <v>0</v>
      </c>
      <c r="W1433" s="347">
        <f t="shared" si="271"/>
        <v>0</v>
      </c>
      <c r="X1433" s="347">
        <f t="shared" si="272"/>
        <v>0</v>
      </c>
      <c r="Y1433" s="347">
        <f t="shared" si="273"/>
        <v>0</v>
      </c>
      <c r="Z1433" s="347">
        <f t="shared" si="274"/>
        <v>0</v>
      </c>
      <c r="AA1433" s="347">
        <f t="shared" si="275"/>
        <v>0</v>
      </c>
      <c r="AB1433" s="347" t="str">
        <f t="shared" si="276"/>
        <v/>
      </c>
      <c r="AC1433" s="347" t="str">
        <f t="shared" si="277"/>
        <v/>
      </c>
      <c r="AD1433" s="347" t="str">
        <f t="shared" si="278"/>
        <v/>
      </c>
      <c r="AE1433" s="347" t="str">
        <f t="shared" si="279"/>
        <v/>
      </c>
    </row>
    <row r="1434" spans="1:31" s="344" customFormat="1" ht="21" customHeight="1" x14ac:dyDescent="0.25">
      <c r="A1434" s="346" t="s">
        <v>14211</v>
      </c>
      <c r="B1434" s="346" t="s">
        <v>16678</v>
      </c>
      <c r="C1434" s="346" t="s">
        <v>15524</v>
      </c>
      <c r="D1434" s="346" t="s">
        <v>1</v>
      </c>
      <c r="E1434" s="346" t="s">
        <v>103</v>
      </c>
      <c r="F1434" s="346">
        <v>2</v>
      </c>
      <c r="G1434" s="346">
        <v>0</v>
      </c>
      <c r="H1434" s="346">
        <v>3</v>
      </c>
      <c r="I1434" s="346"/>
      <c r="J1434" s="346" t="s">
        <v>15524</v>
      </c>
      <c r="K1434" s="346"/>
      <c r="L1434" s="346" t="s">
        <v>15534</v>
      </c>
      <c r="M1434" s="346" t="s">
        <v>15524</v>
      </c>
      <c r="N1434" s="346" t="s">
        <v>15526</v>
      </c>
      <c r="O1434" s="346" t="s">
        <v>16626</v>
      </c>
      <c r="P1434" s="346"/>
      <c r="Q1434" s="346"/>
      <c r="R1434" s="347">
        <f t="shared" si="266"/>
        <v>0</v>
      </c>
      <c r="S1434" s="347">
        <f t="shared" si="267"/>
        <v>0</v>
      </c>
      <c r="T1434" s="347">
        <f t="shared" si="268"/>
        <v>0</v>
      </c>
      <c r="U1434" s="347">
        <f t="shared" si="269"/>
        <v>0</v>
      </c>
      <c r="V1434" s="347">
        <f t="shared" si="270"/>
        <v>0</v>
      </c>
      <c r="W1434" s="347">
        <f t="shared" si="271"/>
        <v>0</v>
      </c>
      <c r="X1434" s="347">
        <f t="shared" si="272"/>
        <v>0</v>
      </c>
      <c r="Y1434" s="347">
        <f t="shared" si="273"/>
        <v>0</v>
      </c>
      <c r="Z1434" s="347">
        <f t="shared" si="274"/>
        <v>0</v>
      </c>
      <c r="AA1434" s="347">
        <f t="shared" si="275"/>
        <v>0</v>
      </c>
      <c r="AB1434" s="347" t="str">
        <f t="shared" si="276"/>
        <v/>
      </c>
      <c r="AC1434" s="347" t="str">
        <f t="shared" si="277"/>
        <v/>
      </c>
      <c r="AD1434" s="347" t="str">
        <f t="shared" si="278"/>
        <v/>
      </c>
      <c r="AE1434" s="347" t="str">
        <f t="shared" si="279"/>
        <v/>
      </c>
    </row>
    <row r="1435" spans="1:31" s="344" customFormat="1" ht="21" customHeight="1" x14ac:dyDescent="0.25">
      <c r="A1435" s="346" t="s">
        <v>14211</v>
      </c>
      <c r="B1435" s="346" t="s">
        <v>16679</v>
      </c>
      <c r="C1435" s="346" t="s">
        <v>14940</v>
      </c>
      <c r="D1435" s="346" t="s">
        <v>1</v>
      </c>
      <c r="E1435" s="346" t="s">
        <v>103</v>
      </c>
      <c r="F1435" s="346">
        <v>3</v>
      </c>
      <c r="G1435" s="346">
        <v>0</v>
      </c>
      <c r="H1435" s="346">
        <v>2</v>
      </c>
      <c r="I1435" s="346"/>
      <c r="J1435" s="346" t="s">
        <v>14940</v>
      </c>
      <c r="K1435" s="346"/>
      <c r="L1435" s="346" t="s">
        <v>14957</v>
      </c>
      <c r="M1435" s="346" t="s">
        <v>14940</v>
      </c>
      <c r="N1435" s="346" t="s">
        <v>126</v>
      </c>
      <c r="O1435" s="346" t="s">
        <v>14942</v>
      </c>
      <c r="P1435" s="346" t="s">
        <v>14943</v>
      </c>
      <c r="Q1435" s="346" t="s">
        <v>14944</v>
      </c>
      <c r="R1435" s="347">
        <f t="shared" si="266"/>
        <v>0</v>
      </c>
      <c r="S1435" s="347">
        <f t="shared" si="267"/>
        <v>0</v>
      </c>
      <c r="T1435" s="347">
        <f t="shared" si="268"/>
        <v>0</v>
      </c>
      <c r="U1435" s="347">
        <f t="shared" si="269"/>
        <v>0</v>
      </c>
      <c r="V1435" s="347">
        <f t="shared" si="270"/>
        <v>0</v>
      </c>
      <c r="W1435" s="347">
        <f t="shared" si="271"/>
        <v>0</v>
      </c>
      <c r="X1435" s="347">
        <f t="shared" si="272"/>
        <v>0</v>
      </c>
      <c r="Y1435" s="347">
        <f t="shared" si="273"/>
        <v>0</v>
      </c>
      <c r="Z1435" s="347">
        <f t="shared" si="274"/>
        <v>0</v>
      </c>
      <c r="AA1435" s="347">
        <f t="shared" si="275"/>
        <v>0</v>
      </c>
      <c r="AB1435" s="347" t="str">
        <f t="shared" si="276"/>
        <v/>
      </c>
      <c r="AC1435" s="347" t="str">
        <f t="shared" si="277"/>
        <v/>
      </c>
      <c r="AD1435" s="347" t="str">
        <f t="shared" si="278"/>
        <v/>
      </c>
      <c r="AE1435" s="347" t="str">
        <f t="shared" si="279"/>
        <v/>
      </c>
    </row>
    <row r="1436" spans="1:31" s="344" customFormat="1" ht="21" customHeight="1" x14ac:dyDescent="0.25">
      <c r="A1436" s="346" t="s">
        <v>14211</v>
      </c>
      <c r="B1436" s="346" t="s">
        <v>16680</v>
      </c>
      <c r="C1436" s="346" t="s">
        <v>14946</v>
      </c>
      <c r="D1436" s="346" t="s">
        <v>1</v>
      </c>
      <c r="E1436" s="346" t="s">
        <v>103</v>
      </c>
      <c r="F1436" s="346">
        <v>4</v>
      </c>
      <c r="G1436" s="346">
        <v>0</v>
      </c>
      <c r="H1436" s="346">
        <v>2</v>
      </c>
      <c r="I1436" s="346"/>
      <c r="J1436" s="346" t="s">
        <v>14946</v>
      </c>
      <c r="K1436" s="346"/>
      <c r="L1436" s="346" t="s">
        <v>14959</v>
      </c>
      <c r="M1436" s="346" t="s">
        <v>14946</v>
      </c>
      <c r="N1436" s="346" t="s">
        <v>14948</v>
      </c>
      <c r="O1436" s="346" t="s">
        <v>14949</v>
      </c>
      <c r="P1436" s="346" t="s">
        <v>14950</v>
      </c>
      <c r="Q1436" s="346" t="s">
        <v>14951</v>
      </c>
      <c r="R1436" s="347">
        <f t="shared" si="266"/>
        <v>0</v>
      </c>
      <c r="S1436" s="347">
        <f t="shared" si="267"/>
        <v>0</v>
      </c>
      <c r="T1436" s="347">
        <f t="shared" si="268"/>
        <v>0</v>
      </c>
      <c r="U1436" s="347">
        <f t="shared" si="269"/>
        <v>0</v>
      </c>
      <c r="V1436" s="347">
        <f t="shared" si="270"/>
        <v>0</v>
      </c>
      <c r="W1436" s="347">
        <f t="shared" si="271"/>
        <v>0</v>
      </c>
      <c r="X1436" s="347">
        <f t="shared" si="272"/>
        <v>0</v>
      </c>
      <c r="Y1436" s="347">
        <f t="shared" si="273"/>
        <v>0</v>
      </c>
      <c r="Z1436" s="347">
        <f t="shared" si="274"/>
        <v>0</v>
      </c>
      <c r="AA1436" s="347">
        <f t="shared" si="275"/>
        <v>0</v>
      </c>
      <c r="AB1436" s="347" t="str">
        <f t="shared" si="276"/>
        <v/>
      </c>
      <c r="AC1436" s="347" t="str">
        <f t="shared" si="277"/>
        <v/>
      </c>
      <c r="AD1436" s="347" t="str">
        <f t="shared" si="278"/>
        <v/>
      </c>
      <c r="AE1436" s="347" t="str">
        <f t="shared" si="279"/>
        <v/>
      </c>
    </row>
    <row r="1437" spans="1:31" s="344" customFormat="1" ht="21" customHeight="1" x14ac:dyDescent="0.25">
      <c r="A1437" s="346" t="s">
        <v>14211</v>
      </c>
      <c r="B1437" s="346" t="s">
        <v>16681</v>
      </c>
      <c r="C1437" s="346" t="s">
        <v>16682</v>
      </c>
      <c r="D1437" s="346" t="s">
        <v>1</v>
      </c>
      <c r="E1437" s="346" t="s">
        <v>14954</v>
      </c>
      <c r="F1437" s="346">
        <v>5</v>
      </c>
      <c r="G1437" s="346">
        <v>0</v>
      </c>
      <c r="H1437" s="346">
        <v>0</v>
      </c>
      <c r="I1437" s="346"/>
      <c r="J1437" s="346"/>
      <c r="K1437" s="346"/>
      <c r="L1437" s="346"/>
      <c r="M1437" s="346"/>
      <c r="N1437" s="346"/>
      <c r="O1437" s="346"/>
      <c r="P1437" s="346"/>
      <c r="Q1437" s="346"/>
      <c r="R1437" s="347">
        <f t="shared" si="266"/>
        <v>0</v>
      </c>
      <c r="S1437" s="347">
        <f t="shared" si="267"/>
        <v>0</v>
      </c>
      <c r="T1437" s="347">
        <f t="shared" si="268"/>
        <v>0</v>
      </c>
      <c r="U1437" s="347">
        <f t="shared" si="269"/>
        <v>0</v>
      </c>
      <c r="V1437" s="347">
        <f t="shared" si="270"/>
        <v>0</v>
      </c>
      <c r="W1437" s="347">
        <f t="shared" si="271"/>
        <v>0</v>
      </c>
      <c r="X1437" s="347">
        <f t="shared" si="272"/>
        <v>0</v>
      </c>
      <c r="Y1437" s="347">
        <f t="shared" si="273"/>
        <v>0</v>
      </c>
      <c r="Z1437" s="347">
        <f t="shared" si="274"/>
        <v>0</v>
      </c>
      <c r="AA1437" s="347">
        <f t="shared" si="275"/>
        <v>0</v>
      </c>
      <c r="AB1437" s="347" t="str">
        <f t="shared" si="276"/>
        <v/>
      </c>
      <c r="AC1437" s="347" t="str">
        <f t="shared" si="277"/>
        <v/>
      </c>
      <c r="AD1437" s="347" t="str">
        <f t="shared" si="278"/>
        <v/>
      </c>
      <c r="AE1437" s="347" t="str">
        <f t="shared" si="279"/>
        <v/>
      </c>
    </row>
    <row r="1438" spans="1:31" s="344" customFormat="1" ht="21" customHeight="1" x14ac:dyDescent="0.25">
      <c r="A1438" s="346" t="s">
        <v>14220</v>
      </c>
      <c r="B1438" s="346" t="s">
        <v>16683</v>
      </c>
      <c r="C1438" s="346" t="s">
        <v>15540</v>
      </c>
      <c r="D1438" s="346" t="s">
        <v>4</v>
      </c>
      <c r="E1438" s="346" t="s">
        <v>103</v>
      </c>
      <c r="F1438" s="346">
        <v>1</v>
      </c>
      <c r="G1438" s="346">
        <v>3</v>
      </c>
      <c r="H1438" s="346">
        <v>0</v>
      </c>
      <c r="I1438" s="346" t="s">
        <v>15540</v>
      </c>
      <c r="J1438" s="346"/>
      <c r="K1438" s="346" t="s">
        <v>15541</v>
      </c>
      <c r="L1438" s="346"/>
      <c r="M1438" s="346" t="s">
        <v>15540</v>
      </c>
      <c r="N1438" s="346" t="s">
        <v>15542</v>
      </c>
      <c r="O1438" s="346" t="s">
        <v>15543</v>
      </c>
      <c r="P1438" s="346" t="s">
        <v>11</v>
      </c>
      <c r="Q1438" s="346" t="s">
        <v>15544</v>
      </c>
      <c r="R1438" s="347">
        <f t="shared" si="266"/>
        <v>0</v>
      </c>
      <c r="S1438" s="347">
        <f t="shared" si="267"/>
        <v>0</v>
      </c>
      <c r="T1438" s="347">
        <f t="shared" si="268"/>
        <v>0</v>
      </c>
      <c r="U1438" s="347">
        <f t="shared" si="269"/>
        <v>0</v>
      </c>
      <c r="V1438" s="347">
        <f t="shared" si="270"/>
        <v>0</v>
      </c>
      <c r="W1438" s="347">
        <f t="shared" si="271"/>
        <v>0</v>
      </c>
      <c r="X1438" s="347">
        <f t="shared" si="272"/>
        <v>0</v>
      </c>
      <c r="Y1438" s="347">
        <f t="shared" si="273"/>
        <v>0</v>
      </c>
      <c r="Z1438" s="347">
        <f t="shared" si="274"/>
        <v>0</v>
      </c>
      <c r="AA1438" s="347">
        <f t="shared" si="275"/>
        <v>0</v>
      </c>
      <c r="AB1438" s="347" t="str">
        <f t="shared" si="276"/>
        <v/>
      </c>
      <c r="AC1438" s="347" t="str">
        <f t="shared" si="277"/>
        <v/>
      </c>
      <c r="AD1438" s="347" t="str">
        <f t="shared" si="278"/>
        <v/>
      </c>
      <c r="AE1438" s="347" t="str">
        <f t="shared" si="279"/>
        <v/>
      </c>
    </row>
    <row r="1439" spans="1:31" s="344" customFormat="1" ht="21" customHeight="1" x14ac:dyDescent="0.25">
      <c r="A1439" s="346" t="s">
        <v>14220</v>
      </c>
      <c r="B1439" s="346" t="s">
        <v>16684</v>
      </c>
      <c r="C1439" s="346" t="s">
        <v>15546</v>
      </c>
      <c r="D1439" s="346" t="s">
        <v>4</v>
      </c>
      <c r="E1439" s="346" t="s">
        <v>103</v>
      </c>
      <c r="F1439" s="346">
        <v>2</v>
      </c>
      <c r="G1439" s="346">
        <v>3</v>
      </c>
      <c r="H1439" s="346">
        <v>0</v>
      </c>
      <c r="I1439" s="346" t="s">
        <v>15546</v>
      </c>
      <c r="J1439" s="346"/>
      <c r="K1439" s="346" t="s">
        <v>15547</v>
      </c>
      <c r="L1439" s="346"/>
      <c r="M1439" s="346" t="s">
        <v>15546</v>
      </c>
      <c r="N1439" s="346" t="s">
        <v>15391</v>
      </c>
      <c r="O1439" s="346" t="s">
        <v>15393</v>
      </c>
      <c r="P1439" s="346" t="s">
        <v>15394</v>
      </c>
      <c r="Q1439" s="346" t="s">
        <v>15395</v>
      </c>
      <c r="R1439" s="347">
        <f t="shared" si="266"/>
        <v>0</v>
      </c>
      <c r="S1439" s="347">
        <f t="shared" si="267"/>
        <v>0</v>
      </c>
      <c r="T1439" s="347">
        <f t="shared" si="268"/>
        <v>0</v>
      </c>
      <c r="U1439" s="347">
        <f t="shared" si="269"/>
        <v>0</v>
      </c>
      <c r="V1439" s="347">
        <f t="shared" si="270"/>
        <v>0</v>
      </c>
      <c r="W1439" s="347">
        <f t="shared" si="271"/>
        <v>0</v>
      </c>
      <c r="X1439" s="347">
        <f t="shared" si="272"/>
        <v>0</v>
      </c>
      <c r="Y1439" s="347">
        <f t="shared" si="273"/>
        <v>0</v>
      </c>
      <c r="Z1439" s="347">
        <f t="shared" si="274"/>
        <v>0</v>
      </c>
      <c r="AA1439" s="347">
        <f t="shared" si="275"/>
        <v>0</v>
      </c>
      <c r="AB1439" s="347" t="str">
        <f t="shared" si="276"/>
        <v/>
      </c>
      <c r="AC1439" s="347" t="str">
        <f t="shared" si="277"/>
        <v/>
      </c>
      <c r="AD1439" s="347" t="str">
        <f t="shared" si="278"/>
        <v/>
      </c>
      <c r="AE1439" s="347" t="str">
        <f t="shared" si="279"/>
        <v/>
      </c>
    </row>
    <row r="1440" spans="1:31" s="344" customFormat="1" ht="21" customHeight="1" x14ac:dyDescent="0.25">
      <c r="A1440" s="346" t="s">
        <v>14220</v>
      </c>
      <c r="B1440" s="346" t="s">
        <v>16685</v>
      </c>
      <c r="C1440" s="346" t="s">
        <v>14933</v>
      </c>
      <c r="D1440" s="346" t="s">
        <v>4</v>
      </c>
      <c r="E1440" s="346" t="s">
        <v>103</v>
      </c>
      <c r="F1440" s="346">
        <v>3</v>
      </c>
      <c r="G1440" s="346">
        <v>3</v>
      </c>
      <c r="H1440" s="346">
        <v>0</v>
      </c>
      <c r="I1440" s="346" t="s">
        <v>14933</v>
      </c>
      <c r="J1440" s="346"/>
      <c r="K1440" s="346" t="s">
        <v>14934</v>
      </c>
      <c r="L1440" s="346"/>
      <c r="M1440" s="346" t="s">
        <v>14933</v>
      </c>
      <c r="N1440" s="346" t="s">
        <v>14935</v>
      </c>
      <c r="O1440" s="346" t="s">
        <v>14936</v>
      </c>
      <c r="P1440" s="346" t="s">
        <v>14937</v>
      </c>
      <c r="Q1440" s="346" t="s">
        <v>14938</v>
      </c>
      <c r="R1440" s="347">
        <f t="shared" si="266"/>
        <v>0</v>
      </c>
      <c r="S1440" s="347">
        <f t="shared" si="267"/>
        <v>0</v>
      </c>
      <c r="T1440" s="347">
        <f t="shared" si="268"/>
        <v>0</v>
      </c>
      <c r="U1440" s="347">
        <f t="shared" si="269"/>
        <v>0</v>
      </c>
      <c r="V1440" s="347">
        <f t="shared" si="270"/>
        <v>0</v>
      </c>
      <c r="W1440" s="347">
        <f t="shared" si="271"/>
        <v>0</v>
      </c>
      <c r="X1440" s="347">
        <f t="shared" si="272"/>
        <v>0</v>
      </c>
      <c r="Y1440" s="347">
        <f t="shared" si="273"/>
        <v>0</v>
      </c>
      <c r="Z1440" s="347">
        <f t="shared" si="274"/>
        <v>0</v>
      </c>
      <c r="AA1440" s="347">
        <f t="shared" si="275"/>
        <v>0</v>
      </c>
      <c r="AB1440" s="347" t="str">
        <f t="shared" si="276"/>
        <v/>
      </c>
      <c r="AC1440" s="347" t="str">
        <f t="shared" si="277"/>
        <v/>
      </c>
      <c r="AD1440" s="347" t="str">
        <f t="shared" si="278"/>
        <v/>
      </c>
      <c r="AE1440" s="347" t="str">
        <f t="shared" si="279"/>
        <v/>
      </c>
    </row>
    <row r="1441" spans="1:31" s="344" customFormat="1" ht="21" customHeight="1" x14ac:dyDescent="0.25">
      <c r="A1441" s="346" t="s">
        <v>14220</v>
      </c>
      <c r="B1441" s="346" t="s">
        <v>16686</v>
      </c>
      <c r="C1441" s="346" t="s">
        <v>14940</v>
      </c>
      <c r="D1441" s="346" t="s">
        <v>4</v>
      </c>
      <c r="E1441" s="346" t="s">
        <v>103</v>
      </c>
      <c r="F1441" s="346">
        <v>4</v>
      </c>
      <c r="G1441" s="346">
        <v>2</v>
      </c>
      <c r="H1441" s="346">
        <v>0</v>
      </c>
      <c r="I1441" s="346" t="s">
        <v>14940</v>
      </c>
      <c r="J1441" s="346"/>
      <c r="K1441" s="346" t="s">
        <v>14941</v>
      </c>
      <c r="L1441" s="346"/>
      <c r="M1441" s="346" t="s">
        <v>14940</v>
      </c>
      <c r="N1441" s="346" t="s">
        <v>126</v>
      </c>
      <c r="O1441" s="346" t="s">
        <v>14942</v>
      </c>
      <c r="P1441" s="346" t="s">
        <v>14943</v>
      </c>
      <c r="Q1441" s="346" t="s">
        <v>14944</v>
      </c>
      <c r="R1441" s="347">
        <f t="shared" si="266"/>
        <v>0</v>
      </c>
      <c r="S1441" s="347">
        <f t="shared" si="267"/>
        <v>0</v>
      </c>
      <c r="T1441" s="347">
        <f t="shared" si="268"/>
        <v>0</v>
      </c>
      <c r="U1441" s="347">
        <f t="shared" si="269"/>
        <v>0</v>
      </c>
      <c r="V1441" s="347">
        <f t="shared" si="270"/>
        <v>0</v>
      </c>
      <c r="W1441" s="347">
        <f t="shared" si="271"/>
        <v>0</v>
      </c>
      <c r="X1441" s="347">
        <f t="shared" si="272"/>
        <v>0</v>
      </c>
      <c r="Y1441" s="347">
        <f t="shared" si="273"/>
        <v>0</v>
      </c>
      <c r="Z1441" s="347">
        <f t="shared" si="274"/>
        <v>0</v>
      </c>
      <c r="AA1441" s="347">
        <f t="shared" si="275"/>
        <v>0</v>
      </c>
      <c r="AB1441" s="347" t="str">
        <f t="shared" si="276"/>
        <v/>
      </c>
      <c r="AC1441" s="347" t="str">
        <f t="shared" si="277"/>
        <v/>
      </c>
      <c r="AD1441" s="347" t="str">
        <f t="shared" si="278"/>
        <v/>
      </c>
      <c r="AE1441" s="347" t="str">
        <f t="shared" si="279"/>
        <v/>
      </c>
    </row>
    <row r="1442" spans="1:31" s="344" customFormat="1" ht="21" customHeight="1" x14ac:dyDescent="0.25">
      <c r="A1442" s="346" t="s">
        <v>14220</v>
      </c>
      <c r="B1442" s="346" t="s">
        <v>16687</v>
      </c>
      <c r="C1442" s="346" t="s">
        <v>14946</v>
      </c>
      <c r="D1442" s="346" t="s">
        <v>4</v>
      </c>
      <c r="E1442" s="346" t="s">
        <v>103</v>
      </c>
      <c r="F1442" s="346">
        <v>5</v>
      </c>
      <c r="G1442" s="346">
        <v>2</v>
      </c>
      <c r="H1442" s="346">
        <v>0</v>
      </c>
      <c r="I1442" s="346" t="s">
        <v>14946</v>
      </c>
      <c r="J1442" s="346"/>
      <c r="K1442" s="346" t="s">
        <v>14947</v>
      </c>
      <c r="L1442" s="346"/>
      <c r="M1442" s="346" t="s">
        <v>14946</v>
      </c>
      <c r="N1442" s="346" t="s">
        <v>14948</v>
      </c>
      <c r="O1442" s="346" t="s">
        <v>14949</v>
      </c>
      <c r="P1442" s="346" t="s">
        <v>14950</v>
      </c>
      <c r="Q1442" s="346" t="s">
        <v>14951</v>
      </c>
      <c r="R1442" s="347">
        <f t="shared" si="266"/>
        <v>0</v>
      </c>
      <c r="S1442" s="347">
        <f t="shared" si="267"/>
        <v>0</v>
      </c>
      <c r="T1442" s="347">
        <f t="shared" si="268"/>
        <v>0</v>
      </c>
      <c r="U1442" s="347">
        <f t="shared" si="269"/>
        <v>0</v>
      </c>
      <c r="V1442" s="347">
        <f t="shared" si="270"/>
        <v>0</v>
      </c>
      <c r="W1442" s="347">
        <f t="shared" si="271"/>
        <v>0</v>
      </c>
      <c r="X1442" s="347">
        <f t="shared" si="272"/>
        <v>0</v>
      </c>
      <c r="Y1442" s="347">
        <f t="shared" si="273"/>
        <v>0</v>
      </c>
      <c r="Z1442" s="347">
        <f t="shared" si="274"/>
        <v>0</v>
      </c>
      <c r="AA1442" s="347">
        <f t="shared" si="275"/>
        <v>0</v>
      </c>
      <c r="AB1442" s="347" t="str">
        <f t="shared" si="276"/>
        <v/>
      </c>
      <c r="AC1442" s="347" t="str">
        <f t="shared" si="277"/>
        <v/>
      </c>
      <c r="AD1442" s="347" t="str">
        <f t="shared" si="278"/>
        <v/>
      </c>
      <c r="AE1442" s="347" t="str">
        <f t="shared" si="279"/>
        <v/>
      </c>
    </row>
    <row r="1443" spans="1:31" s="344" customFormat="1" ht="21" customHeight="1" x14ac:dyDescent="0.25">
      <c r="A1443" s="346" t="s">
        <v>14220</v>
      </c>
      <c r="B1443" s="346" t="s">
        <v>16688</v>
      </c>
      <c r="C1443" s="346" t="s">
        <v>15540</v>
      </c>
      <c r="D1443" s="346" t="s">
        <v>1</v>
      </c>
      <c r="E1443" s="346" t="s">
        <v>103</v>
      </c>
      <c r="F1443" s="346">
        <v>1</v>
      </c>
      <c r="G1443" s="346">
        <v>0</v>
      </c>
      <c r="H1443" s="346">
        <v>3</v>
      </c>
      <c r="I1443" s="346"/>
      <c r="J1443" s="346" t="s">
        <v>15540</v>
      </c>
      <c r="K1443" s="346"/>
      <c r="L1443" s="346" t="s">
        <v>15552</v>
      </c>
      <c r="M1443" s="346" t="s">
        <v>15540</v>
      </c>
      <c r="N1443" s="346" t="s">
        <v>15542</v>
      </c>
      <c r="O1443" s="346" t="s">
        <v>15543</v>
      </c>
      <c r="P1443" s="346" t="s">
        <v>11</v>
      </c>
      <c r="Q1443" s="346" t="s">
        <v>15544</v>
      </c>
      <c r="R1443" s="347">
        <f t="shared" si="266"/>
        <v>0</v>
      </c>
      <c r="S1443" s="347">
        <f t="shared" si="267"/>
        <v>0</v>
      </c>
      <c r="T1443" s="347">
        <f t="shared" si="268"/>
        <v>0</v>
      </c>
      <c r="U1443" s="347">
        <f t="shared" si="269"/>
        <v>0</v>
      </c>
      <c r="V1443" s="347">
        <f t="shared" si="270"/>
        <v>0</v>
      </c>
      <c r="W1443" s="347">
        <f t="shared" si="271"/>
        <v>0</v>
      </c>
      <c r="X1443" s="347">
        <f t="shared" si="272"/>
        <v>0</v>
      </c>
      <c r="Y1443" s="347">
        <f t="shared" si="273"/>
        <v>0</v>
      </c>
      <c r="Z1443" s="347">
        <f t="shared" si="274"/>
        <v>0</v>
      </c>
      <c r="AA1443" s="347">
        <f t="shared" si="275"/>
        <v>0</v>
      </c>
      <c r="AB1443" s="347" t="str">
        <f t="shared" si="276"/>
        <v/>
      </c>
      <c r="AC1443" s="347" t="str">
        <f t="shared" si="277"/>
        <v/>
      </c>
      <c r="AD1443" s="347" t="str">
        <f t="shared" si="278"/>
        <v/>
      </c>
      <c r="AE1443" s="347" t="str">
        <f t="shared" si="279"/>
        <v/>
      </c>
    </row>
    <row r="1444" spans="1:31" s="344" customFormat="1" ht="21" customHeight="1" x14ac:dyDescent="0.25">
      <c r="A1444" s="346" t="s">
        <v>14220</v>
      </c>
      <c r="B1444" s="346" t="s">
        <v>16689</v>
      </c>
      <c r="C1444" s="346" t="s">
        <v>15546</v>
      </c>
      <c r="D1444" s="346" t="s">
        <v>1</v>
      </c>
      <c r="E1444" s="346" t="s">
        <v>103</v>
      </c>
      <c r="F1444" s="346">
        <v>2</v>
      </c>
      <c r="G1444" s="346">
        <v>0</v>
      </c>
      <c r="H1444" s="346">
        <v>3</v>
      </c>
      <c r="I1444" s="346"/>
      <c r="J1444" s="346" t="s">
        <v>15546</v>
      </c>
      <c r="K1444" s="346"/>
      <c r="L1444" s="346" t="s">
        <v>15554</v>
      </c>
      <c r="M1444" s="346" t="s">
        <v>15546</v>
      </c>
      <c r="N1444" s="346" t="s">
        <v>15391</v>
      </c>
      <c r="O1444" s="346" t="s">
        <v>15393</v>
      </c>
      <c r="P1444" s="346" t="s">
        <v>15394</v>
      </c>
      <c r="Q1444" s="346" t="s">
        <v>15395</v>
      </c>
      <c r="R1444" s="347">
        <f t="shared" si="266"/>
        <v>0</v>
      </c>
      <c r="S1444" s="347">
        <f t="shared" si="267"/>
        <v>0</v>
      </c>
      <c r="T1444" s="347">
        <f t="shared" si="268"/>
        <v>0</v>
      </c>
      <c r="U1444" s="347">
        <f t="shared" si="269"/>
        <v>0</v>
      </c>
      <c r="V1444" s="347">
        <f t="shared" si="270"/>
        <v>0</v>
      </c>
      <c r="W1444" s="347">
        <f t="shared" si="271"/>
        <v>0</v>
      </c>
      <c r="X1444" s="347">
        <f t="shared" si="272"/>
        <v>0</v>
      </c>
      <c r="Y1444" s="347">
        <f t="shared" si="273"/>
        <v>0</v>
      </c>
      <c r="Z1444" s="347">
        <f t="shared" si="274"/>
        <v>0</v>
      </c>
      <c r="AA1444" s="347">
        <f t="shared" si="275"/>
        <v>0</v>
      </c>
      <c r="AB1444" s="347" t="str">
        <f t="shared" si="276"/>
        <v/>
      </c>
      <c r="AC1444" s="347" t="str">
        <f t="shared" si="277"/>
        <v/>
      </c>
      <c r="AD1444" s="347" t="str">
        <f t="shared" si="278"/>
        <v/>
      </c>
      <c r="AE1444" s="347" t="str">
        <f t="shared" si="279"/>
        <v/>
      </c>
    </row>
    <row r="1445" spans="1:31" s="344" customFormat="1" ht="21" customHeight="1" x14ac:dyDescent="0.25">
      <c r="A1445" s="346" t="s">
        <v>14220</v>
      </c>
      <c r="B1445" s="346" t="s">
        <v>16690</v>
      </c>
      <c r="C1445" s="346" t="s">
        <v>14940</v>
      </c>
      <c r="D1445" s="346" t="s">
        <v>1</v>
      </c>
      <c r="E1445" s="346" t="s">
        <v>103</v>
      </c>
      <c r="F1445" s="346">
        <v>3</v>
      </c>
      <c r="G1445" s="346">
        <v>0</v>
      </c>
      <c r="H1445" s="346">
        <v>2</v>
      </c>
      <c r="I1445" s="346"/>
      <c r="J1445" s="346" t="s">
        <v>14940</v>
      </c>
      <c r="K1445" s="346"/>
      <c r="L1445" s="346" t="s">
        <v>14957</v>
      </c>
      <c r="M1445" s="346" t="s">
        <v>14940</v>
      </c>
      <c r="N1445" s="346" t="s">
        <v>126</v>
      </c>
      <c r="O1445" s="346" t="s">
        <v>14942</v>
      </c>
      <c r="P1445" s="346" t="s">
        <v>14943</v>
      </c>
      <c r="Q1445" s="346" t="s">
        <v>14944</v>
      </c>
      <c r="R1445" s="347">
        <f t="shared" si="266"/>
        <v>0</v>
      </c>
      <c r="S1445" s="347">
        <f t="shared" si="267"/>
        <v>0</v>
      </c>
      <c r="T1445" s="347">
        <f t="shared" si="268"/>
        <v>0</v>
      </c>
      <c r="U1445" s="347">
        <f t="shared" si="269"/>
        <v>0</v>
      </c>
      <c r="V1445" s="347">
        <f t="shared" si="270"/>
        <v>0</v>
      </c>
      <c r="W1445" s="347">
        <f t="shared" si="271"/>
        <v>0</v>
      </c>
      <c r="X1445" s="347">
        <f t="shared" si="272"/>
        <v>0</v>
      </c>
      <c r="Y1445" s="347">
        <f t="shared" si="273"/>
        <v>0</v>
      </c>
      <c r="Z1445" s="347">
        <f t="shared" si="274"/>
        <v>0</v>
      </c>
      <c r="AA1445" s="347">
        <f t="shared" si="275"/>
        <v>0</v>
      </c>
      <c r="AB1445" s="347" t="str">
        <f t="shared" si="276"/>
        <v/>
      </c>
      <c r="AC1445" s="347" t="str">
        <f t="shared" si="277"/>
        <v/>
      </c>
      <c r="AD1445" s="347" t="str">
        <f t="shared" si="278"/>
        <v/>
      </c>
      <c r="AE1445" s="347" t="str">
        <f t="shared" si="279"/>
        <v/>
      </c>
    </row>
    <row r="1446" spans="1:31" s="344" customFormat="1" ht="21" customHeight="1" x14ac:dyDescent="0.25">
      <c r="A1446" s="346" t="s">
        <v>14220</v>
      </c>
      <c r="B1446" s="346" t="s">
        <v>16691</v>
      </c>
      <c r="C1446" s="346" t="s">
        <v>14946</v>
      </c>
      <c r="D1446" s="346" t="s">
        <v>1</v>
      </c>
      <c r="E1446" s="346" t="s">
        <v>103</v>
      </c>
      <c r="F1446" s="346">
        <v>4</v>
      </c>
      <c r="G1446" s="346">
        <v>0</v>
      </c>
      <c r="H1446" s="346">
        <v>2</v>
      </c>
      <c r="I1446" s="346"/>
      <c r="J1446" s="346" t="s">
        <v>14946</v>
      </c>
      <c r="K1446" s="346"/>
      <c r="L1446" s="346" t="s">
        <v>14959</v>
      </c>
      <c r="M1446" s="346" t="s">
        <v>14946</v>
      </c>
      <c r="N1446" s="346" t="s">
        <v>14948</v>
      </c>
      <c r="O1446" s="346" t="s">
        <v>14949</v>
      </c>
      <c r="P1446" s="346" t="s">
        <v>14950</v>
      </c>
      <c r="Q1446" s="346" t="s">
        <v>14951</v>
      </c>
      <c r="R1446" s="347">
        <f t="shared" si="266"/>
        <v>0</v>
      </c>
      <c r="S1446" s="347">
        <f t="shared" si="267"/>
        <v>0</v>
      </c>
      <c r="T1446" s="347">
        <f t="shared" si="268"/>
        <v>0</v>
      </c>
      <c r="U1446" s="347">
        <f t="shared" si="269"/>
        <v>0</v>
      </c>
      <c r="V1446" s="347">
        <f t="shared" si="270"/>
        <v>0</v>
      </c>
      <c r="W1446" s="347">
        <f t="shared" si="271"/>
        <v>0</v>
      </c>
      <c r="X1446" s="347">
        <f t="shared" si="272"/>
        <v>0</v>
      </c>
      <c r="Y1446" s="347">
        <f t="shared" si="273"/>
        <v>0</v>
      </c>
      <c r="Z1446" s="347">
        <f t="shared" si="274"/>
        <v>0</v>
      </c>
      <c r="AA1446" s="347">
        <f t="shared" si="275"/>
        <v>0</v>
      </c>
      <c r="AB1446" s="347" t="str">
        <f t="shared" si="276"/>
        <v/>
      </c>
      <c r="AC1446" s="347" t="str">
        <f t="shared" si="277"/>
        <v/>
      </c>
      <c r="AD1446" s="347" t="str">
        <f t="shared" si="278"/>
        <v/>
      </c>
      <c r="AE1446" s="347" t="str">
        <f t="shared" si="279"/>
        <v/>
      </c>
    </row>
    <row r="1447" spans="1:31" s="344" customFormat="1" ht="21" customHeight="1" x14ac:dyDescent="0.25">
      <c r="A1447" s="346" t="s">
        <v>14220</v>
      </c>
      <c r="B1447" s="346" t="s">
        <v>16692</v>
      </c>
      <c r="C1447" s="346" t="s">
        <v>14961</v>
      </c>
      <c r="D1447" s="346" t="s">
        <v>1</v>
      </c>
      <c r="E1447" s="346" t="s">
        <v>103</v>
      </c>
      <c r="F1447" s="346">
        <v>5</v>
      </c>
      <c r="G1447" s="346">
        <v>0</v>
      </c>
      <c r="H1447" s="346">
        <v>1</v>
      </c>
      <c r="I1447" s="346"/>
      <c r="J1447" s="346" t="s">
        <v>14961</v>
      </c>
      <c r="K1447" s="346"/>
      <c r="L1447" s="346" t="s">
        <v>14962</v>
      </c>
      <c r="M1447" s="346" t="s">
        <v>14961</v>
      </c>
      <c r="N1447" s="346" t="s">
        <v>132</v>
      </c>
      <c r="O1447" s="346" t="s">
        <v>14963</v>
      </c>
      <c r="P1447" s="346" t="s">
        <v>14964</v>
      </c>
      <c r="Q1447" s="346" t="s">
        <v>14965</v>
      </c>
      <c r="R1447" s="347">
        <f t="shared" si="266"/>
        <v>0</v>
      </c>
      <c r="S1447" s="347">
        <f t="shared" si="267"/>
        <v>0</v>
      </c>
      <c r="T1447" s="347">
        <f t="shared" si="268"/>
        <v>0</v>
      </c>
      <c r="U1447" s="347">
        <f t="shared" si="269"/>
        <v>0</v>
      </c>
      <c r="V1447" s="347">
        <f t="shared" si="270"/>
        <v>0</v>
      </c>
      <c r="W1447" s="347">
        <f t="shared" si="271"/>
        <v>0</v>
      </c>
      <c r="X1447" s="347">
        <f t="shared" si="272"/>
        <v>0</v>
      </c>
      <c r="Y1447" s="347">
        <f t="shared" si="273"/>
        <v>0</v>
      </c>
      <c r="Z1447" s="347">
        <f t="shared" si="274"/>
        <v>0</v>
      </c>
      <c r="AA1447" s="347">
        <f t="shared" si="275"/>
        <v>0</v>
      </c>
      <c r="AB1447" s="347" t="str">
        <f t="shared" si="276"/>
        <v/>
      </c>
      <c r="AC1447" s="347" t="str">
        <f t="shared" si="277"/>
        <v/>
      </c>
      <c r="AD1447" s="347" t="str">
        <f t="shared" si="278"/>
        <v/>
      </c>
      <c r="AE1447" s="347" t="str">
        <f t="shared" si="279"/>
        <v/>
      </c>
    </row>
    <row r="1448" spans="1:31" s="344" customFormat="1" ht="21" customHeight="1" x14ac:dyDescent="0.25">
      <c r="A1448" s="346" t="s">
        <v>14432</v>
      </c>
      <c r="B1448" s="346" t="s">
        <v>16693</v>
      </c>
      <c r="C1448" s="346" t="s">
        <v>15134</v>
      </c>
      <c r="D1448" s="346" t="s">
        <v>4</v>
      </c>
      <c r="E1448" s="346" t="s">
        <v>103</v>
      </c>
      <c r="F1448" s="346">
        <v>1</v>
      </c>
      <c r="G1448" s="346">
        <v>4</v>
      </c>
      <c r="H1448" s="346">
        <v>0</v>
      </c>
      <c r="I1448" s="346" t="s">
        <v>15134</v>
      </c>
      <c r="J1448" s="346"/>
      <c r="K1448" s="346" t="s">
        <v>15135</v>
      </c>
      <c r="L1448" s="346"/>
      <c r="M1448" s="346" t="s">
        <v>15134</v>
      </c>
      <c r="N1448" s="346" t="s">
        <v>1480</v>
      </c>
      <c r="O1448" s="346" t="s">
        <v>15136</v>
      </c>
      <c r="P1448" s="346" t="s">
        <v>156</v>
      </c>
      <c r="Q1448" s="346" t="s">
        <v>152</v>
      </c>
      <c r="R1448" s="347">
        <f t="shared" si="266"/>
        <v>0</v>
      </c>
      <c r="S1448" s="347">
        <f t="shared" si="267"/>
        <v>0</v>
      </c>
      <c r="T1448" s="347">
        <f t="shared" si="268"/>
        <v>0</v>
      </c>
      <c r="U1448" s="347">
        <f t="shared" si="269"/>
        <v>0</v>
      </c>
      <c r="V1448" s="347">
        <f t="shared" si="270"/>
        <v>0</v>
      </c>
      <c r="W1448" s="347">
        <f t="shared" si="271"/>
        <v>0</v>
      </c>
      <c r="X1448" s="347">
        <f t="shared" si="272"/>
        <v>0</v>
      </c>
      <c r="Y1448" s="347">
        <f t="shared" si="273"/>
        <v>0</v>
      </c>
      <c r="Z1448" s="347">
        <f t="shared" si="274"/>
        <v>0</v>
      </c>
      <c r="AA1448" s="347">
        <f t="shared" si="275"/>
        <v>0</v>
      </c>
      <c r="AB1448" s="347" t="str">
        <f t="shared" si="276"/>
        <v/>
      </c>
      <c r="AC1448" s="347" t="str">
        <f t="shared" si="277"/>
        <v/>
      </c>
      <c r="AD1448" s="347" t="str">
        <f t="shared" si="278"/>
        <v/>
      </c>
      <c r="AE1448" s="347" t="str">
        <f t="shared" si="279"/>
        <v/>
      </c>
    </row>
    <row r="1449" spans="1:31" s="344" customFormat="1" ht="21" customHeight="1" x14ac:dyDescent="0.25">
      <c r="A1449" s="346" t="s">
        <v>14432</v>
      </c>
      <c r="B1449" s="346" t="s">
        <v>16694</v>
      </c>
      <c r="C1449" s="346" t="s">
        <v>15138</v>
      </c>
      <c r="D1449" s="346" t="s">
        <v>4</v>
      </c>
      <c r="E1449" s="346" t="s">
        <v>103</v>
      </c>
      <c r="F1449" s="346">
        <v>2</v>
      </c>
      <c r="G1449" s="346">
        <v>3</v>
      </c>
      <c r="H1449" s="346">
        <v>0</v>
      </c>
      <c r="I1449" s="346" t="s">
        <v>15138</v>
      </c>
      <c r="J1449" s="346"/>
      <c r="K1449" s="346" t="s">
        <v>15139</v>
      </c>
      <c r="L1449" s="346"/>
      <c r="M1449" s="346" t="s">
        <v>15138</v>
      </c>
      <c r="N1449" s="346" t="s">
        <v>15140</v>
      </c>
      <c r="O1449" s="346" t="s">
        <v>15141</v>
      </c>
      <c r="P1449" s="346" t="s">
        <v>141</v>
      </c>
      <c r="Q1449" s="346" t="s">
        <v>15142</v>
      </c>
      <c r="R1449" s="347">
        <f t="shared" si="266"/>
        <v>0</v>
      </c>
      <c r="S1449" s="347">
        <f t="shared" si="267"/>
        <v>0</v>
      </c>
      <c r="T1449" s="347">
        <f t="shared" si="268"/>
        <v>0</v>
      </c>
      <c r="U1449" s="347">
        <f t="shared" si="269"/>
        <v>0</v>
      </c>
      <c r="V1449" s="347">
        <f t="shared" si="270"/>
        <v>0</v>
      </c>
      <c r="W1449" s="347">
        <f t="shared" si="271"/>
        <v>0</v>
      </c>
      <c r="X1449" s="347">
        <f t="shared" si="272"/>
        <v>0</v>
      </c>
      <c r="Y1449" s="347">
        <f t="shared" si="273"/>
        <v>0</v>
      </c>
      <c r="Z1449" s="347">
        <f t="shared" si="274"/>
        <v>0</v>
      </c>
      <c r="AA1449" s="347">
        <f t="shared" si="275"/>
        <v>0</v>
      </c>
      <c r="AB1449" s="347" t="str">
        <f t="shared" si="276"/>
        <v/>
      </c>
      <c r="AC1449" s="347" t="str">
        <f t="shared" si="277"/>
        <v/>
      </c>
      <c r="AD1449" s="347" t="str">
        <f t="shared" si="278"/>
        <v/>
      </c>
      <c r="AE1449" s="347" t="str">
        <f t="shared" si="279"/>
        <v/>
      </c>
    </row>
    <row r="1450" spans="1:31" s="344" customFormat="1" ht="21" customHeight="1" x14ac:dyDescent="0.25">
      <c r="A1450" s="346" t="s">
        <v>14432</v>
      </c>
      <c r="B1450" s="346" t="s">
        <v>16695</v>
      </c>
      <c r="C1450" s="346" t="s">
        <v>14933</v>
      </c>
      <c r="D1450" s="346" t="s">
        <v>4</v>
      </c>
      <c r="E1450" s="346" t="s">
        <v>103</v>
      </c>
      <c r="F1450" s="346">
        <v>3</v>
      </c>
      <c r="G1450" s="346">
        <v>3</v>
      </c>
      <c r="H1450" s="346">
        <v>0</v>
      </c>
      <c r="I1450" s="346" t="s">
        <v>14933</v>
      </c>
      <c r="J1450" s="346"/>
      <c r="K1450" s="346" t="s">
        <v>14934</v>
      </c>
      <c r="L1450" s="346"/>
      <c r="M1450" s="346" t="s">
        <v>14933</v>
      </c>
      <c r="N1450" s="346" t="s">
        <v>14935</v>
      </c>
      <c r="O1450" s="346" t="s">
        <v>14936</v>
      </c>
      <c r="P1450" s="346" t="s">
        <v>14937</v>
      </c>
      <c r="Q1450" s="346" t="s">
        <v>14938</v>
      </c>
      <c r="R1450" s="347">
        <f t="shared" si="266"/>
        <v>0</v>
      </c>
      <c r="S1450" s="347">
        <f t="shared" si="267"/>
        <v>0</v>
      </c>
      <c r="T1450" s="347">
        <f t="shared" si="268"/>
        <v>0</v>
      </c>
      <c r="U1450" s="347">
        <f t="shared" si="269"/>
        <v>0</v>
      </c>
      <c r="V1450" s="347">
        <f t="shared" si="270"/>
        <v>0</v>
      </c>
      <c r="W1450" s="347">
        <f t="shared" si="271"/>
        <v>0</v>
      </c>
      <c r="X1450" s="347">
        <f t="shared" si="272"/>
        <v>0</v>
      </c>
      <c r="Y1450" s="347">
        <f t="shared" si="273"/>
        <v>0</v>
      </c>
      <c r="Z1450" s="347">
        <f t="shared" si="274"/>
        <v>0</v>
      </c>
      <c r="AA1450" s="347">
        <f t="shared" si="275"/>
        <v>0</v>
      </c>
      <c r="AB1450" s="347" t="str">
        <f t="shared" si="276"/>
        <v/>
      </c>
      <c r="AC1450" s="347" t="str">
        <f t="shared" si="277"/>
        <v/>
      </c>
      <c r="AD1450" s="347" t="str">
        <f t="shared" si="278"/>
        <v/>
      </c>
      <c r="AE1450" s="347" t="str">
        <f t="shared" si="279"/>
        <v/>
      </c>
    </row>
    <row r="1451" spans="1:31" s="344" customFormat="1" ht="21" customHeight="1" x14ac:dyDescent="0.25">
      <c r="A1451" s="346" t="s">
        <v>14432</v>
      </c>
      <c r="B1451" s="346" t="s">
        <v>16696</v>
      </c>
      <c r="C1451" s="346" t="s">
        <v>14940</v>
      </c>
      <c r="D1451" s="346" t="s">
        <v>4</v>
      </c>
      <c r="E1451" s="346" t="s">
        <v>103</v>
      </c>
      <c r="F1451" s="346">
        <v>4</v>
      </c>
      <c r="G1451" s="346">
        <v>2</v>
      </c>
      <c r="H1451" s="346">
        <v>0</v>
      </c>
      <c r="I1451" s="346" t="s">
        <v>14940</v>
      </c>
      <c r="J1451" s="346"/>
      <c r="K1451" s="346" t="s">
        <v>14941</v>
      </c>
      <c r="L1451" s="346"/>
      <c r="M1451" s="346" t="s">
        <v>14940</v>
      </c>
      <c r="N1451" s="346" t="s">
        <v>126</v>
      </c>
      <c r="O1451" s="346" t="s">
        <v>14942</v>
      </c>
      <c r="P1451" s="346" t="s">
        <v>14943</v>
      </c>
      <c r="Q1451" s="346" t="s">
        <v>14944</v>
      </c>
      <c r="R1451" s="347">
        <f t="shared" si="266"/>
        <v>0</v>
      </c>
      <c r="S1451" s="347">
        <f t="shared" si="267"/>
        <v>0</v>
      </c>
      <c r="T1451" s="347">
        <f t="shared" si="268"/>
        <v>0</v>
      </c>
      <c r="U1451" s="347">
        <f t="shared" si="269"/>
        <v>0</v>
      </c>
      <c r="V1451" s="347">
        <f t="shared" si="270"/>
        <v>0</v>
      </c>
      <c r="W1451" s="347">
        <f t="shared" si="271"/>
        <v>0</v>
      </c>
      <c r="X1451" s="347">
        <f t="shared" si="272"/>
        <v>0</v>
      </c>
      <c r="Y1451" s="347">
        <f t="shared" si="273"/>
        <v>0</v>
      </c>
      <c r="Z1451" s="347">
        <f t="shared" si="274"/>
        <v>0</v>
      </c>
      <c r="AA1451" s="347">
        <f t="shared" si="275"/>
        <v>0</v>
      </c>
      <c r="AB1451" s="347" t="str">
        <f t="shared" si="276"/>
        <v/>
      </c>
      <c r="AC1451" s="347" t="str">
        <f t="shared" si="277"/>
        <v/>
      </c>
      <c r="AD1451" s="347" t="str">
        <f t="shared" si="278"/>
        <v/>
      </c>
      <c r="AE1451" s="347" t="str">
        <f t="shared" si="279"/>
        <v/>
      </c>
    </row>
    <row r="1452" spans="1:31" s="344" customFormat="1" ht="21" customHeight="1" x14ac:dyDescent="0.25">
      <c r="A1452" s="346" t="s">
        <v>14432</v>
      </c>
      <c r="B1452" s="346" t="s">
        <v>16697</v>
      </c>
      <c r="C1452" s="346" t="s">
        <v>14946</v>
      </c>
      <c r="D1452" s="346" t="s">
        <v>4</v>
      </c>
      <c r="E1452" s="346" t="s">
        <v>103</v>
      </c>
      <c r="F1452" s="346">
        <v>5</v>
      </c>
      <c r="G1452" s="346">
        <v>2</v>
      </c>
      <c r="H1452" s="346">
        <v>0</v>
      </c>
      <c r="I1452" s="346" t="s">
        <v>14946</v>
      </c>
      <c r="J1452" s="346"/>
      <c r="K1452" s="346" t="s">
        <v>14947</v>
      </c>
      <c r="L1452" s="346"/>
      <c r="M1452" s="346" t="s">
        <v>14946</v>
      </c>
      <c r="N1452" s="346" t="s">
        <v>14948</v>
      </c>
      <c r="O1452" s="346" t="s">
        <v>14949</v>
      </c>
      <c r="P1452" s="346" t="s">
        <v>14950</v>
      </c>
      <c r="Q1452" s="346" t="s">
        <v>14951</v>
      </c>
      <c r="R1452" s="347">
        <f t="shared" si="266"/>
        <v>0</v>
      </c>
      <c r="S1452" s="347">
        <f t="shared" si="267"/>
        <v>0</v>
      </c>
      <c r="T1452" s="347">
        <f t="shared" si="268"/>
        <v>0</v>
      </c>
      <c r="U1452" s="347">
        <f t="shared" si="269"/>
        <v>0</v>
      </c>
      <c r="V1452" s="347">
        <f t="shared" si="270"/>
        <v>0</v>
      </c>
      <c r="W1452" s="347">
        <f t="shared" si="271"/>
        <v>0</v>
      </c>
      <c r="X1452" s="347">
        <f t="shared" si="272"/>
        <v>0</v>
      </c>
      <c r="Y1452" s="347">
        <f t="shared" si="273"/>
        <v>0</v>
      </c>
      <c r="Z1452" s="347">
        <f t="shared" si="274"/>
        <v>0</v>
      </c>
      <c r="AA1452" s="347">
        <f t="shared" si="275"/>
        <v>0</v>
      </c>
      <c r="AB1452" s="347" t="str">
        <f t="shared" si="276"/>
        <v/>
      </c>
      <c r="AC1452" s="347" t="str">
        <f t="shared" si="277"/>
        <v/>
      </c>
      <c r="AD1452" s="347" t="str">
        <f t="shared" si="278"/>
        <v/>
      </c>
      <c r="AE1452" s="347" t="str">
        <f t="shared" si="279"/>
        <v/>
      </c>
    </row>
    <row r="1453" spans="1:31" s="344" customFormat="1" ht="21" customHeight="1" x14ac:dyDescent="0.25">
      <c r="A1453" s="346" t="s">
        <v>14432</v>
      </c>
      <c r="B1453" s="346" t="s">
        <v>16698</v>
      </c>
      <c r="C1453" s="346" t="s">
        <v>15134</v>
      </c>
      <c r="D1453" s="346" t="s">
        <v>1</v>
      </c>
      <c r="E1453" s="346" t="s">
        <v>103</v>
      </c>
      <c r="F1453" s="346">
        <v>1</v>
      </c>
      <c r="G1453" s="346">
        <v>0</v>
      </c>
      <c r="H1453" s="346">
        <v>3</v>
      </c>
      <c r="I1453" s="346"/>
      <c r="J1453" s="346" t="s">
        <v>15134</v>
      </c>
      <c r="K1453" s="346"/>
      <c r="L1453" s="346" t="s">
        <v>15147</v>
      </c>
      <c r="M1453" s="346" t="s">
        <v>15134</v>
      </c>
      <c r="N1453" s="346" t="s">
        <v>1480</v>
      </c>
      <c r="O1453" s="346" t="s">
        <v>15136</v>
      </c>
      <c r="P1453" s="346" t="s">
        <v>156</v>
      </c>
      <c r="Q1453" s="346" t="s">
        <v>152</v>
      </c>
      <c r="R1453" s="347">
        <f t="shared" si="266"/>
        <v>0</v>
      </c>
      <c r="S1453" s="347">
        <f t="shared" si="267"/>
        <v>0</v>
      </c>
      <c r="T1453" s="347">
        <f t="shared" si="268"/>
        <v>0</v>
      </c>
      <c r="U1453" s="347">
        <f t="shared" si="269"/>
        <v>0</v>
      </c>
      <c r="V1453" s="347">
        <f t="shared" si="270"/>
        <v>0</v>
      </c>
      <c r="W1453" s="347">
        <f t="shared" si="271"/>
        <v>0</v>
      </c>
      <c r="X1453" s="347">
        <f t="shared" si="272"/>
        <v>0</v>
      </c>
      <c r="Y1453" s="347">
        <f t="shared" si="273"/>
        <v>0</v>
      </c>
      <c r="Z1453" s="347">
        <f t="shared" si="274"/>
        <v>0</v>
      </c>
      <c r="AA1453" s="347">
        <f t="shared" si="275"/>
        <v>0</v>
      </c>
      <c r="AB1453" s="347" t="str">
        <f t="shared" si="276"/>
        <v/>
      </c>
      <c r="AC1453" s="347" t="str">
        <f t="shared" si="277"/>
        <v/>
      </c>
      <c r="AD1453" s="347" t="str">
        <f t="shared" si="278"/>
        <v/>
      </c>
      <c r="AE1453" s="347" t="str">
        <f t="shared" si="279"/>
        <v/>
      </c>
    </row>
    <row r="1454" spans="1:31" s="344" customFormat="1" ht="21" customHeight="1" x14ac:dyDescent="0.25">
      <c r="A1454" s="346" t="s">
        <v>14432</v>
      </c>
      <c r="B1454" s="346" t="s">
        <v>16699</v>
      </c>
      <c r="C1454" s="346" t="s">
        <v>15138</v>
      </c>
      <c r="D1454" s="346" t="s">
        <v>1</v>
      </c>
      <c r="E1454" s="346" t="s">
        <v>103</v>
      </c>
      <c r="F1454" s="346">
        <v>2</v>
      </c>
      <c r="G1454" s="346">
        <v>0</v>
      </c>
      <c r="H1454" s="346">
        <v>3</v>
      </c>
      <c r="I1454" s="346"/>
      <c r="J1454" s="346" t="s">
        <v>15138</v>
      </c>
      <c r="K1454" s="346"/>
      <c r="L1454" s="346" t="s">
        <v>15149</v>
      </c>
      <c r="M1454" s="346" t="s">
        <v>15138</v>
      </c>
      <c r="N1454" s="346" t="s">
        <v>15140</v>
      </c>
      <c r="O1454" s="346" t="s">
        <v>15141</v>
      </c>
      <c r="P1454" s="346" t="s">
        <v>141</v>
      </c>
      <c r="Q1454" s="346" t="s">
        <v>15142</v>
      </c>
      <c r="R1454" s="347">
        <f t="shared" si="266"/>
        <v>0</v>
      </c>
      <c r="S1454" s="347">
        <f t="shared" si="267"/>
        <v>0</v>
      </c>
      <c r="T1454" s="347">
        <f t="shared" si="268"/>
        <v>0</v>
      </c>
      <c r="U1454" s="347">
        <f t="shared" si="269"/>
        <v>0</v>
      </c>
      <c r="V1454" s="347">
        <f t="shared" si="270"/>
        <v>0</v>
      </c>
      <c r="W1454" s="347">
        <f t="shared" si="271"/>
        <v>0</v>
      </c>
      <c r="X1454" s="347">
        <f t="shared" si="272"/>
        <v>0</v>
      </c>
      <c r="Y1454" s="347">
        <f t="shared" si="273"/>
        <v>0</v>
      </c>
      <c r="Z1454" s="347">
        <f t="shared" si="274"/>
        <v>0</v>
      </c>
      <c r="AA1454" s="347">
        <f t="shared" si="275"/>
        <v>0</v>
      </c>
      <c r="AB1454" s="347" t="str">
        <f t="shared" si="276"/>
        <v/>
      </c>
      <c r="AC1454" s="347" t="str">
        <f t="shared" si="277"/>
        <v/>
      </c>
      <c r="AD1454" s="347" t="str">
        <f t="shared" si="278"/>
        <v/>
      </c>
      <c r="AE1454" s="347" t="str">
        <f t="shared" si="279"/>
        <v/>
      </c>
    </row>
    <row r="1455" spans="1:31" s="344" customFormat="1" ht="21" customHeight="1" x14ac:dyDescent="0.25">
      <c r="A1455" s="346" t="s">
        <v>14432</v>
      </c>
      <c r="B1455" s="346" t="s">
        <v>16700</v>
      </c>
      <c r="C1455" s="346" t="s">
        <v>14940</v>
      </c>
      <c r="D1455" s="346" t="s">
        <v>1</v>
      </c>
      <c r="E1455" s="346" t="s">
        <v>103</v>
      </c>
      <c r="F1455" s="346">
        <v>3</v>
      </c>
      <c r="G1455" s="346">
        <v>0</v>
      </c>
      <c r="H1455" s="346">
        <v>2</v>
      </c>
      <c r="I1455" s="346"/>
      <c r="J1455" s="346" t="s">
        <v>14940</v>
      </c>
      <c r="K1455" s="346"/>
      <c r="L1455" s="346" t="s">
        <v>14957</v>
      </c>
      <c r="M1455" s="346" t="s">
        <v>14940</v>
      </c>
      <c r="N1455" s="346" t="s">
        <v>126</v>
      </c>
      <c r="O1455" s="346" t="s">
        <v>14942</v>
      </c>
      <c r="P1455" s="346" t="s">
        <v>14943</v>
      </c>
      <c r="Q1455" s="346" t="s">
        <v>14944</v>
      </c>
      <c r="R1455" s="347">
        <f t="shared" si="266"/>
        <v>0</v>
      </c>
      <c r="S1455" s="347">
        <f t="shared" si="267"/>
        <v>0</v>
      </c>
      <c r="T1455" s="347">
        <f t="shared" si="268"/>
        <v>0</v>
      </c>
      <c r="U1455" s="347">
        <f t="shared" si="269"/>
        <v>0</v>
      </c>
      <c r="V1455" s="347">
        <f t="shared" si="270"/>
        <v>0</v>
      </c>
      <c r="W1455" s="347">
        <f t="shared" si="271"/>
        <v>0</v>
      </c>
      <c r="X1455" s="347">
        <f t="shared" si="272"/>
        <v>0</v>
      </c>
      <c r="Y1455" s="347">
        <f t="shared" si="273"/>
        <v>0</v>
      </c>
      <c r="Z1455" s="347">
        <f t="shared" si="274"/>
        <v>0</v>
      </c>
      <c r="AA1455" s="347">
        <f t="shared" si="275"/>
        <v>0</v>
      </c>
      <c r="AB1455" s="347" t="str">
        <f t="shared" si="276"/>
        <v/>
      </c>
      <c r="AC1455" s="347" t="str">
        <f t="shared" si="277"/>
        <v/>
      </c>
      <c r="AD1455" s="347" t="str">
        <f t="shared" si="278"/>
        <v/>
      </c>
      <c r="AE1455" s="347" t="str">
        <f t="shared" si="279"/>
        <v/>
      </c>
    </row>
    <row r="1456" spans="1:31" s="344" customFormat="1" ht="21" customHeight="1" x14ac:dyDescent="0.25">
      <c r="A1456" s="346" t="s">
        <v>14432</v>
      </c>
      <c r="B1456" s="346" t="s">
        <v>16701</v>
      </c>
      <c r="C1456" s="346" t="s">
        <v>14946</v>
      </c>
      <c r="D1456" s="346" t="s">
        <v>1</v>
      </c>
      <c r="E1456" s="346" t="s">
        <v>103</v>
      </c>
      <c r="F1456" s="346">
        <v>4</v>
      </c>
      <c r="G1456" s="346">
        <v>0</v>
      </c>
      <c r="H1456" s="346">
        <v>2</v>
      </c>
      <c r="I1456" s="346"/>
      <c r="J1456" s="346" t="s">
        <v>14946</v>
      </c>
      <c r="K1456" s="346"/>
      <c r="L1456" s="346" t="s">
        <v>14959</v>
      </c>
      <c r="M1456" s="346" t="s">
        <v>14946</v>
      </c>
      <c r="N1456" s="346" t="s">
        <v>14948</v>
      </c>
      <c r="O1456" s="346" t="s">
        <v>14949</v>
      </c>
      <c r="P1456" s="346" t="s">
        <v>14950</v>
      </c>
      <c r="Q1456" s="346" t="s">
        <v>14951</v>
      </c>
      <c r="R1456" s="347">
        <f t="shared" si="266"/>
        <v>0</v>
      </c>
      <c r="S1456" s="347">
        <f t="shared" si="267"/>
        <v>0</v>
      </c>
      <c r="T1456" s="347">
        <f t="shared" si="268"/>
        <v>0</v>
      </c>
      <c r="U1456" s="347">
        <f t="shared" si="269"/>
        <v>0</v>
      </c>
      <c r="V1456" s="347">
        <f t="shared" si="270"/>
        <v>0</v>
      </c>
      <c r="W1456" s="347">
        <f t="shared" si="271"/>
        <v>0</v>
      </c>
      <c r="X1456" s="347">
        <f t="shared" si="272"/>
        <v>0</v>
      </c>
      <c r="Y1456" s="347">
        <f t="shared" si="273"/>
        <v>0</v>
      </c>
      <c r="Z1456" s="347">
        <f t="shared" si="274"/>
        <v>0</v>
      </c>
      <c r="AA1456" s="347">
        <f t="shared" si="275"/>
        <v>0</v>
      </c>
      <c r="AB1456" s="347" t="str">
        <f t="shared" si="276"/>
        <v/>
      </c>
      <c r="AC1456" s="347" t="str">
        <f t="shared" si="277"/>
        <v/>
      </c>
      <c r="AD1456" s="347" t="str">
        <f t="shared" si="278"/>
        <v/>
      </c>
      <c r="AE1456" s="347" t="str">
        <f t="shared" si="279"/>
        <v/>
      </c>
    </row>
    <row r="1457" spans="1:31" s="344" customFormat="1" ht="21" customHeight="1" x14ac:dyDescent="0.25">
      <c r="A1457" s="346" t="s">
        <v>14432</v>
      </c>
      <c r="B1457" s="346" t="s">
        <v>16702</v>
      </c>
      <c r="C1457" s="346" t="s">
        <v>16703</v>
      </c>
      <c r="D1457" s="346" t="s">
        <v>1</v>
      </c>
      <c r="E1457" s="346" t="s">
        <v>14954</v>
      </c>
      <c r="F1457" s="346">
        <v>5</v>
      </c>
      <c r="G1457" s="346">
        <v>0</v>
      </c>
      <c r="H1457" s="346">
        <v>0</v>
      </c>
      <c r="I1457" s="346"/>
      <c r="J1457" s="346"/>
      <c r="K1457" s="346"/>
      <c r="L1457" s="346"/>
      <c r="M1457" s="346"/>
      <c r="N1457" s="346"/>
      <c r="O1457" s="346"/>
      <c r="P1457" s="346"/>
      <c r="Q1457" s="346"/>
      <c r="R1457" s="347">
        <f t="shared" si="266"/>
        <v>0</v>
      </c>
      <c r="S1457" s="347">
        <f t="shared" si="267"/>
        <v>0</v>
      </c>
      <c r="T1457" s="347">
        <f t="shared" si="268"/>
        <v>0</v>
      </c>
      <c r="U1457" s="347">
        <f t="shared" si="269"/>
        <v>0</v>
      </c>
      <c r="V1457" s="347">
        <f t="shared" si="270"/>
        <v>0</v>
      </c>
      <c r="W1457" s="347">
        <f t="shared" si="271"/>
        <v>0</v>
      </c>
      <c r="X1457" s="347">
        <f t="shared" si="272"/>
        <v>0</v>
      </c>
      <c r="Y1457" s="347">
        <f t="shared" si="273"/>
        <v>0</v>
      </c>
      <c r="Z1457" s="347">
        <f t="shared" si="274"/>
        <v>0</v>
      </c>
      <c r="AA1457" s="347">
        <f t="shared" si="275"/>
        <v>0</v>
      </c>
      <c r="AB1457" s="347" t="str">
        <f t="shared" si="276"/>
        <v/>
      </c>
      <c r="AC1457" s="347" t="str">
        <f t="shared" si="277"/>
        <v/>
      </c>
      <c r="AD1457" s="347" t="str">
        <f t="shared" si="278"/>
        <v/>
      </c>
      <c r="AE1457" s="347" t="str">
        <f t="shared" si="279"/>
        <v/>
      </c>
    </row>
    <row r="1458" spans="1:31" s="344" customFormat="1" ht="21" customHeight="1" x14ac:dyDescent="0.25">
      <c r="A1458" s="346" t="s">
        <v>14442</v>
      </c>
      <c r="B1458" s="346" t="s">
        <v>16704</v>
      </c>
      <c r="C1458" s="346" t="s">
        <v>15190</v>
      </c>
      <c r="D1458" s="346" t="s">
        <v>4</v>
      </c>
      <c r="E1458" s="346" t="s">
        <v>103</v>
      </c>
      <c r="F1458" s="346">
        <v>1</v>
      </c>
      <c r="G1458" s="346">
        <v>3</v>
      </c>
      <c r="H1458" s="346">
        <v>0</v>
      </c>
      <c r="I1458" s="346" t="s">
        <v>15190</v>
      </c>
      <c r="J1458" s="346"/>
      <c r="K1458" s="346" t="s">
        <v>15191</v>
      </c>
      <c r="L1458" s="346"/>
      <c r="M1458" s="346" t="s">
        <v>15190</v>
      </c>
      <c r="N1458" s="346" t="s">
        <v>146</v>
      </c>
      <c r="O1458" s="346" t="s">
        <v>15192</v>
      </c>
      <c r="P1458" s="346" t="s">
        <v>15193</v>
      </c>
      <c r="Q1458" s="346" t="s">
        <v>15194</v>
      </c>
      <c r="R1458" s="347">
        <f t="shared" si="266"/>
        <v>0</v>
      </c>
      <c r="S1458" s="347">
        <f t="shared" si="267"/>
        <v>0</v>
      </c>
      <c r="T1458" s="347">
        <f t="shared" si="268"/>
        <v>0</v>
      </c>
      <c r="U1458" s="347">
        <f t="shared" si="269"/>
        <v>0</v>
      </c>
      <c r="V1458" s="347">
        <f t="shared" si="270"/>
        <v>0</v>
      </c>
      <c r="W1458" s="347">
        <f t="shared" si="271"/>
        <v>0</v>
      </c>
      <c r="X1458" s="347">
        <f t="shared" si="272"/>
        <v>0</v>
      </c>
      <c r="Y1458" s="347">
        <f t="shared" si="273"/>
        <v>0</v>
      </c>
      <c r="Z1458" s="347">
        <f t="shared" si="274"/>
        <v>0</v>
      </c>
      <c r="AA1458" s="347">
        <f t="shared" si="275"/>
        <v>0</v>
      </c>
      <c r="AB1458" s="347" t="str">
        <f t="shared" si="276"/>
        <v/>
      </c>
      <c r="AC1458" s="347" t="str">
        <f t="shared" si="277"/>
        <v/>
      </c>
      <c r="AD1458" s="347" t="str">
        <f t="shared" si="278"/>
        <v/>
      </c>
      <c r="AE1458" s="347" t="str">
        <f t="shared" si="279"/>
        <v/>
      </c>
    </row>
    <row r="1459" spans="1:31" s="344" customFormat="1" ht="21" customHeight="1" x14ac:dyDescent="0.25">
      <c r="A1459" s="346" t="s">
        <v>14442</v>
      </c>
      <c r="B1459" s="346" t="s">
        <v>16705</v>
      </c>
      <c r="C1459" s="346" t="s">
        <v>15196</v>
      </c>
      <c r="D1459" s="346" t="s">
        <v>4</v>
      </c>
      <c r="E1459" s="346" t="s">
        <v>103</v>
      </c>
      <c r="F1459" s="346">
        <v>2</v>
      </c>
      <c r="G1459" s="346">
        <v>3</v>
      </c>
      <c r="H1459" s="346">
        <v>0</v>
      </c>
      <c r="I1459" s="346" t="s">
        <v>15196</v>
      </c>
      <c r="J1459" s="346"/>
      <c r="K1459" s="346" t="s">
        <v>15197</v>
      </c>
      <c r="L1459" s="346"/>
      <c r="M1459" s="346" t="s">
        <v>15196</v>
      </c>
      <c r="N1459" s="346" t="s">
        <v>147</v>
      </c>
      <c r="O1459" s="346" t="s">
        <v>16706</v>
      </c>
      <c r="P1459" s="346"/>
      <c r="Q1459" s="346"/>
      <c r="R1459" s="347">
        <f t="shared" si="266"/>
        <v>0</v>
      </c>
      <c r="S1459" s="347">
        <f t="shared" si="267"/>
        <v>0</v>
      </c>
      <c r="T1459" s="347">
        <f t="shared" si="268"/>
        <v>0</v>
      </c>
      <c r="U1459" s="347">
        <f t="shared" si="269"/>
        <v>0</v>
      </c>
      <c r="V1459" s="347">
        <f t="shared" si="270"/>
        <v>0</v>
      </c>
      <c r="W1459" s="347">
        <f t="shared" si="271"/>
        <v>0</v>
      </c>
      <c r="X1459" s="347">
        <f t="shared" si="272"/>
        <v>0</v>
      </c>
      <c r="Y1459" s="347">
        <f t="shared" si="273"/>
        <v>0</v>
      </c>
      <c r="Z1459" s="347">
        <f t="shared" si="274"/>
        <v>0</v>
      </c>
      <c r="AA1459" s="347">
        <f t="shared" si="275"/>
        <v>0</v>
      </c>
      <c r="AB1459" s="347" t="str">
        <f t="shared" si="276"/>
        <v/>
      </c>
      <c r="AC1459" s="347" t="str">
        <f t="shared" si="277"/>
        <v/>
      </c>
      <c r="AD1459" s="347" t="str">
        <f t="shared" si="278"/>
        <v/>
      </c>
      <c r="AE1459" s="347" t="str">
        <f t="shared" si="279"/>
        <v/>
      </c>
    </row>
    <row r="1460" spans="1:31" s="344" customFormat="1" ht="21" customHeight="1" x14ac:dyDescent="0.25">
      <c r="A1460" s="346" t="s">
        <v>14442</v>
      </c>
      <c r="B1460" s="346" t="s">
        <v>16707</v>
      </c>
      <c r="C1460" s="346" t="s">
        <v>14933</v>
      </c>
      <c r="D1460" s="346" t="s">
        <v>4</v>
      </c>
      <c r="E1460" s="346" t="s">
        <v>103</v>
      </c>
      <c r="F1460" s="346">
        <v>3</v>
      </c>
      <c r="G1460" s="346">
        <v>3</v>
      </c>
      <c r="H1460" s="346">
        <v>0</v>
      </c>
      <c r="I1460" s="346" t="s">
        <v>14933</v>
      </c>
      <c r="J1460" s="346"/>
      <c r="K1460" s="346" t="s">
        <v>14934</v>
      </c>
      <c r="L1460" s="346"/>
      <c r="M1460" s="346" t="s">
        <v>14933</v>
      </c>
      <c r="N1460" s="346" t="s">
        <v>14935</v>
      </c>
      <c r="O1460" s="346" t="s">
        <v>14936</v>
      </c>
      <c r="P1460" s="346" t="s">
        <v>14937</v>
      </c>
      <c r="Q1460" s="346" t="s">
        <v>14938</v>
      </c>
      <c r="R1460" s="347">
        <f t="shared" si="266"/>
        <v>0</v>
      </c>
      <c r="S1460" s="347">
        <f t="shared" si="267"/>
        <v>0</v>
      </c>
      <c r="T1460" s="347">
        <f t="shared" si="268"/>
        <v>0</v>
      </c>
      <c r="U1460" s="347">
        <f t="shared" si="269"/>
        <v>0</v>
      </c>
      <c r="V1460" s="347">
        <f t="shared" si="270"/>
        <v>0</v>
      </c>
      <c r="W1460" s="347">
        <f t="shared" si="271"/>
        <v>0</v>
      </c>
      <c r="X1460" s="347">
        <f t="shared" si="272"/>
        <v>0</v>
      </c>
      <c r="Y1460" s="347">
        <f t="shared" si="273"/>
        <v>0</v>
      </c>
      <c r="Z1460" s="347">
        <f t="shared" si="274"/>
        <v>0</v>
      </c>
      <c r="AA1460" s="347">
        <f t="shared" si="275"/>
        <v>0</v>
      </c>
      <c r="AB1460" s="347" t="str">
        <f t="shared" si="276"/>
        <v/>
      </c>
      <c r="AC1460" s="347" t="str">
        <f t="shared" si="277"/>
        <v/>
      </c>
      <c r="AD1460" s="347" t="str">
        <f t="shared" si="278"/>
        <v/>
      </c>
      <c r="AE1460" s="347" t="str">
        <f t="shared" si="279"/>
        <v/>
      </c>
    </row>
    <row r="1461" spans="1:31" s="344" customFormat="1" ht="21" customHeight="1" x14ac:dyDescent="0.25">
      <c r="A1461" s="346" t="s">
        <v>14442</v>
      </c>
      <c r="B1461" s="346" t="s">
        <v>16708</v>
      </c>
      <c r="C1461" s="346" t="s">
        <v>14940</v>
      </c>
      <c r="D1461" s="346" t="s">
        <v>4</v>
      </c>
      <c r="E1461" s="346" t="s">
        <v>103</v>
      </c>
      <c r="F1461" s="346">
        <v>4</v>
      </c>
      <c r="G1461" s="346">
        <v>2</v>
      </c>
      <c r="H1461" s="346">
        <v>0</v>
      </c>
      <c r="I1461" s="346" t="s">
        <v>14940</v>
      </c>
      <c r="J1461" s="346"/>
      <c r="K1461" s="346" t="s">
        <v>14941</v>
      </c>
      <c r="L1461" s="346"/>
      <c r="M1461" s="346" t="s">
        <v>14940</v>
      </c>
      <c r="N1461" s="346" t="s">
        <v>126</v>
      </c>
      <c r="O1461" s="346" t="s">
        <v>14942</v>
      </c>
      <c r="P1461" s="346" t="s">
        <v>14943</v>
      </c>
      <c r="Q1461" s="346" t="s">
        <v>14944</v>
      </c>
      <c r="R1461" s="347">
        <f t="shared" si="266"/>
        <v>0</v>
      </c>
      <c r="S1461" s="347">
        <f t="shared" si="267"/>
        <v>0</v>
      </c>
      <c r="T1461" s="347">
        <f t="shared" si="268"/>
        <v>0</v>
      </c>
      <c r="U1461" s="347">
        <f t="shared" si="269"/>
        <v>0</v>
      </c>
      <c r="V1461" s="347">
        <f t="shared" si="270"/>
        <v>0</v>
      </c>
      <c r="W1461" s="347">
        <f t="shared" si="271"/>
        <v>0</v>
      </c>
      <c r="X1461" s="347">
        <f t="shared" si="272"/>
        <v>0</v>
      </c>
      <c r="Y1461" s="347">
        <f t="shared" si="273"/>
        <v>0</v>
      </c>
      <c r="Z1461" s="347">
        <f t="shared" si="274"/>
        <v>0</v>
      </c>
      <c r="AA1461" s="347">
        <f t="shared" si="275"/>
        <v>0</v>
      </c>
      <c r="AB1461" s="347" t="str">
        <f t="shared" si="276"/>
        <v/>
      </c>
      <c r="AC1461" s="347" t="str">
        <f t="shared" si="277"/>
        <v/>
      </c>
      <c r="AD1461" s="347" t="str">
        <f t="shared" si="278"/>
        <v/>
      </c>
      <c r="AE1461" s="347" t="str">
        <f t="shared" si="279"/>
        <v/>
      </c>
    </row>
    <row r="1462" spans="1:31" s="344" customFormat="1" ht="21" customHeight="1" x14ac:dyDescent="0.25">
      <c r="A1462" s="346" t="s">
        <v>14442</v>
      </c>
      <c r="B1462" s="346" t="s">
        <v>16709</v>
      </c>
      <c r="C1462" s="346" t="s">
        <v>14946</v>
      </c>
      <c r="D1462" s="346" t="s">
        <v>4</v>
      </c>
      <c r="E1462" s="346" t="s">
        <v>103</v>
      </c>
      <c r="F1462" s="346">
        <v>5</v>
      </c>
      <c r="G1462" s="346">
        <v>2</v>
      </c>
      <c r="H1462" s="346">
        <v>0</v>
      </c>
      <c r="I1462" s="346" t="s">
        <v>14946</v>
      </c>
      <c r="J1462" s="346"/>
      <c r="K1462" s="346" t="s">
        <v>14947</v>
      </c>
      <c r="L1462" s="346"/>
      <c r="M1462" s="346" t="s">
        <v>14946</v>
      </c>
      <c r="N1462" s="346" t="s">
        <v>14948</v>
      </c>
      <c r="O1462" s="346" t="s">
        <v>14949</v>
      </c>
      <c r="P1462" s="346" t="s">
        <v>14950</v>
      </c>
      <c r="Q1462" s="346" t="s">
        <v>14951</v>
      </c>
      <c r="R1462" s="347">
        <f t="shared" si="266"/>
        <v>0</v>
      </c>
      <c r="S1462" s="347">
        <f t="shared" si="267"/>
        <v>0</v>
      </c>
      <c r="T1462" s="347">
        <f t="shared" si="268"/>
        <v>0</v>
      </c>
      <c r="U1462" s="347">
        <f t="shared" si="269"/>
        <v>0</v>
      </c>
      <c r="V1462" s="347">
        <f t="shared" si="270"/>
        <v>0</v>
      </c>
      <c r="W1462" s="347">
        <f t="shared" si="271"/>
        <v>0</v>
      </c>
      <c r="X1462" s="347">
        <f t="shared" si="272"/>
        <v>0</v>
      </c>
      <c r="Y1462" s="347">
        <f t="shared" si="273"/>
        <v>0</v>
      </c>
      <c r="Z1462" s="347">
        <f t="shared" si="274"/>
        <v>0</v>
      </c>
      <c r="AA1462" s="347">
        <f t="shared" si="275"/>
        <v>0</v>
      </c>
      <c r="AB1462" s="347" t="str">
        <f t="shared" si="276"/>
        <v/>
      </c>
      <c r="AC1462" s="347" t="str">
        <f t="shared" si="277"/>
        <v/>
      </c>
      <c r="AD1462" s="347" t="str">
        <f t="shared" si="278"/>
        <v/>
      </c>
      <c r="AE1462" s="347" t="str">
        <f t="shared" si="279"/>
        <v/>
      </c>
    </row>
    <row r="1463" spans="1:31" s="344" customFormat="1" ht="21" customHeight="1" x14ac:dyDescent="0.25">
      <c r="A1463" s="346" t="s">
        <v>14442</v>
      </c>
      <c r="B1463" s="346" t="s">
        <v>16710</v>
      </c>
      <c r="C1463" s="346" t="s">
        <v>15190</v>
      </c>
      <c r="D1463" s="346" t="s">
        <v>1</v>
      </c>
      <c r="E1463" s="346" t="s">
        <v>103</v>
      </c>
      <c r="F1463" s="346">
        <v>1</v>
      </c>
      <c r="G1463" s="346">
        <v>0</v>
      </c>
      <c r="H1463" s="346">
        <v>3</v>
      </c>
      <c r="I1463" s="346"/>
      <c r="J1463" s="346" t="s">
        <v>15190</v>
      </c>
      <c r="K1463" s="346"/>
      <c r="L1463" s="346" t="s">
        <v>15203</v>
      </c>
      <c r="M1463" s="346" t="s">
        <v>15190</v>
      </c>
      <c r="N1463" s="346" t="s">
        <v>146</v>
      </c>
      <c r="O1463" s="346" t="s">
        <v>15192</v>
      </c>
      <c r="P1463" s="346" t="s">
        <v>15193</v>
      </c>
      <c r="Q1463" s="346" t="s">
        <v>15194</v>
      </c>
      <c r="R1463" s="347">
        <f t="shared" si="266"/>
        <v>0</v>
      </c>
      <c r="S1463" s="347">
        <f t="shared" si="267"/>
        <v>0</v>
      </c>
      <c r="T1463" s="347">
        <f t="shared" si="268"/>
        <v>0</v>
      </c>
      <c r="U1463" s="347">
        <f t="shared" si="269"/>
        <v>0</v>
      </c>
      <c r="V1463" s="347">
        <f t="shared" si="270"/>
        <v>0</v>
      </c>
      <c r="W1463" s="347">
        <f t="shared" si="271"/>
        <v>0</v>
      </c>
      <c r="X1463" s="347">
        <f t="shared" si="272"/>
        <v>0</v>
      </c>
      <c r="Y1463" s="347">
        <f t="shared" si="273"/>
        <v>0</v>
      </c>
      <c r="Z1463" s="347">
        <f t="shared" si="274"/>
        <v>0</v>
      </c>
      <c r="AA1463" s="347">
        <f t="shared" si="275"/>
        <v>0</v>
      </c>
      <c r="AB1463" s="347" t="str">
        <f t="shared" si="276"/>
        <v/>
      </c>
      <c r="AC1463" s="347" t="str">
        <f t="shared" si="277"/>
        <v/>
      </c>
      <c r="AD1463" s="347" t="str">
        <f t="shared" si="278"/>
        <v/>
      </c>
      <c r="AE1463" s="347" t="str">
        <f t="shared" si="279"/>
        <v/>
      </c>
    </row>
    <row r="1464" spans="1:31" s="344" customFormat="1" ht="21" customHeight="1" x14ac:dyDescent="0.25">
      <c r="A1464" s="346" t="s">
        <v>14442</v>
      </c>
      <c r="B1464" s="346" t="s">
        <v>16711</v>
      </c>
      <c r="C1464" s="346" t="s">
        <v>15196</v>
      </c>
      <c r="D1464" s="346" t="s">
        <v>1</v>
      </c>
      <c r="E1464" s="346" t="s">
        <v>103</v>
      </c>
      <c r="F1464" s="346">
        <v>2</v>
      </c>
      <c r="G1464" s="346">
        <v>0</v>
      </c>
      <c r="H1464" s="346">
        <v>3</v>
      </c>
      <c r="I1464" s="346"/>
      <c r="J1464" s="346" t="s">
        <v>15196</v>
      </c>
      <c r="K1464" s="346"/>
      <c r="L1464" s="346" t="s">
        <v>15205</v>
      </c>
      <c r="M1464" s="346" t="s">
        <v>15196</v>
      </c>
      <c r="N1464" s="346" t="s">
        <v>147</v>
      </c>
      <c r="O1464" s="346" t="s">
        <v>16706</v>
      </c>
      <c r="P1464" s="346"/>
      <c r="Q1464" s="346"/>
      <c r="R1464" s="347">
        <f t="shared" si="266"/>
        <v>0</v>
      </c>
      <c r="S1464" s="347">
        <f t="shared" si="267"/>
        <v>0</v>
      </c>
      <c r="T1464" s="347">
        <f t="shared" si="268"/>
        <v>0</v>
      </c>
      <c r="U1464" s="347">
        <f t="shared" si="269"/>
        <v>0</v>
      </c>
      <c r="V1464" s="347">
        <f t="shared" si="270"/>
        <v>0</v>
      </c>
      <c r="W1464" s="347">
        <f t="shared" si="271"/>
        <v>0</v>
      </c>
      <c r="X1464" s="347">
        <f t="shared" si="272"/>
        <v>0</v>
      </c>
      <c r="Y1464" s="347">
        <f t="shared" si="273"/>
        <v>0</v>
      </c>
      <c r="Z1464" s="347">
        <f t="shared" si="274"/>
        <v>0</v>
      </c>
      <c r="AA1464" s="347">
        <f t="shared" si="275"/>
        <v>0</v>
      </c>
      <c r="AB1464" s="347" t="str">
        <f t="shared" si="276"/>
        <v/>
      </c>
      <c r="AC1464" s="347" t="str">
        <f t="shared" si="277"/>
        <v/>
      </c>
      <c r="AD1464" s="347" t="str">
        <f t="shared" si="278"/>
        <v/>
      </c>
      <c r="AE1464" s="347" t="str">
        <f t="shared" si="279"/>
        <v/>
      </c>
    </row>
    <row r="1465" spans="1:31" s="344" customFormat="1" ht="21" customHeight="1" x14ac:dyDescent="0.25">
      <c r="A1465" s="346" t="s">
        <v>14442</v>
      </c>
      <c r="B1465" s="346" t="s">
        <v>16712</v>
      </c>
      <c r="C1465" s="346" t="s">
        <v>14940</v>
      </c>
      <c r="D1465" s="346" t="s">
        <v>1</v>
      </c>
      <c r="E1465" s="346" t="s">
        <v>103</v>
      </c>
      <c r="F1465" s="346">
        <v>3</v>
      </c>
      <c r="G1465" s="346">
        <v>0</v>
      </c>
      <c r="H1465" s="346">
        <v>2</v>
      </c>
      <c r="I1465" s="346"/>
      <c r="J1465" s="346" t="s">
        <v>14940</v>
      </c>
      <c r="K1465" s="346"/>
      <c r="L1465" s="346" t="s">
        <v>14957</v>
      </c>
      <c r="M1465" s="346" t="s">
        <v>14940</v>
      </c>
      <c r="N1465" s="346" t="s">
        <v>126</v>
      </c>
      <c r="O1465" s="346" t="s">
        <v>14942</v>
      </c>
      <c r="P1465" s="346" t="s">
        <v>14943</v>
      </c>
      <c r="Q1465" s="346" t="s">
        <v>14944</v>
      </c>
      <c r="R1465" s="347">
        <f t="shared" si="266"/>
        <v>0</v>
      </c>
      <c r="S1465" s="347">
        <f t="shared" si="267"/>
        <v>0</v>
      </c>
      <c r="T1465" s="347">
        <f t="shared" si="268"/>
        <v>0</v>
      </c>
      <c r="U1465" s="347">
        <f t="shared" si="269"/>
        <v>0</v>
      </c>
      <c r="V1465" s="347">
        <f t="shared" si="270"/>
        <v>0</v>
      </c>
      <c r="W1465" s="347">
        <f t="shared" si="271"/>
        <v>0</v>
      </c>
      <c r="X1465" s="347">
        <f t="shared" si="272"/>
        <v>0</v>
      </c>
      <c r="Y1465" s="347">
        <f t="shared" si="273"/>
        <v>0</v>
      </c>
      <c r="Z1465" s="347">
        <f t="shared" si="274"/>
        <v>0</v>
      </c>
      <c r="AA1465" s="347">
        <f t="shared" si="275"/>
        <v>0</v>
      </c>
      <c r="AB1465" s="347" t="str">
        <f t="shared" si="276"/>
        <v/>
      </c>
      <c r="AC1465" s="347" t="str">
        <f t="shared" si="277"/>
        <v/>
      </c>
      <c r="AD1465" s="347" t="str">
        <f t="shared" si="278"/>
        <v/>
      </c>
      <c r="AE1465" s="347" t="str">
        <f t="shared" si="279"/>
        <v/>
      </c>
    </row>
    <row r="1466" spans="1:31" s="344" customFormat="1" ht="21" customHeight="1" x14ac:dyDescent="0.25">
      <c r="A1466" s="346" t="s">
        <v>14442</v>
      </c>
      <c r="B1466" s="346" t="s">
        <v>16713</v>
      </c>
      <c r="C1466" s="346" t="s">
        <v>14946</v>
      </c>
      <c r="D1466" s="346" t="s">
        <v>1</v>
      </c>
      <c r="E1466" s="346" t="s">
        <v>103</v>
      </c>
      <c r="F1466" s="346">
        <v>4</v>
      </c>
      <c r="G1466" s="346">
        <v>0</v>
      </c>
      <c r="H1466" s="346">
        <v>2</v>
      </c>
      <c r="I1466" s="346"/>
      <c r="J1466" s="346" t="s">
        <v>14946</v>
      </c>
      <c r="K1466" s="346"/>
      <c r="L1466" s="346" t="s">
        <v>14959</v>
      </c>
      <c r="M1466" s="346" t="s">
        <v>14946</v>
      </c>
      <c r="N1466" s="346" t="s">
        <v>14948</v>
      </c>
      <c r="O1466" s="346" t="s">
        <v>14949</v>
      </c>
      <c r="P1466" s="346" t="s">
        <v>14950</v>
      </c>
      <c r="Q1466" s="346" t="s">
        <v>14951</v>
      </c>
      <c r="R1466" s="347">
        <f t="shared" si="266"/>
        <v>0</v>
      </c>
      <c r="S1466" s="347">
        <f t="shared" si="267"/>
        <v>0</v>
      </c>
      <c r="T1466" s="347">
        <f t="shared" si="268"/>
        <v>0</v>
      </c>
      <c r="U1466" s="347">
        <f t="shared" si="269"/>
        <v>0</v>
      </c>
      <c r="V1466" s="347">
        <f t="shared" si="270"/>
        <v>0</v>
      </c>
      <c r="W1466" s="347">
        <f t="shared" si="271"/>
        <v>0</v>
      </c>
      <c r="X1466" s="347">
        <f t="shared" si="272"/>
        <v>0</v>
      </c>
      <c r="Y1466" s="347">
        <f t="shared" si="273"/>
        <v>0</v>
      </c>
      <c r="Z1466" s="347">
        <f t="shared" si="274"/>
        <v>0</v>
      </c>
      <c r="AA1466" s="347">
        <f t="shared" si="275"/>
        <v>0</v>
      </c>
      <c r="AB1466" s="347" t="str">
        <f t="shared" si="276"/>
        <v/>
      </c>
      <c r="AC1466" s="347" t="str">
        <f t="shared" si="277"/>
        <v/>
      </c>
      <c r="AD1466" s="347" t="str">
        <f t="shared" si="278"/>
        <v/>
      </c>
      <c r="AE1466" s="347" t="str">
        <f t="shared" si="279"/>
        <v/>
      </c>
    </row>
    <row r="1467" spans="1:31" s="344" customFormat="1" ht="21" customHeight="1" x14ac:dyDescent="0.25">
      <c r="A1467" s="346" t="s">
        <v>14442</v>
      </c>
      <c r="B1467" s="346" t="s">
        <v>16714</v>
      </c>
      <c r="C1467" s="346" t="s">
        <v>16715</v>
      </c>
      <c r="D1467" s="346" t="s">
        <v>1</v>
      </c>
      <c r="E1467" s="346" t="s">
        <v>14954</v>
      </c>
      <c r="F1467" s="346">
        <v>5</v>
      </c>
      <c r="G1467" s="346">
        <v>0</v>
      </c>
      <c r="H1467" s="346">
        <v>0</v>
      </c>
      <c r="I1467" s="346"/>
      <c r="J1467" s="346"/>
      <c r="K1467" s="346"/>
      <c r="L1467" s="346"/>
      <c r="M1467" s="346"/>
      <c r="N1467" s="346"/>
      <c r="O1467" s="346"/>
      <c r="P1467" s="346"/>
      <c r="Q1467" s="346"/>
      <c r="R1467" s="347">
        <f t="shared" si="266"/>
        <v>0</v>
      </c>
      <c r="S1467" s="347">
        <f t="shared" si="267"/>
        <v>0</v>
      </c>
      <c r="T1467" s="347">
        <f t="shared" si="268"/>
        <v>0</v>
      </c>
      <c r="U1467" s="347">
        <f t="shared" si="269"/>
        <v>0</v>
      </c>
      <c r="V1467" s="347">
        <f t="shared" si="270"/>
        <v>0</v>
      </c>
      <c r="W1467" s="347">
        <f t="shared" si="271"/>
        <v>0</v>
      </c>
      <c r="X1467" s="347">
        <f t="shared" si="272"/>
        <v>0</v>
      </c>
      <c r="Y1467" s="347">
        <f t="shared" si="273"/>
        <v>0</v>
      </c>
      <c r="Z1467" s="347">
        <f t="shared" si="274"/>
        <v>0</v>
      </c>
      <c r="AA1467" s="347">
        <f t="shared" si="275"/>
        <v>0</v>
      </c>
      <c r="AB1467" s="347" t="str">
        <f t="shared" si="276"/>
        <v/>
      </c>
      <c r="AC1467" s="347" t="str">
        <f t="shared" si="277"/>
        <v/>
      </c>
      <c r="AD1467" s="347" t="str">
        <f t="shared" si="278"/>
        <v/>
      </c>
      <c r="AE1467" s="347" t="str">
        <f t="shared" si="279"/>
        <v/>
      </c>
    </row>
    <row r="1468" spans="1:31" s="344" customFormat="1" ht="21" customHeight="1" x14ac:dyDescent="0.25">
      <c r="A1468" s="346" t="s">
        <v>14451</v>
      </c>
      <c r="B1468" s="346" t="s">
        <v>16716</v>
      </c>
      <c r="C1468" s="346" t="s">
        <v>15000</v>
      </c>
      <c r="D1468" s="346" t="s">
        <v>4</v>
      </c>
      <c r="E1468" s="346" t="s">
        <v>103</v>
      </c>
      <c r="F1468" s="346">
        <v>1</v>
      </c>
      <c r="G1468" s="346">
        <v>4</v>
      </c>
      <c r="H1468" s="346">
        <v>0</v>
      </c>
      <c r="I1468" s="346" t="s">
        <v>15000</v>
      </c>
      <c r="J1468" s="346"/>
      <c r="K1468" s="346" t="s">
        <v>15001</v>
      </c>
      <c r="L1468" s="346"/>
      <c r="M1468" s="346" t="s">
        <v>15000</v>
      </c>
      <c r="N1468" s="346" t="s">
        <v>15002</v>
      </c>
      <c r="O1468" s="346" t="s">
        <v>15003</v>
      </c>
      <c r="P1468" s="346" t="s">
        <v>15004</v>
      </c>
      <c r="Q1468" s="346" t="s">
        <v>15005</v>
      </c>
      <c r="R1468" s="347">
        <f t="shared" ref="R1468:R1531" si="280">IF(AND($A1468=$B$20,$D1468="PRO",$E1468="POS"),1,0)</f>
        <v>0</v>
      </c>
      <c r="S1468" s="347">
        <f t="shared" ref="S1468:S1531" si="281">IF(AND($A1468=$B$20,$D1468="CFA",$E1468="POS"),1,0)</f>
        <v>0</v>
      </c>
      <c r="T1468" s="347">
        <f t="shared" ref="T1468:T1531" si="282">IF($R1468=0,0,IF(OR(AND($M1468&lt;&gt;"",ISNUMBER(SEARCH($M1468,$B$5))),AND($N1468&lt;&gt;"",ISNUMBER(SEARCH($N1468,$B$5)),OR($O1468="",ISNUMBER(SEARCH($O1468,$B$5))))),1,0))</f>
        <v>0</v>
      </c>
      <c r="U1468" s="347">
        <f t="shared" ref="U1468:U1531" si="283">IF($R1468=0,0,IF(OR(AND($M1468&lt;&gt;"",ISNUMBER(SEARCH($M1468,$B$5&amp;" "&amp;$B$10))),AND($N1468&lt;&gt;"",ISNUMBER(SEARCH($N1468,$B$5&amp;" "&amp;$B$10)),OR($O1468="",ISNUMBER(SEARCH($O1468,$B$5&amp;" "&amp;$B$10))))),1,0))</f>
        <v>0</v>
      </c>
      <c r="V1468" s="347">
        <f t="shared" ref="V1468:V1531" si="284">IF($S1468=0,0,IF(OR(AND($M1468&lt;&gt;"",ISNUMBER(SEARCH($M1468,$D$5))),AND($N1468&lt;&gt;"",ISNUMBER(SEARCH($N1468,$D$5)),OR($O1468="",ISNUMBER(SEARCH($O1468,$D$5))))),1,0))</f>
        <v>0</v>
      </c>
      <c r="W1468" s="347">
        <f t="shared" ref="W1468:W1531" si="285">IF($S1468=0,0,IF(OR(AND($M1468&lt;&gt;"",ISNUMBER(SEARCH($M1468,$D$5&amp;" "&amp;$D$10))),AND($N1468&lt;&gt;"",ISNUMBER(SEARCH($N1468,$D$5&amp;" "&amp;$D$10)),OR($O1468="",ISNUMBER(SEARCH($O1468,$D$5&amp;" "&amp;$D$10))))),1,0))</f>
        <v>0</v>
      </c>
      <c r="X1468" s="347">
        <f t="shared" ref="X1468:X1531" si="286">IF($T1468=1,$G1468,0)</f>
        <v>0</v>
      </c>
      <c r="Y1468" s="347">
        <f t="shared" ref="Y1468:Y1531" si="287">IF($U1468=1,$G1468,0)</f>
        <v>0</v>
      </c>
      <c r="Z1468" s="347">
        <f t="shared" ref="Z1468:Z1531" si="288">IF($V1468=1,$H1468,0)</f>
        <v>0</v>
      </c>
      <c r="AA1468" s="347">
        <f t="shared" ref="AA1468:AA1531" si="289">IF($W1468=1,$H1468,0)</f>
        <v>0</v>
      </c>
      <c r="AB1468" s="347" t="str">
        <f t="shared" ref="AB1468:AB1531" si="290">IF(AND($R1468=1,$T1468=0),$F1468+ROW()/100000,"")</f>
        <v/>
      </c>
      <c r="AC1468" s="347" t="str">
        <f t="shared" ref="AC1468:AC1531" si="291">IF(AND($R1468=1,$U1468=0),$F1468+ROW()/100000,"")</f>
        <v/>
      </c>
      <c r="AD1468" s="347" t="str">
        <f t="shared" ref="AD1468:AD1531" si="292">IF(AND($S1468=1,$V1468=0),$F1468+ROW()/100000,"")</f>
        <v/>
      </c>
      <c r="AE1468" s="347" t="str">
        <f t="shared" ref="AE1468:AE1531" si="293">IF(AND($S1468=1,$W1468=0),$F1468+ROW()/100000,"")</f>
        <v/>
      </c>
    </row>
    <row r="1469" spans="1:31" s="344" customFormat="1" ht="21" customHeight="1" x14ac:dyDescent="0.25">
      <c r="A1469" s="346" t="s">
        <v>14451</v>
      </c>
      <c r="B1469" s="346" t="s">
        <v>16717</v>
      </c>
      <c r="C1469" s="346" t="s">
        <v>15007</v>
      </c>
      <c r="D1469" s="346" t="s">
        <v>4</v>
      </c>
      <c r="E1469" s="346" t="s">
        <v>103</v>
      </c>
      <c r="F1469" s="346">
        <v>2</v>
      </c>
      <c r="G1469" s="346">
        <v>3</v>
      </c>
      <c r="H1469" s="346">
        <v>0</v>
      </c>
      <c r="I1469" s="346" t="s">
        <v>15007</v>
      </c>
      <c r="J1469" s="346"/>
      <c r="K1469" s="346" t="s">
        <v>15008</v>
      </c>
      <c r="L1469" s="346"/>
      <c r="M1469" s="346" t="s">
        <v>15007</v>
      </c>
      <c r="N1469" s="346" t="s">
        <v>15003</v>
      </c>
      <c r="O1469" s="346" t="s">
        <v>16706</v>
      </c>
      <c r="P1469" s="346"/>
      <c r="Q1469" s="346"/>
      <c r="R1469" s="347">
        <f t="shared" si="280"/>
        <v>0</v>
      </c>
      <c r="S1469" s="347">
        <f t="shared" si="281"/>
        <v>0</v>
      </c>
      <c r="T1469" s="347">
        <f t="shared" si="282"/>
        <v>0</v>
      </c>
      <c r="U1469" s="347">
        <f t="shared" si="283"/>
        <v>0</v>
      </c>
      <c r="V1469" s="347">
        <f t="shared" si="284"/>
        <v>0</v>
      </c>
      <c r="W1469" s="347">
        <f t="shared" si="285"/>
        <v>0</v>
      </c>
      <c r="X1469" s="347">
        <f t="shared" si="286"/>
        <v>0</v>
      </c>
      <c r="Y1469" s="347">
        <f t="shared" si="287"/>
        <v>0</v>
      </c>
      <c r="Z1469" s="347">
        <f t="shared" si="288"/>
        <v>0</v>
      </c>
      <c r="AA1469" s="347">
        <f t="shared" si="289"/>
        <v>0</v>
      </c>
      <c r="AB1469" s="347" t="str">
        <f t="shared" si="290"/>
        <v/>
      </c>
      <c r="AC1469" s="347" t="str">
        <f t="shared" si="291"/>
        <v/>
      </c>
      <c r="AD1469" s="347" t="str">
        <f t="shared" si="292"/>
        <v/>
      </c>
      <c r="AE1469" s="347" t="str">
        <f t="shared" si="293"/>
        <v/>
      </c>
    </row>
    <row r="1470" spans="1:31" s="344" customFormat="1" ht="21" customHeight="1" x14ac:dyDescent="0.25">
      <c r="A1470" s="346" t="s">
        <v>14451</v>
      </c>
      <c r="B1470" s="346" t="s">
        <v>16718</v>
      </c>
      <c r="C1470" s="346" t="s">
        <v>14933</v>
      </c>
      <c r="D1470" s="346" t="s">
        <v>4</v>
      </c>
      <c r="E1470" s="346" t="s">
        <v>103</v>
      </c>
      <c r="F1470" s="346">
        <v>3</v>
      </c>
      <c r="G1470" s="346">
        <v>3</v>
      </c>
      <c r="H1470" s="346">
        <v>0</v>
      </c>
      <c r="I1470" s="346" t="s">
        <v>14933</v>
      </c>
      <c r="J1470" s="346"/>
      <c r="K1470" s="346" t="s">
        <v>14934</v>
      </c>
      <c r="L1470" s="346"/>
      <c r="M1470" s="346" t="s">
        <v>14933</v>
      </c>
      <c r="N1470" s="346" t="s">
        <v>14935</v>
      </c>
      <c r="O1470" s="346" t="s">
        <v>14936</v>
      </c>
      <c r="P1470" s="346" t="s">
        <v>14937</v>
      </c>
      <c r="Q1470" s="346" t="s">
        <v>14938</v>
      </c>
      <c r="R1470" s="347">
        <f t="shared" si="280"/>
        <v>0</v>
      </c>
      <c r="S1470" s="347">
        <f t="shared" si="281"/>
        <v>0</v>
      </c>
      <c r="T1470" s="347">
        <f t="shared" si="282"/>
        <v>0</v>
      </c>
      <c r="U1470" s="347">
        <f t="shared" si="283"/>
        <v>0</v>
      </c>
      <c r="V1470" s="347">
        <f t="shared" si="284"/>
        <v>0</v>
      </c>
      <c r="W1470" s="347">
        <f t="shared" si="285"/>
        <v>0</v>
      </c>
      <c r="X1470" s="347">
        <f t="shared" si="286"/>
        <v>0</v>
      </c>
      <c r="Y1470" s="347">
        <f t="shared" si="287"/>
        <v>0</v>
      </c>
      <c r="Z1470" s="347">
        <f t="shared" si="288"/>
        <v>0</v>
      </c>
      <c r="AA1470" s="347">
        <f t="shared" si="289"/>
        <v>0</v>
      </c>
      <c r="AB1470" s="347" t="str">
        <f t="shared" si="290"/>
        <v/>
      </c>
      <c r="AC1470" s="347" t="str">
        <f t="shared" si="291"/>
        <v/>
      </c>
      <c r="AD1470" s="347" t="str">
        <f t="shared" si="292"/>
        <v/>
      </c>
      <c r="AE1470" s="347" t="str">
        <f t="shared" si="293"/>
        <v/>
      </c>
    </row>
    <row r="1471" spans="1:31" s="344" customFormat="1" ht="21" customHeight="1" x14ac:dyDescent="0.25">
      <c r="A1471" s="346" t="s">
        <v>14451</v>
      </c>
      <c r="B1471" s="346" t="s">
        <v>16719</v>
      </c>
      <c r="C1471" s="346" t="s">
        <v>14940</v>
      </c>
      <c r="D1471" s="346" t="s">
        <v>4</v>
      </c>
      <c r="E1471" s="346" t="s">
        <v>103</v>
      </c>
      <c r="F1471" s="346">
        <v>4</v>
      </c>
      <c r="G1471" s="346">
        <v>2</v>
      </c>
      <c r="H1471" s="346">
        <v>0</v>
      </c>
      <c r="I1471" s="346" t="s">
        <v>14940</v>
      </c>
      <c r="J1471" s="346"/>
      <c r="K1471" s="346" t="s">
        <v>14941</v>
      </c>
      <c r="L1471" s="346"/>
      <c r="M1471" s="346" t="s">
        <v>14940</v>
      </c>
      <c r="N1471" s="346" t="s">
        <v>126</v>
      </c>
      <c r="O1471" s="346" t="s">
        <v>14942</v>
      </c>
      <c r="P1471" s="346" t="s">
        <v>14943</v>
      </c>
      <c r="Q1471" s="346" t="s">
        <v>14944</v>
      </c>
      <c r="R1471" s="347">
        <f t="shared" si="280"/>
        <v>0</v>
      </c>
      <c r="S1471" s="347">
        <f t="shared" si="281"/>
        <v>0</v>
      </c>
      <c r="T1471" s="347">
        <f t="shared" si="282"/>
        <v>0</v>
      </c>
      <c r="U1471" s="347">
        <f t="shared" si="283"/>
        <v>0</v>
      </c>
      <c r="V1471" s="347">
        <f t="shared" si="284"/>
        <v>0</v>
      </c>
      <c r="W1471" s="347">
        <f t="shared" si="285"/>
        <v>0</v>
      </c>
      <c r="X1471" s="347">
        <f t="shared" si="286"/>
        <v>0</v>
      </c>
      <c r="Y1471" s="347">
        <f t="shared" si="287"/>
        <v>0</v>
      </c>
      <c r="Z1471" s="347">
        <f t="shared" si="288"/>
        <v>0</v>
      </c>
      <c r="AA1471" s="347">
        <f t="shared" si="289"/>
        <v>0</v>
      </c>
      <c r="AB1471" s="347" t="str">
        <f t="shared" si="290"/>
        <v/>
      </c>
      <c r="AC1471" s="347" t="str">
        <f t="shared" si="291"/>
        <v/>
      </c>
      <c r="AD1471" s="347" t="str">
        <f t="shared" si="292"/>
        <v/>
      </c>
      <c r="AE1471" s="347" t="str">
        <f t="shared" si="293"/>
        <v/>
      </c>
    </row>
    <row r="1472" spans="1:31" s="344" customFormat="1" ht="21" customHeight="1" x14ac:dyDescent="0.25">
      <c r="A1472" s="346" t="s">
        <v>14451</v>
      </c>
      <c r="B1472" s="346" t="s">
        <v>16720</v>
      </c>
      <c r="C1472" s="346" t="s">
        <v>14946</v>
      </c>
      <c r="D1472" s="346" t="s">
        <v>4</v>
      </c>
      <c r="E1472" s="346" t="s">
        <v>103</v>
      </c>
      <c r="F1472" s="346">
        <v>5</v>
      </c>
      <c r="G1472" s="346">
        <v>2</v>
      </c>
      <c r="H1472" s="346">
        <v>0</v>
      </c>
      <c r="I1472" s="346" t="s">
        <v>14946</v>
      </c>
      <c r="J1472" s="346"/>
      <c r="K1472" s="346" t="s">
        <v>14947</v>
      </c>
      <c r="L1472" s="346"/>
      <c r="M1472" s="346" t="s">
        <v>14946</v>
      </c>
      <c r="N1472" s="346" t="s">
        <v>14948</v>
      </c>
      <c r="O1472" s="346" t="s">
        <v>14949</v>
      </c>
      <c r="P1472" s="346" t="s">
        <v>14950</v>
      </c>
      <c r="Q1472" s="346" t="s">
        <v>14951</v>
      </c>
      <c r="R1472" s="347">
        <f t="shared" si="280"/>
        <v>0</v>
      </c>
      <c r="S1472" s="347">
        <f t="shared" si="281"/>
        <v>0</v>
      </c>
      <c r="T1472" s="347">
        <f t="shared" si="282"/>
        <v>0</v>
      </c>
      <c r="U1472" s="347">
        <f t="shared" si="283"/>
        <v>0</v>
      </c>
      <c r="V1472" s="347">
        <f t="shared" si="284"/>
        <v>0</v>
      </c>
      <c r="W1472" s="347">
        <f t="shared" si="285"/>
        <v>0</v>
      </c>
      <c r="X1472" s="347">
        <f t="shared" si="286"/>
        <v>0</v>
      </c>
      <c r="Y1472" s="347">
        <f t="shared" si="287"/>
        <v>0</v>
      </c>
      <c r="Z1472" s="347">
        <f t="shared" si="288"/>
        <v>0</v>
      </c>
      <c r="AA1472" s="347">
        <f t="shared" si="289"/>
        <v>0</v>
      </c>
      <c r="AB1472" s="347" t="str">
        <f t="shared" si="290"/>
        <v/>
      </c>
      <c r="AC1472" s="347" t="str">
        <f t="shared" si="291"/>
        <v/>
      </c>
      <c r="AD1472" s="347" t="str">
        <f t="shared" si="292"/>
        <v/>
      </c>
      <c r="AE1472" s="347" t="str">
        <f t="shared" si="293"/>
        <v/>
      </c>
    </row>
    <row r="1473" spans="1:31" s="344" customFormat="1" ht="21" customHeight="1" x14ac:dyDescent="0.25">
      <c r="A1473" s="346" t="s">
        <v>14451</v>
      </c>
      <c r="B1473" s="346" t="s">
        <v>16721</v>
      </c>
      <c r="C1473" s="346" t="s">
        <v>15000</v>
      </c>
      <c r="D1473" s="346" t="s">
        <v>1</v>
      </c>
      <c r="E1473" s="346" t="s">
        <v>103</v>
      </c>
      <c r="F1473" s="346">
        <v>1</v>
      </c>
      <c r="G1473" s="346">
        <v>0</v>
      </c>
      <c r="H1473" s="346">
        <v>3</v>
      </c>
      <c r="I1473" s="346"/>
      <c r="J1473" s="346" t="s">
        <v>15000</v>
      </c>
      <c r="K1473" s="346"/>
      <c r="L1473" s="346" t="s">
        <v>15014</v>
      </c>
      <c r="M1473" s="346" t="s">
        <v>15000</v>
      </c>
      <c r="N1473" s="346" t="s">
        <v>15002</v>
      </c>
      <c r="O1473" s="346" t="s">
        <v>15003</v>
      </c>
      <c r="P1473" s="346" t="s">
        <v>15004</v>
      </c>
      <c r="Q1473" s="346" t="s">
        <v>15005</v>
      </c>
      <c r="R1473" s="347">
        <f t="shared" si="280"/>
        <v>0</v>
      </c>
      <c r="S1473" s="347">
        <f t="shared" si="281"/>
        <v>0</v>
      </c>
      <c r="T1473" s="347">
        <f t="shared" si="282"/>
        <v>0</v>
      </c>
      <c r="U1473" s="347">
        <f t="shared" si="283"/>
        <v>0</v>
      </c>
      <c r="V1473" s="347">
        <f t="shared" si="284"/>
        <v>0</v>
      </c>
      <c r="W1473" s="347">
        <f t="shared" si="285"/>
        <v>0</v>
      </c>
      <c r="X1473" s="347">
        <f t="shared" si="286"/>
        <v>0</v>
      </c>
      <c r="Y1473" s="347">
        <f t="shared" si="287"/>
        <v>0</v>
      </c>
      <c r="Z1473" s="347">
        <f t="shared" si="288"/>
        <v>0</v>
      </c>
      <c r="AA1473" s="347">
        <f t="shared" si="289"/>
        <v>0</v>
      </c>
      <c r="AB1473" s="347" t="str">
        <f t="shared" si="290"/>
        <v/>
      </c>
      <c r="AC1473" s="347" t="str">
        <f t="shared" si="291"/>
        <v/>
      </c>
      <c r="AD1473" s="347" t="str">
        <f t="shared" si="292"/>
        <v/>
      </c>
      <c r="AE1473" s="347" t="str">
        <f t="shared" si="293"/>
        <v/>
      </c>
    </row>
    <row r="1474" spans="1:31" s="344" customFormat="1" ht="21" customHeight="1" x14ac:dyDescent="0.25">
      <c r="A1474" s="346" t="s">
        <v>14451</v>
      </c>
      <c r="B1474" s="346" t="s">
        <v>16722</v>
      </c>
      <c r="C1474" s="346" t="s">
        <v>15007</v>
      </c>
      <c r="D1474" s="346" t="s">
        <v>1</v>
      </c>
      <c r="E1474" s="346" t="s">
        <v>103</v>
      </c>
      <c r="F1474" s="346">
        <v>2</v>
      </c>
      <c r="G1474" s="346">
        <v>0</v>
      </c>
      <c r="H1474" s="346">
        <v>3</v>
      </c>
      <c r="I1474" s="346"/>
      <c r="J1474" s="346" t="s">
        <v>15007</v>
      </c>
      <c r="K1474" s="346"/>
      <c r="L1474" s="346" t="s">
        <v>15016</v>
      </c>
      <c r="M1474" s="346" t="s">
        <v>15007</v>
      </c>
      <c r="N1474" s="346" t="s">
        <v>15003</v>
      </c>
      <c r="O1474" s="346" t="s">
        <v>16706</v>
      </c>
      <c r="P1474" s="346"/>
      <c r="Q1474" s="346"/>
      <c r="R1474" s="347">
        <f t="shared" si="280"/>
        <v>0</v>
      </c>
      <c r="S1474" s="347">
        <f t="shared" si="281"/>
        <v>0</v>
      </c>
      <c r="T1474" s="347">
        <f t="shared" si="282"/>
        <v>0</v>
      </c>
      <c r="U1474" s="347">
        <f t="shared" si="283"/>
        <v>0</v>
      </c>
      <c r="V1474" s="347">
        <f t="shared" si="284"/>
        <v>0</v>
      </c>
      <c r="W1474" s="347">
        <f t="shared" si="285"/>
        <v>0</v>
      </c>
      <c r="X1474" s="347">
        <f t="shared" si="286"/>
        <v>0</v>
      </c>
      <c r="Y1474" s="347">
        <f t="shared" si="287"/>
        <v>0</v>
      </c>
      <c r="Z1474" s="347">
        <f t="shared" si="288"/>
        <v>0</v>
      </c>
      <c r="AA1474" s="347">
        <f t="shared" si="289"/>
        <v>0</v>
      </c>
      <c r="AB1474" s="347" t="str">
        <f t="shared" si="290"/>
        <v/>
      </c>
      <c r="AC1474" s="347" t="str">
        <f t="shared" si="291"/>
        <v/>
      </c>
      <c r="AD1474" s="347" t="str">
        <f t="shared" si="292"/>
        <v/>
      </c>
      <c r="AE1474" s="347" t="str">
        <f t="shared" si="293"/>
        <v/>
      </c>
    </row>
    <row r="1475" spans="1:31" s="344" customFormat="1" ht="21" customHeight="1" x14ac:dyDescent="0.25">
      <c r="A1475" s="346" t="s">
        <v>14451</v>
      </c>
      <c r="B1475" s="346" t="s">
        <v>16723</v>
      </c>
      <c r="C1475" s="346" t="s">
        <v>14940</v>
      </c>
      <c r="D1475" s="346" t="s">
        <v>1</v>
      </c>
      <c r="E1475" s="346" t="s">
        <v>103</v>
      </c>
      <c r="F1475" s="346">
        <v>3</v>
      </c>
      <c r="G1475" s="346">
        <v>0</v>
      </c>
      <c r="H1475" s="346">
        <v>2</v>
      </c>
      <c r="I1475" s="346"/>
      <c r="J1475" s="346" t="s">
        <v>14940</v>
      </c>
      <c r="K1475" s="346"/>
      <c r="L1475" s="346" t="s">
        <v>14957</v>
      </c>
      <c r="M1475" s="346" t="s">
        <v>14940</v>
      </c>
      <c r="N1475" s="346" t="s">
        <v>126</v>
      </c>
      <c r="O1475" s="346" t="s">
        <v>14942</v>
      </c>
      <c r="P1475" s="346" t="s">
        <v>14943</v>
      </c>
      <c r="Q1475" s="346" t="s">
        <v>14944</v>
      </c>
      <c r="R1475" s="347">
        <f t="shared" si="280"/>
        <v>0</v>
      </c>
      <c r="S1475" s="347">
        <f t="shared" si="281"/>
        <v>0</v>
      </c>
      <c r="T1475" s="347">
        <f t="shared" si="282"/>
        <v>0</v>
      </c>
      <c r="U1475" s="347">
        <f t="shared" si="283"/>
        <v>0</v>
      </c>
      <c r="V1475" s="347">
        <f t="shared" si="284"/>
        <v>0</v>
      </c>
      <c r="W1475" s="347">
        <f t="shared" si="285"/>
        <v>0</v>
      </c>
      <c r="X1475" s="347">
        <f t="shared" si="286"/>
        <v>0</v>
      </c>
      <c r="Y1475" s="347">
        <f t="shared" si="287"/>
        <v>0</v>
      </c>
      <c r="Z1475" s="347">
        <f t="shared" si="288"/>
        <v>0</v>
      </c>
      <c r="AA1475" s="347">
        <f t="shared" si="289"/>
        <v>0</v>
      </c>
      <c r="AB1475" s="347" t="str">
        <f t="shared" si="290"/>
        <v/>
      </c>
      <c r="AC1475" s="347" t="str">
        <f t="shared" si="291"/>
        <v/>
      </c>
      <c r="AD1475" s="347" t="str">
        <f t="shared" si="292"/>
        <v/>
      </c>
      <c r="AE1475" s="347" t="str">
        <f t="shared" si="293"/>
        <v/>
      </c>
    </row>
    <row r="1476" spans="1:31" s="344" customFormat="1" ht="21" customHeight="1" x14ac:dyDescent="0.25">
      <c r="A1476" s="346" t="s">
        <v>14451</v>
      </c>
      <c r="B1476" s="346" t="s">
        <v>16724</v>
      </c>
      <c r="C1476" s="346" t="s">
        <v>14946</v>
      </c>
      <c r="D1476" s="346" t="s">
        <v>1</v>
      </c>
      <c r="E1476" s="346" t="s">
        <v>103</v>
      </c>
      <c r="F1476" s="346">
        <v>4</v>
      </c>
      <c r="G1476" s="346">
        <v>0</v>
      </c>
      <c r="H1476" s="346">
        <v>2</v>
      </c>
      <c r="I1476" s="346"/>
      <c r="J1476" s="346" t="s">
        <v>14946</v>
      </c>
      <c r="K1476" s="346"/>
      <c r="L1476" s="346" t="s">
        <v>14959</v>
      </c>
      <c r="M1476" s="346" t="s">
        <v>14946</v>
      </c>
      <c r="N1476" s="346" t="s">
        <v>14948</v>
      </c>
      <c r="O1476" s="346" t="s">
        <v>14949</v>
      </c>
      <c r="P1476" s="346" t="s">
        <v>14950</v>
      </c>
      <c r="Q1476" s="346" t="s">
        <v>14951</v>
      </c>
      <c r="R1476" s="347">
        <f t="shared" si="280"/>
        <v>0</v>
      </c>
      <c r="S1476" s="347">
        <f t="shared" si="281"/>
        <v>0</v>
      </c>
      <c r="T1476" s="347">
        <f t="shared" si="282"/>
        <v>0</v>
      </c>
      <c r="U1476" s="347">
        <f t="shared" si="283"/>
        <v>0</v>
      </c>
      <c r="V1476" s="347">
        <f t="shared" si="284"/>
        <v>0</v>
      </c>
      <c r="W1476" s="347">
        <f t="shared" si="285"/>
        <v>0</v>
      </c>
      <c r="X1476" s="347">
        <f t="shared" si="286"/>
        <v>0</v>
      </c>
      <c r="Y1476" s="347">
        <f t="shared" si="287"/>
        <v>0</v>
      </c>
      <c r="Z1476" s="347">
        <f t="shared" si="288"/>
        <v>0</v>
      </c>
      <c r="AA1476" s="347">
        <f t="shared" si="289"/>
        <v>0</v>
      </c>
      <c r="AB1476" s="347" t="str">
        <f t="shared" si="290"/>
        <v/>
      </c>
      <c r="AC1476" s="347" t="str">
        <f t="shared" si="291"/>
        <v/>
      </c>
      <c r="AD1476" s="347" t="str">
        <f t="shared" si="292"/>
        <v/>
      </c>
      <c r="AE1476" s="347" t="str">
        <f t="shared" si="293"/>
        <v/>
      </c>
    </row>
    <row r="1477" spans="1:31" s="344" customFormat="1" ht="21" customHeight="1" x14ac:dyDescent="0.25">
      <c r="A1477" s="346" t="s">
        <v>14451</v>
      </c>
      <c r="B1477" s="346" t="s">
        <v>16725</v>
      </c>
      <c r="C1477" s="346" t="s">
        <v>14961</v>
      </c>
      <c r="D1477" s="346" t="s">
        <v>1</v>
      </c>
      <c r="E1477" s="346" t="s">
        <v>103</v>
      </c>
      <c r="F1477" s="346">
        <v>5</v>
      </c>
      <c r="G1477" s="346">
        <v>0</v>
      </c>
      <c r="H1477" s="346">
        <v>1</v>
      </c>
      <c r="I1477" s="346"/>
      <c r="J1477" s="346" t="s">
        <v>14961</v>
      </c>
      <c r="K1477" s="346"/>
      <c r="L1477" s="346" t="s">
        <v>14962</v>
      </c>
      <c r="M1477" s="346" t="s">
        <v>14961</v>
      </c>
      <c r="N1477" s="346" t="s">
        <v>132</v>
      </c>
      <c r="O1477" s="346" t="s">
        <v>14963</v>
      </c>
      <c r="P1477" s="346" t="s">
        <v>14964</v>
      </c>
      <c r="Q1477" s="346" t="s">
        <v>14965</v>
      </c>
      <c r="R1477" s="347">
        <f t="shared" si="280"/>
        <v>0</v>
      </c>
      <c r="S1477" s="347">
        <f t="shared" si="281"/>
        <v>0</v>
      </c>
      <c r="T1477" s="347">
        <f t="shared" si="282"/>
        <v>0</v>
      </c>
      <c r="U1477" s="347">
        <f t="shared" si="283"/>
        <v>0</v>
      </c>
      <c r="V1477" s="347">
        <f t="shared" si="284"/>
        <v>0</v>
      </c>
      <c r="W1477" s="347">
        <f t="shared" si="285"/>
        <v>0</v>
      </c>
      <c r="X1477" s="347">
        <f t="shared" si="286"/>
        <v>0</v>
      </c>
      <c r="Y1477" s="347">
        <f t="shared" si="287"/>
        <v>0</v>
      </c>
      <c r="Z1477" s="347">
        <f t="shared" si="288"/>
        <v>0</v>
      </c>
      <c r="AA1477" s="347">
        <f t="shared" si="289"/>
        <v>0</v>
      </c>
      <c r="AB1477" s="347" t="str">
        <f t="shared" si="290"/>
        <v/>
      </c>
      <c r="AC1477" s="347" t="str">
        <f t="shared" si="291"/>
        <v/>
      </c>
      <c r="AD1477" s="347" t="str">
        <f t="shared" si="292"/>
        <v/>
      </c>
      <c r="AE1477" s="347" t="str">
        <f t="shared" si="293"/>
        <v/>
      </c>
    </row>
    <row r="1478" spans="1:31" s="344" customFormat="1" ht="21" customHeight="1" x14ac:dyDescent="0.25">
      <c r="A1478" s="346" t="s">
        <v>14460</v>
      </c>
      <c r="B1478" s="346" t="s">
        <v>16726</v>
      </c>
      <c r="C1478" s="346" t="s">
        <v>16727</v>
      </c>
      <c r="D1478" s="346" t="s">
        <v>4</v>
      </c>
      <c r="E1478" s="346" t="s">
        <v>103</v>
      </c>
      <c r="F1478" s="346">
        <v>1</v>
      </c>
      <c r="G1478" s="346">
        <v>3</v>
      </c>
      <c r="H1478" s="346">
        <v>0</v>
      </c>
      <c r="I1478" s="346" t="s">
        <v>16727</v>
      </c>
      <c r="J1478" s="346"/>
      <c r="K1478" s="346" t="s">
        <v>16728</v>
      </c>
      <c r="L1478" s="346"/>
      <c r="M1478" s="346" t="s">
        <v>16727</v>
      </c>
      <c r="N1478" s="346" t="s">
        <v>16729</v>
      </c>
      <c r="O1478" s="346" t="s">
        <v>16730</v>
      </c>
      <c r="P1478" s="346" t="s">
        <v>16706</v>
      </c>
      <c r="Q1478" s="346" t="s">
        <v>16731</v>
      </c>
      <c r="R1478" s="347">
        <f t="shared" si="280"/>
        <v>0</v>
      </c>
      <c r="S1478" s="347">
        <f t="shared" si="281"/>
        <v>0</v>
      </c>
      <c r="T1478" s="347">
        <f t="shared" si="282"/>
        <v>0</v>
      </c>
      <c r="U1478" s="347">
        <f t="shared" si="283"/>
        <v>0</v>
      </c>
      <c r="V1478" s="347">
        <f t="shared" si="284"/>
        <v>0</v>
      </c>
      <c r="W1478" s="347">
        <f t="shared" si="285"/>
        <v>0</v>
      </c>
      <c r="X1478" s="347">
        <f t="shared" si="286"/>
        <v>0</v>
      </c>
      <c r="Y1478" s="347">
        <f t="shared" si="287"/>
        <v>0</v>
      </c>
      <c r="Z1478" s="347">
        <f t="shared" si="288"/>
        <v>0</v>
      </c>
      <c r="AA1478" s="347">
        <f t="shared" si="289"/>
        <v>0</v>
      </c>
      <c r="AB1478" s="347" t="str">
        <f t="shared" si="290"/>
        <v/>
      </c>
      <c r="AC1478" s="347" t="str">
        <f t="shared" si="291"/>
        <v/>
      </c>
      <c r="AD1478" s="347" t="str">
        <f t="shared" si="292"/>
        <v/>
      </c>
      <c r="AE1478" s="347" t="str">
        <f t="shared" si="293"/>
        <v/>
      </c>
    </row>
    <row r="1479" spans="1:31" s="344" customFormat="1" ht="21" customHeight="1" x14ac:dyDescent="0.25">
      <c r="A1479" s="346" t="s">
        <v>14460</v>
      </c>
      <c r="B1479" s="346" t="s">
        <v>16732</v>
      </c>
      <c r="C1479" s="346" t="s">
        <v>16733</v>
      </c>
      <c r="D1479" s="346" t="s">
        <v>4</v>
      </c>
      <c r="E1479" s="346" t="s">
        <v>103</v>
      </c>
      <c r="F1479" s="346">
        <v>2</v>
      </c>
      <c r="G1479" s="346">
        <v>3</v>
      </c>
      <c r="H1479" s="346">
        <v>0</v>
      </c>
      <c r="I1479" s="346" t="s">
        <v>16733</v>
      </c>
      <c r="J1479" s="346"/>
      <c r="K1479" s="346" t="s">
        <v>16734</v>
      </c>
      <c r="L1479" s="346"/>
      <c r="M1479" s="346" t="s">
        <v>16733</v>
      </c>
      <c r="N1479" s="346" t="s">
        <v>16735</v>
      </c>
      <c r="O1479" s="346" t="s">
        <v>16706</v>
      </c>
      <c r="P1479" s="346" t="s">
        <v>16736</v>
      </c>
      <c r="Q1479" s="346" t="s">
        <v>16737</v>
      </c>
      <c r="R1479" s="347">
        <f t="shared" si="280"/>
        <v>0</v>
      </c>
      <c r="S1479" s="347">
        <f t="shared" si="281"/>
        <v>0</v>
      </c>
      <c r="T1479" s="347">
        <f t="shared" si="282"/>
        <v>0</v>
      </c>
      <c r="U1479" s="347">
        <f t="shared" si="283"/>
        <v>0</v>
      </c>
      <c r="V1479" s="347">
        <f t="shared" si="284"/>
        <v>0</v>
      </c>
      <c r="W1479" s="347">
        <f t="shared" si="285"/>
        <v>0</v>
      </c>
      <c r="X1479" s="347">
        <f t="shared" si="286"/>
        <v>0</v>
      </c>
      <c r="Y1479" s="347">
        <f t="shared" si="287"/>
        <v>0</v>
      </c>
      <c r="Z1479" s="347">
        <f t="shared" si="288"/>
        <v>0</v>
      </c>
      <c r="AA1479" s="347">
        <f t="shared" si="289"/>
        <v>0</v>
      </c>
      <c r="AB1479" s="347" t="str">
        <f t="shared" si="290"/>
        <v/>
      </c>
      <c r="AC1479" s="347" t="str">
        <f t="shared" si="291"/>
        <v/>
      </c>
      <c r="AD1479" s="347" t="str">
        <f t="shared" si="292"/>
        <v/>
      </c>
      <c r="AE1479" s="347" t="str">
        <f t="shared" si="293"/>
        <v/>
      </c>
    </row>
    <row r="1480" spans="1:31" s="344" customFormat="1" ht="21" customHeight="1" x14ac:dyDescent="0.25">
      <c r="A1480" s="346" t="s">
        <v>14460</v>
      </c>
      <c r="B1480" s="346" t="s">
        <v>16738</v>
      </c>
      <c r="C1480" s="346" t="s">
        <v>14933</v>
      </c>
      <c r="D1480" s="346" t="s">
        <v>4</v>
      </c>
      <c r="E1480" s="346" t="s">
        <v>103</v>
      </c>
      <c r="F1480" s="346">
        <v>3</v>
      </c>
      <c r="G1480" s="346">
        <v>3</v>
      </c>
      <c r="H1480" s="346">
        <v>0</v>
      </c>
      <c r="I1480" s="346" t="s">
        <v>14933</v>
      </c>
      <c r="J1480" s="346"/>
      <c r="K1480" s="346" t="s">
        <v>14934</v>
      </c>
      <c r="L1480" s="346"/>
      <c r="M1480" s="346" t="s">
        <v>14933</v>
      </c>
      <c r="N1480" s="346" t="s">
        <v>14935</v>
      </c>
      <c r="O1480" s="346" t="s">
        <v>14936</v>
      </c>
      <c r="P1480" s="346" t="s">
        <v>14937</v>
      </c>
      <c r="Q1480" s="346" t="s">
        <v>14938</v>
      </c>
      <c r="R1480" s="347">
        <f t="shared" si="280"/>
        <v>0</v>
      </c>
      <c r="S1480" s="347">
        <f t="shared" si="281"/>
        <v>0</v>
      </c>
      <c r="T1480" s="347">
        <f t="shared" si="282"/>
        <v>0</v>
      </c>
      <c r="U1480" s="347">
        <f t="shared" si="283"/>
        <v>0</v>
      </c>
      <c r="V1480" s="347">
        <f t="shared" si="284"/>
        <v>0</v>
      </c>
      <c r="W1480" s="347">
        <f t="shared" si="285"/>
        <v>0</v>
      </c>
      <c r="X1480" s="347">
        <f t="shared" si="286"/>
        <v>0</v>
      </c>
      <c r="Y1480" s="347">
        <f t="shared" si="287"/>
        <v>0</v>
      </c>
      <c r="Z1480" s="347">
        <f t="shared" si="288"/>
        <v>0</v>
      </c>
      <c r="AA1480" s="347">
        <f t="shared" si="289"/>
        <v>0</v>
      </c>
      <c r="AB1480" s="347" t="str">
        <f t="shared" si="290"/>
        <v/>
      </c>
      <c r="AC1480" s="347" t="str">
        <f t="shared" si="291"/>
        <v/>
      </c>
      <c r="AD1480" s="347" t="str">
        <f t="shared" si="292"/>
        <v/>
      </c>
      <c r="AE1480" s="347" t="str">
        <f t="shared" si="293"/>
        <v/>
      </c>
    </row>
    <row r="1481" spans="1:31" s="344" customFormat="1" ht="21" customHeight="1" x14ac:dyDescent="0.25">
      <c r="A1481" s="346" t="s">
        <v>14460</v>
      </c>
      <c r="B1481" s="346" t="s">
        <v>16739</v>
      </c>
      <c r="C1481" s="346" t="s">
        <v>14940</v>
      </c>
      <c r="D1481" s="346" t="s">
        <v>4</v>
      </c>
      <c r="E1481" s="346" t="s">
        <v>103</v>
      </c>
      <c r="F1481" s="346">
        <v>4</v>
      </c>
      <c r="G1481" s="346">
        <v>2</v>
      </c>
      <c r="H1481" s="346">
        <v>0</v>
      </c>
      <c r="I1481" s="346" t="s">
        <v>14940</v>
      </c>
      <c r="J1481" s="346"/>
      <c r="K1481" s="346" t="s">
        <v>14941</v>
      </c>
      <c r="L1481" s="346"/>
      <c r="M1481" s="346" t="s">
        <v>14940</v>
      </c>
      <c r="N1481" s="346" t="s">
        <v>126</v>
      </c>
      <c r="O1481" s="346" t="s">
        <v>14942</v>
      </c>
      <c r="P1481" s="346" t="s">
        <v>14943</v>
      </c>
      <c r="Q1481" s="346" t="s">
        <v>14944</v>
      </c>
      <c r="R1481" s="347">
        <f t="shared" si="280"/>
        <v>0</v>
      </c>
      <c r="S1481" s="347">
        <f t="shared" si="281"/>
        <v>0</v>
      </c>
      <c r="T1481" s="347">
        <f t="shared" si="282"/>
        <v>0</v>
      </c>
      <c r="U1481" s="347">
        <f t="shared" si="283"/>
        <v>0</v>
      </c>
      <c r="V1481" s="347">
        <f t="shared" si="284"/>
        <v>0</v>
      </c>
      <c r="W1481" s="347">
        <f t="shared" si="285"/>
        <v>0</v>
      </c>
      <c r="X1481" s="347">
        <f t="shared" si="286"/>
        <v>0</v>
      </c>
      <c r="Y1481" s="347">
        <f t="shared" si="287"/>
        <v>0</v>
      </c>
      <c r="Z1481" s="347">
        <f t="shared" si="288"/>
        <v>0</v>
      </c>
      <c r="AA1481" s="347">
        <f t="shared" si="289"/>
        <v>0</v>
      </c>
      <c r="AB1481" s="347" t="str">
        <f t="shared" si="290"/>
        <v/>
      </c>
      <c r="AC1481" s="347" t="str">
        <f t="shared" si="291"/>
        <v/>
      </c>
      <c r="AD1481" s="347" t="str">
        <f t="shared" si="292"/>
        <v/>
      </c>
      <c r="AE1481" s="347" t="str">
        <f t="shared" si="293"/>
        <v/>
      </c>
    </row>
    <row r="1482" spans="1:31" s="344" customFormat="1" ht="21" customHeight="1" x14ac:dyDescent="0.25">
      <c r="A1482" s="346" t="s">
        <v>14460</v>
      </c>
      <c r="B1482" s="346" t="s">
        <v>16740</v>
      </c>
      <c r="C1482" s="346" t="s">
        <v>14946</v>
      </c>
      <c r="D1482" s="346" t="s">
        <v>4</v>
      </c>
      <c r="E1482" s="346" t="s">
        <v>103</v>
      </c>
      <c r="F1482" s="346">
        <v>5</v>
      </c>
      <c r="G1482" s="346">
        <v>2</v>
      </c>
      <c r="H1482" s="346">
        <v>0</v>
      </c>
      <c r="I1482" s="346" t="s">
        <v>14946</v>
      </c>
      <c r="J1482" s="346"/>
      <c r="K1482" s="346" t="s">
        <v>14947</v>
      </c>
      <c r="L1482" s="346"/>
      <c r="M1482" s="346" t="s">
        <v>14946</v>
      </c>
      <c r="N1482" s="346" t="s">
        <v>14948</v>
      </c>
      <c r="O1482" s="346" t="s">
        <v>14949</v>
      </c>
      <c r="P1482" s="346" t="s">
        <v>14950</v>
      </c>
      <c r="Q1482" s="346" t="s">
        <v>14951</v>
      </c>
      <c r="R1482" s="347">
        <f t="shared" si="280"/>
        <v>0</v>
      </c>
      <c r="S1482" s="347">
        <f t="shared" si="281"/>
        <v>0</v>
      </c>
      <c r="T1482" s="347">
        <f t="shared" si="282"/>
        <v>0</v>
      </c>
      <c r="U1482" s="347">
        <f t="shared" si="283"/>
        <v>0</v>
      </c>
      <c r="V1482" s="347">
        <f t="shared" si="284"/>
        <v>0</v>
      </c>
      <c r="W1482" s="347">
        <f t="shared" si="285"/>
        <v>0</v>
      </c>
      <c r="X1482" s="347">
        <f t="shared" si="286"/>
        <v>0</v>
      </c>
      <c r="Y1482" s="347">
        <f t="shared" si="287"/>
        <v>0</v>
      </c>
      <c r="Z1482" s="347">
        <f t="shared" si="288"/>
        <v>0</v>
      </c>
      <c r="AA1482" s="347">
        <f t="shared" si="289"/>
        <v>0</v>
      </c>
      <c r="AB1482" s="347" t="str">
        <f t="shared" si="290"/>
        <v/>
      </c>
      <c r="AC1482" s="347" t="str">
        <f t="shared" si="291"/>
        <v/>
      </c>
      <c r="AD1482" s="347" t="str">
        <f t="shared" si="292"/>
        <v/>
      </c>
      <c r="AE1482" s="347" t="str">
        <f t="shared" si="293"/>
        <v/>
      </c>
    </row>
    <row r="1483" spans="1:31" s="344" customFormat="1" ht="21" customHeight="1" x14ac:dyDescent="0.25">
      <c r="A1483" s="346" t="s">
        <v>14460</v>
      </c>
      <c r="B1483" s="346" t="s">
        <v>16741</v>
      </c>
      <c r="C1483" s="346" t="s">
        <v>16727</v>
      </c>
      <c r="D1483" s="346" t="s">
        <v>1</v>
      </c>
      <c r="E1483" s="346" t="s">
        <v>103</v>
      </c>
      <c r="F1483" s="346">
        <v>1</v>
      </c>
      <c r="G1483" s="346">
        <v>0</v>
      </c>
      <c r="H1483" s="346">
        <v>3</v>
      </c>
      <c r="I1483" s="346"/>
      <c r="J1483" s="346" t="s">
        <v>16727</v>
      </c>
      <c r="K1483" s="346"/>
      <c r="L1483" s="346" t="s">
        <v>16742</v>
      </c>
      <c r="M1483" s="346" t="s">
        <v>16727</v>
      </c>
      <c r="N1483" s="346" t="s">
        <v>16729</v>
      </c>
      <c r="O1483" s="346" t="s">
        <v>16730</v>
      </c>
      <c r="P1483" s="346" t="s">
        <v>16706</v>
      </c>
      <c r="Q1483" s="346" t="s">
        <v>16731</v>
      </c>
      <c r="R1483" s="347">
        <f t="shared" si="280"/>
        <v>0</v>
      </c>
      <c r="S1483" s="347">
        <f t="shared" si="281"/>
        <v>0</v>
      </c>
      <c r="T1483" s="347">
        <f t="shared" si="282"/>
        <v>0</v>
      </c>
      <c r="U1483" s="347">
        <f t="shared" si="283"/>
        <v>0</v>
      </c>
      <c r="V1483" s="347">
        <f t="shared" si="284"/>
        <v>0</v>
      </c>
      <c r="W1483" s="347">
        <f t="shared" si="285"/>
        <v>0</v>
      </c>
      <c r="X1483" s="347">
        <f t="shared" si="286"/>
        <v>0</v>
      </c>
      <c r="Y1483" s="347">
        <f t="shared" si="287"/>
        <v>0</v>
      </c>
      <c r="Z1483" s="347">
        <f t="shared" si="288"/>
        <v>0</v>
      </c>
      <c r="AA1483" s="347">
        <f t="shared" si="289"/>
        <v>0</v>
      </c>
      <c r="AB1483" s="347" t="str">
        <f t="shared" si="290"/>
        <v/>
      </c>
      <c r="AC1483" s="347" t="str">
        <f t="shared" si="291"/>
        <v/>
      </c>
      <c r="AD1483" s="347" t="str">
        <f t="shared" si="292"/>
        <v/>
      </c>
      <c r="AE1483" s="347" t="str">
        <f t="shared" si="293"/>
        <v/>
      </c>
    </row>
    <row r="1484" spans="1:31" s="344" customFormat="1" ht="21" customHeight="1" x14ac:dyDescent="0.25">
      <c r="A1484" s="346" t="s">
        <v>14460</v>
      </c>
      <c r="B1484" s="346" t="s">
        <v>16743</v>
      </c>
      <c r="C1484" s="346" t="s">
        <v>16733</v>
      </c>
      <c r="D1484" s="346" t="s">
        <v>1</v>
      </c>
      <c r="E1484" s="346" t="s">
        <v>103</v>
      </c>
      <c r="F1484" s="346">
        <v>2</v>
      </c>
      <c r="G1484" s="346">
        <v>0</v>
      </c>
      <c r="H1484" s="346">
        <v>3</v>
      </c>
      <c r="I1484" s="346"/>
      <c r="J1484" s="346" t="s">
        <v>16733</v>
      </c>
      <c r="K1484" s="346"/>
      <c r="L1484" s="346" t="s">
        <v>16744</v>
      </c>
      <c r="M1484" s="346" t="s">
        <v>16733</v>
      </c>
      <c r="N1484" s="346" t="s">
        <v>16735</v>
      </c>
      <c r="O1484" s="346" t="s">
        <v>16706</v>
      </c>
      <c r="P1484" s="346" t="s">
        <v>16736</v>
      </c>
      <c r="Q1484" s="346" t="s">
        <v>16737</v>
      </c>
      <c r="R1484" s="347">
        <f t="shared" si="280"/>
        <v>0</v>
      </c>
      <c r="S1484" s="347">
        <f t="shared" si="281"/>
        <v>0</v>
      </c>
      <c r="T1484" s="347">
        <f t="shared" si="282"/>
        <v>0</v>
      </c>
      <c r="U1484" s="347">
        <f t="shared" si="283"/>
        <v>0</v>
      </c>
      <c r="V1484" s="347">
        <f t="shared" si="284"/>
        <v>0</v>
      </c>
      <c r="W1484" s="347">
        <f t="shared" si="285"/>
        <v>0</v>
      </c>
      <c r="X1484" s="347">
        <f t="shared" si="286"/>
        <v>0</v>
      </c>
      <c r="Y1484" s="347">
        <f t="shared" si="287"/>
        <v>0</v>
      </c>
      <c r="Z1484" s="347">
        <f t="shared" si="288"/>
        <v>0</v>
      </c>
      <c r="AA1484" s="347">
        <f t="shared" si="289"/>
        <v>0</v>
      </c>
      <c r="AB1484" s="347" t="str">
        <f t="shared" si="290"/>
        <v/>
      </c>
      <c r="AC1484" s="347" t="str">
        <f t="shared" si="291"/>
        <v/>
      </c>
      <c r="AD1484" s="347" t="str">
        <f t="shared" si="292"/>
        <v/>
      </c>
      <c r="AE1484" s="347" t="str">
        <f t="shared" si="293"/>
        <v/>
      </c>
    </row>
    <row r="1485" spans="1:31" s="344" customFormat="1" ht="21" customHeight="1" x14ac:dyDescent="0.25">
      <c r="A1485" s="346" t="s">
        <v>14460</v>
      </c>
      <c r="B1485" s="346" t="s">
        <v>16745</v>
      </c>
      <c r="C1485" s="346" t="s">
        <v>14940</v>
      </c>
      <c r="D1485" s="346" t="s">
        <v>1</v>
      </c>
      <c r="E1485" s="346" t="s">
        <v>103</v>
      </c>
      <c r="F1485" s="346">
        <v>3</v>
      </c>
      <c r="G1485" s="346">
        <v>0</v>
      </c>
      <c r="H1485" s="346">
        <v>2</v>
      </c>
      <c r="I1485" s="346"/>
      <c r="J1485" s="346" t="s">
        <v>14940</v>
      </c>
      <c r="K1485" s="346"/>
      <c r="L1485" s="346" t="s">
        <v>14957</v>
      </c>
      <c r="M1485" s="346" t="s">
        <v>14940</v>
      </c>
      <c r="N1485" s="346" t="s">
        <v>126</v>
      </c>
      <c r="O1485" s="346" t="s">
        <v>14942</v>
      </c>
      <c r="P1485" s="346" t="s">
        <v>14943</v>
      </c>
      <c r="Q1485" s="346" t="s">
        <v>14944</v>
      </c>
      <c r="R1485" s="347">
        <f t="shared" si="280"/>
        <v>0</v>
      </c>
      <c r="S1485" s="347">
        <f t="shared" si="281"/>
        <v>0</v>
      </c>
      <c r="T1485" s="347">
        <f t="shared" si="282"/>
        <v>0</v>
      </c>
      <c r="U1485" s="347">
        <f t="shared" si="283"/>
        <v>0</v>
      </c>
      <c r="V1485" s="347">
        <f t="shared" si="284"/>
        <v>0</v>
      </c>
      <c r="W1485" s="347">
        <f t="shared" si="285"/>
        <v>0</v>
      </c>
      <c r="X1485" s="347">
        <f t="shared" si="286"/>
        <v>0</v>
      </c>
      <c r="Y1485" s="347">
        <f t="shared" si="287"/>
        <v>0</v>
      </c>
      <c r="Z1485" s="347">
        <f t="shared" si="288"/>
        <v>0</v>
      </c>
      <c r="AA1485" s="347">
        <f t="shared" si="289"/>
        <v>0</v>
      </c>
      <c r="AB1485" s="347" t="str">
        <f t="shared" si="290"/>
        <v/>
      </c>
      <c r="AC1485" s="347" t="str">
        <f t="shared" si="291"/>
        <v/>
      </c>
      <c r="AD1485" s="347" t="str">
        <f t="shared" si="292"/>
        <v/>
      </c>
      <c r="AE1485" s="347" t="str">
        <f t="shared" si="293"/>
        <v/>
      </c>
    </row>
    <row r="1486" spans="1:31" s="344" customFormat="1" ht="21" customHeight="1" x14ac:dyDescent="0.25">
      <c r="A1486" s="346" t="s">
        <v>14460</v>
      </c>
      <c r="B1486" s="346" t="s">
        <v>16746</v>
      </c>
      <c r="C1486" s="346" t="s">
        <v>14946</v>
      </c>
      <c r="D1486" s="346" t="s">
        <v>1</v>
      </c>
      <c r="E1486" s="346" t="s">
        <v>103</v>
      </c>
      <c r="F1486" s="346">
        <v>4</v>
      </c>
      <c r="G1486" s="346">
        <v>0</v>
      </c>
      <c r="H1486" s="346">
        <v>2</v>
      </c>
      <c r="I1486" s="346"/>
      <c r="J1486" s="346" t="s">
        <v>14946</v>
      </c>
      <c r="K1486" s="346"/>
      <c r="L1486" s="346" t="s">
        <v>14959</v>
      </c>
      <c r="M1486" s="346" t="s">
        <v>14946</v>
      </c>
      <c r="N1486" s="346" t="s">
        <v>14948</v>
      </c>
      <c r="O1486" s="346" t="s">
        <v>14949</v>
      </c>
      <c r="P1486" s="346" t="s">
        <v>14950</v>
      </c>
      <c r="Q1486" s="346" t="s">
        <v>14951</v>
      </c>
      <c r="R1486" s="347">
        <f t="shared" si="280"/>
        <v>0</v>
      </c>
      <c r="S1486" s="347">
        <f t="shared" si="281"/>
        <v>0</v>
      </c>
      <c r="T1486" s="347">
        <f t="shared" si="282"/>
        <v>0</v>
      </c>
      <c r="U1486" s="347">
        <f t="shared" si="283"/>
        <v>0</v>
      </c>
      <c r="V1486" s="347">
        <f t="shared" si="284"/>
        <v>0</v>
      </c>
      <c r="W1486" s="347">
        <f t="shared" si="285"/>
        <v>0</v>
      </c>
      <c r="X1486" s="347">
        <f t="shared" si="286"/>
        <v>0</v>
      </c>
      <c r="Y1486" s="347">
        <f t="shared" si="287"/>
        <v>0</v>
      </c>
      <c r="Z1486" s="347">
        <f t="shared" si="288"/>
        <v>0</v>
      </c>
      <c r="AA1486" s="347">
        <f t="shared" si="289"/>
        <v>0</v>
      </c>
      <c r="AB1486" s="347" t="str">
        <f t="shared" si="290"/>
        <v/>
      </c>
      <c r="AC1486" s="347" t="str">
        <f t="shared" si="291"/>
        <v/>
      </c>
      <c r="AD1486" s="347" t="str">
        <f t="shared" si="292"/>
        <v/>
      </c>
      <c r="AE1486" s="347" t="str">
        <f t="shared" si="293"/>
        <v/>
      </c>
    </row>
    <row r="1487" spans="1:31" s="344" customFormat="1" ht="21" customHeight="1" x14ac:dyDescent="0.25">
      <c r="A1487" s="346" t="s">
        <v>14460</v>
      </c>
      <c r="B1487" s="346" t="s">
        <v>16747</v>
      </c>
      <c r="C1487" s="346" t="s">
        <v>16748</v>
      </c>
      <c r="D1487" s="346" t="s">
        <v>1</v>
      </c>
      <c r="E1487" s="346" t="s">
        <v>14954</v>
      </c>
      <c r="F1487" s="346">
        <v>5</v>
      </c>
      <c r="G1487" s="346">
        <v>0</v>
      </c>
      <c r="H1487" s="346">
        <v>0</v>
      </c>
      <c r="I1487" s="346"/>
      <c r="J1487" s="346"/>
      <c r="K1487" s="346"/>
      <c r="L1487" s="346"/>
      <c r="M1487" s="346"/>
      <c r="N1487" s="346"/>
      <c r="O1487" s="346"/>
      <c r="P1487" s="346"/>
      <c r="Q1487" s="346"/>
      <c r="R1487" s="347">
        <f t="shared" si="280"/>
        <v>0</v>
      </c>
      <c r="S1487" s="347">
        <f t="shared" si="281"/>
        <v>0</v>
      </c>
      <c r="T1487" s="347">
        <f t="shared" si="282"/>
        <v>0</v>
      </c>
      <c r="U1487" s="347">
        <f t="shared" si="283"/>
        <v>0</v>
      </c>
      <c r="V1487" s="347">
        <f t="shared" si="284"/>
        <v>0</v>
      </c>
      <c r="W1487" s="347">
        <f t="shared" si="285"/>
        <v>0</v>
      </c>
      <c r="X1487" s="347">
        <f t="shared" si="286"/>
        <v>0</v>
      </c>
      <c r="Y1487" s="347">
        <f t="shared" si="287"/>
        <v>0</v>
      </c>
      <c r="Z1487" s="347">
        <f t="shared" si="288"/>
        <v>0</v>
      </c>
      <c r="AA1487" s="347">
        <f t="shared" si="289"/>
        <v>0</v>
      </c>
      <c r="AB1487" s="347" t="str">
        <f t="shared" si="290"/>
        <v/>
      </c>
      <c r="AC1487" s="347" t="str">
        <f t="shared" si="291"/>
        <v/>
      </c>
      <c r="AD1487" s="347" t="str">
        <f t="shared" si="292"/>
        <v/>
      </c>
      <c r="AE1487" s="347" t="str">
        <f t="shared" si="293"/>
        <v/>
      </c>
    </row>
    <row r="1488" spans="1:31" s="344" customFormat="1" ht="21" customHeight="1" x14ac:dyDescent="0.25">
      <c r="A1488" s="346" t="s">
        <v>14469</v>
      </c>
      <c r="B1488" s="346" t="s">
        <v>16749</v>
      </c>
      <c r="C1488" s="346" t="s">
        <v>15517</v>
      </c>
      <c r="D1488" s="346" t="s">
        <v>4</v>
      </c>
      <c r="E1488" s="346" t="s">
        <v>103</v>
      </c>
      <c r="F1488" s="346">
        <v>1</v>
      </c>
      <c r="G1488" s="346">
        <v>4</v>
      </c>
      <c r="H1488" s="346">
        <v>0</v>
      </c>
      <c r="I1488" s="346" t="s">
        <v>15517</v>
      </c>
      <c r="J1488" s="346"/>
      <c r="K1488" s="346" t="s">
        <v>15518</v>
      </c>
      <c r="L1488" s="346"/>
      <c r="M1488" s="346" t="s">
        <v>15517</v>
      </c>
      <c r="N1488" s="346" t="s">
        <v>15519</v>
      </c>
      <c r="O1488" s="346" t="s">
        <v>15520</v>
      </c>
      <c r="P1488" s="346" t="s">
        <v>15521</v>
      </c>
      <c r="Q1488" s="346" t="s">
        <v>15522</v>
      </c>
      <c r="R1488" s="347">
        <f t="shared" si="280"/>
        <v>0</v>
      </c>
      <c r="S1488" s="347">
        <f t="shared" si="281"/>
        <v>0</v>
      </c>
      <c r="T1488" s="347">
        <f t="shared" si="282"/>
        <v>0</v>
      </c>
      <c r="U1488" s="347">
        <f t="shared" si="283"/>
        <v>0</v>
      </c>
      <c r="V1488" s="347">
        <f t="shared" si="284"/>
        <v>0</v>
      </c>
      <c r="W1488" s="347">
        <f t="shared" si="285"/>
        <v>0</v>
      </c>
      <c r="X1488" s="347">
        <f t="shared" si="286"/>
        <v>0</v>
      </c>
      <c r="Y1488" s="347">
        <f t="shared" si="287"/>
        <v>0</v>
      </c>
      <c r="Z1488" s="347">
        <f t="shared" si="288"/>
        <v>0</v>
      </c>
      <c r="AA1488" s="347">
        <f t="shared" si="289"/>
        <v>0</v>
      </c>
      <c r="AB1488" s="347" t="str">
        <f t="shared" si="290"/>
        <v/>
      </c>
      <c r="AC1488" s="347" t="str">
        <f t="shared" si="291"/>
        <v/>
      </c>
      <c r="AD1488" s="347" t="str">
        <f t="shared" si="292"/>
        <v/>
      </c>
      <c r="AE1488" s="347" t="str">
        <f t="shared" si="293"/>
        <v/>
      </c>
    </row>
    <row r="1489" spans="1:31" s="344" customFormat="1" ht="21" customHeight="1" x14ac:dyDescent="0.25">
      <c r="A1489" s="346" t="s">
        <v>14469</v>
      </c>
      <c r="B1489" s="346" t="s">
        <v>16750</v>
      </c>
      <c r="C1489" s="346" t="s">
        <v>15524</v>
      </c>
      <c r="D1489" s="346" t="s">
        <v>4</v>
      </c>
      <c r="E1489" s="346" t="s">
        <v>103</v>
      </c>
      <c r="F1489" s="346">
        <v>2</v>
      </c>
      <c r="G1489" s="346">
        <v>3</v>
      </c>
      <c r="H1489" s="346">
        <v>0</v>
      </c>
      <c r="I1489" s="346" t="s">
        <v>15524</v>
      </c>
      <c r="J1489" s="346"/>
      <c r="K1489" s="346" t="s">
        <v>15525</v>
      </c>
      <c r="L1489" s="346"/>
      <c r="M1489" s="346" t="s">
        <v>15524</v>
      </c>
      <c r="N1489" s="346" t="s">
        <v>15526</v>
      </c>
      <c r="O1489" s="346" t="s">
        <v>16706</v>
      </c>
      <c r="P1489" s="346"/>
      <c r="Q1489" s="346"/>
      <c r="R1489" s="347">
        <f t="shared" si="280"/>
        <v>0</v>
      </c>
      <c r="S1489" s="347">
        <f t="shared" si="281"/>
        <v>0</v>
      </c>
      <c r="T1489" s="347">
        <f t="shared" si="282"/>
        <v>0</v>
      </c>
      <c r="U1489" s="347">
        <f t="shared" si="283"/>
        <v>0</v>
      </c>
      <c r="V1489" s="347">
        <f t="shared" si="284"/>
        <v>0</v>
      </c>
      <c r="W1489" s="347">
        <f t="shared" si="285"/>
        <v>0</v>
      </c>
      <c r="X1489" s="347">
        <f t="shared" si="286"/>
        <v>0</v>
      </c>
      <c r="Y1489" s="347">
        <f t="shared" si="287"/>
        <v>0</v>
      </c>
      <c r="Z1489" s="347">
        <f t="shared" si="288"/>
        <v>0</v>
      </c>
      <c r="AA1489" s="347">
        <f t="shared" si="289"/>
        <v>0</v>
      </c>
      <c r="AB1489" s="347" t="str">
        <f t="shared" si="290"/>
        <v/>
      </c>
      <c r="AC1489" s="347" t="str">
        <f t="shared" si="291"/>
        <v/>
      </c>
      <c r="AD1489" s="347" t="str">
        <f t="shared" si="292"/>
        <v/>
      </c>
      <c r="AE1489" s="347" t="str">
        <f t="shared" si="293"/>
        <v/>
      </c>
    </row>
    <row r="1490" spans="1:31" s="344" customFormat="1" ht="21" customHeight="1" x14ac:dyDescent="0.25">
      <c r="A1490" s="346" t="s">
        <v>14469</v>
      </c>
      <c r="B1490" s="346" t="s">
        <v>16751</v>
      </c>
      <c r="C1490" s="346" t="s">
        <v>14933</v>
      </c>
      <c r="D1490" s="346" t="s">
        <v>4</v>
      </c>
      <c r="E1490" s="346" t="s">
        <v>103</v>
      </c>
      <c r="F1490" s="346">
        <v>3</v>
      </c>
      <c r="G1490" s="346">
        <v>3</v>
      </c>
      <c r="H1490" s="346">
        <v>0</v>
      </c>
      <c r="I1490" s="346" t="s">
        <v>14933</v>
      </c>
      <c r="J1490" s="346"/>
      <c r="K1490" s="346" t="s">
        <v>14934</v>
      </c>
      <c r="L1490" s="346"/>
      <c r="M1490" s="346" t="s">
        <v>14933</v>
      </c>
      <c r="N1490" s="346" t="s">
        <v>14935</v>
      </c>
      <c r="O1490" s="346" t="s">
        <v>14936</v>
      </c>
      <c r="P1490" s="346" t="s">
        <v>14937</v>
      </c>
      <c r="Q1490" s="346" t="s">
        <v>14938</v>
      </c>
      <c r="R1490" s="347">
        <f t="shared" si="280"/>
        <v>0</v>
      </c>
      <c r="S1490" s="347">
        <f t="shared" si="281"/>
        <v>0</v>
      </c>
      <c r="T1490" s="347">
        <f t="shared" si="282"/>
        <v>0</v>
      </c>
      <c r="U1490" s="347">
        <f t="shared" si="283"/>
        <v>0</v>
      </c>
      <c r="V1490" s="347">
        <f t="shared" si="284"/>
        <v>0</v>
      </c>
      <c r="W1490" s="347">
        <f t="shared" si="285"/>
        <v>0</v>
      </c>
      <c r="X1490" s="347">
        <f t="shared" si="286"/>
        <v>0</v>
      </c>
      <c r="Y1490" s="347">
        <f t="shared" si="287"/>
        <v>0</v>
      </c>
      <c r="Z1490" s="347">
        <f t="shared" si="288"/>
        <v>0</v>
      </c>
      <c r="AA1490" s="347">
        <f t="shared" si="289"/>
        <v>0</v>
      </c>
      <c r="AB1490" s="347" t="str">
        <f t="shared" si="290"/>
        <v/>
      </c>
      <c r="AC1490" s="347" t="str">
        <f t="shared" si="291"/>
        <v/>
      </c>
      <c r="AD1490" s="347" t="str">
        <f t="shared" si="292"/>
        <v/>
      </c>
      <c r="AE1490" s="347" t="str">
        <f t="shared" si="293"/>
        <v/>
      </c>
    </row>
    <row r="1491" spans="1:31" s="344" customFormat="1" ht="21" customHeight="1" x14ac:dyDescent="0.25">
      <c r="A1491" s="346" t="s">
        <v>14469</v>
      </c>
      <c r="B1491" s="346" t="s">
        <v>16752</v>
      </c>
      <c r="C1491" s="346" t="s">
        <v>14940</v>
      </c>
      <c r="D1491" s="346" t="s">
        <v>4</v>
      </c>
      <c r="E1491" s="346" t="s">
        <v>103</v>
      </c>
      <c r="F1491" s="346">
        <v>4</v>
      </c>
      <c r="G1491" s="346">
        <v>2</v>
      </c>
      <c r="H1491" s="346">
        <v>0</v>
      </c>
      <c r="I1491" s="346" t="s">
        <v>14940</v>
      </c>
      <c r="J1491" s="346"/>
      <c r="K1491" s="346" t="s">
        <v>14941</v>
      </c>
      <c r="L1491" s="346"/>
      <c r="M1491" s="346" t="s">
        <v>14940</v>
      </c>
      <c r="N1491" s="346" t="s">
        <v>126</v>
      </c>
      <c r="O1491" s="346" t="s">
        <v>14942</v>
      </c>
      <c r="P1491" s="346" t="s">
        <v>14943</v>
      </c>
      <c r="Q1491" s="346" t="s">
        <v>14944</v>
      </c>
      <c r="R1491" s="347">
        <f t="shared" si="280"/>
        <v>0</v>
      </c>
      <c r="S1491" s="347">
        <f t="shared" si="281"/>
        <v>0</v>
      </c>
      <c r="T1491" s="347">
        <f t="shared" si="282"/>
        <v>0</v>
      </c>
      <c r="U1491" s="347">
        <f t="shared" si="283"/>
        <v>0</v>
      </c>
      <c r="V1491" s="347">
        <f t="shared" si="284"/>
        <v>0</v>
      </c>
      <c r="W1491" s="347">
        <f t="shared" si="285"/>
        <v>0</v>
      </c>
      <c r="X1491" s="347">
        <f t="shared" si="286"/>
        <v>0</v>
      </c>
      <c r="Y1491" s="347">
        <f t="shared" si="287"/>
        <v>0</v>
      </c>
      <c r="Z1491" s="347">
        <f t="shared" si="288"/>
        <v>0</v>
      </c>
      <c r="AA1491" s="347">
        <f t="shared" si="289"/>
        <v>0</v>
      </c>
      <c r="AB1491" s="347" t="str">
        <f t="shared" si="290"/>
        <v/>
      </c>
      <c r="AC1491" s="347" t="str">
        <f t="shared" si="291"/>
        <v/>
      </c>
      <c r="AD1491" s="347" t="str">
        <f t="shared" si="292"/>
        <v/>
      </c>
      <c r="AE1491" s="347" t="str">
        <f t="shared" si="293"/>
        <v/>
      </c>
    </row>
    <row r="1492" spans="1:31" s="344" customFormat="1" ht="21" customHeight="1" x14ac:dyDescent="0.25">
      <c r="A1492" s="346" t="s">
        <v>14469</v>
      </c>
      <c r="B1492" s="346" t="s">
        <v>16753</v>
      </c>
      <c r="C1492" s="346" t="s">
        <v>14946</v>
      </c>
      <c r="D1492" s="346" t="s">
        <v>4</v>
      </c>
      <c r="E1492" s="346" t="s">
        <v>103</v>
      </c>
      <c r="F1492" s="346">
        <v>5</v>
      </c>
      <c r="G1492" s="346">
        <v>2</v>
      </c>
      <c r="H1492" s="346">
        <v>0</v>
      </c>
      <c r="I1492" s="346" t="s">
        <v>14946</v>
      </c>
      <c r="J1492" s="346"/>
      <c r="K1492" s="346" t="s">
        <v>14947</v>
      </c>
      <c r="L1492" s="346"/>
      <c r="M1492" s="346" t="s">
        <v>14946</v>
      </c>
      <c r="N1492" s="346" t="s">
        <v>14948</v>
      </c>
      <c r="O1492" s="346" t="s">
        <v>14949</v>
      </c>
      <c r="P1492" s="346" t="s">
        <v>14950</v>
      </c>
      <c r="Q1492" s="346" t="s">
        <v>14951</v>
      </c>
      <c r="R1492" s="347">
        <f t="shared" si="280"/>
        <v>0</v>
      </c>
      <c r="S1492" s="347">
        <f t="shared" si="281"/>
        <v>0</v>
      </c>
      <c r="T1492" s="347">
        <f t="shared" si="282"/>
        <v>0</v>
      </c>
      <c r="U1492" s="347">
        <f t="shared" si="283"/>
        <v>0</v>
      </c>
      <c r="V1492" s="347">
        <f t="shared" si="284"/>
        <v>0</v>
      </c>
      <c r="W1492" s="347">
        <f t="shared" si="285"/>
        <v>0</v>
      </c>
      <c r="X1492" s="347">
        <f t="shared" si="286"/>
        <v>0</v>
      </c>
      <c r="Y1492" s="347">
        <f t="shared" si="287"/>
        <v>0</v>
      </c>
      <c r="Z1492" s="347">
        <f t="shared" si="288"/>
        <v>0</v>
      </c>
      <c r="AA1492" s="347">
        <f t="shared" si="289"/>
        <v>0</v>
      </c>
      <c r="AB1492" s="347" t="str">
        <f t="shared" si="290"/>
        <v/>
      </c>
      <c r="AC1492" s="347" t="str">
        <f t="shared" si="291"/>
        <v/>
      </c>
      <c r="AD1492" s="347" t="str">
        <f t="shared" si="292"/>
        <v/>
      </c>
      <c r="AE1492" s="347" t="str">
        <f t="shared" si="293"/>
        <v/>
      </c>
    </row>
    <row r="1493" spans="1:31" s="344" customFormat="1" ht="21" customHeight="1" x14ac:dyDescent="0.25">
      <c r="A1493" s="346" t="s">
        <v>14469</v>
      </c>
      <c r="B1493" s="346" t="s">
        <v>16754</v>
      </c>
      <c r="C1493" s="346" t="s">
        <v>15517</v>
      </c>
      <c r="D1493" s="346" t="s">
        <v>1</v>
      </c>
      <c r="E1493" s="346" t="s">
        <v>103</v>
      </c>
      <c r="F1493" s="346">
        <v>1</v>
      </c>
      <c r="G1493" s="346">
        <v>0</v>
      </c>
      <c r="H1493" s="346">
        <v>3</v>
      </c>
      <c r="I1493" s="346"/>
      <c r="J1493" s="346" t="s">
        <v>15517</v>
      </c>
      <c r="K1493" s="346"/>
      <c r="L1493" s="346" t="s">
        <v>15532</v>
      </c>
      <c r="M1493" s="346" t="s">
        <v>15517</v>
      </c>
      <c r="N1493" s="346" t="s">
        <v>15519</v>
      </c>
      <c r="O1493" s="346" t="s">
        <v>15520</v>
      </c>
      <c r="P1493" s="346" t="s">
        <v>15521</v>
      </c>
      <c r="Q1493" s="346" t="s">
        <v>15522</v>
      </c>
      <c r="R1493" s="347">
        <f t="shared" si="280"/>
        <v>0</v>
      </c>
      <c r="S1493" s="347">
        <f t="shared" si="281"/>
        <v>0</v>
      </c>
      <c r="T1493" s="347">
        <f t="shared" si="282"/>
        <v>0</v>
      </c>
      <c r="U1493" s="347">
        <f t="shared" si="283"/>
        <v>0</v>
      </c>
      <c r="V1493" s="347">
        <f t="shared" si="284"/>
        <v>0</v>
      </c>
      <c r="W1493" s="347">
        <f t="shared" si="285"/>
        <v>0</v>
      </c>
      <c r="X1493" s="347">
        <f t="shared" si="286"/>
        <v>0</v>
      </c>
      <c r="Y1493" s="347">
        <f t="shared" si="287"/>
        <v>0</v>
      </c>
      <c r="Z1493" s="347">
        <f t="shared" si="288"/>
        <v>0</v>
      </c>
      <c r="AA1493" s="347">
        <f t="shared" si="289"/>
        <v>0</v>
      </c>
      <c r="AB1493" s="347" t="str">
        <f t="shared" si="290"/>
        <v/>
      </c>
      <c r="AC1493" s="347" t="str">
        <f t="shared" si="291"/>
        <v/>
      </c>
      <c r="AD1493" s="347" t="str">
        <f t="shared" si="292"/>
        <v/>
      </c>
      <c r="AE1493" s="347" t="str">
        <f t="shared" si="293"/>
        <v/>
      </c>
    </row>
    <row r="1494" spans="1:31" s="344" customFormat="1" ht="21" customHeight="1" x14ac:dyDescent="0.25">
      <c r="A1494" s="346" t="s">
        <v>14469</v>
      </c>
      <c r="B1494" s="346" t="s">
        <v>16755</v>
      </c>
      <c r="C1494" s="346" t="s">
        <v>15524</v>
      </c>
      <c r="D1494" s="346" t="s">
        <v>1</v>
      </c>
      <c r="E1494" s="346" t="s">
        <v>103</v>
      </c>
      <c r="F1494" s="346">
        <v>2</v>
      </c>
      <c r="G1494" s="346">
        <v>0</v>
      </c>
      <c r="H1494" s="346">
        <v>3</v>
      </c>
      <c r="I1494" s="346"/>
      <c r="J1494" s="346" t="s">
        <v>15524</v>
      </c>
      <c r="K1494" s="346"/>
      <c r="L1494" s="346" t="s">
        <v>15534</v>
      </c>
      <c r="M1494" s="346" t="s">
        <v>15524</v>
      </c>
      <c r="N1494" s="346" t="s">
        <v>15526</v>
      </c>
      <c r="O1494" s="346" t="s">
        <v>16706</v>
      </c>
      <c r="P1494" s="346"/>
      <c r="Q1494" s="346"/>
      <c r="R1494" s="347">
        <f t="shared" si="280"/>
        <v>0</v>
      </c>
      <c r="S1494" s="347">
        <f t="shared" si="281"/>
        <v>0</v>
      </c>
      <c r="T1494" s="347">
        <f t="shared" si="282"/>
        <v>0</v>
      </c>
      <c r="U1494" s="347">
        <f t="shared" si="283"/>
        <v>0</v>
      </c>
      <c r="V1494" s="347">
        <f t="shared" si="284"/>
        <v>0</v>
      </c>
      <c r="W1494" s="347">
        <f t="shared" si="285"/>
        <v>0</v>
      </c>
      <c r="X1494" s="347">
        <f t="shared" si="286"/>
        <v>0</v>
      </c>
      <c r="Y1494" s="347">
        <f t="shared" si="287"/>
        <v>0</v>
      </c>
      <c r="Z1494" s="347">
        <f t="shared" si="288"/>
        <v>0</v>
      </c>
      <c r="AA1494" s="347">
        <f t="shared" si="289"/>
        <v>0</v>
      </c>
      <c r="AB1494" s="347" t="str">
        <f t="shared" si="290"/>
        <v/>
      </c>
      <c r="AC1494" s="347" t="str">
        <f t="shared" si="291"/>
        <v/>
      </c>
      <c r="AD1494" s="347" t="str">
        <f t="shared" si="292"/>
        <v/>
      </c>
      <c r="AE1494" s="347" t="str">
        <f t="shared" si="293"/>
        <v/>
      </c>
    </row>
    <row r="1495" spans="1:31" s="344" customFormat="1" ht="21" customHeight="1" x14ac:dyDescent="0.25">
      <c r="A1495" s="346" t="s">
        <v>14469</v>
      </c>
      <c r="B1495" s="346" t="s">
        <v>16756</v>
      </c>
      <c r="C1495" s="346" t="s">
        <v>14940</v>
      </c>
      <c r="D1495" s="346" t="s">
        <v>1</v>
      </c>
      <c r="E1495" s="346" t="s">
        <v>103</v>
      </c>
      <c r="F1495" s="346">
        <v>3</v>
      </c>
      <c r="G1495" s="346">
        <v>0</v>
      </c>
      <c r="H1495" s="346">
        <v>2</v>
      </c>
      <c r="I1495" s="346"/>
      <c r="J1495" s="346" t="s">
        <v>14940</v>
      </c>
      <c r="K1495" s="346"/>
      <c r="L1495" s="346" t="s">
        <v>14957</v>
      </c>
      <c r="M1495" s="346" t="s">
        <v>14940</v>
      </c>
      <c r="N1495" s="346" t="s">
        <v>126</v>
      </c>
      <c r="O1495" s="346" t="s">
        <v>14942</v>
      </c>
      <c r="P1495" s="346" t="s">
        <v>14943</v>
      </c>
      <c r="Q1495" s="346" t="s">
        <v>14944</v>
      </c>
      <c r="R1495" s="347">
        <f t="shared" si="280"/>
        <v>0</v>
      </c>
      <c r="S1495" s="347">
        <f t="shared" si="281"/>
        <v>0</v>
      </c>
      <c r="T1495" s="347">
        <f t="shared" si="282"/>
        <v>0</v>
      </c>
      <c r="U1495" s="347">
        <f t="shared" si="283"/>
        <v>0</v>
      </c>
      <c r="V1495" s="347">
        <f t="shared" si="284"/>
        <v>0</v>
      </c>
      <c r="W1495" s="347">
        <f t="shared" si="285"/>
        <v>0</v>
      </c>
      <c r="X1495" s="347">
        <f t="shared" si="286"/>
        <v>0</v>
      </c>
      <c r="Y1495" s="347">
        <f t="shared" si="287"/>
        <v>0</v>
      </c>
      <c r="Z1495" s="347">
        <f t="shared" si="288"/>
        <v>0</v>
      </c>
      <c r="AA1495" s="347">
        <f t="shared" si="289"/>
        <v>0</v>
      </c>
      <c r="AB1495" s="347" t="str">
        <f t="shared" si="290"/>
        <v/>
      </c>
      <c r="AC1495" s="347" t="str">
        <f t="shared" si="291"/>
        <v/>
      </c>
      <c r="AD1495" s="347" t="str">
        <f t="shared" si="292"/>
        <v/>
      </c>
      <c r="AE1495" s="347" t="str">
        <f t="shared" si="293"/>
        <v/>
      </c>
    </row>
    <row r="1496" spans="1:31" s="344" customFormat="1" ht="21" customHeight="1" x14ac:dyDescent="0.25">
      <c r="A1496" s="346" t="s">
        <v>14469</v>
      </c>
      <c r="B1496" s="346" t="s">
        <v>16757</v>
      </c>
      <c r="C1496" s="346" t="s">
        <v>14946</v>
      </c>
      <c r="D1496" s="346" t="s">
        <v>1</v>
      </c>
      <c r="E1496" s="346" t="s">
        <v>103</v>
      </c>
      <c r="F1496" s="346">
        <v>4</v>
      </c>
      <c r="G1496" s="346">
        <v>0</v>
      </c>
      <c r="H1496" s="346">
        <v>2</v>
      </c>
      <c r="I1496" s="346"/>
      <c r="J1496" s="346" t="s">
        <v>14946</v>
      </c>
      <c r="K1496" s="346"/>
      <c r="L1496" s="346" t="s">
        <v>14959</v>
      </c>
      <c r="M1496" s="346" t="s">
        <v>14946</v>
      </c>
      <c r="N1496" s="346" t="s">
        <v>14948</v>
      </c>
      <c r="O1496" s="346" t="s">
        <v>14949</v>
      </c>
      <c r="P1496" s="346" t="s">
        <v>14950</v>
      </c>
      <c r="Q1496" s="346" t="s">
        <v>14951</v>
      </c>
      <c r="R1496" s="347">
        <f t="shared" si="280"/>
        <v>0</v>
      </c>
      <c r="S1496" s="347">
        <f t="shared" si="281"/>
        <v>0</v>
      </c>
      <c r="T1496" s="347">
        <f t="shared" si="282"/>
        <v>0</v>
      </c>
      <c r="U1496" s="347">
        <f t="shared" si="283"/>
        <v>0</v>
      </c>
      <c r="V1496" s="347">
        <f t="shared" si="284"/>
        <v>0</v>
      </c>
      <c r="W1496" s="347">
        <f t="shared" si="285"/>
        <v>0</v>
      </c>
      <c r="X1496" s="347">
        <f t="shared" si="286"/>
        <v>0</v>
      </c>
      <c r="Y1496" s="347">
        <f t="shared" si="287"/>
        <v>0</v>
      </c>
      <c r="Z1496" s="347">
        <f t="shared" si="288"/>
        <v>0</v>
      </c>
      <c r="AA1496" s="347">
        <f t="shared" si="289"/>
        <v>0</v>
      </c>
      <c r="AB1496" s="347" t="str">
        <f t="shared" si="290"/>
        <v/>
      </c>
      <c r="AC1496" s="347" t="str">
        <f t="shared" si="291"/>
        <v/>
      </c>
      <c r="AD1496" s="347" t="str">
        <f t="shared" si="292"/>
        <v/>
      </c>
      <c r="AE1496" s="347" t="str">
        <f t="shared" si="293"/>
        <v/>
      </c>
    </row>
    <row r="1497" spans="1:31" s="344" customFormat="1" ht="21" customHeight="1" x14ac:dyDescent="0.25">
      <c r="A1497" s="346" t="s">
        <v>14469</v>
      </c>
      <c r="B1497" s="346" t="s">
        <v>16758</v>
      </c>
      <c r="C1497" s="346" t="s">
        <v>16759</v>
      </c>
      <c r="D1497" s="346" t="s">
        <v>1</v>
      </c>
      <c r="E1497" s="346" t="s">
        <v>14954</v>
      </c>
      <c r="F1497" s="346">
        <v>5</v>
      </c>
      <c r="G1497" s="346">
        <v>0</v>
      </c>
      <c r="H1497" s="346">
        <v>0</v>
      </c>
      <c r="I1497" s="346"/>
      <c r="J1497" s="346"/>
      <c r="K1497" s="346"/>
      <c r="L1497" s="346"/>
      <c r="M1497" s="346"/>
      <c r="N1497" s="346"/>
      <c r="O1497" s="346"/>
      <c r="P1497" s="346"/>
      <c r="Q1497" s="346"/>
      <c r="R1497" s="347">
        <f t="shared" si="280"/>
        <v>0</v>
      </c>
      <c r="S1497" s="347">
        <f t="shared" si="281"/>
        <v>0</v>
      </c>
      <c r="T1497" s="347">
        <f t="shared" si="282"/>
        <v>0</v>
      </c>
      <c r="U1497" s="347">
        <f t="shared" si="283"/>
        <v>0</v>
      </c>
      <c r="V1497" s="347">
        <f t="shared" si="284"/>
        <v>0</v>
      </c>
      <c r="W1497" s="347">
        <f t="shared" si="285"/>
        <v>0</v>
      </c>
      <c r="X1497" s="347">
        <f t="shared" si="286"/>
        <v>0</v>
      </c>
      <c r="Y1497" s="347">
        <f t="shared" si="287"/>
        <v>0</v>
      </c>
      <c r="Z1497" s="347">
        <f t="shared" si="288"/>
        <v>0</v>
      </c>
      <c r="AA1497" s="347">
        <f t="shared" si="289"/>
        <v>0</v>
      </c>
      <c r="AB1497" s="347" t="str">
        <f t="shared" si="290"/>
        <v/>
      </c>
      <c r="AC1497" s="347" t="str">
        <f t="shared" si="291"/>
        <v/>
      </c>
      <c r="AD1497" s="347" t="str">
        <f t="shared" si="292"/>
        <v/>
      </c>
      <c r="AE1497" s="347" t="str">
        <f t="shared" si="293"/>
        <v/>
      </c>
    </row>
    <row r="1498" spans="1:31" s="344" customFormat="1" ht="21" customHeight="1" x14ac:dyDescent="0.25">
      <c r="A1498" s="346" t="s">
        <v>14478</v>
      </c>
      <c r="B1498" s="346" t="s">
        <v>16760</v>
      </c>
      <c r="C1498" s="346" t="s">
        <v>15540</v>
      </c>
      <c r="D1498" s="346" t="s">
        <v>4</v>
      </c>
      <c r="E1498" s="346" t="s">
        <v>103</v>
      </c>
      <c r="F1498" s="346">
        <v>1</v>
      </c>
      <c r="G1498" s="346">
        <v>3</v>
      </c>
      <c r="H1498" s="346">
        <v>0</v>
      </c>
      <c r="I1498" s="346" t="s">
        <v>15540</v>
      </c>
      <c r="J1498" s="346"/>
      <c r="K1498" s="346" t="s">
        <v>15541</v>
      </c>
      <c r="L1498" s="346"/>
      <c r="M1498" s="346" t="s">
        <v>15540</v>
      </c>
      <c r="N1498" s="346" t="s">
        <v>15542</v>
      </c>
      <c r="O1498" s="346" t="s">
        <v>15543</v>
      </c>
      <c r="P1498" s="346" t="s">
        <v>11</v>
      </c>
      <c r="Q1498" s="346" t="s">
        <v>15544</v>
      </c>
      <c r="R1498" s="347">
        <f t="shared" si="280"/>
        <v>0</v>
      </c>
      <c r="S1498" s="347">
        <f t="shared" si="281"/>
        <v>0</v>
      </c>
      <c r="T1498" s="347">
        <f t="shared" si="282"/>
        <v>0</v>
      </c>
      <c r="U1498" s="347">
        <f t="shared" si="283"/>
        <v>0</v>
      </c>
      <c r="V1498" s="347">
        <f t="shared" si="284"/>
        <v>0</v>
      </c>
      <c r="W1498" s="347">
        <f t="shared" si="285"/>
        <v>0</v>
      </c>
      <c r="X1498" s="347">
        <f t="shared" si="286"/>
        <v>0</v>
      </c>
      <c r="Y1498" s="347">
        <f t="shared" si="287"/>
        <v>0</v>
      </c>
      <c r="Z1498" s="347">
        <f t="shared" si="288"/>
        <v>0</v>
      </c>
      <c r="AA1498" s="347">
        <f t="shared" si="289"/>
        <v>0</v>
      </c>
      <c r="AB1498" s="347" t="str">
        <f t="shared" si="290"/>
        <v/>
      </c>
      <c r="AC1498" s="347" t="str">
        <f t="shared" si="291"/>
        <v/>
      </c>
      <c r="AD1498" s="347" t="str">
        <f t="shared" si="292"/>
        <v/>
      </c>
      <c r="AE1498" s="347" t="str">
        <f t="shared" si="293"/>
        <v/>
      </c>
    </row>
    <row r="1499" spans="1:31" s="344" customFormat="1" ht="21" customHeight="1" x14ac:dyDescent="0.25">
      <c r="A1499" s="346" t="s">
        <v>14478</v>
      </c>
      <c r="B1499" s="346" t="s">
        <v>16761</v>
      </c>
      <c r="C1499" s="346" t="s">
        <v>15546</v>
      </c>
      <c r="D1499" s="346" t="s">
        <v>4</v>
      </c>
      <c r="E1499" s="346" t="s">
        <v>103</v>
      </c>
      <c r="F1499" s="346">
        <v>2</v>
      </c>
      <c r="G1499" s="346">
        <v>3</v>
      </c>
      <c r="H1499" s="346">
        <v>0</v>
      </c>
      <c r="I1499" s="346" t="s">
        <v>15546</v>
      </c>
      <c r="J1499" s="346"/>
      <c r="K1499" s="346" t="s">
        <v>15547</v>
      </c>
      <c r="L1499" s="346"/>
      <c r="M1499" s="346" t="s">
        <v>15546</v>
      </c>
      <c r="N1499" s="346" t="s">
        <v>15391</v>
      </c>
      <c r="O1499" s="346" t="s">
        <v>15393</v>
      </c>
      <c r="P1499" s="346" t="s">
        <v>15394</v>
      </c>
      <c r="Q1499" s="346" t="s">
        <v>15395</v>
      </c>
      <c r="R1499" s="347">
        <f t="shared" si="280"/>
        <v>0</v>
      </c>
      <c r="S1499" s="347">
        <f t="shared" si="281"/>
        <v>0</v>
      </c>
      <c r="T1499" s="347">
        <f t="shared" si="282"/>
        <v>0</v>
      </c>
      <c r="U1499" s="347">
        <f t="shared" si="283"/>
        <v>0</v>
      </c>
      <c r="V1499" s="347">
        <f t="shared" si="284"/>
        <v>0</v>
      </c>
      <c r="W1499" s="347">
        <f t="shared" si="285"/>
        <v>0</v>
      </c>
      <c r="X1499" s="347">
        <f t="shared" si="286"/>
        <v>0</v>
      </c>
      <c r="Y1499" s="347">
        <f t="shared" si="287"/>
        <v>0</v>
      </c>
      <c r="Z1499" s="347">
        <f t="shared" si="288"/>
        <v>0</v>
      </c>
      <c r="AA1499" s="347">
        <f t="shared" si="289"/>
        <v>0</v>
      </c>
      <c r="AB1499" s="347" t="str">
        <f t="shared" si="290"/>
        <v/>
      </c>
      <c r="AC1499" s="347" t="str">
        <f t="shared" si="291"/>
        <v/>
      </c>
      <c r="AD1499" s="347" t="str">
        <f t="shared" si="292"/>
        <v/>
      </c>
      <c r="AE1499" s="347" t="str">
        <f t="shared" si="293"/>
        <v/>
      </c>
    </row>
    <row r="1500" spans="1:31" s="344" customFormat="1" ht="21" customHeight="1" x14ac:dyDescent="0.25">
      <c r="A1500" s="346" t="s">
        <v>14478</v>
      </c>
      <c r="B1500" s="346" t="s">
        <v>16762</v>
      </c>
      <c r="C1500" s="346" t="s">
        <v>14933</v>
      </c>
      <c r="D1500" s="346" t="s">
        <v>4</v>
      </c>
      <c r="E1500" s="346" t="s">
        <v>103</v>
      </c>
      <c r="F1500" s="346">
        <v>3</v>
      </c>
      <c r="G1500" s="346">
        <v>3</v>
      </c>
      <c r="H1500" s="346">
        <v>0</v>
      </c>
      <c r="I1500" s="346" t="s">
        <v>14933</v>
      </c>
      <c r="J1500" s="346"/>
      <c r="K1500" s="346" t="s">
        <v>14934</v>
      </c>
      <c r="L1500" s="346"/>
      <c r="M1500" s="346" t="s">
        <v>14933</v>
      </c>
      <c r="N1500" s="346" t="s">
        <v>14935</v>
      </c>
      <c r="O1500" s="346" t="s">
        <v>14936</v>
      </c>
      <c r="P1500" s="346" t="s">
        <v>14937</v>
      </c>
      <c r="Q1500" s="346" t="s">
        <v>14938</v>
      </c>
      <c r="R1500" s="347">
        <f t="shared" si="280"/>
        <v>0</v>
      </c>
      <c r="S1500" s="347">
        <f t="shared" si="281"/>
        <v>0</v>
      </c>
      <c r="T1500" s="347">
        <f t="shared" si="282"/>
        <v>0</v>
      </c>
      <c r="U1500" s="347">
        <f t="shared" si="283"/>
        <v>0</v>
      </c>
      <c r="V1500" s="347">
        <f t="shared" si="284"/>
        <v>0</v>
      </c>
      <c r="W1500" s="347">
        <f t="shared" si="285"/>
        <v>0</v>
      </c>
      <c r="X1500" s="347">
        <f t="shared" si="286"/>
        <v>0</v>
      </c>
      <c r="Y1500" s="347">
        <f t="shared" si="287"/>
        <v>0</v>
      </c>
      <c r="Z1500" s="347">
        <f t="shared" si="288"/>
        <v>0</v>
      </c>
      <c r="AA1500" s="347">
        <f t="shared" si="289"/>
        <v>0</v>
      </c>
      <c r="AB1500" s="347" t="str">
        <f t="shared" si="290"/>
        <v/>
      </c>
      <c r="AC1500" s="347" t="str">
        <f t="shared" si="291"/>
        <v/>
      </c>
      <c r="AD1500" s="347" t="str">
        <f t="shared" si="292"/>
        <v/>
      </c>
      <c r="AE1500" s="347" t="str">
        <f t="shared" si="293"/>
        <v/>
      </c>
    </row>
    <row r="1501" spans="1:31" s="344" customFormat="1" ht="21" customHeight="1" x14ac:dyDescent="0.25">
      <c r="A1501" s="346" t="s">
        <v>14478</v>
      </c>
      <c r="B1501" s="346" t="s">
        <v>16763</v>
      </c>
      <c r="C1501" s="346" t="s">
        <v>14940</v>
      </c>
      <c r="D1501" s="346" t="s">
        <v>4</v>
      </c>
      <c r="E1501" s="346" t="s">
        <v>103</v>
      </c>
      <c r="F1501" s="346">
        <v>4</v>
      </c>
      <c r="G1501" s="346">
        <v>2</v>
      </c>
      <c r="H1501" s="346">
        <v>0</v>
      </c>
      <c r="I1501" s="346" t="s">
        <v>14940</v>
      </c>
      <c r="J1501" s="346"/>
      <c r="K1501" s="346" t="s">
        <v>14941</v>
      </c>
      <c r="L1501" s="346"/>
      <c r="M1501" s="346" t="s">
        <v>14940</v>
      </c>
      <c r="N1501" s="346" t="s">
        <v>126</v>
      </c>
      <c r="O1501" s="346" t="s">
        <v>14942</v>
      </c>
      <c r="P1501" s="346" t="s">
        <v>14943</v>
      </c>
      <c r="Q1501" s="346" t="s">
        <v>14944</v>
      </c>
      <c r="R1501" s="347">
        <f t="shared" si="280"/>
        <v>0</v>
      </c>
      <c r="S1501" s="347">
        <f t="shared" si="281"/>
        <v>0</v>
      </c>
      <c r="T1501" s="347">
        <f t="shared" si="282"/>
        <v>0</v>
      </c>
      <c r="U1501" s="347">
        <f t="shared" si="283"/>
        <v>0</v>
      </c>
      <c r="V1501" s="347">
        <f t="shared" si="284"/>
        <v>0</v>
      </c>
      <c r="W1501" s="347">
        <f t="shared" si="285"/>
        <v>0</v>
      </c>
      <c r="X1501" s="347">
        <f t="shared" si="286"/>
        <v>0</v>
      </c>
      <c r="Y1501" s="347">
        <f t="shared" si="287"/>
        <v>0</v>
      </c>
      <c r="Z1501" s="347">
        <f t="shared" si="288"/>
        <v>0</v>
      </c>
      <c r="AA1501" s="347">
        <f t="shared" si="289"/>
        <v>0</v>
      </c>
      <c r="AB1501" s="347" t="str">
        <f t="shared" si="290"/>
        <v/>
      </c>
      <c r="AC1501" s="347" t="str">
        <f t="shared" si="291"/>
        <v/>
      </c>
      <c r="AD1501" s="347" t="str">
        <f t="shared" si="292"/>
        <v/>
      </c>
      <c r="AE1501" s="347" t="str">
        <f t="shared" si="293"/>
        <v/>
      </c>
    </row>
    <row r="1502" spans="1:31" s="344" customFormat="1" ht="21" customHeight="1" x14ac:dyDescent="0.25">
      <c r="A1502" s="346" t="s">
        <v>14478</v>
      </c>
      <c r="B1502" s="346" t="s">
        <v>16764</v>
      </c>
      <c r="C1502" s="346" t="s">
        <v>14946</v>
      </c>
      <c r="D1502" s="346" t="s">
        <v>4</v>
      </c>
      <c r="E1502" s="346" t="s">
        <v>103</v>
      </c>
      <c r="F1502" s="346">
        <v>5</v>
      </c>
      <c r="G1502" s="346">
        <v>2</v>
      </c>
      <c r="H1502" s="346">
        <v>0</v>
      </c>
      <c r="I1502" s="346" t="s">
        <v>14946</v>
      </c>
      <c r="J1502" s="346"/>
      <c r="K1502" s="346" t="s">
        <v>14947</v>
      </c>
      <c r="L1502" s="346"/>
      <c r="M1502" s="346" t="s">
        <v>14946</v>
      </c>
      <c r="N1502" s="346" t="s">
        <v>14948</v>
      </c>
      <c r="O1502" s="346" t="s">
        <v>14949</v>
      </c>
      <c r="P1502" s="346" t="s">
        <v>14950</v>
      </c>
      <c r="Q1502" s="346" t="s">
        <v>14951</v>
      </c>
      <c r="R1502" s="347">
        <f t="shared" si="280"/>
        <v>0</v>
      </c>
      <c r="S1502" s="347">
        <f t="shared" si="281"/>
        <v>0</v>
      </c>
      <c r="T1502" s="347">
        <f t="shared" si="282"/>
        <v>0</v>
      </c>
      <c r="U1502" s="347">
        <f t="shared" si="283"/>
        <v>0</v>
      </c>
      <c r="V1502" s="347">
        <f t="shared" si="284"/>
        <v>0</v>
      </c>
      <c r="W1502" s="347">
        <f t="shared" si="285"/>
        <v>0</v>
      </c>
      <c r="X1502" s="347">
        <f t="shared" si="286"/>
        <v>0</v>
      </c>
      <c r="Y1502" s="347">
        <f t="shared" si="287"/>
        <v>0</v>
      </c>
      <c r="Z1502" s="347">
        <f t="shared" si="288"/>
        <v>0</v>
      </c>
      <c r="AA1502" s="347">
        <f t="shared" si="289"/>
        <v>0</v>
      </c>
      <c r="AB1502" s="347" t="str">
        <f t="shared" si="290"/>
        <v/>
      </c>
      <c r="AC1502" s="347" t="str">
        <f t="shared" si="291"/>
        <v/>
      </c>
      <c r="AD1502" s="347" t="str">
        <f t="shared" si="292"/>
        <v/>
      </c>
      <c r="AE1502" s="347" t="str">
        <f t="shared" si="293"/>
        <v/>
      </c>
    </row>
    <row r="1503" spans="1:31" s="344" customFormat="1" ht="21" customHeight="1" x14ac:dyDescent="0.25">
      <c r="A1503" s="346" t="s">
        <v>14478</v>
      </c>
      <c r="B1503" s="346" t="s">
        <v>16765</v>
      </c>
      <c r="C1503" s="346" t="s">
        <v>15540</v>
      </c>
      <c r="D1503" s="346" t="s">
        <v>1</v>
      </c>
      <c r="E1503" s="346" t="s">
        <v>103</v>
      </c>
      <c r="F1503" s="346">
        <v>1</v>
      </c>
      <c r="G1503" s="346">
        <v>0</v>
      </c>
      <c r="H1503" s="346">
        <v>3</v>
      </c>
      <c r="I1503" s="346"/>
      <c r="J1503" s="346" t="s">
        <v>15540</v>
      </c>
      <c r="K1503" s="346"/>
      <c r="L1503" s="346" t="s">
        <v>15552</v>
      </c>
      <c r="M1503" s="346" t="s">
        <v>15540</v>
      </c>
      <c r="N1503" s="346" t="s">
        <v>15542</v>
      </c>
      <c r="O1503" s="346" t="s">
        <v>15543</v>
      </c>
      <c r="P1503" s="346" t="s">
        <v>11</v>
      </c>
      <c r="Q1503" s="346" t="s">
        <v>15544</v>
      </c>
      <c r="R1503" s="347">
        <f t="shared" si="280"/>
        <v>0</v>
      </c>
      <c r="S1503" s="347">
        <f t="shared" si="281"/>
        <v>0</v>
      </c>
      <c r="T1503" s="347">
        <f t="shared" si="282"/>
        <v>0</v>
      </c>
      <c r="U1503" s="347">
        <f t="shared" si="283"/>
        <v>0</v>
      </c>
      <c r="V1503" s="347">
        <f t="shared" si="284"/>
        <v>0</v>
      </c>
      <c r="W1503" s="347">
        <f t="shared" si="285"/>
        <v>0</v>
      </c>
      <c r="X1503" s="347">
        <f t="shared" si="286"/>
        <v>0</v>
      </c>
      <c r="Y1503" s="347">
        <f t="shared" si="287"/>
        <v>0</v>
      </c>
      <c r="Z1503" s="347">
        <f t="shared" si="288"/>
        <v>0</v>
      </c>
      <c r="AA1503" s="347">
        <f t="shared" si="289"/>
        <v>0</v>
      </c>
      <c r="AB1503" s="347" t="str">
        <f t="shared" si="290"/>
        <v/>
      </c>
      <c r="AC1503" s="347" t="str">
        <f t="shared" si="291"/>
        <v/>
      </c>
      <c r="AD1503" s="347" t="str">
        <f t="shared" si="292"/>
        <v/>
      </c>
      <c r="AE1503" s="347" t="str">
        <f t="shared" si="293"/>
        <v/>
      </c>
    </row>
    <row r="1504" spans="1:31" s="344" customFormat="1" ht="21" customHeight="1" x14ac:dyDescent="0.25">
      <c r="A1504" s="346" t="s">
        <v>14478</v>
      </c>
      <c r="B1504" s="346" t="s">
        <v>16766</v>
      </c>
      <c r="C1504" s="346" t="s">
        <v>15546</v>
      </c>
      <c r="D1504" s="346" t="s">
        <v>1</v>
      </c>
      <c r="E1504" s="346" t="s">
        <v>103</v>
      </c>
      <c r="F1504" s="346">
        <v>2</v>
      </c>
      <c r="G1504" s="346">
        <v>0</v>
      </c>
      <c r="H1504" s="346">
        <v>3</v>
      </c>
      <c r="I1504" s="346"/>
      <c r="J1504" s="346" t="s">
        <v>15546</v>
      </c>
      <c r="K1504" s="346"/>
      <c r="L1504" s="346" t="s">
        <v>15554</v>
      </c>
      <c r="M1504" s="346" t="s">
        <v>15546</v>
      </c>
      <c r="N1504" s="346" t="s">
        <v>15391</v>
      </c>
      <c r="O1504" s="346" t="s">
        <v>15393</v>
      </c>
      <c r="P1504" s="346" t="s">
        <v>15394</v>
      </c>
      <c r="Q1504" s="346" t="s">
        <v>15395</v>
      </c>
      <c r="R1504" s="347">
        <f t="shared" si="280"/>
        <v>0</v>
      </c>
      <c r="S1504" s="347">
        <f t="shared" si="281"/>
        <v>0</v>
      </c>
      <c r="T1504" s="347">
        <f t="shared" si="282"/>
        <v>0</v>
      </c>
      <c r="U1504" s="347">
        <f t="shared" si="283"/>
        <v>0</v>
      </c>
      <c r="V1504" s="347">
        <f t="shared" si="284"/>
        <v>0</v>
      </c>
      <c r="W1504" s="347">
        <f t="shared" si="285"/>
        <v>0</v>
      </c>
      <c r="X1504" s="347">
        <f t="shared" si="286"/>
        <v>0</v>
      </c>
      <c r="Y1504" s="347">
        <f t="shared" si="287"/>
        <v>0</v>
      </c>
      <c r="Z1504" s="347">
        <f t="shared" si="288"/>
        <v>0</v>
      </c>
      <c r="AA1504" s="347">
        <f t="shared" si="289"/>
        <v>0</v>
      </c>
      <c r="AB1504" s="347" t="str">
        <f t="shared" si="290"/>
        <v/>
      </c>
      <c r="AC1504" s="347" t="str">
        <f t="shared" si="291"/>
        <v/>
      </c>
      <c r="AD1504" s="347" t="str">
        <f t="shared" si="292"/>
        <v/>
      </c>
      <c r="AE1504" s="347" t="str">
        <f t="shared" si="293"/>
        <v/>
      </c>
    </row>
    <row r="1505" spans="1:31" s="344" customFormat="1" ht="21" customHeight="1" x14ac:dyDescent="0.25">
      <c r="A1505" s="346" t="s">
        <v>14478</v>
      </c>
      <c r="B1505" s="346" t="s">
        <v>16767</v>
      </c>
      <c r="C1505" s="346" t="s">
        <v>14940</v>
      </c>
      <c r="D1505" s="346" t="s">
        <v>1</v>
      </c>
      <c r="E1505" s="346" t="s">
        <v>103</v>
      </c>
      <c r="F1505" s="346">
        <v>3</v>
      </c>
      <c r="G1505" s="346">
        <v>0</v>
      </c>
      <c r="H1505" s="346">
        <v>2</v>
      </c>
      <c r="I1505" s="346"/>
      <c r="J1505" s="346" t="s">
        <v>14940</v>
      </c>
      <c r="K1505" s="346"/>
      <c r="L1505" s="346" t="s">
        <v>14957</v>
      </c>
      <c r="M1505" s="346" t="s">
        <v>14940</v>
      </c>
      <c r="N1505" s="346" t="s">
        <v>126</v>
      </c>
      <c r="O1505" s="346" t="s">
        <v>14942</v>
      </c>
      <c r="P1505" s="346" t="s">
        <v>14943</v>
      </c>
      <c r="Q1505" s="346" t="s">
        <v>14944</v>
      </c>
      <c r="R1505" s="347">
        <f t="shared" si="280"/>
        <v>0</v>
      </c>
      <c r="S1505" s="347">
        <f t="shared" si="281"/>
        <v>0</v>
      </c>
      <c r="T1505" s="347">
        <f t="shared" si="282"/>
        <v>0</v>
      </c>
      <c r="U1505" s="347">
        <f t="shared" si="283"/>
        <v>0</v>
      </c>
      <c r="V1505" s="347">
        <f t="shared" si="284"/>
        <v>0</v>
      </c>
      <c r="W1505" s="347">
        <f t="shared" si="285"/>
        <v>0</v>
      </c>
      <c r="X1505" s="347">
        <f t="shared" si="286"/>
        <v>0</v>
      </c>
      <c r="Y1505" s="347">
        <f t="shared" si="287"/>
        <v>0</v>
      </c>
      <c r="Z1505" s="347">
        <f t="shared" si="288"/>
        <v>0</v>
      </c>
      <c r="AA1505" s="347">
        <f t="shared" si="289"/>
        <v>0</v>
      </c>
      <c r="AB1505" s="347" t="str">
        <f t="shared" si="290"/>
        <v/>
      </c>
      <c r="AC1505" s="347" t="str">
        <f t="shared" si="291"/>
        <v/>
      </c>
      <c r="AD1505" s="347" t="str">
        <f t="shared" si="292"/>
        <v/>
      </c>
      <c r="AE1505" s="347" t="str">
        <f t="shared" si="293"/>
        <v/>
      </c>
    </row>
    <row r="1506" spans="1:31" s="344" customFormat="1" ht="21" customHeight="1" x14ac:dyDescent="0.25">
      <c r="A1506" s="346" t="s">
        <v>14478</v>
      </c>
      <c r="B1506" s="346" t="s">
        <v>16768</v>
      </c>
      <c r="C1506" s="346" t="s">
        <v>14946</v>
      </c>
      <c r="D1506" s="346" t="s">
        <v>1</v>
      </c>
      <c r="E1506" s="346" t="s">
        <v>103</v>
      </c>
      <c r="F1506" s="346">
        <v>4</v>
      </c>
      <c r="G1506" s="346">
        <v>0</v>
      </c>
      <c r="H1506" s="346">
        <v>2</v>
      </c>
      <c r="I1506" s="346"/>
      <c r="J1506" s="346" t="s">
        <v>14946</v>
      </c>
      <c r="K1506" s="346"/>
      <c r="L1506" s="346" t="s">
        <v>14959</v>
      </c>
      <c r="M1506" s="346" t="s">
        <v>14946</v>
      </c>
      <c r="N1506" s="346" t="s">
        <v>14948</v>
      </c>
      <c r="O1506" s="346" t="s">
        <v>14949</v>
      </c>
      <c r="P1506" s="346" t="s">
        <v>14950</v>
      </c>
      <c r="Q1506" s="346" t="s">
        <v>14951</v>
      </c>
      <c r="R1506" s="347">
        <f t="shared" si="280"/>
        <v>0</v>
      </c>
      <c r="S1506" s="347">
        <f t="shared" si="281"/>
        <v>0</v>
      </c>
      <c r="T1506" s="347">
        <f t="shared" si="282"/>
        <v>0</v>
      </c>
      <c r="U1506" s="347">
        <f t="shared" si="283"/>
        <v>0</v>
      </c>
      <c r="V1506" s="347">
        <f t="shared" si="284"/>
        <v>0</v>
      </c>
      <c r="W1506" s="347">
        <f t="shared" si="285"/>
        <v>0</v>
      </c>
      <c r="X1506" s="347">
        <f t="shared" si="286"/>
        <v>0</v>
      </c>
      <c r="Y1506" s="347">
        <f t="shared" si="287"/>
        <v>0</v>
      </c>
      <c r="Z1506" s="347">
        <f t="shared" si="288"/>
        <v>0</v>
      </c>
      <c r="AA1506" s="347">
        <f t="shared" si="289"/>
        <v>0</v>
      </c>
      <c r="AB1506" s="347" t="str">
        <f t="shared" si="290"/>
        <v/>
      </c>
      <c r="AC1506" s="347" t="str">
        <f t="shared" si="291"/>
        <v/>
      </c>
      <c r="AD1506" s="347" t="str">
        <f t="shared" si="292"/>
        <v/>
      </c>
      <c r="AE1506" s="347" t="str">
        <f t="shared" si="293"/>
        <v/>
      </c>
    </row>
    <row r="1507" spans="1:31" s="344" customFormat="1" ht="21" customHeight="1" x14ac:dyDescent="0.25">
      <c r="A1507" s="346" t="s">
        <v>14478</v>
      </c>
      <c r="B1507" s="346" t="s">
        <v>16769</v>
      </c>
      <c r="C1507" s="346" t="s">
        <v>14961</v>
      </c>
      <c r="D1507" s="346" t="s">
        <v>1</v>
      </c>
      <c r="E1507" s="346" t="s">
        <v>103</v>
      </c>
      <c r="F1507" s="346">
        <v>5</v>
      </c>
      <c r="G1507" s="346">
        <v>0</v>
      </c>
      <c r="H1507" s="346">
        <v>1</v>
      </c>
      <c r="I1507" s="346"/>
      <c r="J1507" s="346" t="s">
        <v>14961</v>
      </c>
      <c r="K1507" s="346"/>
      <c r="L1507" s="346" t="s">
        <v>14962</v>
      </c>
      <c r="M1507" s="346" t="s">
        <v>14961</v>
      </c>
      <c r="N1507" s="346" t="s">
        <v>132</v>
      </c>
      <c r="O1507" s="346" t="s">
        <v>14963</v>
      </c>
      <c r="P1507" s="346" t="s">
        <v>14964</v>
      </c>
      <c r="Q1507" s="346" t="s">
        <v>14965</v>
      </c>
      <c r="R1507" s="347">
        <f t="shared" si="280"/>
        <v>0</v>
      </c>
      <c r="S1507" s="347">
        <f t="shared" si="281"/>
        <v>0</v>
      </c>
      <c r="T1507" s="347">
        <f t="shared" si="282"/>
        <v>0</v>
      </c>
      <c r="U1507" s="347">
        <f t="shared" si="283"/>
        <v>0</v>
      </c>
      <c r="V1507" s="347">
        <f t="shared" si="284"/>
        <v>0</v>
      </c>
      <c r="W1507" s="347">
        <f t="shared" si="285"/>
        <v>0</v>
      </c>
      <c r="X1507" s="347">
        <f t="shared" si="286"/>
        <v>0</v>
      </c>
      <c r="Y1507" s="347">
        <f t="shared" si="287"/>
        <v>0</v>
      </c>
      <c r="Z1507" s="347">
        <f t="shared" si="288"/>
        <v>0</v>
      </c>
      <c r="AA1507" s="347">
        <f t="shared" si="289"/>
        <v>0</v>
      </c>
      <c r="AB1507" s="347" t="str">
        <f t="shared" si="290"/>
        <v/>
      </c>
      <c r="AC1507" s="347" t="str">
        <f t="shared" si="291"/>
        <v/>
      </c>
      <c r="AD1507" s="347" t="str">
        <f t="shared" si="292"/>
        <v/>
      </c>
      <c r="AE1507" s="347" t="str">
        <f t="shared" si="293"/>
        <v/>
      </c>
    </row>
    <row r="1508" spans="1:31" s="344" customFormat="1" ht="21" customHeight="1" x14ac:dyDescent="0.25">
      <c r="A1508" s="346" t="s">
        <v>13930</v>
      </c>
      <c r="B1508" s="346" t="s">
        <v>16770</v>
      </c>
      <c r="C1508" s="346" t="s">
        <v>16771</v>
      </c>
      <c r="D1508" s="346" t="s">
        <v>4</v>
      </c>
      <c r="E1508" s="346" t="s">
        <v>103</v>
      </c>
      <c r="F1508" s="346">
        <v>1</v>
      </c>
      <c r="G1508" s="346">
        <v>4</v>
      </c>
      <c r="H1508" s="346">
        <v>0</v>
      </c>
      <c r="I1508" s="346" t="s">
        <v>16771</v>
      </c>
      <c r="J1508" s="346"/>
      <c r="K1508" s="346" t="s">
        <v>16772</v>
      </c>
      <c r="L1508" s="346"/>
      <c r="M1508" s="346" t="s">
        <v>16771</v>
      </c>
      <c r="N1508" s="346" t="s">
        <v>16773</v>
      </c>
      <c r="O1508" s="346" t="s">
        <v>16774</v>
      </c>
      <c r="P1508" s="346" t="s">
        <v>16775</v>
      </c>
      <c r="Q1508" s="346" t="s">
        <v>16776</v>
      </c>
      <c r="R1508" s="347">
        <f t="shared" si="280"/>
        <v>0</v>
      </c>
      <c r="S1508" s="347">
        <f t="shared" si="281"/>
        <v>0</v>
      </c>
      <c r="T1508" s="347">
        <f t="shared" si="282"/>
        <v>0</v>
      </c>
      <c r="U1508" s="347">
        <f t="shared" si="283"/>
        <v>0</v>
      </c>
      <c r="V1508" s="347">
        <f t="shared" si="284"/>
        <v>0</v>
      </c>
      <c r="W1508" s="347">
        <f t="shared" si="285"/>
        <v>0</v>
      </c>
      <c r="X1508" s="347">
        <f t="shared" si="286"/>
        <v>0</v>
      </c>
      <c r="Y1508" s="347">
        <f t="shared" si="287"/>
        <v>0</v>
      </c>
      <c r="Z1508" s="347">
        <f t="shared" si="288"/>
        <v>0</v>
      </c>
      <c r="AA1508" s="347">
        <f t="shared" si="289"/>
        <v>0</v>
      </c>
      <c r="AB1508" s="347" t="str">
        <f t="shared" si="290"/>
        <v/>
      </c>
      <c r="AC1508" s="347" t="str">
        <f t="shared" si="291"/>
        <v/>
      </c>
      <c r="AD1508" s="347" t="str">
        <f t="shared" si="292"/>
        <v/>
      </c>
      <c r="AE1508" s="347" t="str">
        <f t="shared" si="293"/>
        <v/>
      </c>
    </row>
    <row r="1509" spans="1:31" s="344" customFormat="1" ht="21" customHeight="1" x14ac:dyDescent="0.25">
      <c r="A1509" s="346" t="s">
        <v>13930</v>
      </c>
      <c r="B1509" s="346" t="s">
        <v>16777</v>
      </c>
      <c r="C1509" s="346" t="s">
        <v>16778</v>
      </c>
      <c r="D1509" s="346" t="s">
        <v>4</v>
      </c>
      <c r="E1509" s="346" t="s">
        <v>103</v>
      </c>
      <c r="F1509" s="346">
        <v>2</v>
      </c>
      <c r="G1509" s="346">
        <v>3</v>
      </c>
      <c r="H1509" s="346">
        <v>0</v>
      </c>
      <c r="I1509" s="346" t="s">
        <v>16778</v>
      </c>
      <c r="J1509" s="346"/>
      <c r="K1509" s="346" t="s">
        <v>16779</v>
      </c>
      <c r="L1509" s="346"/>
      <c r="M1509" s="346" t="s">
        <v>16778</v>
      </c>
      <c r="N1509" s="346" t="s">
        <v>14963</v>
      </c>
      <c r="O1509" s="346" t="s">
        <v>16780</v>
      </c>
      <c r="P1509" s="346" t="s">
        <v>16496</v>
      </c>
      <c r="Q1509" s="346" t="s">
        <v>16781</v>
      </c>
      <c r="R1509" s="347">
        <f t="shared" si="280"/>
        <v>0</v>
      </c>
      <c r="S1509" s="347">
        <f t="shared" si="281"/>
        <v>0</v>
      </c>
      <c r="T1509" s="347">
        <f t="shared" si="282"/>
        <v>0</v>
      </c>
      <c r="U1509" s="347">
        <f t="shared" si="283"/>
        <v>0</v>
      </c>
      <c r="V1509" s="347">
        <f t="shared" si="284"/>
        <v>0</v>
      </c>
      <c r="W1509" s="347">
        <f t="shared" si="285"/>
        <v>0</v>
      </c>
      <c r="X1509" s="347">
        <f t="shared" si="286"/>
        <v>0</v>
      </c>
      <c r="Y1509" s="347">
        <f t="shared" si="287"/>
        <v>0</v>
      </c>
      <c r="Z1509" s="347">
        <f t="shared" si="288"/>
        <v>0</v>
      </c>
      <c r="AA1509" s="347">
        <f t="shared" si="289"/>
        <v>0</v>
      </c>
      <c r="AB1509" s="347" t="str">
        <f t="shared" si="290"/>
        <v/>
      </c>
      <c r="AC1509" s="347" t="str">
        <f t="shared" si="291"/>
        <v/>
      </c>
      <c r="AD1509" s="347" t="str">
        <f t="shared" si="292"/>
        <v/>
      </c>
      <c r="AE1509" s="347" t="str">
        <f t="shared" si="293"/>
        <v/>
      </c>
    </row>
    <row r="1510" spans="1:31" s="344" customFormat="1" ht="21" customHeight="1" x14ac:dyDescent="0.25">
      <c r="A1510" s="346" t="s">
        <v>13930</v>
      </c>
      <c r="B1510" s="346" t="s">
        <v>16782</v>
      </c>
      <c r="C1510" s="346" t="s">
        <v>16783</v>
      </c>
      <c r="D1510" s="346" t="s">
        <v>4</v>
      </c>
      <c r="E1510" s="346" t="s">
        <v>103</v>
      </c>
      <c r="F1510" s="346">
        <v>3</v>
      </c>
      <c r="G1510" s="346">
        <v>3</v>
      </c>
      <c r="H1510" s="346">
        <v>0</v>
      </c>
      <c r="I1510" s="346" t="s">
        <v>16783</v>
      </c>
      <c r="J1510" s="346"/>
      <c r="K1510" s="346" t="s">
        <v>16784</v>
      </c>
      <c r="L1510" s="346"/>
      <c r="M1510" s="346" t="s">
        <v>16783</v>
      </c>
      <c r="N1510" s="346" t="s">
        <v>16785</v>
      </c>
      <c r="O1510" s="346" t="s">
        <v>16786</v>
      </c>
      <c r="P1510" s="346" t="s">
        <v>16781</v>
      </c>
      <c r="Q1510" s="346" t="s">
        <v>16787</v>
      </c>
      <c r="R1510" s="347">
        <f t="shared" si="280"/>
        <v>0</v>
      </c>
      <c r="S1510" s="347">
        <f t="shared" si="281"/>
        <v>0</v>
      </c>
      <c r="T1510" s="347">
        <f t="shared" si="282"/>
        <v>0</v>
      </c>
      <c r="U1510" s="347">
        <f t="shared" si="283"/>
        <v>0</v>
      </c>
      <c r="V1510" s="347">
        <f t="shared" si="284"/>
        <v>0</v>
      </c>
      <c r="W1510" s="347">
        <f t="shared" si="285"/>
        <v>0</v>
      </c>
      <c r="X1510" s="347">
        <f t="shared" si="286"/>
        <v>0</v>
      </c>
      <c r="Y1510" s="347">
        <f t="shared" si="287"/>
        <v>0</v>
      </c>
      <c r="Z1510" s="347">
        <f t="shared" si="288"/>
        <v>0</v>
      </c>
      <c r="AA1510" s="347">
        <f t="shared" si="289"/>
        <v>0</v>
      </c>
      <c r="AB1510" s="347" t="str">
        <f t="shared" si="290"/>
        <v/>
      </c>
      <c r="AC1510" s="347" t="str">
        <f t="shared" si="291"/>
        <v/>
      </c>
      <c r="AD1510" s="347" t="str">
        <f t="shared" si="292"/>
        <v/>
      </c>
      <c r="AE1510" s="347" t="str">
        <f t="shared" si="293"/>
        <v/>
      </c>
    </row>
    <row r="1511" spans="1:31" s="344" customFormat="1" ht="21" customHeight="1" x14ac:dyDescent="0.25">
      <c r="A1511" s="346" t="s">
        <v>13930</v>
      </c>
      <c r="B1511" s="346" t="s">
        <v>16788</v>
      </c>
      <c r="C1511" s="346" t="s">
        <v>16789</v>
      </c>
      <c r="D1511" s="346" t="s">
        <v>4</v>
      </c>
      <c r="E1511" s="346" t="s">
        <v>103</v>
      </c>
      <c r="F1511" s="346">
        <v>4</v>
      </c>
      <c r="G1511" s="346">
        <v>2</v>
      </c>
      <c r="H1511" s="346">
        <v>0</v>
      </c>
      <c r="I1511" s="346" t="s">
        <v>16789</v>
      </c>
      <c r="J1511" s="346"/>
      <c r="K1511" s="346" t="s">
        <v>16790</v>
      </c>
      <c r="L1511" s="346"/>
      <c r="M1511" s="346" t="s">
        <v>16789</v>
      </c>
      <c r="N1511" s="346" t="s">
        <v>16791</v>
      </c>
      <c r="O1511" s="346" t="s">
        <v>16792</v>
      </c>
      <c r="P1511" s="346" t="s">
        <v>16793</v>
      </c>
      <c r="Q1511" s="346" t="s">
        <v>16496</v>
      </c>
      <c r="R1511" s="347">
        <f t="shared" si="280"/>
        <v>0</v>
      </c>
      <c r="S1511" s="347">
        <f t="shared" si="281"/>
        <v>0</v>
      </c>
      <c r="T1511" s="347">
        <f t="shared" si="282"/>
        <v>0</v>
      </c>
      <c r="U1511" s="347">
        <f t="shared" si="283"/>
        <v>0</v>
      </c>
      <c r="V1511" s="347">
        <f t="shared" si="284"/>
        <v>0</v>
      </c>
      <c r="W1511" s="347">
        <f t="shared" si="285"/>
        <v>0</v>
      </c>
      <c r="X1511" s="347">
        <f t="shared" si="286"/>
        <v>0</v>
      </c>
      <c r="Y1511" s="347">
        <f t="shared" si="287"/>
        <v>0</v>
      </c>
      <c r="Z1511" s="347">
        <f t="shared" si="288"/>
        <v>0</v>
      </c>
      <c r="AA1511" s="347">
        <f t="shared" si="289"/>
        <v>0</v>
      </c>
      <c r="AB1511" s="347" t="str">
        <f t="shared" si="290"/>
        <v/>
      </c>
      <c r="AC1511" s="347" t="str">
        <f t="shared" si="291"/>
        <v/>
      </c>
      <c r="AD1511" s="347" t="str">
        <f t="shared" si="292"/>
        <v/>
      </c>
      <c r="AE1511" s="347" t="str">
        <f t="shared" si="293"/>
        <v/>
      </c>
    </row>
    <row r="1512" spans="1:31" s="344" customFormat="1" ht="21" customHeight="1" x14ac:dyDescent="0.25">
      <c r="A1512" s="346" t="s">
        <v>13930</v>
      </c>
      <c r="B1512" s="346" t="s">
        <v>16794</v>
      </c>
      <c r="C1512" s="346" t="s">
        <v>16795</v>
      </c>
      <c r="D1512" s="346" t="s">
        <v>4</v>
      </c>
      <c r="E1512" s="346" t="s">
        <v>103</v>
      </c>
      <c r="F1512" s="346">
        <v>5</v>
      </c>
      <c r="G1512" s="346">
        <v>2</v>
      </c>
      <c r="H1512" s="346">
        <v>0</v>
      </c>
      <c r="I1512" s="346" t="s">
        <v>16795</v>
      </c>
      <c r="J1512" s="346"/>
      <c r="K1512" s="346" t="s">
        <v>16796</v>
      </c>
      <c r="L1512" s="346"/>
      <c r="M1512" s="346" t="s">
        <v>16795</v>
      </c>
      <c r="N1512" s="346" t="s">
        <v>471</v>
      </c>
      <c r="O1512" s="346" t="s">
        <v>16797</v>
      </c>
      <c r="P1512" s="346" t="s">
        <v>16496</v>
      </c>
      <c r="Q1512" s="346" t="s">
        <v>16781</v>
      </c>
      <c r="R1512" s="347">
        <f t="shared" si="280"/>
        <v>0</v>
      </c>
      <c r="S1512" s="347">
        <f t="shared" si="281"/>
        <v>0</v>
      </c>
      <c r="T1512" s="347">
        <f t="shared" si="282"/>
        <v>0</v>
      </c>
      <c r="U1512" s="347">
        <f t="shared" si="283"/>
        <v>0</v>
      </c>
      <c r="V1512" s="347">
        <f t="shared" si="284"/>
        <v>0</v>
      </c>
      <c r="W1512" s="347">
        <f t="shared" si="285"/>
        <v>0</v>
      </c>
      <c r="X1512" s="347">
        <f t="shared" si="286"/>
        <v>0</v>
      </c>
      <c r="Y1512" s="347">
        <f t="shared" si="287"/>
        <v>0</v>
      </c>
      <c r="Z1512" s="347">
        <f t="shared" si="288"/>
        <v>0</v>
      </c>
      <c r="AA1512" s="347">
        <f t="shared" si="289"/>
        <v>0</v>
      </c>
      <c r="AB1512" s="347" t="str">
        <f t="shared" si="290"/>
        <v/>
      </c>
      <c r="AC1512" s="347" t="str">
        <f t="shared" si="291"/>
        <v/>
      </c>
      <c r="AD1512" s="347" t="str">
        <f t="shared" si="292"/>
        <v/>
      </c>
      <c r="AE1512" s="347" t="str">
        <f t="shared" si="293"/>
        <v/>
      </c>
    </row>
    <row r="1513" spans="1:31" s="344" customFormat="1" ht="21" customHeight="1" x14ac:dyDescent="0.25">
      <c r="A1513" s="346" t="s">
        <v>13930</v>
      </c>
      <c r="B1513" s="346" t="s">
        <v>16798</v>
      </c>
      <c r="C1513" s="346" t="s">
        <v>16771</v>
      </c>
      <c r="D1513" s="346" t="s">
        <v>1</v>
      </c>
      <c r="E1513" s="346" t="s">
        <v>103</v>
      </c>
      <c r="F1513" s="346">
        <v>1</v>
      </c>
      <c r="G1513" s="346">
        <v>0</v>
      </c>
      <c r="H1513" s="346">
        <v>3</v>
      </c>
      <c r="I1513" s="346"/>
      <c r="J1513" s="346" t="s">
        <v>16771</v>
      </c>
      <c r="K1513" s="346"/>
      <c r="L1513" s="346" t="s">
        <v>16799</v>
      </c>
      <c r="M1513" s="346" t="s">
        <v>16771</v>
      </c>
      <c r="N1513" s="346" t="s">
        <v>16773</v>
      </c>
      <c r="O1513" s="346" t="s">
        <v>16774</v>
      </c>
      <c r="P1513" s="346" t="s">
        <v>16775</v>
      </c>
      <c r="Q1513" s="346" t="s">
        <v>16776</v>
      </c>
      <c r="R1513" s="347">
        <f t="shared" si="280"/>
        <v>0</v>
      </c>
      <c r="S1513" s="347">
        <f t="shared" si="281"/>
        <v>0</v>
      </c>
      <c r="T1513" s="347">
        <f t="shared" si="282"/>
        <v>0</v>
      </c>
      <c r="U1513" s="347">
        <f t="shared" si="283"/>
        <v>0</v>
      </c>
      <c r="V1513" s="347">
        <f t="shared" si="284"/>
        <v>0</v>
      </c>
      <c r="W1513" s="347">
        <f t="shared" si="285"/>
        <v>0</v>
      </c>
      <c r="X1513" s="347">
        <f t="shared" si="286"/>
        <v>0</v>
      </c>
      <c r="Y1513" s="347">
        <f t="shared" si="287"/>
        <v>0</v>
      </c>
      <c r="Z1513" s="347">
        <f t="shared" si="288"/>
        <v>0</v>
      </c>
      <c r="AA1513" s="347">
        <f t="shared" si="289"/>
        <v>0</v>
      </c>
      <c r="AB1513" s="347" t="str">
        <f t="shared" si="290"/>
        <v/>
      </c>
      <c r="AC1513" s="347" t="str">
        <f t="shared" si="291"/>
        <v/>
      </c>
      <c r="AD1513" s="347" t="str">
        <f t="shared" si="292"/>
        <v/>
      </c>
      <c r="AE1513" s="347" t="str">
        <f t="shared" si="293"/>
        <v/>
      </c>
    </row>
    <row r="1514" spans="1:31" s="344" customFormat="1" ht="21" customHeight="1" x14ac:dyDescent="0.25">
      <c r="A1514" s="346" t="s">
        <v>13930</v>
      </c>
      <c r="B1514" s="346" t="s">
        <v>16800</v>
      </c>
      <c r="C1514" s="346" t="s">
        <v>16778</v>
      </c>
      <c r="D1514" s="346" t="s">
        <v>1</v>
      </c>
      <c r="E1514" s="346" t="s">
        <v>103</v>
      </c>
      <c r="F1514" s="346">
        <v>2</v>
      </c>
      <c r="G1514" s="346">
        <v>0</v>
      </c>
      <c r="H1514" s="346">
        <v>3</v>
      </c>
      <c r="I1514" s="346"/>
      <c r="J1514" s="346" t="s">
        <v>16778</v>
      </c>
      <c r="K1514" s="346"/>
      <c r="L1514" s="346" t="s">
        <v>16801</v>
      </c>
      <c r="M1514" s="346" t="s">
        <v>16778</v>
      </c>
      <c r="N1514" s="346" t="s">
        <v>14963</v>
      </c>
      <c r="O1514" s="346" t="s">
        <v>16780</v>
      </c>
      <c r="P1514" s="346" t="s">
        <v>16496</v>
      </c>
      <c r="Q1514" s="346" t="s">
        <v>16781</v>
      </c>
      <c r="R1514" s="347">
        <f t="shared" si="280"/>
        <v>0</v>
      </c>
      <c r="S1514" s="347">
        <f t="shared" si="281"/>
        <v>0</v>
      </c>
      <c r="T1514" s="347">
        <f t="shared" si="282"/>
        <v>0</v>
      </c>
      <c r="U1514" s="347">
        <f t="shared" si="283"/>
        <v>0</v>
      </c>
      <c r="V1514" s="347">
        <f t="shared" si="284"/>
        <v>0</v>
      </c>
      <c r="W1514" s="347">
        <f t="shared" si="285"/>
        <v>0</v>
      </c>
      <c r="X1514" s="347">
        <f t="shared" si="286"/>
        <v>0</v>
      </c>
      <c r="Y1514" s="347">
        <f t="shared" si="287"/>
        <v>0</v>
      </c>
      <c r="Z1514" s="347">
        <f t="shared" si="288"/>
        <v>0</v>
      </c>
      <c r="AA1514" s="347">
        <f t="shared" si="289"/>
        <v>0</v>
      </c>
      <c r="AB1514" s="347" t="str">
        <f t="shared" si="290"/>
        <v/>
      </c>
      <c r="AC1514" s="347" t="str">
        <f t="shared" si="291"/>
        <v/>
      </c>
      <c r="AD1514" s="347" t="str">
        <f t="shared" si="292"/>
        <v/>
      </c>
      <c r="AE1514" s="347" t="str">
        <f t="shared" si="293"/>
        <v/>
      </c>
    </row>
    <row r="1515" spans="1:31" s="344" customFormat="1" ht="21" customHeight="1" x14ac:dyDescent="0.25">
      <c r="A1515" s="346" t="s">
        <v>13930</v>
      </c>
      <c r="B1515" s="346" t="s">
        <v>16802</v>
      </c>
      <c r="C1515" s="346" t="s">
        <v>16789</v>
      </c>
      <c r="D1515" s="346" t="s">
        <v>1</v>
      </c>
      <c r="E1515" s="346" t="s">
        <v>103</v>
      </c>
      <c r="F1515" s="346">
        <v>3</v>
      </c>
      <c r="G1515" s="346">
        <v>0</v>
      </c>
      <c r="H1515" s="346">
        <v>2</v>
      </c>
      <c r="I1515" s="346"/>
      <c r="J1515" s="346" t="s">
        <v>16789</v>
      </c>
      <c r="K1515" s="346"/>
      <c r="L1515" s="346" t="s">
        <v>16803</v>
      </c>
      <c r="M1515" s="346" t="s">
        <v>16789</v>
      </c>
      <c r="N1515" s="346" t="s">
        <v>16791</v>
      </c>
      <c r="O1515" s="346" t="s">
        <v>16792</v>
      </c>
      <c r="P1515" s="346" t="s">
        <v>16793</v>
      </c>
      <c r="Q1515" s="346" t="s">
        <v>16496</v>
      </c>
      <c r="R1515" s="347">
        <f t="shared" si="280"/>
        <v>0</v>
      </c>
      <c r="S1515" s="347">
        <f t="shared" si="281"/>
        <v>0</v>
      </c>
      <c r="T1515" s="347">
        <f t="shared" si="282"/>
        <v>0</v>
      </c>
      <c r="U1515" s="347">
        <f t="shared" si="283"/>
        <v>0</v>
      </c>
      <c r="V1515" s="347">
        <f t="shared" si="284"/>
        <v>0</v>
      </c>
      <c r="W1515" s="347">
        <f t="shared" si="285"/>
        <v>0</v>
      </c>
      <c r="X1515" s="347">
        <f t="shared" si="286"/>
        <v>0</v>
      </c>
      <c r="Y1515" s="347">
        <f t="shared" si="287"/>
        <v>0</v>
      </c>
      <c r="Z1515" s="347">
        <f t="shared" si="288"/>
        <v>0</v>
      </c>
      <c r="AA1515" s="347">
        <f t="shared" si="289"/>
        <v>0</v>
      </c>
      <c r="AB1515" s="347" t="str">
        <f t="shared" si="290"/>
        <v/>
      </c>
      <c r="AC1515" s="347" t="str">
        <f t="shared" si="291"/>
        <v/>
      </c>
      <c r="AD1515" s="347" t="str">
        <f t="shared" si="292"/>
        <v/>
      </c>
      <c r="AE1515" s="347" t="str">
        <f t="shared" si="293"/>
        <v/>
      </c>
    </row>
    <row r="1516" spans="1:31" s="344" customFormat="1" ht="21" customHeight="1" x14ac:dyDescent="0.25">
      <c r="A1516" s="346" t="s">
        <v>13930</v>
      </c>
      <c r="B1516" s="346" t="s">
        <v>16804</v>
      </c>
      <c r="C1516" s="346" t="s">
        <v>16805</v>
      </c>
      <c r="D1516" s="346" t="s">
        <v>1</v>
      </c>
      <c r="E1516" s="346" t="s">
        <v>103</v>
      </c>
      <c r="F1516" s="346">
        <v>4</v>
      </c>
      <c r="G1516" s="346">
        <v>0</v>
      </c>
      <c r="H1516" s="346">
        <v>2</v>
      </c>
      <c r="I1516" s="346"/>
      <c r="J1516" s="346" t="s">
        <v>16805</v>
      </c>
      <c r="K1516" s="346"/>
      <c r="L1516" s="346" t="s">
        <v>16806</v>
      </c>
      <c r="M1516" s="346" t="s">
        <v>16805</v>
      </c>
      <c r="N1516" s="346" t="s">
        <v>15174</v>
      </c>
      <c r="O1516" s="346" t="s">
        <v>16807</v>
      </c>
      <c r="P1516" s="346" t="s">
        <v>16808</v>
      </c>
      <c r="Q1516" s="346" t="s">
        <v>16809</v>
      </c>
      <c r="R1516" s="347">
        <f t="shared" si="280"/>
        <v>0</v>
      </c>
      <c r="S1516" s="347">
        <f t="shared" si="281"/>
        <v>0</v>
      </c>
      <c r="T1516" s="347">
        <f t="shared" si="282"/>
        <v>0</v>
      </c>
      <c r="U1516" s="347">
        <f t="shared" si="283"/>
        <v>0</v>
      </c>
      <c r="V1516" s="347">
        <f t="shared" si="284"/>
        <v>0</v>
      </c>
      <c r="W1516" s="347">
        <f t="shared" si="285"/>
        <v>0</v>
      </c>
      <c r="X1516" s="347">
        <f t="shared" si="286"/>
        <v>0</v>
      </c>
      <c r="Y1516" s="347">
        <f t="shared" si="287"/>
        <v>0</v>
      </c>
      <c r="Z1516" s="347">
        <f t="shared" si="288"/>
        <v>0</v>
      </c>
      <c r="AA1516" s="347">
        <f t="shared" si="289"/>
        <v>0</v>
      </c>
      <c r="AB1516" s="347" t="str">
        <f t="shared" si="290"/>
        <v/>
      </c>
      <c r="AC1516" s="347" t="str">
        <f t="shared" si="291"/>
        <v/>
      </c>
      <c r="AD1516" s="347" t="str">
        <f t="shared" si="292"/>
        <v/>
      </c>
      <c r="AE1516" s="347" t="str">
        <f t="shared" si="293"/>
        <v/>
      </c>
    </row>
    <row r="1517" spans="1:31" s="344" customFormat="1" ht="21" customHeight="1" x14ac:dyDescent="0.25">
      <c r="A1517" s="346" t="s">
        <v>13930</v>
      </c>
      <c r="B1517" s="346" t="s">
        <v>16810</v>
      </c>
      <c r="C1517" s="346" t="s">
        <v>16811</v>
      </c>
      <c r="D1517" s="346" t="s">
        <v>1</v>
      </c>
      <c r="E1517" s="346" t="s">
        <v>14954</v>
      </c>
      <c r="F1517" s="346">
        <v>5</v>
      </c>
      <c r="G1517" s="346">
        <v>0</v>
      </c>
      <c r="H1517" s="346">
        <v>0</v>
      </c>
      <c r="I1517" s="346"/>
      <c r="J1517" s="346"/>
      <c r="K1517" s="346"/>
      <c r="L1517" s="346"/>
      <c r="M1517" s="346"/>
      <c r="N1517" s="346"/>
      <c r="O1517" s="346"/>
      <c r="P1517" s="346"/>
      <c r="Q1517" s="346"/>
      <c r="R1517" s="347">
        <f t="shared" si="280"/>
        <v>0</v>
      </c>
      <c r="S1517" s="347">
        <f t="shared" si="281"/>
        <v>0</v>
      </c>
      <c r="T1517" s="347">
        <f t="shared" si="282"/>
        <v>0</v>
      </c>
      <c r="U1517" s="347">
        <f t="shared" si="283"/>
        <v>0</v>
      </c>
      <c r="V1517" s="347">
        <f t="shared" si="284"/>
        <v>0</v>
      </c>
      <c r="W1517" s="347">
        <f t="shared" si="285"/>
        <v>0</v>
      </c>
      <c r="X1517" s="347">
        <f t="shared" si="286"/>
        <v>0</v>
      </c>
      <c r="Y1517" s="347">
        <f t="shared" si="287"/>
        <v>0</v>
      </c>
      <c r="Z1517" s="347">
        <f t="shared" si="288"/>
        <v>0</v>
      </c>
      <c r="AA1517" s="347">
        <f t="shared" si="289"/>
        <v>0</v>
      </c>
      <c r="AB1517" s="347" t="str">
        <f t="shared" si="290"/>
        <v/>
      </c>
      <c r="AC1517" s="347" t="str">
        <f t="shared" si="291"/>
        <v/>
      </c>
      <c r="AD1517" s="347" t="str">
        <f t="shared" si="292"/>
        <v/>
      </c>
      <c r="AE1517" s="347" t="str">
        <f t="shared" si="293"/>
        <v/>
      </c>
    </row>
    <row r="1518" spans="1:31" s="344" customFormat="1" ht="21" customHeight="1" x14ac:dyDescent="0.25">
      <c r="A1518" s="346" t="s">
        <v>13940</v>
      </c>
      <c r="B1518" s="346" t="s">
        <v>16812</v>
      </c>
      <c r="C1518" s="346" t="s">
        <v>15190</v>
      </c>
      <c r="D1518" s="346" t="s">
        <v>4</v>
      </c>
      <c r="E1518" s="346" t="s">
        <v>103</v>
      </c>
      <c r="F1518" s="346">
        <v>1</v>
      </c>
      <c r="G1518" s="346">
        <v>4</v>
      </c>
      <c r="H1518" s="346">
        <v>0</v>
      </c>
      <c r="I1518" s="346" t="s">
        <v>15190</v>
      </c>
      <c r="J1518" s="346"/>
      <c r="K1518" s="346" t="s">
        <v>16813</v>
      </c>
      <c r="L1518" s="346"/>
      <c r="M1518" s="346" t="s">
        <v>15190</v>
      </c>
      <c r="N1518" s="346" t="s">
        <v>16773</v>
      </c>
      <c r="O1518" s="346" t="s">
        <v>16814</v>
      </c>
      <c r="P1518" s="346" t="s">
        <v>15193</v>
      </c>
      <c r="Q1518" s="346" t="s">
        <v>16496</v>
      </c>
      <c r="R1518" s="347">
        <f t="shared" si="280"/>
        <v>0</v>
      </c>
      <c r="S1518" s="347">
        <f t="shared" si="281"/>
        <v>0</v>
      </c>
      <c r="T1518" s="347">
        <f t="shared" si="282"/>
        <v>0</v>
      </c>
      <c r="U1518" s="347">
        <f t="shared" si="283"/>
        <v>0</v>
      </c>
      <c r="V1518" s="347">
        <f t="shared" si="284"/>
        <v>0</v>
      </c>
      <c r="W1518" s="347">
        <f t="shared" si="285"/>
        <v>0</v>
      </c>
      <c r="X1518" s="347">
        <f t="shared" si="286"/>
        <v>0</v>
      </c>
      <c r="Y1518" s="347">
        <f t="shared" si="287"/>
        <v>0</v>
      </c>
      <c r="Z1518" s="347">
        <f t="shared" si="288"/>
        <v>0</v>
      </c>
      <c r="AA1518" s="347">
        <f t="shared" si="289"/>
        <v>0</v>
      </c>
      <c r="AB1518" s="347" t="str">
        <f t="shared" si="290"/>
        <v/>
      </c>
      <c r="AC1518" s="347" t="str">
        <f t="shared" si="291"/>
        <v/>
      </c>
      <c r="AD1518" s="347" t="str">
        <f t="shared" si="292"/>
        <v/>
      </c>
      <c r="AE1518" s="347" t="str">
        <f t="shared" si="293"/>
        <v/>
      </c>
    </row>
    <row r="1519" spans="1:31" s="344" customFormat="1" ht="21" customHeight="1" x14ac:dyDescent="0.25">
      <c r="A1519" s="346" t="s">
        <v>13940</v>
      </c>
      <c r="B1519" s="346" t="s">
        <v>16815</v>
      </c>
      <c r="C1519" s="346" t="s">
        <v>16816</v>
      </c>
      <c r="D1519" s="346" t="s">
        <v>4</v>
      </c>
      <c r="E1519" s="346" t="s">
        <v>103</v>
      </c>
      <c r="F1519" s="346">
        <v>2</v>
      </c>
      <c r="G1519" s="346">
        <v>3</v>
      </c>
      <c r="H1519" s="346">
        <v>0</v>
      </c>
      <c r="I1519" s="346" t="s">
        <v>16816</v>
      </c>
      <c r="J1519" s="346"/>
      <c r="K1519" s="346" t="s">
        <v>16817</v>
      </c>
      <c r="L1519" s="346"/>
      <c r="M1519" s="346" t="s">
        <v>16816</v>
      </c>
      <c r="N1519" s="346" t="s">
        <v>16818</v>
      </c>
      <c r="O1519" s="346" t="s">
        <v>2019</v>
      </c>
      <c r="P1519" s="346" t="s">
        <v>16819</v>
      </c>
      <c r="Q1519" s="346" t="s">
        <v>16496</v>
      </c>
      <c r="R1519" s="347">
        <f t="shared" si="280"/>
        <v>0</v>
      </c>
      <c r="S1519" s="347">
        <f t="shared" si="281"/>
        <v>0</v>
      </c>
      <c r="T1519" s="347">
        <f t="shared" si="282"/>
        <v>0</v>
      </c>
      <c r="U1519" s="347">
        <f t="shared" si="283"/>
        <v>0</v>
      </c>
      <c r="V1519" s="347">
        <f t="shared" si="284"/>
        <v>0</v>
      </c>
      <c r="W1519" s="347">
        <f t="shared" si="285"/>
        <v>0</v>
      </c>
      <c r="X1519" s="347">
        <f t="shared" si="286"/>
        <v>0</v>
      </c>
      <c r="Y1519" s="347">
        <f t="shared" si="287"/>
        <v>0</v>
      </c>
      <c r="Z1519" s="347">
        <f t="shared" si="288"/>
        <v>0</v>
      </c>
      <c r="AA1519" s="347">
        <f t="shared" si="289"/>
        <v>0</v>
      </c>
      <c r="AB1519" s="347" t="str">
        <f t="shared" si="290"/>
        <v/>
      </c>
      <c r="AC1519" s="347" t="str">
        <f t="shared" si="291"/>
        <v/>
      </c>
      <c r="AD1519" s="347" t="str">
        <f t="shared" si="292"/>
        <v/>
      </c>
      <c r="AE1519" s="347" t="str">
        <f t="shared" si="293"/>
        <v/>
      </c>
    </row>
    <row r="1520" spans="1:31" s="344" customFormat="1" ht="21" customHeight="1" x14ac:dyDescent="0.25">
      <c r="A1520" s="346" t="s">
        <v>13940</v>
      </c>
      <c r="B1520" s="346" t="s">
        <v>16820</v>
      </c>
      <c r="C1520" s="346" t="s">
        <v>16821</v>
      </c>
      <c r="D1520" s="346" t="s">
        <v>4</v>
      </c>
      <c r="E1520" s="346" t="s">
        <v>103</v>
      </c>
      <c r="F1520" s="346">
        <v>3</v>
      </c>
      <c r="G1520" s="346">
        <v>3</v>
      </c>
      <c r="H1520" s="346">
        <v>0</v>
      </c>
      <c r="I1520" s="346" t="s">
        <v>16821</v>
      </c>
      <c r="J1520" s="346"/>
      <c r="K1520" s="346" t="s">
        <v>16822</v>
      </c>
      <c r="L1520" s="346"/>
      <c r="M1520" s="346" t="s">
        <v>16821</v>
      </c>
      <c r="N1520" s="346" t="s">
        <v>16823</v>
      </c>
      <c r="O1520" s="346" t="s">
        <v>16824</v>
      </c>
      <c r="P1520" s="346" t="s">
        <v>15193</v>
      </c>
      <c r="Q1520" s="346" t="s">
        <v>16496</v>
      </c>
      <c r="R1520" s="347">
        <f t="shared" si="280"/>
        <v>0</v>
      </c>
      <c r="S1520" s="347">
        <f t="shared" si="281"/>
        <v>0</v>
      </c>
      <c r="T1520" s="347">
        <f t="shared" si="282"/>
        <v>0</v>
      </c>
      <c r="U1520" s="347">
        <f t="shared" si="283"/>
        <v>0</v>
      </c>
      <c r="V1520" s="347">
        <f t="shared" si="284"/>
        <v>0</v>
      </c>
      <c r="W1520" s="347">
        <f t="shared" si="285"/>
        <v>0</v>
      </c>
      <c r="X1520" s="347">
        <f t="shared" si="286"/>
        <v>0</v>
      </c>
      <c r="Y1520" s="347">
        <f t="shared" si="287"/>
        <v>0</v>
      </c>
      <c r="Z1520" s="347">
        <f t="shared" si="288"/>
        <v>0</v>
      </c>
      <c r="AA1520" s="347">
        <f t="shared" si="289"/>
        <v>0</v>
      </c>
      <c r="AB1520" s="347" t="str">
        <f t="shared" si="290"/>
        <v/>
      </c>
      <c r="AC1520" s="347" t="str">
        <f t="shared" si="291"/>
        <v/>
      </c>
      <c r="AD1520" s="347" t="str">
        <f t="shared" si="292"/>
        <v/>
      </c>
      <c r="AE1520" s="347" t="str">
        <f t="shared" si="293"/>
        <v/>
      </c>
    </row>
    <row r="1521" spans="1:31" s="344" customFormat="1" ht="21" customHeight="1" x14ac:dyDescent="0.25">
      <c r="A1521" s="346" t="s">
        <v>13940</v>
      </c>
      <c r="B1521" s="346" t="s">
        <v>16825</v>
      </c>
      <c r="C1521" s="346" t="s">
        <v>16826</v>
      </c>
      <c r="D1521" s="346" t="s">
        <v>4</v>
      </c>
      <c r="E1521" s="346" t="s">
        <v>103</v>
      </c>
      <c r="F1521" s="346">
        <v>4</v>
      </c>
      <c r="G1521" s="346">
        <v>2</v>
      </c>
      <c r="H1521" s="346">
        <v>0</v>
      </c>
      <c r="I1521" s="346" t="s">
        <v>16826</v>
      </c>
      <c r="J1521" s="346"/>
      <c r="K1521" s="346" t="s">
        <v>16827</v>
      </c>
      <c r="L1521" s="346"/>
      <c r="M1521" s="346" t="s">
        <v>16826</v>
      </c>
      <c r="N1521" s="346" t="s">
        <v>16828</v>
      </c>
      <c r="O1521" s="346" t="s">
        <v>16496</v>
      </c>
      <c r="P1521" s="346" t="s">
        <v>16781</v>
      </c>
      <c r="Q1521" s="346" t="s">
        <v>16829</v>
      </c>
      <c r="R1521" s="347">
        <f t="shared" si="280"/>
        <v>0</v>
      </c>
      <c r="S1521" s="347">
        <f t="shared" si="281"/>
        <v>0</v>
      </c>
      <c r="T1521" s="347">
        <f t="shared" si="282"/>
        <v>0</v>
      </c>
      <c r="U1521" s="347">
        <f t="shared" si="283"/>
        <v>0</v>
      </c>
      <c r="V1521" s="347">
        <f t="shared" si="284"/>
        <v>0</v>
      </c>
      <c r="W1521" s="347">
        <f t="shared" si="285"/>
        <v>0</v>
      </c>
      <c r="X1521" s="347">
        <f t="shared" si="286"/>
        <v>0</v>
      </c>
      <c r="Y1521" s="347">
        <f t="shared" si="287"/>
        <v>0</v>
      </c>
      <c r="Z1521" s="347">
        <f t="shared" si="288"/>
        <v>0</v>
      </c>
      <c r="AA1521" s="347">
        <f t="shared" si="289"/>
        <v>0</v>
      </c>
      <c r="AB1521" s="347" t="str">
        <f t="shared" si="290"/>
        <v/>
      </c>
      <c r="AC1521" s="347" t="str">
        <f t="shared" si="291"/>
        <v/>
      </c>
      <c r="AD1521" s="347" t="str">
        <f t="shared" si="292"/>
        <v/>
      </c>
      <c r="AE1521" s="347" t="str">
        <f t="shared" si="293"/>
        <v/>
      </c>
    </row>
    <row r="1522" spans="1:31" s="344" customFormat="1" ht="21" customHeight="1" x14ac:dyDescent="0.25">
      <c r="A1522" s="346" t="s">
        <v>13940</v>
      </c>
      <c r="B1522" s="346" t="s">
        <v>16830</v>
      </c>
      <c r="C1522" s="346" t="s">
        <v>16831</v>
      </c>
      <c r="D1522" s="346" t="s">
        <v>4</v>
      </c>
      <c r="E1522" s="346" t="s">
        <v>103</v>
      </c>
      <c r="F1522" s="346">
        <v>5</v>
      </c>
      <c r="G1522" s="346">
        <v>2</v>
      </c>
      <c r="H1522" s="346">
        <v>0</v>
      </c>
      <c r="I1522" s="346" t="s">
        <v>16831</v>
      </c>
      <c r="J1522" s="346"/>
      <c r="K1522" s="346" t="s">
        <v>16832</v>
      </c>
      <c r="L1522" s="346"/>
      <c r="M1522" s="346" t="s">
        <v>16831</v>
      </c>
      <c r="N1522" s="346" t="s">
        <v>14963</v>
      </c>
      <c r="O1522" s="346" t="s">
        <v>16774</v>
      </c>
      <c r="P1522" s="346" t="s">
        <v>16833</v>
      </c>
      <c r="Q1522" s="346" t="s">
        <v>16496</v>
      </c>
      <c r="R1522" s="347">
        <f t="shared" si="280"/>
        <v>0</v>
      </c>
      <c r="S1522" s="347">
        <f t="shared" si="281"/>
        <v>0</v>
      </c>
      <c r="T1522" s="347">
        <f t="shared" si="282"/>
        <v>0</v>
      </c>
      <c r="U1522" s="347">
        <f t="shared" si="283"/>
        <v>0</v>
      </c>
      <c r="V1522" s="347">
        <f t="shared" si="284"/>
        <v>0</v>
      </c>
      <c r="W1522" s="347">
        <f t="shared" si="285"/>
        <v>0</v>
      </c>
      <c r="X1522" s="347">
        <f t="shared" si="286"/>
        <v>0</v>
      </c>
      <c r="Y1522" s="347">
        <f t="shared" si="287"/>
        <v>0</v>
      </c>
      <c r="Z1522" s="347">
        <f t="shared" si="288"/>
        <v>0</v>
      </c>
      <c r="AA1522" s="347">
        <f t="shared" si="289"/>
        <v>0</v>
      </c>
      <c r="AB1522" s="347" t="str">
        <f t="shared" si="290"/>
        <v/>
      </c>
      <c r="AC1522" s="347" t="str">
        <f t="shared" si="291"/>
        <v/>
      </c>
      <c r="AD1522" s="347" t="str">
        <f t="shared" si="292"/>
        <v/>
      </c>
      <c r="AE1522" s="347" t="str">
        <f t="shared" si="293"/>
        <v/>
      </c>
    </row>
    <row r="1523" spans="1:31" s="344" customFormat="1" ht="21" customHeight="1" x14ac:dyDescent="0.25">
      <c r="A1523" s="346" t="s">
        <v>13940</v>
      </c>
      <c r="B1523" s="346" t="s">
        <v>16834</v>
      </c>
      <c r="C1523" s="346" t="s">
        <v>15190</v>
      </c>
      <c r="D1523" s="346" t="s">
        <v>1</v>
      </c>
      <c r="E1523" s="346" t="s">
        <v>103</v>
      </c>
      <c r="F1523" s="346">
        <v>1</v>
      </c>
      <c r="G1523" s="346">
        <v>0</v>
      </c>
      <c r="H1523" s="346">
        <v>3</v>
      </c>
      <c r="I1523" s="346"/>
      <c r="J1523" s="346" t="s">
        <v>15190</v>
      </c>
      <c r="K1523" s="346"/>
      <c r="L1523" s="346" t="s">
        <v>16835</v>
      </c>
      <c r="M1523" s="346" t="s">
        <v>15190</v>
      </c>
      <c r="N1523" s="346" t="s">
        <v>16773</v>
      </c>
      <c r="O1523" s="346" t="s">
        <v>16814</v>
      </c>
      <c r="P1523" s="346" t="s">
        <v>15193</v>
      </c>
      <c r="Q1523" s="346" t="s">
        <v>16496</v>
      </c>
      <c r="R1523" s="347">
        <f t="shared" si="280"/>
        <v>0</v>
      </c>
      <c r="S1523" s="347">
        <f t="shared" si="281"/>
        <v>0</v>
      </c>
      <c r="T1523" s="347">
        <f t="shared" si="282"/>
        <v>0</v>
      </c>
      <c r="U1523" s="347">
        <f t="shared" si="283"/>
        <v>0</v>
      </c>
      <c r="V1523" s="347">
        <f t="shared" si="284"/>
        <v>0</v>
      </c>
      <c r="W1523" s="347">
        <f t="shared" si="285"/>
        <v>0</v>
      </c>
      <c r="X1523" s="347">
        <f t="shared" si="286"/>
        <v>0</v>
      </c>
      <c r="Y1523" s="347">
        <f t="shared" si="287"/>
        <v>0</v>
      </c>
      <c r="Z1523" s="347">
        <f t="shared" si="288"/>
        <v>0</v>
      </c>
      <c r="AA1523" s="347">
        <f t="shared" si="289"/>
        <v>0</v>
      </c>
      <c r="AB1523" s="347" t="str">
        <f t="shared" si="290"/>
        <v/>
      </c>
      <c r="AC1523" s="347" t="str">
        <f t="shared" si="291"/>
        <v/>
      </c>
      <c r="AD1523" s="347" t="str">
        <f t="shared" si="292"/>
        <v/>
      </c>
      <c r="AE1523" s="347" t="str">
        <f t="shared" si="293"/>
        <v/>
      </c>
    </row>
    <row r="1524" spans="1:31" s="344" customFormat="1" ht="21" customHeight="1" x14ac:dyDescent="0.25">
      <c r="A1524" s="346" t="s">
        <v>13940</v>
      </c>
      <c r="B1524" s="346" t="s">
        <v>16836</v>
      </c>
      <c r="C1524" s="346" t="s">
        <v>16816</v>
      </c>
      <c r="D1524" s="346" t="s">
        <v>1</v>
      </c>
      <c r="E1524" s="346" t="s">
        <v>103</v>
      </c>
      <c r="F1524" s="346">
        <v>2</v>
      </c>
      <c r="G1524" s="346">
        <v>0</v>
      </c>
      <c r="H1524" s="346">
        <v>3</v>
      </c>
      <c r="I1524" s="346"/>
      <c r="J1524" s="346" t="s">
        <v>16816</v>
      </c>
      <c r="K1524" s="346"/>
      <c r="L1524" s="346" t="s">
        <v>16837</v>
      </c>
      <c r="M1524" s="346" t="s">
        <v>16816</v>
      </c>
      <c r="N1524" s="346" t="s">
        <v>16818</v>
      </c>
      <c r="O1524" s="346" t="s">
        <v>2019</v>
      </c>
      <c r="P1524" s="346" t="s">
        <v>16819</v>
      </c>
      <c r="Q1524" s="346" t="s">
        <v>16496</v>
      </c>
      <c r="R1524" s="347">
        <f t="shared" si="280"/>
        <v>0</v>
      </c>
      <c r="S1524" s="347">
        <f t="shared" si="281"/>
        <v>0</v>
      </c>
      <c r="T1524" s="347">
        <f t="shared" si="282"/>
        <v>0</v>
      </c>
      <c r="U1524" s="347">
        <f t="shared" si="283"/>
        <v>0</v>
      </c>
      <c r="V1524" s="347">
        <f t="shared" si="284"/>
        <v>0</v>
      </c>
      <c r="W1524" s="347">
        <f t="shared" si="285"/>
        <v>0</v>
      </c>
      <c r="X1524" s="347">
        <f t="shared" si="286"/>
        <v>0</v>
      </c>
      <c r="Y1524" s="347">
        <f t="shared" si="287"/>
        <v>0</v>
      </c>
      <c r="Z1524" s="347">
        <f t="shared" si="288"/>
        <v>0</v>
      </c>
      <c r="AA1524" s="347">
        <f t="shared" si="289"/>
        <v>0</v>
      </c>
      <c r="AB1524" s="347" t="str">
        <f t="shared" si="290"/>
        <v/>
      </c>
      <c r="AC1524" s="347" t="str">
        <f t="shared" si="291"/>
        <v/>
      </c>
      <c r="AD1524" s="347" t="str">
        <f t="shared" si="292"/>
        <v/>
      </c>
      <c r="AE1524" s="347" t="str">
        <f t="shared" si="293"/>
        <v/>
      </c>
    </row>
    <row r="1525" spans="1:31" s="344" customFormat="1" ht="21" customHeight="1" x14ac:dyDescent="0.25">
      <c r="A1525" s="346" t="s">
        <v>13940</v>
      </c>
      <c r="B1525" s="346" t="s">
        <v>16838</v>
      </c>
      <c r="C1525" s="346" t="s">
        <v>16826</v>
      </c>
      <c r="D1525" s="346" t="s">
        <v>1</v>
      </c>
      <c r="E1525" s="346" t="s">
        <v>103</v>
      </c>
      <c r="F1525" s="346">
        <v>3</v>
      </c>
      <c r="G1525" s="346">
        <v>0</v>
      </c>
      <c r="H1525" s="346">
        <v>2</v>
      </c>
      <c r="I1525" s="346"/>
      <c r="J1525" s="346" t="s">
        <v>16826</v>
      </c>
      <c r="K1525" s="346"/>
      <c r="L1525" s="346" t="s">
        <v>16839</v>
      </c>
      <c r="M1525" s="346" t="s">
        <v>16826</v>
      </c>
      <c r="N1525" s="346" t="s">
        <v>16828</v>
      </c>
      <c r="O1525" s="346" t="s">
        <v>16496</v>
      </c>
      <c r="P1525" s="346" t="s">
        <v>16781</v>
      </c>
      <c r="Q1525" s="346" t="s">
        <v>16829</v>
      </c>
      <c r="R1525" s="347">
        <f t="shared" si="280"/>
        <v>0</v>
      </c>
      <c r="S1525" s="347">
        <f t="shared" si="281"/>
        <v>0</v>
      </c>
      <c r="T1525" s="347">
        <f t="shared" si="282"/>
        <v>0</v>
      </c>
      <c r="U1525" s="347">
        <f t="shared" si="283"/>
        <v>0</v>
      </c>
      <c r="V1525" s="347">
        <f t="shared" si="284"/>
        <v>0</v>
      </c>
      <c r="W1525" s="347">
        <f t="shared" si="285"/>
        <v>0</v>
      </c>
      <c r="X1525" s="347">
        <f t="shared" si="286"/>
        <v>0</v>
      </c>
      <c r="Y1525" s="347">
        <f t="shared" si="287"/>
        <v>0</v>
      </c>
      <c r="Z1525" s="347">
        <f t="shared" si="288"/>
        <v>0</v>
      </c>
      <c r="AA1525" s="347">
        <f t="shared" si="289"/>
        <v>0</v>
      </c>
      <c r="AB1525" s="347" t="str">
        <f t="shared" si="290"/>
        <v/>
      </c>
      <c r="AC1525" s="347" t="str">
        <f t="shared" si="291"/>
        <v/>
      </c>
      <c r="AD1525" s="347" t="str">
        <f t="shared" si="292"/>
        <v/>
      </c>
      <c r="AE1525" s="347" t="str">
        <f t="shared" si="293"/>
        <v/>
      </c>
    </row>
    <row r="1526" spans="1:31" s="344" customFormat="1" ht="21" customHeight="1" x14ac:dyDescent="0.25">
      <c r="A1526" s="346" t="s">
        <v>13940</v>
      </c>
      <c r="B1526" s="346" t="s">
        <v>16840</v>
      </c>
      <c r="C1526" s="346" t="s">
        <v>16841</v>
      </c>
      <c r="D1526" s="346" t="s">
        <v>1</v>
      </c>
      <c r="E1526" s="346" t="s">
        <v>103</v>
      </c>
      <c r="F1526" s="346">
        <v>4</v>
      </c>
      <c r="G1526" s="346">
        <v>0</v>
      </c>
      <c r="H1526" s="346">
        <v>2</v>
      </c>
      <c r="I1526" s="346"/>
      <c r="J1526" s="346" t="s">
        <v>16841</v>
      </c>
      <c r="K1526" s="346"/>
      <c r="L1526" s="346" t="s">
        <v>16842</v>
      </c>
      <c r="M1526" s="346" t="s">
        <v>16841</v>
      </c>
      <c r="N1526" s="346" t="s">
        <v>1996</v>
      </c>
      <c r="O1526" s="346" t="s">
        <v>16843</v>
      </c>
      <c r="P1526" s="346" t="s">
        <v>16496</v>
      </c>
      <c r="Q1526" s="346" t="s">
        <v>16781</v>
      </c>
      <c r="R1526" s="347">
        <f t="shared" si="280"/>
        <v>0</v>
      </c>
      <c r="S1526" s="347">
        <f t="shared" si="281"/>
        <v>0</v>
      </c>
      <c r="T1526" s="347">
        <f t="shared" si="282"/>
        <v>0</v>
      </c>
      <c r="U1526" s="347">
        <f t="shared" si="283"/>
        <v>0</v>
      </c>
      <c r="V1526" s="347">
        <f t="shared" si="284"/>
        <v>0</v>
      </c>
      <c r="W1526" s="347">
        <f t="shared" si="285"/>
        <v>0</v>
      </c>
      <c r="X1526" s="347">
        <f t="shared" si="286"/>
        <v>0</v>
      </c>
      <c r="Y1526" s="347">
        <f t="shared" si="287"/>
        <v>0</v>
      </c>
      <c r="Z1526" s="347">
        <f t="shared" si="288"/>
        <v>0</v>
      </c>
      <c r="AA1526" s="347">
        <f t="shared" si="289"/>
        <v>0</v>
      </c>
      <c r="AB1526" s="347" t="str">
        <f t="shared" si="290"/>
        <v/>
      </c>
      <c r="AC1526" s="347" t="str">
        <f t="shared" si="291"/>
        <v/>
      </c>
      <c r="AD1526" s="347" t="str">
        <f t="shared" si="292"/>
        <v/>
      </c>
      <c r="AE1526" s="347" t="str">
        <f t="shared" si="293"/>
        <v/>
      </c>
    </row>
    <row r="1527" spans="1:31" s="344" customFormat="1" ht="21" customHeight="1" x14ac:dyDescent="0.25">
      <c r="A1527" s="346" t="s">
        <v>13940</v>
      </c>
      <c r="B1527" s="346" t="s">
        <v>16844</v>
      </c>
      <c r="C1527" s="346" t="s">
        <v>16845</v>
      </c>
      <c r="D1527" s="346" t="s">
        <v>1</v>
      </c>
      <c r="E1527" s="346" t="s">
        <v>14954</v>
      </c>
      <c r="F1527" s="346">
        <v>5</v>
      </c>
      <c r="G1527" s="346">
        <v>0</v>
      </c>
      <c r="H1527" s="346">
        <v>0</v>
      </c>
      <c r="I1527" s="346"/>
      <c r="J1527" s="346"/>
      <c r="K1527" s="346"/>
      <c r="L1527" s="346"/>
      <c r="M1527" s="346"/>
      <c r="N1527" s="346"/>
      <c r="O1527" s="346"/>
      <c r="P1527" s="346"/>
      <c r="Q1527" s="346"/>
      <c r="R1527" s="347">
        <f t="shared" si="280"/>
        <v>0</v>
      </c>
      <c r="S1527" s="347">
        <f t="shared" si="281"/>
        <v>0</v>
      </c>
      <c r="T1527" s="347">
        <f t="shared" si="282"/>
        <v>0</v>
      </c>
      <c r="U1527" s="347">
        <f t="shared" si="283"/>
        <v>0</v>
      </c>
      <c r="V1527" s="347">
        <f t="shared" si="284"/>
        <v>0</v>
      </c>
      <c r="W1527" s="347">
        <f t="shared" si="285"/>
        <v>0</v>
      </c>
      <c r="X1527" s="347">
        <f t="shared" si="286"/>
        <v>0</v>
      </c>
      <c r="Y1527" s="347">
        <f t="shared" si="287"/>
        <v>0</v>
      </c>
      <c r="Z1527" s="347">
        <f t="shared" si="288"/>
        <v>0</v>
      </c>
      <c r="AA1527" s="347">
        <f t="shared" si="289"/>
        <v>0</v>
      </c>
      <c r="AB1527" s="347" t="str">
        <f t="shared" si="290"/>
        <v/>
      </c>
      <c r="AC1527" s="347" t="str">
        <f t="shared" si="291"/>
        <v/>
      </c>
      <c r="AD1527" s="347" t="str">
        <f t="shared" si="292"/>
        <v/>
      </c>
      <c r="AE1527" s="347" t="str">
        <f t="shared" si="293"/>
        <v/>
      </c>
    </row>
    <row r="1528" spans="1:31" s="344" customFormat="1" ht="21" customHeight="1" x14ac:dyDescent="0.25">
      <c r="A1528" s="346" t="s">
        <v>13949</v>
      </c>
      <c r="B1528" s="346" t="s">
        <v>16846</v>
      </c>
      <c r="C1528" s="346" t="s">
        <v>16847</v>
      </c>
      <c r="D1528" s="346" t="s">
        <v>4</v>
      </c>
      <c r="E1528" s="346" t="s">
        <v>103</v>
      </c>
      <c r="F1528" s="346">
        <v>1</v>
      </c>
      <c r="G1528" s="346">
        <v>4</v>
      </c>
      <c r="H1528" s="346">
        <v>0</v>
      </c>
      <c r="I1528" s="346" t="s">
        <v>16847</v>
      </c>
      <c r="J1528" s="346"/>
      <c r="K1528" s="346" t="s">
        <v>16848</v>
      </c>
      <c r="L1528" s="346"/>
      <c r="M1528" s="346" t="s">
        <v>16847</v>
      </c>
      <c r="N1528" s="346" t="s">
        <v>16773</v>
      </c>
      <c r="O1528" s="346" t="s">
        <v>16849</v>
      </c>
      <c r="P1528" s="346" t="s">
        <v>16496</v>
      </c>
      <c r="Q1528" s="346" t="s">
        <v>16781</v>
      </c>
      <c r="R1528" s="347">
        <f t="shared" si="280"/>
        <v>0</v>
      </c>
      <c r="S1528" s="347">
        <f t="shared" si="281"/>
        <v>0</v>
      </c>
      <c r="T1528" s="347">
        <f t="shared" si="282"/>
        <v>0</v>
      </c>
      <c r="U1528" s="347">
        <f t="shared" si="283"/>
        <v>0</v>
      </c>
      <c r="V1528" s="347">
        <f t="shared" si="284"/>
        <v>0</v>
      </c>
      <c r="W1528" s="347">
        <f t="shared" si="285"/>
        <v>0</v>
      </c>
      <c r="X1528" s="347">
        <f t="shared" si="286"/>
        <v>0</v>
      </c>
      <c r="Y1528" s="347">
        <f t="shared" si="287"/>
        <v>0</v>
      </c>
      <c r="Z1528" s="347">
        <f t="shared" si="288"/>
        <v>0</v>
      </c>
      <c r="AA1528" s="347">
        <f t="shared" si="289"/>
        <v>0</v>
      </c>
      <c r="AB1528" s="347" t="str">
        <f t="shared" si="290"/>
        <v/>
      </c>
      <c r="AC1528" s="347" t="str">
        <f t="shared" si="291"/>
        <v/>
      </c>
      <c r="AD1528" s="347" t="str">
        <f t="shared" si="292"/>
        <v/>
      </c>
      <c r="AE1528" s="347" t="str">
        <f t="shared" si="293"/>
        <v/>
      </c>
    </row>
    <row r="1529" spans="1:31" s="344" customFormat="1" ht="21" customHeight="1" x14ac:dyDescent="0.25">
      <c r="A1529" s="346" t="s">
        <v>13949</v>
      </c>
      <c r="B1529" s="346" t="s">
        <v>16850</v>
      </c>
      <c r="C1529" s="346" t="s">
        <v>16851</v>
      </c>
      <c r="D1529" s="346" t="s">
        <v>4</v>
      </c>
      <c r="E1529" s="346" t="s">
        <v>103</v>
      </c>
      <c r="F1529" s="346">
        <v>2</v>
      </c>
      <c r="G1529" s="346">
        <v>3</v>
      </c>
      <c r="H1529" s="346">
        <v>0</v>
      </c>
      <c r="I1529" s="346" t="s">
        <v>16851</v>
      </c>
      <c r="J1529" s="346"/>
      <c r="K1529" s="346" t="s">
        <v>16852</v>
      </c>
      <c r="L1529" s="346"/>
      <c r="M1529" s="346" t="s">
        <v>16851</v>
      </c>
      <c r="N1529" s="346" t="s">
        <v>14963</v>
      </c>
      <c r="O1529" s="346" t="s">
        <v>16849</v>
      </c>
      <c r="P1529" s="346" t="s">
        <v>16496</v>
      </c>
      <c r="Q1529" s="346" t="s">
        <v>16781</v>
      </c>
      <c r="R1529" s="347">
        <f t="shared" si="280"/>
        <v>0</v>
      </c>
      <c r="S1529" s="347">
        <f t="shared" si="281"/>
        <v>0</v>
      </c>
      <c r="T1529" s="347">
        <f t="shared" si="282"/>
        <v>0</v>
      </c>
      <c r="U1529" s="347">
        <f t="shared" si="283"/>
        <v>0</v>
      </c>
      <c r="V1529" s="347">
        <f t="shared" si="284"/>
        <v>0</v>
      </c>
      <c r="W1529" s="347">
        <f t="shared" si="285"/>
        <v>0</v>
      </c>
      <c r="X1529" s="347">
        <f t="shared" si="286"/>
        <v>0</v>
      </c>
      <c r="Y1529" s="347">
        <f t="shared" si="287"/>
        <v>0</v>
      </c>
      <c r="Z1529" s="347">
        <f t="shared" si="288"/>
        <v>0</v>
      </c>
      <c r="AA1529" s="347">
        <f t="shared" si="289"/>
        <v>0</v>
      </c>
      <c r="AB1529" s="347" t="str">
        <f t="shared" si="290"/>
        <v/>
      </c>
      <c r="AC1529" s="347" t="str">
        <f t="shared" si="291"/>
        <v/>
      </c>
      <c r="AD1529" s="347" t="str">
        <f t="shared" si="292"/>
        <v/>
      </c>
      <c r="AE1529" s="347" t="str">
        <f t="shared" si="293"/>
        <v/>
      </c>
    </row>
    <row r="1530" spans="1:31" s="344" customFormat="1" ht="21" customHeight="1" x14ac:dyDescent="0.25">
      <c r="A1530" s="346" t="s">
        <v>13949</v>
      </c>
      <c r="B1530" s="346" t="s">
        <v>16853</v>
      </c>
      <c r="C1530" s="346" t="s">
        <v>16854</v>
      </c>
      <c r="D1530" s="346" t="s">
        <v>4</v>
      </c>
      <c r="E1530" s="346" t="s">
        <v>103</v>
      </c>
      <c r="F1530" s="346">
        <v>3</v>
      </c>
      <c r="G1530" s="346">
        <v>3</v>
      </c>
      <c r="H1530" s="346">
        <v>0</v>
      </c>
      <c r="I1530" s="346" t="s">
        <v>16854</v>
      </c>
      <c r="J1530" s="346"/>
      <c r="K1530" s="346" t="s">
        <v>16855</v>
      </c>
      <c r="L1530" s="346"/>
      <c r="M1530" s="346" t="s">
        <v>16854</v>
      </c>
      <c r="N1530" s="346" t="s">
        <v>16856</v>
      </c>
      <c r="O1530" s="346" t="s">
        <v>16824</v>
      </c>
      <c r="P1530" s="346" t="s">
        <v>16496</v>
      </c>
      <c r="Q1530" s="346" t="s">
        <v>16781</v>
      </c>
      <c r="R1530" s="347">
        <f t="shared" si="280"/>
        <v>0</v>
      </c>
      <c r="S1530" s="347">
        <f t="shared" si="281"/>
        <v>0</v>
      </c>
      <c r="T1530" s="347">
        <f t="shared" si="282"/>
        <v>0</v>
      </c>
      <c r="U1530" s="347">
        <f t="shared" si="283"/>
        <v>0</v>
      </c>
      <c r="V1530" s="347">
        <f t="shared" si="284"/>
        <v>0</v>
      </c>
      <c r="W1530" s="347">
        <f t="shared" si="285"/>
        <v>0</v>
      </c>
      <c r="X1530" s="347">
        <f t="shared" si="286"/>
        <v>0</v>
      </c>
      <c r="Y1530" s="347">
        <f t="shared" si="287"/>
        <v>0</v>
      </c>
      <c r="Z1530" s="347">
        <f t="shared" si="288"/>
        <v>0</v>
      </c>
      <c r="AA1530" s="347">
        <f t="shared" si="289"/>
        <v>0</v>
      </c>
      <c r="AB1530" s="347" t="str">
        <f t="shared" si="290"/>
        <v/>
      </c>
      <c r="AC1530" s="347" t="str">
        <f t="shared" si="291"/>
        <v/>
      </c>
      <c r="AD1530" s="347" t="str">
        <f t="shared" si="292"/>
        <v/>
      </c>
      <c r="AE1530" s="347" t="str">
        <f t="shared" si="293"/>
        <v/>
      </c>
    </row>
    <row r="1531" spans="1:31" s="344" customFormat="1" ht="21" customHeight="1" x14ac:dyDescent="0.25">
      <c r="A1531" s="346" t="s">
        <v>13949</v>
      </c>
      <c r="B1531" s="346" t="s">
        <v>16857</v>
      </c>
      <c r="C1531" s="346" t="s">
        <v>16858</v>
      </c>
      <c r="D1531" s="346" t="s">
        <v>4</v>
      </c>
      <c r="E1531" s="346" t="s">
        <v>103</v>
      </c>
      <c r="F1531" s="346">
        <v>4</v>
      </c>
      <c r="G1531" s="346">
        <v>2</v>
      </c>
      <c r="H1531" s="346">
        <v>0</v>
      </c>
      <c r="I1531" s="346" t="s">
        <v>16858</v>
      </c>
      <c r="J1531" s="346"/>
      <c r="K1531" s="346" t="s">
        <v>16859</v>
      </c>
      <c r="L1531" s="346"/>
      <c r="M1531" s="346" t="s">
        <v>16858</v>
      </c>
      <c r="N1531" s="346" t="s">
        <v>16860</v>
      </c>
      <c r="O1531" s="346" t="s">
        <v>471</v>
      </c>
      <c r="P1531" s="346" t="s">
        <v>16496</v>
      </c>
      <c r="Q1531" s="346" t="s">
        <v>16781</v>
      </c>
      <c r="R1531" s="347">
        <f t="shared" si="280"/>
        <v>0</v>
      </c>
      <c r="S1531" s="347">
        <f t="shared" si="281"/>
        <v>0</v>
      </c>
      <c r="T1531" s="347">
        <f t="shared" si="282"/>
        <v>0</v>
      </c>
      <c r="U1531" s="347">
        <f t="shared" si="283"/>
        <v>0</v>
      </c>
      <c r="V1531" s="347">
        <f t="shared" si="284"/>
        <v>0</v>
      </c>
      <c r="W1531" s="347">
        <f t="shared" si="285"/>
        <v>0</v>
      </c>
      <c r="X1531" s="347">
        <f t="shared" si="286"/>
        <v>0</v>
      </c>
      <c r="Y1531" s="347">
        <f t="shared" si="287"/>
        <v>0</v>
      </c>
      <c r="Z1531" s="347">
        <f t="shared" si="288"/>
        <v>0</v>
      </c>
      <c r="AA1531" s="347">
        <f t="shared" si="289"/>
        <v>0</v>
      </c>
      <c r="AB1531" s="347" t="str">
        <f t="shared" si="290"/>
        <v/>
      </c>
      <c r="AC1531" s="347" t="str">
        <f t="shared" si="291"/>
        <v/>
      </c>
      <c r="AD1531" s="347" t="str">
        <f t="shared" si="292"/>
        <v/>
      </c>
      <c r="AE1531" s="347" t="str">
        <f t="shared" si="293"/>
        <v/>
      </c>
    </row>
    <row r="1532" spans="1:31" s="344" customFormat="1" ht="21" customHeight="1" x14ac:dyDescent="0.25">
      <c r="A1532" s="346" t="s">
        <v>13949</v>
      </c>
      <c r="B1532" s="346" t="s">
        <v>16861</v>
      </c>
      <c r="C1532" s="346" t="s">
        <v>16862</v>
      </c>
      <c r="D1532" s="346" t="s">
        <v>4</v>
      </c>
      <c r="E1532" s="346" t="s">
        <v>103</v>
      </c>
      <c r="F1532" s="346">
        <v>5</v>
      </c>
      <c r="G1532" s="346">
        <v>2</v>
      </c>
      <c r="H1532" s="346">
        <v>0</v>
      </c>
      <c r="I1532" s="346" t="s">
        <v>16862</v>
      </c>
      <c r="J1532" s="346"/>
      <c r="K1532" s="346" t="s">
        <v>16863</v>
      </c>
      <c r="L1532" s="346"/>
      <c r="M1532" s="346" t="s">
        <v>16862</v>
      </c>
      <c r="N1532" s="346" t="s">
        <v>16864</v>
      </c>
      <c r="O1532" s="346" t="s">
        <v>16865</v>
      </c>
      <c r="P1532" s="346" t="s">
        <v>16866</v>
      </c>
      <c r="Q1532" s="346" t="s">
        <v>16496</v>
      </c>
      <c r="R1532" s="347">
        <f t="shared" ref="R1532:R1595" si="294">IF(AND($A1532=$B$20,$D1532="PRO",$E1532="POS"),1,0)</f>
        <v>0</v>
      </c>
      <c r="S1532" s="347">
        <f t="shared" ref="S1532:S1595" si="295">IF(AND($A1532=$B$20,$D1532="CFA",$E1532="POS"),1,0)</f>
        <v>0</v>
      </c>
      <c r="T1532" s="347">
        <f t="shared" ref="T1532:T1595" si="296">IF($R1532=0,0,IF(OR(AND($M1532&lt;&gt;"",ISNUMBER(SEARCH($M1532,$B$5))),AND($N1532&lt;&gt;"",ISNUMBER(SEARCH($N1532,$B$5)),OR($O1532="",ISNUMBER(SEARCH($O1532,$B$5))))),1,0))</f>
        <v>0</v>
      </c>
      <c r="U1532" s="347">
        <f t="shared" ref="U1532:U1595" si="297">IF($R1532=0,0,IF(OR(AND($M1532&lt;&gt;"",ISNUMBER(SEARCH($M1532,$B$5&amp;" "&amp;$B$10))),AND($N1532&lt;&gt;"",ISNUMBER(SEARCH($N1532,$B$5&amp;" "&amp;$B$10)),OR($O1532="",ISNUMBER(SEARCH($O1532,$B$5&amp;" "&amp;$B$10))))),1,0))</f>
        <v>0</v>
      </c>
      <c r="V1532" s="347">
        <f t="shared" ref="V1532:V1595" si="298">IF($S1532=0,0,IF(OR(AND($M1532&lt;&gt;"",ISNUMBER(SEARCH($M1532,$D$5))),AND($N1532&lt;&gt;"",ISNUMBER(SEARCH($N1532,$D$5)),OR($O1532="",ISNUMBER(SEARCH($O1532,$D$5))))),1,0))</f>
        <v>0</v>
      </c>
      <c r="W1532" s="347">
        <f t="shared" ref="W1532:W1595" si="299">IF($S1532=0,0,IF(OR(AND($M1532&lt;&gt;"",ISNUMBER(SEARCH($M1532,$D$5&amp;" "&amp;$D$10))),AND($N1532&lt;&gt;"",ISNUMBER(SEARCH($N1532,$D$5&amp;" "&amp;$D$10)),OR($O1532="",ISNUMBER(SEARCH($O1532,$D$5&amp;" "&amp;$D$10))))),1,0))</f>
        <v>0</v>
      </c>
      <c r="X1532" s="347">
        <f t="shared" ref="X1532:X1595" si="300">IF($T1532=1,$G1532,0)</f>
        <v>0</v>
      </c>
      <c r="Y1532" s="347">
        <f t="shared" ref="Y1532:Y1595" si="301">IF($U1532=1,$G1532,0)</f>
        <v>0</v>
      </c>
      <c r="Z1532" s="347">
        <f t="shared" ref="Z1532:Z1595" si="302">IF($V1532=1,$H1532,0)</f>
        <v>0</v>
      </c>
      <c r="AA1532" s="347">
        <f t="shared" ref="AA1532:AA1595" si="303">IF($W1532=1,$H1532,0)</f>
        <v>0</v>
      </c>
      <c r="AB1532" s="347" t="str">
        <f t="shared" ref="AB1532:AB1595" si="304">IF(AND($R1532=1,$T1532=0),$F1532+ROW()/100000,"")</f>
        <v/>
      </c>
      <c r="AC1532" s="347" t="str">
        <f t="shared" ref="AC1532:AC1595" si="305">IF(AND($R1532=1,$U1532=0),$F1532+ROW()/100000,"")</f>
        <v/>
      </c>
      <c r="AD1532" s="347" t="str">
        <f t="shared" ref="AD1532:AD1595" si="306">IF(AND($S1532=1,$V1532=0),$F1532+ROW()/100000,"")</f>
        <v/>
      </c>
      <c r="AE1532" s="347" t="str">
        <f t="shared" ref="AE1532:AE1595" si="307">IF(AND($S1532=1,$W1532=0),$F1532+ROW()/100000,"")</f>
        <v/>
      </c>
    </row>
    <row r="1533" spans="1:31" s="344" customFormat="1" ht="21" customHeight="1" x14ac:dyDescent="0.25">
      <c r="A1533" s="346" t="s">
        <v>13949</v>
      </c>
      <c r="B1533" s="346" t="s">
        <v>16867</v>
      </c>
      <c r="C1533" s="346" t="s">
        <v>16847</v>
      </c>
      <c r="D1533" s="346" t="s">
        <v>1</v>
      </c>
      <c r="E1533" s="346" t="s">
        <v>103</v>
      </c>
      <c r="F1533" s="346">
        <v>1</v>
      </c>
      <c r="G1533" s="346">
        <v>0</v>
      </c>
      <c r="H1533" s="346">
        <v>3</v>
      </c>
      <c r="I1533" s="346"/>
      <c r="J1533" s="346" t="s">
        <v>16847</v>
      </c>
      <c r="K1533" s="346"/>
      <c r="L1533" s="346" t="s">
        <v>16868</v>
      </c>
      <c r="M1533" s="346" t="s">
        <v>16847</v>
      </c>
      <c r="N1533" s="346" t="s">
        <v>16773</v>
      </c>
      <c r="O1533" s="346" t="s">
        <v>16849</v>
      </c>
      <c r="P1533" s="346" t="s">
        <v>16496</v>
      </c>
      <c r="Q1533" s="346" t="s">
        <v>16781</v>
      </c>
      <c r="R1533" s="347">
        <f t="shared" si="294"/>
        <v>0</v>
      </c>
      <c r="S1533" s="347">
        <f t="shared" si="295"/>
        <v>0</v>
      </c>
      <c r="T1533" s="347">
        <f t="shared" si="296"/>
        <v>0</v>
      </c>
      <c r="U1533" s="347">
        <f t="shared" si="297"/>
        <v>0</v>
      </c>
      <c r="V1533" s="347">
        <f t="shared" si="298"/>
        <v>0</v>
      </c>
      <c r="W1533" s="347">
        <f t="shared" si="299"/>
        <v>0</v>
      </c>
      <c r="X1533" s="347">
        <f t="shared" si="300"/>
        <v>0</v>
      </c>
      <c r="Y1533" s="347">
        <f t="shared" si="301"/>
        <v>0</v>
      </c>
      <c r="Z1533" s="347">
        <f t="shared" si="302"/>
        <v>0</v>
      </c>
      <c r="AA1533" s="347">
        <f t="shared" si="303"/>
        <v>0</v>
      </c>
      <c r="AB1533" s="347" t="str">
        <f t="shared" si="304"/>
        <v/>
      </c>
      <c r="AC1533" s="347" t="str">
        <f t="shared" si="305"/>
        <v/>
      </c>
      <c r="AD1533" s="347" t="str">
        <f t="shared" si="306"/>
        <v/>
      </c>
      <c r="AE1533" s="347" t="str">
        <f t="shared" si="307"/>
        <v/>
      </c>
    </row>
    <row r="1534" spans="1:31" s="344" customFormat="1" ht="21" customHeight="1" x14ac:dyDescent="0.25">
      <c r="A1534" s="346" t="s">
        <v>13949</v>
      </c>
      <c r="B1534" s="346" t="s">
        <v>16869</v>
      </c>
      <c r="C1534" s="346" t="s">
        <v>16851</v>
      </c>
      <c r="D1534" s="346" t="s">
        <v>1</v>
      </c>
      <c r="E1534" s="346" t="s">
        <v>103</v>
      </c>
      <c r="F1534" s="346">
        <v>2</v>
      </c>
      <c r="G1534" s="346">
        <v>0</v>
      </c>
      <c r="H1534" s="346">
        <v>3</v>
      </c>
      <c r="I1534" s="346"/>
      <c r="J1534" s="346" t="s">
        <v>16851</v>
      </c>
      <c r="K1534" s="346"/>
      <c r="L1534" s="346" t="s">
        <v>16870</v>
      </c>
      <c r="M1534" s="346" t="s">
        <v>16851</v>
      </c>
      <c r="N1534" s="346" t="s">
        <v>14963</v>
      </c>
      <c r="O1534" s="346" t="s">
        <v>16849</v>
      </c>
      <c r="P1534" s="346" t="s">
        <v>16496</v>
      </c>
      <c r="Q1534" s="346" t="s">
        <v>16781</v>
      </c>
      <c r="R1534" s="347">
        <f t="shared" si="294"/>
        <v>0</v>
      </c>
      <c r="S1534" s="347">
        <f t="shared" si="295"/>
        <v>0</v>
      </c>
      <c r="T1534" s="347">
        <f t="shared" si="296"/>
        <v>0</v>
      </c>
      <c r="U1534" s="347">
        <f t="shared" si="297"/>
        <v>0</v>
      </c>
      <c r="V1534" s="347">
        <f t="shared" si="298"/>
        <v>0</v>
      </c>
      <c r="W1534" s="347">
        <f t="shared" si="299"/>
        <v>0</v>
      </c>
      <c r="X1534" s="347">
        <f t="shared" si="300"/>
        <v>0</v>
      </c>
      <c r="Y1534" s="347">
        <f t="shared" si="301"/>
        <v>0</v>
      </c>
      <c r="Z1534" s="347">
        <f t="shared" si="302"/>
        <v>0</v>
      </c>
      <c r="AA1534" s="347">
        <f t="shared" si="303"/>
        <v>0</v>
      </c>
      <c r="AB1534" s="347" t="str">
        <f t="shared" si="304"/>
        <v/>
      </c>
      <c r="AC1534" s="347" t="str">
        <f t="shared" si="305"/>
        <v/>
      </c>
      <c r="AD1534" s="347" t="str">
        <f t="shared" si="306"/>
        <v/>
      </c>
      <c r="AE1534" s="347" t="str">
        <f t="shared" si="307"/>
        <v/>
      </c>
    </row>
    <row r="1535" spans="1:31" s="344" customFormat="1" ht="21" customHeight="1" x14ac:dyDescent="0.25">
      <c r="A1535" s="346" t="s">
        <v>13949</v>
      </c>
      <c r="B1535" s="346" t="s">
        <v>16871</v>
      </c>
      <c r="C1535" s="346" t="s">
        <v>16854</v>
      </c>
      <c r="D1535" s="346" t="s">
        <v>1</v>
      </c>
      <c r="E1535" s="346" t="s">
        <v>103</v>
      </c>
      <c r="F1535" s="346">
        <v>3</v>
      </c>
      <c r="G1535" s="346">
        <v>0</v>
      </c>
      <c r="H1535" s="346">
        <v>2</v>
      </c>
      <c r="I1535" s="346"/>
      <c r="J1535" s="346" t="s">
        <v>16854</v>
      </c>
      <c r="K1535" s="346"/>
      <c r="L1535" s="346" t="s">
        <v>16872</v>
      </c>
      <c r="M1535" s="346" t="s">
        <v>16854</v>
      </c>
      <c r="N1535" s="346" t="s">
        <v>16856</v>
      </c>
      <c r="O1535" s="346" t="s">
        <v>16824</v>
      </c>
      <c r="P1535" s="346" t="s">
        <v>16496</v>
      </c>
      <c r="Q1535" s="346" t="s">
        <v>16781</v>
      </c>
      <c r="R1535" s="347">
        <f t="shared" si="294"/>
        <v>0</v>
      </c>
      <c r="S1535" s="347">
        <f t="shared" si="295"/>
        <v>0</v>
      </c>
      <c r="T1535" s="347">
        <f t="shared" si="296"/>
        <v>0</v>
      </c>
      <c r="U1535" s="347">
        <f t="shared" si="297"/>
        <v>0</v>
      </c>
      <c r="V1535" s="347">
        <f t="shared" si="298"/>
        <v>0</v>
      </c>
      <c r="W1535" s="347">
        <f t="shared" si="299"/>
        <v>0</v>
      </c>
      <c r="X1535" s="347">
        <f t="shared" si="300"/>
        <v>0</v>
      </c>
      <c r="Y1535" s="347">
        <f t="shared" si="301"/>
        <v>0</v>
      </c>
      <c r="Z1535" s="347">
        <f t="shared" si="302"/>
        <v>0</v>
      </c>
      <c r="AA1535" s="347">
        <f t="shared" si="303"/>
        <v>0</v>
      </c>
      <c r="AB1535" s="347" t="str">
        <f t="shared" si="304"/>
        <v/>
      </c>
      <c r="AC1535" s="347" t="str">
        <f t="shared" si="305"/>
        <v/>
      </c>
      <c r="AD1535" s="347" t="str">
        <f t="shared" si="306"/>
        <v/>
      </c>
      <c r="AE1535" s="347" t="str">
        <f t="shared" si="307"/>
        <v/>
      </c>
    </row>
    <row r="1536" spans="1:31" s="344" customFormat="1" ht="21" customHeight="1" x14ac:dyDescent="0.25">
      <c r="A1536" s="346" t="s">
        <v>13949</v>
      </c>
      <c r="B1536" s="346" t="s">
        <v>16873</v>
      </c>
      <c r="C1536" s="346" t="s">
        <v>16858</v>
      </c>
      <c r="D1536" s="346" t="s">
        <v>1</v>
      </c>
      <c r="E1536" s="346" t="s">
        <v>103</v>
      </c>
      <c r="F1536" s="346">
        <v>4</v>
      </c>
      <c r="G1536" s="346">
        <v>0</v>
      </c>
      <c r="H1536" s="346">
        <v>2</v>
      </c>
      <c r="I1536" s="346"/>
      <c r="J1536" s="346" t="s">
        <v>16858</v>
      </c>
      <c r="K1536" s="346"/>
      <c r="L1536" s="346" t="s">
        <v>16874</v>
      </c>
      <c r="M1536" s="346" t="s">
        <v>16858</v>
      </c>
      <c r="N1536" s="346" t="s">
        <v>16860</v>
      </c>
      <c r="O1536" s="346" t="s">
        <v>471</v>
      </c>
      <c r="P1536" s="346" t="s">
        <v>16496</v>
      </c>
      <c r="Q1536" s="346" t="s">
        <v>16781</v>
      </c>
      <c r="R1536" s="347">
        <f t="shared" si="294"/>
        <v>0</v>
      </c>
      <c r="S1536" s="347">
        <f t="shared" si="295"/>
        <v>0</v>
      </c>
      <c r="T1536" s="347">
        <f t="shared" si="296"/>
        <v>0</v>
      </c>
      <c r="U1536" s="347">
        <f t="shared" si="297"/>
        <v>0</v>
      </c>
      <c r="V1536" s="347">
        <f t="shared" si="298"/>
        <v>0</v>
      </c>
      <c r="W1536" s="347">
        <f t="shared" si="299"/>
        <v>0</v>
      </c>
      <c r="X1536" s="347">
        <f t="shared" si="300"/>
        <v>0</v>
      </c>
      <c r="Y1536" s="347">
        <f t="shared" si="301"/>
        <v>0</v>
      </c>
      <c r="Z1536" s="347">
        <f t="shared" si="302"/>
        <v>0</v>
      </c>
      <c r="AA1536" s="347">
        <f t="shared" si="303"/>
        <v>0</v>
      </c>
      <c r="AB1536" s="347" t="str">
        <f t="shared" si="304"/>
        <v/>
      </c>
      <c r="AC1536" s="347" t="str">
        <f t="shared" si="305"/>
        <v/>
      </c>
      <c r="AD1536" s="347" t="str">
        <f t="shared" si="306"/>
        <v/>
      </c>
      <c r="AE1536" s="347" t="str">
        <f t="shared" si="307"/>
        <v/>
      </c>
    </row>
    <row r="1537" spans="1:31" s="344" customFormat="1" ht="21" customHeight="1" x14ac:dyDescent="0.25">
      <c r="A1537" s="346" t="s">
        <v>13949</v>
      </c>
      <c r="B1537" s="346" t="s">
        <v>16875</v>
      </c>
      <c r="C1537" s="346" t="s">
        <v>16862</v>
      </c>
      <c r="D1537" s="346" t="s">
        <v>1</v>
      </c>
      <c r="E1537" s="346" t="s">
        <v>103</v>
      </c>
      <c r="F1537" s="346">
        <v>5</v>
      </c>
      <c r="G1537" s="346">
        <v>0</v>
      </c>
      <c r="H1537" s="346">
        <v>1</v>
      </c>
      <c r="I1537" s="346"/>
      <c r="J1537" s="346" t="s">
        <v>16862</v>
      </c>
      <c r="K1537" s="346"/>
      <c r="L1537" s="346" t="s">
        <v>16876</v>
      </c>
      <c r="M1537" s="346" t="s">
        <v>16862</v>
      </c>
      <c r="N1537" s="346" t="s">
        <v>16864</v>
      </c>
      <c r="O1537" s="346" t="s">
        <v>16865</v>
      </c>
      <c r="P1537" s="346" t="s">
        <v>16866</v>
      </c>
      <c r="Q1537" s="346" t="s">
        <v>16496</v>
      </c>
      <c r="R1537" s="347">
        <f t="shared" si="294"/>
        <v>0</v>
      </c>
      <c r="S1537" s="347">
        <f t="shared" si="295"/>
        <v>0</v>
      </c>
      <c r="T1537" s="347">
        <f t="shared" si="296"/>
        <v>0</v>
      </c>
      <c r="U1537" s="347">
        <f t="shared" si="297"/>
        <v>0</v>
      </c>
      <c r="V1537" s="347">
        <f t="shared" si="298"/>
        <v>0</v>
      </c>
      <c r="W1537" s="347">
        <f t="shared" si="299"/>
        <v>0</v>
      </c>
      <c r="X1537" s="347">
        <f t="shared" si="300"/>
        <v>0</v>
      </c>
      <c r="Y1537" s="347">
        <f t="shared" si="301"/>
        <v>0</v>
      </c>
      <c r="Z1537" s="347">
        <f t="shared" si="302"/>
        <v>0</v>
      </c>
      <c r="AA1537" s="347">
        <f t="shared" si="303"/>
        <v>0</v>
      </c>
      <c r="AB1537" s="347" t="str">
        <f t="shared" si="304"/>
        <v/>
      </c>
      <c r="AC1537" s="347" t="str">
        <f t="shared" si="305"/>
        <v/>
      </c>
      <c r="AD1537" s="347" t="str">
        <f t="shared" si="306"/>
        <v/>
      </c>
      <c r="AE1537" s="347" t="str">
        <f t="shared" si="307"/>
        <v/>
      </c>
    </row>
    <row r="1538" spans="1:31" s="344" customFormat="1" ht="21" customHeight="1" x14ac:dyDescent="0.25">
      <c r="A1538" s="346" t="s">
        <v>13958</v>
      </c>
      <c r="B1538" s="346" t="s">
        <v>16877</v>
      </c>
      <c r="C1538" s="346" t="s">
        <v>16878</v>
      </c>
      <c r="D1538" s="346" t="s">
        <v>4</v>
      </c>
      <c r="E1538" s="346" t="s">
        <v>103</v>
      </c>
      <c r="F1538" s="346">
        <v>1</v>
      </c>
      <c r="G1538" s="346">
        <v>4</v>
      </c>
      <c r="H1538" s="346">
        <v>0</v>
      </c>
      <c r="I1538" s="346" t="s">
        <v>16878</v>
      </c>
      <c r="J1538" s="346"/>
      <c r="K1538" s="346" t="s">
        <v>16879</v>
      </c>
      <c r="L1538" s="346"/>
      <c r="M1538" s="346" t="s">
        <v>16878</v>
      </c>
      <c r="N1538" s="346" t="s">
        <v>16773</v>
      </c>
      <c r="O1538" s="346" t="s">
        <v>16880</v>
      </c>
      <c r="P1538" s="346" t="s">
        <v>16781</v>
      </c>
      <c r="Q1538" s="346" t="s">
        <v>16496</v>
      </c>
      <c r="R1538" s="347">
        <f t="shared" si="294"/>
        <v>0</v>
      </c>
      <c r="S1538" s="347">
        <f t="shared" si="295"/>
        <v>0</v>
      </c>
      <c r="T1538" s="347">
        <f t="shared" si="296"/>
        <v>0</v>
      </c>
      <c r="U1538" s="347">
        <f t="shared" si="297"/>
        <v>0</v>
      </c>
      <c r="V1538" s="347">
        <f t="shared" si="298"/>
        <v>0</v>
      </c>
      <c r="W1538" s="347">
        <f t="shared" si="299"/>
        <v>0</v>
      </c>
      <c r="X1538" s="347">
        <f t="shared" si="300"/>
        <v>0</v>
      </c>
      <c r="Y1538" s="347">
        <f t="shared" si="301"/>
        <v>0</v>
      </c>
      <c r="Z1538" s="347">
        <f t="shared" si="302"/>
        <v>0</v>
      </c>
      <c r="AA1538" s="347">
        <f t="shared" si="303"/>
        <v>0</v>
      </c>
      <c r="AB1538" s="347" t="str">
        <f t="shared" si="304"/>
        <v/>
      </c>
      <c r="AC1538" s="347" t="str">
        <f t="shared" si="305"/>
        <v/>
      </c>
      <c r="AD1538" s="347" t="str">
        <f t="shared" si="306"/>
        <v/>
      </c>
      <c r="AE1538" s="347" t="str">
        <f t="shared" si="307"/>
        <v/>
      </c>
    </row>
    <row r="1539" spans="1:31" s="344" customFormat="1" ht="21" customHeight="1" x14ac:dyDescent="0.25">
      <c r="A1539" s="346" t="s">
        <v>13958</v>
      </c>
      <c r="B1539" s="346" t="s">
        <v>16881</v>
      </c>
      <c r="C1539" s="346" t="s">
        <v>16882</v>
      </c>
      <c r="D1539" s="346" t="s">
        <v>4</v>
      </c>
      <c r="E1539" s="346" t="s">
        <v>103</v>
      </c>
      <c r="F1539" s="346">
        <v>2</v>
      </c>
      <c r="G1539" s="346">
        <v>3</v>
      </c>
      <c r="H1539" s="346">
        <v>0</v>
      </c>
      <c r="I1539" s="346" t="s">
        <v>16882</v>
      </c>
      <c r="J1539" s="346"/>
      <c r="K1539" s="346" t="s">
        <v>16883</v>
      </c>
      <c r="L1539" s="346"/>
      <c r="M1539" s="346" t="s">
        <v>16882</v>
      </c>
      <c r="N1539" s="346" t="s">
        <v>16818</v>
      </c>
      <c r="O1539" s="346" t="s">
        <v>16884</v>
      </c>
      <c r="P1539" s="346" t="s">
        <v>16885</v>
      </c>
      <c r="Q1539" s="346" t="s">
        <v>16496</v>
      </c>
      <c r="R1539" s="347">
        <f t="shared" si="294"/>
        <v>0</v>
      </c>
      <c r="S1539" s="347">
        <f t="shared" si="295"/>
        <v>0</v>
      </c>
      <c r="T1539" s="347">
        <f t="shared" si="296"/>
        <v>0</v>
      </c>
      <c r="U1539" s="347">
        <f t="shared" si="297"/>
        <v>0</v>
      </c>
      <c r="V1539" s="347">
        <f t="shared" si="298"/>
        <v>0</v>
      </c>
      <c r="W1539" s="347">
        <f t="shared" si="299"/>
        <v>0</v>
      </c>
      <c r="X1539" s="347">
        <f t="shared" si="300"/>
        <v>0</v>
      </c>
      <c r="Y1539" s="347">
        <f t="shared" si="301"/>
        <v>0</v>
      </c>
      <c r="Z1539" s="347">
        <f t="shared" si="302"/>
        <v>0</v>
      </c>
      <c r="AA1539" s="347">
        <f t="shared" si="303"/>
        <v>0</v>
      </c>
      <c r="AB1539" s="347" t="str">
        <f t="shared" si="304"/>
        <v/>
      </c>
      <c r="AC1539" s="347" t="str">
        <f t="shared" si="305"/>
        <v/>
      </c>
      <c r="AD1539" s="347" t="str">
        <f t="shared" si="306"/>
        <v/>
      </c>
      <c r="AE1539" s="347" t="str">
        <f t="shared" si="307"/>
        <v/>
      </c>
    </row>
    <row r="1540" spans="1:31" s="344" customFormat="1" ht="21" customHeight="1" x14ac:dyDescent="0.25">
      <c r="A1540" s="346" t="s">
        <v>13958</v>
      </c>
      <c r="B1540" s="346" t="s">
        <v>16886</v>
      </c>
      <c r="C1540" s="346" t="s">
        <v>16887</v>
      </c>
      <c r="D1540" s="346" t="s">
        <v>4</v>
      </c>
      <c r="E1540" s="346" t="s">
        <v>103</v>
      </c>
      <c r="F1540" s="346">
        <v>3</v>
      </c>
      <c r="G1540" s="346">
        <v>3</v>
      </c>
      <c r="H1540" s="346">
        <v>0</v>
      </c>
      <c r="I1540" s="346" t="s">
        <v>16887</v>
      </c>
      <c r="J1540" s="346"/>
      <c r="K1540" s="346" t="s">
        <v>16888</v>
      </c>
      <c r="L1540" s="346"/>
      <c r="M1540" s="346" t="s">
        <v>16887</v>
      </c>
      <c r="N1540" s="346" t="s">
        <v>16889</v>
      </c>
      <c r="O1540" s="346" t="s">
        <v>16496</v>
      </c>
      <c r="P1540" s="346" t="s">
        <v>16781</v>
      </c>
      <c r="Q1540" s="346" t="s">
        <v>16829</v>
      </c>
      <c r="R1540" s="347">
        <f t="shared" si="294"/>
        <v>0</v>
      </c>
      <c r="S1540" s="347">
        <f t="shared" si="295"/>
        <v>0</v>
      </c>
      <c r="T1540" s="347">
        <f t="shared" si="296"/>
        <v>0</v>
      </c>
      <c r="U1540" s="347">
        <f t="shared" si="297"/>
        <v>0</v>
      </c>
      <c r="V1540" s="347">
        <f t="shared" si="298"/>
        <v>0</v>
      </c>
      <c r="W1540" s="347">
        <f t="shared" si="299"/>
        <v>0</v>
      </c>
      <c r="X1540" s="347">
        <f t="shared" si="300"/>
        <v>0</v>
      </c>
      <c r="Y1540" s="347">
        <f t="shared" si="301"/>
        <v>0</v>
      </c>
      <c r="Z1540" s="347">
        <f t="shared" si="302"/>
        <v>0</v>
      </c>
      <c r="AA1540" s="347">
        <f t="shared" si="303"/>
        <v>0</v>
      </c>
      <c r="AB1540" s="347" t="str">
        <f t="shared" si="304"/>
        <v/>
      </c>
      <c r="AC1540" s="347" t="str">
        <f t="shared" si="305"/>
        <v/>
      </c>
      <c r="AD1540" s="347" t="str">
        <f t="shared" si="306"/>
        <v/>
      </c>
      <c r="AE1540" s="347" t="str">
        <f t="shared" si="307"/>
        <v/>
      </c>
    </row>
    <row r="1541" spans="1:31" s="344" customFormat="1" ht="21" customHeight="1" x14ac:dyDescent="0.25">
      <c r="A1541" s="346" t="s">
        <v>13958</v>
      </c>
      <c r="B1541" s="346" t="s">
        <v>16890</v>
      </c>
      <c r="C1541" s="346" t="s">
        <v>16891</v>
      </c>
      <c r="D1541" s="346" t="s">
        <v>4</v>
      </c>
      <c r="E1541" s="346" t="s">
        <v>103</v>
      </c>
      <c r="F1541" s="346">
        <v>4</v>
      </c>
      <c r="G1541" s="346">
        <v>2</v>
      </c>
      <c r="H1541" s="346">
        <v>0</v>
      </c>
      <c r="I1541" s="346" t="s">
        <v>16891</v>
      </c>
      <c r="J1541" s="346"/>
      <c r="K1541" s="346" t="s">
        <v>16892</v>
      </c>
      <c r="L1541" s="346"/>
      <c r="M1541" s="346" t="s">
        <v>16891</v>
      </c>
      <c r="N1541" s="346" t="s">
        <v>16893</v>
      </c>
      <c r="O1541" s="346" t="s">
        <v>16814</v>
      </c>
      <c r="P1541" s="346" t="s">
        <v>16192</v>
      </c>
      <c r="Q1541" s="346" t="s">
        <v>16496</v>
      </c>
      <c r="R1541" s="347">
        <f t="shared" si="294"/>
        <v>0</v>
      </c>
      <c r="S1541" s="347">
        <f t="shared" si="295"/>
        <v>0</v>
      </c>
      <c r="T1541" s="347">
        <f t="shared" si="296"/>
        <v>0</v>
      </c>
      <c r="U1541" s="347">
        <f t="shared" si="297"/>
        <v>0</v>
      </c>
      <c r="V1541" s="347">
        <f t="shared" si="298"/>
        <v>0</v>
      </c>
      <c r="W1541" s="347">
        <f t="shared" si="299"/>
        <v>0</v>
      </c>
      <c r="X1541" s="347">
        <f t="shared" si="300"/>
        <v>0</v>
      </c>
      <c r="Y1541" s="347">
        <f t="shared" si="301"/>
        <v>0</v>
      </c>
      <c r="Z1541" s="347">
        <f t="shared" si="302"/>
        <v>0</v>
      </c>
      <c r="AA1541" s="347">
        <f t="shared" si="303"/>
        <v>0</v>
      </c>
      <c r="AB1541" s="347" t="str">
        <f t="shared" si="304"/>
        <v/>
      </c>
      <c r="AC1541" s="347" t="str">
        <f t="shared" si="305"/>
        <v/>
      </c>
      <c r="AD1541" s="347" t="str">
        <f t="shared" si="306"/>
        <v/>
      </c>
      <c r="AE1541" s="347" t="str">
        <f t="shared" si="307"/>
        <v/>
      </c>
    </row>
    <row r="1542" spans="1:31" s="344" customFormat="1" ht="21" customHeight="1" x14ac:dyDescent="0.25">
      <c r="A1542" s="346" t="s">
        <v>13958</v>
      </c>
      <c r="B1542" s="346" t="s">
        <v>16894</v>
      </c>
      <c r="C1542" s="346" t="s">
        <v>16895</v>
      </c>
      <c r="D1542" s="346" t="s">
        <v>4</v>
      </c>
      <c r="E1542" s="346" t="s">
        <v>103</v>
      </c>
      <c r="F1542" s="346">
        <v>5</v>
      </c>
      <c r="G1542" s="346">
        <v>2</v>
      </c>
      <c r="H1542" s="346">
        <v>0</v>
      </c>
      <c r="I1542" s="346" t="s">
        <v>16895</v>
      </c>
      <c r="J1542" s="346"/>
      <c r="K1542" s="346" t="s">
        <v>16896</v>
      </c>
      <c r="L1542" s="346"/>
      <c r="M1542" s="346" t="s">
        <v>16895</v>
      </c>
      <c r="N1542" s="346" t="s">
        <v>16897</v>
      </c>
      <c r="O1542" s="346" t="s">
        <v>16808</v>
      </c>
      <c r="P1542" s="346" t="s">
        <v>16809</v>
      </c>
      <c r="Q1542" s="346" t="s">
        <v>16496</v>
      </c>
      <c r="R1542" s="347">
        <f t="shared" si="294"/>
        <v>0</v>
      </c>
      <c r="S1542" s="347">
        <f t="shared" si="295"/>
        <v>0</v>
      </c>
      <c r="T1542" s="347">
        <f t="shared" si="296"/>
        <v>0</v>
      </c>
      <c r="U1542" s="347">
        <f t="shared" si="297"/>
        <v>0</v>
      </c>
      <c r="V1542" s="347">
        <f t="shared" si="298"/>
        <v>0</v>
      </c>
      <c r="W1542" s="347">
        <f t="shared" si="299"/>
        <v>0</v>
      </c>
      <c r="X1542" s="347">
        <f t="shared" si="300"/>
        <v>0</v>
      </c>
      <c r="Y1542" s="347">
        <f t="shared" si="301"/>
        <v>0</v>
      </c>
      <c r="Z1542" s="347">
        <f t="shared" si="302"/>
        <v>0</v>
      </c>
      <c r="AA1542" s="347">
        <f t="shared" si="303"/>
        <v>0</v>
      </c>
      <c r="AB1542" s="347" t="str">
        <f t="shared" si="304"/>
        <v/>
      </c>
      <c r="AC1542" s="347" t="str">
        <f t="shared" si="305"/>
        <v/>
      </c>
      <c r="AD1542" s="347" t="str">
        <f t="shared" si="306"/>
        <v/>
      </c>
      <c r="AE1542" s="347" t="str">
        <f t="shared" si="307"/>
        <v/>
      </c>
    </row>
    <row r="1543" spans="1:31" s="344" customFormat="1" ht="21" customHeight="1" x14ac:dyDescent="0.25">
      <c r="A1543" s="346" t="s">
        <v>13958</v>
      </c>
      <c r="B1543" s="346" t="s">
        <v>16898</v>
      </c>
      <c r="C1543" s="346" t="s">
        <v>16878</v>
      </c>
      <c r="D1543" s="346" t="s">
        <v>1</v>
      </c>
      <c r="E1543" s="346" t="s">
        <v>103</v>
      </c>
      <c r="F1543" s="346">
        <v>1</v>
      </c>
      <c r="G1543" s="346">
        <v>0</v>
      </c>
      <c r="H1543" s="346">
        <v>3</v>
      </c>
      <c r="I1543" s="346"/>
      <c r="J1543" s="346" t="s">
        <v>16878</v>
      </c>
      <c r="K1543" s="346"/>
      <c r="L1543" s="346" t="s">
        <v>16899</v>
      </c>
      <c r="M1543" s="346" t="s">
        <v>16878</v>
      </c>
      <c r="N1543" s="346" t="s">
        <v>16773</v>
      </c>
      <c r="O1543" s="346" t="s">
        <v>16880</v>
      </c>
      <c r="P1543" s="346" t="s">
        <v>16781</v>
      </c>
      <c r="Q1543" s="346" t="s">
        <v>16496</v>
      </c>
      <c r="R1543" s="347">
        <f t="shared" si="294"/>
        <v>0</v>
      </c>
      <c r="S1543" s="347">
        <f t="shared" si="295"/>
        <v>0</v>
      </c>
      <c r="T1543" s="347">
        <f t="shared" si="296"/>
        <v>0</v>
      </c>
      <c r="U1543" s="347">
        <f t="shared" si="297"/>
        <v>0</v>
      </c>
      <c r="V1543" s="347">
        <f t="shared" si="298"/>
        <v>0</v>
      </c>
      <c r="W1543" s="347">
        <f t="shared" si="299"/>
        <v>0</v>
      </c>
      <c r="X1543" s="347">
        <f t="shared" si="300"/>
        <v>0</v>
      </c>
      <c r="Y1543" s="347">
        <f t="shared" si="301"/>
        <v>0</v>
      </c>
      <c r="Z1543" s="347">
        <f t="shared" si="302"/>
        <v>0</v>
      </c>
      <c r="AA1543" s="347">
        <f t="shared" si="303"/>
        <v>0</v>
      </c>
      <c r="AB1543" s="347" t="str">
        <f t="shared" si="304"/>
        <v/>
      </c>
      <c r="AC1543" s="347" t="str">
        <f t="shared" si="305"/>
        <v/>
      </c>
      <c r="AD1543" s="347" t="str">
        <f t="shared" si="306"/>
        <v/>
      </c>
      <c r="AE1543" s="347" t="str">
        <f t="shared" si="307"/>
        <v/>
      </c>
    </row>
    <row r="1544" spans="1:31" s="344" customFormat="1" ht="21" customHeight="1" x14ac:dyDescent="0.25">
      <c r="A1544" s="346" t="s">
        <v>13958</v>
      </c>
      <c r="B1544" s="346" t="s">
        <v>16900</v>
      </c>
      <c r="C1544" s="346" t="s">
        <v>16882</v>
      </c>
      <c r="D1544" s="346" t="s">
        <v>1</v>
      </c>
      <c r="E1544" s="346" t="s">
        <v>103</v>
      </c>
      <c r="F1544" s="346">
        <v>2</v>
      </c>
      <c r="G1544" s="346">
        <v>0</v>
      </c>
      <c r="H1544" s="346">
        <v>3</v>
      </c>
      <c r="I1544" s="346"/>
      <c r="J1544" s="346" t="s">
        <v>16882</v>
      </c>
      <c r="K1544" s="346"/>
      <c r="L1544" s="346" t="s">
        <v>16901</v>
      </c>
      <c r="M1544" s="346" t="s">
        <v>16882</v>
      </c>
      <c r="N1544" s="346" t="s">
        <v>16818</v>
      </c>
      <c r="O1544" s="346" t="s">
        <v>16884</v>
      </c>
      <c r="P1544" s="346" t="s">
        <v>16885</v>
      </c>
      <c r="Q1544" s="346" t="s">
        <v>16496</v>
      </c>
      <c r="R1544" s="347">
        <f t="shared" si="294"/>
        <v>0</v>
      </c>
      <c r="S1544" s="347">
        <f t="shared" si="295"/>
        <v>0</v>
      </c>
      <c r="T1544" s="347">
        <f t="shared" si="296"/>
        <v>0</v>
      </c>
      <c r="U1544" s="347">
        <f t="shared" si="297"/>
        <v>0</v>
      </c>
      <c r="V1544" s="347">
        <f t="shared" si="298"/>
        <v>0</v>
      </c>
      <c r="W1544" s="347">
        <f t="shared" si="299"/>
        <v>0</v>
      </c>
      <c r="X1544" s="347">
        <f t="shared" si="300"/>
        <v>0</v>
      </c>
      <c r="Y1544" s="347">
        <f t="shared" si="301"/>
        <v>0</v>
      </c>
      <c r="Z1544" s="347">
        <f t="shared" si="302"/>
        <v>0</v>
      </c>
      <c r="AA1544" s="347">
        <f t="shared" si="303"/>
        <v>0</v>
      </c>
      <c r="AB1544" s="347" t="str">
        <f t="shared" si="304"/>
        <v/>
      </c>
      <c r="AC1544" s="347" t="str">
        <f t="shared" si="305"/>
        <v/>
      </c>
      <c r="AD1544" s="347" t="str">
        <f t="shared" si="306"/>
        <v/>
      </c>
      <c r="AE1544" s="347" t="str">
        <f t="shared" si="307"/>
        <v/>
      </c>
    </row>
    <row r="1545" spans="1:31" s="344" customFormat="1" ht="21" customHeight="1" x14ac:dyDescent="0.25">
      <c r="A1545" s="346" t="s">
        <v>13958</v>
      </c>
      <c r="B1545" s="346" t="s">
        <v>16902</v>
      </c>
      <c r="C1545" s="346" t="s">
        <v>16891</v>
      </c>
      <c r="D1545" s="346" t="s">
        <v>1</v>
      </c>
      <c r="E1545" s="346" t="s">
        <v>103</v>
      </c>
      <c r="F1545" s="346">
        <v>3</v>
      </c>
      <c r="G1545" s="346">
        <v>0</v>
      </c>
      <c r="H1545" s="346">
        <v>2</v>
      </c>
      <c r="I1545" s="346"/>
      <c r="J1545" s="346" t="s">
        <v>16891</v>
      </c>
      <c r="K1545" s="346"/>
      <c r="L1545" s="346" t="s">
        <v>16903</v>
      </c>
      <c r="M1545" s="346" t="s">
        <v>16891</v>
      </c>
      <c r="N1545" s="346" t="s">
        <v>16893</v>
      </c>
      <c r="O1545" s="346" t="s">
        <v>16814</v>
      </c>
      <c r="P1545" s="346" t="s">
        <v>16192</v>
      </c>
      <c r="Q1545" s="346" t="s">
        <v>16496</v>
      </c>
      <c r="R1545" s="347">
        <f t="shared" si="294"/>
        <v>0</v>
      </c>
      <c r="S1545" s="347">
        <f t="shared" si="295"/>
        <v>0</v>
      </c>
      <c r="T1545" s="347">
        <f t="shared" si="296"/>
        <v>0</v>
      </c>
      <c r="U1545" s="347">
        <f t="shared" si="297"/>
        <v>0</v>
      </c>
      <c r="V1545" s="347">
        <f t="shared" si="298"/>
        <v>0</v>
      </c>
      <c r="W1545" s="347">
        <f t="shared" si="299"/>
        <v>0</v>
      </c>
      <c r="X1545" s="347">
        <f t="shared" si="300"/>
        <v>0</v>
      </c>
      <c r="Y1545" s="347">
        <f t="shared" si="301"/>
        <v>0</v>
      </c>
      <c r="Z1545" s="347">
        <f t="shared" si="302"/>
        <v>0</v>
      </c>
      <c r="AA1545" s="347">
        <f t="shared" si="303"/>
        <v>0</v>
      </c>
      <c r="AB1545" s="347" t="str">
        <f t="shared" si="304"/>
        <v/>
      </c>
      <c r="AC1545" s="347" t="str">
        <f t="shared" si="305"/>
        <v/>
      </c>
      <c r="AD1545" s="347" t="str">
        <f t="shared" si="306"/>
        <v/>
      </c>
      <c r="AE1545" s="347" t="str">
        <f t="shared" si="307"/>
        <v/>
      </c>
    </row>
    <row r="1546" spans="1:31" s="344" customFormat="1" ht="21" customHeight="1" x14ac:dyDescent="0.25">
      <c r="A1546" s="346" t="s">
        <v>13958</v>
      </c>
      <c r="B1546" s="346" t="s">
        <v>16904</v>
      </c>
      <c r="C1546" s="346" t="s">
        <v>16905</v>
      </c>
      <c r="D1546" s="346" t="s">
        <v>1</v>
      </c>
      <c r="E1546" s="346" t="s">
        <v>103</v>
      </c>
      <c r="F1546" s="346">
        <v>4</v>
      </c>
      <c r="G1546" s="346">
        <v>0</v>
      </c>
      <c r="H1546" s="346">
        <v>2</v>
      </c>
      <c r="I1546" s="346"/>
      <c r="J1546" s="346" t="s">
        <v>16905</v>
      </c>
      <c r="K1546" s="346"/>
      <c r="L1546" s="346" t="s">
        <v>16906</v>
      </c>
      <c r="M1546" s="346" t="s">
        <v>16905</v>
      </c>
      <c r="N1546" s="346" t="s">
        <v>14989</v>
      </c>
      <c r="O1546" s="346" t="s">
        <v>16907</v>
      </c>
      <c r="P1546" s="346" t="s">
        <v>16908</v>
      </c>
      <c r="Q1546" s="346" t="s">
        <v>16496</v>
      </c>
      <c r="R1546" s="347">
        <f t="shared" si="294"/>
        <v>0</v>
      </c>
      <c r="S1546" s="347">
        <f t="shared" si="295"/>
        <v>0</v>
      </c>
      <c r="T1546" s="347">
        <f t="shared" si="296"/>
        <v>0</v>
      </c>
      <c r="U1546" s="347">
        <f t="shared" si="297"/>
        <v>0</v>
      </c>
      <c r="V1546" s="347">
        <f t="shared" si="298"/>
        <v>0</v>
      </c>
      <c r="W1546" s="347">
        <f t="shared" si="299"/>
        <v>0</v>
      </c>
      <c r="X1546" s="347">
        <f t="shared" si="300"/>
        <v>0</v>
      </c>
      <c r="Y1546" s="347">
        <f t="shared" si="301"/>
        <v>0</v>
      </c>
      <c r="Z1546" s="347">
        <f t="shared" si="302"/>
        <v>0</v>
      </c>
      <c r="AA1546" s="347">
        <f t="shared" si="303"/>
        <v>0</v>
      </c>
      <c r="AB1546" s="347" t="str">
        <f t="shared" si="304"/>
        <v/>
      </c>
      <c r="AC1546" s="347" t="str">
        <f t="shared" si="305"/>
        <v/>
      </c>
      <c r="AD1546" s="347" t="str">
        <f t="shared" si="306"/>
        <v/>
      </c>
      <c r="AE1546" s="347" t="str">
        <f t="shared" si="307"/>
        <v/>
      </c>
    </row>
    <row r="1547" spans="1:31" s="344" customFormat="1" ht="21" customHeight="1" x14ac:dyDescent="0.25">
      <c r="A1547" s="346" t="s">
        <v>13958</v>
      </c>
      <c r="B1547" s="346" t="s">
        <v>16909</v>
      </c>
      <c r="C1547" s="346" t="s">
        <v>16910</v>
      </c>
      <c r="D1547" s="346" t="s">
        <v>1</v>
      </c>
      <c r="E1547" s="346" t="s">
        <v>14954</v>
      </c>
      <c r="F1547" s="346">
        <v>5</v>
      </c>
      <c r="G1547" s="346">
        <v>0</v>
      </c>
      <c r="H1547" s="346">
        <v>0</v>
      </c>
      <c r="I1547" s="346"/>
      <c r="J1547" s="346"/>
      <c r="K1547" s="346"/>
      <c r="L1547" s="346"/>
      <c r="M1547" s="346"/>
      <c r="N1547" s="346"/>
      <c r="O1547" s="346"/>
      <c r="P1547" s="346"/>
      <c r="Q1547" s="346"/>
      <c r="R1547" s="347">
        <f t="shared" si="294"/>
        <v>0</v>
      </c>
      <c r="S1547" s="347">
        <f t="shared" si="295"/>
        <v>0</v>
      </c>
      <c r="T1547" s="347">
        <f t="shared" si="296"/>
        <v>0</v>
      </c>
      <c r="U1547" s="347">
        <f t="shared" si="297"/>
        <v>0</v>
      </c>
      <c r="V1547" s="347">
        <f t="shared" si="298"/>
        <v>0</v>
      </c>
      <c r="W1547" s="347">
        <f t="shared" si="299"/>
        <v>0</v>
      </c>
      <c r="X1547" s="347">
        <f t="shared" si="300"/>
        <v>0</v>
      </c>
      <c r="Y1547" s="347">
        <f t="shared" si="301"/>
        <v>0</v>
      </c>
      <c r="Z1547" s="347">
        <f t="shared" si="302"/>
        <v>0</v>
      </c>
      <c r="AA1547" s="347">
        <f t="shared" si="303"/>
        <v>0</v>
      </c>
      <c r="AB1547" s="347" t="str">
        <f t="shared" si="304"/>
        <v/>
      </c>
      <c r="AC1547" s="347" t="str">
        <f t="shared" si="305"/>
        <v/>
      </c>
      <c r="AD1547" s="347" t="str">
        <f t="shared" si="306"/>
        <v/>
      </c>
      <c r="AE1547" s="347" t="str">
        <f t="shared" si="307"/>
        <v/>
      </c>
    </row>
    <row r="1548" spans="1:31" s="344" customFormat="1" ht="21" customHeight="1" x14ac:dyDescent="0.25">
      <c r="A1548" s="346" t="s">
        <v>13967</v>
      </c>
      <c r="B1548" s="346" t="s">
        <v>16911</v>
      </c>
      <c r="C1548" s="346" t="s">
        <v>16912</v>
      </c>
      <c r="D1548" s="346" t="s">
        <v>4</v>
      </c>
      <c r="E1548" s="346" t="s">
        <v>103</v>
      </c>
      <c r="F1548" s="346">
        <v>1</v>
      </c>
      <c r="G1548" s="346">
        <v>4</v>
      </c>
      <c r="H1548" s="346">
        <v>0</v>
      </c>
      <c r="I1548" s="346" t="s">
        <v>16912</v>
      </c>
      <c r="J1548" s="346"/>
      <c r="K1548" s="346" t="s">
        <v>16913</v>
      </c>
      <c r="L1548" s="346"/>
      <c r="M1548" s="346" t="s">
        <v>16912</v>
      </c>
      <c r="N1548" s="346" t="s">
        <v>14963</v>
      </c>
      <c r="O1548" s="346" t="s">
        <v>16914</v>
      </c>
      <c r="P1548" s="346" t="s">
        <v>16809</v>
      </c>
      <c r="Q1548" s="346" t="s">
        <v>16496</v>
      </c>
      <c r="R1548" s="347">
        <f t="shared" si="294"/>
        <v>0</v>
      </c>
      <c r="S1548" s="347">
        <f t="shared" si="295"/>
        <v>0</v>
      </c>
      <c r="T1548" s="347">
        <f t="shared" si="296"/>
        <v>0</v>
      </c>
      <c r="U1548" s="347">
        <f t="shared" si="297"/>
        <v>0</v>
      </c>
      <c r="V1548" s="347">
        <f t="shared" si="298"/>
        <v>0</v>
      </c>
      <c r="W1548" s="347">
        <f t="shared" si="299"/>
        <v>0</v>
      </c>
      <c r="X1548" s="347">
        <f t="shared" si="300"/>
        <v>0</v>
      </c>
      <c r="Y1548" s="347">
        <f t="shared" si="301"/>
        <v>0</v>
      </c>
      <c r="Z1548" s="347">
        <f t="shared" si="302"/>
        <v>0</v>
      </c>
      <c r="AA1548" s="347">
        <f t="shared" si="303"/>
        <v>0</v>
      </c>
      <c r="AB1548" s="347" t="str">
        <f t="shared" si="304"/>
        <v/>
      </c>
      <c r="AC1548" s="347" t="str">
        <f t="shared" si="305"/>
        <v/>
      </c>
      <c r="AD1548" s="347" t="str">
        <f t="shared" si="306"/>
        <v/>
      </c>
      <c r="AE1548" s="347" t="str">
        <f t="shared" si="307"/>
        <v/>
      </c>
    </row>
    <row r="1549" spans="1:31" s="344" customFormat="1" ht="21" customHeight="1" x14ac:dyDescent="0.25">
      <c r="A1549" s="346" t="s">
        <v>13967</v>
      </c>
      <c r="B1549" s="346" t="s">
        <v>16915</v>
      </c>
      <c r="C1549" s="346" t="s">
        <v>16916</v>
      </c>
      <c r="D1549" s="346" t="s">
        <v>4</v>
      </c>
      <c r="E1549" s="346" t="s">
        <v>103</v>
      </c>
      <c r="F1549" s="346">
        <v>2</v>
      </c>
      <c r="G1549" s="346">
        <v>3</v>
      </c>
      <c r="H1549" s="346">
        <v>0</v>
      </c>
      <c r="I1549" s="346" t="s">
        <v>16916</v>
      </c>
      <c r="J1549" s="346"/>
      <c r="K1549" s="346" t="s">
        <v>16917</v>
      </c>
      <c r="L1549" s="346"/>
      <c r="M1549" s="346" t="s">
        <v>16916</v>
      </c>
      <c r="N1549" s="346" t="s">
        <v>16773</v>
      </c>
      <c r="O1549" s="346" t="s">
        <v>16808</v>
      </c>
      <c r="P1549" s="346" t="s">
        <v>16918</v>
      </c>
      <c r="Q1549" s="346" t="s">
        <v>16919</v>
      </c>
      <c r="R1549" s="347">
        <f t="shared" si="294"/>
        <v>0</v>
      </c>
      <c r="S1549" s="347">
        <f t="shared" si="295"/>
        <v>0</v>
      </c>
      <c r="T1549" s="347">
        <f t="shared" si="296"/>
        <v>0</v>
      </c>
      <c r="U1549" s="347">
        <f t="shared" si="297"/>
        <v>0</v>
      </c>
      <c r="V1549" s="347">
        <f t="shared" si="298"/>
        <v>0</v>
      </c>
      <c r="W1549" s="347">
        <f t="shared" si="299"/>
        <v>0</v>
      </c>
      <c r="X1549" s="347">
        <f t="shared" si="300"/>
        <v>0</v>
      </c>
      <c r="Y1549" s="347">
        <f t="shared" si="301"/>
        <v>0</v>
      </c>
      <c r="Z1549" s="347">
        <f t="shared" si="302"/>
        <v>0</v>
      </c>
      <c r="AA1549" s="347">
        <f t="shared" si="303"/>
        <v>0</v>
      </c>
      <c r="AB1549" s="347" t="str">
        <f t="shared" si="304"/>
        <v/>
      </c>
      <c r="AC1549" s="347" t="str">
        <f t="shared" si="305"/>
        <v/>
      </c>
      <c r="AD1549" s="347" t="str">
        <f t="shared" si="306"/>
        <v/>
      </c>
      <c r="AE1549" s="347" t="str">
        <f t="shared" si="307"/>
        <v/>
      </c>
    </row>
    <row r="1550" spans="1:31" s="344" customFormat="1" ht="21" customHeight="1" x14ac:dyDescent="0.25">
      <c r="A1550" s="346" t="s">
        <v>13967</v>
      </c>
      <c r="B1550" s="346" t="s">
        <v>16920</v>
      </c>
      <c r="C1550" s="346" t="s">
        <v>16921</v>
      </c>
      <c r="D1550" s="346" t="s">
        <v>4</v>
      </c>
      <c r="E1550" s="346" t="s">
        <v>103</v>
      </c>
      <c r="F1550" s="346">
        <v>3</v>
      </c>
      <c r="G1550" s="346">
        <v>3</v>
      </c>
      <c r="H1550" s="346">
        <v>0</v>
      </c>
      <c r="I1550" s="346" t="s">
        <v>16921</v>
      </c>
      <c r="J1550" s="346"/>
      <c r="K1550" s="346" t="s">
        <v>16922</v>
      </c>
      <c r="L1550" s="346"/>
      <c r="M1550" s="346" t="s">
        <v>16921</v>
      </c>
      <c r="N1550" s="346" t="s">
        <v>16923</v>
      </c>
      <c r="O1550" s="346" t="s">
        <v>16924</v>
      </c>
      <c r="P1550" s="346" t="s">
        <v>16919</v>
      </c>
      <c r="Q1550" s="346" t="s">
        <v>16496</v>
      </c>
      <c r="R1550" s="347">
        <f t="shared" si="294"/>
        <v>0</v>
      </c>
      <c r="S1550" s="347">
        <f t="shared" si="295"/>
        <v>0</v>
      </c>
      <c r="T1550" s="347">
        <f t="shared" si="296"/>
        <v>0</v>
      </c>
      <c r="U1550" s="347">
        <f t="shared" si="297"/>
        <v>0</v>
      </c>
      <c r="V1550" s="347">
        <f t="shared" si="298"/>
        <v>0</v>
      </c>
      <c r="W1550" s="347">
        <f t="shared" si="299"/>
        <v>0</v>
      </c>
      <c r="X1550" s="347">
        <f t="shared" si="300"/>
        <v>0</v>
      </c>
      <c r="Y1550" s="347">
        <f t="shared" si="301"/>
        <v>0</v>
      </c>
      <c r="Z1550" s="347">
        <f t="shared" si="302"/>
        <v>0</v>
      </c>
      <c r="AA1550" s="347">
        <f t="shared" si="303"/>
        <v>0</v>
      </c>
      <c r="AB1550" s="347" t="str">
        <f t="shared" si="304"/>
        <v/>
      </c>
      <c r="AC1550" s="347" t="str">
        <f t="shared" si="305"/>
        <v/>
      </c>
      <c r="AD1550" s="347" t="str">
        <f t="shared" si="306"/>
        <v/>
      </c>
      <c r="AE1550" s="347" t="str">
        <f t="shared" si="307"/>
        <v/>
      </c>
    </row>
    <row r="1551" spans="1:31" s="344" customFormat="1" ht="21" customHeight="1" x14ac:dyDescent="0.25">
      <c r="A1551" s="346" t="s">
        <v>13967</v>
      </c>
      <c r="B1551" s="346" t="s">
        <v>16925</v>
      </c>
      <c r="C1551" s="346" t="s">
        <v>16926</v>
      </c>
      <c r="D1551" s="346" t="s">
        <v>4</v>
      </c>
      <c r="E1551" s="346" t="s">
        <v>103</v>
      </c>
      <c r="F1551" s="346">
        <v>4</v>
      </c>
      <c r="G1551" s="346">
        <v>2</v>
      </c>
      <c r="H1551" s="346">
        <v>0</v>
      </c>
      <c r="I1551" s="346" t="s">
        <v>16926</v>
      </c>
      <c r="J1551" s="346"/>
      <c r="K1551" s="346" t="s">
        <v>16927</v>
      </c>
      <c r="L1551" s="346"/>
      <c r="M1551" s="346" t="s">
        <v>16926</v>
      </c>
      <c r="N1551" s="346" t="s">
        <v>16928</v>
      </c>
      <c r="O1551" s="346" t="s">
        <v>16929</v>
      </c>
      <c r="P1551" s="346" t="s">
        <v>16809</v>
      </c>
      <c r="Q1551" s="346" t="s">
        <v>16496</v>
      </c>
      <c r="R1551" s="347">
        <f t="shared" si="294"/>
        <v>0</v>
      </c>
      <c r="S1551" s="347">
        <f t="shared" si="295"/>
        <v>0</v>
      </c>
      <c r="T1551" s="347">
        <f t="shared" si="296"/>
        <v>0</v>
      </c>
      <c r="U1551" s="347">
        <f t="shared" si="297"/>
        <v>0</v>
      </c>
      <c r="V1551" s="347">
        <f t="shared" si="298"/>
        <v>0</v>
      </c>
      <c r="W1551" s="347">
        <f t="shared" si="299"/>
        <v>0</v>
      </c>
      <c r="X1551" s="347">
        <f t="shared" si="300"/>
        <v>0</v>
      </c>
      <c r="Y1551" s="347">
        <f t="shared" si="301"/>
        <v>0</v>
      </c>
      <c r="Z1551" s="347">
        <f t="shared" si="302"/>
        <v>0</v>
      </c>
      <c r="AA1551" s="347">
        <f t="shared" si="303"/>
        <v>0</v>
      </c>
      <c r="AB1551" s="347" t="str">
        <f t="shared" si="304"/>
        <v/>
      </c>
      <c r="AC1551" s="347" t="str">
        <f t="shared" si="305"/>
        <v/>
      </c>
      <c r="AD1551" s="347" t="str">
        <f t="shared" si="306"/>
        <v/>
      </c>
      <c r="AE1551" s="347" t="str">
        <f t="shared" si="307"/>
        <v/>
      </c>
    </row>
    <row r="1552" spans="1:31" s="344" customFormat="1" ht="21" customHeight="1" x14ac:dyDescent="0.25">
      <c r="A1552" s="346" t="s">
        <v>13967</v>
      </c>
      <c r="B1552" s="346" t="s">
        <v>16930</v>
      </c>
      <c r="C1552" s="346" t="s">
        <v>16931</v>
      </c>
      <c r="D1552" s="346" t="s">
        <v>4</v>
      </c>
      <c r="E1552" s="346" t="s">
        <v>103</v>
      </c>
      <c r="F1552" s="346">
        <v>5</v>
      </c>
      <c r="G1552" s="346">
        <v>2</v>
      </c>
      <c r="H1552" s="346">
        <v>0</v>
      </c>
      <c r="I1552" s="346" t="s">
        <v>16931</v>
      </c>
      <c r="J1552" s="346"/>
      <c r="K1552" s="346" t="s">
        <v>16932</v>
      </c>
      <c r="L1552" s="346"/>
      <c r="M1552" s="346" t="s">
        <v>16931</v>
      </c>
      <c r="N1552" s="346" t="s">
        <v>1968</v>
      </c>
      <c r="O1552" s="346" t="s">
        <v>16933</v>
      </c>
      <c r="P1552" s="346" t="s">
        <v>16934</v>
      </c>
      <c r="Q1552" s="346" t="s">
        <v>16496</v>
      </c>
      <c r="R1552" s="347">
        <f t="shared" si="294"/>
        <v>0</v>
      </c>
      <c r="S1552" s="347">
        <f t="shared" si="295"/>
        <v>0</v>
      </c>
      <c r="T1552" s="347">
        <f t="shared" si="296"/>
        <v>0</v>
      </c>
      <c r="U1552" s="347">
        <f t="shared" si="297"/>
        <v>0</v>
      </c>
      <c r="V1552" s="347">
        <f t="shared" si="298"/>
        <v>0</v>
      </c>
      <c r="W1552" s="347">
        <f t="shared" si="299"/>
        <v>0</v>
      </c>
      <c r="X1552" s="347">
        <f t="shared" si="300"/>
        <v>0</v>
      </c>
      <c r="Y1552" s="347">
        <f t="shared" si="301"/>
        <v>0</v>
      </c>
      <c r="Z1552" s="347">
        <f t="shared" si="302"/>
        <v>0</v>
      </c>
      <c r="AA1552" s="347">
        <f t="shared" si="303"/>
        <v>0</v>
      </c>
      <c r="AB1552" s="347" t="str">
        <f t="shared" si="304"/>
        <v/>
      </c>
      <c r="AC1552" s="347" t="str">
        <f t="shared" si="305"/>
        <v/>
      </c>
      <c r="AD1552" s="347" t="str">
        <f t="shared" si="306"/>
        <v/>
      </c>
      <c r="AE1552" s="347" t="str">
        <f t="shared" si="307"/>
        <v/>
      </c>
    </row>
    <row r="1553" spans="1:31" s="344" customFormat="1" ht="21" customHeight="1" x14ac:dyDescent="0.25">
      <c r="A1553" s="346" t="s">
        <v>13967</v>
      </c>
      <c r="B1553" s="346" t="s">
        <v>16935</v>
      </c>
      <c r="C1553" s="346" t="s">
        <v>16912</v>
      </c>
      <c r="D1553" s="346" t="s">
        <v>1</v>
      </c>
      <c r="E1553" s="346" t="s">
        <v>103</v>
      </c>
      <c r="F1553" s="346">
        <v>1</v>
      </c>
      <c r="G1553" s="346">
        <v>0</v>
      </c>
      <c r="H1553" s="346">
        <v>3</v>
      </c>
      <c r="I1553" s="346"/>
      <c r="J1553" s="346" t="s">
        <v>16912</v>
      </c>
      <c r="K1553" s="346"/>
      <c r="L1553" s="346" t="s">
        <v>16936</v>
      </c>
      <c r="M1553" s="346" t="s">
        <v>16912</v>
      </c>
      <c r="N1553" s="346" t="s">
        <v>14963</v>
      </c>
      <c r="O1553" s="346" t="s">
        <v>16914</v>
      </c>
      <c r="P1553" s="346" t="s">
        <v>16809</v>
      </c>
      <c r="Q1553" s="346" t="s">
        <v>16496</v>
      </c>
      <c r="R1553" s="347">
        <f t="shared" si="294"/>
        <v>0</v>
      </c>
      <c r="S1553" s="347">
        <f t="shared" si="295"/>
        <v>0</v>
      </c>
      <c r="T1553" s="347">
        <f t="shared" si="296"/>
        <v>0</v>
      </c>
      <c r="U1553" s="347">
        <f t="shared" si="297"/>
        <v>0</v>
      </c>
      <c r="V1553" s="347">
        <f t="shared" si="298"/>
        <v>0</v>
      </c>
      <c r="W1553" s="347">
        <f t="shared" si="299"/>
        <v>0</v>
      </c>
      <c r="X1553" s="347">
        <f t="shared" si="300"/>
        <v>0</v>
      </c>
      <c r="Y1553" s="347">
        <f t="shared" si="301"/>
        <v>0</v>
      </c>
      <c r="Z1553" s="347">
        <f t="shared" si="302"/>
        <v>0</v>
      </c>
      <c r="AA1553" s="347">
        <f t="shared" si="303"/>
        <v>0</v>
      </c>
      <c r="AB1553" s="347" t="str">
        <f t="shared" si="304"/>
        <v/>
      </c>
      <c r="AC1553" s="347" t="str">
        <f t="shared" si="305"/>
        <v/>
      </c>
      <c r="AD1553" s="347" t="str">
        <f t="shared" si="306"/>
        <v/>
      </c>
      <c r="AE1553" s="347" t="str">
        <f t="shared" si="307"/>
        <v/>
      </c>
    </row>
    <row r="1554" spans="1:31" s="344" customFormat="1" ht="21" customHeight="1" x14ac:dyDescent="0.25">
      <c r="A1554" s="346" t="s">
        <v>13967</v>
      </c>
      <c r="B1554" s="346" t="s">
        <v>16937</v>
      </c>
      <c r="C1554" s="346" t="s">
        <v>16916</v>
      </c>
      <c r="D1554" s="346" t="s">
        <v>1</v>
      </c>
      <c r="E1554" s="346" t="s">
        <v>103</v>
      </c>
      <c r="F1554" s="346">
        <v>2</v>
      </c>
      <c r="G1554" s="346">
        <v>0</v>
      </c>
      <c r="H1554" s="346">
        <v>3</v>
      </c>
      <c r="I1554" s="346"/>
      <c r="J1554" s="346" t="s">
        <v>16916</v>
      </c>
      <c r="K1554" s="346"/>
      <c r="L1554" s="346" t="s">
        <v>16938</v>
      </c>
      <c r="M1554" s="346" t="s">
        <v>16916</v>
      </c>
      <c r="N1554" s="346" t="s">
        <v>16773</v>
      </c>
      <c r="O1554" s="346" t="s">
        <v>16808</v>
      </c>
      <c r="P1554" s="346" t="s">
        <v>16918</v>
      </c>
      <c r="Q1554" s="346" t="s">
        <v>16919</v>
      </c>
      <c r="R1554" s="347">
        <f t="shared" si="294"/>
        <v>0</v>
      </c>
      <c r="S1554" s="347">
        <f t="shared" si="295"/>
        <v>0</v>
      </c>
      <c r="T1554" s="347">
        <f t="shared" si="296"/>
        <v>0</v>
      </c>
      <c r="U1554" s="347">
        <f t="shared" si="297"/>
        <v>0</v>
      </c>
      <c r="V1554" s="347">
        <f t="shared" si="298"/>
        <v>0</v>
      </c>
      <c r="W1554" s="347">
        <f t="shared" si="299"/>
        <v>0</v>
      </c>
      <c r="X1554" s="347">
        <f t="shared" si="300"/>
        <v>0</v>
      </c>
      <c r="Y1554" s="347">
        <f t="shared" si="301"/>
        <v>0</v>
      </c>
      <c r="Z1554" s="347">
        <f t="shared" si="302"/>
        <v>0</v>
      </c>
      <c r="AA1554" s="347">
        <f t="shared" si="303"/>
        <v>0</v>
      </c>
      <c r="AB1554" s="347" t="str">
        <f t="shared" si="304"/>
        <v/>
      </c>
      <c r="AC1554" s="347" t="str">
        <f t="shared" si="305"/>
        <v/>
      </c>
      <c r="AD1554" s="347" t="str">
        <f t="shared" si="306"/>
        <v/>
      </c>
      <c r="AE1554" s="347" t="str">
        <f t="shared" si="307"/>
        <v/>
      </c>
    </row>
    <row r="1555" spans="1:31" s="344" customFormat="1" ht="21" customHeight="1" x14ac:dyDescent="0.25">
      <c r="A1555" s="346" t="s">
        <v>13967</v>
      </c>
      <c r="B1555" s="346" t="s">
        <v>16939</v>
      </c>
      <c r="C1555" s="346" t="s">
        <v>16926</v>
      </c>
      <c r="D1555" s="346" t="s">
        <v>1</v>
      </c>
      <c r="E1555" s="346" t="s">
        <v>103</v>
      </c>
      <c r="F1555" s="346">
        <v>3</v>
      </c>
      <c r="G1555" s="346">
        <v>0</v>
      </c>
      <c r="H1555" s="346">
        <v>2</v>
      </c>
      <c r="I1555" s="346"/>
      <c r="J1555" s="346" t="s">
        <v>16926</v>
      </c>
      <c r="K1555" s="346"/>
      <c r="L1555" s="346" t="s">
        <v>16940</v>
      </c>
      <c r="M1555" s="346" t="s">
        <v>16926</v>
      </c>
      <c r="N1555" s="346" t="s">
        <v>16928</v>
      </c>
      <c r="O1555" s="346" t="s">
        <v>16929</v>
      </c>
      <c r="P1555" s="346" t="s">
        <v>16809</v>
      </c>
      <c r="Q1555" s="346" t="s">
        <v>16496</v>
      </c>
      <c r="R1555" s="347">
        <f t="shared" si="294"/>
        <v>0</v>
      </c>
      <c r="S1555" s="347">
        <f t="shared" si="295"/>
        <v>0</v>
      </c>
      <c r="T1555" s="347">
        <f t="shared" si="296"/>
        <v>0</v>
      </c>
      <c r="U1555" s="347">
        <f t="shared" si="297"/>
        <v>0</v>
      </c>
      <c r="V1555" s="347">
        <f t="shared" si="298"/>
        <v>0</v>
      </c>
      <c r="W1555" s="347">
        <f t="shared" si="299"/>
        <v>0</v>
      </c>
      <c r="X1555" s="347">
        <f t="shared" si="300"/>
        <v>0</v>
      </c>
      <c r="Y1555" s="347">
        <f t="shared" si="301"/>
        <v>0</v>
      </c>
      <c r="Z1555" s="347">
        <f t="shared" si="302"/>
        <v>0</v>
      </c>
      <c r="AA1555" s="347">
        <f t="shared" si="303"/>
        <v>0</v>
      </c>
      <c r="AB1555" s="347" t="str">
        <f t="shared" si="304"/>
        <v/>
      </c>
      <c r="AC1555" s="347" t="str">
        <f t="shared" si="305"/>
        <v/>
      </c>
      <c r="AD1555" s="347" t="str">
        <f t="shared" si="306"/>
        <v/>
      </c>
      <c r="AE1555" s="347" t="str">
        <f t="shared" si="307"/>
        <v/>
      </c>
    </row>
    <row r="1556" spans="1:31" s="344" customFormat="1" ht="21" customHeight="1" x14ac:dyDescent="0.25">
      <c r="A1556" s="346" t="s">
        <v>13967</v>
      </c>
      <c r="B1556" s="346" t="s">
        <v>16941</v>
      </c>
      <c r="C1556" s="346" t="s">
        <v>16942</v>
      </c>
      <c r="D1556" s="346" t="s">
        <v>1</v>
      </c>
      <c r="E1556" s="346" t="s">
        <v>103</v>
      </c>
      <c r="F1556" s="346">
        <v>4</v>
      </c>
      <c r="G1556" s="346">
        <v>0</v>
      </c>
      <c r="H1556" s="346">
        <v>2</v>
      </c>
      <c r="I1556" s="346"/>
      <c r="J1556" s="346" t="s">
        <v>16942</v>
      </c>
      <c r="K1556" s="346"/>
      <c r="L1556" s="346" t="s">
        <v>16943</v>
      </c>
      <c r="M1556" s="346" t="s">
        <v>16942</v>
      </c>
      <c r="N1556" s="346" t="s">
        <v>15099</v>
      </c>
      <c r="O1556" s="346" t="s">
        <v>16919</v>
      </c>
      <c r="P1556" s="346" t="s">
        <v>16496</v>
      </c>
      <c r="Q1556" s="346" t="s">
        <v>16781</v>
      </c>
      <c r="R1556" s="347">
        <f t="shared" si="294"/>
        <v>0</v>
      </c>
      <c r="S1556" s="347">
        <f t="shared" si="295"/>
        <v>0</v>
      </c>
      <c r="T1556" s="347">
        <f t="shared" si="296"/>
        <v>0</v>
      </c>
      <c r="U1556" s="347">
        <f t="shared" si="297"/>
        <v>0</v>
      </c>
      <c r="V1556" s="347">
        <f t="shared" si="298"/>
        <v>0</v>
      </c>
      <c r="W1556" s="347">
        <f t="shared" si="299"/>
        <v>0</v>
      </c>
      <c r="X1556" s="347">
        <f t="shared" si="300"/>
        <v>0</v>
      </c>
      <c r="Y1556" s="347">
        <f t="shared" si="301"/>
        <v>0</v>
      </c>
      <c r="Z1556" s="347">
        <f t="shared" si="302"/>
        <v>0</v>
      </c>
      <c r="AA1556" s="347">
        <f t="shared" si="303"/>
        <v>0</v>
      </c>
      <c r="AB1556" s="347" t="str">
        <f t="shared" si="304"/>
        <v/>
      </c>
      <c r="AC1556" s="347" t="str">
        <f t="shared" si="305"/>
        <v/>
      </c>
      <c r="AD1556" s="347" t="str">
        <f t="shared" si="306"/>
        <v/>
      </c>
      <c r="AE1556" s="347" t="str">
        <f t="shared" si="307"/>
        <v/>
      </c>
    </row>
    <row r="1557" spans="1:31" s="344" customFormat="1" ht="21" customHeight="1" x14ac:dyDescent="0.25">
      <c r="A1557" s="346" t="s">
        <v>13967</v>
      </c>
      <c r="B1557" s="346" t="s">
        <v>16944</v>
      </c>
      <c r="C1557" s="346" t="s">
        <v>16945</v>
      </c>
      <c r="D1557" s="346" t="s">
        <v>1</v>
      </c>
      <c r="E1557" s="346" t="s">
        <v>14954</v>
      </c>
      <c r="F1557" s="346">
        <v>5</v>
      </c>
      <c r="G1557" s="346">
        <v>0</v>
      </c>
      <c r="H1557" s="346">
        <v>0</v>
      </c>
      <c r="I1557" s="346"/>
      <c r="J1557" s="346"/>
      <c r="K1557" s="346"/>
      <c r="L1557" s="346"/>
      <c r="M1557" s="346"/>
      <c r="N1557" s="346"/>
      <c r="O1557" s="346"/>
      <c r="P1557" s="346"/>
      <c r="Q1557" s="346"/>
      <c r="R1557" s="347">
        <f t="shared" si="294"/>
        <v>0</v>
      </c>
      <c r="S1557" s="347">
        <f t="shared" si="295"/>
        <v>0</v>
      </c>
      <c r="T1557" s="347">
        <f t="shared" si="296"/>
        <v>0</v>
      </c>
      <c r="U1557" s="347">
        <f t="shared" si="297"/>
        <v>0</v>
      </c>
      <c r="V1557" s="347">
        <f t="shared" si="298"/>
        <v>0</v>
      </c>
      <c r="W1557" s="347">
        <f t="shared" si="299"/>
        <v>0</v>
      </c>
      <c r="X1557" s="347">
        <f t="shared" si="300"/>
        <v>0</v>
      </c>
      <c r="Y1557" s="347">
        <f t="shared" si="301"/>
        <v>0</v>
      </c>
      <c r="Z1557" s="347">
        <f t="shared" si="302"/>
        <v>0</v>
      </c>
      <c r="AA1557" s="347">
        <f t="shared" si="303"/>
        <v>0</v>
      </c>
      <c r="AB1557" s="347" t="str">
        <f t="shared" si="304"/>
        <v/>
      </c>
      <c r="AC1557" s="347" t="str">
        <f t="shared" si="305"/>
        <v/>
      </c>
      <c r="AD1557" s="347" t="str">
        <f t="shared" si="306"/>
        <v/>
      </c>
      <c r="AE1557" s="347" t="str">
        <f t="shared" si="307"/>
        <v/>
      </c>
    </row>
    <row r="1558" spans="1:31" s="344" customFormat="1" ht="21" customHeight="1" x14ac:dyDescent="0.25">
      <c r="A1558" s="346" t="s">
        <v>13976</v>
      </c>
      <c r="B1558" s="346" t="s">
        <v>16946</v>
      </c>
      <c r="C1558" s="346" t="s">
        <v>16947</v>
      </c>
      <c r="D1558" s="346" t="s">
        <v>4</v>
      </c>
      <c r="E1558" s="346" t="s">
        <v>103</v>
      </c>
      <c r="F1558" s="346">
        <v>1</v>
      </c>
      <c r="G1558" s="346">
        <v>4</v>
      </c>
      <c r="H1558" s="346">
        <v>0</v>
      </c>
      <c r="I1558" s="346" t="s">
        <v>16947</v>
      </c>
      <c r="J1558" s="346"/>
      <c r="K1558" s="346" t="s">
        <v>16948</v>
      </c>
      <c r="L1558" s="346"/>
      <c r="M1558" s="346" t="s">
        <v>16947</v>
      </c>
      <c r="N1558" s="346" t="s">
        <v>16949</v>
      </c>
      <c r="O1558" s="346" t="s">
        <v>16849</v>
      </c>
      <c r="P1558" s="346" t="s">
        <v>16496</v>
      </c>
      <c r="Q1558" s="346" t="s">
        <v>16781</v>
      </c>
      <c r="R1558" s="347">
        <f t="shared" si="294"/>
        <v>0</v>
      </c>
      <c r="S1558" s="347">
        <f t="shared" si="295"/>
        <v>0</v>
      </c>
      <c r="T1558" s="347">
        <f t="shared" si="296"/>
        <v>0</v>
      </c>
      <c r="U1558" s="347">
        <f t="shared" si="297"/>
        <v>0</v>
      </c>
      <c r="V1558" s="347">
        <f t="shared" si="298"/>
        <v>0</v>
      </c>
      <c r="W1558" s="347">
        <f t="shared" si="299"/>
        <v>0</v>
      </c>
      <c r="X1558" s="347">
        <f t="shared" si="300"/>
        <v>0</v>
      </c>
      <c r="Y1558" s="347">
        <f t="shared" si="301"/>
        <v>0</v>
      </c>
      <c r="Z1558" s="347">
        <f t="shared" si="302"/>
        <v>0</v>
      </c>
      <c r="AA1558" s="347">
        <f t="shared" si="303"/>
        <v>0</v>
      </c>
      <c r="AB1558" s="347" t="str">
        <f t="shared" si="304"/>
        <v/>
      </c>
      <c r="AC1558" s="347" t="str">
        <f t="shared" si="305"/>
        <v/>
      </c>
      <c r="AD1558" s="347" t="str">
        <f t="shared" si="306"/>
        <v/>
      </c>
      <c r="AE1558" s="347" t="str">
        <f t="shared" si="307"/>
        <v/>
      </c>
    </row>
    <row r="1559" spans="1:31" s="344" customFormat="1" ht="21" customHeight="1" x14ac:dyDescent="0.25">
      <c r="A1559" s="346" t="s">
        <v>13976</v>
      </c>
      <c r="B1559" s="346" t="s">
        <v>16950</v>
      </c>
      <c r="C1559" s="346" t="s">
        <v>16951</v>
      </c>
      <c r="D1559" s="346" t="s">
        <v>4</v>
      </c>
      <c r="E1559" s="346" t="s">
        <v>103</v>
      </c>
      <c r="F1559" s="346">
        <v>2</v>
      </c>
      <c r="G1559" s="346">
        <v>3</v>
      </c>
      <c r="H1559" s="346">
        <v>0</v>
      </c>
      <c r="I1559" s="346" t="s">
        <v>16951</v>
      </c>
      <c r="J1559" s="346"/>
      <c r="K1559" s="346" t="s">
        <v>16952</v>
      </c>
      <c r="L1559" s="346"/>
      <c r="M1559" s="346" t="s">
        <v>16951</v>
      </c>
      <c r="N1559" s="346" t="s">
        <v>16773</v>
      </c>
      <c r="O1559" s="346" t="s">
        <v>16953</v>
      </c>
      <c r="P1559" s="346" t="s">
        <v>16496</v>
      </c>
      <c r="Q1559" s="346" t="s">
        <v>16781</v>
      </c>
      <c r="R1559" s="347">
        <f t="shared" si="294"/>
        <v>0</v>
      </c>
      <c r="S1559" s="347">
        <f t="shared" si="295"/>
        <v>0</v>
      </c>
      <c r="T1559" s="347">
        <f t="shared" si="296"/>
        <v>0</v>
      </c>
      <c r="U1559" s="347">
        <f t="shared" si="297"/>
        <v>0</v>
      </c>
      <c r="V1559" s="347">
        <f t="shared" si="298"/>
        <v>0</v>
      </c>
      <c r="W1559" s="347">
        <f t="shared" si="299"/>
        <v>0</v>
      </c>
      <c r="X1559" s="347">
        <f t="shared" si="300"/>
        <v>0</v>
      </c>
      <c r="Y1559" s="347">
        <f t="shared" si="301"/>
        <v>0</v>
      </c>
      <c r="Z1559" s="347">
        <f t="shared" si="302"/>
        <v>0</v>
      </c>
      <c r="AA1559" s="347">
        <f t="shared" si="303"/>
        <v>0</v>
      </c>
      <c r="AB1559" s="347" t="str">
        <f t="shared" si="304"/>
        <v/>
      </c>
      <c r="AC1559" s="347" t="str">
        <f t="shared" si="305"/>
        <v/>
      </c>
      <c r="AD1559" s="347" t="str">
        <f t="shared" si="306"/>
        <v/>
      </c>
      <c r="AE1559" s="347" t="str">
        <f t="shared" si="307"/>
        <v/>
      </c>
    </row>
    <row r="1560" spans="1:31" s="344" customFormat="1" ht="21" customHeight="1" x14ac:dyDescent="0.25">
      <c r="A1560" s="346" t="s">
        <v>13976</v>
      </c>
      <c r="B1560" s="346" t="s">
        <v>16954</v>
      </c>
      <c r="C1560" s="346" t="s">
        <v>16955</v>
      </c>
      <c r="D1560" s="346" t="s">
        <v>4</v>
      </c>
      <c r="E1560" s="346" t="s">
        <v>103</v>
      </c>
      <c r="F1560" s="346">
        <v>3</v>
      </c>
      <c r="G1560" s="346">
        <v>3</v>
      </c>
      <c r="H1560" s="346">
        <v>0</v>
      </c>
      <c r="I1560" s="346" t="s">
        <v>16955</v>
      </c>
      <c r="J1560" s="346"/>
      <c r="K1560" s="346" t="s">
        <v>16956</v>
      </c>
      <c r="L1560" s="346"/>
      <c r="M1560" s="346" t="s">
        <v>16955</v>
      </c>
      <c r="N1560" s="346" t="s">
        <v>281</v>
      </c>
      <c r="O1560" s="346" t="s">
        <v>16957</v>
      </c>
      <c r="P1560" s="346" t="s">
        <v>16958</v>
      </c>
      <c r="Q1560" s="346" t="s">
        <v>16496</v>
      </c>
      <c r="R1560" s="347">
        <f t="shared" si="294"/>
        <v>0</v>
      </c>
      <c r="S1560" s="347">
        <f t="shared" si="295"/>
        <v>0</v>
      </c>
      <c r="T1560" s="347">
        <f t="shared" si="296"/>
        <v>0</v>
      </c>
      <c r="U1560" s="347">
        <f t="shared" si="297"/>
        <v>0</v>
      </c>
      <c r="V1560" s="347">
        <f t="shared" si="298"/>
        <v>0</v>
      </c>
      <c r="W1560" s="347">
        <f t="shared" si="299"/>
        <v>0</v>
      </c>
      <c r="X1560" s="347">
        <f t="shared" si="300"/>
        <v>0</v>
      </c>
      <c r="Y1560" s="347">
        <f t="shared" si="301"/>
        <v>0</v>
      </c>
      <c r="Z1560" s="347">
        <f t="shared" si="302"/>
        <v>0</v>
      </c>
      <c r="AA1560" s="347">
        <f t="shared" si="303"/>
        <v>0</v>
      </c>
      <c r="AB1560" s="347" t="str">
        <f t="shared" si="304"/>
        <v/>
      </c>
      <c r="AC1560" s="347" t="str">
        <f t="shared" si="305"/>
        <v/>
      </c>
      <c r="AD1560" s="347" t="str">
        <f t="shared" si="306"/>
        <v/>
      </c>
      <c r="AE1560" s="347" t="str">
        <f t="shared" si="307"/>
        <v/>
      </c>
    </row>
    <row r="1561" spans="1:31" s="344" customFormat="1" ht="21" customHeight="1" x14ac:dyDescent="0.25">
      <c r="A1561" s="346" t="s">
        <v>13976</v>
      </c>
      <c r="B1561" s="346" t="s">
        <v>16959</v>
      </c>
      <c r="C1561" s="346" t="s">
        <v>16960</v>
      </c>
      <c r="D1561" s="346" t="s">
        <v>4</v>
      </c>
      <c r="E1561" s="346" t="s">
        <v>103</v>
      </c>
      <c r="F1561" s="346">
        <v>4</v>
      </c>
      <c r="G1561" s="346">
        <v>2</v>
      </c>
      <c r="H1561" s="346">
        <v>0</v>
      </c>
      <c r="I1561" s="346" t="s">
        <v>16960</v>
      </c>
      <c r="J1561" s="346"/>
      <c r="K1561" s="346" t="s">
        <v>16961</v>
      </c>
      <c r="L1561" s="346"/>
      <c r="M1561" s="346" t="s">
        <v>16960</v>
      </c>
      <c r="N1561" s="346" t="s">
        <v>16864</v>
      </c>
      <c r="O1561" s="346" t="s">
        <v>16962</v>
      </c>
      <c r="P1561" s="346" t="s">
        <v>16496</v>
      </c>
      <c r="Q1561" s="346" t="s">
        <v>16781</v>
      </c>
      <c r="R1561" s="347">
        <f t="shared" si="294"/>
        <v>0</v>
      </c>
      <c r="S1561" s="347">
        <f t="shared" si="295"/>
        <v>0</v>
      </c>
      <c r="T1561" s="347">
        <f t="shared" si="296"/>
        <v>0</v>
      </c>
      <c r="U1561" s="347">
        <f t="shared" si="297"/>
        <v>0</v>
      </c>
      <c r="V1561" s="347">
        <f t="shared" si="298"/>
        <v>0</v>
      </c>
      <c r="W1561" s="347">
        <f t="shared" si="299"/>
        <v>0</v>
      </c>
      <c r="X1561" s="347">
        <f t="shared" si="300"/>
        <v>0</v>
      </c>
      <c r="Y1561" s="347">
        <f t="shared" si="301"/>
        <v>0</v>
      </c>
      <c r="Z1561" s="347">
        <f t="shared" si="302"/>
        <v>0</v>
      </c>
      <c r="AA1561" s="347">
        <f t="shared" si="303"/>
        <v>0</v>
      </c>
      <c r="AB1561" s="347" t="str">
        <f t="shared" si="304"/>
        <v/>
      </c>
      <c r="AC1561" s="347" t="str">
        <f t="shared" si="305"/>
        <v/>
      </c>
      <c r="AD1561" s="347" t="str">
        <f t="shared" si="306"/>
        <v/>
      </c>
      <c r="AE1561" s="347" t="str">
        <f t="shared" si="307"/>
        <v/>
      </c>
    </row>
    <row r="1562" spans="1:31" s="344" customFormat="1" ht="21" customHeight="1" x14ac:dyDescent="0.25">
      <c r="A1562" s="346" t="s">
        <v>13976</v>
      </c>
      <c r="B1562" s="346" t="s">
        <v>16963</v>
      </c>
      <c r="C1562" s="346" t="s">
        <v>16964</v>
      </c>
      <c r="D1562" s="346" t="s">
        <v>4</v>
      </c>
      <c r="E1562" s="346" t="s">
        <v>103</v>
      </c>
      <c r="F1562" s="346">
        <v>5</v>
      </c>
      <c r="G1562" s="346">
        <v>2</v>
      </c>
      <c r="H1562" s="346">
        <v>0</v>
      </c>
      <c r="I1562" s="346" t="s">
        <v>16964</v>
      </c>
      <c r="J1562" s="346"/>
      <c r="K1562" s="346" t="s">
        <v>16965</v>
      </c>
      <c r="L1562" s="346"/>
      <c r="M1562" s="346" t="s">
        <v>16964</v>
      </c>
      <c r="N1562" s="346" t="s">
        <v>15267</v>
      </c>
      <c r="O1562" s="346" t="s">
        <v>16966</v>
      </c>
      <c r="P1562" s="346" t="s">
        <v>16967</v>
      </c>
      <c r="Q1562" s="346" t="s">
        <v>16968</v>
      </c>
      <c r="R1562" s="347">
        <f t="shared" si="294"/>
        <v>0</v>
      </c>
      <c r="S1562" s="347">
        <f t="shared" si="295"/>
        <v>0</v>
      </c>
      <c r="T1562" s="347">
        <f t="shared" si="296"/>
        <v>0</v>
      </c>
      <c r="U1562" s="347">
        <f t="shared" si="297"/>
        <v>0</v>
      </c>
      <c r="V1562" s="347">
        <f t="shared" si="298"/>
        <v>0</v>
      </c>
      <c r="W1562" s="347">
        <f t="shared" si="299"/>
        <v>0</v>
      </c>
      <c r="X1562" s="347">
        <f t="shared" si="300"/>
        <v>0</v>
      </c>
      <c r="Y1562" s="347">
        <f t="shared" si="301"/>
        <v>0</v>
      </c>
      <c r="Z1562" s="347">
        <f t="shared" si="302"/>
        <v>0</v>
      </c>
      <c r="AA1562" s="347">
        <f t="shared" si="303"/>
        <v>0</v>
      </c>
      <c r="AB1562" s="347" t="str">
        <f t="shared" si="304"/>
        <v/>
      </c>
      <c r="AC1562" s="347" t="str">
        <f t="shared" si="305"/>
        <v/>
      </c>
      <c r="AD1562" s="347" t="str">
        <f t="shared" si="306"/>
        <v/>
      </c>
      <c r="AE1562" s="347" t="str">
        <f t="shared" si="307"/>
        <v/>
      </c>
    </row>
    <row r="1563" spans="1:31" s="344" customFormat="1" ht="21" customHeight="1" x14ac:dyDescent="0.25">
      <c r="A1563" s="346" t="s">
        <v>13976</v>
      </c>
      <c r="B1563" s="346" t="s">
        <v>16969</v>
      </c>
      <c r="C1563" s="346" t="s">
        <v>16947</v>
      </c>
      <c r="D1563" s="346" t="s">
        <v>1</v>
      </c>
      <c r="E1563" s="346" t="s">
        <v>103</v>
      </c>
      <c r="F1563" s="346">
        <v>1</v>
      </c>
      <c r="G1563" s="346">
        <v>0</v>
      </c>
      <c r="H1563" s="346">
        <v>3</v>
      </c>
      <c r="I1563" s="346"/>
      <c r="J1563" s="346" t="s">
        <v>16947</v>
      </c>
      <c r="K1563" s="346"/>
      <c r="L1563" s="346" t="s">
        <v>16970</v>
      </c>
      <c r="M1563" s="346" t="s">
        <v>16947</v>
      </c>
      <c r="N1563" s="346" t="s">
        <v>16949</v>
      </c>
      <c r="O1563" s="346" t="s">
        <v>16849</v>
      </c>
      <c r="P1563" s="346" t="s">
        <v>16496</v>
      </c>
      <c r="Q1563" s="346" t="s">
        <v>16781</v>
      </c>
      <c r="R1563" s="347">
        <f t="shared" si="294"/>
        <v>0</v>
      </c>
      <c r="S1563" s="347">
        <f t="shared" si="295"/>
        <v>0</v>
      </c>
      <c r="T1563" s="347">
        <f t="shared" si="296"/>
        <v>0</v>
      </c>
      <c r="U1563" s="347">
        <f t="shared" si="297"/>
        <v>0</v>
      </c>
      <c r="V1563" s="347">
        <f t="shared" si="298"/>
        <v>0</v>
      </c>
      <c r="W1563" s="347">
        <f t="shared" si="299"/>
        <v>0</v>
      </c>
      <c r="X1563" s="347">
        <f t="shared" si="300"/>
        <v>0</v>
      </c>
      <c r="Y1563" s="347">
        <f t="shared" si="301"/>
        <v>0</v>
      </c>
      <c r="Z1563" s="347">
        <f t="shared" si="302"/>
        <v>0</v>
      </c>
      <c r="AA1563" s="347">
        <f t="shared" si="303"/>
        <v>0</v>
      </c>
      <c r="AB1563" s="347" t="str">
        <f t="shared" si="304"/>
        <v/>
      </c>
      <c r="AC1563" s="347" t="str">
        <f t="shared" si="305"/>
        <v/>
      </c>
      <c r="AD1563" s="347" t="str">
        <f t="shared" si="306"/>
        <v/>
      </c>
      <c r="AE1563" s="347" t="str">
        <f t="shared" si="307"/>
        <v/>
      </c>
    </row>
    <row r="1564" spans="1:31" s="344" customFormat="1" ht="21" customHeight="1" x14ac:dyDescent="0.25">
      <c r="A1564" s="346" t="s">
        <v>13976</v>
      </c>
      <c r="B1564" s="346" t="s">
        <v>16971</v>
      </c>
      <c r="C1564" s="346" t="s">
        <v>16951</v>
      </c>
      <c r="D1564" s="346" t="s">
        <v>1</v>
      </c>
      <c r="E1564" s="346" t="s">
        <v>103</v>
      </c>
      <c r="F1564" s="346">
        <v>2</v>
      </c>
      <c r="G1564" s="346">
        <v>0</v>
      </c>
      <c r="H1564" s="346">
        <v>3</v>
      </c>
      <c r="I1564" s="346"/>
      <c r="J1564" s="346" t="s">
        <v>16951</v>
      </c>
      <c r="K1564" s="346"/>
      <c r="L1564" s="346" t="s">
        <v>16972</v>
      </c>
      <c r="M1564" s="346" t="s">
        <v>16951</v>
      </c>
      <c r="N1564" s="346" t="s">
        <v>16773</v>
      </c>
      <c r="O1564" s="346" t="s">
        <v>16953</v>
      </c>
      <c r="P1564" s="346" t="s">
        <v>16496</v>
      </c>
      <c r="Q1564" s="346" t="s">
        <v>16781</v>
      </c>
      <c r="R1564" s="347">
        <f t="shared" si="294"/>
        <v>0</v>
      </c>
      <c r="S1564" s="347">
        <f t="shared" si="295"/>
        <v>0</v>
      </c>
      <c r="T1564" s="347">
        <f t="shared" si="296"/>
        <v>0</v>
      </c>
      <c r="U1564" s="347">
        <f t="shared" si="297"/>
        <v>0</v>
      </c>
      <c r="V1564" s="347">
        <f t="shared" si="298"/>
        <v>0</v>
      </c>
      <c r="W1564" s="347">
        <f t="shared" si="299"/>
        <v>0</v>
      </c>
      <c r="X1564" s="347">
        <f t="shared" si="300"/>
        <v>0</v>
      </c>
      <c r="Y1564" s="347">
        <f t="shared" si="301"/>
        <v>0</v>
      </c>
      <c r="Z1564" s="347">
        <f t="shared" si="302"/>
        <v>0</v>
      </c>
      <c r="AA1564" s="347">
        <f t="shared" si="303"/>
        <v>0</v>
      </c>
      <c r="AB1564" s="347" t="str">
        <f t="shared" si="304"/>
        <v/>
      </c>
      <c r="AC1564" s="347" t="str">
        <f t="shared" si="305"/>
        <v/>
      </c>
      <c r="AD1564" s="347" t="str">
        <f t="shared" si="306"/>
        <v/>
      </c>
      <c r="AE1564" s="347" t="str">
        <f t="shared" si="307"/>
        <v/>
      </c>
    </row>
    <row r="1565" spans="1:31" s="344" customFormat="1" ht="21" customHeight="1" x14ac:dyDescent="0.25">
      <c r="A1565" s="346" t="s">
        <v>13976</v>
      </c>
      <c r="B1565" s="346" t="s">
        <v>16973</v>
      </c>
      <c r="C1565" s="346" t="s">
        <v>16955</v>
      </c>
      <c r="D1565" s="346" t="s">
        <v>1</v>
      </c>
      <c r="E1565" s="346" t="s">
        <v>103</v>
      </c>
      <c r="F1565" s="346">
        <v>3</v>
      </c>
      <c r="G1565" s="346">
        <v>0</v>
      </c>
      <c r="H1565" s="346">
        <v>2</v>
      </c>
      <c r="I1565" s="346"/>
      <c r="J1565" s="346" t="s">
        <v>16955</v>
      </c>
      <c r="K1565" s="346"/>
      <c r="L1565" s="346" t="s">
        <v>16974</v>
      </c>
      <c r="M1565" s="346" t="s">
        <v>16955</v>
      </c>
      <c r="N1565" s="346" t="s">
        <v>281</v>
      </c>
      <c r="O1565" s="346" t="s">
        <v>16957</v>
      </c>
      <c r="P1565" s="346" t="s">
        <v>16958</v>
      </c>
      <c r="Q1565" s="346" t="s">
        <v>16496</v>
      </c>
      <c r="R1565" s="347">
        <f t="shared" si="294"/>
        <v>0</v>
      </c>
      <c r="S1565" s="347">
        <f t="shared" si="295"/>
        <v>0</v>
      </c>
      <c r="T1565" s="347">
        <f t="shared" si="296"/>
        <v>0</v>
      </c>
      <c r="U1565" s="347">
        <f t="shared" si="297"/>
        <v>0</v>
      </c>
      <c r="V1565" s="347">
        <f t="shared" si="298"/>
        <v>0</v>
      </c>
      <c r="W1565" s="347">
        <f t="shared" si="299"/>
        <v>0</v>
      </c>
      <c r="X1565" s="347">
        <f t="shared" si="300"/>
        <v>0</v>
      </c>
      <c r="Y1565" s="347">
        <f t="shared" si="301"/>
        <v>0</v>
      </c>
      <c r="Z1565" s="347">
        <f t="shared" si="302"/>
        <v>0</v>
      </c>
      <c r="AA1565" s="347">
        <f t="shared" si="303"/>
        <v>0</v>
      </c>
      <c r="AB1565" s="347" t="str">
        <f t="shared" si="304"/>
        <v/>
      </c>
      <c r="AC1565" s="347" t="str">
        <f t="shared" si="305"/>
        <v/>
      </c>
      <c r="AD1565" s="347" t="str">
        <f t="shared" si="306"/>
        <v/>
      </c>
      <c r="AE1565" s="347" t="str">
        <f t="shared" si="307"/>
        <v/>
      </c>
    </row>
    <row r="1566" spans="1:31" s="344" customFormat="1" ht="21" customHeight="1" x14ac:dyDescent="0.25">
      <c r="A1566" s="346" t="s">
        <v>13976</v>
      </c>
      <c r="B1566" s="346" t="s">
        <v>16975</v>
      </c>
      <c r="C1566" s="346" t="s">
        <v>16960</v>
      </c>
      <c r="D1566" s="346" t="s">
        <v>1</v>
      </c>
      <c r="E1566" s="346" t="s">
        <v>103</v>
      </c>
      <c r="F1566" s="346">
        <v>4</v>
      </c>
      <c r="G1566" s="346">
        <v>0</v>
      </c>
      <c r="H1566" s="346">
        <v>2</v>
      </c>
      <c r="I1566" s="346"/>
      <c r="J1566" s="346" t="s">
        <v>16960</v>
      </c>
      <c r="K1566" s="346"/>
      <c r="L1566" s="346" t="s">
        <v>16976</v>
      </c>
      <c r="M1566" s="346" t="s">
        <v>16960</v>
      </c>
      <c r="N1566" s="346" t="s">
        <v>16864</v>
      </c>
      <c r="O1566" s="346" t="s">
        <v>16962</v>
      </c>
      <c r="P1566" s="346" t="s">
        <v>16496</v>
      </c>
      <c r="Q1566" s="346" t="s">
        <v>16781</v>
      </c>
      <c r="R1566" s="347">
        <f t="shared" si="294"/>
        <v>0</v>
      </c>
      <c r="S1566" s="347">
        <f t="shared" si="295"/>
        <v>0</v>
      </c>
      <c r="T1566" s="347">
        <f t="shared" si="296"/>
        <v>0</v>
      </c>
      <c r="U1566" s="347">
        <f t="shared" si="297"/>
        <v>0</v>
      </c>
      <c r="V1566" s="347">
        <f t="shared" si="298"/>
        <v>0</v>
      </c>
      <c r="W1566" s="347">
        <f t="shared" si="299"/>
        <v>0</v>
      </c>
      <c r="X1566" s="347">
        <f t="shared" si="300"/>
        <v>0</v>
      </c>
      <c r="Y1566" s="347">
        <f t="shared" si="301"/>
        <v>0</v>
      </c>
      <c r="Z1566" s="347">
        <f t="shared" si="302"/>
        <v>0</v>
      </c>
      <c r="AA1566" s="347">
        <f t="shared" si="303"/>
        <v>0</v>
      </c>
      <c r="AB1566" s="347" t="str">
        <f t="shared" si="304"/>
        <v/>
      </c>
      <c r="AC1566" s="347" t="str">
        <f t="shared" si="305"/>
        <v/>
      </c>
      <c r="AD1566" s="347" t="str">
        <f t="shared" si="306"/>
        <v/>
      </c>
      <c r="AE1566" s="347" t="str">
        <f t="shared" si="307"/>
        <v/>
      </c>
    </row>
    <row r="1567" spans="1:31" s="344" customFormat="1" ht="21" customHeight="1" x14ac:dyDescent="0.25">
      <c r="A1567" s="346" t="s">
        <v>13976</v>
      </c>
      <c r="B1567" s="346" t="s">
        <v>16977</v>
      </c>
      <c r="C1567" s="346" t="s">
        <v>16964</v>
      </c>
      <c r="D1567" s="346" t="s">
        <v>1</v>
      </c>
      <c r="E1567" s="346" t="s">
        <v>103</v>
      </c>
      <c r="F1567" s="346">
        <v>5</v>
      </c>
      <c r="G1567" s="346">
        <v>0</v>
      </c>
      <c r="H1567" s="346">
        <v>1</v>
      </c>
      <c r="I1567" s="346"/>
      <c r="J1567" s="346" t="s">
        <v>16964</v>
      </c>
      <c r="K1567" s="346"/>
      <c r="L1567" s="346" t="s">
        <v>16978</v>
      </c>
      <c r="M1567" s="346" t="s">
        <v>16964</v>
      </c>
      <c r="N1567" s="346" t="s">
        <v>15267</v>
      </c>
      <c r="O1567" s="346" t="s">
        <v>16966</v>
      </c>
      <c r="P1567" s="346" t="s">
        <v>16967</v>
      </c>
      <c r="Q1567" s="346" t="s">
        <v>16968</v>
      </c>
      <c r="R1567" s="347">
        <f t="shared" si="294"/>
        <v>0</v>
      </c>
      <c r="S1567" s="347">
        <f t="shared" si="295"/>
        <v>0</v>
      </c>
      <c r="T1567" s="347">
        <f t="shared" si="296"/>
        <v>0</v>
      </c>
      <c r="U1567" s="347">
        <f t="shared" si="297"/>
        <v>0</v>
      </c>
      <c r="V1567" s="347">
        <f t="shared" si="298"/>
        <v>0</v>
      </c>
      <c r="W1567" s="347">
        <f t="shared" si="299"/>
        <v>0</v>
      </c>
      <c r="X1567" s="347">
        <f t="shared" si="300"/>
        <v>0</v>
      </c>
      <c r="Y1567" s="347">
        <f t="shared" si="301"/>
        <v>0</v>
      </c>
      <c r="Z1567" s="347">
        <f t="shared" si="302"/>
        <v>0</v>
      </c>
      <c r="AA1567" s="347">
        <f t="shared" si="303"/>
        <v>0</v>
      </c>
      <c r="AB1567" s="347" t="str">
        <f t="shared" si="304"/>
        <v/>
      </c>
      <c r="AC1567" s="347" t="str">
        <f t="shared" si="305"/>
        <v/>
      </c>
      <c r="AD1567" s="347" t="str">
        <f t="shared" si="306"/>
        <v/>
      </c>
      <c r="AE1567" s="347" t="str">
        <f t="shared" si="307"/>
        <v/>
      </c>
    </row>
    <row r="1568" spans="1:31" s="344" customFormat="1" ht="21" customHeight="1" x14ac:dyDescent="0.25">
      <c r="A1568" s="346" t="s">
        <v>13985</v>
      </c>
      <c r="B1568" s="346" t="s">
        <v>16979</v>
      </c>
      <c r="C1568" s="346" t="s">
        <v>16980</v>
      </c>
      <c r="D1568" s="346" t="s">
        <v>4</v>
      </c>
      <c r="E1568" s="346" t="s">
        <v>103</v>
      </c>
      <c r="F1568" s="346">
        <v>1</v>
      </c>
      <c r="G1568" s="346">
        <v>4</v>
      </c>
      <c r="H1568" s="346">
        <v>0</v>
      </c>
      <c r="I1568" s="346" t="s">
        <v>16980</v>
      </c>
      <c r="J1568" s="346"/>
      <c r="K1568" s="346" t="s">
        <v>16981</v>
      </c>
      <c r="L1568" s="346"/>
      <c r="M1568" s="346" t="s">
        <v>16980</v>
      </c>
      <c r="N1568" s="346" t="s">
        <v>16773</v>
      </c>
      <c r="O1568" s="346" t="s">
        <v>16924</v>
      </c>
      <c r="P1568" s="346" t="s">
        <v>156</v>
      </c>
      <c r="Q1568" s="346" t="s">
        <v>16496</v>
      </c>
      <c r="R1568" s="347">
        <f t="shared" si="294"/>
        <v>0</v>
      </c>
      <c r="S1568" s="347">
        <f t="shared" si="295"/>
        <v>0</v>
      </c>
      <c r="T1568" s="347">
        <f t="shared" si="296"/>
        <v>0</v>
      </c>
      <c r="U1568" s="347">
        <f t="shared" si="297"/>
        <v>0</v>
      </c>
      <c r="V1568" s="347">
        <f t="shared" si="298"/>
        <v>0</v>
      </c>
      <c r="W1568" s="347">
        <f t="shared" si="299"/>
        <v>0</v>
      </c>
      <c r="X1568" s="347">
        <f t="shared" si="300"/>
        <v>0</v>
      </c>
      <c r="Y1568" s="347">
        <f t="shared" si="301"/>
        <v>0</v>
      </c>
      <c r="Z1568" s="347">
        <f t="shared" si="302"/>
        <v>0</v>
      </c>
      <c r="AA1568" s="347">
        <f t="shared" si="303"/>
        <v>0</v>
      </c>
      <c r="AB1568" s="347" t="str">
        <f t="shared" si="304"/>
        <v/>
      </c>
      <c r="AC1568" s="347" t="str">
        <f t="shared" si="305"/>
        <v/>
      </c>
      <c r="AD1568" s="347" t="str">
        <f t="shared" si="306"/>
        <v/>
      </c>
      <c r="AE1568" s="347" t="str">
        <f t="shared" si="307"/>
        <v/>
      </c>
    </row>
    <row r="1569" spans="1:31" s="344" customFormat="1" ht="21" customHeight="1" x14ac:dyDescent="0.25">
      <c r="A1569" s="346" t="s">
        <v>13985</v>
      </c>
      <c r="B1569" s="346" t="s">
        <v>16982</v>
      </c>
      <c r="C1569" s="346" t="s">
        <v>16983</v>
      </c>
      <c r="D1569" s="346" t="s">
        <v>4</v>
      </c>
      <c r="E1569" s="346" t="s">
        <v>103</v>
      </c>
      <c r="F1569" s="346">
        <v>2</v>
      </c>
      <c r="G1569" s="346">
        <v>3</v>
      </c>
      <c r="H1569" s="346">
        <v>0</v>
      </c>
      <c r="I1569" s="346" t="s">
        <v>16983</v>
      </c>
      <c r="J1569" s="346"/>
      <c r="K1569" s="346" t="s">
        <v>16984</v>
      </c>
      <c r="L1569" s="346"/>
      <c r="M1569" s="346" t="s">
        <v>16983</v>
      </c>
      <c r="N1569" s="346" t="s">
        <v>14963</v>
      </c>
      <c r="O1569" s="346" t="s">
        <v>1480</v>
      </c>
      <c r="P1569" s="346" t="s">
        <v>16496</v>
      </c>
      <c r="Q1569" s="346" t="s">
        <v>16985</v>
      </c>
      <c r="R1569" s="347">
        <f t="shared" si="294"/>
        <v>0</v>
      </c>
      <c r="S1569" s="347">
        <f t="shared" si="295"/>
        <v>0</v>
      </c>
      <c r="T1569" s="347">
        <f t="shared" si="296"/>
        <v>0</v>
      </c>
      <c r="U1569" s="347">
        <f t="shared" si="297"/>
        <v>0</v>
      </c>
      <c r="V1569" s="347">
        <f t="shared" si="298"/>
        <v>0</v>
      </c>
      <c r="W1569" s="347">
        <f t="shared" si="299"/>
        <v>0</v>
      </c>
      <c r="X1569" s="347">
        <f t="shared" si="300"/>
        <v>0</v>
      </c>
      <c r="Y1569" s="347">
        <f t="shared" si="301"/>
        <v>0</v>
      </c>
      <c r="Z1569" s="347">
        <f t="shared" si="302"/>
        <v>0</v>
      </c>
      <c r="AA1569" s="347">
        <f t="shared" si="303"/>
        <v>0</v>
      </c>
      <c r="AB1569" s="347" t="str">
        <f t="shared" si="304"/>
        <v/>
      </c>
      <c r="AC1569" s="347" t="str">
        <f t="shared" si="305"/>
        <v/>
      </c>
      <c r="AD1569" s="347" t="str">
        <f t="shared" si="306"/>
        <v/>
      </c>
      <c r="AE1569" s="347" t="str">
        <f t="shared" si="307"/>
        <v/>
      </c>
    </row>
    <row r="1570" spans="1:31" s="344" customFormat="1" ht="21" customHeight="1" x14ac:dyDescent="0.25">
      <c r="A1570" s="346" t="s">
        <v>13985</v>
      </c>
      <c r="B1570" s="346" t="s">
        <v>16986</v>
      </c>
      <c r="C1570" s="346" t="s">
        <v>16987</v>
      </c>
      <c r="D1570" s="346" t="s">
        <v>4</v>
      </c>
      <c r="E1570" s="346" t="s">
        <v>103</v>
      </c>
      <c r="F1570" s="346">
        <v>3</v>
      </c>
      <c r="G1570" s="346">
        <v>3</v>
      </c>
      <c r="H1570" s="346">
        <v>0</v>
      </c>
      <c r="I1570" s="346" t="s">
        <v>16987</v>
      </c>
      <c r="J1570" s="346"/>
      <c r="K1570" s="346" t="s">
        <v>16988</v>
      </c>
      <c r="L1570" s="346"/>
      <c r="M1570" s="346" t="s">
        <v>16987</v>
      </c>
      <c r="N1570" s="346" t="s">
        <v>15493</v>
      </c>
      <c r="O1570" s="346" t="s">
        <v>16989</v>
      </c>
      <c r="P1570" s="346" t="s">
        <v>16496</v>
      </c>
      <c r="Q1570" s="346" t="s">
        <v>16985</v>
      </c>
      <c r="R1570" s="347">
        <f t="shared" si="294"/>
        <v>0</v>
      </c>
      <c r="S1570" s="347">
        <f t="shared" si="295"/>
        <v>0</v>
      </c>
      <c r="T1570" s="347">
        <f t="shared" si="296"/>
        <v>0</v>
      </c>
      <c r="U1570" s="347">
        <f t="shared" si="297"/>
        <v>0</v>
      </c>
      <c r="V1570" s="347">
        <f t="shared" si="298"/>
        <v>0</v>
      </c>
      <c r="W1570" s="347">
        <f t="shared" si="299"/>
        <v>0</v>
      </c>
      <c r="X1570" s="347">
        <f t="shared" si="300"/>
        <v>0</v>
      </c>
      <c r="Y1570" s="347">
        <f t="shared" si="301"/>
        <v>0</v>
      </c>
      <c r="Z1570" s="347">
        <f t="shared" si="302"/>
        <v>0</v>
      </c>
      <c r="AA1570" s="347">
        <f t="shared" si="303"/>
        <v>0</v>
      </c>
      <c r="AB1570" s="347" t="str">
        <f t="shared" si="304"/>
        <v/>
      </c>
      <c r="AC1570" s="347" t="str">
        <f t="shared" si="305"/>
        <v/>
      </c>
      <c r="AD1570" s="347" t="str">
        <f t="shared" si="306"/>
        <v/>
      </c>
      <c r="AE1570" s="347" t="str">
        <f t="shared" si="307"/>
        <v/>
      </c>
    </row>
    <row r="1571" spans="1:31" s="344" customFormat="1" ht="21" customHeight="1" x14ac:dyDescent="0.25">
      <c r="A1571" s="346" t="s">
        <v>13985</v>
      </c>
      <c r="B1571" s="346" t="s">
        <v>16990</v>
      </c>
      <c r="C1571" s="346" t="s">
        <v>16991</v>
      </c>
      <c r="D1571" s="346" t="s">
        <v>4</v>
      </c>
      <c r="E1571" s="346" t="s">
        <v>103</v>
      </c>
      <c r="F1571" s="346">
        <v>4</v>
      </c>
      <c r="G1571" s="346">
        <v>2</v>
      </c>
      <c r="H1571" s="346">
        <v>0</v>
      </c>
      <c r="I1571" s="346" t="s">
        <v>16991</v>
      </c>
      <c r="J1571" s="346"/>
      <c r="K1571" s="346" t="s">
        <v>16992</v>
      </c>
      <c r="L1571" s="346"/>
      <c r="M1571" s="346" t="s">
        <v>16991</v>
      </c>
      <c r="N1571" s="346" t="s">
        <v>16993</v>
      </c>
      <c r="O1571" s="346" t="s">
        <v>16496</v>
      </c>
      <c r="P1571" s="346" t="s">
        <v>16985</v>
      </c>
      <c r="Q1571" s="346" t="s">
        <v>16829</v>
      </c>
      <c r="R1571" s="347">
        <f t="shared" si="294"/>
        <v>0</v>
      </c>
      <c r="S1571" s="347">
        <f t="shared" si="295"/>
        <v>0</v>
      </c>
      <c r="T1571" s="347">
        <f t="shared" si="296"/>
        <v>0</v>
      </c>
      <c r="U1571" s="347">
        <f t="shared" si="297"/>
        <v>0</v>
      </c>
      <c r="V1571" s="347">
        <f t="shared" si="298"/>
        <v>0</v>
      </c>
      <c r="W1571" s="347">
        <f t="shared" si="299"/>
        <v>0</v>
      </c>
      <c r="X1571" s="347">
        <f t="shared" si="300"/>
        <v>0</v>
      </c>
      <c r="Y1571" s="347">
        <f t="shared" si="301"/>
        <v>0</v>
      </c>
      <c r="Z1571" s="347">
        <f t="shared" si="302"/>
        <v>0</v>
      </c>
      <c r="AA1571" s="347">
        <f t="shared" si="303"/>
        <v>0</v>
      </c>
      <c r="AB1571" s="347" t="str">
        <f t="shared" si="304"/>
        <v/>
      </c>
      <c r="AC1571" s="347" t="str">
        <f t="shared" si="305"/>
        <v/>
      </c>
      <c r="AD1571" s="347" t="str">
        <f t="shared" si="306"/>
        <v/>
      </c>
      <c r="AE1571" s="347" t="str">
        <f t="shared" si="307"/>
        <v/>
      </c>
    </row>
    <row r="1572" spans="1:31" s="344" customFormat="1" ht="21" customHeight="1" x14ac:dyDescent="0.25">
      <c r="A1572" s="346" t="s">
        <v>13985</v>
      </c>
      <c r="B1572" s="346" t="s">
        <v>16994</v>
      </c>
      <c r="C1572" s="346" t="s">
        <v>16995</v>
      </c>
      <c r="D1572" s="346" t="s">
        <v>4</v>
      </c>
      <c r="E1572" s="346" t="s">
        <v>103</v>
      </c>
      <c r="F1572" s="346">
        <v>5</v>
      </c>
      <c r="G1572" s="346">
        <v>2</v>
      </c>
      <c r="H1572" s="346">
        <v>0</v>
      </c>
      <c r="I1572" s="346" t="s">
        <v>16995</v>
      </c>
      <c r="J1572" s="346"/>
      <c r="K1572" s="346" t="s">
        <v>16996</v>
      </c>
      <c r="L1572" s="346"/>
      <c r="M1572" s="346" t="s">
        <v>16995</v>
      </c>
      <c r="N1572" s="346" t="s">
        <v>16997</v>
      </c>
      <c r="O1572" s="346" t="s">
        <v>16998</v>
      </c>
      <c r="P1572" s="346" t="s">
        <v>16496</v>
      </c>
      <c r="Q1572" s="346" t="s">
        <v>16985</v>
      </c>
      <c r="R1572" s="347">
        <f t="shared" si="294"/>
        <v>0</v>
      </c>
      <c r="S1572" s="347">
        <f t="shared" si="295"/>
        <v>0</v>
      </c>
      <c r="T1572" s="347">
        <f t="shared" si="296"/>
        <v>0</v>
      </c>
      <c r="U1572" s="347">
        <f t="shared" si="297"/>
        <v>0</v>
      </c>
      <c r="V1572" s="347">
        <f t="shared" si="298"/>
        <v>0</v>
      </c>
      <c r="W1572" s="347">
        <f t="shared" si="299"/>
        <v>0</v>
      </c>
      <c r="X1572" s="347">
        <f t="shared" si="300"/>
        <v>0</v>
      </c>
      <c r="Y1572" s="347">
        <f t="shared" si="301"/>
        <v>0</v>
      </c>
      <c r="Z1572" s="347">
        <f t="shared" si="302"/>
        <v>0</v>
      </c>
      <c r="AA1572" s="347">
        <f t="shared" si="303"/>
        <v>0</v>
      </c>
      <c r="AB1572" s="347" t="str">
        <f t="shared" si="304"/>
        <v/>
      </c>
      <c r="AC1572" s="347" t="str">
        <f t="shared" si="305"/>
        <v/>
      </c>
      <c r="AD1572" s="347" t="str">
        <f t="shared" si="306"/>
        <v/>
      </c>
      <c r="AE1572" s="347" t="str">
        <f t="shared" si="307"/>
        <v/>
      </c>
    </row>
    <row r="1573" spans="1:31" s="344" customFormat="1" ht="21" customHeight="1" x14ac:dyDescent="0.25">
      <c r="A1573" s="346" t="s">
        <v>13985</v>
      </c>
      <c r="B1573" s="346" t="s">
        <v>16999</v>
      </c>
      <c r="C1573" s="346" t="s">
        <v>16980</v>
      </c>
      <c r="D1573" s="346" t="s">
        <v>1</v>
      </c>
      <c r="E1573" s="346" t="s">
        <v>103</v>
      </c>
      <c r="F1573" s="346">
        <v>1</v>
      </c>
      <c r="G1573" s="346">
        <v>0</v>
      </c>
      <c r="H1573" s="346">
        <v>3</v>
      </c>
      <c r="I1573" s="346"/>
      <c r="J1573" s="346" t="s">
        <v>16980</v>
      </c>
      <c r="K1573" s="346"/>
      <c r="L1573" s="346" t="s">
        <v>17000</v>
      </c>
      <c r="M1573" s="346" t="s">
        <v>16980</v>
      </c>
      <c r="N1573" s="346" t="s">
        <v>16773</v>
      </c>
      <c r="O1573" s="346" t="s">
        <v>16924</v>
      </c>
      <c r="P1573" s="346" t="s">
        <v>156</v>
      </c>
      <c r="Q1573" s="346" t="s">
        <v>16496</v>
      </c>
      <c r="R1573" s="347">
        <f t="shared" si="294"/>
        <v>0</v>
      </c>
      <c r="S1573" s="347">
        <f t="shared" si="295"/>
        <v>0</v>
      </c>
      <c r="T1573" s="347">
        <f t="shared" si="296"/>
        <v>0</v>
      </c>
      <c r="U1573" s="347">
        <f t="shared" si="297"/>
        <v>0</v>
      </c>
      <c r="V1573" s="347">
        <f t="shared" si="298"/>
        <v>0</v>
      </c>
      <c r="W1573" s="347">
        <f t="shared" si="299"/>
        <v>0</v>
      </c>
      <c r="X1573" s="347">
        <f t="shared" si="300"/>
        <v>0</v>
      </c>
      <c r="Y1573" s="347">
        <f t="shared" si="301"/>
        <v>0</v>
      </c>
      <c r="Z1573" s="347">
        <f t="shared" si="302"/>
        <v>0</v>
      </c>
      <c r="AA1573" s="347">
        <f t="shared" si="303"/>
        <v>0</v>
      </c>
      <c r="AB1573" s="347" t="str">
        <f t="shared" si="304"/>
        <v/>
      </c>
      <c r="AC1573" s="347" t="str">
        <f t="shared" si="305"/>
        <v/>
      </c>
      <c r="AD1573" s="347" t="str">
        <f t="shared" si="306"/>
        <v/>
      </c>
      <c r="AE1573" s="347" t="str">
        <f t="shared" si="307"/>
        <v/>
      </c>
    </row>
    <row r="1574" spans="1:31" s="344" customFormat="1" ht="21" customHeight="1" x14ac:dyDescent="0.25">
      <c r="A1574" s="346" t="s">
        <v>13985</v>
      </c>
      <c r="B1574" s="346" t="s">
        <v>17001</v>
      </c>
      <c r="C1574" s="346" t="s">
        <v>16983</v>
      </c>
      <c r="D1574" s="346" t="s">
        <v>1</v>
      </c>
      <c r="E1574" s="346" t="s">
        <v>103</v>
      </c>
      <c r="F1574" s="346">
        <v>2</v>
      </c>
      <c r="G1574" s="346">
        <v>0</v>
      </c>
      <c r="H1574" s="346">
        <v>3</v>
      </c>
      <c r="I1574" s="346"/>
      <c r="J1574" s="346" t="s">
        <v>16983</v>
      </c>
      <c r="K1574" s="346"/>
      <c r="L1574" s="346" t="s">
        <v>17002</v>
      </c>
      <c r="M1574" s="346" t="s">
        <v>16983</v>
      </c>
      <c r="N1574" s="346" t="s">
        <v>14963</v>
      </c>
      <c r="O1574" s="346" t="s">
        <v>1480</v>
      </c>
      <c r="P1574" s="346" t="s">
        <v>16496</v>
      </c>
      <c r="Q1574" s="346" t="s">
        <v>16985</v>
      </c>
      <c r="R1574" s="347">
        <f t="shared" si="294"/>
        <v>0</v>
      </c>
      <c r="S1574" s="347">
        <f t="shared" si="295"/>
        <v>0</v>
      </c>
      <c r="T1574" s="347">
        <f t="shared" si="296"/>
        <v>0</v>
      </c>
      <c r="U1574" s="347">
        <f t="shared" si="297"/>
        <v>0</v>
      </c>
      <c r="V1574" s="347">
        <f t="shared" si="298"/>
        <v>0</v>
      </c>
      <c r="W1574" s="347">
        <f t="shared" si="299"/>
        <v>0</v>
      </c>
      <c r="X1574" s="347">
        <f t="shared" si="300"/>
        <v>0</v>
      </c>
      <c r="Y1574" s="347">
        <f t="shared" si="301"/>
        <v>0</v>
      </c>
      <c r="Z1574" s="347">
        <f t="shared" si="302"/>
        <v>0</v>
      </c>
      <c r="AA1574" s="347">
        <f t="shared" si="303"/>
        <v>0</v>
      </c>
      <c r="AB1574" s="347" t="str">
        <f t="shared" si="304"/>
        <v/>
      </c>
      <c r="AC1574" s="347" t="str">
        <f t="shared" si="305"/>
        <v/>
      </c>
      <c r="AD1574" s="347" t="str">
        <f t="shared" si="306"/>
        <v/>
      </c>
      <c r="AE1574" s="347" t="str">
        <f t="shared" si="307"/>
        <v/>
      </c>
    </row>
    <row r="1575" spans="1:31" s="344" customFormat="1" ht="21" customHeight="1" x14ac:dyDescent="0.25">
      <c r="A1575" s="346" t="s">
        <v>13985</v>
      </c>
      <c r="B1575" s="346" t="s">
        <v>17003</v>
      </c>
      <c r="C1575" s="346" t="s">
        <v>16991</v>
      </c>
      <c r="D1575" s="346" t="s">
        <v>1</v>
      </c>
      <c r="E1575" s="346" t="s">
        <v>103</v>
      </c>
      <c r="F1575" s="346">
        <v>3</v>
      </c>
      <c r="G1575" s="346">
        <v>0</v>
      </c>
      <c r="H1575" s="346">
        <v>2</v>
      </c>
      <c r="I1575" s="346"/>
      <c r="J1575" s="346" t="s">
        <v>16991</v>
      </c>
      <c r="K1575" s="346"/>
      <c r="L1575" s="346" t="s">
        <v>17004</v>
      </c>
      <c r="M1575" s="346" t="s">
        <v>16991</v>
      </c>
      <c r="N1575" s="346" t="s">
        <v>16993</v>
      </c>
      <c r="O1575" s="346" t="s">
        <v>16496</v>
      </c>
      <c r="P1575" s="346" t="s">
        <v>16985</v>
      </c>
      <c r="Q1575" s="346" t="s">
        <v>16829</v>
      </c>
      <c r="R1575" s="347">
        <f t="shared" si="294"/>
        <v>0</v>
      </c>
      <c r="S1575" s="347">
        <f t="shared" si="295"/>
        <v>0</v>
      </c>
      <c r="T1575" s="347">
        <f t="shared" si="296"/>
        <v>0</v>
      </c>
      <c r="U1575" s="347">
        <f t="shared" si="297"/>
        <v>0</v>
      </c>
      <c r="V1575" s="347">
        <f t="shared" si="298"/>
        <v>0</v>
      </c>
      <c r="W1575" s="347">
        <f t="shared" si="299"/>
        <v>0</v>
      </c>
      <c r="X1575" s="347">
        <f t="shared" si="300"/>
        <v>0</v>
      </c>
      <c r="Y1575" s="347">
        <f t="shared" si="301"/>
        <v>0</v>
      </c>
      <c r="Z1575" s="347">
        <f t="shared" si="302"/>
        <v>0</v>
      </c>
      <c r="AA1575" s="347">
        <f t="shared" si="303"/>
        <v>0</v>
      </c>
      <c r="AB1575" s="347" t="str">
        <f t="shared" si="304"/>
        <v/>
      </c>
      <c r="AC1575" s="347" t="str">
        <f t="shared" si="305"/>
        <v/>
      </c>
      <c r="AD1575" s="347" t="str">
        <f t="shared" si="306"/>
        <v/>
      </c>
      <c r="AE1575" s="347" t="str">
        <f t="shared" si="307"/>
        <v/>
      </c>
    </row>
    <row r="1576" spans="1:31" s="344" customFormat="1" ht="21" customHeight="1" x14ac:dyDescent="0.25">
      <c r="A1576" s="346" t="s">
        <v>13985</v>
      </c>
      <c r="B1576" s="346" t="s">
        <v>17005</v>
      </c>
      <c r="C1576" s="346" t="s">
        <v>17006</v>
      </c>
      <c r="D1576" s="346" t="s">
        <v>1</v>
      </c>
      <c r="E1576" s="346" t="s">
        <v>103</v>
      </c>
      <c r="F1576" s="346">
        <v>4</v>
      </c>
      <c r="G1576" s="346">
        <v>0</v>
      </c>
      <c r="H1576" s="346">
        <v>2</v>
      </c>
      <c r="I1576" s="346"/>
      <c r="J1576" s="346" t="s">
        <v>17006</v>
      </c>
      <c r="K1576" s="346"/>
      <c r="L1576" s="346" t="s">
        <v>17007</v>
      </c>
      <c r="M1576" s="346" t="s">
        <v>17006</v>
      </c>
      <c r="N1576" s="346" t="s">
        <v>15097</v>
      </c>
      <c r="O1576" s="346" t="s">
        <v>1480</v>
      </c>
      <c r="P1576" s="346" t="s">
        <v>17008</v>
      </c>
      <c r="Q1576" s="346" t="s">
        <v>16496</v>
      </c>
      <c r="R1576" s="347">
        <f t="shared" si="294"/>
        <v>0</v>
      </c>
      <c r="S1576" s="347">
        <f t="shared" si="295"/>
        <v>0</v>
      </c>
      <c r="T1576" s="347">
        <f t="shared" si="296"/>
        <v>0</v>
      </c>
      <c r="U1576" s="347">
        <f t="shared" si="297"/>
        <v>0</v>
      </c>
      <c r="V1576" s="347">
        <f t="shared" si="298"/>
        <v>0</v>
      </c>
      <c r="W1576" s="347">
        <f t="shared" si="299"/>
        <v>0</v>
      </c>
      <c r="X1576" s="347">
        <f t="shared" si="300"/>
        <v>0</v>
      </c>
      <c r="Y1576" s="347">
        <f t="shared" si="301"/>
        <v>0</v>
      </c>
      <c r="Z1576" s="347">
        <f t="shared" si="302"/>
        <v>0</v>
      </c>
      <c r="AA1576" s="347">
        <f t="shared" si="303"/>
        <v>0</v>
      </c>
      <c r="AB1576" s="347" t="str">
        <f t="shared" si="304"/>
        <v/>
      </c>
      <c r="AC1576" s="347" t="str">
        <f t="shared" si="305"/>
        <v/>
      </c>
      <c r="AD1576" s="347" t="str">
        <f t="shared" si="306"/>
        <v/>
      </c>
      <c r="AE1576" s="347" t="str">
        <f t="shared" si="307"/>
        <v/>
      </c>
    </row>
    <row r="1577" spans="1:31" s="344" customFormat="1" ht="21" customHeight="1" x14ac:dyDescent="0.25">
      <c r="A1577" s="346" t="s">
        <v>13985</v>
      </c>
      <c r="B1577" s="346" t="s">
        <v>17009</v>
      </c>
      <c r="C1577" s="346" t="s">
        <v>17010</v>
      </c>
      <c r="D1577" s="346" t="s">
        <v>1</v>
      </c>
      <c r="E1577" s="346" t="s">
        <v>14954</v>
      </c>
      <c r="F1577" s="346">
        <v>5</v>
      </c>
      <c r="G1577" s="346">
        <v>0</v>
      </c>
      <c r="H1577" s="346">
        <v>0</v>
      </c>
      <c r="I1577" s="346"/>
      <c r="J1577" s="346"/>
      <c r="K1577" s="346"/>
      <c r="L1577" s="346"/>
      <c r="M1577" s="346"/>
      <c r="N1577" s="346"/>
      <c r="O1577" s="346"/>
      <c r="P1577" s="346"/>
      <c r="Q1577" s="346"/>
      <c r="R1577" s="347">
        <f t="shared" si="294"/>
        <v>0</v>
      </c>
      <c r="S1577" s="347">
        <f t="shared" si="295"/>
        <v>0</v>
      </c>
      <c r="T1577" s="347">
        <f t="shared" si="296"/>
        <v>0</v>
      </c>
      <c r="U1577" s="347">
        <f t="shared" si="297"/>
        <v>0</v>
      </c>
      <c r="V1577" s="347">
        <f t="shared" si="298"/>
        <v>0</v>
      </c>
      <c r="W1577" s="347">
        <f t="shared" si="299"/>
        <v>0</v>
      </c>
      <c r="X1577" s="347">
        <f t="shared" si="300"/>
        <v>0</v>
      </c>
      <c r="Y1577" s="347">
        <f t="shared" si="301"/>
        <v>0</v>
      </c>
      <c r="Z1577" s="347">
        <f t="shared" si="302"/>
        <v>0</v>
      </c>
      <c r="AA1577" s="347">
        <f t="shared" si="303"/>
        <v>0</v>
      </c>
      <c r="AB1577" s="347" t="str">
        <f t="shared" si="304"/>
        <v/>
      </c>
      <c r="AC1577" s="347" t="str">
        <f t="shared" si="305"/>
        <v/>
      </c>
      <c r="AD1577" s="347" t="str">
        <f t="shared" si="306"/>
        <v/>
      </c>
      <c r="AE1577" s="347" t="str">
        <f t="shared" si="307"/>
        <v/>
      </c>
    </row>
    <row r="1578" spans="1:31" s="344" customFormat="1" ht="21" customHeight="1" x14ac:dyDescent="0.25">
      <c r="A1578" s="346" t="s">
        <v>13995</v>
      </c>
      <c r="B1578" s="346" t="s">
        <v>17011</v>
      </c>
      <c r="C1578" s="346" t="s">
        <v>17012</v>
      </c>
      <c r="D1578" s="346" t="s">
        <v>4</v>
      </c>
      <c r="E1578" s="346" t="s">
        <v>103</v>
      </c>
      <c r="F1578" s="346">
        <v>1</v>
      </c>
      <c r="G1578" s="346">
        <v>4</v>
      </c>
      <c r="H1578" s="346">
        <v>0</v>
      </c>
      <c r="I1578" s="346" t="s">
        <v>17012</v>
      </c>
      <c r="J1578" s="346"/>
      <c r="K1578" s="346" t="s">
        <v>17013</v>
      </c>
      <c r="L1578" s="346"/>
      <c r="M1578" s="346" t="s">
        <v>17012</v>
      </c>
      <c r="N1578" s="346" t="s">
        <v>16773</v>
      </c>
      <c r="O1578" s="346" t="s">
        <v>17014</v>
      </c>
      <c r="P1578" s="346" t="s">
        <v>16985</v>
      </c>
      <c r="Q1578" s="346" t="s">
        <v>16496</v>
      </c>
      <c r="R1578" s="347">
        <f t="shared" si="294"/>
        <v>1</v>
      </c>
      <c r="S1578" s="347">
        <f t="shared" si="295"/>
        <v>0</v>
      </c>
      <c r="T1578" s="347">
        <f t="shared" si="296"/>
        <v>1</v>
      </c>
      <c r="U1578" s="347">
        <f t="shared" si="297"/>
        <v>1</v>
      </c>
      <c r="V1578" s="347">
        <f t="shared" si="298"/>
        <v>0</v>
      </c>
      <c r="W1578" s="347">
        <f t="shared" si="299"/>
        <v>0</v>
      </c>
      <c r="X1578" s="347">
        <f t="shared" si="300"/>
        <v>4</v>
      </c>
      <c r="Y1578" s="347">
        <f t="shared" si="301"/>
        <v>4</v>
      </c>
      <c r="Z1578" s="347">
        <f t="shared" si="302"/>
        <v>0</v>
      </c>
      <c r="AA1578" s="347">
        <f t="shared" si="303"/>
        <v>0</v>
      </c>
      <c r="AB1578" s="347" t="str">
        <f t="shared" si="304"/>
        <v/>
      </c>
      <c r="AC1578" s="347" t="str">
        <f t="shared" si="305"/>
        <v/>
      </c>
      <c r="AD1578" s="347" t="str">
        <f t="shared" si="306"/>
        <v/>
      </c>
      <c r="AE1578" s="347" t="str">
        <f t="shared" si="307"/>
        <v/>
      </c>
    </row>
    <row r="1579" spans="1:31" s="344" customFormat="1" ht="21" customHeight="1" x14ac:dyDescent="0.25">
      <c r="A1579" s="346" t="s">
        <v>13995</v>
      </c>
      <c r="B1579" s="346" t="s">
        <v>17015</v>
      </c>
      <c r="C1579" s="346" t="s">
        <v>17016</v>
      </c>
      <c r="D1579" s="346" t="s">
        <v>4</v>
      </c>
      <c r="E1579" s="346" t="s">
        <v>103</v>
      </c>
      <c r="F1579" s="346">
        <v>2</v>
      </c>
      <c r="G1579" s="346">
        <v>3</v>
      </c>
      <c r="H1579" s="346">
        <v>0</v>
      </c>
      <c r="I1579" s="346" t="s">
        <v>17016</v>
      </c>
      <c r="J1579" s="346"/>
      <c r="K1579" s="346" t="s">
        <v>17017</v>
      </c>
      <c r="L1579" s="346"/>
      <c r="M1579" s="346" t="s">
        <v>17016</v>
      </c>
      <c r="N1579" s="346" t="s">
        <v>16818</v>
      </c>
      <c r="O1579" s="346" t="s">
        <v>16997</v>
      </c>
      <c r="P1579" s="346" t="s">
        <v>16496</v>
      </c>
      <c r="Q1579" s="346" t="s">
        <v>16985</v>
      </c>
      <c r="R1579" s="347">
        <f t="shared" si="294"/>
        <v>1</v>
      </c>
      <c r="S1579" s="347">
        <f t="shared" si="295"/>
        <v>0</v>
      </c>
      <c r="T1579" s="347">
        <f t="shared" si="296"/>
        <v>0</v>
      </c>
      <c r="U1579" s="347">
        <f t="shared" si="297"/>
        <v>0</v>
      </c>
      <c r="V1579" s="347">
        <f t="shared" si="298"/>
        <v>0</v>
      </c>
      <c r="W1579" s="347">
        <f t="shared" si="299"/>
        <v>0</v>
      </c>
      <c r="X1579" s="347">
        <f t="shared" si="300"/>
        <v>0</v>
      </c>
      <c r="Y1579" s="347">
        <f t="shared" si="301"/>
        <v>0</v>
      </c>
      <c r="Z1579" s="347">
        <f t="shared" si="302"/>
        <v>0</v>
      </c>
      <c r="AA1579" s="347">
        <f t="shared" si="303"/>
        <v>0</v>
      </c>
      <c r="AB1579" s="347">
        <f t="shared" si="304"/>
        <v>2.01579</v>
      </c>
      <c r="AC1579" s="347">
        <f t="shared" si="305"/>
        <v>2.01579</v>
      </c>
      <c r="AD1579" s="347" t="str">
        <f t="shared" si="306"/>
        <v/>
      </c>
      <c r="AE1579" s="347" t="str">
        <f t="shared" si="307"/>
        <v/>
      </c>
    </row>
    <row r="1580" spans="1:31" s="344" customFormat="1" ht="21" customHeight="1" x14ac:dyDescent="0.25">
      <c r="A1580" s="346" t="s">
        <v>13995</v>
      </c>
      <c r="B1580" s="346" t="s">
        <v>17018</v>
      </c>
      <c r="C1580" s="346" t="s">
        <v>17019</v>
      </c>
      <c r="D1580" s="346" t="s">
        <v>4</v>
      </c>
      <c r="E1580" s="346" t="s">
        <v>103</v>
      </c>
      <c r="F1580" s="346">
        <v>3</v>
      </c>
      <c r="G1580" s="346">
        <v>3</v>
      </c>
      <c r="H1580" s="346">
        <v>0</v>
      </c>
      <c r="I1580" s="346" t="s">
        <v>17019</v>
      </c>
      <c r="J1580" s="346"/>
      <c r="K1580" s="346" t="s">
        <v>17020</v>
      </c>
      <c r="L1580" s="346"/>
      <c r="M1580" s="346" t="s">
        <v>17019</v>
      </c>
      <c r="N1580" s="346" t="s">
        <v>17021</v>
      </c>
      <c r="O1580" s="346" t="s">
        <v>17022</v>
      </c>
      <c r="P1580" s="346" t="s">
        <v>16496</v>
      </c>
      <c r="Q1580" s="346" t="s">
        <v>16985</v>
      </c>
      <c r="R1580" s="347">
        <f t="shared" si="294"/>
        <v>1</v>
      </c>
      <c r="S1580" s="347">
        <f t="shared" si="295"/>
        <v>0</v>
      </c>
      <c r="T1580" s="347">
        <f t="shared" si="296"/>
        <v>0</v>
      </c>
      <c r="U1580" s="347">
        <f t="shared" si="297"/>
        <v>1</v>
      </c>
      <c r="V1580" s="347">
        <f t="shared" si="298"/>
        <v>0</v>
      </c>
      <c r="W1580" s="347">
        <f t="shared" si="299"/>
        <v>0</v>
      </c>
      <c r="X1580" s="347">
        <f t="shared" si="300"/>
        <v>0</v>
      </c>
      <c r="Y1580" s="347">
        <f t="shared" si="301"/>
        <v>3</v>
      </c>
      <c r="Z1580" s="347">
        <f t="shared" si="302"/>
        <v>0</v>
      </c>
      <c r="AA1580" s="347">
        <f t="shared" si="303"/>
        <v>0</v>
      </c>
      <c r="AB1580" s="347">
        <f t="shared" si="304"/>
        <v>3.0158</v>
      </c>
      <c r="AC1580" s="347" t="str">
        <f t="shared" si="305"/>
        <v/>
      </c>
      <c r="AD1580" s="347" t="str">
        <f t="shared" si="306"/>
        <v/>
      </c>
      <c r="AE1580" s="347" t="str">
        <f t="shared" si="307"/>
        <v/>
      </c>
    </row>
    <row r="1581" spans="1:31" s="344" customFormat="1" ht="21" customHeight="1" x14ac:dyDescent="0.25">
      <c r="A1581" s="346" t="s">
        <v>13995</v>
      </c>
      <c r="B1581" s="346" t="s">
        <v>17023</v>
      </c>
      <c r="C1581" s="346" t="s">
        <v>17024</v>
      </c>
      <c r="D1581" s="346" t="s">
        <v>4</v>
      </c>
      <c r="E1581" s="346" t="s">
        <v>103</v>
      </c>
      <c r="F1581" s="346">
        <v>4</v>
      </c>
      <c r="G1581" s="346">
        <v>2</v>
      </c>
      <c r="H1581" s="346">
        <v>0</v>
      </c>
      <c r="I1581" s="346" t="s">
        <v>17024</v>
      </c>
      <c r="J1581" s="346"/>
      <c r="K1581" s="346" t="s">
        <v>17025</v>
      </c>
      <c r="L1581" s="346"/>
      <c r="M1581" s="346" t="s">
        <v>17024</v>
      </c>
      <c r="N1581" s="346" t="s">
        <v>17026</v>
      </c>
      <c r="O1581" s="346" t="s">
        <v>17027</v>
      </c>
      <c r="P1581" s="346" t="s">
        <v>17028</v>
      </c>
      <c r="Q1581" s="346" t="s">
        <v>16496</v>
      </c>
      <c r="R1581" s="347">
        <f t="shared" si="294"/>
        <v>1</v>
      </c>
      <c r="S1581" s="347">
        <f t="shared" si="295"/>
        <v>0</v>
      </c>
      <c r="T1581" s="347">
        <f t="shared" si="296"/>
        <v>0</v>
      </c>
      <c r="U1581" s="347">
        <f t="shared" si="297"/>
        <v>1</v>
      </c>
      <c r="V1581" s="347">
        <f t="shared" si="298"/>
        <v>0</v>
      </c>
      <c r="W1581" s="347">
        <f t="shared" si="299"/>
        <v>0</v>
      </c>
      <c r="X1581" s="347">
        <f t="shared" si="300"/>
        <v>0</v>
      </c>
      <c r="Y1581" s="347">
        <f t="shared" si="301"/>
        <v>2</v>
      </c>
      <c r="Z1581" s="347">
        <f t="shared" si="302"/>
        <v>0</v>
      </c>
      <c r="AA1581" s="347">
        <f t="shared" si="303"/>
        <v>0</v>
      </c>
      <c r="AB1581" s="347">
        <f t="shared" si="304"/>
        <v>4.0158100000000001</v>
      </c>
      <c r="AC1581" s="347" t="str">
        <f t="shared" si="305"/>
        <v/>
      </c>
      <c r="AD1581" s="347" t="str">
        <f t="shared" si="306"/>
        <v/>
      </c>
      <c r="AE1581" s="347" t="str">
        <f t="shared" si="307"/>
        <v/>
      </c>
    </row>
    <row r="1582" spans="1:31" s="344" customFormat="1" ht="21" customHeight="1" x14ac:dyDescent="0.25">
      <c r="A1582" s="346" t="s">
        <v>13995</v>
      </c>
      <c r="B1582" s="346" t="s">
        <v>17029</v>
      </c>
      <c r="C1582" s="346" t="s">
        <v>17030</v>
      </c>
      <c r="D1582" s="346" t="s">
        <v>4</v>
      </c>
      <c r="E1582" s="346" t="s">
        <v>103</v>
      </c>
      <c r="F1582" s="346">
        <v>5</v>
      </c>
      <c r="G1582" s="346">
        <v>2</v>
      </c>
      <c r="H1582" s="346">
        <v>0</v>
      </c>
      <c r="I1582" s="346" t="s">
        <v>17030</v>
      </c>
      <c r="J1582" s="346"/>
      <c r="K1582" s="346" t="s">
        <v>17031</v>
      </c>
      <c r="L1582" s="346"/>
      <c r="M1582" s="346" t="s">
        <v>17030</v>
      </c>
      <c r="N1582" s="346" t="s">
        <v>17032</v>
      </c>
      <c r="O1582" s="346" t="s">
        <v>17033</v>
      </c>
      <c r="P1582" s="346" t="s">
        <v>17034</v>
      </c>
      <c r="Q1582" s="346" t="s">
        <v>17035</v>
      </c>
      <c r="R1582" s="347">
        <f t="shared" si="294"/>
        <v>1</v>
      </c>
      <c r="S1582" s="347">
        <f t="shared" si="295"/>
        <v>0</v>
      </c>
      <c r="T1582" s="347">
        <f t="shared" si="296"/>
        <v>0</v>
      </c>
      <c r="U1582" s="347">
        <f t="shared" si="297"/>
        <v>1</v>
      </c>
      <c r="V1582" s="347">
        <f t="shared" si="298"/>
        <v>0</v>
      </c>
      <c r="W1582" s="347">
        <f t="shared" si="299"/>
        <v>0</v>
      </c>
      <c r="X1582" s="347">
        <f t="shared" si="300"/>
        <v>0</v>
      </c>
      <c r="Y1582" s="347">
        <f t="shared" si="301"/>
        <v>2</v>
      </c>
      <c r="Z1582" s="347">
        <f t="shared" si="302"/>
        <v>0</v>
      </c>
      <c r="AA1582" s="347">
        <f t="shared" si="303"/>
        <v>0</v>
      </c>
      <c r="AB1582" s="347">
        <f t="shared" si="304"/>
        <v>5.0158199999999997</v>
      </c>
      <c r="AC1582" s="347" t="str">
        <f t="shared" si="305"/>
        <v/>
      </c>
      <c r="AD1582" s="347" t="str">
        <f t="shared" si="306"/>
        <v/>
      </c>
      <c r="AE1582" s="347" t="str">
        <f t="shared" si="307"/>
        <v/>
      </c>
    </row>
    <row r="1583" spans="1:31" s="344" customFormat="1" ht="21" customHeight="1" x14ac:dyDescent="0.25">
      <c r="A1583" s="346" t="s">
        <v>13995</v>
      </c>
      <c r="B1583" s="346" t="s">
        <v>17036</v>
      </c>
      <c r="C1583" s="346" t="s">
        <v>17012</v>
      </c>
      <c r="D1583" s="346" t="s">
        <v>1</v>
      </c>
      <c r="E1583" s="346" t="s">
        <v>103</v>
      </c>
      <c r="F1583" s="346">
        <v>1</v>
      </c>
      <c r="G1583" s="346">
        <v>0</v>
      </c>
      <c r="H1583" s="346">
        <v>3</v>
      </c>
      <c r="I1583" s="346"/>
      <c r="J1583" s="346" t="s">
        <v>17012</v>
      </c>
      <c r="K1583" s="346"/>
      <c r="L1583" s="346" t="s">
        <v>17037</v>
      </c>
      <c r="M1583" s="346" t="s">
        <v>17012</v>
      </c>
      <c r="N1583" s="346" t="s">
        <v>16773</v>
      </c>
      <c r="O1583" s="346" t="s">
        <v>17014</v>
      </c>
      <c r="P1583" s="346" t="s">
        <v>16985</v>
      </c>
      <c r="Q1583" s="346" t="s">
        <v>15140</v>
      </c>
      <c r="R1583" s="347">
        <f t="shared" si="294"/>
        <v>0</v>
      </c>
      <c r="S1583" s="347">
        <f t="shared" si="295"/>
        <v>1</v>
      </c>
      <c r="T1583" s="347">
        <f t="shared" si="296"/>
        <v>0</v>
      </c>
      <c r="U1583" s="347">
        <f t="shared" si="297"/>
        <v>0</v>
      </c>
      <c r="V1583" s="347">
        <f t="shared" si="298"/>
        <v>1</v>
      </c>
      <c r="W1583" s="347">
        <f t="shared" si="299"/>
        <v>1</v>
      </c>
      <c r="X1583" s="347">
        <f t="shared" si="300"/>
        <v>0</v>
      </c>
      <c r="Y1583" s="347">
        <f t="shared" si="301"/>
        <v>0</v>
      </c>
      <c r="Z1583" s="347">
        <f t="shared" si="302"/>
        <v>3</v>
      </c>
      <c r="AA1583" s="347">
        <f t="shared" si="303"/>
        <v>3</v>
      </c>
      <c r="AB1583" s="347" t="str">
        <f t="shared" si="304"/>
        <v/>
      </c>
      <c r="AC1583" s="347" t="str">
        <f t="shared" si="305"/>
        <v/>
      </c>
      <c r="AD1583" s="347" t="str">
        <f t="shared" si="306"/>
        <v/>
      </c>
      <c r="AE1583" s="347" t="str">
        <f t="shared" si="307"/>
        <v/>
      </c>
    </row>
    <row r="1584" spans="1:31" s="344" customFormat="1" ht="21" customHeight="1" x14ac:dyDescent="0.25">
      <c r="A1584" s="346" t="s">
        <v>13995</v>
      </c>
      <c r="B1584" s="346" t="s">
        <v>17038</v>
      </c>
      <c r="C1584" s="346" t="s">
        <v>17016</v>
      </c>
      <c r="D1584" s="346" t="s">
        <v>1</v>
      </c>
      <c r="E1584" s="346" t="s">
        <v>103</v>
      </c>
      <c r="F1584" s="346">
        <v>2</v>
      </c>
      <c r="G1584" s="346">
        <v>0</v>
      </c>
      <c r="H1584" s="346">
        <v>3</v>
      </c>
      <c r="I1584" s="346"/>
      <c r="J1584" s="346" t="s">
        <v>17016</v>
      </c>
      <c r="K1584" s="346"/>
      <c r="L1584" s="346" t="s">
        <v>17039</v>
      </c>
      <c r="M1584" s="346" t="s">
        <v>17016</v>
      </c>
      <c r="N1584" s="346" t="s">
        <v>16818</v>
      </c>
      <c r="O1584" s="346" t="s">
        <v>16997</v>
      </c>
      <c r="P1584" s="346" t="s">
        <v>17040</v>
      </c>
      <c r="Q1584" s="346" t="s">
        <v>16809</v>
      </c>
      <c r="R1584" s="347">
        <f t="shared" si="294"/>
        <v>0</v>
      </c>
      <c r="S1584" s="347">
        <f t="shared" si="295"/>
        <v>1</v>
      </c>
      <c r="T1584" s="347">
        <f t="shared" si="296"/>
        <v>0</v>
      </c>
      <c r="U1584" s="347">
        <f t="shared" si="297"/>
        <v>0</v>
      </c>
      <c r="V1584" s="347">
        <f t="shared" si="298"/>
        <v>1</v>
      </c>
      <c r="W1584" s="347">
        <f t="shared" si="299"/>
        <v>1</v>
      </c>
      <c r="X1584" s="347">
        <f t="shared" si="300"/>
        <v>0</v>
      </c>
      <c r="Y1584" s="347">
        <f t="shared" si="301"/>
        <v>0</v>
      </c>
      <c r="Z1584" s="347">
        <f t="shared" si="302"/>
        <v>3</v>
      </c>
      <c r="AA1584" s="347">
        <f t="shared" si="303"/>
        <v>3</v>
      </c>
      <c r="AB1584" s="347" t="str">
        <f t="shared" si="304"/>
        <v/>
      </c>
      <c r="AC1584" s="347" t="str">
        <f t="shared" si="305"/>
        <v/>
      </c>
      <c r="AD1584" s="347" t="str">
        <f t="shared" si="306"/>
        <v/>
      </c>
      <c r="AE1584" s="347" t="str">
        <f t="shared" si="307"/>
        <v/>
      </c>
    </row>
    <row r="1585" spans="1:31" s="344" customFormat="1" ht="21" customHeight="1" x14ac:dyDescent="0.25">
      <c r="A1585" s="346" t="s">
        <v>13995</v>
      </c>
      <c r="B1585" s="346" t="s">
        <v>17041</v>
      </c>
      <c r="C1585" s="346" t="s">
        <v>17042</v>
      </c>
      <c r="D1585" s="346" t="s">
        <v>1</v>
      </c>
      <c r="E1585" s="346" t="s">
        <v>103</v>
      </c>
      <c r="F1585" s="346">
        <v>3</v>
      </c>
      <c r="G1585" s="346">
        <v>0</v>
      </c>
      <c r="H1585" s="346">
        <v>3</v>
      </c>
      <c r="I1585" s="346"/>
      <c r="J1585" s="346" t="s">
        <v>17042</v>
      </c>
      <c r="K1585" s="346"/>
      <c r="L1585" s="346" t="s">
        <v>17043</v>
      </c>
      <c r="M1585" s="346" t="s">
        <v>17042</v>
      </c>
      <c r="N1585" s="346" t="s">
        <v>132</v>
      </c>
      <c r="O1585" s="346" t="s">
        <v>14963</v>
      </c>
      <c r="P1585" s="346" t="s">
        <v>16791</v>
      </c>
      <c r="Q1585" s="346" t="s">
        <v>17044</v>
      </c>
      <c r="R1585" s="347">
        <f t="shared" si="294"/>
        <v>0</v>
      </c>
      <c r="S1585" s="347">
        <f t="shared" si="295"/>
        <v>1</v>
      </c>
      <c r="T1585" s="347">
        <f t="shared" si="296"/>
        <v>0</v>
      </c>
      <c r="U1585" s="347">
        <f t="shared" si="297"/>
        <v>0</v>
      </c>
      <c r="V1585" s="347">
        <f t="shared" si="298"/>
        <v>0</v>
      </c>
      <c r="W1585" s="347">
        <f t="shared" si="299"/>
        <v>1</v>
      </c>
      <c r="X1585" s="347">
        <f t="shared" si="300"/>
        <v>0</v>
      </c>
      <c r="Y1585" s="347">
        <f t="shared" si="301"/>
        <v>0</v>
      </c>
      <c r="Z1585" s="347">
        <f t="shared" si="302"/>
        <v>0</v>
      </c>
      <c r="AA1585" s="347">
        <f t="shared" si="303"/>
        <v>3</v>
      </c>
      <c r="AB1585" s="347" t="str">
        <f t="shared" si="304"/>
        <v/>
      </c>
      <c r="AC1585" s="347" t="str">
        <f t="shared" si="305"/>
        <v/>
      </c>
      <c r="AD1585" s="347">
        <f t="shared" si="306"/>
        <v>3.0158499999999999</v>
      </c>
      <c r="AE1585" s="347" t="str">
        <f t="shared" si="307"/>
        <v/>
      </c>
    </row>
    <row r="1586" spans="1:31" s="344" customFormat="1" ht="21" customHeight="1" x14ac:dyDescent="0.25">
      <c r="A1586" s="346" t="s">
        <v>13995</v>
      </c>
      <c r="B1586" s="346" t="s">
        <v>17045</v>
      </c>
      <c r="C1586" s="346" t="s">
        <v>17046</v>
      </c>
      <c r="D1586" s="346" t="s">
        <v>1</v>
      </c>
      <c r="E1586" s="346" t="s">
        <v>103</v>
      </c>
      <c r="F1586" s="346">
        <v>4</v>
      </c>
      <c r="G1586" s="346">
        <v>0</v>
      </c>
      <c r="H1586" s="346">
        <v>3</v>
      </c>
      <c r="I1586" s="346"/>
      <c r="J1586" s="346" t="s">
        <v>17046</v>
      </c>
      <c r="K1586" s="346"/>
      <c r="L1586" s="346" t="s">
        <v>17047</v>
      </c>
      <c r="M1586" s="346" t="s">
        <v>17046</v>
      </c>
      <c r="N1586" s="346" t="s">
        <v>17048</v>
      </c>
      <c r="O1586" s="346" t="s">
        <v>17049</v>
      </c>
      <c r="P1586" s="346" t="s">
        <v>17050</v>
      </c>
      <c r="Q1586" s="346" t="s">
        <v>281</v>
      </c>
      <c r="R1586" s="347">
        <f t="shared" si="294"/>
        <v>0</v>
      </c>
      <c r="S1586" s="347">
        <f t="shared" si="295"/>
        <v>1</v>
      </c>
      <c r="T1586" s="347">
        <f t="shared" si="296"/>
        <v>0</v>
      </c>
      <c r="U1586" s="347">
        <f t="shared" si="297"/>
        <v>0</v>
      </c>
      <c r="V1586" s="347">
        <f t="shared" si="298"/>
        <v>0</v>
      </c>
      <c r="W1586" s="347">
        <f t="shared" si="299"/>
        <v>0</v>
      </c>
      <c r="X1586" s="347">
        <f t="shared" si="300"/>
        <v>0</v>
      </c>
      <c r="Y1586" s="347">
        <f t="shared" si="301"/>
        <v>0</v>
      </c>
      <c r="Z1586" s="347">
        <f t="shared" si="302"/>
        <v>0</v>
      </c>
      <c r="AA1586" s="347">
        <f t="shared" si="303"/>
        <v>0</v>
      </c>
      <c r="AB1586" s="347" t="str">
        <f t="shared" si="304"/>
        <v/>
      </c>
      <c r="AC1586" s="347" t="str">
        <f t="shared" si="305"/>
        <v/>
      </c>
      <c r="AD1586" s="347">
        <f t="shared" si="306"/>
        <v>4.01586</v>
      </c>
      <c r="AE1586" s="347">
        <f t="shared" si="307"/>
        <v>4.01586</v>
      </c>
    </row>
    <row r="1587" spans="1:31" s="344" customFormat="1" ht="21" customHeight="1" x14ac:dyDescent="0.25">
      <c r="A1587" s="346" t="s">
        <v>13995</v>
      </c>
      <c r="B1587" s="346" t="s">
        <v>17051</v>
      </c>
      <c r="C1587" s="346" t="s">
        <v>17052</v>
      </c>
      <c r="D1587" s="346" t="s">
        <v>1</v>
      </c>
      <c r="E1587" s="346" t="s">
        <v>14954</v>
      </c>
      <c r="F1587" s="346">
        <v>5</v>
      </c>
      <c r="G1587" s="346">
        <v>0</v>
      </c>
      <c r="H1587" s="346">
        <v>0</v>
      </c>
      <c r="I1587" s="346"/>
      <c r="J1587" s="346"/>
      <c r="K1587" s="346"/>
      <c r="L1587" s="346"/>
      <c r="M1587" s="346"/>
      <c r="N1587" s="346"/>
      <c r="O1587" s="346"/>
      <c r="P1587" s="346"/>
      <c r="Q1587" s="346"/>
      <c r="R1587" s="347">
        <f t="shared" si="294"/>
        <v>0</v>
      </c>
      <c r="S1587" s="347">
        <f t="shared" si="295"/>
        <v>0</v>
      </c>
      <c r="T1587" s="347">
        <f t="shared" si="296"/>
        <v>0</v>
      </c>
      <c r="U1587" s="347">
        <f t="shared" si="297"/>
        <v>0</v>
      </c>
      <c r="V1587" s="347">
        <f t="shared" si="298"/>
        <v>0</v>
      </c>
      <c r="W1587" s="347">
        <f t="shared" si="299"/>
        <v>0</v>
      </c>
      <c r="X1587" s="347">
        <f t="shared" si="300"/>
        <v>0</v>
      </c>
      <c r="Y1587" s="347">
        <f t="shared" si="301"/>
        <v>0</v>
      </c>
      <c r="Z1587" s="347">
        <f t="shared" si="302"/>
        <v>0</v>
      </c>
      <c r="AA1587" s="347">
        <f t="shared" si="303"/>
        <v>0</v>
      </c>
      <c r="AB1587" s="347" t="str">
        <f t="shared" si="304"/>
        <v/>
      </c>
      <c r="AC1587" s="347" t="str">
        <f t="shared" si="305"/>
        <v/>
      </c>
      <c r="AD1587" s="347" t="str">
        <f t="shared" si="306"/>
        <v/>
      </c>
      <c r="AE1587" s="347" t="str">
        <f t="shared" si="307"/>
        <v/>
      </c>
    </row>
    <row r="1588" spans="1:31" s="344" customFormat="1" ht="21" customHeight="1" x14ac:dyDescent="0.25">
      <c r="A1588" s="346" t="s">
        <v>14004</v>
      </c>
      <c r="B1588" s="346" t="s">
        <v>17053</v>
      </c>
      <c r="C1588" s="346" t="s">
        <v>17054</v>
      </c>
      <c r="D1588" s="346" t="s">
        <v>4</v>
      </c>
      <c r="E1588" s="346" t="s">
        <v>103</v>
      </c>
      <c r="F1588" s="346">
        <v>1</v>
      </c>
      <c r="G1588" s="346">
        <v>4</v>
      </c>
      <c r="H1588" s="346">
        <v>0</v>
      </c>
      <c r="I1588" s="346" t="s">
        <v>17054</v>
      </c>
      <c r="J1588" s="346"/>
      <c r="K1588" s="346" t="s">
        <v>17055</v>
      </c>
      <c r="L1588" s="346"/>
      <c r="M1588" s="346" t="s">
        <v>17054</v>
      </c>
      <c r="N1588" s="346" t="s">
        <v>16791</v>
      </c>
      <c r="O1588" s="346" t="s">
        <v>16792</v>
      </c>
      <c r="P1588" s="346" t="s">
        <v>16993</v>
      </c>
      <c r="Q1588" s="346" t="s">
        <v>16496</v>
      </c>
      <c r="R1588" s="347">
        <f t="shared" si="294"/>
        <v>0</v>
      </c>
      <c r="S1588" s="347">
        <f t="shared" si="295"/>
        <v>0</v>
      </c>
      <c r="T1588" s="347">
        <f t="shared" si="296"/>
        <v>0</v>
      </c>
      <c r="U1588" s="347">
        <f t="shared" si="297"/>
        <v>0</v>
      </c>
      <c r="V1588" s="347">
        <f t="shared" si="298"/>
        <v>0</v>
      </c>
      <c r="W1588" s="347">
        <f t="shared" si="299"/>
        <v>0</v>
      </c>
      <c r="X1588" s="347">
        <f t="shared" si="300"/>
        <v>0</v>
      </c>
      <c r="Y1588" s="347">
        <f t="shared" si="301"/>
        <v>0</v>
      </c>
      <c r="Z1588" s="347">
        <f t="shared" si="302"/>
        <v>0</v>
      </c>
      <c r="AA1588" s="347">
        <f t="shared" si="303"/>
        <v>0</v>
      </c>
      <c r="AB1588" s="347" t="str">
        <f t="shared" si="304"/>
        <v/>
      </c>
      <c r="AC1588" s="347" t="str">
        <f t="shared" si="305"/>
        <v/>
      </c>
      <c r="AD1588" s="347" t="str">
        <f t="shared" si="306"/>
        <v/>
      </c>
      <c r="AE1588" s="347" t="str">
        <f t="shared" si="307"/>
        <v/>
      </c>
    </row>
    <row r="1589" spans="1:31" s="344" customFormat="1" ht="21" customHeight="1" x14ac:dyDescent="0.25">
      <c r="A1589" s="346" t="s">
        <v>14004</v>
      </c>
      <c r="B1589" s="346" t="s">
        <v>17056</v>
      </c>
      <c r="C1589" s="346" t="s">
        <v>17057</v>
      </c>
      <c r="D1589" s="346" t="s">
        <v>4</v>
      </c>
      <c r="E1589" s="346" t="s">
        <v>103</v>
      </c>
      <c r="F1589" s="346">
        <v>2</v>
      </c>
      <c r="G1589" s="346">
        <v>3</v>
      </c>
      <c r="H1589" s="346">
        <v>0</v>
      </c>
      <c r="I1589" s="346" t="s">
        <v>17057</v>
      </c>
      <c r="J1589" s="346"/>
      <c r="K1589" s="346" t="s">
        <v>17058</v>
      </c>
      <c r="L1589" s="346"/>
      <c r="M1589" s="346" t="s">
        <v>17057</v>
      </c>
      <c r="N1589" s="346" t="s">
        <v>17059</v>
      </c>
      <c r="O1589" s="346" t="s">
        <v>16496</v>
      </c>
      <c r="P1589" s="346" t="s">
        <v>16985</v>
      </c>
      <c r="Q1589" s="346" t="s">
        <v>16829</v>
      </c>
      <c r="R1589" s="347">
        <f t="shared" si="294"/>
        <v>0</v>
      </c>
      <c r="S1589" s="347">
        <f t="shared" si="295"/>
        <v>0</v>
      </c>
      <c r="T1589" s="347">
        <f t="shared" si="296"/>
        <v>0</v>
      </c>
      <c r="U1589" s="347">
        <f t="shared" si="297"/>
        <v>0</v>
      </c>
      <c r="V1589" s="347">
        <f t="shared" si="298"/>
        <v>0</v>
      </c>
      <c r="W1589" s="347">
        <f t="shared" si="299"/>
        <v>0</v>
      </c>
      <c r="X1589" s="347">
        <f t="shared" si="300"/>
        <v>0</v>
      </c>
      <c r="Y1589" s="347">
        <f t="shared" si="301"/>
        <v>0</v>
      </c>
      <c r="Z1589" s="347">
        <f t="shared" si="302"/>
        <v>0</v>
      </c>
      <c r="AA1589" s="347">
        <f t="shared" si="303"/>
        <v>0</v>
      </c>
      <c r="AB1589" s="347" t="str">
        <f t="shared" si="304"/>
        <v/>
      </c>
      <c r="AC1589" s="347" t="str">
        <f t="shared" si="305"/>
        <v/>
      </c>
      <c r="AD1589" s="347" t="str">
        <f t="shared" si="306"/>
        <v/>
      </c>
      <c r="AE1589" s="347" t="str">
        <f t="shared" si="307"/>
        <v/>
      </c>
    </row>
    <row r="1590" spans="1:31" s="344" customFormat="1" ht="21" customHeight="1" x14ac:dyDescent="0.25">
      <c r="A1590" s="346" t="s">
        <v>14004</v>
      </c>
      <c r="B1590" s="346" t="s">
        <v>17060</v>
      </c>
      <c r="C1590" s="346" t="s">
        <v>17061</v>
      </c>
      <c r="D1590" s="346" t="s">
        <v>4</v>
      </c>
      <c r="E1590" s="346" t="s">
        <v>103</v>
      </c>
      <c r="F1590" s="346">
        <v>3</v>
      </c>
      <c r="G1590" s="346">
        <v>3</v>
      </c>
      <c r="H1590" s="346">
        <v>0</v>
      </c>
      <c r="I1590" s="346" t="s">
        <v>17061</v>
      </c>
      <c r="J1590" s="346"/>
      <c r="K1590" s="346" t="s">
        <v>17062</v>
      </c>
      <c r="L1590" s="346"/>
      <c r="M1590" s="346" t="s">
        <v>17061</v>
      </c>
      <c r="N1590" s="346" t="s">
        <v>16923</v>
      </c>
      <c r="O1590" s="346" t="s">
        <v>16829</v>
      </c>
      <c r="P1590" s="346" t="s">
        <v>16496</v>
      </c>
      <c r="Q1590" s="346" t="s">
        <v>16985</v>
      </c>
      <c r="R1590" s="347">
        <f t="shared" si="294"/>
        <v>0</v>
      </c>
      <c r="S1590" s="347">
        <f t="shared" si="295"/>
        <v>0</v>
      </c>
      <c r="T1590" s="347">
        <f t="shared" si="296"/>
        <v>0</v>
      </c>
      <c r="U1590" s="347">
        <f t="shared" si="297"/>
        <v>0</v>
      </c>
      <c r="V1590" s="347">
        <f t="shared" si="298"/>
        <v>0</v>
      </c>
      <c r="W1590" s="347">
        <f t="shared" si="299"/>
        <v>0</v>
      </c>
      <c r="X1590" s="347">
        <f t="shared" si="300"/>
        <v>0</v>
      </c>
      <c r="Y1590" s="347">
        <f t="shared" si="301"/>
        <v>0</v>
      </c>
      <c r="Z1590" s="347">
        <f t="shared" si="302"/>
        <v>0</v>
      </c>
      <c r="AA1590" s="347">
        <f t="shared" si="303"/>
        <v>0</v>
      </c>
      <c r="AB1590" s="347" t="str">
        <f t="shared" si="304"/>
        <v/>
      </c>
      <c r="AC1590" s="347" t="str">
        <f t="shared" si="305"/>
        <v/>
      </c>
      <c r="AD1590" s="347" t="str">
        <f t="shared" si="306"/>
        <v/>
      </c>
      <c r="AE1590" s="347" t="str">
        <f t="shared" si="307"/>
        <v/>
      </c>
    </row>
    <row r="1591" spans="1:31" s="344" customFormat="1" ht="21" customHeight="1" x14ac:dyDescent="0.25">
      <c r="A1591" s="346" t="s">
        <v>14004</v>
      </c>
      <c r="B1591" s="346" t="s">
        <v>17063</v>
      </c>
      <c r="C1591" s="346" t="s">
        <v>17064</v>
      </c>
      <c r="D1591" s="346" t="s">
        <v>4</v>
      </c>
      <c r="E1591" s="346" t="s">
        <v>103</v>
      </c>
      <c r="F1591" s="346">
        <v>4</v>
      </c>
      <c r="G1591" s="346">
        <v>2</v>
      </c>
      <c r="H1591" s="346">
        <v>0</v>
      </c>
      <c r="I1591" s="346" t="s">
        <v>17064</v>
      </c>
      <c r="J1591" s="346"/>
      <c r="K1591" s="346" t="s">
        <v>17065</v>
      </c>
      <c r="L1591" s="346"/>
      <c r="M1591" s="346" t="s">
        <v>17064</v>
      </c>
      <c r="N1591" s="346" t="s">
        <v>17066</v>
      </c>
      <c r="O1591" s="346" t="s">
        <v>16929</v>
      </c>
      <c r="P1591" s="346" t="s">
        <v>17067</v>
      </c>
      <c r="Q1591" s="346" t="s">
        <v>17068</v>
      </c>
      <c r="R1591" s="347">
        <f t="shared" si="294"/>
        <v>0</v>
      </c>
      <c r="S1591" s="347">
        <f t="shared" si="295"/>
        <v>0</v>
      </c>
      <c r="T1591" s="347">
        <f t="shared" si="296"/>
        <v>0</v>
      </c>
      <c r="U1591" s="347">
        <f t="shared" si="297"/>
        <v>0</v>
      </c>
      <c r="V1591" s="347">
        <f t="shared" si="298"/>
        <v>0</v>
      </c>
      <c r="W1591" s="347">
        <f t="shared" si="299"/>
        <v>0</v>
      </c>
      <c r="X1591" s="347">
        <f t="shared" si="300"/>
        <v>0</v>
      </c>
      <c r="Y1591" s="347">
        <f t="shared" si="301"/>
        <v>0</v>
      </c>
      <c r="Z1591" s="347">
        <f t="shared" si="302"/>
        <v>0</v>
      </c>
      <c r="AA1591" s="347">
        <f t="shared" si="303"/>
        <v>0</v>
      </c>
      <c r="AB1591" s="347" t="str">
        <f t="shared" si="304"/>
        <v/>
      </c>
      <c r="AC1591" s="347" t="str">
        <f t="shared" si="305"/>
        <v/>
      </c>
      <c r="AD1591" s="347" t="str">
        <f t="shared" si="306"/>
        <v/>
      </c>
      <c r="AE1591" s="347" t="str">
        <f t="shared" si="307"/>
        <v/>
      </c>
    </row>
    <row r="1592" spans="1:31" s="344" customFormat="1" ht="21" customHeight="1" x14ac:dyDescent="0.25">
      <c r="A1592" s="346" t="s">
        <v>14004</v>
      </c>
      <c r="B1592" s="346" t="s">
        <v>17069</v>
      </c>
      <c r="C1592" s="346" t="s">
        <v>17070</v>
      </c>
      <c r="D1592" s="346" t="s">
        <v>4</v>
      </c>
      <c r="E1592" s="346" t="s">
        <v>103</v>
      </c>
      <c r="F1592" s="346">
        <v>5</v>
      </c>
      <c r="G1592" s="346">
        <v>2</v>
      </c>
      <c r="H1592" s="346">
        <v>0</v>
      </c>
      <c r="I1592" s="346" t="s">
        <v>17070</v>
      </c>
      <c r="J1592" s="346"/>
      <c r="K1592" s="346" t="s">
        <v>17071</v>
      </c>
      <c r="L1592" s="346"/>
      <c r="M1592" s="346" t="s">
        <v>17070</v>
      </c>
      <c r="N1592" s="346" t="s">
        <v>16928</v>
      </c>
      <c r="O1592" s="346" t="s">
        <v>17072</v>
      </c>
      <c r="P1592" s="346" t="s">
        <v>16496</v>
      </c>
      <c r="Q1592" s="346" t="s">
        <v>16985</v>
      </c>
      <c r="R1592" s="347">
        <f t="shared" si="294"/>
        <v>0</v>
      </c>
      <c r="S1592" s="347">
        <f t="shared" si="295"/>
        <v>0</v>
      </c>
      <c r="T1592" s="347">
        <f t="shared" si="296"/>
        <v>0</v>
      </c>
      <c r="U1592" s="347">
        <f t="shared" si="297"/>
        <v>0</v>
      </c>
      <c r="V1592" s="347">
        <f t="shared" si="298"/>
        <v>0</v>
      </c>
      <c r="W1592" s="347">
        <f t="shared" si="299"/>
        <v>0</v>
      </c>
      <c r="X1592" s="347">
        <f t="shared" si="300"/>
        <v>0</v>
      </c>
      <c r="Y1592" s="347">
        <f t="shared" si="301"/>
        <v>0</v>
      </c>
      <c r="Z1592" s="347">
        <f t="shared" si="302"/>
        <v>0</v>
      </c>
      <c r="AA1592" s="347">
        <f t="shared" si="303"/>
        <v>0</v>
      </c>
      <c r="AB1592" s="347" t="str">
        <f t="shared" si="304"/>
        <v/>
      </c>
      <c r="AC1592" s="347" t="str">
        <f t="shared" si="305"/>
        <v/>
      </c>
      <c r="AD1592" s="347" t="str">
        <f t="shared" si="306"/>
        <v/>
      </c>
      <c r="AE1592" s="347" t="str">
        <f t="shared" si="307"/>
        <v/>
      </c>
    </row>
    <row r="1593" spans="1:31" s="344" customFormat="1" ht="21" customHeight="1" x14ac:dyDescent="0.25">
      <c r="A1593" s="346" t="s">
        <v>14004</v>
      </c>
      <c r="B1593" s="346" t="s">
        <v>17073</v>
      </c>
      <c r="C1593" s="346" t="s">
        <v>17054</v>
      </c>
      <c r="D1593" s="346" t="s">
        <v>1</v>
      </c>
      <c r="E1593" s="346" t="s">
        <v>103</v>
      </c>
      <c r="F1593" s="346">
        <v>1</v>
      </c>
      <c r="G1593" s="346">
        <v>0</v>
      </c>
      <c r="H1593" s="346">
        <v>3</v>
      </c>
      <c r="I1593" s="346"/>
      <c r="J1593" s="346" t="s">
        <v>17054</v>
      </c>
      <c r="K1593" s="346"/>
      <c r="L1593" s="346" t="s">
        <v>17074</v>
      </c>
      <c r="M1593" s="346" t="s">
        <v>17054</v>
      </c>
      <c r="N1593" s="346" t="s">
        <v>16791</v>
      </c>
      <c r="O1593" s="346" t="s">
        <v>16792</v>
      </c>
      <c r="P1593" s="346" t="s">
        <v>16993</v>
      </c>
      <c r="Q1593" s="346" t="s">
        <v>16496</v>
      </c>
      <c r="R1593" s="347">
        <f t="shared" si="294"/>
        <v>0</v>
      </c>
      <c r="S1593" s="347">
        <f t="shared" si="295"/>
        <v>0</v>
      </c>
      <c r="T1593" s="347">
        <f t="shared" si="296"/>
        <v>0</v>
      </c>
      <c r="U1593" s="347">
        <f t="shared" si="297"/>
        <v>0</v>
      </c>
      <c r="V1593" s="347">
        <f t="shared" si="298"/>
        <v>0</v>
      </c>
      <c r="W1593" s="347">
        <f t="shared" si="299"/>
        <v>0</v>
      </c>
      <c r="X1593" s="347">
        <f t="shared" si="300"/>
        <v>0</v>
      </c>
      <c r="Y1593" s="347">
        <f t="shared" si="301"/>
        <v>0</v>
      </c>
      <c r="Z1593" s="347">
        <f t="shared" si="302"/>
        <v>0</v>
      </c>
      <c r="AA1593" s="347">
        <f t="shared" si="303"/>
        <v>0</v>
      </c>
      <c r="AB1593" s="347" t="str">
        <f t="shared" si="304"/>
        <v/>
      </c>
      <c r="AC1593" s="347" t="str">
        <f t="shared" si="305"/>
        <v/>
      </c>
      <c r="AD1593" s="347" t="str">
        <f t="shared" si="306"/>
        <v/>
      </c>
      <c r="AE1593" s="347" t="str">
        <f t="shared" si="307"/>
        <v/>
      </c>
    </row>
    <row r="1594" spans="1:31" s="344" customFormat="1" ht="21" customHeight="1" x14ac:dyDescent="0.25">
      <c r="A1594" s="346" t="s">
        <v>14004</v>
      </c>
      <c r="B1594" s="346" t="s">
        <v>17075</v>
      </c>
      <c r="C1594" s="346" t="s">
        <v>17057</v>
      </c>
      <c r="D1594" s="346" t="s">
        <v>1</v>
      </c>
      <c r="E1594" s="346" t="s">
        <v>103</v>
      </c>
      <c r="F1594" s="346">
        <v>2</v>
      </c>
      <c r="G1594" s="346">
        <v>0</v>
      </c>
      <c r="H1594" s="346">
        <v>3</v>
      </c>
      <c r="I1594" s="346"/>
      <c r="J1594" s="346" t="s">
        <v>17057</v>
      </c>
      <c r="K1594" s="346"/>
      <c r="L1594" s="346" t="s">
        <v>17076</v>
      </c>
      <c r="M1594" s="346" t="s">
        <v>17057</v>
      </c>
      <c r="N1594" s="346" t="s">
        <v>17059</v>
      </c>
      <c r="O1594" s="346" t="s">
        <v>16496</v>
      </c>
      <c r="P1594" s="346" t="s">
        <v>16985</v>
      </c>
      <c r="Q1594" s="346" t="s">
        <v>16829</v>
      </c>
      <c r="R1594" s="347">
        <f t="shared" si="294"/>
        <v>0</v>
      </c>
      <c r="S1594" s="347">
        <f t="shared" si="295"/>
        <v>0</v>
      </c>
      <c r="T1594" s="347">
        <f t="shared" si="296"/>
        <v>0</v>
      </c>
      <c r="U1594" s="347">
        <f t="shared" si="297"/>
        <v>0</v>
      </c>
      <c r="V1594" s="347">
        <f t="shared" si="298"/>
        <v>0</v>
      </c>
      <c r="W1594" s="347">
        <f t="shared" si="299"/>
        <v>0</v>
      </c>
      <c r="X1594" s="347">
        <f t="shared" si="300"/>
        <v>0</v>
      </c>
      <c r="Y1594" s="347">
        <f t="shared" si="301"/>
        <v>0</v>
      </c>
      <c r="Z1594" s="347">
        <f t="shared" si="302"/>
        <v>0</v>
      </c>
      <c r="AA1594" s="347">
        <f t="shared" si="303"/>
        <v>0</v>
      </c>
      <c r="AB1594" s="347" t="str">
        <f t="shared" si="304"/>
        <v/>
      </c>
      <c r="AC1594" s="347" t="str">
        <f t="shared" si="305"/>
        <v/>
      </c>
      <c r="AD1594" s="347" t="str">
        <f t="shared" si="306"/>
        <v/>
      </c>
      <c r="AE1594" s="347" t="str">
        <f t="shared" si="307"/>
        <v/>
      </c>
    </row>
    <row r="1595" spans="1:31" s="344" customFormat="1" ht="21" customHeight="1" x14ac:dyDescent="0.25">
      <c r="A1595" s="346" t="s">
        <v>14004</v>
      </c>
      <c r="B1595" s="346" t="s">
        <v>17077</v>
      </c>
      <c r="C1595" s="346" t="s">
        <v>17064</v>
      </c>
      <c r="D1595" s="346" t="s">
        <v>1</v>
      </c>
      <c r="E1595" s="346" t="s">
        <v>103</v>
      </c>
      <c r="F1595" s="346">
        <v>3</v>
      </c>
      <c r="G1595" s="346">
        <v>0</v>
      </c>
      <c r="H1595" s="346">
        <v>2</v>
      </c>
      <c r="I1595" s="346"/>
      <c r="J1595" s="346" t="s">
        <v>17064</v>
      </c>
      <c r="K1595" s="346"/>
      <c r="L1595" s="346" t="s">
        <v>17078</v>
      </c>
      <c r="M1595" s="346" t="s">
        <v>17064</v>
      </c>
      <c r="N1595" s="346" t="s">
        <v>17066</v>
      </c>
      <c r="O1595" s="346" t="s">
        <v>16929</v>
      </c>
      <c r="P1595" s="346" t="s">
        <v>17067</v>
      </c>
      <c r="Q1595" s="346" t="s">
        <v>17068</v>
      </c>
      <c r="R1595" s="347">
        <f t="shared" si="294"/>
        <v>0</v>
      </c>
      <c r="S1595" s="347">
        <f t="shared" si="295"/>
        <v>0</v>
      </c>
      <c r="T1595" s="347">
        <f t="shared" si="296"/>
        <v>0</v>
      </c>
      <c r="U1595" s="347">
        <f t="shared" si="297"/>
        <v>0</v>
      </c>
      <c r="V1595" s="347">
        <f t="shared" si="298"/>
        <v>0</v>
      </c>
      <c r="W1595" s="347">
        <f t="shared" si="299"/>
        <v>0</v>
      </c>
      <c r="X1595" s="347">
        <f t="shared" si="300"/>
        <v>0</v>
      </c>
      <c r="Y1595" s="347">
        <f t="shared" si="301"/>
        <v>0</v>
      </c>
      <c r="Z1595" s="347">
        <f t="shared" si="302"/>
        <v>0</v>
      </c>
      <c r="AA1595" s="347">
        <f t="shared" si="303"/>
        <v>0</v>
      </c>
      <c r="AB1595" s="347" t="str">
        <f t="shared" si="304"/>
        <v/>
      </c>
      <c r="AC1595" s="347" t="str">
        <f t="shared" si="305"/>
        <v/>
      </c>
      <c r="AD1595" s="347" t="str">
        <f t="shared" si="306"/>
        <v/>
      </c>
      <c r="AE1595" s="347" t="str">
        <f t="shared" si="307"/>
        <v/>
      </c>
    </row>
    <row r="1596" spans="1:31" s="344" customFormat="1" ht="21" customHeight="1" x14ac:dyDescent="0.25">
      <c r="A1596" s="346" t="s">
        <v>14004</v>
      </c>
      <c r="B1596" s="346" t="s">
        <v>17079</v>
      </c>
      <c r="C1596" s="346" t="s">
        <v>17080</v>
      </c>
      <c r="D1596" s="346" t="s">
        <v>1</v>
      </c>
      <c r="E1596" s="346" t="s">
        <v>103</v>
      </c>
      <c r="F1596" s="346">
        <v>4</v>
      </c>
      <c r="G1596" s="346">
        <v>0</v>
      </c>
      <c r="H1596" s="346">
        <v>2</v>
      </c>
      <c r="I1596" s="346"/>
      <c r="J1596" s="346" t="s">
        <v>17080</v>
      </c>
      <c r="K1596" s="346"/>
      <c r="L1596" s="346" t="s">
        <v>17081</v>
      </c>
      <c r="M1596" s="346" t="s">
        <v>17080</v>
      </c>
      <c r="N1596" s="346" t="s">
        <v>16897</v>
      </c>
      <c r="O1596" s="346" t="s">
        <v>16808</v>
      </c>
      <c r="P1596" s="346" t="s">
        <v>16780</v>
      </c>
      <c r="Q1596" s="346" t="s">
        <v>16496</v>
      </c>
      <c r="R1596" s="347">
        <f t="shared" ref="R1596:R1659" si="308">IF(AND($A1596=$B$20,$D1596="PRO",$E1596="POS"),1,0)</f>
        <v>0</v>
      </c>
      <c r="S1596" s="347">
        <f t="shared" ref="S1596:S1659" si="309">IF(AND($A1596=$B$20,$D1596="CFA",$E1596="POS"),1,0)</f>
        <v>0</v>
      </c>
      <c r="T1596" s="347">
        <f t="shared" ref="T1596:T1659" si="310">IF($R1596=0,0,IF(OR(AND($M1596&lt;&gt;"",ISNUMBER(SEARCH($M1596,$B$5))),AND($N1596&lt;&gt;"",ISNUMBER(SEARCH($N1596,$B$5)),OR($O1596="",ISNUMBER(SEARCH($O1596,$B$5))))),1,0))</f>
        <v>0</v>
      </c>
      <c r="U1596" s="347">
        <f t="shared" ref="U1596:U1659" si="311">IF($R1596=0,0,IF(OR(AND($M1596&lt;&gt;"",ISNUMBER(SEARCH($M1596,$B$5&amp;" "&amp;$B$10))),AND($N1596&lt;&gt;"",ISNUMBER(SEARCH($N1596,$B$5&amp;" "&amp;$B$10)),OR($O1596="",ISNUMBER(SEARCH($O1596,$B$5&amp;" "&amp;$B$10))))),1,0))</f>
        <v>0</v>
      </c>
      <c r="V1596" s="347">
        <f t="shared" ref="V1596:V1659" si="312">IF($S1596=0,0,IF(OR(AND($M1596&lt;&gt;"",ISNUMBER(SEARCH($M1596,$D$5))),AND($N1596&lt;&gt;"",ISNUMBER(SEARCH($N1596,$D$5)),OR($O1596="",ISNUMBER(SEARCH($O1596,$D$5))))),1,0))</f>
        <v>0</v>
      </c>
      <c r="W1596" s="347">
        <f t="shared" ref="W1596:W1659" si="313">IF($S1596=0,0,IF(OR(AND($M1596&lt;&gt;"",ISNUMBER(SEARCH($M1596,$D$5&amp;" "&amp;$D$10))),AND($N1596&lt;&gt;"",ISNUMBER(SEARCH($N1596,$D$5&amp;" "&amp;$D$10)),OR($O1596="",ISNUMBER(SEARCH($O1596,$D$5&amp;" "&amp;$D$10))))),1,0))</f>
        <v>0</v>
      </c>
      <c r="X1596" s="347">
        <f t="shared" ref="X1596:X1659" si="314">IF($T1596=1,$G1596,0)</f>
        <v>0</v>
      </c>
      <c r="Y1596" s="347">
        <f t="shared" ref="Y1596:Y1659" si="315">IF($U1596=1,$G1596,0)</f>
        <v>0</v>
      </c>
      <c r="Z1596" s="347">
        <f t="shared" ref="Z1596:Z1659" si="316">IF($V1596=1,$H1596,0)</f>
        <v>0</v>
      </c>
      <c r="AA1596" s="347">
        <f t="shared" ref="AA1596:AA1659" si="317">IF($W1596=1,$H1596,0)</f>
        <v>0</v>
      </c>
      <c r="AB1596" s="347" t="str">
        <f t="shared" ref="AB1596:AB1659" si="318">IF(AND($R1596=1,$T1596=0),$F1596+ROW()/100000,"")</f>
        <v/>
      </c>
      <c r="AC1596" s="347" t="str">
        <f t="shared" ref="AC1596:AC1659" si="319">IF(AND($R1596=1,$U1596=0),$F1596+ROW()/100000,"")</f>
        <v/>
      </c>
      <c r="AD1596" s="347" t="str">
        <f t="shared" ref="AD1596:AD1659" si="320">IF(AND($S1596=1,$V1596=0),$F1596+ROW()/100000,"")</f>
        <v/>
      </c>
      <c r="AE1596" s="347" t="str">
        <f t="shared" ref="AE1596:AE1659" si="321">IF(AND($S1596=1,$W1596=0),$F1596+ROW()/100000,"")</f>
        <v/>
      </c>
    </row>
    <row r="1597" spans="1:31" s="344" customFormat="1" ht="21" customHeight="1" x14ac:dyDescent="0.25">
      <c r="A1597" s="346" t="s">
        <v>14004</v>
      </c>
      <c r="B1597" s="346" t="s">
        <v>17082</v>
      </c>
      <c r="C1597" s="346" t="s">
        <v>17083</v>
      </c>
      <c r="D1597" s="346" t="s">
        <v>1</v>
      </c>
      <c r="E1597" s="346" t="s">
        <v>14954</v>
      </c>
      <c r="F1597" s="346">
        <v>5</v>
      </c>
      <c r="G1597" s="346">
        <v>0</v>
      </c>
      <c r="H1597" s="346">
        <v>0</v>
      </c>
      <c r="I1597" s="346"/>
      <c r="J1597" s="346"/>
      <c r="K1597" s="346"/>
      <c r="L1597" s="346"/>
      <c r="M1597" s="346"/>
      <c r="N1597" s="346"/>
      <c r="O1597" s="346"/>
      <c r="P1597" s="346"/>
      <c r="Q1597" s="346"/>
      <c r="R1597" s="347">
        <f t="shared" si="308"/>
        <v>0</v>
      </c>
      <c r="S1597" s="347">
        <f t="shared" si="309"/>
        <v>0</v>
      </c>
      <c r="T1597" s="347">
        <f t="shared" si="310"/>
        <v>0</v>
      </c>
      <c r="U1597" s="347">
        <f t="shared" si="311"/>
        <v>0</v>
      </c>
      <c r="V1597" s="347">
        <f t="shared" si="312"/>
        <v>0</v>
      </c>
      <c r="W1597" s="347">
        <f t="shared" si="313"/>
        <v>0</v>
      </c>
      <c r="X1597" s="347">
        <f t="shared" si="314"/>
        <v>0</v>
      </c>
      <c r="Y1597" s="347">
        <f t="shared" si="315"/>
        <v>0</v>
      </c>
      <c r="Z1597" s="347">
        <f t="shared" si="316"/>
        <v>0</v>
      </c>
      <c r="AA1597" s="347">
        <f t="shared" si="317"/>
        <v>0</v>
      </c>
      <c r="AB1597" s="347" t="str">
        <f t="shared" si="318"/>
        <v/>
      </c>
      <c r="AC1597" s="347" t="str">
        <f t="shared" si="319"/>
        <v/>
      </c>
      <c r="AD1597" s="347" t="str">
        <f t="shared" si="320"/>
        <v/>
      </c>
      <c r="AE1597" s="347" t="str">
        <f t="shared" si="321"/>
        <v/>
      </c>
    </row>
    <row r="1598" spans="1:31" s="344" customFormat="1" ht="21" customHeight="1" x14ac:dyDescent="0.25">
      <c r="A1598" s="346" t="s">
        <v>14013</v>
      </c>
      <c r="B1598" s="346" t="s">
        <v>17084</v>
      </c>
      <c r="C1598" s="346" t="s">
        <v>17085</v>
      </c>
      <c r="D1598" s="346" t="s">
        <v>4</v>
      </c>
      <c r="E1598" s="346" t="s">
        <v>103</v>
      </c>
      <c r="F1598" s="346">
        <v>1</v>
      </c>
      <c r="G1598" s="346">
        <v>4</v>
      </c>
      <c r="H1598" s="346">
        <v>0</v>
      </c>
      <c r="I1598" s="346" t="s">
        <v>17085</v>
      </c>
      <c r="J1598" s="346"/>
      <c r="K1598" s="346" t="s">
        <v>17086</v>
      </c>
      <c r="L1598" s="346"/>
      <c r="M1598" s="346" t="s">
        <v>17085</v>
      </c>
      <c r="N1598" s="346" t="s">
        <v>16773</v>
      </c>
      <c r="O1598" s="346" t="s">
        <v>16808</v>
      </c>
      <c r="P1598" s="346" t="s">
        <v>16780</v>
      </c>
      <c r="Q1598" s="346" t="s">
        <v>16496</v>
      </c>
      <c r="R1598" s="347">
        <f t="shared" si="308"/>
        <v>0</v>
      </c>
      <c r="S1598" s="347">
        <f t="shared" si="309"/>
        <v>0</v>
      </c>
      <c r="T1598" s="347">
        <f t="shared" si="310"/>
        <v>0</v>
      </c>
      <c r="U1598" s="347">
        <f t="shared" si="311"/>
        <v>0</v>
      </c>
      <c r="V1598" s="347">
        <f t="shared" si="312"/>
        <v>0</v>
      </c>
      <c r="W1598" s="347">
        <f t="shared" si="313"/>
        <v>0</v>
      </c>
      <c r="X1598" s="347">
        <f t="shared" si="314"/>
        <v>0</v>
      </c>
      <c r="Y1598" s="347">
        <f t="shared" si="315"/>
        <v>0</v>
      </c>
      <c r="Z1598" s="347">
        <f t="shared" si="316"/>
        <v>0</v>
      </c>
      <c r="AA1598" s="347">
        <f t="shared" si="317"/>
        <v>0</v>
      </c>
      <c r="AB1598" s="347" t="str">
        <f t="shared" si="318"/>
        <v/>
      </c>
      <c r="AC1598" s="347" t="str">
        <f t="shared" si="319"/>
        <v/>
      </c>
      <c r="AD1598" s="347" t="str">
        <f t="shared" si="320"/>
        <v/>
      </c>
      <c r="AE1598" s="347" t="str">
        <f t="shared" si="321"/>
        <v/>
      </c>
    </row>
    <row r="1599" spans="1:31" s="344" customFormat="1" ht="21" customHeight="1" x14ac:dyDescent="0.25">
      <c r="A1599" s="346" t="s">
        <v>14013</v>
      </c>
      <c r="B1599" s="346" t="s">
        <v>17087</v>
      </c>
      <c r="C1599" s="346" t="s">
        <v>17088</v>
      </c>
      <c r="D1599" s="346" t="s">
        <v>4</v>
      </c>
      <c r="E1599" s="346" t="s">
        <v>103</v>
      </c>
      <c r="F1599" s="346">
        <v>2</v>
      </c>
      <c r="G1599" s="346">
        <v>3</v>
      </c>
      <c r="H1599" s="346">
        <v>0</v>
      </c>
      <c r="I1599" s="346" t="s">
        <v>17088</v>
      </c>
      <c r="J1599" s="346"/>
      <c r="K1599" s="346" t="s">
        <v>17089</v>
      </c>
      <c r="L1599" s="346"/>
      <c r="M1599" s="346" t="s">
        <v>17088</v>
      </c>
      <c r="N1599" s="346" t="s">
        <v>16824</v>
      </c>
      <c r="O1599" s="346" t="s">
        <v>17090</v>
      </c>
      <c r="P1599" s="346" t="s">
        <v>17067</v>
      </c>
      <c r="Q1599" s="346" t="s">
        <v>16496</v>
      </c>
      <c r="R1599" s="347">
        <f t="shared" si="308"/>
        <v>0</v>
      </c>
      <c r="S1599" s="347">
        <f t="shared" si="309"/>
        <v>0</v>
      </c>
      <c r="T1599" s="347">
        <f t="shared" si="310"/>
        <v>0</v>
      </c>
      <c r="U1599" s="347">
        <f t="shared" si="311"/>
        <v>0</v>
      </c>
      <c r="V1599" s="347">
        <f t="shared" si="312"/>
        <v>0</v>
      </c>
      <c r="W1599" s="347">
        <f t="shared" si="313"/>
        <v>0</v>
      </c>
      <c r="X1599" s="347">
        <f t="shared" si="314"/>
        <v>0</v>
      </c>
      <c r="Y1599" s="347">
        <f t="shared" si="315"/>
        <v>0</v>
      </c>
      <c r="Z1599" s="347">
        <f t="shared" si="316"/>
        <v>0</v>
      </c>
      <c r="AA1599" s="347">
        <f t="shared" si="317"/>
        <v>0</v>
      </c>
      <c r="AB1599" s="347" t="str">
        <f t="shared" si="318"/>
        <v/>
      </c>
      <c r="AC1599" s="347" t="str">
        <f t="shared" si="319"/>
        <v/>
      </c>
      <c r="AD1599" s="347" t="str">
        <f t="shared" si="320"/>
        <v/>
      </c>
      <c r="AE1599" s="347" t="str">
        <f t="shared" si="321"/>
        <v/>
      </c>
    </row>
    <row r="1600" spans="1:31" s="344" customFormat="1" ht="21" customHeight="1" x14ac:dyDescent="0.25">
      <c r="A1600" s="346" t="s">
        <v>14013</v>
      </c>
      <c r="B1600" s="346" t="s">
        <v>17091</v>
      </c>
      <c r="C1600" s="346" t="s">
        <v>16831</v>
      </c>
      <c r="D1600" s="346" t="s">
        <v>4</v>
      </c>
      <c r="E1600" s="346" t="s">
        <v>103</v>
      </c>
      <c r="F1600" s="346">
        <v>3</v>
      </c>
      <c r="G1600" s="346">
        <v>3</v>
      </c>
      <c r="H1600" s="346">
        <v>0</v>
      </c>
      <c r="I1600" s="346" t="s">
        <v>16831</v>
      </c>
      <c r="J1600" s="346"/>
      <c r="K1600" s="346" t="s">
        <v>16832</v>
      </c>
      <c r="L1600" s="346"/>
      <c r="M1600" s="346" t="s">
        <v>16831</v>
      </c>
      <c r="N1600" s="346" t="s">
        <v>14963</v>
      </c>
      <c r="O1600" s="346" t="s">
        <v>16774</v>
      </c>
      <c r="P1600" s="346" t="s">
        <v>16833</v>
      </c>
      <c r="Q1600" s="346" t="s">
        <v>16496</v>
      </c>
      <c r="R1600" s="347">
        <f t="shared" si="308"/>
        <v>0</v>
      </c>
      <c r="S1600" s="347">
        <f t="shared" si="309"/>
        <v>0</v>
      </c>
      <c r="T1600" s="347">
        <f t="shared" si="310"/>
        <v>0</v>
      </c>
      <c r="U1600" s="347">
        <f t="shared" si="311"/>
        <v>0</v>
      </c>
      <c r="V1600" s="347">
        <f t="shared" si="312"/>
        <v>0</v>
      </c>
      <c r="W1600" s="347">
        <f t="shared" si="313"/>
        <v>0</v>
      </c>
      <c r="X1600" s="347">
        <f t="shared" si="314"/>
        <v>0</v>
      </c>
      <c r="Y1600" s="347">
        <f t="shared" si="315"/>
        <v>0</v>
      </c>
      <c r="Z1600" s="347">
        <f t="shared" si="316"/>
        <v>0</v>
      </c>
      <c r="AA1600" s="347">
        <f t="shared" si="317"/>
        <v>0</v>
      </c>
      <c r="AB1600" s="347" t="str">
        <f t="shared" si="318"/>
        <v/>
      </c>
      <c r="AC1600" s="347" t="str">
        <f t="shared" si="319"/>
        <v/>
      </c>
      <c r="AD1600" s="347" t="str">
        <f t="shared" si="320"/>
        <v/>
      </c>
      <c r="AE1600" s="347" t="str">
        <f t="shared" si="321"/>
        <v/>
      </c>
    </row>
    <row r="1601" spans="1:31" s="344" customFormat="1" ht="21" customHeight="1" x14ac:dyDescent="0.25">
      <c r="A1601" s="346" t="s">
        <v>14013</v>
      </c>
      <c r="B1601" s="346" t="s">
        <v>17092</v>
      </c>
      <c r="C1601" s="346" t="s">
        <v>17093</v>
      </c>
      <c r="D1601" s="346" t="s">
        <v>4</v>
      </c>
      <c r="E1601" s="346" t="s">
        <v>103</v>
      </c>
      <c r="F1601" s="346">
        <v>4</v>
      </c>
      <c r="G1601" s="346">
        <v>2</v>
      </c>
      <c r="H1601" s="346">
        <v>0</v>
      </c>
      <c r="I1601" s="346" t="s">
        <v>17093</v>
      </c>
      <c r="J1601" s="346"/>
      <c r="K1601" s="346" t="s">
        <v>17094</v>
      </c>
      <c r="L1601" s="346"/>
      <c r="M1601" s="346" t="s">
        <v>17093</v>
      </c>
      <c r="N1601" s="346" t="s">
        <v>17026</v>
      </c>
      <c r="O1601" s="346" t="s">
        <v>15193</v>
      </c>
      <c r="P1601" s="346" t="s">
        <v>17067</v>
      </c>
      <c r="Q1601" s="346" t="s">
        <v>16496</v>
      </c>
      <c r="R1601" s="347">
        <f t="shared" si="308"/>
        <v>0</v>
      </c>
      <c r="S1601" s="347">
        <f t="shared" si="309"/>
        <v>0</v>
      </c>
      <c r="T1601" s="347">
        <f t="shared" si="310"/>
        <v>0</v>
      </c>
      <c r="U1601" s="347">
        <f t="shared" si="311"/>
        <v>0</v>
      </c>
      <c r="V1601" s="347">
        <f t="shared" si="312"/>
        <v>0</v>
      </c>
      <c r="W1601" s="347">
        <f t="shared" si="313"/>
        <v>0</v>
      </c>
      <c r="X1601" s="347">
        <f t="shared" si="314"/>
        <v>0</v>
      </c>
      <c r="Y1601" s="347">
        <f t="shared" si="315"/>
        <v>0</v>
      </c>
      <c r="Z1601" s="347">
        <f t="shared" si="316"/>
        <v>0</v>
      </c>
      <c r="AA1601" s="347">
        <f t="shared" si="317"/>
        <v>0</v>
      </c>
      <c r="AB1601" s="347" t="str">
        <f t="shared" si="318"/>
        <v/>
      </c>
      <c r="AC1601" s="347" t="str">
        <f t="shared" si="319"/>
        <v/>
      </c>
      <c r="AD1601" s="347" t="str">
        <f t="shared" si="320"/>
        <v/>
      </c>
      <c r="AE1601" s="347" t="str">
        <f t="shared" si="321"/>
        <v/>
      </c>
    </row>
    <row r="1602" spans="1:31" s="344" customFormat="1" ht="21" customHeight="1" x14ac:dyDescent="0.25">
      <c r="A1602" s="346" t="s">
        <v>14013</v>
      </c>
      <c r="B1602" s="346" t="s">
        <v>17095</v>
      </c>
      <c r="C1602" s="346" t="s">
        <v>17096</v>
      </c>
      <c r="D1602" s="346" t="s">
        <v>4</v>
      </c>
      <c r="E1602" s="346" t="s">
        <v>103</v>
      </c>
      <c r="F1602" s="346">
        <v>5</v>
      </c>
      <c r="G1602" s="346">
        <v>2</v>
      </c>
      <c r="H1602" s="346">
        <v>0</v>
      </c>
      <c r="I1602" s="346" t="s">
        <v>17096</v>
      </c>
      <c r="J1602" s="346"/>
      <c r="K1602" s="346" t="s">
        <v>17097</v>
      </c>
      <c r="L1602" s="346"/>
      <c r="M1602" s="346" t="s">
        <v>17096</v>
      </c>
      <c r="N1602" s="346" t="s">
        <v>471</v>
      </c>
      <c r="O1602" s="346" t="s">
        <v>17098</v>
      </c>
      <c r="P1602" s="346" t="s">
        <v>16496</v>
      </c>
      <c r="Q1602" s="346" t="s">
        <v>16985</v>
      </c>
      <c r="R1602" s="347">
        <f t="shared" si="308"/>
        <v>0</v>
      </c>
      <c r="S1602" s="347">
        <f t="shared" si="309"/>
        <v>0</v>
      </c>
      <c r="T1602" s="347">
        <f t="shared" si="310"/>
        <v>0</v>
      </c>
      <c r="U1602" s="347">
        <f t="shared" si="311"/>
        <v>0</v>
      </c>
      <c r="V1602" s="347">
        <f t="shared" si="312"/>
        <v>0</v>
      </c>
      <c r="W1602" s="347">
        <f t="shared" si="313"/>
        <v>0</v>
      </c>
      <c r="X1602" s="347">
        <f t="shared" si="314"/>
        <v>0</v>
      </c>
      <c r="Y1602" s="347">
        <f t="shared" si="315"/>
        <v>0</v>
      </c>
      <c r="Z1602" s="347">
        <f t="shared" si="316"/>
        <v>0</v>
      </c>
      <c r="AA1602" s="347">
        <f t="shared" si="317"/>
        <v>0</v>
      </c>
      <c r="AB1602" s="347" t="str">
        <f t="shared" si="318"/>
        <v/>
      </c>
      <c r="AC1602" s="347" t="str">
        <f t="shared" si="319"/>
        <v/>
      </c>
      <c r="AD1602" s="347" t="str">
        <f t="shared" si="320"/>
        <v/>
      </c>
      <c r="AE1602" s="347" t="str">
        <f t="shared" si="321"/>
        <v/>
      </c>
    </row>
    <row r="1603" spans="1:31" s="344" customFormat="1" ht="21" customHeight="1" x14ac:dyDescent="0.25">
      <c r="A1603" s="346" t="s">
        <v>14013</v>
      </c>
      <c r="B1603" s="346" t="s">
        <v>17099</v>
      </c>
      <c r="C1603" s="346" t="s">
        <v>17085</v>
      </c>
      <c r="D1603" s="346" t="s">
        <v>1</v>
      </c>
      <c r="E1603" s="346" t="s">
        <v>103</v>
      </c>
      <c r="F1603" s="346">
        <v>1</v>
      </c>
      <c r="G1603" s="346">
        <v>0</v>
      </c>
      <c r="H1603" s="346">
        <v>3</v>
      </c>
      <c r="I1603" s="346"/>
      <c r="J1603" s="346" t="s">
        <v>17085</v>
      </c>
      <c r="K1603" s="346"/>
      <c r="L1603" s="346" t="s">
        <v>17100</v>
      </c>
      <c r="M1603" s="346" t="s">
        <v>17085</v>
      </c>
      <c r="N1603" s="346" t="s">
        <v>16773</v>
      </c>
      <c r="O1603" s="346" t="s">
        <v>16808</v>
      </c>
      <c r="P1603" s="346" t="s">
        <v>16780</v>
      </c>
      <c r="Q1603" s="346" t="s">
        <v>16496</v>
      </c>
      <c r="R1603" s="347">
        <f t="shared" si="308"/>
        <v>0</v>
      </c>
      <c r="S1603" s="347">
        <f t="shared" si="309"/>
        <v>0</v>
      </c>
      <c r="T1603" s="347">
        <f t="shared" si="310"/>
        <v>0</v>
      </c>
      <c r="U1603" s="347">
        <f t="shared" si="311"/>
        <v>0</v>
      </c>
      <c r="V1603" s="347">
        <f t="shared" si="312"/>
        <v>0</v>
      </c>
      <c r="W1603" s="347">
        <f t="shared" si="313"/>
        <v>0</v>
      </c>
      <c r="X1603" s="347">
        <f t="shared" si="314"/>
        <v>0</v>
      </c>
      <c r="Y1603" s="347">
        <f t="shared" si="315"/>
        <v>0</v>
      </c>
      <c r="Z1603" s="347">
        <f t="shared" si="316"/>
        <v>0</v>
      </c>
      <c r="AA1603" s="347">
        <f t="shared" si="317"/>
        <v>0</v>
      </c>
      <c r="AB1603" s="347" t="str">
        <f t="shared" si="318"/>
        <v/>
      </c>
      <c r="AC1603" s="347" t="str">
        <f t="shared" si="319"/>
        <v/>
      </c>
      <c r="AD1603" s="347" t="str">
        <f t="shared" si="320"/>
        <v/>
      </c>
      <c r="AE1603" s="347" t="str">
        <f t="shared" si="321"/>
        <v/>
      </c>
    </row>
    <row r="1604" spans="1:31" s="344" customFormat="1" ht="21" customHeight="1" x14ac:dyDescent="0.25">
      <c r="A1604" s="346" t="s">
        <v>14013</v>
      </c>
      <c r="B1604" s="346" t="s">
        <v>17101</v>
      </c>
      <c r="C1604" s="346" t="s">
        <v>17088</v>
      </c>
      <c r="D1604" s="346" t="s">
        <v>1</v>
      </c>
      <c r="E1604" s="346" t="s">
        <v>103</v>
      </c>
      <c r="F1604" s="346">
        <v>2</v>
      </c>
      <c r="G1604" s="346">
        <v>0</v>
      </c>
      <c r="H1604" s="346">
        <v>3</v>
      </c>
      <c r="I1604" s="346"/>
      <c r="J1604" s="346" t="s">
        <v>17088</v>
      </c>
      <c r="K1604" s="346"/>
      <c r="L1604" s="346" t="s">
        <v>17102</v>
      </c>
      <c r="M1604" s="346" t="s">
        <v>17088</v>
      </c>
      <c r="N1604" s="346" t="s">
        <v>16824</v>
      </c>
      <c r="O1604" s="346" t="s">
        <v>17090</v>
      </c>
      <c r="P1604" s="346" t="s">
        <v>17067</v>
      </c>
      <c r="Q1604" s="346" t="s">
        <v>16496</v>
      </c>
      <c r="R1604" s="347">
        <f t="shared" si="308"/>
        <v>0</v>
      </c>
      <c r="S1604" s="347">
        <f t="shared" si="309"/>
        <v>0</v>
      </c>
      <c r="T1604" s="347">
        <f t="shared" si="310"/>
        <v>0</v>
      </c>
      <c r="U1604" s="347">
        <f t="shared" si="311"/>
        <v>0</v>
      </c>
      <c r="V1604" s="347">
        <f t="shared" si="312"/>
        <v>0</v>
      </c>
      <c r="W1604" s="347">
        <f t="shared" si="313"/>
        <v>0</v>
      </c>
      <c r="X1604" s="347">
        <f t="shared" si="314"/>
        <v>0</v>
      </c>
      <c r="Y1604" s="347">
        <f t="shared" si="315"/>
        <v>0</v>
      </c>
      <c r="Z1604" s="347">
        <f t="shared" si="316"/>
        <v>0</v>
      </c>
      <c r="AA1604" s="347">
        <f t="shared" si="317"/>
        <v>0</v>
      </c>
      <c r="AB1604" s="347" t="str">
        <f t="shared" si="318"/>
        <v/>
      </c>
      <c r="AC1604" s="347" t="str">
        <f t="shared" si="319"/>
        <v/>
      </c>
      <c r="AD1604" s="347" t="str">
        <f t="shared" si="320"/>
        <v/>
      </c>
      <c r="AE1604" s="347" t="str">
        <f t="shared" si="321"/>
        <v/>
      </c>
    </row>
    <row r="1605" spans="1:31" s="344" customFormat="1" ht="21" customHeight="1" x14ac:dyDescent="0.25">
      <c r="A1605" s="346" t="s">
        <v>14013</v>
      </c>
      <c r="B1605" s="346" t="s">
        <v>17103</v>
      </c>
      <c r="C1605" s="346" t="s">
        <v>17093</v>
      </c>
      <c r="D1605" s="346" t="s">
        <v>1</v>
      </c>
      <c r="E1605" s="346" t="s">
        <v>103</v>
      </c>
      <c r="F1605" s="346">
        <v>3</v>
      </c>
      <c r="G1605" s="346">
        <v>0</v>
      </c>
      <c r="H1605" s="346">
        <v>2</v>
      </c>
      <c r="I1605" s="346"/>
      <c r="J1605" s="346" t="s">
        <v>17093</v>
      </c>
      <c r="K1605" s="346"/>
      <c r="L1605" s="346" t="s">
        <v>17104</v>
      </c>
      <c r="M1605" s="346" t="s">
        <v>17093</v>
      </c>
      <c r="N1605" s="346" t="s">
        <v>17026</v>
      </c>
      <c r="O1605" s="346" t="s">
        <v>15193</v>
      </c>
      <c r="P1605" s="346" t="s">
        <v>17067</v>
      </c>
      <c r="Q1605" s="346" t="s">
        <v>16496</v>
      </c>
      <c r="R1605" s="347">
        <f t="shared" si="308"/>
        <v>0</v>
      </c>
      <c r="S1605" s="347">
        <f t="shared" si="309"/>
        <v>0</v>
      </c>
      <c r="T1605" s="347">
        <f t="shared" si="310"/>
        <v>0</v>
      </c>
      <c r="U1605" s="347">
        <f t="shared" si="311"/>
        <v>0</v>
      </c>
      <c r="V1605" s="347">
        <f t="shared" si="312"/>
        <v>0</v>
      </c>
      <c r="W1605" s="347">
        <f t="shared" si="313"/>
        <v>0</v>
      </c>
      <c r="X1605" s="347">
        <f t="shared" si="314"/>
        <v>0</v>
      </c>
      <c r="Y1605" s="347">
        <f t="shared" si="315"/>
        <v>0</v>
      </c>
      <c r="Z1605" s="347">
        <f t="shared" si="316"/>
        <v>0</v>
      </c>
      <c r="AA1605" s="347">
        <f t="shared" si="317"/>
        <v>0</v>
      </c>
      <c r="AB1605" s="347" t="str">
        <f t="shared" si="318"/>
        <v/>
      </c>
      <c r="AC1605" s="347" t="str">
        <f t="shared" si="319"/>
        <v/>
      </c>
      <c r="AD1605" s="347" t="str">
        <f t="shared" si="320"/>
        <v/>
      </c>
      <c r="AE1605" s="347" t="str">
        <f t="shared" si="321"/>
        <v/>
      </c>
    </row>
    <row r="1606" spans="1:31" s="344" customFormat="1" ht="21" customHeight="1" x14ac:dyDescent="0.25">
      <c r="A1606" s="346" t="s">
        <v>14013</v>
      </c>
      <c r="B1606" s="346" t="s">
        <v>17105</v>
      </c>
      <c r="C1606" s="346" t="s">
        <v>16847</v>
      </c>
      <c r="D1606" s="346" t="s">
        <v>1</v>
      </c>
      <c r="E1606" s="346" t="s">
        <v>103</v>
      </c>
      <c r="F1606" s="346">
        <v>4</v>
      </c>
      <c r="G1606" s="346">
        <v>0</v>
      </c>
      <c r="H1606" s="346">
        <v>2</v>
      </c>
      <c r="I1606" s="346"/>
      <c r="J1606" s="346" t="s">
        <v>16847</v>
      </c>
      <c r="K1606" s="346"/>
      <c r="L1606" s="346" t="s">
        <v>16868</v>
      </c>
      <c r="M1606" s="346" t="s">
        <v>16847</v>
      </c>
      <c r="N1606" s="346" t="s">
        <v>16773</v>
      </c>
      <c r="O1606" s="346" t="s">
        <v>16849</v>
      </c>
      <c r="P1606" s="346" t="s">
        <v>16496</v>
      </c>
      <c r="Q1606" s="346" t="s">
        <v>16985</v>
      </c>
      <c r="R1606" s="347">
        <f t="shared" si="308"/>
        <v>0</v>
      </c>
      <c r="S1606" s="347">
        <f t="shared" si="309"/>
        <v>0</v>
      </c>
      <c r="T1606" s="347">
        <f t="shared" si="310"/>
        <v>0</v>
      </c>
      <c r="U1606" s="347">
        <f t="shared" si="311"/>
        <v>0</v>
      </c>
      <c r="V1606" s="347">
        <f t="shared" si="312"/>
        <v>0</v>
      </c>
      <c r="W1606" s="347">
        <f t="shared" si="313"/>
        <v>0</v>
      </c>
      <c r="X1606" s="347">
        <f t="shared" si="314"/>
        <v>0</v>
      </c>
      <c r="Y1606" s="347">
        <f t="shared" si="315"/>
        <v>0</v>
      </c>
      <c r="Z1606" s="347">
        <f t="shared" si="316"/>
        <v>0</v>
      </c>
      <c r="AA1606" s="347">
        <f t="shared" si="317"/>
        <v>0</v>
      </c>
      <c r="AB1606" s="347" t="str">
        <f t="shared" si="318"/>
        <v/>
      </c>
      <c r="AC1606" s="347" t="str">
        <f t="shared" si="319"/>
        <v/>
      </c>
      <c r="AD1606" s="347" t="str">
        <f t="shared" si="320"/>
        <v/>
      </c>
      <c r="AE1606" s="347" t="str">
        <f t="shared" si="321"/>
        <v/>
      </c>
    </row>
    <row r="1607" spans="1:31" s="344" customFormat="1" ht="21" customHeight="1" x14ac:dyDescent="0.25">
      <c r="A1607" s="346" t="s">
        <v>14013</v>
      </c>
      <c r="B1607" s="346" t="s">
        <v>17106</v>
      </c>
      <c r="C1607" s="346" t="s">
        <v>17107</v>
      </c>
      <c r="D1607" s="346" t="s">
        <v>1</v>
      </c>
      <c r="E1607" s="346" t="s">
        <v>14954</v>
      </c>
      <c r="F1607" s="346">
        <v>5</v>
      </c>
      <c r="G1607" s="346">
        <v>0</v>
      </c>
      <c r="H1607" s="346">
        <v>0</v>
      </c>
      <c r="I1607" s="346"/>
      <c r="J1607" s="346"/>
      <c r="K1607" s="346"/>
      <c r="L1607" s="346"/>
      <c r="M1607" s="346"/>
      <c r="N1607" s="346"/>
      <c r="O1607" s="346"/>
      <c r="P1607" s="346"/>
      <c r="Q1607" s="346"/>
      <c r="R1607" s="347">
        <f t="shared" si="308"/>
        <v>0</v>
      </c>
      <c r="S1607" s="347">
        <f t="shared" si="309"/>
        <v>0</v>
      </c>
      <c r="T1607" s="347">
        <f t="shared" si="310"/>
        <v>0</v>
      </c>
      <c r="U1607" s="347">
        <f t="shared" si="311"/>
        <v>0</v>
      </c>
      <c r="V1607" s="347">
        <f t="shared" si="312"/>
        <v>0</v>
      </c>
      <c r="W1607" s="347">
        <f t="shared" si="313"/>
        <v>0</v>
      </c>
      <c r="X1607" s="347">
        <f t="shared" si="314"/>
        <v>0</v>
      </c>
      <c r="Y1607" s="347">
        <f t="shared" si="315"/>
        <v>0</v>
      </c>
      <c r="Z1607" s="347">
        <f t="shared" si="316"/>
        <v>0</v>
      </c>
      <c r="AA1607" s="347">
        <f t="shared" si="317"/>
        <v>0</v>
      </c>
      <c r="AB1607" s="347" t="str">
        <f t="shared" si="318"/>
        <v/>
      </c>
      <c r="AC1607" s="347" t="str">
        <f t="shared" si="319"/>
        <v/>
      </c>
      <c r="AD1607" s="347" t="str">
        <f t="shared" si="320"/>
        <v/>
      </c>
      <c r="AE1607" s="347" t="str">
        <f t="shared" si="321"/>
        <v/>
      </c>
    </row>
    <row r="1608" spans="1:31" s="344" customFormat="1" ht="21" customHeight="1" x14ac:dyDescent="0.25">
      <c r="A1608" s="346" t="s">
        <v>14022</v>
      </c>
      <c r="B1608" s="346" t="s">
        <v>17108</v>
      </c>
      <c r="C1608" s="346" t="s">
        <v>17109</v>
      </c>
      <c r="D1608" s="346" t="s">
        <v>4</v>
      </c>
      <c r="E1608" s="346" t="s">
        <v>103</v>
      </c>
      <c r="F1608" s="346">
        <v>1</v>
      </c>
      <c r="G1608" s="346">
        <v>4</v>
      </c>
      <c r="H1608" s="346">
        <v>0</v>
      </c>
      <c r="I1608" s="346" t="s">
        <v>17109</v>
      </c>
      <c r="J1608" s="346"/>
      <c r="K1608" s="346" t="s">
        <v>17110</v>
      </c>
      <c r="L1608" s="346"/>
      <c r="M1608" s="346" t="s">
        <v>17109</v>
      </c>
      <c r="N1608" s="346" t="s">
        <v>14935</v>
      </c>
      <c r="O1608" s="346" t="s">
        <v>15175</v>
      </c>
      <c r="P1608" s="346" t="s">
        <v>16773</v>
      </c>
      <c r="Q1608" s="346" t="s">
        <v>16496</v>
      </c>
      <c r="R1608" s="347">
        <f t="shared" si="308"/>
        <v>0</v>
      </c>
      <c r="S1608" s="347">
        <f t="shared" si="309"/>
        <v>0</v>
      </c>
      <c r="T1608" s="347">
        <f t="shared" si="310"/>
        <v>0</v>
      </c>
      <c r="U1608" s="347">
        <f t="shared" si="311"/>
        <v>0</v>
      </c>
      <c r="V1608" s="347">
        <f t="shared" si="312"/>
        <v>0</v>
      </c>
      <c r="W1608" s="347">
        <f t="shared" si="313"/>
        <v>0</v>
      </c>
      <c r="X1608" s="347">
        <f t="shared" si="314"/>
        <v>0</v>
      </c>
      <c r="Y1608" s="347">
        <f t="shared" si="315"/>
        <v>0</v>
      </c>
      <c r="Z1608" s="347">
        <f t="shared" si="316"/>
        <v>0</v>
      </c>
      <c r="AA1608" s="347">
        <f t="shared" si="317"/>
        <v>0</v>
      </c>
      <c r="AB1608" s="347" t="str">
        <f t="shared" si="318"/>
        <v/>
      </c>
      <c r="AC1608" s="347" t="str">
        <f t="shared" si="319"/>
        <v/>
      </c>
      <c r="AD1608" s="347" t="str">
        <f t="shared" si="320"/>
        <v/>
      </c>
      <c r="AE1608" s="347" t="str">
        <f t="shared" si="321"/>
        <v/>
      </c>
    </row>
    <row r="1609" spans="1:31" s="344" customFormat="1" ht="21" customHeight="1" x14ac:dyDescent="0.25">
      <c r="A1609" s="346" t="s">
        <v>14022</v>
      </c>
      <c r="B1609" s="346" t="s">
        <v>17111</v>
      </c>
      <c r="C1609" s="346" t="s">
        <v>17112</v>
      </c>
      <c r="D1609" s="346" t="s">
        <v>4</v>
      </c>
      <c r="E1609" s="346" t="s">
        <v>103</v>
      </c>
      <c r="F1609" s="346">
        <v>2</v>
      </c>
      <c r="G1609" s="346">
        <v>3</v>
      </c>
      <c r="H1609" s="346">
        <v>0</v>
      </c>
      <c r="I1609" s="346" t="s">
        <v>17112</v>
      </c>
      <c r="J1609" s="346"/>
      <c r="K1609" s="346" t="s">
        <v>17113</v>
      </c>
      <c r="L1609" s="346"/>
      <c r="M1609" s="346" t="s">
        <v>17112</v>
      </c>
      <c r="N1609" s="346" t="s">
        <v>16773</v>
      </c>
      <c r="O1609" s="346" t="s">
        <v>17114</v>
      </c>
      <c r="P1609" s="346" t="s">
        <v>16966</v>
      </c>
      <c r="Q1609" s="346" t="s">
        <v>15175</v>
      </c>
      <c r="R1609" s="347">
        <f t="shared" si="308"/>
        <v>0</v>
      </c>
      <c r="S1609" s="347">
        <f t="shared" si="309"/>
        <v>0</v>
      </c>
      <c r="T1609" s="347">
        <f t="shared" si="310"/>
        <v>0</v>
      </c>
      <c r="U1609" s="347">
        <f t="shared" si="311"/>
        <v>0</v>
      </c>
      <c r="V1609" s="347">
        <f t="shared" si="312"/>
        <v>0</v>
      </c>
      <c r="W1609" s="347">
        <f t="shared" si="313"/>
        <v>0</v>
      </c>
      <c r="X1609" s="347">
        <f t="shared" si="314"/>
        <v>0</v>
      </c>
      <c r="Y1609" s="347">
        <f t="shared" si="315"/>
        <v>0</v>
      </c>
      <c r="Z1609" s="347">
        <f t="shared" si="316"/>
        <v>0</v>
      </c>
      <c r="AA1609" s="347">
        <f t="shared" si="317"/>
        <v>0</v>
      </c>
      <c r="AB1609" s="347" t="str">
        <f t="shared" si="318"/>
        <v/>
      </c>
      <c r="AC1609" s="347" t="str">
        <f t="shared" si="319"/>
        <v/>
      </c>
      <c r="AD1609" s="347" t="str">
        <f t="shared" si="320"/>
        <v/>
      </c>
      <c r="AE1609" s="347" t="str">
        <f t="shared" si="321"/>
        <v/>
      </c>
    </row>
    <row r="1610" spans="1:31" s="344" customFormat="1" ht="21" customHeight="1" x14ac:dyDescent="0.25">
      <c r="A1610" s="346" t="s">
        <v>14022</v>
      </c>
      <c r="B1610" s="346" t="s">
        <v>17115</v>
      </c>
      <c r="C1610" s="346" t="s">
        <v>17116</v>
      </c>
      <c r="D1610" s="346" t="s">
        <v>4</v>
      </c>
      <c r="E1610" s="346" t="s">
        <v>103</v>
      </c>
      <c r="F1610" s="346">
        <v>3</v>
      </c>
      <c r="G1610" s="346">
        <v>3</v>
      </c>
      <c r="H1610" s="346">
        <v>0</v>
      </c>
      <c r="I1610" s="346" t="s">
        <v>17116</v>
      </c>
      <c r="J1610" s="346"/>
      <c r="K1610" s="346" t="s">
        <v>17117</v>
      </c>
      <c r="L1610" s="346"/>
      <c r="M1610" s="346" t="s">
        <v>17116</v>
      </c>
      <c r="N1610" s="346" t="s">
        <v>15174</v>
      </c>
      <c r="O1610" s="346" t="s">
        <v>17118</v>
      </c>
      <c r="P1610" s="346" t="s">
        <v>16496</v>
      </c>
      <c r="Q1610" s="346" t="s">
        <v>16985</v>
      </c>
      <c r="R1610" s="347">
        <f t="shared" si="308"/>
        <v>0</v>
      </c>
      <c r="S1610" s="347">
        <f t="shared" si="309"/>
        <v>0</v>
      </c>
      <c r="T1610" s="347">
        <f t="shared" si="310"/>
        <v>0</v>
      </c>
      <c r="U1610" s="347">
        <f t="shared" si="311"/>
        <v>0</v>
      </c>
      <c r="V1610" s="347">
        <f t="shared" si="312"/>
        <v>0</v>
      </c>
      <c r="W1610" s="347">
        <f t="shared" si="313"/>
        <v>0</v>
      </c>
      <c r="X1610" s="347">
        <f t="shared" si="314"/>
        <v>0</v>
      </c>
      <c r="Y1610" s="347">
        <f t="shared" si="315"/>
        <v>0</v>
      </c>
      <c r="Z1610" s="347">
        <f t="shared" si="316"/>
        <v>0</v>
      </c>
      <c r="AA1610" s="347">
        <f t="shared" si="317"/>
        <v>0</v>
      </c>
      <c r="AB1610" s="347" t="str">
        <f t="shared" si="318"/>
        <v/>
      </c>
      <c r="AC1610" s="347" t="str">
        <f t="shared" si="319"/>
        <v/>
      </c>
      <c r="AD1610" s="347" t="str">
        <f t="shared" si="320"/>
        <v/>
      </c>
      <c r="AE1610" s="347" t="str">
        <f t="shared" si="321"/>
        <v/>
      </c>
    </row>
    <row r="1611" spans="1:31" s="344" customFormat="1" ht="21" customHeight="1" x14ac:dyDescent="0.25">
      <c r="A1611" s="346" t="s">
        <v>14022</v>
      </c>
      <c r="B1611" s="346" t="s">
        <v>17119</v>
      </c>
      <c r="C1611" s="346" t="s">
        <v>14940</v>
      </c>
      <c r="D1611" s="346" t="s">
        <v>4</v>
      </c>
      <c r="E1611" s="346" t="s">
        <v>103</v>
      </c>
      <c r="F1611" s="346">
        <v>4</v>
      </c>
      <c r="G1611" s="346">
        <v>2</v>
      </c>
      <c r="H1611" s="346">
        <v>0</v>
      </c>
      <c r="I1611" s="346" t="s">
        <v>14940</v>
      </c>
      <c r="J1611" s="346"/>
      <c r="K1611" s="346" t="s">
        <v>17120</v>
      </c>
      <c r="L1611" s="346"/>
      <c r="M1611" s="346" t="s">
        <v>14940</v>
      </c>
      <c r="N1611" s="346" t="s">
        <v>126</v>
      </c>
      <c r="O1611" s="346" t="s">
        <v>17072</v>
      </c>
      <c r="P1611" s="346" t="s">
        <v>17121</v>
      </c>
      <c r="Q1611" s="346" t="s">
        <v>16496</v>
      </c>
      <c r="R1611" s="347">
        <f t="shared" si="308"/>
        <v>0</v>
      </c>
      <c r="S1611" s="347">
        <f t="shared" si="309"/>
        <v>0</v>
      </c>
      <c r="T1611" s="347">
        <f t="shared" si="310"/>
        <v>0</v>
      </c>
      <c r="U1611" s="347">
        <f t="shared" si="311"/>
        <v>0</v>
      </c>
      <c r="V1611" s="347">
        <f t="shared" si="312"/>
        <v>0</v>
      </c>
      <c r="W1611" s="347">
        <f t="shared" si="313"/>
        <v>0</v>
      </c>
      <c r="X1611" s="347">
        <f t="shared" si="314"/>
        <v>0</v>
      </c>
      <c r="Y1611" s="347">
        <f t="shared" si="315"/>
        <v>0</v>
      </c>
      <c r="Z1611" s="347">
        <f t="shared" si="316"/>
        <v>0</v>
      </c>
      <c r="AA1611" s="347">
        <f t="shared" si="317"/>
        <v>0</v>
      </c>
      <c r="AB1611" s="347" t="str">
        <f t="shared" si="318"/>
        <v/>
      </c>
      <c r="AC1611" s="347" t="str">
        <f t="shared" si="319"/>
        <v/>
      </c>
      <c r="AD1611" s="347" t="str">
        <f t="shared" si="320"/>
        <v/>
      </c>
      <c r="AE1611" s="347" t="str">
        <f t="shared" si="321"/>
        <v/>
      </c>
    </row>
    <row r="1612" spans="1:31" s="344" customFormat="1" ht="21" customHeight="1" x14ac:dyDescent="0.25">
      <c r="A1612" s="346" t="s">
        <v>14022</v>
      </c>
      <c r="B1612" s="346" t="s">
        <v>17122</v>
      </c>
      <c r="C1612" s="346" t="s">
        <v>17123</v>
      </c>
      <c r="D1612" s="346" t="s">
        <v>4</v>
      </c>
      <c r="E1612" s="346" t="s">
        <v>103</v>
      </c>
      <c r="F1612" s="346">
        <v>5</v>
      </c>
      <c r="G1612" s="346">
        <v>2</v>
      </c>
      <c r="H1612" s="346">
        <v>0</v>
      </c>
      <c r="I1612" s="346" t="s">
        <v>17123</v>
      </c>
      <c r="J1612" s="346"/>
      <c r="K1612" s="346" t="s">
        <v>17124</v>
      </c>
      <c r="L1612" s="346"/>
      <c r="M1612" s="346" t="s">
        <v>17123</v>
      </c>
      <c r="N1612" s="346" t="s">
        <v>16793</v>
      </c>
      <c r="O1612" s="346" t="s">
        <v>17125</v>
      </c>
      <c r="P1612" s="346" t="s">
        <v>16809</v>
      </c>
      <c r="Q1612" s="346" t="s">
        <v>16496</v>
      </c>
      <c r="R1612" s="347">
        <f t="shared" si="308"/>
        <v>0</v>
      </c>
      <c r="S1612" s="347">
        <f t="shared" si="309"/>
        <v>0</v>
      </c>
      <c r="T1612" s="347">
        <f t="shared" si="310"/>
        <v>0</v>
      </c>
      <c r="U1612" s="347">
        <f t="shared" si="311"/>
        <v>0</v>
      </c>
      <c r="V1612" s="347">
        <f t="shared" si="312"/>
        <v>0</v>
      </c>
      <c r="W1612" s="347">
        <f t="shared" si="313"/>
        <v>0</v>
      </c>
      <c r="X1612" s="347">
        <f t="shared" si="314"/>
        <v>0</v>
      </c>
      <c r="Y1612" s="347">
        <f t="shared" si="315"/>
        <v>0</v>
      </c>
      <c r="Z1612" s="347">
        <f t="shared" si="316"/>
        <v>0</v>
      </c>
      <c r="AA1612" s="347">
        <f t="shared" si="317"/>
        <v>0</v>
      </c>
      <c r="AB1612" s="347" t="str">
        <f t="shared" si="318"/>
        <v/>
      </c>
      <c r="AC1612" s="347" t="str">
        <f t="shared" si="319"/>
        <v/>
      </c>
      <c r="AD1612" s="347" t="str">
        <f t="shared" si="320"/>
        <v/>
      </c>
      <c r="AE1612" s="347" t="str">
        <f t="shared" si="321"/>
        <v/>
      </c>
    </row>
    <row r="1613" spans="1:31" s="344" customFormat="1" ht="21" customHeight="1" x14ac:dyDescent="0.25">
      <c r="A1613" s="346" t="s">
        <v>14022</v>
      </c>
      <c r="B1613" s="346" t="s">
        <v>17126</v>
      </c>
      <c r="C1613" s="346" t="s">
        <v>17109</v>
      </c>
      <c r="D1613" s="346" t="s">
        <v>1</v>
      </c>
      <c r="E1613" s="346" t="s">
        <v>103</v>
      </c>
      <c r="F1613" s="346">
        <v>1</v>
      </c>
      <c r="G1613" s="346">
        <v>0</v>
      </c>
      <c r="H1613" s="346">
        <v>3</v>
      </c>
      <c r="I1613" s="346"/>
      <c r="J1613" s="346" t="s">
        <v>17109</v>
      </c>
      <c r="K1613" s="346"/>
      <c r="L1613" s="346" t="s">
        <v>17127</v>
      </c>
      <c r="M1613" s="346" t="s">
        <v>17109</v>
      </c>
      <c r="N1613" s="346" t="s">
        <v>14935</v>
      </c>
      <c r="O1613" s="346" t="s">
        <v>15175</v>
      </c>
      <c r="P1613" s="346" t="s">
        <v>16773</v>
      </c>
      <c r="Q1613" s="346" t="s">
        <v>16496</v>
      </c>
      <c r="R1613" s="347">
        <f t="shared" si="308"/>
        <v>0</v>
      </c>
      <c r="S1613" s="347">
        <f t="shared" si="309"/>
        <v>0</v>
      </c>
      <c r="T1613" s="347">
        <f t="shared" si="310"/>
        <v>0</v>
      </c>
      <c r="U1613" s="347">
        <f t="shared" si="311"/>
        <v>0</v>
      </c>
      <c r="V1613" s="347">
        <f t="shared" si="312"/>
        <v>0</v>
      </c>
      <c r="W1613" s="347">
        <f t="shared" si="313"/>
        <v>0</v>
      </c>
      <c r="X1613" s="347">
        <f t="shared" si="314"/>
        <v>0</v>
      </c>
      <c r="Y1613" s="347">
        <f t="shared" si="315"/>
        <v>0</v>
      </c>
      <c r="Z1613" s="347">
        <f t="shared" si="316"/>
        <v>0</v>
      </c>
      <c r="AA1613" s="347">
        <f t="shared" si="317"/>
        <v>0</v>
      </c>
      <c r="AB1613" s="347" t="str">
        <f t="shared" si="318"/>
        <v/>
      </c>
      <c r="AC1613" s="347" t="str">
        <f t="shared" si="319"/>
        <v/>
      </c>
      <c r="AD1613" s="347" t="str">
        <f t="shared" si="320"/>
        <v/>
      </c>
      <c r="AE1613" s="347" t="str">
        <f t="shared" si="321"/>
        <v/>
      </c>
    </row>
    <row r="1614" spans="1:31" s="344" customFormat="1" ht="21" customHeight="1" x14ac:dyDescent="0.25">
      <c r="A1614" s="346" t="s">
        <v>14022</v>
      </c>
      <c r="B1614" s="346" t="s">
        <v>17128</v>
      </c>
      <c r="C1614" s="346" t="s">
        <v>17112</v>
      </c>
      <c r="D1614" s="346" t="s">
        <v>1</v>
      </c>
      <c r="E1614" s="346" t="s">
        <v>103</v>
      </c>
      <c r="F1614" s="346">
        <v>2</v>
      </c>
      <c r="G1614" s="346">
        <v>0</v>
      </c>
      <c r="H1614" s="346">
        <v>3</v>
      </c>
      <c r="I1614" s="346"/>
      <c r="J1614" s="346" t="s">
        <v>17112</v>
      </c>
      <c r="K1614" s="346"/>
      <c r="L1614" s="346" t="s">
        <v>17129</v>
      </c>
      <c r="M1614" s="346" t="s">
        <v>17112</v>
      </c>
      <c r="N1614" s="346" t="s">
        <v>16773</v>
      </c>
      <c r="O1614" s="346" t="s">
        <v>17114</v>
      </c>
      <c r="P1614" s="346" t="s">
        <v>16966</v>
      </c>
      <c r="Q1614" s="346" t="s">
        <v>15175</v>
      </c>
      <c r="R1614" s="347">
        <f t="shared" si="308"/>
        <v>0</v>
      </c>
      <c r="S1614" s="347">
        <f t="shared" si="309"/>
        <v>0</v>
      </c>
      <c r="T1614" s="347">
        <f t="shared" si="310"/>
        <v>0</v>
      </c>
      <c r="U1614" s="347">
        <f t="shared" si="311"/>
        <v>0</v>
      </c>
      <c r="V1614" s="347">
        <f t="shared" si="312"/>
        <v>0</v>
      </c>
      <c r="W1614" s="347">
        <f t="shared" si="313"/>
        <v>0</v>
      </c>
      <c r="X1614" s="347">
        <f t="shared" si="314"/>
        <v>0</v>
      </c>
      <c r="Y1614" s="347">
        <f t="shared" si="315"/>
        <v>0</v>
      </c>
      <c r="Z1614" s="347">
        <f t="shared" si="316"/>
        <v>0</v>
      </c>
      <c r="AA1614" s="347">
        <f t="shared" si="317"/>
        <v>0</v>
      </c>
      <c r="AB1614" s="347" t="str">
        <f t="shared" si="318"/>
        <v/>
      </c>
      <c r="AC1614" s="347" t="str">
        <f t="shared" si="319"/>
        <v/>
      </c>
      <c r="AD1614" s="347" t="str">
        <f t="shared" si="320"/>
        <v/>
      </c>
      <c r="AE1614" s="347" t="str">
        <f t="shared" si="321"/>
        <v/>
      </c>
    </row>
    <row r="1615" spans="1:31" s="344" customFormat="1" ht="21" customHeight="1" x14ac:dyDescent="0.25">
      <c r="A1615" s="346" t="s">
        <v>14022</v>
      </c>
      <c r="B1615" s="346" t="s">
        <v>17130</v>
      </c>
      <c r="C1615" s="346" t="s">
        <v>17116</v>
      </c>
      <c r="D1615" s="346" t="s">
        <v>1</v>
      </c>
      <c r="E1615" s="346" t="s">
        <v>103</v>
      </c>
      <c r="F1615" s="346">
        <v>3</v>
      </c>
      <c r="G1615" s="346">
        <v>0</v>
      </c>
      <c r="H1615" s="346">
        <v>2</v>
      </c>
      <c r="I1615" s="346"/>
      <c r="J1615" s="346" t="s">
        <v>17116</v>
      </c>
      <c r="K1615" s="346"/>
      <c r="L1615" s="346" t="s">
        <v>17131</v>
      </c>
      <c r="M1615" s="346" t="s">
        <v>17116</v>
      </c>
      <c r="N1615" s="346" t="s">
        <v>15174</v>
      </c>
      <c r="O1615" s="346" t="s">
        <v>17118</v>
      </c>
      <c r="P1615" s="346" t="s">
        <v>16496</v>
      </c>
      <c r="Q1615" s="346" t="s">
        <v>16985</v>
      </c>
      <c r="R1615" s="347">
        <f t="shared" si="308"/>
        <v>0</v>
      </c>
      <c r="S1615" s="347">
        <f t="shared" si="309"/>
        <v>0</v>
      </c>
      <c r="T1615" s="347">
        <f t="shared" si="310"/>
        <v>0</v>
      </c>
      <c r="U1615" s="347">
        <f t="shared" si="311"/>
        <v>0</v>
      </c>
      <c r="V1615" s="347">
        <f t="shared" si="312"/>
        <v>0</v>
      </c>
      <c r="W1615" s="347">
        <f t="shared" si="313"/>
        <v>0</v>
      </c>
      <c r="X1615" s="347">
        <f t="shared" si="314"/>
        <v>0</v>
      </c>
      <c r="Y1615" s="347">
        <f t="shared" si="315"/>
        <v>0</v>
      </c>
      <c r="Z1615" s="347">
        <f t="shared" si="316"/>
        <v>0</v>
      </c>
      <c r="AA1615" s="347">
        <f t="shared" si="317"/>
        <v>0</v>
      </c>
      <c r="AB1615" s="347" t="str">
        <f t="shared" si="318"/>
        <v/>
      </c>
      <c r="AC1615" s="347" t="str">
        <f t="shared" si="319"/>
        <v/>
      </c>
      <c r="AD1615" s="347" t="str">
        <f t="shared" si="320"/>
        <v/>
      </c>
      <c r="AE1615" s="347" t="str">
        <f t="shared" si="321"/>
        <v/>
      </c>
    </row>
    <row r="1616" spans="1:31" s="344" customFormat="1" ht="21" customHeight="1" x14ac:dyDescent="0.25">
      <c r="A1616" s="346" t="s">
        <v>14022</v>
      </c>
      <c r="B1616" s="346" t="s">
        <v>17132</v>
      </c>
      <c r="C1616" s="346" t="s">
        <v>14940</v>
      </c>
      <c r="D1616" s="346" t="s">
        <v>1</v>
      </c>
      <c r="E1616" s="346" t="s">
        <v>103</v>
      </c>
      <c r="F1616" s="346">
        <v>4</v>
      </c>
      <c r="G1616" s="346">
        <v>0</v>
      </c>
      <c r="H1616" s="346">
        <v>2</v>
      </c>
      <c r="I1616" s="346"/>
      <c r="J1616" s="346" t="s">
        <v>14940</v>
      </c>
      <c r="K1616" s="346"/>
      <c r="L1616" s="346" t="s">
        <v>17133</v>
      </c>
      <c r="M1616" s="346" t="s">
        <v>14940</v>
      </c>
      <c r="N1616" s="346" t="s">
        <v>126</v>
      </c>
      <c r="O1616" s="346" t="s">
        <v>17072</v>
      </c>
      <c r="P1616" s="346" t="s">
        <v>17121</v>
      </c>
      <c r="Q1616" s="346" t="s">
        <v>16496</v>
      </c>
      <c r="R1616" s="347">
        <f t="shared" si="308"/>
        <v>0</v>
      </c>
      <c r="S1616" s="347">
        <f t="shared" si="309"/>
        <v>0</v>
      </c>
      <c r="T1616" s="347">
        <f t="shared" si="310"/>
        <v>0</v>
      </c>
      <c r="U1616" s="347">
        <f t="shared" si="311"/>
        <v>0</v>
      </c>
      <c r="V1616" s="347">
        <f t="shared" si="312"/>
        <v>0</v>
      </c>
      <c r="W1616" s="347">
        <f t="shared" si="313"/>
        <v>0</v>
      </c>
      <c r="X1616" s="347">
        <f t="shared" si="314"/>
        <v>0</v>
      </c>
      <c r="Y1616" s="347">
        <f t="shared" si="315"/>
        <v>0</v>
      </c>
      <c r="Z1616" s="347">
        <f t="shared" si="316"/>
        <v>0</v>
      </c>
      <c r="AA1616" s="347">
        <f t="shared" si="317"/>
        <v>0</v>
      </c>
      <c r="AB1616" s="347" t="str">
        <f t="shared" si="318"/>
        <v/>
      </c>
      <c r="AC1616" s="347" t="str">
        <f t="shared" si="319"/>
        <v/>
      </c>
      <c r="AD1616" s="347" t="str">
        <f t="shared" si="320"/>
        <v/>
      </c>
      <c r="AE1616" s="347" t="str">
        <f t="shared" si="321"/>
        <v/>
      </c>
    </row>
    <row r="1617" spans="1:31" s="344" customFormat="1" ht="21" customHeight="1" x14ac:dyDescent="0.25">
      <c r="A1617" s="346" t="s">
        <v>14022</v>
      </c>
      <c r="B1617" s="346" t="s">
        <v>17134</v>
      </c>
      <c r="C1617" s="346" t="s">
        <v>17123</v>
      </c>
      <c r="D1617" s="346" t="s">
        <v>1</v>
      </c>
      <c r="E1617" s="346" t="s">
        <v>103</v>
      </c>
      <c r="F1617" s="346">
        <v>5</v>
      </c>
      <c r="G1617" s="346">
        <v>0</v>
      </c>
      <c r="H1617" s="346">
        <v>1</v>
      </c>
      <c r="I1617" s="346"/>
      <c r="J1617" s="346" t="s">
        <v>17123</v>
      </c>
      <c r="K1617" s="346"/>
      <c r="L1617" s="346" t="s">
        <v>17135</v>
      </c>
      <c r="M1617" s="346" t="s">
        <v>17123</v>
      </c>
      <c r="N1617" s="346" t="s">
        <v>16793</v>
      </c>
      <c r="O1617" s="346" t="s">
        <v>17125</v>
      </c>
      <c r="P1617" s="346" t="s">
        <v>16809</v>
      </c>
      <c r="Q1617" s="346" t="s">
        <v>16496</v>
      </c>
      <c r="R1617" s="347">
        <f t="shared" si="308"/>
        <v>0</v>
      </c>
      <c r="S1617" s="347">
        <f t="shared" si="309"/>
        <v>0</v>
      </c>
      <c r="T1617" s="347">
        <f t="shared" si="310"/>
        <v>0</v>
      </c>
      <c r="U1617" s="347">
        <f t="shared" si="311"/>
        <v>0</v>
      </c>
      <c r="V1617" s="347">
        <f t="shared" si="312"/>
        <v>0</v>
      </c>
      <c r="W1617" s="347">
        <f t="shared" si="313"/>
        <v>0</v>
      </c>
      <c r="X1617" s="347">
        <f t="shared" si="314"/>
        <v>0</v>
      </c>
      <c r="Y1617" s="347">
        <f t="shared" si="315"/>
        <v>0</v>
      </c>
      <c r="Z1617" s="347">
        <f t="shared" si="316"/>
        <v>0</v>
      </c>
      <c r="AA1617" s="347">
        <f t="shared" si="317"/>
        <v>0</v>
      </c>
      <c r="AB1617" s="347" t="str">
        <f t="shared" si="318"/>
        <v/>
      </c>
      <c r="AC1617" s="347" t="str">
        <f t="shared" si="319"/>
        <v/>
      </c>
      <c r="AD1617" s="347" t="str">
        <f t="shared" si="320"/>
        <v/>
      </c>
      <c r="AE1617" s="347" t="str">
        <f t="shared" si="321"/>
        <v/>
      </c>
    </row>
    <row r="1618" spans="1:31" s="344" customFormat="1" ht="21" customHeight="1" x14ac:dyDescent="0.25">
      <c r="A1618" s="346" t="s">
        <v>14031</v>
      </c>
      <c r="B1618" s="346" t="s">
        <v>17136</v>
      </c>
      <c r="C1618" s="346" t="s">
        <v>17137</v>
      </c>
      <c r="D1618" s="346" t="s">
        <v>4</v>
      </c>
      <c r="E1618" s="346" t="s">
        <v>103</v>
      </c>
      <c r="F1618" s="346">
        <v>1</v>
      </c>
      <c r="G1618" s="346">
        <v>4</v>
      </c>
      <c r="H1618" s="346">
        <v>0</v>
      </c>
      <c r="I1618" s="346" t="s">
        <v>17137</v>
      </c>
      <c r="J1618" s="346"/>
      <c r="K1618" s="346" t="s">
        <v>17138</v>
      </c>
      <c r="L1618" s="346"/>
      <c r="M1618" s="346" t="s">
        <v>17137</v>
      </c>
      <c r="N1618" s="346" t="s">
        <v>16773</v>
      </c>
      <c r="O1618" s="346" t="s">
        <v>17139</v>
      </c>
      <c r="P1618" s="346" t="s">
        <v>16808</v>
      </c>
      <c r="Q1618" s="346" t="s">
        <v>16809</v>
      </c>
      <c r="R1618" s="347">
        <f t="shared" si="308"/>
        <v>0</v>
      </c>
      <c r="S1618" s="347">
        <f t="shared" si="309"/>
        <v>0</v>
      </c>
      <c r="T1618" s="347">
        <f t="shared" si="310"/>
        <v>0</v>
      </c>
      <c r="U1618" s="347">
        <f t="shared" si="311"/>
        <v>0</v>
      </c>
      <c r="V1618" s="347">
        <f t="shared" si="312"/>
        <v>0</v>
      </c>
      <c r="W1618" s="347">
        <f t="shared" si="313"/>
        <v>0</v>
      </c>
      <c r="X1618" s="347">
        <f t="shared" si="314"/>
        <v>0</v>
      </c>
      <c r="Y1618" s="347">
        <f t="shared" si="315"/>
        <v>0</v>
      </c>
      <c r="Z1618" s="347">
        <f t="shared" si="316"/>
        <v>0</v>
      </c>
      <c r="AA1618" s="347">
        <f t="shared" si="317"/>
        <v>0</v>
      </c>
      <c r="AB1618" s="347" t="str">
        <f t="shared" si="318"/>
        <v/>
      </c>
      <c r="AC1618" s="347" t="str">
        <f t="shared" si="319"/>
        <v/>
      </c>
      <c r="AD1618" s="347" t="str">
        <f t="shared" si="320"/>
        <v/>
      </c>
      <c r="AE1618" s="347" t="str">
        <f t="shared" si="321"/>
        <v/>
      </c>
    </row>
    <row r="1619" spans="1:31" s="344" customFormat="1" ht="21" customHeight="1" x14ac:dyDescent="0.25">
      <c r="A1619" s="346" t="s">
        <v>14031</v>
      </c>
      <c r="B1619" s="346" t="s">
        <v>17140</v>
      </c>
      <c r="C1619" s="346" t="s">
        <v>17141</v>
      </c>
      <c r="D1619" s="346" t="s">
        <v>4</v>
      </c>
      <c r="E1619" s="346" t="s">
        <v>103</v>
      </c>
      <c r="F1619" s="346">
        <v>2</v>
      </c>
      <c r="G1619" s="346">
        <v>3</v>
      </c>
      <c r="H1619" s="346">
        <v>0</v>
      </c>
      <c r="I1619" s="346" t="s">
        <v>17141</v>
      </c>
      <c r="J1619" s="346"/>
      <c r="K1619" s="346" t="s">
        <v>17142</v>
      </c>
      <c r="L1619" s="346"/>
      <c r="M1619" s="346" t="s">
        <v>17141</v>
      </c>
      <c r="N1619" s="346" t="s">
        <v>14963</v>
      </c>
      <c r="O1619" s="346" t="s">
        <v>17143</v>
      </c>
      <c r="P1619" s="346" t="s">
        <v>16496</v>
      </c>
      <c r="Q1619" s="346" t="s">
        <v>16985</v>
      </c>
      <c r="R1619" s="347">
        <f t="shared" si="308"/>
        <v>0</v>
      </c>
      <c r="S1619" s="347">
        <f t="shared" si="309"/>
        <v>0</v>
      </c>
      <c r="T1619" s="347">
        <f t="shared" si="310"/>
        <v>0</v>
      </c>
      <c r="U1619" s="347">
        <f t="shared" si="311"/>
        <v>0</v>
      </c>
      <c r="V1619" s="347">
        <f t="shared" si="312"/>
        <v>0</v>
      </c>
      <c r="W1619" s="347">
        <f t="shared" si="313"/>
        <v>0</v>
      </c>
      <c r="X1619" s="347">
        <f t="shared" si="314"/>
        <v>0</v>
      </c>
      <c r="Y1619" s="347">
        <f t="shared" si="315"/>
        <v>0</v>
      </c>
      <c r="Z1619" s="347">
        <f t="shared" si="316"/>
        <v>0</v>
      </c>
      <c r="AA1619" s="347">
        <f t="shared" si="317"/>
        <v>0</v>
      </c>
      <c r="AB1619" s="347" t="str">
        <f t="shared" si="318"/>
        <v/>
      </c>
      <c r="AC1619" s="347" t="str">
        <f t="shared" si="319"/>
        <v/>
      </c>
      <c r="AD1619" s="347" t="str">
        <f t="shared" si="320"/>
        <v/>
      </c>
      <c r="AE1619" s="347" t="str">
        <f t="shared" si="321"/>
        <v/>
      </c>
    </row>
    <row r="1620" spans="1:31" s="344" customFormat="1" ht="21" customHeight="1" x14ac:dyDescent="0.25">
      <c r="A1620" s="346" t="s">
        <v>14031</v>
      </c>
      <c r="B1620" s="346" t="s">
        <v>17144</v>
      </c>
      <c r="C1620" s="346" t="s">
        <v>17145</v>
      </c>
      <c r="D1620" s="346" t="s">
        <v>4</v>
      </c>
      <c r="E1620" s="346" t="s">
        <v>103</v>
      </c>
      <c r="F1620" s="346">
        <v>3</v>
      </c>
      <c r="G1620" s="346">
        <v>3</v>
      </c>
      <c r="H1620" s="346">
        <v>0</v>
      </c>
      <c r="I1620" s="346" t="s">
        <v>17145</v>
      </c>
      <c r="J1620" s="346"/>
      <c r="K1620" s="346" t="s">
        <v>17146</v>
      </c>
      <c r="L1620" s="346"/>
      <c r="M1620" s="346" t="s">
        <v>17145</v>
      </c>
      <c r="N1620" s="346" t="s">
        <v>17147</v>
      </c>
      <c r="O1620" s="346" t="s">
        <v>17148</v>
      </c>
      <c r="P1620" s="346" t="s">
        <v>15391</v>
      </c>
      <c r="Q1620" s="346" t="s">
        <v>17059</v>
      </c>
      <c r="R1620" s="347">
        <f t="shared" si="308"/>
        <v>0</v>
      </c>
      <c r="S1620" s="347">
        <f t="shared" si="309"/>
        <v>0</v>
      </c>
      <c r="T1620" s="347">
        <f t="shared" si="310"/>
        <v>0</v>
      </c>
      <c r="U1620" s="347">
        <f t="shared" si="311"/>
        <v>0</v>
      </c>
      <c r="V1620" s="347">
        <f t="shared" si="312"/>
        <v>0</v>
      </c>
      <c r="W1620" s="347">
        <f t="shared" si="313"/>
        <v>0</v>
      </c>
      <c r="X1620" s="347">
        <f t="shared" si="314"/>
        <v>0</v>
      </c>
      <c r="Y1620" s="347">
        <f t="shared" si="315"/>
        <v>0</v>
      </c>
      <c r="Z1620" s="347">
        <f t="shared" si="316"/>
        <v>0</v>
      </c>
      <c r="AA1620" s="347">
        <f t="shared" si="317"/>
        <v>0</v>
      </c>
      <c r="AB1620" s="347" t="str">
        <f t="shared" si="318"/>
        <v/>
      </c>
      <c r="AC1620" s="347" t="str">
        <f t="shared" si="319"/>
        <v/>
      </c>
      <c r="AD1620" s="347" t="str">
        <f t="shared" si="320"/>
        <v/>
      </c>
      <c r="AE1620" s="347" t="str">
        <f t="shared" si="321"/>
        <v/>
      </c>
    </row>
    <row r="1621" spans="1:31" s="344" customFormat="1" ht="21" customHeight="1" x14ac:dyDescent="0.25">
      <c r="A1621" s="346" t="s">
        <v>14031</v>
      </c>
      <c r="B1621" s="346" t="s">
        <v>17149</v>
      </c>
      <c r="C1621" s="346" t="s">
        <v>17150</v>
      </c>
      <c r="D1621" s="346" t="s">
        <v>4</v>
      </c>
      <c r="E1621" s="346" t="s">
        <v>103</v>
      </c>
      <c r="F1621" s="346">
        <v>4</v>
      </c>
      <c r="G1621" s="346">
        <v>2</v>
      </c>
      <c r="H1621" s="346">
        <v>0</v>
      </c>
      <c r="I1621" s="346" t="s">
        <v>17150</v>
      </c>
      <c r="J1621" s="346"/>
      <c r="K1621" s="346" t="s">
        <v>17151</v>
      </c>
      <c r="L1621" s="346"/>
      <c r="M1621" s="346" t="s">
        <v>17150</v>
      </c>
      <c r="N1621" s="346" t="s">
        <v>15099</v>
      </c>
      <c r="O1621" s="346" t="s">
        <v>17008</v>
      </c>
      <c r="P1621" s="346" t="s">
        <v>281</v>
      </c>
      <c r="Q1621" s="346" t="s">
        <v>16496</v>
      </c>
      <c r="R1621" s="347">
        <f t="shared" si="308"/>
        <v>0</v>
      </c>
      <c r="S1621" s="347">
        <f t="shared" si="309"/>
        <v>0</v>
      </c>
      <c r="T1621" s="347">
        <f t="shared" si="310"/>
        <v>0</v>
      </c>
      <c r="U1621" s="347">
        <f t="shared" si="311"/>
        <v>0</v>
      </c>
      <c r="V1621" s="347">
        <f t="shared" si="312"/>
        <v>0</v>
      </c>
      <c r="W1621" s="347">
        <f t="shared" si="313"/>
        <v>0</v>
      </c>
      <c r="X1621" s="347">
        <f t="shared" si="314"/>
        <v>0</v>
      </c>
      <c r="Y1621" s="347">
        <f t="shared" si="315"/>
        <v>0</v>
      </c>
      <c r="Z1621" s="347">
        <f t="shared" si="316"/>
        <v>0</v>
      </c>
      <c r="AA1621" s="347">
        <f t="shared" si="317"/>
        <v>0</v>
      </c>
      <c r="AB1621" s="347" t="str">
        <f t="shared" si="318"/>
        <v/>
      </c>
      <c r="AC1621" s="347" t="str">
        <f t="shared" si="319"/>
        <v/>
      </c>
      <c r="AD1621" s="347" t="str">
        <f t="shared" si="320"/>
        <v/>
      </c>
      <c r="AE1621" s="347" t="str">
        <f t="shared" si="321"/>
        <v/>
      </c>
    </row>
    <row r="1622" spans="1:31" s="344" customFormat="1" ht="21" customHeight="1" x14ac:dyDescent="0.25">
      <c r="A1622" s="346" t="s">
        <v>14031</v>
      </c>
      <c r="B1622" s="346" t="s">
        <v>17152</v>
      </c>
      <c r="C1622" s="346" t="s">
        <v>17153</v>
      </c>
      <c r="D1622" s="346" t="s">
        <v>4</v>
      </c>
      <c r="E1622" s="346" t="s">
        <v>103</v>
      </c>
      <c r="F1622" s="346">
        <v>5</v>
      </c>
      <c r="G1622" s="346">
        <v>2</v>
      </c>
      <c r="H1622" s="346">
        <v>0</v>
      </c>
      <c r="I1622" s="346" t="s">
        <v>17153</v>
      </c>
      <c r="J1622" s="346"/>
      <c r="K1622" s="346" t="s">
        <v>17154</v>
      </c>
      <c r="L1622" s="346"/>
      <c r="M1622" s="346" t="s">
        <v>17153</v>
      </c>
      <c r="N1622" s="346" t="s">
        <v>14989</v>
      </c>
      <c r="O1622" s="346" t="s">
        <v>16907</v>
      </c>
      <c r="P1622" s="346" t="s">
        <v>16808</v>
      </c>
      <c r="Q1622" s="346" t="s">
        <v>16809</v>
      </c>
      <c r="R1622" s="347">
        <f t="shared" si="308"/>
        <v>0</v>
      </c>
      <c r="S1622" s="347">
        <f t="shared" si="309"/>
        <v>0</v>
      </c>
      <c r="T1622" s="347">
        <f t="shared" si="310"/>
        <v>0</v>
      </c>
      <c r="U1622" s="347">
        <f t="shared" si="311"/>
        <v>0</v>
      </c>
      <c r="V1622" s="347">
        <f t="shared" si="312"/>
        <v>0</v>
      </c>
      <c r="W1622" s="347">
        <f t="shared" si="313"/>
        <v>0</v>
      </c>
      <c r="X1622" s="347">
        <f t="shared" si="314"/>
        <v>0</v>
      </c>
      <c r="Y1622" s="347">
        <f t="shared" si="315"/>
        <v>0</v>
      </c>
      <c r="Z1622" s="347">
        <f t="shared" si="316"/>
        <v>0</v>
      </c>
      <c r="AA1622" s="347">
        <f t="shared" si="317"/>
        <v>0</v>
      </c>
      <c r="AB1622" s="347" t="str">
        <f t="shared" si="318"/>
        <v/>
      </c>
      <c r="AC1622" s="347" t="str">
        <f t="shared" si="319"/>
        <v/>
      </c>
      <c r="AD1622" s="347" t="str">
        <f t="shared" si="320"/>
        <v/>
      </c>
      <c r="AE1622" s="347" t="str">
        <f t="shared" si="321"/>
        <v/>
      </c>
    </row>
    <row r="1623" spans="1:31" s="344" customFormat="1" ht="21" customHeight="1" x14ac:dyDescent="0.25">
      <c r="A1623" s="346" t="s">
        <v>14031</v>
      </c>
      <c r="B1623" s="346" t="s">
        <v>17155</v>
      </c>
      <c r="C1623" s="346" t="s">
        <v>17137</v>
      </c>
      <c r="D1623" s="346" t="s">
        <v>1</v>
      </c>
      <c r="E1623" s="346" t="s">
        <v>103</v>
      </c>
      <c r="F1623" s="346">
        <v>1</v>
      </c>
      <c r="G1623" s="346">
        <v>0</v>
      </c>
      <c r="H1623" s="346">
        <v>3</v>
      </c>
      <c r="I1623" s="346"/>
      <c r="J1623" s="346" t="s">
        <v>17137</v>
      </c>
      <c r="K1623" s="346"/>
      <c r="L1623" s="346" t="s">
        <v>17156</v>
      </c>
      <c r="M1623" s="346" t="s">
        <v>17137</v>
      </c>
      <c r="N1623" s="346" t="s">
        <v>16773</v>
      </c>
      <c r="O1623" s="346" t="s">
        <v>17139</v>
      </c>
      <c r="P1623" s="346" t="s">
        <v>16808</v>
      </c>
      <c r="Q1623" s="346" t="s">
        <v>16809</v>
      </c>
      <c r="R1623" s="347">
        <f t="shared" si="308"/>
        <v>0</v>
      </c>
      <c r="S1623" s="347">
        <f t="shared" si="309"/>
        <v>0</v>
      </c>
      <c r="T1623" s="347">
        <f t="shared" si="310"/>
        <v>0</v>
      </c>
      <c r="U1623" s="347">
        <f t="shared" si="311"/>
        <v>0</v>
      </c>
      <c r="V1623" s="347">
        <f t="shared" si="312"/>
        <v>0</v>
      </c>
      <c r="W1623" s="347">
        <f t="shared" si="313"/>
        <v>0</v>
      </c>
      <c r="X1623" s="347">
        <f t="shared" si="314"/>
        <v>0</v>
      </c>
      <c r="Y1623" s="347">
        <f t="shared" si="315"/>
        <v>0</v>
      </c>
      <c r="Z1623" s="347">
        <f t="shared" si="316"/>
        <v>0</v>
      </c>
      <c r="AA1623" s="347">
        <f t="shared" si="317"/>
        <v>0</v>
      </c>
      <c r="AB1623" s="347" t="str">
        <f t="shared" si="318"/>
        <v/>
      </c>
      <c r="AC1623" s="347" t="str">
        <f t="shared" si="319"/>
        <v/>
      </c>
      <c r="AD1623" s="347" t="str">
        <f t="shared" si="320"/>
        <v/>
      </c>
      <c r="AE1623" s="347" t="str">
        <f t="shared" si="321"/>
        <v/>
      </c>
    </row>
    <row r="1624" spans="1:31" s="344" customFormat="1" ht="21" customHeight="1" x14ac:dyDescent="0.25">
      <c r="A1624" s="346" t="s">
        <v>14031</v>
      </c>
      <c r="B1624" s="346" t="s">
        <v>17157</v>
      </c>
      <c r="C1624" s="346" t="s">
        <v>17141</v>
      </c>
      <c r="D1624" s="346" t="s">
        <v>1</v>
      </c>
      <c r="E1624" s="346" t="s">
        <v>103</v>
      </c>
      <c r="F1624" s="346">
        <v>2</v>
      </c>
      <c r="G1624" s="346">
        <v>0</v>
      </c>
      <c r="H1624" s="346">
        <v>3</v>
      </c>
      <c r="I1624" s="346"/>
      <c r="J1624" s="346" t="s">
        <v>17141</v>
      </c>
      <c r="K1624" s="346"/>
      <c r="L1624" s="346" t="s">
        <v>17158</v>
      </c>
      <c r="M1624" s="346" t="s">
        <v>17141</v>
      </c>
      <c r="N1624" s="346" t="s">
        <v>14963</v>
      </c>
      <c r="O1624" s="346" t="s">
        <v>17143</v>
      </c>
      <c r="P1624" s="346" t="s">
        <v>16496</v>
      </c>
      <c r="Q1624" s="346" t="s">
        <v>16985</v>
      </c>
      <c r="R1624" s="347">
        <f t="shared" si="308"/>
        <v>0</v>
      </c>
      <c r="S1624" s="347">
        <f t="shared" si="309"/>
        <v>0</v>
      </c>
      <c r="T1624" s="347">
        <f t="shared" si="310"/>
        <v>0</v>
      </c>
      <c r="U1624" s="347">
        <f t="shared" si="311"/>
        <v>0</v>
      </c>
      <c r="V1624" s="347">
        <f t="shared" si="312"/>
        <v>0</v>
      </c>
      <c r="W1624" s="347">
        <f t="shared" si="313"/>
        <v>0</v>
      </c>
      <c r="X1624" s="347">
        <f t="shared" si="314"/>
        <v>0</v>
      </c>
      <c r="Y1624" s="347">
        <f t="shared" si="315"/>
        <v>0</v>
      </c>
      <c r="Z1624" s="347">
        <f t="shared" si="316"/>
        <v>0</v>
      </c>
      <c r="AA1624" s="347">
        <f t="shared" si="317"/>
        <v>0</v>
      </c>
      <c r="AB1624" s="347" t="str">
        <f t="shared" si="318"/>
        <v/>
      </c>
      <c r="AC1624" s="347" t="str">
        <f t="shared" si="319"/>
        <v/>
      </c>
      <c r="AD1624" s="347" t="str">
        <f t="shared" si="320"/>
        <v/>
      </c>
      <c r="AE1624" s="347" t="str">
        <f t="shared" si="321"/>
        <v/>
      </c>
    </row>
    <row r="1625" spans="1:31" s="344" customFormat="1" ht="21" customHeight="1" x14ac:dyDescent="0.25">
      <c r="A1625" s="346" t="s">
        <v>14031</v>
      </c>
      <c r="B1625" s="346" t="s">
        <v>17159</v>
      </c>
      <c r="C1625" s="346" t="s">
        <v>17145</v>
      </c>
      <c r="D1625" s="346" t="s">
        <v>1</v>
      </c>
      <c r="E1625" s="346" t="s">
        <v>103</v>
      </c>
      <c r="F1625" s="346">
        <v>3</v>
      </c>
      <c r="G1625" s="346">
        <v>0</v>
      </c>
      <c r="H1625" s="346">
        <v>2</v>
      </c>
      <c r="I1625" s="346"/>
      <c r="J1625" s="346" t="s">
        <v>17145</v>
      </c>
      <c r="K1625" s="346"/>
      <c r="L1625" s="346" t="s">
        <v>17160</v>
      </c>
      <c r="M1625" s="346" t="s">
        <v>17145</v>
      </c>
      <c r="N1625" s="346" t="s">
        <v>17147</v>
      </c>
      <c r="O1625" s="346" t="s">
        <v>17148</v>
      </c>
      <c r="P1625" s="346" t="s">
        <v>15391</v>
      </c>
      <c r="Q1625" s="346" t="s">
        <v>17059</v>
      </c>
      <c r="R1625" s="347">
        <f t="shared" si="308"/>
        <v>0</v>
      </c>
      <c r="S1625" s="347">
        <f t="shared" si="309"/>
        <v>0</v>
      </c>
      <c r="T1625" s="347">
        <f t="shared" si="310"/>
        <v>0</v>
      </c>
      <c r="U1625" s="347">
        <f t="shared" si="311"/>
        <v>0</v>
      </c>
      <c r="V1625" s="347">
        <f t="shared" si="312"/>
        <v>0</v>
      </c>
      <c r="W1625" s="347">
        <f t="shared" si="313"/>
        <v>0</v>
      </c>
      <c r="X1625" s="347">
        <f t="shared" si="314"/>
        <v>0</v>
      </c>
      <c r="Y1625" s="347">
        <f t="shared" si="315"/>
        <v>0</v>
      </c>
      <c r="Z1625" s="347">
        <f t="shared" si="316"/>
        <v>0</v>
      </c>
      <c r="AA1625" s="347">
        <f t="shared" si="317"/>
        <v>0</v>
      </c>
      <c r="AB1625" s="347" t="str">
        <f t="shared" si="318"/>
        <v/>
      </c>
      <c r="AC1625" s="347" t="str">
        <f t="shared" si="319"/>
        <v/>
      </c>
      <c r="AD1625" s="347" t="str">
        <f t="shared" si="320"/>
        <v/>
      </c>
      <c r="AE1625" s="347" t="str">
        <f t="shared" si="321"/>
        <v/>
      </c>
    </row>
    <row r="1626" spans="1:31" s="344" customFormat="1" ht="21" customHeight="1" x14ac:dyDescent="0.25">
      <c r="A1626" s="346" t="s">
        <v>14031</v>
      </c>
      <c r="B1626" s="346" t="s">
        <v>17161</v>
      </c>
      <c r="C1626" s="346" t="s">
        <v>17150</v>
      </c>
      <c r="D1626" s="346" t="s">
        <v>1</v>
      </c>
      <c r="E1626" s="346" t="s">
        <v>103</v>
      </c>
      <c r="F1626" s="346">
        <v>4</v>
      </c>
      <c r="G1626" s="346">
        <v>0</v>
      </c>
      <c r="H1626" s="346">
        <v>2</v>
      </c>
      <c r="I1626" s="346"/>
      <c r="J1626" s="346" t="s">
        <v>17150</v>
      </c>
      <c r="K1626" s="346"/>
      <c r="L1626" s="346" t="s">
        <v>17162</v>
      </c>
      <c r="M1626" s="346" t="s">
        <v>17150</v>
      </c>
      <c r="N1626" s="346" t="s">
        <v>15099</v>
      </c>
      <c r="O1626" s="346" t="s">
        <v>17008</v>
      </c>
      <c r="P1626" s="346" t="s">
        <v>281</v>
      </c>
      <c r="Q1626" s="346" t="s">
        <v>16496</v>
      </c>
      <c r="R1626" s="347">
        <f t="shared" si="308"/>
        <v>0</v>
      </c>
      <c r="S1626" s="347">
        <f t="shared" si="309"/>
        <v>0</v>
      </c>
      <c r="T1626" s="347">
        <f t="shared" si="310"/>
        <v>0</v>
      </c>
      <c r="U1626" s="347">
        <f t="shared" si="311"/>
        <v>0</v>
      </c>
      <c r="V1626" s="347">
        <f t="shared" si="312"/>
        <v>0</v>
      </c>
      <c r="W1626" s="347">
        <f t="shared" si="313"/>
        <v>0</v>
      </c>
      <c r="X1626" s="347">
        <f t="shared" si="314"/>
        <v>0</v>
      </c>
      <c r="Y1626" s="347">
        <f t="shared" si="315"/>
        <v>0</v>
      </c>
      <c r="Z1626" s="347">
        <f t="shared" si="316"/>
        <v>0</v>
      </c>
      <c r="AA1626" s="347">
        <f t="shared" si="317"/>
        <v>0</v>
      </c>
      <c r="AB1626" s="347" t="str">
        <f t="shared" si="318"/>
        <v/>
      </c>
      <c r="AC1626" s="347" t="str">
        <f t="shared" si="319"/>
        <v/>
      </c>
      <c r="AD1626" s="347" t="str">
        <f t="shared" si="320"/>
        <v/>
      </c>
      <c r="AE1626" s="347" t="str">
        <f t="shared" si="321"/>
        <v/>
      </c>
    </row>
    <row r="1627" spans="1:31" s="344" customFormat="1" ht="21" customHeight="1" x14ac:dyDescent="0.25">
      <c r="A1627" s="346" t="s">
        <v>14031</v>
      </c>
      <c r="B1627" s="346" t="s">
        <v>17163</v>
      </c>
      <c r="C1627" s="346" t="s">
        <v>17153</v>
      </c>
      <c r="D1627" s="346" t="s">
        <v>1</v>
      </c>
      <c r="E1627" s="346" t="s">
        <v>103</v>
      </c>
      <c r="F1627" s="346">
        <v>5</v>
      </c>
      <c r="G1627" s="346">
        <v>0</v>
      </c>
      <c r="H1627" s="346">
        <v>1</v>
      </c>
      <c r="I1627" s="346"/>
      <c r="J1627" s="346" t="s">
        <v>17153</v>
      </c>
      <c r="K1627" s="346"/>
      <c r="L1627" s="346" t="s">
        <v>17164</v>
      </c>
      <c r="M1627" s="346" t="s">
        <v>17153</v>
      </c>
      <c r="N1627" s="346" t="s">
        <v>14989</v>
      </c>
      <c r="O1627" s="346" t="s">
        <v>16907</v>
      </c>
      <c r="P1627" s="346" t="s">
        <v>16808</v>
      </c>
      <c r="Q1627" s="346" t="s">
        <v>16809</v>
      </c>
      <c r="R1627" s="347">
        <f t="shared" si="308"/>
        <v>0</v>
      </c>
      <c r="S1627" s="347">
        <f t="shared" si="309"/>
        <v>0</v>
      </c>
      <c r="T1627" s="347">
        <f t="shared" si="310"/>
        <v>0</v>
      </c>
      <c r="U1627" s="347">
        <f t="shared" si="311"/>
        <v>0</v>
      </c>
      <c r="V1627" s="347">
        <f t="shared" si="312"/>
        <v>0</v>
      </c>
      <c r="W1627" s="347">
        <f t="shared" si="313"/>
        <v>0</v>
      </c>
      <c r="X1627" s="347">
        <f t="shared" si="314"/>
        <v>0</v>
      </c>
      <c r="Y1627" s="347">
        <f t="shared" si="315"/>
        <v>0</v>
      </c>
      <c r="Z1627" s="347">
        <f t="shared" si="316"/>
        <v>0</v>
      </c>
      <c r="AA1627" s="347">
        <f t="shared" si="317"/>
        <v>0</v>
      </c>
      <c r="AB1627" s="347" t="str">
        <f t="shared" si="318"/>
        <v/>
      </c>
      <c r="AC1627" s="347" t="str">
        <f t="shared" si="319"/>
        <v/>
      </c>
      <c r="AD1627" s="347" t="str">
        <f t="shared" si="320"/>
        <v/>
      </c>
      <c r="AE1627" s="347" t="str">
        <f t="shared" si="321"/>
        <v/>
      </c>
    </row>
    <row r="1628" spans="1:31" s="344" customFormat="1" ht="21" customHeight="1" x14ac:dyDescent="0.25">
      <c r="A1628" s="346" t="s">
        <v>13757</v>
      </c>
      <c r="B1628" s="346" t="s">
        <v>17165</v>
      </c>
      <c r="C1628" s="346" t="s">
        <v>15317</v>
      </c>
      <c r="D1628" s="346" t="s">
        <v>4</v>
      </c>
      <c r="E1628" s="346" t="s">
        <v>103</v>
      </c>
      <c r="F1628" s="346">
        <v>1</v>
      </c>
      <c r="G1628" s="346">
        <v>4</v>
      </c>
      <c r="H1628" s="346">
        <v>0</v>
      </c>
      <c r="I1628" s="346" t="s">
        <v>15317</v>
      </c>
      <c r="J1628" s="346"/>
      <c r="K1628" s="346" t="s">
        <v>15318</v>
      </c>
      <c r="L1628" s="346"/>
      <c r="M1628" s="346" t="s">
        <v>15317</v>
      </c>
      <c r="N1628" s="346" t="s">
        <v>197</v>
      </c>
      <c r="O1628" s="346" t="s">
        <v>15319</v>
      </c>
      <c r="P1628" s="346" t="s">
        <v>15320</v>
      </c>
      <c r="Q1628" s="346" t="s">
        <v>15321</v>
      </c>
      <c r="R1628" s="347">
        <f t="shared" si="308"/>
        <v>0</v>
      </c>
      <c r="S1628" s="347">
        <f t="shared" si="309"/>
        <v>0</v>
      </c>
      <c r="T1628" s="347">
        <f t="shared" si="310"/>
        <v>0</v>
      </c>
      <c r="U1628" s="347">
        <f t="shared" si="311"/>
        <v>0</v>
      </c>
      <c r="V1628" s="347">
        <f t="shared" si="312"/>
        <v>0</v>
      </c>
      <c r="W1628" s="347">
        <f t="shared" si="313"/>
        <v>0</v>
      </c>
      <c r="X1628" s="347">
        <f t="shared" si="314"/>
        <v>0</v>
      </c>
      <c r="Y1628" s="347">
        <f t="shared" si="315"/>
        <v>0</v>
      </c>
      <c r="Z1628" s="347">
        <f t="shared" si="316"/>
        <v>0</v>
      </c>
      <c r="AA1628" s="347">
        <f t="shared" si="317"/>
        <v>0</v>
      </c>
      <c r="AB1628" s="347" t="str">
        <f t="shared" si="318"/>
        <v/>
      </c>
      <c r="AC1628" s="347" t="str">
        <f t="shared" si="319"/>
        <v/>
      </c>
      <c r="AD1628" s="347" t="str">
        <f t="shared" si="320"/>
        <v/>
      </c>
      <c r="AE1628" s="347" t="str">
        <f t="shared" si="321"/>
        <v/>
      </c>
    </row>
    <row r="1629" spans="1:31" s="344" customFormat="1" ht="21" customHeight="1" x14ac:dyDescent="0.25">
      <c r="A1629" s="346" t="s">
        <v>13757</v>
      </c>
      <c r="B1629" s="346" t="s">
        <v>17166</v>
      </c>
      <c r="C1629" s="346" t="s">
        <v>15323</v>
      </c>
      <c r="D1629" s="346" t="s">
        <v>4</v>
      </c>
      <c r="E1629" s="346" t="s">
        <v>103</v>
      </c>
      <c r="F1629" s="346">
        <v>2</v>
      </c>
      <c r="G1629" s="346">
        <v>3</v>
      </c>
      <c r="H1629" s="346">
        <v>0</v>
      </c>
      <c r="I1629" s="346" t="s">
        <v>15323</v>
      </c>
      <c r="J1629" s="346"/>
      <c r="K1629" s="346" t="s">
        <v>15324</v>
      </c>
      <c r="L1629" s="346"/>
      <c r="M1629" s="346" t="s">
        <v>15323</v>
      </c>
      <c r="N1629" s="346" t="s">
        <v>1582</v>
      </c>
      <c r="O1629" s="346" t="s">
        <v>15325</v>
      </c>
      <c r="P1629" s="346" t="s">
        <v>15326</v>
      </c>
      <c r="Q1629" s="346" t="s">
        <v>15327</v>
      </c>
      <c r="R1629" s="347">
        <f t="shared" si="308"/>
        <v>0</v>
      </c>
      <c r="S1629" s="347">
        <f t="shared" si="309"/>
        <v>0</v>
      </c>
      <c r="T1629" s="347">
        <f t="shared" si="310"/>
        <v>0</v>
      </c>
      <c r="U1629" s="347">
        <f t="shared" si="311"/>
        <v>0</v>
      </c>
      <c r="V1629" s="347">
        <f t="shared" si="312"/>
        <v>0</v>
      </c>
      <c r="W1629" s="347">
        <f t="shared" si="313"/>
        <v>0</v>
      </c>
      <c r="X1629" s="347">
        <f t="shared" si="314"/>
        <v>0</v>
      </c>
      <c r="Y1629" s="347">
        <f t="shared" si="315"/>
        <v>0</v>
      </c>
      <c r="Z1629" s="347">
        <f t="shared" si="316"/>
        <v>0</v>
      </c>
      <c r="AA1629" s="347">
        <f t="shared" si="317"/>
        <v>0</v>
      </c>
      <c r="AB1629" s="347" t="str">
        <f t="shared" si="318"/>
        <v/>
      </c>
      <c r="AC1629" s="347" t="str">
        <f t="shared" si="319"/>
        <v/>
      </c>
      <c r="AD1629" s="347" t="str">
        <f t="shared" si="320"/>
        <v/>
      </c>
      <c r="AE1629" s="347" t="str">
        <f t="shared" si="321"/>
        <v/>
      </c>
    </row>
    <row r="1630" spans="1:31" s="344" customFormat="1" ht="21" customHeight="1" x14ac:dyDescent="0.25">
      <c r="A1630" s="346" t="s">
        <v>13757</v>
      </c>
      <c r="B1630" s="346" t="s">
        <v>17167</v>
      </c>
      <c r="C1630" s="346" t="s">
        <v>14933</v>
      </c>
      <c r="D1630" s="346" t="s">
        <v>4</v>
      </c>
      <c r="E1630" s="346" t="s">
        <v>103</v>
      </c>
      <c r="F1630" s="346">
        <v>3</v>
      </c>
      <c r="G1630" s="346">
        <v>3</v>
      </c>
      <c r="H1630" s="346">
        <v>0</v>
      </c>
      <c r="I1630" s="346" t="s">
        <v>14933</v>
      </c>
      <c r="J1630" s="346"/>
      <c r="K1630" s="346" t="s">
        <v>14934</v>
      </c>
      <c r="L1630" s="346"/>
      <c r="M1630" s="346" t="s">
        <v>14933</v>
      </c>
      <c r="N1630" s="346" t="s">
        <v>14935</v>
      </c>
      <c r="O1630" s="346" t="s">
        <v>14936</v>
      </c>
      <c r="P1630" s="346" t="s">
        <v>14937</v>
      </c>
      <c r="Q1630" s="346" t="s">
        <v>14938</v>
      </c>
      <c r="R1630" s="347">
        <f t="shared" si="308"/>
        <v>0</v>
      </c>
      <c r="S1630" s="347">
        <f t="shared" si="309"/>
        <v>0</v>
      </c>
      <c r="T1630" s="347">
        <f t="shared" si="310"/>
        <v>0</v>
      </c>
      <c r="U1630" s="347">
        <f t="shared" si="311"/>
        <v>0</v>
      </c>
      <c r="V1630" s="347">
        <f t="shared" si="312"/>
        <v>0</v>
      </c>
      <c r="W1630" s="347">
        <f t="shared" si="313"/>
        <v>0</v>
      </c>
      <c r="X1630" s="347">
        <f t="shared" si="314"/>
        <v>0</v>
      </c>
      <c r="Y1630" s="347">
        <f t="shared" si="315"/>
        <v>0</v>
      </c>
      <c r="Z1630" s="347">
        <f t="shared" si="316"/>
        <v>0</v>
      </c>
      <c r="AA1630" s="347">
        <f t="shared" si="317"/>
        <v>0</v>
      </c>
      <c r="AB1630" s="347" t="str">
        <f t="shared" si="318"/>
        <v/>
      </c>
      <c r="AC1630" s="347" t="str">
        <f t="shared" si="319"/>
        <v/>
      </c>
      <c r="AD1630" s="347" t="str">
        <f t="shared" si="320"/>
        <v/>
      </c>
      <c r="AE1630" s="347" t="str">
        <f t="shared" si="321"/>
        <v/>
      </c>
    </row>
    <row r="1631" spans="1:31" s="344" customFormat="1" ht="21" customHeight="1" x14ac:dyDescent="0.25">
      <c r="A1631" s="346" t="s">
        <v>13757</v>
      </c>
      <c r="B1631" s="346" t="s">
        <v>17168</v>
      </c>
      <c r="C1631" s="346" t="s">
        <v>14940</v>
      </c>
      <c r="D1631" s="346" t="s">
        <v>4</v>
      </c>
      <c r="E1631" s="346" t="s">
        <v>103</v>
      </c>
      <c r="F1631" s="346">
        <v>4</v>
      </c>
      <c r="G1631" s="346">
        <v>2</v>
      </c>
      <c r="H1631" s="346">
        <v>0</v>
      </c>
      <c r="I1631" s="346" t="s">
        <v>14940</v>
      </c>
      <c r="J1631" s="346"/>
      <c r="K1631" s="346" t="s">
        <v>14941</v>
      </c>
      <c r="L1631" s="346"/>
      <c r="M1631" s="346" t="s">
        <v>14940</v>
      </c>
      <c r="N1631" s="346" t="s">
        <v>126</v>
      </c>
      <c r="O1631" s="346" t="s">
        <v>14942</v>
      </c>
      <c r="P1631" s="346" t="s">
        <v>14943</v>
      </c>
      <c r="Q1631" s="346" t="s">
        <v>14944</v>
      </c>
      <c r="R1631" s="347">
        <f t="shared" si="308"/>
        <v>0</v>
      </c>
      <c r="S1631" s="347">
        <f t="shared" si="309"/>
        <v>0</v>
      </c>
      <c r="T1631" s="347">
        <f t="shared" si="310"/>
        <v>0</v>
      </c>
      <c r="U1631" s="347">
        <f t="shared" si="311"/>
        <v>0</v>
      </c>
      <c r="V1631" s="347">
        <f t="shared" si="312"/>
        <v>0</v>
      </c>
      <c r="W1631" s="347">
        <f t="shared" si="313"/>
        <v>0</v>
      </c>
      <c r="X1631" s="347">
        <f t="shared" si="314"/>
        <v>0</v>
      </c>
      <c r="Y1631" s="347">
        <f t="shared" si="315"/>
        <v>0</v>
      </c>
      <c r="Z1631" s="347">
        <f t="shared" si="316"/>
        <v>0</v>
      </c>
      <c r="AA1631" s="347">
        <f t="shared" si="317"/>
        <v>0</v>
      </c>
      <c r="AB1631" s="347" t="str">
        <f t="shared" si="318"/>
        <v/>
      </c>
      <c r="AC1631" s="347" t="str">
        <f t="shared" si="319"/>
        <v/>
      </c>
      <c r="AD1631" s="347" t="str">
        <f t="shared" si="320"/>
        <v/>
      </c>
      <c r="AE1631" s="347" t="str">
        <f t="shared" si="321"/>
        <v/>
      </c>
    </row>
    <row r="1632" spans="1:31" s="344" customFormat="1" ht="21" customHeight="1" x14ac:dyDescent="0.25">
      <c r="A1632" s="346" t="s">
        <v>13757</v>
      </c>
      <c r="B1632" s="346" t="s">
        <v>17169</v>
      </c>
      <c r="C1632" s="346" t="s">
        <v>17170</v>
      </c>
      <c r="D1632" s="346" t="s">
        <v>4</v>
      </c>
      <c r="E1632" s="346" t="s">
        <v>14954</v>
      </c>
      <c r="F1632" s="346">
        <v>5</v>
      </c>
      <c r="G1632" s="346">
        <v>0</v>
      </c>
      <c r="H1632" s="346">
        <v>0</v>
      </c>
      <c r="I1632" s="346"/>
      <c r="J1632" s="346"/>
      <c r="K1632" s="346"/>
      <c r="L1632" s="346"/>
      <c r="M1632" s="346"/>
      <c r="N1632" s="346"/>
      <c r="O1632" s="346"/>
      <c r="P1632" s="346"/>
      <c r="Q1632" s="346"/>
      <c r="R1632" s="347">
        <f t="shared" si="308"/>
        <v>0</v>
      </c>
      <c r="S1632" s="347">
        <f t="shared" si="309"/>
        <v>0</v>
      </c>
      <c r="T1632" s="347">
        <f t="shared" si="310"/>
        <v>0</v>
      </c>
      <c r="U1632" s="347">
        <f t="shared" si="311"/>
        <v>0</v>
      </c>
      <c r="V1632" s="347">
        <f t="shared" si="312"/>
        <v>0</v>
      </c>
      <c r="W1632" s="347">
        <f t="shared" si="313"/>
        <v>0</v>
      </c>
      <c r="X1632" s="347">
        <f t="shared" si="314"/>
        <v>0</v>
      </c>
      <c r="Y1632" s="347">
        <f t="shared" si="315"/>
        <v>0</v>
      </c>
      <c r="Z1632" s="347">
        <f t="shared" si="316"/>
        <v>0</v>
      </c>
      <c r="AA1632" s="347">
        <f t="shared" si="317"/>
        <v>0</v>
      </c>
      <c r="AB1632" s="347" t="str">
        <f t="shared" si="318"/>
        <v/>
      </c>
      <c r="AC1632" s="347" t="str">
        <f t="shared" si="319"/>
        <v/>
      </c>
      <c r="AD1632" s="347" t="str">
        <f t="shared" si="320"/>
        <v/>
      </c>
      <c r="AE1632" s="347" t="str">
        <f t="shared" si="321"/>
        <v/>
      </c>
    </row>
    <row r="1633" spans="1:31" s="344" customFormat="1" ht="21" customHeight="1" x14ac:dyDescent="0.25">
      <c r="A1633" s="346" t="s">
        <v>13757</v>
      </c>
      <c r="B1633" s="346" t="s">
        <v>17171</v>
      </c>
      <c r="C1633" s="346" t="s">
        <v>15317</v>
      </c>
      <c r="D1633" s="346" t="s">
        <v>1</v>
      </c>
      <c r="E1633" s="346" t="s">
        <v>103</v>
      </c>
      <c r="F1633" s="346">
        <v>1</v>
      </c>
      <c r="G1633" s="346">
        <v>0</v>
      </c>
      <c r="H1633" s="346">
        <v>3</v>
      </c>
      <c r="I1633" s="346"/>
      <c r="J1633" s="346" t="s">
        <v>15317</v>
      </c>
      <c r="K1633" s="346"/>
      <c r="L1633" s="346" t="s">
        <v>15333</v>
      </c>
      <c r="M1633" s="346" t="s">
        <v>15317</v>
      </c>
      <c r="N1633" s="346" t="s">
        <v>197</v>
      </c>
      <c r="O1633" s="346" t="s">
        <v>15319</v>
      </c>
      <c r="P1633" s="346" t="s">
        <v>15320</v>
      </c>
      <c r="Q1633" s="346" t="s">
        <v>15321</v>
      </c>
      <c r="R1633" s="347">
        <f t="shared" si="308"/>
        <v>0</v>
      </c>
      <c r="S1633" s="347">
        <f t="shared" si="309"/>
        <v>0</v>
      </c>
      <c r="T1633" s="347">
        <f t="shared" si="310"/>
        <v>0</v>
      </c>
      <c r="U1633" s="347">
        <f t="shared" si="311"/>
        <v>0</v>
      </c>
      <c r="V1633" s="347">
        <f t="shared" si="312"/>
        <v>0</v>
      </c>
      <c r="W1633" s="347">
        <f t="shared" si="313"/>
        <v>0</v>
      </c>
      <c r="X1633" s="347">
        <f t="shared" si="314"/>
        <v>0</v>
      </c>
      <c r="Y1633" s="347">
        <f t="shared" si="315"/>
        <v>0</v>
      </c>
      <c r="Z1633" s="347">
        <f t="shared" si="316"/>
        <v>0</v>
      </c>
      <c r="AA1633" s="347">
        <f t="shared" si="317"/>
        <v>0</v>
      </c>
      <c r="AB1633" s="347" t="str">
        <f t="shared" si="318"/>
        <v/>
      </c>
      <c r="AC1633" s="347" t="str">
        <f t="shared" si="319"/>
        <v/>
      </c>
      <c r="AD1633" s="347" t="str">
        <f t="shared" si="320"/>
        <v/>
      </c>
      <c r="AE1633" s="347" t="str">
        <f t="shared" si="321"/>
        <v/>
      </c>
    </row>
    <row r="1634" spans="1:31" s="344" customFormat="1" ht="21" customHeight="1" x14ac:dyDescent="0.25">
      <c r="A1634" s="346" t="s">
        <v>13757</v>
      </c>
      <c r="B1634" s="346" t="s">
        <v>17172</v>
      </c>
      <c r="C1634" s="346" t="s">
        <v>15323</v>
      </c>
      <c r="D1634" s="346" t="s">
        <v>1</v>
      </c>
      <c r="E1634" s="346" t="s">
        <v>103</v>
      </c>
      <c r="F1634" s="346">
        <v>2</v>
      </c>
      <c r="G1634" s="346">
        <v>0</v>
      </c>
      <c r="H1634" s="346">
        <v>3</v>
      </c>
      <c r="I1634" s="346"/>
      <c r="J1634" s="346" t="s">
        <v>15323</v>
      </c>
      <c r="K1634" s="346"/>
      <c r="L1634" s="346" t="s">
        <v>15335</v>
      </c>
      <c r="M1634" s="346" t="s">
        <v>15323</v>
      </c>
      <c r="N1634" s="346" t="s">
        <v>1582</v>
      </c>
      <c r="O1634" s="346" t="s">
        <v>15325</v>
      </c>
      <c r="P1634" s="346" t="s">
        <v>15326</v>
      </c>
      <c r="Q1634" s="346" t="s">
        <v>15327</v>
      </c>
      <c r="R1634" s="347">
        <f t="shared" si="308"/>
        <v>0</v>
      </c>
      <c r="S1634" s="347">
        <f t="shared" si="309"/>
        <v>0</v>
      </c>
      <c r="T1634" s="347">
        <f t="shared" si="310"/>
        <v>0</v>
      </c>
      <c r="U1634" s="347">
        <f t="shared" si="311"/>
        <v>0</v>
      </c>
      <c r="V1634" s="347">
        <f t="shared" si="312"/>
        <v>0</v>
      </c>
      <c r="W1634" s="347">
        <f t="shared" si="313"/>
        <v>0</v>
      </c>
      <c r="X1634" s="347">
        <f t="shared" si="314"/>
        <v>0</v>
      </c>
      <c r="Y1634" s="347">
        <f t="shared" si="315"/>
        <v>0</v>
      </c>
      <c r="Z1634" s="347">
        <f t="shared" si="316"/>
        <v>0</v>
      </c>
      <c r="AA1634" s="347">
        <f t="shared" si="317"/>
        <v>0</v>
      </c>
      <c r="AB1634" s="347" t="str">
        <f t="shared" si="318"/>
        <v/>
      </c>
      <c r="AC1634" s="347" t="str">
        <f t="shared" si="319"/>
        <v/>
      </c>
      <c r="AD1634" s="347" t="str">
        <f t="shared" si="320"/>
        <v/>
      </c>
      <c r="AE1634" s="347" t="str">
        <f t="shared" si="321"/>
        <v/>
      </c>
    </row>
    <row r="1635" spans="1:31" s="344" customFormat="1" ht="21" customHeight="1" x14ac:dyDescent="0.25">
      <c r="A1635" s="346" t="s">
        <v>13757</v>
      </c>
      <c r="B1635" s="346" t="s">
        <v>17173</v>
      </c>
      <c r="C1635" s="346" t="s">
        <v>14940</v>
      </c>
      <c r="D1635" s="346" t="s">
        <v>1</v>
      </c>
      <c r="E1635" s="346" t="s">
        <v>103</v>
      </c>
      <c r="F1635" s="346">
        <v>3</v>
      </c>
      <c r="G1635" s="346">
        <v>0</v>
      </c>
      <c r="H1635" s="346">
        <v>2</v>
      </c>
      <c r="I1635" s="346"/>
      <c r="J1635" s="346" t="s">
        <v>14940</v>
      </c>
      <c r="K1635" s="346"/>
      <c r="L1635" s="346" t="s">
        <v>14957</v>
      </c>
      <c r="M1635" s="346" t="s">
        <v>14940</v>
      </c>
      <c r="N1635" s="346" t="s">
        <v>126</v>
      </c>
      <c r="O1635" s="346" t="s">
        <v>14942</v>
      </c>
      <c r="P1635" s="346" t="s">
        <v>14943</v>
      </c>
      <c r="Q1635" s="346" t="s">
        <v>14944</v>
      </c>
      <c r="R1635" s="347">
        <f t="shared" si="308"/>
        <v>0</v>
      </c>
      <c r="S1635" s="347">
        <f t="shared" si="309"/>
        <v>0</v>
      </c>
      <c r="T1635" s="347">
        <f t="shared" si="310"/>
        <v>0</v>
      </c>
      <c r="U1635" s="347">
        <f t="shared" si="311"/>
        <v>0</v>
      </c>
      <c r="V1635" s="347">
        <f t="shared" si="312"/>
        <v>0</v>
      </c>
      <c r="W1635" s="347">
        <f t="shared" si="313"/>
        <v>0</v>
      </c>
      <c r="X1635" s="347">
        <f t="shared" si="314"/>
        <v>0</v>
      </c>
      <c r="Y1635" s="347">
        <f t="shared" si="315"/>
        <v>0</v>
      </c>
      <c r="Z1635" s="347">
        <f t="shared" si="316"/>
        <v>0</v>
      </c>
      <c r="AA1635" s="347">
        <f t="shared" si="317"/>
        <v>0</v>
      </c>
      <c r="AB1635" s="347" t="str">
        <f t="shared" si="318"/>
        <v/>
      </c>
      <c r="AC1635" s="347" t="str">
        <f t="shared" si="319"/>
        <v/>
      </c>
      <c r="AD1635" s="347" t="str">
        <f t="shared" si="320"/>
        <v/>
      </c>
      <c r="AE1635" s="347" t="str">
        <f t="shared" si="321"/>
        <v/>
      </c>
    </row>
    <row r="1636" spans="1:31" s="344" customFormat="1" ht="21" customHeight="1" x14ac:dyDescent="0.25">
      <c r="A1636" s="346" t="s">
        <v>13757</v>
      </c>
      <c r="B1636" s="346" t="s">
        <v>17174</v>
      </c>
      <c r="C1636" s="346" t="s">
        <v>14946</v>
      </c>
      <c r="D1636" s="346" t="s">
        <v>1</v>
      </c>
      <c r="E1636" s="346" t="s">
        <v>103</v>
      </c>
      <c r="F1636" s="346">
        <v>4</v>
      </c>
      <c r="G1636" s="346">
        <v>0</v>
      </c>
      <c r="H1636" s="346">
        <v>2</v>
      </c>
      <c r="I1636" s="346"/>
      <c r="J1636" s="346" t="s">
        <v>14946</v>
      </c>
      <c r="K1636" s="346"/>
      <c r="L1636" s="346" t="s">
        <v>14959</v>
      </c>
      <c r="M1636" s="346" t="s">
        <v>14946</v>
      </c>
      <c r="N1636" s="346" t="s">
        <v>14948</v>
      </c>
      <c r="O1636" s="346" t="s">
        <v>14949</v>
      </c>
      <c r="P1636" s="346" t="s">
        <v>14950</v>
      </c>
      <c r="Q1636" s="346" t="s">
        <v>14951</v>
      </c>
      <c r="R1636" s="347">
        <f t="shared" si="308"/>
        <v>0</v>
      </c>
      <c r="S1636" s="347">
        <f t="shared" si="309"/>
        <v>0</v>
      </c>
      <c r="T1636" s="347">
        <f t="shared" si="310"/>
        <v>0</v>
      </c>
      <c r="U1636" s="347">
        <f t="shared" si="311"/>
        <v>0</v>
      </c>
      <c r="V1636" s="347">
        <f t="shared" si="312"/>
        <v>0</v>
      </c>
      <c r="W1636" s="347">
        <f t="shared" si="313"/>
        <v>0</v>
      </c>
      <c r="X1636" s="347">
        <f t="shared" si="314"/>
        <v>0</v>
      </c>
      <c r="Y1636" s="347">
        <f t="shared" si="315"/>
        <v>0</v>
      </c>
      <c r="Z1636" s="347">
        <f t="shared" si="316"/>
        <v>0</v>
      </c>
      <c r="AA1636" s="347">
        <f t="shared" si="317"/>
        <v>0</v>
      </c>
      <c r="AB1636" s="347" t="str">
        <f t="shared" si="318"/>
        <v/>
      </c>
      <c r="AC1636" s="347" t="str">
        <f t="shared" si="319"/>
        <v/>
      </c>
      <c r="AD1636" s="347" t="str">
        <f t="shared" si="320"/>
        <v/>
      </c>
      <c r="AE1636" s="347" t="str">
        <f t="shared" si="321"/>
        <v/>
      </c>
    </row>
    <row r="1637" spans="1:31" s="344" customFormat="1" ht="21" customHeight="1" x14ac:dyDescent="0.25">
      <c r="A1637" s="346" t="s">
        <v>13757</v>
      </c>
      <c r="B1637" s="346" t="s">
        <v>17175</v>
      </c>
      <c r="C1637" s="346" t="s">
        <v>17176</v>
      </c>
      <c r="D1637" s="346" t="s">
        <v>1</v>
      </c>
      <c r="E1637" s="346" t="s">
        <v>14954</v>
      </c>
      <c r="F1637" s="346">
        <v>5</v>
      </c>
      <c r="G1637" s="346">
        <v>0</v>
      </c>
      <c r="H1637" s="346">
        <v>0</v>
      </c>
      <c r="I1637" s="346"/>
      <c r="J1637" s="346"/>
      <c r="K1637" s="346"/>
      <c r="L1637" s="346"/>
      <c r="M1637" s="346"/>
      <c r="N1637" s="346"/>
      <c r="O1637" s="346"/>
      <c r="P1637" s="346"/>
      <c r="Q1637" s="346"/>
      <c r="R1637" s="347">
        <f t="shared" si="308"/>
        <v>0</v>
      </c>
      <c r="S1637" s="347">
        <f t="shared" si="309"/>
        <v>0</v>
      </c>
      <c r="T1637" s="347">
        <f t="shared" si="310"/>
        <v>0</v>
      </c>
      <c r="U1637" s="347">
        <f t="shared" si="311"/>
        <v>0</v>
      </c>
      <c r="V1637" s="347">
        <f t="shared" si="312"/>
        <v>0</v>
      </c>
      <c r="W1637" s="347">
        <f t="shared" si="313"/>
        <v>0</v>
      </c>
      <c r="X1637" s="347">
        <f t="shared" si="314"/>
        <v>0</v>
      </c>
      <c r="Y1637" s="347">
        <f t="shared" si="315"/>
        <v>0</v>
      </c>
      <c r="Z1637" s="347">
        <f t="shared" si="316"/>
        <v>0</v>
      </c>
      <c r="AA1637" s="347">
        <f t="shared" si="317"/>
        <v>0</v>
      </c>
      <c r="AB1637" s="347" t="str">
        <f t="shared" si="318"/>
        <v/>
      </c>
      <c r="AC1637" s="347" t="str">
        <f t="shared" si="319"/>
        <v/>
      </c>
      <c r="AD1637" s="347" t="str">
        <f t="shared" si="320"/>
        <v/>
      </c>
      <c r="AE1637" s="347" t="str">
        <f t="shared" si="321"/>
        <v/>
      </c>
    </row>
    <row r="1638" spans="1:31" s="344" customFormat="1" ht="21" customHeight="1" x14ac:dyDescent="0.25">
      <c r="A1638" s="346" t="s">
        <v>14404</v>
      </c>
      <c r="B1638" s="346" t="s">
        <v>17177</v>
      </c>
      <c r="C1638" s="346" t="s">
        <v>15353</v>
      </c>
      <c r="D1638" s="346" t="s">
        <v>4</v>
      </c>
      <c r="E1638" s="346" t="s">
        <v>103</v>
      </c>
      <c r="F1638" s="346">
        <v>1</v>
      </c>
      <c r="G1638" s="346">
        <v>4</v>
      </c>
      <c r="H1638" s="346">
        <v>0</v>
      </c>
      <c r="I1638" s="346" t="s">
        <v>15353</v>
      </c>
      <c r="J1638" s="346"/>
      <c r="K1638" s="346" t="s">
        <v>15354</v>
      </c>
      <c r="L1638" s="346"/>
      <c r="M1638" s="346" t="s">
        <v>15353</v>
      </c>
      <c r="N1638" s="346" t="s">
        <v>15355</v>
      </c>
      <c r="O1638" s="346"/>
      <c r="P1638" s="346"/>
      <c r="Q1638" s="346"/>
      <c r="R1638" s="347">
        <f t="shared" si="308"/>
        <v>0</v>
      </c>
      <c r="S1638" s="347">
        <f t="shared" si="309"/>
        <v>0</v>
      </c>
      <c r="T1638" s="347">
        <f t="shared" si="310"/>
        <v>0</v>
      </c>
      <c r="U1638" s="347">
        <f t="shared" si="311"/>
        <v>0</v>
      </c>
      <c r="V1638" s="347">
        <f t="shared" si="312"/>
        <v>0</v>
      </c>
      <c r="W1638" s="347">
        <f t="shared" si="313"/>
        <v>0</v>
      </c>
      <c r="X1638" s="347">
        <f t="shared" si="314"/>
        <v>0</v>
      </c>
      <c r="Y1638" s="347">
        <f t="shared" si="315"/>
        <v>0</v>
      </c>
      <c r="Z1638" s="347">
        <f t="shared" si="316"/>
        <v>0</v>
      </c>
      <c r="AA1638" s="347">
        <f t="shared" si="317"/>
        <v>0</v>
      </c>
      <c r="AB1638" s="347" t="str">
        <f t="shared" si="318"/>
        <v/>
      </c>
      <c r="AC1638" s="347" t="str">
        <f t="shared" si="319"/>
        <v/>
      </c>
      <c r="AD1638" s="347" t="str">
        <f t="shared" si="320"/>
        <v/>
      </c>
      <c r="AE1638" s="347" t="str">
        <f t="shared" si="321"/>
        <v/>
      </c>
    </row>
    <row r="1639" spans="1:31" s="344" customFormat="1" ht="21" customHeight="1" x14ac:dyDescent="0.25">
      <c r="A1639" s="346" t="s">
        <v>14404</v>
      </c>
      <c r="B1639" s="346" t="s">
        <v>17178</v>
      </c>
      <c r="C1639" s="346" t="s">
        <v>15357</v>
      </c>
      <c r="D1639" s="346" t="s">
        <v>4</v>
      </c>
      <c r="E1639" s="346" t="s">
        <v>103</v>
      </c>
      <c r="F1639" s="346">
        <v>2</v>
      </c>
      <c r="G1639" s="346">
        <v>3</v>
      </c>
      <c r="H1639" s="346">
        <v>0</v>
      </c>
      <c r="I1639" s="346" t="s">
        <v>15357</v>
      </c>
      <c r="J1639" s="346"/>
      <c r="K1639" s="346" t="s">
        <v>15358</v>
      </c>
      <c r="L1639" s="346"/>
      <c r="M1639" s="346" t="s">
        <v>15357</v>
      </c>
      <c r="N1639" s="346" t="s">
        <v>15355</v>
      </c>
      <c r="O1639" s="346"/>
      <c r="P1639" s="346"/>
      <c r="Q1639" s="346"/>
      <c r="R1639" s="347">
        <f t="shared" si="308"/>
        <v>0</v>
      </c>
      <c r="S1639" s="347">
        <f t="shared" si="309"/>
        <v>0</v>
      </c>
      <c r="T1639" s="347">
        <f t="shared" si="310"/>
        <v>0</v>
      </c>
      <c r="U1639" s="347">
        <f t="shared" si="311"/>
        <v>0</v>
      </c>
      <c r="V1639" s="347">
        <f t="shared" si="312"/>
        <v>0</v>
      </c>
      <c r="W1639" s="347">
        <f t="shared" si="313"/>
        <v>0</v>
      </c>
      <c r="X1639" s="347">
        <f t="shared" si="314"/>
        <v>0</v>
      </c>
      <c r="Y1639" s="347">
        <f t="shared" si="315"/>
        <v>0</v>
      </c>
      <c r="Z1639" s="347">
        <f t="shared" si="316"/>
        <v>0</v>
      </c>
      <c r="AA1639" s="347">
        <f t="shared" si="317"/>
        <v>0</v>
      </c>
      <c r="AB1639" s="347" t="str">
        <f t="shared" si="318"/>
        <v/>
      </c>
      <c r="AC1639" s="347" t="str">
        <f t="shared" si="319"/>
        <v/>
      </c>
      <c r="AD1639" s="347" t="str">
        <f t="shared" si="320"/>
        <v/>
      </c>
      <c r="AE1639" s="347" t="str">
        <f t="shared" si="321"/>
        <v/>
      </c>
    </row>
    <row r="1640" spans="1:31" s="344" customFormat="1" ht="21" customHeight="1" x14ac:dyDescent="0.25">
      <c r="A1640" s="346" t="s">
        <v>14404</v>
      </c>
      <c r="B1640" s="346" t="s">
        <v>17179</v>
      </c>
      <c r="C1640" s="346" t="s">
        <v>14933</v>
      </c>
      <c r="D1640" s="346" t="s">
        <v>4</v>
      </c>
      <c r="E1640" s="346" t="s">
        <v>103</v>
      </c>
      <c r="F1640" s="346">
        <v>3</v>
      </c>
      <c r="G1640" s="346">
        <v>3</v>
      </c>
      <c r="H1640" s="346">
        <v>0</v>
      </c>
      <c r="I1640" s="346" t="s">
        <v>14933</v>
      </c>
      <c r="J1640" s="346"/>
      <c r="K1640" s="346" t="s">
        <v>14934</v>
      </c>
      <c r="L1640" s="346"/>
      <c r="M1640" s="346" t="s">
        <v>14933</v>
      </c>
      <c r="N1640" s="346" t="s">
        <v>14935</v>
      </c>
      <c r="O1640" s="346" t="s">
        <v>14936</v>
      </c>
      <c r="P1640" s="346" t="s">
        <v>14937</v>
      </c>
      <c r="Q1640" s="346" t="s">
        <v>14938</v>
      </c>
      <c r="R1640" s="347">
        <f t="shared" si="308"/>
        <v>0</v>
      </c>
      <c r="S1640" s="347">
        <f t="shared" si="309"/>
        <v>0</v>
      </c>
      <c r="T1640" s="347">
        <f t="shared" si="310"/>
        <v>0</v>
      </c>
      <c r="U1640" s="347">
        <f t="shared" si="311"/>
        <v>0</v>
      </c>
      <c r="V1640" s="347">
        <f t="shared" si="312"/>
        <v>0</v>
      </c>
      <c r="W1640" s="347">
        <f t="shared" si="313"/>
        <v>0</v>
      </c>
      <c r="X1640" s="347">
        <f t="shared" si="314"/>
        <v>0</v>
      </c>
      <c r="Y1640" s="347">
        <f t="shared" si="315"/>
        <v>0</v>
      </c>
      <c r="Z1640" s="347">
        <f t="shared" si="316"/>
        <v>0</v>
      </c>
      <c r="AA1640" s="347">
        <f t="shared" si="317"/>
        <v>0</v>
      </c>
      <c r="AB1640" s="347" t="str">
        <f t="shared" si="318"/>
        <v/>
      </c>
      <c r="AC1640" s="347" t="str">
        <f t="shared" si="319"/>
        <v/>
      </c>
      <c r="AD1640" s="347" t="str">
        <f t="shared" si="320"/>
        <v/>
      </c>
      <c r="AE1640" s="347" t="str">
        <f t="shared" si="321"/>
        <v/>
      </c>
    </row>
    <row r="1641" spans="1:31" s="344" customFormat="1" ht="21" customHeight="1" x14ac:dyDescent="0.25">
      <c r="A1641" s="346" t="s">
        <v>14404</v>
      </c>
      <c r="B1641" s="346" t="s">
        <v>17180</v>
      </c>
      <c r="C1641" s="346" t="s">
        <v>14940</v>
      </c>
      <c r="D1641" s="346" t="s">
        <v>4</v>
      </c>
      <c r="E1641" s="346" t="s">
        <v>103</v>
      </c>
      <c r="F1641" s="346">
        <v>4</v>
      </c>
      <c r="G1641" s="346">
        <v>2</v>
      </c>
      <c r="H1641" s="346">
        <v>0</v>
      </c>
      <c r="I1641" s="346" t="s">
        <v>14940</v>
      </c>
      <c r="J1641" s="346"/>
      <c r="K1641" s="346" t="s">
        <v>14941</v>
      </c>
      <c r="L1641" s="346"/>
      <c r="M1641" s="346" t="s">
        <v>14940</v>
      </c>
      <c r="N1641" s="346" t="s">
        <v>126</v>
      </c>
      <c r="O1641" s="346" t="s">
        <v>14942</v>
      </c>
      <c r="P1641" s="346" t="s">
        <v>14943</v>
      </c>
      <c r="Q1641" s="346" t="s">
        <v>14944</v>
      </c>
      <c r="R1641" s="347">
        <f t="shared" si="308"/>
        <v>0</v>
      </c>
      <c r="S1641" s="347">
        <f t="shared" si="309"/>
        <v>0</v>
      </c>
      <c r="T1641" s="347">
        <f t="shared" si="310"/>
        <v>0</v>
      </c>
      <c r="U1641" s="347">
        <f t="shared" si="311"/>
        <v>0</v>
      </c>
      <c r="V1641" s="347">
        <f t="shared" si="312"/>
        <v>0</v>
      </c>
      <c r="W1641" s="347">
        <f t="shared" si="313"/>
        <v>0</v>
      </c>
      <c r="X1641" s="347">
        <f t="shared" si="314"/>
        <v>0</v>
      </c>
      <c r="Y1641" s="347">
        <f t="shared" si="315"/>
        <v>0</v>
      </c>
      <c r="Z1641" s="347">
        <f t="shared" si="316"/>
        <v>0</v>
      </c>
      <c r="AA1641" s="347">
        <f t="shared" si="317"/>
        <v>0</v>
      </c>
      <c r="AB1641" s="347" t="str">
        <f t="shared" si="318"/>
        <v/>
      </c>
      <c r="AC1641" s="347" t="str">
        <f t="shared" si="319"/>
        <v/>
      </c>
      <c r="AD1641" s="347" t="str">
        <f t="shared" si="320"/>
        <v/>
      </c>
      <c r="AE1641" s="347" t="str">
        <f t="shared" si="321"/>
        <v/>
      </c>
    </row>
    <row r="1642" spans="1:31" s="344" customFormat="1" ht="21" customHeight="1" x14ac:dyDescent="0.25">
      <c r="A1642" s="346" t="s">
        <v>14404</v>
      </c>
      <c r="B1642" s="346" t="s">
        <v>17181</v>
      </c>
      <c r="C1642" s="346" t="s">
        <v>17182</v>
      </c>
      <c r="D1642" s="346" t="s">
        <v>4</v>
      </c>
      <c r="E1642" s="346" t="s">
        <v>14954</v>
      </c>
      <c r="F1642" s="346">
        <v>5</v>
      </c>
      <c r="G1642" s="346">
        <v>0</v>
      </c>
      <c r="H1642" s="346">
        <v>0</v>
      </c>
      <c r="I1642" s="346"/>
      <c r="J1642" s="346"/>
      <c r="K1642" s="346"/>
      <c r="L1642" s="346"/>
      <c r="M1642" s="346"/>
      <c r="N1642" s="346"/>
      <c r="O1642" s="346"/>
      <c r="P1642" s="346"/>
      <c r="Q1642" s="346"/>
      <c r="R1642" s="347">
        <f t="shared" si="308"/>
        <v>0</v>
      </c>
      <c r="S1642" s="347">
        <f t="shared" si="309"/>
        <v>0</v>
      </c>
      <c r="T1642" s="347">
        <f t="shared" si="310"/>
        <v>0</v>
      </c>
      <c r="U1642" s="347">
        <f t="shared" si="311"/>
        <v>0</v>
      </c>
      <c r="V1642" s="347">
        <f t="shared" si="312"/>
        <v>0</v>
      </c>
      <c r="W1642" s="347">
        <f t="shared" si="313"/>
        <v>0</v>
      </c>
      <c r="X1642" s="347">
        <f t="shared" si="314"/>
        <v>0</v>
      </c>
      <c r="Y1642" s="347">
        <f t="shared" si="315"/>
        <v>0</v>
      </c>
      <c r="Z1642" s="347">
        <f t="shared" si="316"/>
        <v>0</v>
      </c>
      <c r="AA1642" s="347">
        <f t="shared" si="317"/>
        <v>0</v>
      </c>
      <c r="AB1642" s="347" t="str">
        <f t="shared" si="318"/>
        <v/>
      </c>
      <c r="AC1642" s="347" t="str">
        <f t="shared" si="319"/>
        <v/>
      </c>
      <c r="AD1642" s="347" t="str">
        <f t="shared" si="320"/>
        <v/>
      </c>
      <c r="AE1642" s="347" t="str">
        <f t="shared" si="321"/>
        <v/>
      </c>
    </row>
    <row r="1643" spans="1:31" s="344" customFormat="1" ht="21" customHeight="1" x14ac:dyDescent="0.25">
      <c r="A1643" s="346" t="s">
        <v>14404</v>
      </c>
      <c r="B1643" s="346" t="s">
        <v>17183</v>
      </c>
      <c r="C1643" s="346" t="s">
        <v>15353</v>
      </c>
      <c r="D1643" s="346" t="s">
        <v>1</v>
      </c>
      <c r="E1643" s="346" t="s">
        <v>103</v>
      </c>
      <c r="F1643" s="346">
        <v>1</v>
      </c>
      <c r="G1643" s="346">
        <v>0</v>
      </c>
      <c r="H1643" s="346">
        <v>3</v>
      </c>
      <c r="I1643" s="346"/>
      <c r="J1643" s="346" t="s">
        <v>15353</v>
      </c>
      <c r="K1643" s="346"/>
      <c r="L1643" s="346" t="s">
        <v>15364</v>
      </c>
      <c r="M1643" s="346" t="s">
        <v>15353</v>
      </c>
      <c r="N1643" s="346" t="s">
        <v>15355</v>
      </c>
      <c r="O1643" s="346"/>
      <c r="P1643" s="346"/>
      <c r="Q1643" s="346"/>
      <c r="R1643" s="347">
        <f t="shared" si="308"/>
        <v>0</v>
      </c>
      <c r="S1643" s="347">
        <f t="shared" si="309"/>
        <v>0</v>
      </c>
      <c r="T1643" s="347">
        <f t="shared" si="310"/>
        <v>0</v>
      </c>
      <c r="U1643" s="347">
        <f t="shared" si="311"/>
        <v>0</v>
      </c>
      <c r="V1643" s="347">
        <f t="shared" si="312"/>
        <v>0</v>
      </c>
      <c r="W1643" s="347">
        <f t="shared" si="313"/>
        <v>0</v>
      </c>
      <c r="X1643" s="347">
        <f t="shared" si="314"/>
        <v>0</v>
      </c>
      <c r="Y1643" s="347">
        <f t="shared" si="315"/>
        <v>0</v>
      </c>
      <c r="Z1643" s="347">
        <f t="shared" si="316"/>
        <v>0</v>
      </c>
      <c r="AA1643" s="347">
        <f t="shared" si="317"/>
        <v>0</v>
      </c>
      <c r="AB1643" s="347" t="str">
        <f t="shared" si="318"/>
        <v/>
      </c>
      <c r="AC1643" s="347" t="str">
        <f t="shared" si="319"/>
        <v/>
      </c>
      <c r="AD1643" s="347" t="str">
        <f t="shared" si="320"/>
        <v/>
      </c>
      <c r="AE1643" s="347" t="str">
        <f t="shared" si="321"/>
        <v/>
      </c>
    </row>
    <row r="1644" spans="1:31" s="344" customFormat="1" ht="21" customHeight="1" x14ac:dyDescent="0.25">
      <c r="A1644" s="346" t="s">
        <v>14404</v>
      </c>
      <c r="B1644" s="346" t="s">
        <v>17184</v>
      </c>
      <c r="C1644" s="346" t="s">
        <v>15357</v>
      </c>
      <c r="D1644" s="346" t="s">
        <v>1</v>
      </c>
      <c r="E1644" s="346" t="s">
        <v>103</v>
      </c>
      <c r="F1644" s="346">
        <v>2</v>
      </c>
      <c r="G1644" s="346">
        <v>0</v>
      </c>
      <c r="H1644" s="346">
        <v>3</v>
      </c>
      <c r="I1644" s="346"/>
      <c r="J1644" s="346" t="s">
        <v>15357</v>
      </c>
      <c r="K1644" s="346"/>
      <c r="L1644" s="346" t="s">
        <v>15366</v>
      </c>
      <c r="M1644" s="346" t="s">
        <v>15357</v>
      </c>
      <c r="N1644" s="346" t="s">
        <v>15355</v>
      </c>
      <c r="O1644" s="346"/>
      <c r="P1644" s="346"/>
      <c r="Q1644" s="346"/>
      <c r="R1644" s="347">
        <f t="shared" si="308"/>
        <v>0</v>
      </c>
      <c r="S1644" s="347">
        <f t="shared" si="309"/>
        <v>0</v>
      </c>
      <c r="T1644" s="347">
        <f t="shared" si="310"/>
        <v>0</v>
      </c>
      <c r="U1644" s="347">
        <f t="shared" si="311"/>
        <v>0</v>
      </c>
      <c r="V1644" s="347">
        <f t="shared" si="312"/>
        <v>0</v>
      </c>
      <c r="W1644" s="347">
        <f t="shared" si="313"/>
        <v>0</v>
      </c>
      <c r="X1644" s="347">
        <f t="shared" si="314"/>
        <v>0</v>
      </c>
      <c r="Y1644" s="347">
        <f t="shared" si="315"/>
        <v>0</v>
      </c>
      <c r="Z1644" s="347">
        <f t="shared" si="316"/>
        <v>0</v>
      </c>
      <c r="AA1644" s="347">
        <f t="shared" si="317"/>
        <v>0</v>
      </c>
      <c r="AB1644" s="347" t="str">
        <f t="shared" si="318"/>
        <v/>
      </c>
      <c r="AC1644" s="347" t="str">
        <f t="shared" si="319"/>
        <v/>
      </c>
      <c r="AD1644" s="347" t="str">
        <f t="shared" si="320"/>
        <v/>
      </c>
      <c r="AE1644" s="347" t="str">
        <f t="shared" si="321"/>
        <v/>
      </c>
    </row>
    <row r="1645" spans="1:31" s="344" customFormat="1" ht="21" customHeight="1" x14ac:dyDescent="0.25">
      <c r="A1645" s="346" t="s">
        <v>14404</v>
      </c>
      <c r="B1645" s="346" t="s">
        <v>17185</v>
      </c>
      <c r="C1645" s="346" t="s">
        <v>14940</v>
      </c>
      <c r="D1645" s="346" t="s">
        <v>1</v>
      </c>
      <c r="E1645" s="346" t="s">
        <v>103</v>
      </c>
      <c r="F1645" s="346">
        <v>3</v>
      </c>
      <c r="G1645" s="346">
        <v>0</v>
      </c>
      <c r="H1645" s="346">
        <v>2</v>
      </c>
      <c r="I1645" s="346"/>
      <c r="J1645" s="346" t="s">
        <v>14940</v>
      </c>
      <c r="K1645" s="346"/>
      <c r="L1645" s="346" t="s">
        <v>14957</v>
      </c>
      <c r="M1645" s="346" t="s">
        <v>14940</v>
      </c>
      <c r="N1645" s="346" t="s">
        <v>126</v>
      </c>
      <c r="O1645" s="346" t="s">
        <v>14942</v>
      </c>
      <c r="P1645" s="346" t="s">
        <v>14943</v>
      </c>
      <c r="Q1645" s="346" t="s">
        <v>14944</v>
      </c>
      <c r="R1645" s="347">
        <f t="shared" si="308"/>
        <v>0</v>
      </c>
      <c r="S1645" s="347">
        <f t="shared" si="309"/>
        <v>0</v>
      </c>
      <c r="T1645" s="347">
        <f t="shared" si="310"/>
        <v>0</v>
      </c>
      <c r="U1645" s="347">
        <f t="shared" si="311"/>
        <v>0</v>
      </c>
      <c r="V1645" s="347">
        <f t="shared" si="312"/>
        <v>0</v>
      </c>
      <c r="W1645" s="347">
        <f t="shared" si="313"/>
        <v>0</v>
      </c>
      <c r="X1645" s="347">
        <f t="shared" si="314"/>
        <v>0</v>
      </c>
      <c r="Y1645" s="347">
        <f t="shared" si="315"/>
        <v>0</v>
      </c>
      <c r="Z1645" s="347">
        <f t="shared" si="316"/>
        <v>0</v>
      </c>
      <c r="AA1645" s="347">
        <f t="shared" si="317"/>
        <v>0</v>
      </c>
      <c r="AB1645" s="347" t="str">
        <f t="shared" si="318"/>
        <v/>
      </c>
      <c r="AC1645" s="347" t="str">
        <f t="shared" si="319"/>
        <v/>
      </c>
      <c r="AD1645" s="347" t="str">
        <f t="shared" si="320"/>
        <v/>
      </c>
      <c r="AE1645" s="347" t="str">
        <f t="shared" si="321"/>
        <v/>
      </c>
    </row>
    <row r="1646" spans="1:31" s="344" customFormat="1" ht="21" customHeight="1" x14ac:dyDescent="0.25">
      <c r="A1646" s="346" t="s">
        <v>14404</v>
      </c>
      <c r="B1646" s="346" t="s">
        <v>17186</v>
      </c>
      <c r="C1646" s="346" t="s">
        <v>14946</v>
      </c>
      <c r="D1646" s="346" t="s">
        <v>1</v>
      </c>
      <c r="E1646" s="346" t="s">
        <v>103</v>
      </c>
      <c r="F1646" s="346">
        <v>4</v>
      </c>
      <c r="G1646" s="346">
        <v>0</v>
      </c>
      <c r="H1646" s="346">
        <v>2</v>
      </c>
      <c r="I1646" s="346"/>
      <c r="J1646" s="346" t="s">
        <v>14946</v>
      </c>
      <c r="K1646" s="346"/>
      <c r="L1646" s="346" t="s">
        <v>14959</v>
      </c>
      <c r="M1646" s="346" t="s">
        <v>14946</v>
      </c>
      <c r="N1646" s="346" t="s">
        <v>14948</v>
      </c>
      <c r="O1646" s="346" t="s">
        <v>14949</v>
      </c>
      <c r="P1646" s="346" t="s">
        <v>14950</v>
      </c>
      <c r="Q1646" s="346" t="s">
        <v>14951</v>
      </c>
      <c r="R1646" s="347">
        <f t="shared" si="308"/>
        <v>0</v>
      </c>
      <c r="S1646" s="347">
        <f t="shared" si="309"/>
        <v>0</v>
      </c>
      <c r="T1646" s="347">
        <f t="shared" si="310"/>
        <v>0</v>
      </c>
      <c r="U1646" s="347">
        <f t="shared" si="311"/>
        <v>0</v>
      </c>
      <c r="V1646" s="347">
        <f t="shared" si="312"/>
        <v>0</v>
      </c>
      <c r="W1646" s="347">
        <f t="shared" si="313"/>
        <v>0</v>
      </c>
      <c r="X1646" s="347">
        <f t="shared" si="314"/>
        <v>0</v>
      </c>
      <c r="Y1646" s="347">
        <f t="shared" si="315"/>
        <v>0</v>
      </c>
      <c r="Z1646" s="347">
        <f t="shared" si="316"/>
        <v>0</v>
      </c>
      <c r="AA1646" s="347">
        <f t="shared" si="317"/>
        <v>0</v>
      </c>
      <c r="AB1646" s="347" t="str">
        <f t="shared" si="318"/>
        <v/>
      </c>
      <c r="AC1646" s="347" t="str">
        <f t="shared" si="319"/>
        <v/>
      </c>
      <c r="AD1646" s="347" t="str">
        <f t="shared" si="320"/>
        <v/>
      </c>
      <c r="AE1646" s="347" t="str">
        <f t="shared" si="321"/>
        <v/>
      </c>
    </row>
    <row r="1647" spans="1:31" s="344" customFormat="1" ht="21" customHeight="1" x14ac:dyDescent="0.25">
      <c r="A1647" s="346" t="s">
        <v>14404</v>
      </c>
      <c r="B1647" s="346" t="s">
        <v>17187</v>
      </c>
      <c r="C1647" s="346" t="s">
        <v>17188</v>
      </c>
      <c r="D1647" s="346" t="s">
        <v>1</v>
      </c>
      <c r="E1647" s="346" t="s">
        <v>14954</v>
      </c>
      <c r="F1647" s="346">
        <v>5</v>
      </c>
      <c r="G1647" s="346">
        <v>0</v>
      </c>
      <c r="H1647" s="346">
        <v>0</v>
      </c>
      <c r="I1647" s="346"/>
      <c r="J1647" s="346"/>
      <c r="K1647" s="346"/>
      <c r="L1647" s="346"/>
      <c r="M1647" s="346"/>
      <c r="N1647" s="346"/>
      <c r="O1647" s="346"/>
      <c r="P1647" s="346"/>
      <c r="Q1647" s="346"/>
      <c r="R1647" s="347">
        <f t="shared" si="308"/>
        <v>0</v>
      </c>
      <c r="S1647" s="347">
        <f t="shared" si="309"/>
        <v>0</v>
      </c>
      <c r="T1647" s="347">
        <f t="shared" si="310"/>
        <v>0</v>
      </c>
      <c r="U1647" s="347">
        <f t="shared" si="311"/>
        <v>0</v>
      </c>
      <c r="V1647" s="347">
        <f t="shared" si="312"/>
        <v>0</v>
      </c>
      <c r="W1647" s="347">
        <f t="shared" si="313"/>
        <v>0</v>
      </c>
      <c r="X1647" s="347">
        <f t="shared" si="314"/>
        <v>0</v>
      </c>
      <c r="Y1647" s="347">
        <f t="shared" si="315"/>
        <v>0</v>
      </c>
      <c r="Z1647" s="347">
        <f t="shared" si="316"/>
        <v>0</v>
      </c>
      <c r="AA1647" s="347">
        <f t="shared" si="317"/>
        <v>0</v>
      </c>
      <c r="AB1647" s="347" t="str">
        <f t="shared" si="318"/>
        <v/>
      </c>
      <c r="AC1647" s="347" t="str">
        <f t="shared" si="319"/>
        <v/>
      </c>
      <c r="AD1647" s="347" t="str">
        <f t="shared" si="320"/>
        <v/>
      </c>
      <c r="AE1647" s="347" t="str">
        <f t="shared" si="321"/>
        <v/>
      </c>
    </row>
    <row r="1648" spans="1:31" s="344" customFormat="1" ht="21" customHeight="1" x14ac:dyDescent="0.25">
      <c r="A1648" s="346" t="s">
        <v>14413</v>
      </c>
      <c r="B1648" s="346" t="s">
        <v>17189</v>
      </c>
      <c r="C1648" s="346" t="s">
        <v>15353</v>
      </c>
      <c r="D1648" s="346" t="s">
        <v>4</v>
      </c>
      <c r="E1648" s="346" t="s">
        <v>103</v>
      </c>
      <c r="F1648" s="346">
        <v>1</v>
      </c>
      <c r="G1648" s="346">
        <v>3</v>
      </c>
      <c r="H1648" s="346">
        <v>0</v>
      </c>
      <c r="I1648" s="346" t="s">
        <v>15353</v>
      </c>
      <c r="J1648" s="346"/>
      <c r="K1648" s="346" t="s">
        <v>15354</v>
      </c>
      <c r="L1648" s="346"/>
      <c r="M1648" s="346" t="s">
        <v>15353</v>
      </c>
      <c r="N1648" s="346" t="s">
        <v>15355</v>
      </c>
      <c r="O1648" s="346"/>
      <c r="P1648" s="346"/>
      <c r="Q1648" s="346"/>
      <c r="R1648" s="347">
        <f t="shared" si="308"/>
        <v>0</v>
      </c>
      <c r="S1648" s="347">
        <f t="shared" si="309"/>
        <v>0</v>
      </c>
      <c r="T1648" s="347">
        <f t="shared" si="310"/>
        <v>0</v>
      </c>
      <c r="U1648" s="347">
        <f t="shared" si="311"/>
        <v>0</v>
      </c>
      <c r="V1648" s="347">
        <f t="shared" si="312"/>
        <v>0</v>
      </c>
      <c r="W1648" s="347">
        <f t="shared" si="313"/>
        <v>0</v>
      </c>
      <c r="X1648" s="347">
        <f t="shared" si="314"/>
        <v>0</v>
      </c>
      <c r="Y1648" s="347">
        <f t="shared" si="315"/>
        <v>0</v>
      </c>
      <c r="Z1648" s="347">
        <f t="shared" si="316"/>
        <v>0</v>
      </c>
      <c r="AA1648" s="347">
        <f t="shared" si="317"/>
        <v>0</v>
      </c>
      <c r="AB1648" s="347" t="str">
        <f t="shared" si="318"/>
        <v/>
      </c>
      <c r="AC1648" s="347" t="str">
        <f t="shared" si="319"/>
        <v/>
      </c>
      <c r="AD1648" s="347" t="str">
        <f t="shared" si="320"/>
        <v/>
      </c>
      <c r="AE1648" s="347" t="str">
        <f t="shared" si="321"/>
        <v/>
      </c>
    </row>
    <row r="1649" spans="1:31" s="344" customFormat="1" ht="21" customHeight="1" x14ac:dyDescent="0.25">
      <c r="A1649" s="346" t="s">
        <v>14413</v>
      </c>
      <c r="B1649" s="346" t="s">
        <v>17190</v>
      </c>
      <c r="C1649" s="346" t="s">
        <v>15357</v>
      </c>
      <c r="D1649" s="346" t="s">
        <v>4</v>
      </c>
      <c r="E1649" s="346" t="s">
        <v>103</v>
      </c>
      <c r="F1649" s="346">
        <v>2</v>
      </c>
      <c r="G1649" s="346">
        <v>3</v>
      </c>
      <c r="H1649" s="346">
        <v>0</v>
      </c>
      <c r="I1649" s="346" t="s">
        <v>15357</v>
      </c>
      <c r="J1649" s="346"/>
      <c r="K1649" s="346" t="s">
        <v>15358</v>
      </c>
      <c r="L1649" s="346"/>
      <c r="M1649" s="346" t="s">
        <v>15357</v>
      </c>
      <c r="N1649" s="346" t="s">
        <v>15355</v>
      </c>
      <c r="O1649" s="346"/>
      <c r="P1649" s="346"/>
      <c r="Q1649" s="346"/>
      <c r="R1649" s="347">
        <f t="shared" si="308"/>
        <v>0</v>
      </c>
      <c r="S1649" s="347">
        <f t="shared" si="309"/>
        <v>0</v>
      </c>
      <c r="T1649" s="347">
        <f t="shared" si="310"/>
        <v>0</v>
      </c>
      <c r="U1649" s="347">
        <f t="shared" si="311"/>
        <v>0</v>
      </c>
      <c r="V1649" s="347">
        <f t="shared" si="312"/>
        <v>0</v>
      </c>
      <c r="W1649" s="347">
        <f t="shared" si="313"/>
        <v>0</v>
      </c>
      <c r="X1649" s="347">
        <f t="shared" si="314"/>
        <v>0</v>
      </c>
      <c r="Y1649" s="347">
        <f t="shared" si="315"/>
        <v>0</v>
      </c>
      <c r="Z1649" s="347">
        <f t="shared" si="316"/>
        <v>0</v>
      </c>
      <c r="AA1649" s="347">
        <f t="shared" si="317"/>
        <v>0</v>
      </c>
      <c r="AB1649" s="347" t="str">
        <f t="shared" si="318"/>
        <v/>
      </c>
      <c r="AC1649" s="347" t="str">
        <f t="shared" si="319"/>
        <v/>
      </c>
      <c r="AD1649" s="347" t="str">
        <f t="shared" si="320"/>
        <v/>
      </c>
      <c r="AE1649" s="347" t="str">
        <f t="shared" si="321"/>
        <v/>
      </c>
    </row>
    <row r="1650" spans="1:31" s="344" customFormat="1" ht="21" customHeight="1" x14ac:dyDescent="0.25">
      <c r="A1650" s="346" t="s">
        <v>14413</v>
      </c>
      <c r="B1650" s="346" t="s">
        <v>17191</v>
      </c>
      <c r="C1650" s="346" t="s">
        <v>14933</v>
      </c>
      <c r="D1650" s="346" t="s">
        <v>4</v>
      </c>
      <c r="E1650" s="346" t="s">
        <v>103</v>
      </c>
      <c r="F1650" s="346">
        <v>3</v>
      </c>
      <c r="G1650" s="346">
        <v>2</v>
      </c>
      <c r="H1650" s="346">
        <v>0</v>
      </c>
      <c r="I1650" s="346" t="s">
        <v>14933</v>
      </c>
      <c r="J1650" s="346"/>
      <c r="K1650" s="346" t="s">
        <v>14934</v>
      </c>
      <c r="L1650" s="346"/>
      <c r="M1650" s="346" t="s">
        <v>14933</v>
      </c>
      <c r="N1650" s="346" t="s">
        <v>14935</v>
      </c>
      <c r="O1650" s="346" t="s">
        <v>14936</v>
      </c>
      <c r="P1650" s="346" t="s">
        <v>14937</v>
      </c>
      <c r="Q1650" s="346" t="s">
        <v>14938</v>
      </c>
      <c r="R1650" s="347">
        <f t="shared" si="308"/>
        <v>0</v>
      </c>
      <c r="S1650" s="347">
        <f t="shared" si="309"/>
        <v>0</v>
      </c>
      <c r="T1650" s="347">
        <f t="shared" si="310"/>
        <v>0</v>
      </c>
      <c r="U1650" s="347">
        <f t="shared" si="311"/>
        <v>0</v>
      </c>
      <c r="V1650" s="347">
        <f t="shared" si="312"/>
        <v>0</v>
      </c>
      <c r="W1650" s="347">
        <f t="shared" si="313"/>
        <v>0</v>
      </c>
      <c r="X1650" s="347">
        <f t="shared" si="314"/>
        <v>0</v>
      </c>
      <c r="Y1650" s="347">
        <f t="shared" si="315"/>
        <v>0</v>
      </c>
      <c r="Z1650" s="347">
        <f t="shared" si="316"/>
        <v>0</v>
      </c>
      <c r="AA1650" s="347">
        <f t="shared" si="317"/>
        <v>0</v>
      </c>
      <c r="AB1650" s="347" t="str">
        <f t="shared" si="318"/>
        <v/>
      </c>
      <c r="AC1650" s="347" t="str">
        <f t="shared" si="319"/>
        <v/>
      </c>
      <c r="AD1650" s="347" t="str">
        <f t="shared" si="320"/>
        <v/>
      </c>
      <c r="AE1650" s="347" t="str">
        <f t="shared" si="321"/>
        <v/>
      </c>
    </row>
    <row r="1651" spans="1:31" s="344" customFormat="1" ht="21" customHeight="1" x14ac:dyDescent="0.25">
      <c r="A1651" s="346" t="s">
        <v>14413</v>
      </c>
      <c r="B1651" s="346" t="s">
        <v>17192</v>
      </c>
      <c r="C1651" s="346" t="s">
        <v>14940</v>
      </c>
      <c r="D1651" s="346" t="s">
        <v>4</v>
      </c>
      <c r="E1651" s="346" t="s">
        <v>103</v>
      </c>
      <c r="F1651" s="346">
        <v>4</v>
      </c>
      <c r="G1651" s="346">
        <v>2</v>
      </c>
      <c r="H1651" s="346">
        <v>0</v>
      </c>
      <c r="I1651" s="346" t="s">
        <v>14940</v>
      </c>
      <c r="J1651" s="346"/>
      <c r="K1651" s="346" t="s">
        <v>14941</v>
      </c>
      <c r="L1651" s="346"/>
      <c r="M1651" s="346" t="s">
        <v>14940</v>
      </c>
      <c r="N1651" s="346" t="s">
        <v>126</v>
      </c>
      <c r="O1651" s="346" t="s">
        <v>14942</v>
      </c>
      <c r="P1651" s="346" t="s">
        <v>14943</v>
      </c>
      <c r="Q1651" s="346" t="s">
        <v>14944</v>
      </c>
      <c r="R1651" s="347">
        <f t="shared" si="308"/>
        <v>0</v>
      </c>
      <c r="S1651" s="347">
        <f t="shared" si="309"/>
        <v>0</v>
      </c>
      <c r="T1651" s="347">
        <f t="shared" si="310"/>
        <v>0</v>
      </c>
      <c r="U1651" s="347">
        <f t="shared" si="311"/>
        <v>0</v>
      </c>
      <c r="V1651" s="347">
        <f t="shared" si="312"/>
        <v>0</v>
      </c>
      <c r="W1651" s="347">
        <f t="shared" si="313"/>
        <v>0</v>
      </c>
      <c r="X1651" s="347">
        <f t="shared" si="314"/>
        <v>0</v>
      </c>
      <c r="Y1651" s="347">
        <f t="shared" si="315"/>
        <v>0</v>
      </c>
      <c r="Z1651" s="347">
        <f t="shared" si="316"/>
        <v>0</v>
      </c>
      <c r="AA1651" s="347">
        <f t="shared" si="317"/>
        <v>0</v>
      </c>
      <c r="AB1651" s="347" t="str">
        <f t="shared" si="318"/>
        <v/>
      </c>
      <c r="AC1651" s="347" t="str">
        <f t="shared" si="319"/>
        <v/>
      </c>
      <c r="AD1651" s="347" t="str">
        <f t="shared" si="320"/>
        <v/>
      </c>
      <c r="AE1651" s="347" t="str">
        <f t="shared" si="321"/>
        <v/>
      </c>
    </row>
    <row r="1652" spans="1:31" s="344" customFormat="1" ht="21" customHeight="1" x14ac:dyDescent="0.25">
      <c r="A1652" s="346" t="s">
        <v>14413</v>
      </c>
      <c r="B1652" s="346" t="s">
        <v>17193</v>
      </c>
      <c r="C1652" s="346" t="s">
        <v>17194</v>
      </c>
      <c r="D1652" s="346" t="s">
        <v>4</v>
      </c>
      <c r="E1652" s="346" t="s">
        <v>14954</v>
      </c>
      <c r="F1652" s="346">
        <v>5</v>
      </c>
      <c r="G1652" s="346">
        <v>0</v>
      </c>
      <c r="H1652" s="346">
        <v>0</v>
      </c>
      <c r="I1652" s="346"/>
      <c r="J1652" s="346"/>
      <c r="K1652" s="346"/>
      <c r="L1652" s="346"/>
      <c r="M1652" s="346"/>
      <c r="N1652" s="346"/>
      <c r="O1652" s="346"/>
      <c r="P1652" s="346"/>
      <c r="Q1652" s="346"/>
      <c r="R1652" s="347">
        <f t="shared" si="308"/>
        <v>0</v>
      </c>
      <c r="S1652" s="347">
        <f t="shared" si="309"/>
        <v>0</v>
      </c>
      <c r="T1652" s="347">
        <f t="shared" si="310"/>
        <v>0</v>
      </c>
      <c r="U1652" s="347">
        <f t="shared" si="311"/>
        <v>0</v>
      </c>
      <c r="V1652" s="347">
        <f t="shared" si="312"/>
        <v>0</v>
      </c>
      <c r="W1652" s="347">
        <f t="shared" si="313"/>
        <v>0</v>
      </c>
      <c r="X1652" s="347">
        <f t="shared" si="314"/>
        <v>0</v>
      </c>
      <c r="Y1652" s="347">
        <f t="shared" si="315"/>
        <v>0</v>
      </c>
      <c r="Z1652" s="347">
        <f t="shared" si="316"/>
        <v>0</v>
      </c>
      <c r="AA1652" s="347">
        <f t="shared" si="317"/>
        <v>0</v>
      </c>
      <c r="AB1652" s="347" t="str">
        <f t="shared" si="318"/>
        <v/>
      </c>
      <c r="AC1652" s="347" t="str">
        <f t="shared" si="319"/>
        <v/>
      </c>
      <c r="AD1652" s="347" t="str">
        <f t="shared" si="320"/>
        <v/>
      </c>
      <c r="AE1652" s="347" t="str">
        <f t="shared" si="321"/>
        <v/>
      </c>
    </row>
    <row r="1653" spans="1:31" s="344" customFormat="1" ht="21" customHeight="1" x14ac:dyDescent="0.25">
      <c r="A1653" s="346" t="s">
        <v>14413</v>
      </c>
      <c r="B1653" s="346" t="s">
        <v>17195</v>
      </c>
      <c r="C1653" s="346" t="s">
        <v>15353</v>
      </c>
      <c r="D1653" s="346" t="s">
        <v>1</v>
      </c>
      <c r="E1653" s="346" t="s">
        <v>103</v>
      </c>
      <c r="F1653" s="346">
        <v>1</v>
      </c>
      <c r="G1653" s="346">
        <v>0</v>
      </c>
      <c r="H1653" s="346">
        <v>3</v>
      </c>
      <c r="I1653" s="346"/>
      <c r="J1653" s="346" t="s">
        <v>15353</v>
      </c>
      <c r="K1653" s="346"/>
      <c r="L1653" s="346" t="s">
        <v>15364</v>
      </c>
      <c r="M1653" s="346" t="s">
        <v>15353</v>
      </c>
      <c r="N1653" s="346" t="s">
        <v>15355</v>
      </c>
      <c r="O1653" s="346"/>
      <c r="P1653" s="346"/>
      <c r="Q1653" s="346"/>
      <c r="R1653" s="347">
        <f t="shared" si="308"/>
        <v>0</v>
      </c>
      <c r="S1653" s="347">
        <f t="shared" si="309"/>
        <v>0</v>
      </c>
      <c r="T1653" s="347">
        <f t="shared" si="310"/>
        <v>0</v>
      </c>
      <c r="U1653" s="347">
        <f t="shared" si="311"/>
        <v>0</v>
      </c>
      <c r="V1653" s="347">
        <f t="shared" si="312"/>
        <v>0</v>
      </c>
      <c r="W1653" s="347">
        <f t="shared" si="313"/>
        <v>0</v>
      </c>
      <c r="X1653" s="347">
        <f t="shared" si="314"/>
        <v>0</v>
      </c>
      <c r="Y1653" s="347">
        <f t="shared" si="315"/>
        <v>0</v>
      </c>
      <c r="Z1653" s="347">
        <f t="shared" si="316"/>
        <v>0</v>
      </c>
      <c r="AA1653" s="347">
        <f t="shared" si="317"/>
        <v>0</v>
      </c>
      <c r="AB1653" s="347" t="str">
        <f t="shared" si="318"/>
        <v/>
      </c>
      <c r="AC1653" s="347" t="str">
        <f t="shared" si="319"/>
        <v/>
      </c>
      <c r="AD1653" s="347" t="str">
        <f t="shared" si="320"/>
        <v/>
      </c>
      <c r="AE1653" s="347" t="str">
        <f t="shared" si="321"/>
        <v/>
      </c>
    </row>
    <row r="1654" spans="1:31" s="344" customFormat="1" ht="21" customHeight="1" x14ac:dyDescent="0.25">
      <c r="A1654" s="346" t="s">
        <v>14413</v>
      </c>
      <c r="B1654" s="346" t="s">
        <v>17196</v>
      </c>
      <c r="C1654" s="346" t="s">
        <v>15357</v>
      </c>
      <c r="D1654" s="346" t="s">
        <v>1</v>
      </c>
      <c r="E1654" s="346" t="s">
        <v>103</v>
      </c>
      <c r="F1654" s="346">
        <v>2</v>
      </c>
      <c r="G1654" s="346">
        <v>0</v>
      </c>
      <c r="H1654" s="346">
        <v>2</v>
      </c>
      <c r="I1654" s="346"/>
      <c r="J1654" s="346" t="s">
        <v>15357</v>
      </c>
      <c r="K1654" s="346"/>
      <c r="L1654" s="346" t="s">
        <v>15366</v>
      </c>
      <c r="M1654" s="346" t="s">
        <v>15357</v>
      </c>
      <c r="N1654" s="346" t="s">
        <v>15355</v>
      </c>
      <c r="O1654" s="346"/>
      <c r="P1654" s="346"/>
      <c r="Q1654" s="346"/>
      <c r="R1654" s="347">
        <f t="shared" si="308"/>
        <v>0</v>
      </c>
      <c r="S1654" s="347">
        <f t="shared" si="309"/>
        <v>0</v>
      </c>
      <c r="T1654" s="347">
        <f t="shared" si="310"/>
        <v>0</v>
      </c>
      <c r="U1654" s="347">
        <f t="shared" si="311"/>
        <v>0</v>
      </c>
      <c r="V1654" s="347">
        <f t="shared" si="312"/>
        <v>0</v>
      </c>
      <c r="W1654" s="347">
        <f t="shared" si="313"/>
        <v>0</v>
      </c>
      <c r="X1654" s="347">
        <f t="shared" si="314"/>
        <v>0</v>
      </c>
      <c r="Y1654" s="347">
        <f t="shared" si="315"/>
        <v>0</v>
      </c>
      <c r="Z1654" s="347">
        <f t="shared" si="316"/>
        <v>0</v>
      </c>
      <c r="AA1654" s="347">
        <f t="shared" si="317"/>
        <v>0</v>
      </c>
      <c r="AB1654" s="347" t="str">
        <f t="shared" si="318"/>
        <v/>
      </c>
      <c r="AC1654" s="347" t="str">
        <f t="shared" si="319"/>
        <v/>
      </c>
      <c r="AD1654" s="347" t="str">
        <f t="shared" si="320"/>
        <v/>
      </c>
      <c r="AE1654" s="347" t="str">
        <f t="shared" si="321"/>
        <v/>
      </c>
    </row>
    <row r="1655" spans="1:31" s="344" customFormat="1" ht="21" customHeight="1" x14ac:dyDescent="0.25">
      <c r="A1655" s="346" t="s">
        <v>14413</v>
      </c>
      <c r="B1655" s="346" t="s">
        <v>17197</v>
      </c>
      <c r="C1655" s="346" t="s">
        <v>14940</v>
      </c>
      <c r="D1655" s="346" t="s">
        <v>1</v>
      </c>
      <c r="E1655" s="346" t="s">
        <v>103</v>
      </c>
      <c r="F1655" s="346">
        <v>3</v>
      </c>
      <c r="G1655" s="346">
        <v>0</v>
      </c>
      <c r="H1655" s="346">
        <v>2</v>
      </c>
      <c r="I1655" s="346"/>
      <c r="J1655" s="346" t="s">
        <v>14940</v>
      </c>
      <c r="K1655" s="346"/>
      <c r="L1655" s="346" t="s">
        <v>14957</v>
      </c>
      <c r="M1655" s="346" t="s">
        <v>14940</v>
      </c>
      <c r="N1655" s="346" t="s">
        <v>126</v>
      </c>
      <c r="O1655" s="346" t="s">
        <v>14942</v>
      </c>
      <c r="P1655" s="346" t="s">
        <v>14943</v>
      </c>
      <c r="Q1655" s="346" t="s">
        <v>14944</v>
      </c>
      <c r="R1655" s="347">
        <f t="shared" si="308"/>
        <v>0</v>
      </c>
      <c r="S1655" s="347">
        <f t="shared" si="309"/>
        <v>0</v>
      </c>
      <c r="T1655" s="347">
        <f t="shared" si="310"/>
        <v>0</v>
      </c>
      <c r="U1655" s="347">
        <f t="shared" si="311"/>
        <v>0</v>
      </c>
      <c r="V1655" s="347">
        <f t="shared" si="312"/>
        <v>0</v>
      </c>
      <c r="W1655" s="347">
        <f t="shared" si="313"/>
        <v>0</v>
      </c>
      <c r="X1655" s="347">
        <f t="shared" si="314"/>
        <v>0</v>
      </c>
      <c r="Y1655" s="347">
        <f t="shared" si="315"/>
        <v>0</v>
      </c>
      <c r="Z1655" s="347">
        <f t="shared" si="316"/>
        <v>0</v>
      </c>
      <c r="AA1655" s="347">
        <f t="shared" si="317"/>
        <v>0</v>
      </c>
      <c r="AB1655" s="347" t="str">
        <f t="shared" si="318"/>
        <v/>
      </c>
      <c r="AC1655" s="347" t="str">
        <f t="shared" si="319"/>
        <v/>
      </c>
      <c r="AD1655" s="347" t="str">
        <f t="shared" si="320"/>
        <v/>
      </c>
      <c r="AE1655" s="347" t="str">
        <f t="shared" si="321"/>
        <v/>
      </c>
    </row>
    <row r="1656" spans="1:31" s="344" customFormat="1" ht="21" customHeight="1" x14ac:dyDescent="0.25">
      <c r="A1656" s="346" t="s">
        <v>14413</v>
      </c>
      <c r="B1656" s="346" t="s">
        <v>17198</v>
      </c>
      <c r="C1656" s="346" t="s">
        <v>14946</v>
      </c>
      <c r="D1656" s="346" t="s">
        <v>1</v>
      </c>
      <c r="E1656" s="346" t="s">
        <v>103</v>
      </c>
      <c r="F1656" s="346">
        <v>4</v>
      </c>
      <c r="G1656" s="346">
        <v>0</v>
      </c>
      <c r="H1656" s="346">
        <v>2</v>
      </c>
      <c r="I1656" s="346"/>
      <c r="J1656" s="346" t="s">
        <v>14946</v>
      </c>
      <c r="K1656" s="346"/>
      <c r="L1656" s="346" t="s">
        <v>14959</v>
      </c>
      <c r="M1656" s="346" t="s">
        <v>14946</v>
      </c>
      <c r="N1656" s="346" t="s">
        <v>14948</v>
      </c>
      <c r="O1656" s="346" t="s">
        <v>14949</v>
      </c>
      <c r="P1656" s="346" t="s">
        <v>14950</v>
      </c>
      <c r="Q1656" s="346" t="s">
        <v>14951</v>
      </c>
      <c r="R1656" s="347">
        <f t="shared" si="308"/>
        <v>0</v>
      </c>
      <c r="S1656" s="347">
        <f t="shared" si="309"/>
        <v>0</v>
      </c>
      <c r="T1656" s="347">
        <f t="shared" si="310"/>
        <v>0</v>
      </c>
      <c r="U1656" s="347">
        <f t="shared" si="311"/>
        <v>0</v>
      </c>
      <c r="V1656" s="347">
        <f t="shared" si="312"/>
        <v>0</v>
      </c>
      <c r="W1656" s="347">
        <f t="shared" si="313"/>
        <v>0</v>
      </c>
      <c r="X1656" s="347">
        <f t="shared" si="314"/>
        <v>0</v>
      </c>
      <c r="Y1656" s="347">
        <f t="shared" si="315"/>
        <v>0</v>
      </c>
      <c r="Z1656" s="347">
        <f t="shared" si="316"/>
        <v>0</v>
      </c>
      <c r="AA1656" s="347">
        <f t="shared" si="317"/>
        <v>0</v>
      </c>
      <c r="AB1656" s="347" t="str">
        <f t="shared" si="318"/>
        <v/>
      </c>
      <c r="AC1656" s="347" t="str">
        <f t="shared" si="319"/>
        <v/>
      </c>
      <c r="AD1656" s="347" t="str">
        <f t="shared" si="320"/>
        <v/>
      </c>
      <c r="AE1656" s="347" t="str">
        <f t="shared" si="321"/>
        <v/>
      </c>
    </row>
    <row r="1657" spans="1:31" s="344" customFormat="1" ht="21" customHeight="1" x14ac:dyDescent="0.25">
      <c r="A1657" s="346" t="s">
        <v>14413</v>
      </c>
      <c r="B1657" s="346" t="s">
        <v>17199</v>
      </c>
      <c r="C1657" s="346" t="s">
        <v>17200</v>
      </c>
      <c r="D1657" s="346" t="s">
        <v>1</v>
      </c>
      <c r="E1657" s="346" t="s">
        <v>14954</v>
      </c>
      <c r="F1657" s="346">
        <v>5</v>
      </c>
      <c r="G1657" s="346">
        <v>0</v>
      </c>
      <c r="H1657" s="346">
        <v>0</v>
      </c>
      <c r="I1657" s="346"/>
      <c r="J1657" s="346"/>
      <c r="K1657" s="346"/>
      <c r="L1657" s="346"/>
      <c r="M1657" s="346"/>
      <c r="N1657" s="346"/>
      <c r="O1657" s="346"/>
      <c r="P1657" s="346"/>
      <c r="Q1657" s="346"/>
      <c r="R1657" s="347">
        <f t="shared" si="308"/>
        <v>0</v>
      </c>
      <c r="S1657" s="347">
        <f t="shared" si="309"/>
        <v>0</v>
      </c>
      <c r="T1657" s="347">
        <f t="shared" si="310"/>
        <v>0</v>
      </c>
      <c r="U1657" s="347">
        <f t="shared" si="311"/>
        <v>0</v>
      </c>
      <c r="V1657" s="347">
        <f t="shared" si="312"/>
        <v>0</v>
      </c>
      <c r="W1657" s="347">
        <f t="shared" si="313"/>
        <v>0</v>
      </c>
      <c r="X1657" s="347">
        <f t="shared" si="314"/>
        <v>0</v>
      </c>
      <c r="Y1657" s="347">
        <f t="shared" si="315"/>
        <v>0</v>
      </c>
      <c r="Z1657" s="347">
        <f t="shared" si="316"/>
        <v>0</v>
      </c>
      <c r="AA1657" s="347">
        <f t="shared" si="317"/>
        <v>0</v>
      </c>
      <c r="AB1657" s="347" t="str">
        <f t="shared" si="318"/>
        <v/>
      </c>
      <c r="AC1657" s="347" t="str">
        <f t="shared" si="319"/>
        <v/>
      </c>
      <c r="AD1657" s="347" t="str">
        <f t="shared" si="320"/>
        <v/>
      </c>
      <c r="AE1657" s="347" t="str">
        <f t="shared" si="321"/>
        <v/>
      </c>
    </row>
    <row r="1658" spans="1:31" s="344" customFormat="1" ht="21" customHeight="1" x14ac:dyDescent="0.25">
      <c r="A1658" s="346" t="s">
        <v>14358</v>
      </c>
      <c r="B1658" s="346" t="s">
        <v>17201</v>
      </c>
      <c r="C1658" s="346" t="s">
        <v>15384</v>
      </c>
      <c r="D1658" s="346" t="s">
        <v>4</v>
      </c>
      <c r="E1658" s="346" t="s">
        <v>103</v>
      </c>
      <c r="F1658" s="346">
        <v>1</v>
      </c>
      <c r="G1658" s="346">
        <v>4</v>
      </c>
      <c r="H1658" s="346">
        <v>0</v>
      </c>
      <c r="I1658" s="346" t="s">
        <v>15384</v>
      </c>
      <c r="J1658" s="346"/>
      <c r="K1658" s="346" t="s">
        <v>15385</v>
      </c>
      <c r="L1658" s="346"/>
      <c r="M1658" s="346" t="s">
        <v>15384</v>
      </c>
      <c r="N1658" s="346" t="s">
        <v>15386</v>
      </c>
      <c r="O1658" s="346" t="s">
        <v>15387</v>
      </c>
      <c r="P1658" s="346" t="s">
        <v>15388</v>
      </c>
      <c r="Q1658" s="346" t="s">
        <v>15389</v>
      </c>
      <c r="R1658" s="347">
        <f t="shared" si="308"/>
        <v>0</v>
      </c>
      <c r="S1658" s="347">
        <f t="shared" si="309"/>
        <v>0</v>
      </c>
      <c r="T1658" s="347">
        <f t="shared" si="310"/>
        <v>0</v>
      </c>
      <c r="U1658" s="347">
        <f t="shared" si="311"/>
        <v>0</v>
      </c>
      <c r="V1658" s="347">
        <f t="shared" si="312"/>
        <v>0</v>
      </c>
      <c r="W1658" s="347">
        <f t="shared" si="313"/>
        <v>0</v>
      </c>
      <c r="X1658" s="347">
        <f t="shared" si="314"/>
        <v>0</v>
      </c>
      <c r="Y1658" s="347">
        <f t="shared" si="315"/>
        <v>0</v>
      </c>
      <c r="Z1658" s="347">
        <f t="shared" si="316"/>
        <v>0</v>
      </c>
      <c r="AA1658" s="347">
        <f t="shared" si="317"/>
        <v>0</v>
      </c>
      <c r="AB1658" s="347" t="str">
        <f t="shared" si="318"/>
        <v/>
      </c>
      <c r="AC1658" s="347" t="str">
        <f t="shared" si="319"/>
        <v/>
      </c>
      <c r="AD1658" s="347" t="str">
        <f t="shared" si="320"/>
        <v/>
      </c>
      <c r="AE1658" s="347" t="str">
        <f t="shared" si="321"/>
        <v/>
      </c>
    </row>
    <row r="1659" spans="1:31" s="344" customFormat="1" ht="21" customHeight="1" x14ac:dyDescent="0.25">
      <c r="A1659" s="346" t="s">
        <v>14358</v>
      </c>
      <c r="B1659" s="346" t="s">
        <v>17202</v>
      </c>
      <c r="C1659" s="346" t="s">
        <v>15391</v>
      </c>
      <c r="D1659" s="346" t="s">
        <v>4</v>
      </c>
      <c r="E1659" s="346" t="s">
        <v>103</v>
      </c>
      <c r="F1659" s="346">
        <v>2</v>
      </c>
      <c r="G1659" s="346">
        <v>3</v>
      </c>
      <c r="H1659" s="346">
        <v>0</v>
      </c>
      <c r="I1659" s="346" t="s">
        <v>15391</v>
      </c>
      <c r="J1659" s="346"/>
      <c r="K1659" s="346" t="s">
        <v>15392</v>
      </c>
      <c r="L1659" s="346"/>
      <c r="M1659" s="346" t="s">
        <v>15391</v>
      </c>
      <c r="N1659" s="346" t="s">
        <v>15393</v>
      </c>
      <c r="O1659" s="346" t="s">
        <v>15394</v>
      </c>
      <c r="P1659" s="346" t="s">
        <v>15395</v>
      </c>
      <c r="Q1659" s="346" t="s">
        <v>15396</v>
      </c>
      <c r="R1659" s="347">
        <f t="shared" si="308"/>
        <v>0</v>
      </c>
      <c r="S1659" s="347">
        <f t="shared" si="309"/>
        <v>0</v>
      </c>
      <c r="T1659" s="347">
        <f t="shared" si="310"/>
        <v>0</v>
      </c>
      <c r="U1659" s="347">
        <f t="shared" si="311"/>
        <v>0</v>
      </c>
      <c r="V1659" s="347">
        <f t="shared" si="312"/>
        <v>0</v>
      </c>
      <c r="W1659" s="347">
        <f t="shared" si="313"/>
        <v>0</v>
      </c>
      <c r="X1659" s="347">
        <f t="shared" si="314"/>
        <v>0</v>
      </c>
      <c r="Y1659" s="347">
        <f t="shared" si="315"/>
        <v>0</v>
      </c>
      <c r="Z1659" s="347">
        <f t="shared" si="316"/>
        <v>0</v>
      </c>
      <c r="AA1659" s="347">
        <f t="shared" si="317"/>
        <v>0</v>
      </c>
      <c r="AB1659" s="347" t="str">
        <f t="shared" si="318"/>
        <v/>
      </c>
      <c r="AC1659" s="347" t="str">
        <f t="shared" si="319"/>
        <v/>
      </c>
      <c r="AD1659" s="347" t="str">
        <f t="shared" si="320"/>
        <v/>
      </c>
      <c r="AE1659" s="347" t="str">
        <f t="shared" si="321"/>
        <v/>
      </c>
    </row>
    <row r="1660" spans="1:31" s="344" customFormat="1" ht="21" customHeight="1" x14ac:dyDescent="0.25">
      <c r="A1660" s="346" t="s">
        <v>14358</v>
      </c>
      <c r="B1660" s="346" t="s">
        <v>17203</v>
      </c>
      <c r="C1660" s="346" t="s">
        <v>14933</v>
      </c>
      <c r="D1660" s="346" t="s">
        <v>4</v>
      </c>
      <c r="E1660" s="346" t="s">
        <v>103</v>
      </c>
      <c r="F1660" s="346">
        <v>3</v>
      </c>
      <c r="G1660" s="346">
        <v>3</v>
      </c>
      <c r="H1660" s="346">
        <v>0</v>
      </c>
      <c r="I1660" s="346" t="s">
        <v>14933</v>
      </c>
      <c r="J1660" s="346"/>
      <c r="K1660" s="346" t="s">
        <v>14934</v>
      </c>
      <c r="L1660" s="346"/>
      <c r="M1660" s="346" t="s">
        <v>14933</v>
      </c>
      <c r="N1660" s="346" t="s">
        <v>14935</v>
      </c>
      <c r="O1660" s="346" t="s">
        <v>14936</v>
      </c>
      <c r="P1660" s="346" t="s">
        <v>14937</v>
      </c>
      <c r="Q1660" s="346" t="s">
        <v>14938</v>
      </c>
      <c r="R1660" s="347">
        <f t="shared" ref="R1660:R1687" si="322">IF(AND($A1660=$B$20,$D1660="PRO",$E1660="POS"),1,0)</f>
        <v>0</v>
      </c>
      <c r="S1660" s="347">
        <f t="shared" ref="S1660:S1687" si="323">IF(AND($A1660=$B$20,$D1660="CFA",$E1660="POS"),1,0)</f>
        <v>0</v>
      </c>
      <c r="T1660" s="347">
        <f t="shared" ref="T1660:T1687" si="324">IF($R1660=0,0,IF(OR(AND($M1660&lt;&gt;"",ISNUMBER(SEARCH($M1660,$B$5))),AND($N1660&lt;&gt;"",ISNUMBER(SEARCH($N1660,$B$5)),OR($O1660="",ISNUMBER(SEARCH($O1660,$B$5))))),1,0))</f>
        <v>0</v>
      </c>
      <c r="U1660" s="347">
        <f t="shared" ref="U1660:U1687" si="325">IF($R1660=0,0,IF(OR(AND($M1660&lt;&gt;"",ISNUMBER(SEARCH($M1660,$B$5&amp;" "&amp;$B$10))),AND($N1660&lt;&gt;"",ISNUMBER(SEARCH($N1660,$B$5&amp;" "&amp;$B$10)),OR($O1660="",ISNUMBER(SEARCH($O1660,$B$5&amp;" "&amp;$B$10))))),1,0))</f>
        <v>0</v>
      </c>
      <c r="V1660" s="347">
        <f t="shared" ref="V1660:V1687" si="326">IF($S1660=0,0,IF(OR(AND($M1660&lt;&gt;"",ISNUMBER(SEARCH($M1660,$D$5))),AND($N1660&lt;&gt;"",ISNUMBER(SEARCH($N1660,$D$5)),OR($O1660="",ISNUMBER(SEARCH($O1660,$D$5))))),1,0))</f>
        <v>0</v>
      </c>
      <c r="W1660" s="347">
        <f t="shared" ref="W1660:W1687" si="327">IF($S1660=0,0,IF(OR(AND($M1660&lt;&gt;"",ISNUMBER(SEARCH($M1660,$D$5&amp;" "&amp;$D$10))),AND($N1660&lt;&gt;"",ISNUMBER(SEARCH($N1660,$D$5&amp;" "&amp;$D$10)),OR($O1660="",ISNUMBER(SEARCH($O1660,$D$5&amp;" "&amp;$D$10))))),1,0))</f>
        <v>0</v>
      </c>
      <c r="X1660" s="347">
        <f t="shared" ref="X1660:X1687" si="328">IF($T1660=1,$G1660,0)</f>
        <v>0</v>
      </c>
      <c r="Y1660" s="347">
        <f t="shared" ref="Y1660:Y1687" si="329">IF($U1660=1,$G1660,0)</f>
        <v>0</v>
      </c>
      <c r="Z1660" s="347">
        <f t="shared" ref="Z1660:Z1687" si="330">IF($V1660=1,$H1660,0)</f>
        <v>0</v>
      </c>
      <c r="AA1660" s="347">
        <f t="shared" ref="AA1660:AA1687" si="331">IF($W1660=1,$H1660,0)</f>
        <v>0</v>
      </c>
      <c r="AB1660" s="347" t="str">
        <f t="shared" ref="AB1660:AB1687" si="332">IF(AND($R1660=1,$T1660=0),$F1660+ROW()/100000,"")</f>
        <v/>
      </c>
      <c r="AC1660" s="347" t="str">
        <f t="shared" ref="AC1660:AC1687" si="333">IF(AND($R1660=1,$U1660=0),$F1660+ROW()/100000,"")</f>
        <v/>
      </c>
      <c r="AD1660" s="347" t="str">
        <f t="shared" ref="AD1660:AD1687" si="334">IF(AND($S1660=1,$V1660=0),$F1660+ROW()/100000,"")</f>
        <v/>
      </c>
      <c r="AE1660" s="347" t="str">
        <f t="shared" ref="AE1660:AE1687" si="335">IF(AND($S1660=1,$W1660=0),$F1660+ROW()/100000,"")</f>
        <v/>
      </c>
    </row>
    <row r="1661" spans="1:31" s="344" customFormat="1" ht="21" customHeight="1" x14ac:dyDescent="0.25">
      <c r="A1661" s="346" t="s">
        <v>14358</v>
      </c>
      <c r="B1661" s="346" t="s">
        <v>17204</v>
      </c>
      <c r="C1661" s="346" t="s">
        <v>14940</v>
      </c>
      <c r="D1661" s="346" t="s">
        <v>4</v>
      </c>
      <c r="E1661" s="346" t="s">
        <v>103</v>
      </c>
      <c r="F1661" s="346">
        <v>4</v>
      </c>
      <c r="G1661" s="346">
        <v>2</v>
      </c>
      <c r="H1661" s="346">
        <v>0</v>
      </c>
      <c r="I1661" s="346" t="s">
        <v>14940</v>
      </c>
      <c r="J1661" s="346"/>
      <c r="K1661" s="346" t="s">
        <v>14941</v>
      </c>
      <c r="L1661" s="346"/>
      <c r="M1661" s="346" t="s">
        <v>14940</v>
      </c>
      <c r="N1661" s="346" t="s">
        <v>126</v>
      </c>
      <c r="O1661" s="346" t="s">
        <v>14942</v>
      </c>
      <c r="P1661" s="346" t="s">
        <v>14943</v>
      </c>
      <c r="Q1661" s="346" t="s">
        <v>14944</v>
      </c>
      <c r="R1661" s="347">
        <f t="shared" si="322"/>
        <v>0</v>
      </c>
      <c r="S1661" s="347">
        <f t="shared" si="323"/>
        <v>0</v>
      </c>
      <c r="T1661" s="347">
        <f t="shared" si="324"/>
        <v>0</v>
      </c>
      <c r="U1661" s="347">
        <f t="shared" si="325"/>
        <v>0</v>
      </c>
      <c r="V1661" s="347">
        <f t="shared" si="326"/>
        <v>0</v>
      </c>
      <c r="W1661" s="347">
        <f t="shared" si="327"/>
        <v>0</v>
      </c>
      <c r="X1661" s="347">
        <f t="shared" si="328"/>
        <v>0</v>
      </c>
      <c r="Y1661" s="347">
        <f t="shared" si="329"/>
        <v>0</v>
      </c>
      <c r="Z1661" s="347">
        <f t="shared" si="330"/>
        <v>0</v>
      </c>
      <c r="AA1661" s="347">
        <f t="shared" si="331"/>
        <v>0</v>
      </c>
      <c r="AB1661" s="347" t="str">
        <f t="shared" si="332"/>
        <v/>
      </c>
      <c r="AC1661" s="347" t="str">
        <f t="shared" si="333"/>
        <v/>
      </c>
      <c r="AD1661" s="347" t="str">
        <f t="shared" si="334"/>
        <v/>
      </c>
      <c r="AE1661" s="347" t="str">
        <f t="shared" si="335"/>
        <v/>
      </c>
    </row>
    <row r="1662" spans="1:31" s="344" customFormat="1" ht="21" customHeight="1" x14ac:dyDescent="0.25">
      <c r="A1662" s="346" t="s">
        <v>14358</v>
      </c>
      <c r="B1662" s="346" t="s">
        <v>17205</v>
      </c>
      <c r="C1662" s="346" t="s">
        <v>17206</v>
      </c>
      <c r="D1662" s="346" t="s">
        <v>4</v>
      </c>
      <c r="E1662" s="346" t="s">
        <v>14954</v>
      </c>
      <c r="F1662" s="346">
        <v>5</v>
      </c>
      <c r="G1662" s="346">
        <v>0</v>
      </c>
      <c r="H1662" s="346">
        <v>0</v>
      </c>
      <c r="I1662" s="346"/>
      <c r="J1662" s="346"/>
      <c r="K1662" s="346"/>
      <c r="L1662" s="346"/>
      <c r="M1662" s="346"/>
      <c r="N1662" s="346"/>
      <c r="O1662" s="346"/>
      <c r="P1662" s="346"/>
      <c r="Q1662" s="346"/>
      <c r="R1662" s="347">
        <f t="shared" si="322"/>
        <v>0</v>
      </c>
      <c r="S1662" s="347">
        <f t="shared" si="323"/>
        <v>0</v>
      </c>
      <c r="T1662" s="347">
        <f t="shared" si="324"/>
        <v>0</v>
      </c>
      <c r="U1662" s="347">
        <f t="shared" si="325"/>
        <v>0</v>
      </c>
      <c r="V1662" s="347">
        <f t="shared" si="326"/>
        <v>0</v>
      </c>
      <c r="W1662" s="347">
        <f t="shared" si="327"/>
        <v>0</v>
      </c>
      <c r="X1662" s="347">
        <f t="shared" si="328"/>
        <v>0</v>
      </c>
      <c r="Y1662" s="347">
        <f t="shared" si="329"/>
        <v>0</v>
      </c>
      <c r="Z1662" s="347">
        <f t="shared" si="330"/>
        <v>0</v>
      </c>
      <c r="AA1662" s="347">
        <f t="shared" si="331"/>
        <v>0</v>
      </c>
      <c r="AB1662" s="347" t="str">
        <f t="shared" si="332"/>
        <v/>
      </c>
      <c r="AC1662" s="347" t="str">
        <f t="shared" si="333"/>
        <v/>
      </c>
      <c r="AD1662" s="347" t="str">
        <f t="shared" si="334"/>
        <v/>
      </c>
      <c r="AE1662" s="347" t="str">
        <f t="shared" si="335"/>
        <v/>
      </c>
    </row>
    <row r="1663" spans="1:31" s="344" customFormat="1" ht="21" customHeight="1" x14ac:dyDescent="0.25">
      <c r="A1663" s="346" t="s">
        <v>14358</v>
      </c>
      <c r="B1663" s="346" t="s">
        <v>17207</v>
      </c>
      <c r="C1663" s="346" t="s">
        <v>15384</v>
      </c>
      <c r="D1663" s="346" t="s">
        <v>1</v>
      </c>
      <c r="E1663" s="346" t="s">
        <v>103</v>
      </c>
      <c r="F1663" s="346">
        <v>1</v>
      </c>
      <c r="G1663" s="346">
        <v>0</v>
      </c>
      <c r="H1663" s="346">
        <v>3</v>
      </c>
      <c r="I1663" s="346"/>
      <c r="J1663" s="346" t="s">
        <v>15384</v>
      </c>
      <c r="K1663" s="346"/>
      <c r="L1663" s="346" t="s">
        <v>15402</v>
      </c>
      <c r="M1663" s="346" t="s">
        <v>15384</v>
      </c>
      <c r="N1663" s="346" t="s">
        <v>15386</v>
      </c>
      <c r="O1663" s="346" t="s">
        <v>15387</v>
      </c>
      <c r="P1663" s="346" t="s">
        <v>15388</v>
      </c>
      <c r="Q1663" s="346" t="s">
        <v>15389</v>
      </c>
      <c r="R1663" s="347">
        <f t="shared" si="322"/>
        <v>0</v>
      </c>
      <c r="S1663" s="347">
        <f t="shared" si="323"/>
        <v>0</v>
      </c>
      <c r="T1663" s="347">
        <f t="shared" si="324"/>
        <v>0</v>
      </c>
      <c r="U1663" s="347">
        <f t="shared" si="325"/>
        <v>0</v>
      </c>
      <c r="V1663" s="347">
        <f t="shared" si="326"/>
        <v>0</v>
      </c>
      <c r="W1663" s="347">
        <f t="shared" si="327"/>
        <v>0</v>
      </c>
      <c r="X1663" s="347">
        <f t="shared" si="328"/>
        <v>0</v>
      </c>
      <c r="Y1663" s="347">
        <f t="shared" si="329"/>
        <v>0</v>
      </c>
      <c r="Z1663" s="347">
        <f t="shared" si="330"/>
        <v>0</v>
      </c>
      <c r="AA1663" s="347">
        <f t="shared" si="331"/>
        <v>0</v>
      </c>
      <c r="AB1663" s="347" t="str">
        <f t="shared" si="332"/>
        <v/>
      </c>
      <c r="AC1663" s="347" t="str">
        <f t="shared" si="333"/>
        <v/>
      </c>
      <c r="AD1663" s="347" t="str">
        <f t="shared" si="334"/>
        <v/>
      </c>
      <c r="AE1663" s="347" t="str">
        <f t="shared" si="335"/>
        <v/>
      </c>
    </row>
    <row r="1664" spans="1:31" s="344" customFormat="1" ht="21" customHeight="1" x14ac:dyDescent="0.25">
      <c r="A1664" s="346" t="s">
        <v>14358</v>
      </c>
      <c r="B1664" s="346" t="s">
        <v>17208</v>
      </c>
      <c r="C1664" s="346" t="s">
        <v>15391</v>
      </c>
      <c r="D1664" s="346" t="s">
        <v>1</v>
      </c>
      <c r="E1664" s="346" t="s">
        <v>103</v>
      </c>
      <c r="F1664" s="346">
        <v>2</v>
      </c>
      <c r="G1664" s="346">
        <v>0</v>
      </c>
      <c r="H1664" s="346">
        <v>3</v>
      </c>
      <c r="I1664" s="346"/>
      <c r="J1664" s="346" t="s">
        <v>15391</v>
      </c>
      <c r="K1664" s="346"/>
      <c r="L1664" s="346" t="s">
        <v>15404</v>
      </c>
      <c r="M1664" s="346" t="s">
        <v>15391</v>
      </c>
      <c r="N1664" s="346" t="s">
        <v>15393</v>
      </c>
      <c r="O1664" s="346" t="s">
        <v>15394</v>
      </c>
      <c r="P1664" s="346" t="s">
        <v>15395</v>
      </c>
      <c r="Q1664" s="346" t="s">
        <v>15396</v>
      </c>
      <c r="R1664" s="347">
        <f t="shared" si="322"/>
        <v>0</v>
      </c>
      <c r="S1664" s="347">
        <f t="shared" si="323"/>
        <v>0</v>
      </c>
      <c r="T1664" s="347">
        <f t="shared" si="324"/>
        <v>0</v>
      </c>
      <c r="U1664" s="347">
        <f t="shared" si="325"/>
        <v>0</v>
      </c>
      <c r="V1664" s="347">
        <f t="shared" si="326"/>
        <v>0</v>
      </c>
      <c r="W1664" s="347">
        <f t="shared" si="327"/>
        <v>0</v>
      </c>
      <c r="X1664" s="347">
        <f t="shared" si="328"/>
        <v>0</v>
      </c>
      <c r="Y1664" s="347">
        <f t="shared" si="329"/>
        <v>0</v>
      </c>
      <c r="Z1664" s="347">
        <f t="shared" si="330"/>
        <v>0</v>
      </c>
      <c r="AA1664" s="347">
        <f t="shared" si="331"/>
        <v>0</v>
      </c>
      <c r="AB1664" s="347" t="str">
        <f t="shared" si="332"/>
        <v/>
      </c>
      <c r="AC1664" s="347" t="str">
        <f t="shared" si="333"/>
        <v/>
      </c>
      <c r="AD1664" s="347" t="str">
        <f t="shared" si="334"/>
        <v/>
      </c>
      <c r="AE1664" s="347" t="str">
        <f t="shared" si="335"/>
        <v/>
      </c>
    </row>
    <row r="1665" spans="1:31" s="344" customFormat="1" ht="21" customHeight="1" x14ac:dyDescent="0.25">
      <c r="A1665" s="346" t="s">
        <v>14358</v>
      </c>
      <c r="B1665" s="346" t="s">
        <v>17209</v>
      </c>
      <c r="C1665" s="346" t="s">
        <v>14940</v>
      </c>
      <c r="D1665" s="346" t="s">
        <v>1</v>
      </c>
      <c r="E1665" s="346" t="s">
        <v>103</v>
      </c>
      <c r="F1665" s="346">
        <v>3</v>
      </c>
      <c r="G1665" s="346">
        <v>0</v>
      </c>
      <c r="H1665" s="346">
        <v>2</v>
      </c>
      <c r="I1665" s="346"/>
      <c r="J1665" s="346" t="s">
        <v>14940</v>
      </c>
      <c r="K1665" s="346"/>
      <c r="L1665" s="346" t="s">
        <v>14957</v>
      </c>
      <c r="M1665" s="346" t="s">
        <v>14940</v>
      </c>
      <c r="N1665" s="346" t="s">
        <v>126</v>
      </c>
      <c r="O1665" s="346" t="s">
        <v>14942</v>
      </c>
      <c r="P1665" s="346" t="s">
        <v>14943</v>
      </c>
      <c r="Q1665" s="346" t="s">
        <v>14944</v>
      </c>
      <c r="R1665" s="347">
        <f t="shared" si="322"/>
        <v>0</v>
      </c>
      <c r="S1665" s="347">
        <f t="shared" si="323"/>
        <v>0</v>
      </c>
      <c r="T1665" s="347">
        <f t="shared" si="324"/>
        <v>0</v>
      </c>
      <c r="U1665" s="347">
        <f t="shared" si="325"/>
        <v>0</v>
      </c>
      <c r="V1665" s="347">
        <f t="shared" si="326"/>
        <v>0</v>
      </c>
      <c r="W1665" s="347">
        <f t="shared" si="327"/>
        <v>0</v>
      </c>
      <c r="X1665" s="347">
        <f t="shared" si="328"/>
        <v>0</v>
      </c>
      <c r="Y1665" s="347">
        <f t="shared" si="329"/>
        <v>0</v>
      </c>
      <c r="Z1665" s="347">
        <f t="shared" si="330"/>
        <v>0</v>
      </c>
      <c r="AA1665" s="347">
        <f t="shared" si="331"/>
        <v>0</v>
      </c>
      <c r="AB1665" s="347" t="str">
        <f t="shared" si="332"/>
        <v/>
      </c>
      <c r="AC1665" s="347" t="str">
        <f t="shared" si="333"/>
        <v/>
      </c>
      <c r="AD1665" s="347" t="str">
        <f t="shared" si="334"/>
        <v/>
      </c>
      <c r="AE1665" s="347" t="str">
        <f t="shared" si="335"/>
        <v/>
      </c>
    </row>
    <row r="1666" spans="1:31" s="344" customFormat="1" ht="21" customHeight="1" x14ac:dyDescent="0.25">
      <c r="A1666" s="346" t="s">
        <v>14358</v>
      </c>
      <c r="B1666" s="346" t="s">
        <v>17210</v>
      </c>
      <c r="C1666" s="346" t="s">
        <v>14946</v>
      </c>
      <c r="D1666" s="346" t="s">
        <v>1</v>
      </c>
      <c r="E1666" s="346" t="s">
        <v>103</v>
      </c>
      <c r="F1666" s="346">
        <v>4</v>
      </c>
      <c r="G1666" s="346">
        <v>0</v>
      </c>
      <c r="H1666" s="346">
        <v>2</v>
      </c>
      <c r="I1666" s="346"/>
      <c r="J1666" s="346" t="s">
        <v>14946</v>
      </c>
      <c r="K1666" s="346"/>
      <c r="L1666" s="346" t="s">
        <v>14959</v>
      </c>
      <c r="M1666" s="346" t="s">
        <v>14946</v>
      </c>
      <c r="N1666" s="346" t="s">
        <v>14948</v>
      </c>
      <c r="O1666" s="346" t="s">
        <v>14949</v>
      </c>
      <c r="P1666" s="346" t="s">
        <v>14950</v>
      </c>
      <c r="Q1666" s="346" t="s">
        <v>14951</v>
      </c>
      <c r="R1666" s="347">
        <f t="shared" si="322"/>
        <v>0</v>
      </c>
      <c r="S1666" s="347">
        <f t="shared" si="323"/>
        <v>0</v>
      </c>
      <c r="T1666" s="347">
        <f t="shared" si="324"/>
        <v>0</v>
      </c>
      <c r="U1666" s="347">
        <f t="shared" si="325"/>
        <v>0</v>
      </c>
      <c r="V1666" s="347">
        <f t="shared" si="326"/>
        <v>0</v>
      </c>
      <c r="W1666" s="347">
        <f t="shared" si="327"/>
        <v>0</v>
      </c>
      <c r="X1666" s="347">
        <f t="shared" si="328"/>
        <v>0</v>
      </c>
      <c r="Y1666" s="347">
        <f t="shared" si="329"/>
        <v>0</v>
      </c>
      <c r="Z1666" s="347">
        <f t="shared" si="330"/>
        <v>0</v>
      </c>
      <c r="AA1666" s="347">
        <f t="shared" si="331"/>
        <v>0</v>
      </c>
      <c r="AB1666" s="347" t="str">
        <f t="shared" si="332"/>
        <v/>
      </c>
      <c r="AC1666" s="347" t="str">
        <f t="shared" si="333"/>
        <v/>
      </c>
      <c r="AD1666" s="347" t="str">
        <f t="shared" si="334"/>
        <v/>
      </c>
      <c r="AE1666" s="347" t="str">
        <f t="shared" si="335"/>
        <v/>
      </c>
    </row>
    <row r="1667" spans="1:31" s="344" customFormat="1" ht="21" customHeight="1" x14ac:dyDescent="0.25">
      <c r="A1667" s="346" t="s">
        <v>14358</v>
      </c>
      <c r="B1667" s="346" t="s">
        <v>17211</v>
      </c>
      <c r="C1667" s="346" t="s">
        <v>17212</v>
      </c>
      <c r="D1667" s="346" t="s">
        <v>1</v>
      </c>
      <c r="E1667" s="346" t="s">
        <v>14954</v>
      </c>
      <c r="F1667" s="346">
        <v>5</v>
      </c>
      <c r="G1667" s="346">
        <v>0</v>
      </c>
      <c r="H1667" s="346">
        <v>0</v>
      </c>
      <c r="I1667" s="346"/>
      <c r="J1667" s="346"/>
      <c r="K1667" s="346"/>
      <c r="L1667" s="346"/>
      <c r="M1667" s="346"/>
      <c r="N1667" s="346"/>
      <c r="O1667" s="346"/>
      <c r="P1667" s="346"/>
      <c r="Q1667" s="346"/>
      <c r="R1667" s="347">
        <f t="shared" si="322"/>
        <v>0</v>
      </c>
      <c r="S1667" s="347">
        <f t="shared" si="323"/>
        <v>0</v>
      </c>
      <c r="T1667" s="347">
        <f t="shared" si="324"/>
        <v>0</v>
      </c>
      <c r="U1667" s="347">
        <f t="shared" si="325"/>
        <v>0</v>
      </c>
      <c r="V1667" s="347">
        <f t="shared" si="326"/>
        <v>0</v>
      </c>
      <c r="W1667" s="347">
        <f t="shared" si="327"/>
        <v>0</v>
      </c>
      <c r="X1667" s="347">
        <f t="shared" si="328"/>
        <v>0</v>
      </c>
      <c r="Y1667" s="347">
        <f t="shared" si="329"/>
        <v>0</v>
      </c>
      <c r="Z1667" s="347">
        <f t="shared" si="330"/>
        <v>0</v>
      </c>
      <c r="AA1667" s="347">
        <f t="shared" si="331"/>
        <v>0</v>
      </c>
      <c r="AB1667" s="347" t="str">
        <f t="shared" si="332"/>
        <v/>
      </c>
      <c r="AC1667" s="347" t="str">
        <f t="shared" si="333"/>
        <v/>
      </c>
      <c r="AD1667" s="347" t="str">
        <f t="shared" si="334"/>
        <v/>
      </c>
      <c r="AE1667" s="347" t="str">
        <f t="shared" si="335"/>
        <v/>
      </c>
    </row>
    <row r="1668" spans="1:31" s="344" customFormat="1" ht="21" customHeight="1" x14ac:dyDescent="0.25">
      <c r="A1668" s="346" t="s">
        <v>13635</v>
      </c>
      <c r="B1668" s="346" t="s">
        <v>17213</v>
      </c>
      <c r="C1668" s="346" t="s">
        <v>15410</v>
      </c>
      <c r="D1668" s="346" t="s">
        <v>4</v>
      </c>
      <c r="E1668" s="346" t="s">
        <v>103</v>
      </c>
      <c r="F1668" s="346">
        <v>1</v>
      </c>
      <c r="G1668" s="346">
        <v>4</v>
      </c>
      <c r="H1668" s="346">
        <v>0</v>
      </c>
      <c r="I1668" s="346" t="s">
        <v>15410</v>
      </c>
      <c r="J1668" s="346"/>
      <c r="K1668" s="346" t="s">
        <v>15411</v>
      </c>
      <c r="L1668" s="346"/>
      <c r="M1668" s="346" t="s">
        <v>15410</v>
      </c>
      <c r="N1668" s="346" t="s">
        <v>15412</v>
      </c>
      <c r="O1668" s="346"/>
      <c r="P1668" s="346"/>
      <c r="Q1668" s="346"/>
      <c r="R1668" s="347">
        <f t="shared" si="322"/>
        <v>0</v>
      </c>
      <c r="S1668" s="347">
        <f t="shared" si="323"/>
        <v>0</v>
      </c>
      <c r="T1668" s="347">
        <f t="shared" si="324"/>
        <v>0</v>
      </c>
      <c r="U1668" s="347">
        <f t="shared" si="325"/>
        <v>0</v>
      </c>
      <c r="V1668" s="347">
        <f t="shared" si="326"/>
        <v>0</v>
      </c>
      <c r="W1668" s="347">
        <f t="shared" si="327"/>
        <v>0</v>
      </c>
      <c r="X1668" s="347">
        <f t="shared" si="328"/>
        <v>0</v>
      </c>
      <c r="Y1668" s="347">
        <f t="shared" si="329"/>
        <v>0</v>
      </c>
      <c r="Z1668" s="347">
        <f t="shared" si="330"/>
        <v>0</v>
      </c>
      <c r="AA1668" s="347">
        <f t="shared" si="331"/>
        <v>0</v>
      </c>
      <c r="AB1668" s="347" t="str">
        <f t="shared" si="332"/>
        <v/>
      </c>
      <c r="AC1668" s="347" t="str">
        <f t="shared" si="333"/>
        <v/>
      </c>
      <c r="AD1668" s="347" t="str">
        <f t="shared" si="334"/>
        <v/>
      </c>
      <c r="AE1668" s="347" t="str">
        <f t="shared" si="335"/>
        <v/>
      </c>
    </row>
    <row r="1669" spans="1:31" s="344" customFormat="1" ht="21" customHeight="1" x14ac:dyDescent="0.25">
      <c r="A1669" s="346" t="s">
        <v>13635</v>
      </c>
      <c r="B1669" s="346" t="s">
        <v>17214</v>
      </c>
      <c r="C1669" s="346" t="s">
        <v>15414</v>
      </c>
      <c r="D1669" s="346" t="s">
        <v>4</v>
      </c>
      <c r="E1669" s="346" t="s">
        <v>103</v>
      </c>
      <c r="F1669" s="346">
        <v>2</v>
      </c>
      <c r="G1669" s="346">
        <v>3</v>
      </c>
      <c r="H1669" s="346">
        <v>0</v>
      </c>
      <c r="I1669" s="346" t="s">
        <v>15414</v>
      </c>
      <c r="J1669" s="346"/>
      <c r="K1669" s="346" t="s">
        <v>15415</v>
      </c>
      <c r="L1669" s="346"/>
      <c r="M1669" s="346" t="s">
        <v>15414</v>
      </c>
      <c r="N1669" s="346" t="s">
        <v>15412</v>
      </c>
      <c r="O1669" s="346"/>
      <c r="P1669" s="346"/>
      <c r="Q1669" s="346"/>
      <c r="R1669" s="347">
        <f t="shared" si="322"/>
        <v>0</v>
      </c>
      <c r="S1669" s="347">
        <f t="shared" si="323"/>
        <v>0</v>
      </c>
      <c r="T1669" s="347">
        <f t="shared" si="324"/>
        <v>0</v>
      </c>
      <c r="U1669" s="347">
        <f t="shared" si="325"/>
        <v>0</v>
      </c>
      <c r="V1669" s="347">
        <f t="shared" si="326"/>
        <v>0</v>
      </c>
      <c r="W1669" s="347">
        <f t="shared" si="327"/>
        <v>0</v>
      </c>
      <c r="X1669" s="347">
        <f t="shared" si="328"/>
        <v>0</v>
      </c>
      <c r="Y1669" s="347">
        <f t="shared" si="329"/>
        <v>0</v>
      </c>
      <c r="Z1669" s="347">
        <f t="shared" si="330"/>
        <v>0</v>
      </c>
      <c r="AA1669" s="347">
        <f t="shared" si="331"/>
        <v>0</v>
      </c>
      <c r="AB1669" s="347" t="str">
        <f t="shared" si="332"/>
        <v/>
      </c>
      <c r="AC1669" s="347" t="str">
        <f t="shared" si="333"/>
        <v/>
      </c>
      <c r="AD1669" s="347" t="str">
        <f t="shared" si="334"/>
        <v/>
      </c>
      <c r="AE1669" s="347" t="str">
        <f t="shared" si="335"/>
        <v/>
      </c>
    </row>
    <row r="1670" spans="1:31" s="344" customFormat="1" ht="21" customHeight="1" x14ac:dyDescent="0.25">
      <c r="A1670" s="346" t="s">
        <v>13635</v>
      </c>
      <c r="B1670" s="346" t="s">
        <v>17215</v>
      </c>
      <c r="C1670" s="346" t="s">
        <v>14933</v>
      </c>
      <c r="D1670" s="346" t="s">
        <v>4</v>
      </c>
      <c r="E1670" s="346" t="s">
        <v>103</v>
      </c>
      <c r="F1670" s="346">
        <v>3</v>
      </c>
      <c r="G1670" s="346">
        <v>3</v>
      </c>
      <c r="H1670" s="346">
        <v>0</v>
      </c>
      <c r="I1670" s="346" t="s">
        <v>14933</v>
      </c>
      <c r="J1670" s="346"/>
      <c r="K1670" s="346" t="s">
        <v>14934</v>
      </c>
      <c r="L1670" s="346"/>
      <c r="M1670" s="346" t="s">
        <v>14933</v>
      </c>
      <c r="N1670" s="346" t="s">
        <v>14935</v>
      </c>
      <c r="O1670" s="346" t="s">
        <v>14936</v>
      </c>
      <c r="P1670" s="346" t="s">
        <v>14937</v>
      </c>
      <c r="Q1670" s="346" t="s">
        <v>14938</v>
      </c>
      <c r="R1670" s="347">
        <f t="shared" si="322"/>
        <v>0</v>
      </c>
      <c r="S1670" s="347">
        <f t="shared" si="323"/>
        <v>0</v>
      </c>
      <c r="T1670" s="347">
        <f t="shared" si="324"/>
        <v>0</v>
      </c>
      <c r="U1670" s="347">
        <f t="shared" si="325"/>
        <v>0</v>
      </c>
      <c r="V1670" s="347">
        <f t="shared" si="326"/>
        <v>0</v>
      </c>
      <c r="W1670" s="347">
        <f t="shared" si="327"/>
        <v>0</v>
      </c>
      <c r="X1670" s="347">
        <f t="shared" si="328"/>
        <v>0</v>
      </c>
      <c r="Y1670" s="347">
        <f t="shared" si="329"/>
        <v>0</v>
      </c>
      <c r="Z1670" s="347">
        <f t="shared" si="330"/>
        <v>0</v>
      </c>
      <c r="AA1670" s="347">
        <f t="shared" si="331"/>
        <v>0</v>
      </c>
      <c r="AB1670" s="347" t="str">
        <f t="shared" si="332"/>
        <v/>
      </c>
      <c r="AC1670" s="347" t="str">
        <f t="shared" si="333"/>
        <v/>
      </c>
      <c r="AD1670" s="347" t="str">
        <f t="shared" si="334"/>
        <v/>
      </c>
      <c r="AE1670" s="347" t="str">
        <f t="shared" si="335"/>
        <v/>
      </c>
    </row>
    <row r="1671" spans="1:31" s="344" customFormat="1" ht="21" customHeight="1" x14ac:dyDescent="0.25">
      <c r="A1671" s="346" t="s">
        <v>13635</v>
      </c>
      <c r="B1671" s="346" t="s">
        <v>17216</v>
      </c>
      <c r="C1671" s="346" t="s">
        <v>14940</v>
      </c>
      <c r="D1671" s="346" t="s">
        <v>4</v>
      </c>
      <c r="E1671" s="346" t="s">
        <v>103</v>
      </c>
      <c r="F1671" s="346">
        <v>4</v>
      </c>
      <c r="G1671" s="346">
        <v>2</v>
      </c>
      <c r="H1671" s="346">
        <v>0</v>
      </c>
      <c r="I1671" s="346" t="s">
        <v>14940</v>
      </c>
      <c r="J1671" s="346"/>
      <c r="K1671" s="346" t="s">
        <v>14941</v>
      </c>
      <c r="L1671" s="346"/>
      <c r="M1671" s="346" t="s">
        <v>14940</v>
      </c>
      <c r="N1671" s="346" t="s">
        <v>126</v>
      </c>
      <c r="O1671" s="346" t="s">
        <v>14942</v>
      </c>
      <c r="P1671" s="346" t="s">
        <v>14943</v>
      </c>
      <c r="Q1671" s="346" t="s">
        <v>14944</v>
      </c>
      <c r="R1671" s="347">
        <f t="shared" si="322"/>
        <v>0</v>
      </c>
      <c r="S1671" s="347">
        <f t="shared" si="323"/>
        <v>0</v>
      </c>
      <c r="T1671" s="347">
        <f t="shared" si="324"/>
        <v>0</v>
      </c>
      <c r="U1671" s="347">
        <f t="shared" si="325"/>
        <v>0</v>
      </c>
      <c r="V1671" s="347">
        <f t="shared" si="326"/>
        <v>0</v>
      </c>
      <c r="W1671" s="347">
        <f t="shared" si="327"/>
        <v>0</v>
      </c>
      <c r="X1671" s="347">
        <f t="shared" si="328"/>
        <v>0</v>
      </c>
      <c r="Y1671" s="347">
        <f t="shared" si="329"/>
        <v>0</v>
      </c>
      <c r="Z1671" s="347">
        <f t="shared" si="330"/>
        <v>0</v>
      </c>
      <c r="AA1671" s="347">
        <f t="shared" si="331"/>
        <v>0</v>
      </c>
      <c r="AB1671" s="347" t="str">
        <f t="shared" si="332"/>
        <v/>
      </c>
      <c r="AC1671" s="347" t="str">
        <f t="shared" si="333"/>
        <v/>
      </c>
      <c r="AD1671" s="347" t="str">
        <f t="shared" si="334"/>
        <v/>
      </c>
      <c r="AE1671" s="347" t="str">
        <f t="shared" si="335"/>
        <v/>
      </c>
    </row>
    <row r="1672" spans="1:31" s="344" customFormat="1" ht="21" customHeight="1" x14ac:dyDescent="0.25">
      <c r="A1672" s="346" t="s">
        <v>13635</v>
      </c>
      <c r="B1672" s="346" t="s">
        <v>17217</v>
      </c>
      <c r="C1672" s="346" t="s">
        <v>17218</v>
      </c>
      <c r="D1672" s="346" t="s">
        <v>4</v>
      </c>
      <c r="E1672" s="346" t="s">
        <v>14954</v>
      </c>
      <c r="F1672" s="346">
        <v>5</v>
      </c>
      <c r="G1672" s="346">
        <v>0</v>
      </c>
      <c r="H1672" s="346">
        <v>0</v>
      </c>
      <c r="I1672" s="346"/>
      <c r="J1672" s="346"/>
      <c r="K1672" s="346"/>
      <c r="L1672" s="346"/>
      <c r="M1672" s="346"/>
      <c r="N1672" s="346"/>
      <c r="O1672" s="346"/>
      <c r="P1672" s="346"/>
      <c r="Q1672" s="346"/>
      <c r="R1672" s="347">
        <f t="shared" si="322"/>
        <v>0</v>
      </c>
      <c r="S1672" s="347">
        <f t="shared" si="323"/>
        <v>0</v>
      </c>
      <c r="T1672" s="347">
        <f t="shared" si="324"/>
        <v>0</v>
      </c>
      <c r="U1672" s="347">
        <f t="shared" si="325"/>
        <v>0</v>
      </c>
      <c r="V1672" s="347">
        <f t="shared" si="326"/>
        <v>0</v>
      </c>
      <c r="W1672" s="347">
        <f t="shared" si="327"/>
        <v>0</v>
      </c>
      <c r="X1672" s="347">
        <f t="shared" si="328"/>
        <v>0</v>
      </c>
      <c r="Y1672" s="347">
        <f t="shared" si="329"/>
        <v>0</v>
      </c>
      <c r="Z1672" s="347">
        <f t="shared" si="330"/>
        <v>0</v>
      </c>
      <c r="AA1672" s="347">
        <f t="shared" si="331"/>
        <v>0</v>
      </c>
      <c r="AB1672" s="347" t="str">
        <f t="shared" si="332"/>
        <v/>
      </c>
      <c r="AC1672" s="347" t="str">
        <f t="shared" si="333"/>
        <v/>
      </c>
      <c r="AD1672" s="347" t="str">
        <f t="shared" si="334"/>
        <v/>
      </c>
      <c r="AE1672" s="347" t="str">
        <f t="shared" si="335"/>
        <v/>
      </c>
    </row>
    <row r="1673" spans="1:31" s="344" customFormat="1" ht="21" customHeight="1" x14ac:dyDescent="0.25">
      <c r="A1673" s="346" t="s">
        <v>13635</v>
      </c>
      <c r="B1673" s="346" t="s">
        <v>17219</v>
      </c>
      <c r="C1673" s="346" t="s">
        <v>15410</v>
      </c>
      <c r="D1673" s="346" t="s">
        <v>1</v>
      </c>
      <c r="E1673" s="346" t="s">
        <v>103</v>
      </c>
      <c r="F1673" s="346">
        <v>1</v>
      </c>
      <c r="G1673" s="346">
        <v>0</v>
      </c>
      <c r="H1673" s="346">
        <v>3</v>
      </c>
      <c r="I1673" s="346"/>
      <c r="J1673" s="346" t="s">
        <v>15410</v>
      </c>
      <c r="K1673" s="346"/>
      <c r="L1673" s="346" t="s">
        <v>15421</v>
      </c>
      <c r="M1673" s="346" t="s">
        <v>15410</v>
      </c>
      <c r="N1673" s="346" t="s">
        <v>15412</v>
      </c>
      <c r="O1673" s="346"/>
      <c r="P1673" s="346"/>
      <c r="Q1673" s="346"/>
      <c r="R1673" s="347">
        <f t="shared" si="322"/>
        <v>0</v>
      </c>
      <c r="S1673" s="347">
        <f t="shared" si="323"/>
        <v>0</v>
      </c>
      <c r="T1673" s="347">
        <f t="shared" si="324"/>
        <v>0</v>
      </c>
      <c r="U1673" s="347">
        <f t="shared" si="325"/>
        <v>0</v>
      </c>
      <c r="V1673" s="347">
        <f t="shared" si="326"/>
        <v>0</v>
      </c>
      <c r="W1673" s="347">
        <f t="shared" si="327"/>
        <v>0</v>
      </c>
      <c r="X1673" s="347">
        <f t="shared" si="328"/>
        <v>0</v>
      </c>
      <c r="Y1673" s="347">
        <f t="shared" si="329"/>
        <v>0</v>
      </c>
      <c r="Z1673" s="347">
        <f t="shared" si="330"/>
        <v>0</v>
      </c>
      <c r="AA1673" s="347">
        <f t="shared" si="331"/>
        <v>0</v>
      </c>
      <c r="AB1673" s="347" t="str">
        <f t="shared" si="332"/>
        <v/>
      </c>
      <c r="AC1673" s="347" t="str">
        <f t="shared" si="333"/>
        <v/>
      </c>
      <c r="AD1673" s="347" t="str">
        <f t="shared" si="334"/>
        <v/>
      </c>
      <c r="AE1673" s="347" t="str">
        <f t="shared" si="335"/>
        <v/>
      </c>
    </row>
    <row r="1674" spans="1:31" s="344" customFormat="1" ht="21" customHeight="1" x14ac:dyDescent="0.25">
      <c r="A1674" s="346" t="s">
        <v>13635</v>
      </c>
      <c r="B1674" s="346" t="s">
        <v>17220</v>
      </c>
      <c r="C1674" s="346" t="s">
        <v>15414</v>
      </c>
      <c r="D1674" s="346" t="s">
        <v>1</v>
      </c>
      <c r="E1674" s="346" t="s">
        <v>103</v>
      </c>
      <c r="F1674" s="346">
        <v>2</v>
      </c>
      <c r="G1674" s="346">
        <v>0</v>
      </c>
      <c r="H1674" s="346">
        <v>3</v>
      </c>
      <c r="I1674" s="346"/>
      <c r="J1674" s="346" t="s">
        <v>15414</v>
      </c>
      <c r="K1674" s="346"/>
      <c r="L1674" s="346" t="s">
        <v>15423</v>
      </c>
      <c r="M1674" s="346" t="s">
        <v>15414</v>
      </c>
      <c r="N1674" s="346" t="s">
        <v>15412</v>
      </c>
      <c r="O1674" s="346"/>
      <c r="P1674" s="346"/>
      <c r="Q1674" s="346"/>
      <c r="R1674" s="347">
        <f t="shared" si="322"/>
        <v>0</v>
      </c>
      <c r="S1674" s="347">
        <f t="shared" si="323"/>
        <v>0</v>
      </c>
      <c r="T1674" s="347">
        <f t="shared" si="324"/>
        <v>0</v>
      </c>
      <c r="U1674" s="347">
        <f t="shared" si="325"/>
        <v>0</v>
      </c>
      <c r="V1674" s="347">
        <f t="shared" si="326"/>
        <v>0</v>
      </c>
      <c r="W1674" s="347">
        <f t="shared" si="327"/>
        <v>0</v>
      </c>
      <c r="X1674" s="347">
        <f t="shared" si="328"/>
        <v>0</v>
      </c>
      <c r="Y1674" s="347">
        <f t="shared" si="329"/>
        <v>0</v>
      </c>
      <c r="Z1674" s="347">
        <f t="shared" si="330"/>
        <v>0</v>
      </c>
      <c r="AA1674" s="347">
        <f t="shared" si="331"/>
        <v>0</v>
      </c>
      <c r="AB1674" s="347" t="str">
        <f t="shared" si="332"/>
        <v/>
      </c>
      <c r="AC1674" s="347" t="str">
        <f t="shared" si="333"/>
        <v/>
      </c>
      <c r="AD1674" s="347" t="str">
        <f t="shared" si="334"/>
        <v/>
      </c>
      <c r="AE1674" s="347" t="str">
        <f t="shared" si="335"/>
        <v/>
      </c>
    </row>
    <row r="1675" spans="1:31" s="344" customFormat="1" ht="21" customHeight="1" x14ac:dyDescent="0.25">
      <c r="A1675" s="346" t="s">
        <v>13635</v>
      </c>
      <c r="B1675" s="346" t="s">
        <v>17221</v>
      </c>
      <c r="C1675" s="346" t="s">
        <v>14940</v>
      </c>
      <c r="D1675" s="346" t="s">
        <v>1</v>
      </c>
      <c r="E1675" s="346" t="s">
        <v>103</v>
      </c>
      <c r="F1675" s="346">
        <v>3</v>
      </c>
      <c r="G1675" s="346">
        <v>0</v>
      </c>
      <c r="H1675" s="346">
        <v>2</v>
      </c>
      <c r="I1675" s="346"/>
      <c r="J1675" s="346" t="s">
        <v>14940</v>
      </c>
      <c r="K1675" s="346"/>
      <c r="L1675" s="346" t="s">
        <v>14957</v>
      </c>
      <c r="M1675" s="346" t="s">
        <v>14940</v>
      </c>
      <c r="N1675" s="346" t="s">
        <v>126</v>
      </c>
      <c r="O1675" s="346" t="s">
        <v>14942</v>
      </c>
      <c r="P1675" s="346" t="s">
        <v>14943</v>
      </c>
      <c r="Q1675" s="346" t="s">
        <v>14944</v>
      </c>
      <c r="R1675" s="347">
        <f t="shared" si="322"/>
        <v>0</v>
      </c>
      <c r="S1675" s="347">
        <f t="shared" si="323"/>
        <v>0</v>
      </c>
      <c r="T1675" s="347">
        <f t="shared" si="324"/>
        <v>0</v>
      </c>
      <c r="U1675" s="347">
        <f t="shared" si="325"/>
        <v>0</v>
      </c>
      <c r="V1675" s="347">
        <f t="shared" si="326"/>
        <v>0</v>
      </c>
      <c r="W1675" s="347">
        <f t="shared" si="327"/>
        <v>0</v>
      </c>
      <c r="X1675" s="347">
        <f t="shared" si="328"/>
        <v>0</v>
      </c>
      <c r="Y1675" s="347">
        <f t="shared" si="329"/>
        <v>0</v>
      </c>
      <c r="Z1675" s="347">
        <f t="shared" si="330"/>
        <v>0</v>
      </c>
      <c r="AA1675" s="347">
        <f t="shared" si="331"/>
        <v>0</v>
      </c>
      <c r="AB1675" s="347" t="str">
        <f t="shared" si="332"/>
        <v/>
      </c>
      <c r="AC1675" s="347" t="str">
        <f t="shared" si="333"/>
        <v/>
      </c>
      <c r="AD1675" s="347" t="str">
        <f t="shared" si="334"/>
        <v/>
      </c>
      <c r="AE1675" s="347" t="str">
        <f t="shared" si="335"/>
        <v/>
      </c>
    </row>
    <row r="1676" spans="1:31" s="344" customFormat="1" ht="21" customHeight="1" x14ac:dyDescent="0.25">
      <c r="A1676" s="346" t="s">
        <v>13635</v>
      </c>
      <c r="B1676" s="346" t="s">
        <v>17222</v>
      </c>
      <c r="C1676" s="346" t="s">
        <v>14946</v>
      </c>
      <c r="D1676" s="346" t="s">
        <v>1</v>
      </c>
      <c r="E1676" s="346" t="s">
        <v>103</v>
      </c>
      <c r="F1676" s="346">
        <v>4</v>
      </c>
      <c r="G1676" s="346">
        <v>0</v>
      </c>
      <c r="H1676" s="346">
        <v>2</v>
      </c>
      <c r="I1676" s="346"/>
      <c r="J1676" s="346" t="s">
        <v>14946</v>
      </c>
      <c r="K1676" s="346"/>
      <c r="L1676" s="346" t="s">
        <v>14959</v>
      </c>
      <c r="M1676" s="346" t="s">
        <v>14946</v>
      </c>
      <c r="N1676" s="346" t="s">
        <v>14948</v>
      </c>
      <c r="O1676" s="346" t="s">
        <v>14949</v>
      </c>
      <c r="P1676" s="346" t="s">
        <v>14950</v>
      </c>
      <c r="Q1676" s="346" t="s">
        <v>14951</v>
      </c>
      <c r="R1676" s="347">
        <f t="shared" si="322"/>
        <v>0</v>
      </c>
      <c r="S1676" s="347">
        <f t="shared" si="323"/>
        <v>0</v>
      </c>
      <c r="T1676" s="347">
        <f t="shared" si="324"/>
        <v>0</v>
      </c>
      <c r="U1676" s="347">
        <f t="shared" si="325"/>
        <v>0</v>
      </c>
      <c r="V1676" s="347">
        <f t="shared" si="326"/>
        <v>0</v>
      </c>
      <c r="W1676" s="347">
        <f t="shared" si="327"/>
        <v>0</v>
      </c>
      <c r="X1676" s="347">
        <f t="shared" si="328"/>
        <v>0</v>
      </c>
      <c r="Y1676" s="347">
        <f t="shared" si="329"/>
        <v>0</v>
      </c>
      <c r="Z1676" s="347">
        <f t="shared" si="330"/>
        <v>0</v>
      </c>
      <c r="AA1676" s="347">
        <f t="shared" si="331"/>
        <v>0</v>
      </c>
      <c r="AB1676" s="347" t="str">
        <f t="shared" si="332"/>
        <v/>
      </c>
      <c r="AC1676" s="347" t="str">
        <f t="shared" si="333"/>
        <v/>
      </c>
      <c r="AD1676" s="347" t="str">
        <f t="shared" si="334"/>
        <v/>
      </c>
      <c r="AE1676" s="347" t="str">
        <f t="shared" si="335"/>
        <v/>
      </c>
    </row>
    <row r="1677" spans="1:31" s="344" customFormat="1" ht="21" customHeight="1" x14ac:dyDescent="0.25">
      <c r="A1677" s="346" t="s">
        <v>13635</v>
      </c>
      <c r="B1677" s="346" t="s">
        <v>17223</v>
      </c>
      <c r="C1677" s="346" t="s">
        <v>17224</v>
      </c>
      <c r="D1677" s="346" t="s">
        <v>1</v>
      </c>
      <c r="E1677" s="346" t="s">
        <v>14954</v>
      </c>
      <c r="F1677" s="346">
        <v>5</v>
      </c>
      <c r="G1677" s="346">
        <v>0</v>
      </c>
      <c r="H1677" s="346">
        <v>0</v>
      </c>
      <c r="I1677" s="346"/>
      <c r="J1677" s="346"/>
      <c r="K1677" s="346"/>
      <c r="L1677" s="346"/>
      <c r="M1677" s="346"/>
      <c r="N1677" s="346"/>
      <c r="O1677" s="346"/>
      <c r="P1677" s="346"/>
      <c r="Q1677" s="346"/>
      <c r="R1677" s="347">
        <f t="shared" si="322"/>
        <v>0</v>
      </c>
      <c r="S1677" s="347">
        <f t="shared" si="323"/>
        <v>0</v>
      </c>
      <c r="T1677" s="347">
        <f t="shared" si="324"/>
        <v>0</v>
      </c>
      <c r="U1677" s="347">
        <f t="shared" si="325"/>
        <v>0</v>
      </c>
      <c r="V1677" s="347">
        <f t="shared" si="326"/>
        <v>0</v>
      </c>
      <c r="W1677" s="347">
        <f t="shared" si="327"/>
        <v>0</v>
      </c>
      <c r="X1677" s="347">
        <f t="shared" si="328"/>
        <v>0</v>
      </c>
      <c r="Y1677" s="347">
        <f t="shared" si="329"/>
        <v>0</v>
      </c>
      <c r="Z1677" s="347">
        <f t="shared" si="330"/>
        <v>0</v>
      </c>
      <c r="AA1677" s="347">
        <f t="shared" si="331"/>
        <v>0</v>
      </c>
      <c r="AB1677" s="347" t="str">
        <f t="shared" si="332"/>
        <v/>
      </c>
      <c r="AC1677" s="347" t="str">
        <f t="shared" si="333"/>
        <v/>
      </c>
      <c r="AD1677" s="347" t="str">
        <f t="shared" si="334"/>
        <v/>
      </c>
      <c r="AE1677" s="347" t="str">
        <f t="shared" si="335"/>
        <v/>
      </c>
    </row>
    <row r="1678" spans="1:31" s="344" customFormat="1" ht="21" customHeight="1" x14ac:dyDescent="0.25">
      <c r="A1678" s="346" t="s">
        <v>13719</v>
      </c>
      <c r="B1678" s="346" t="s">
        <v>17225</v>
      </c>
      <c r="C1678" s="346" t="s">
        <v>15429</v>
      </c>
      <c r="D1678" s="346" t="s">
        <v>4</v>
      </c>
      <c r="E1678" s="346" t="s">
        <v>103</v>
      </c>
      <c r="F1678" s="346">
        <v>1</v>
      </c>
      <c r="G1678" s="346">
        <v>4</v>
      </c>
      <c r="H1678" s="346">
        <v>0</v>
      </c>
      <c r="I1678" s="346" t="s">
        <v>15429</v>
      </c>
      <c r="J1678" s="346"/>
      <c r="K1678" s="346" t="s">
        <v>15430</v>
      </c>
      <c r="L1678" s="346"/>
      <c r="M1678" s="346" t="s">
        <v>15429</v>
      </c>
      <c r="N1678" s="346" t="s">
        <v>15431</v>
      </c>
      <c r="O1678" s="346" t="s">
        <v>15432</v>
      </c>
      <c r="P1678" s="346" t="s">
        <v>15433</v>
      </c>
      <c r="Q1678" s="346" t="s">
        <v>15434</v>
      </c>
      <c r="R1678" s="347">
        <f t="shared" si="322"/>
        <v>0</v>
      </c>
      <c r="S1678" s="347">
        <f t="shared" si="323"/>
        <v>0</v>
      </c>
      <c r="T1678" s="347">
        <f t="shared" si="324"/>
        <v>0</v>
      </c>
      <c r="U1678" s="347">
        <f t="shared" si="325"/>
        <v>0</v>
      </c>
      <c r="V1678" s="347">
        <f t="shared" si="326"/>
        <v>0</v>
      </c>
      <c r="W1678" s="347">
        <f t="shared" si="327"/>
        <v>0</v>
      </c>
      <c r="X1678" s="347">
        <f t="shared" si="328"/>
        <v>0</v>
      </c>
      <c r="Y1678" s="347">
        <f t="shared" si="329"/>
        <v>0</v>
      </c>
      <c r="Z1678" s="347">
        <f t="shared" si="330"/>
        <v>0</v>
      </c>
      <c r="AA1678" s="347">
        <f t="shared" si="331"/>
        <v>0</v>
      </c>
      <c r="AB1678" s="347" t="str">
        <f t="shared" si="332"/>
        <v/>
      </c>
      <c r="AC1678" s="347" t="str">
        <f t="shared" si="333"/>
        <v/>
      </c>
      <c r="AD1678" s="347" t="str">
        <f t="shared" si="334"/>
        <v/>
      </c>
      <c r="AE1678" s="347" t="str">
        <f t="shared" si="335"/>
        <v/>
      </c>
    </row>
    <row r="1679" spans="1:31" s="344" customFormat="1" ht="21" customHeight="1" x14ac:dyDescent="0.25">
      <c r="A1679" s="346" t="s">
        <v>13719</v>
      </c>
      <c r="B1679" s="346" t="s">
        <v>17226</v>
      </c>
      <c r="C1679" s="346" t="s">
        <v>15436</v>
      </c>
      <c r="D1679" s="346" t="s">
        <v>4</v>
      </c>
      <c r="E1679" s="346" t="s">
        <v>103</v>
      </c>
      <c r="F1679" s="346">
        <v>2</v>
      </c>
      <c r="G1679" s="346">
        <v>4</v>
      </c>
      <c r="H1679" s="346">
        <v>0</v>
      </c>
      <c r="I1679" s="346" t="s">
        <v>15436</v>
      </c>
      <c r="J1679" s="346"/>
      <c r="K1679" s="346" t="s">
        <v>15437</v>
      </c>
      <c r="L1679" s="346"/>
      <c r="M1679" s="346" t="s">
        <v>15436</v>
      </c>
      <c r="N1679" s="346" t="s">
        <v>15438</v>
      </c>
      <c r="O1679" s="346" t="s">
        <v>15439</v>
      </c>
      <c r="P1679" s="346" t="s">
        <v>15440</v>
      </c>
      <c r="Q1679" s="346" t="s">
        <v>15441</v>
      </c>
      <c r="R1679" s="347">
        <f t="shared" si="322"/>
        <v>0</v>
      </c>
      <c r="S1679" s="347">
        <f t="shared" si="323"/>
        <v>0</v>
      </c>
      <c r="T1679" s="347">
        <f t="shared" si="324"/>
        <v>0</v>
      </c>
      <c r="U1679" s="347">
        <f t="shared" si="325"/>
        <v>0</v>
      </c>
      <c r="V1679" s="347">
        <f t="shared" si="326"/>
        <v>0</v>
      </c>
      <c r="W1679" s="347">
        <f t="shared" si="327"/>
        <v>0</v>
      </c>
      <c r="X1679" s="347">
        <f t="shared" si="328"/>
        <v>0</v>
      </c>
      <c r="Y1679" s="347">
        <f t="shared" si="329"/>
        <v>0</v>
      </c>
      <c r="Z1679" s="347">
        <f t="shared" si="330"/>
        <v>0</v>
      </c>
      <c r="AA1679" s="347">
        <f t="shared" si="331"/>
        <v>0</v>
      </c>
      <c r="AB1679" s="347" t="str">
        <f t="shared" si="332"/>
        <v/>
      </c>
      <c r="AC1679" s="347" t="str">
        <f t="shared" si="333"/>
        <v/>
      </c>
      <c r="AD1679" s="347" t="str">
        <f t="shared" si="334"/>
        <v/>
      </c>
      <c r="AE1679" s="347" t="str">
        <f t="shared" si="335"/>
        <v/>
      </c>
    </row>
    <row r="1680" spans="1:31" s="344" customFormat="1" ht="21" customHeight="1" x14ac:dyDescent="0.25">
      <c r="A1680" s="346" t="s">
        <v>13719</v>
      </c>
      <c r="B1680" s="346" t="s">
        <v>17227</v>
      </c>
      <c r="C1680" s="346" t="s">
        <v>14933</v>
      </c>
      <c r="D1680" s="346" t="s">
        <v>4</v>
      </c>
      <c r="E1680" s="346" t="s">
        <v>103</v>
      </c>
      <c r="F1680" s="346">
        <v>3</v>
      </c>
      <c r="G1680" s="346">
        <v>2</v>
      </c>
      <c r="H1680" s="346">
        <v>0</v>
      </c>
      <c r="I1680" s="346" t="s">
        <v>14933</v>
      </c>
      <c r="J1680" s="346"/>
      <c r="K1680" s="346" t="s">
        <v>14934</v>
      </c>
      <c r="L1680" s="346"/>
      <c r="M1680" s="346" t="s">
        <v>14933</v>
      </c>
      <c r="N1680" s="346" t="s">
        <v>14935</v>
      </c>
      <c r="O1680" s="346" t="s">
        <v>14936</v>
      </c>
      <c r="P1680" s="346" t="s">
        <v>14937</v>
      </c>
      <c r="Q1680" s="346" t="s">
        <v>14938</v>
      </c>
      <c r="R1680" s="347">
        <f t="shared" si="322"/>
        <v>0</v>
      </c>
      <c r="S1680" s="347">
        <f t="shared" si="323"/>
        <v>0</v>
      </c>
      <c r="T1680" s="347">
        <f t="shared" si="324"/>
        <v>0</v>
      </c>
      <c r="U1680" s="347">
        <f t="shared" si="325"/>
        <v>0</v>
      </c>
      <c r="V1680" s="347">
        <f t="shared" si="326"/>
        <v>0</v>
      </c>
      <c r="W1680" s="347">
        <f t="shared" si="327"/>
        <v>0</v>
      </c>
      <c r="X1680" s="347">
        <f t="shared" si="328"/>
        <v>0</v>
      </c>
      <c r="Y1680" s="347">
        <f t="shared" si="329"/>
        <v>0</v>
      </c>
      <c r="Z1680" s="347">
        <f t="shared" si="330"/>
        <v>0</v>
      </c>
      <c r="AA1680" s="347">
        <f t="shared" si="331"/>
        <v>0</v>
      </c>
      <c r="AB1680" s="347" t="str">
        <f t="shared" si="332"/>
        <v/>
      </c>
      <c r="AC1680" s="347" t="str">
        <f t="shared" si="333"/>
        <v/>
      </c>
      <c r="AD1680" s="347" t="str">
        <f t="shared" si="334"/>
        <v/>
      </c>
      <c r="AE1680" s="347" t="str">
        <f t="shared" si="335"/>
        <v/>
      </c>
    </row>
    <row r="1681" spans="1:31" s="344" customFormat="1" ht="21" customHeight="1" x14ac:dyDescent="0.25">
      <c r="A1681" s="346" t="s">
        <v>13719</v>
      </c>
      <c r="B1681" s="346" t="s">
        <v>17228</v>
      </c>
      <c r="C1681" s="346" t="s">
        <v>17229</v>
      </c>
      <c r="D1681" s="346" t="s">
        <v>4</v>
      </c>
      <c r="E1681" s="346" t="s">
        <v>14954</v>
      </c>
      <c r="F1681" s="346">
        <v>4</v>
      </c>
      <c r="G1681" s="346">
        <v>0</v>
      </c>
      <c r="H1681" s="346">
        <v>0</v>
      </c>
      <c r="I1681" s="346"/>
      <c r="J1681" s="346"/>
      <c r="K1681" s="346"/>
      <c r="L1681" s="346"/>
      <c r="M1681" s="346"/>
      <c r="N1681" s="346"/>
      <c r="O1681" s="346"/>
      <c r="P1681" s="346"/>
      <c r="Q1681" s="346"/>
      <c r="R1681" s="347">
        <f t="shared" si="322"/>
        <v>0</v>
      </c>
      <c r="S1681" s="347">
        <f t="shared" si="323"/>
        <v>0</v>
      </c>
      <c r="T1681" s="347">
        <f t="shared" si="324"/>
        <v>0</v>
      </c>
      <c r="U1681" s="347">
        <f t="shared" si="325"/>
        <v>0</v>
      </c>
      <c r="V1681" s="347">
        <f t="shared" si="326"/>
        <v>0</v>
      </c>
      <c r="W1681" s="347">
        <f t="shared" si="327"/>
        <v>0</v>
      </c>
      <c r="X1681" s="347">
        <f t="shared" si="328"/>
        <v>0</v>
      </c>
      <c r="Y1681" s="347">
        <f t="shared" si="329"/>
        <v>0</v>
      </c>
      <c r="Z1681" s="347">
        <f t="shared" si="330"/>
        <v>0</v>
      </c>
      <c r="AA1681" s="347">
        <f t="shared" si="331"/>
        <v>0</v>
      </c>
      <c r="AB1681" s="347" t="str">
        <f t="shared" si="332"/>
        <v/>
      </c>
      <c r="AC1681" s="347" t="str">
        <f t="shared" si="333"/>
        <v/>
      </c>
      <c r="AD1681" s="347" t="str">
        <f t="shared" si="334"/>
        <v/>
      </c>
      <c r="AE1681" s="347" t="str">
        <f t="shared" si="335"/>
        <v/>
      </c>
    </row>
    <row r="1682" spans="1:31" s="344" customFormat="1" ht="21" customHeight="1" x14ac:dyDescent="0.25">
      <c r="A1682" s="346" t="s">
        <v>13719</v>
      </c>
      <c r="B1682" s="346" t="s">
        <v>17230</v>
      </c>
      <c r="C1682" s="346" t="s">
        <v>17229</v>
      </c>
      <c r="D1682" s="346" t="s">
        <v>4</v>
      </c>
      <c r="E1682" s="346" t="s">
        <v>14954</v>
      </c>
      <c r="F1682" s="346">
        <v>5</v>
      </c>
      <c r="G1682" s="346">
        <v>0</v>
      </c>
      <c r="H1682" s="346">
        <v>0</v>
      </c>
      <c r="I1682" s="346"/>
      <c r="J1682" s="346"/>
      <c r="K1682" s="346"/>
      <c r="L1682" s="346"/>
      <c r="M1682" s="346"/>
      <c r="N1682" s="346"/>
      <c r="O1682" s="346"/>
      <c r="P1682" s="346"/>
      <c r="Q1682" s="346"/>
      <c r="R1682" s="347">
        <f t="shared" si="322"/>
        <v>0</v>
      </c>
      <c r="S1682" s="347">
        <f t="shared" si="323"/>
        <v>0</v>
      </c>
      <c r="T1682" s="347">
        <f t="shared" si="324"/>
        <v>0</v>
      </c>
      <c r="U1682" s="347">
        <f t="shared" si="325"/>
        <v>0</v>
      </c>
      <c r="V1682" s="347">
        <f t="shared" si="326"/>
        <v>0</v>
      </c>
      <c r="W1682" s="347">
        <f t="shared" si="327"/>
        <v>0</v>
      </c>
      <c r="X1682" s="347">
        <f t="shared" si="328"/>
        <v>0</v>
      </c>
      <c r="Y1682" s="347">
        <f t="shared" si="329"/>
        <v>0</v>
      </c>
      <c r="Z1682" s="347">
        <f t="shared" si="330"/>
        <v>0</v>
      </c>
      <c r="AA1682" s="347">
        <f t="shared" si="331"/>
        <v>0</v>
      </c>
      <c r="AB1682" s="347" t="str">
        <f t="shared" si="332"/>
        <v/>
      </c>
      <c r="AC1682" s="347" t="str">
        <f t="shared" si="333"/>
        <v/>
      </c>
      <c r="AD1682" s="347" t="str">
        <f t="shared" si="334"/>
        <v/>
      </c>
      <c r="AE1682" s="347" t="str">
        <f t="shared" si="335"/>
        <v/>
      </c>
    </row>
    <row r="1683" spans="1:31" s="344" customFormat="1" ht="21" customHeight="1" x14ac:dyDescent="0.25">
      <c r="A1683" s="346" t="s">
        <v>13719</v>
      </c>
      <c r="B1683" s="346" t="s">
        <v>17231</v>
      </c>
      <c r="C1683" s="346" t="s">
        <v>15429</v>
      </c>
      <c r="D1683" s="346" t="s">
        <v>1</v>
      </c>
      <c r="E1683" s="346" t="s">
        <v>103</v>
      </c>
      <c r="F1683" s="346">
        <v>1</v>
      </c>
      <c r="G1683" s="346">
        <v>0</v>
      </c>
      <c r="H1683" s="346">
        <v>3</v>
      </c>
      <c r="I1683" s="346"/>
      <c r="J1683" s="346" t="s">
        <v>15429</v>
      </c>
      <c r="K1683" s="346"/>
      <c r="L1683" s="346" t="s">
        <v>15447</v>
      </c>
      <c r="M1683" s="346" t="s">
        <v>15429</v>
      </c>
      <c r="N1683" s="346" t="s">
        <v>15431</v>
      </c>
      <c r="O1683" s="346" t="s">
        <v>15432</v>
      </c>
      <c r="P1683" s="346" t="s">
        <v>15433</v>
      </c>
      <c r="Q1683" s="346" t="s">
        <v>15434</v>
      </c>
      <c r="R1683" s="347">
        <f t="shared" si="322"/>
        <v>0</v>
      </c>
      <c r="S1683" s="347">
        <f t="shared" si="323"/>
        <v>0</v>
      </c>
      <c r="T1683" s="347">
        <f t="shared" si="324"/>
        <v>0</v>
      </c>
      <c r="U1683" s="347">
        <f t="shared" si="325"/>
        <v>0</v>
      </c>
      <c r="V1683" s="347">
        <f t="shared" si="326"/>
        <v>0</v>
      </c>
      <c r="W1683" s="347">
        <f t="shared" si="327"/>
        <v>0</v>
      </c>
      <c r="X1683" s="347">
        <f t="shared" si="328"/>
        <v>0</v>
      </c>
      <c r="Y1683" s="347">
        <f t="shared" si="329"/>
        <v>0</v>
      </c>
      <c r="Z1683" s="347">
        <f t="shared" si="330"/>
        <v>0</v>
      </c>
      <c r="AA1683" s="347">
        <f t="shared" si="331"/>
        <v>0</v>
      </c>
      <c r="AB1683" s="347" t="str">
        <f t="shared" si="332"/>
        <v/>
      </c>
      <c r="AC1683" s="347" t="str">
        <f t="shared" si="333"/>
        <v/>
      </c>
      <c r="AD1683" s="347" t="str">
        <f t="shared" si="334"/>
        <v/>
      </c>
      <c r="AE1683" s="347" t="str">
        <f t="shared" si="335"/>
        <v/>
      </c>
    </row>
    <row r="1684" spans="1:31" s="344" customFormat="1" ht="21" customHeight="1" x14ac:dyDescent="0.25">
      <c r="A1684" s="346" t="s">
        <v>13719</v>
      </c>
      <c r="B1684" s="346" t="s">
        <v>17232</v>
      </c>
      <c r="C1684" s="346" t="s">
        <v>15436</v>
      </c>
      <c r="D1684" s="346" t="s">
        <v>1</v>
      </c>
      <c r="E1684" s="346" t="s">
        <v>103</v>
      </c>
      <c r="F1684" s="346">
        <v>2</v>
      </c>
      <c r="G1684" s="346">
        <v>0</v>
      </c>
      <c r="H1684" s="346">
        <v>3</v>
      </c>
      <c r="I1684" s="346"/>
      <c r="J1684" s="346" t="s">
        <v>15436</v>
      </c>
      <c r="K1684" s="346"/>
      <c r="L1684" s="346" t="s">
        <v>15449</v>
      </c>
      <c r="M1684" s="346" t="s">
        <v>15436</v>
      </c>
      <c r="N1684" s="346" t="s">
        <v>15438</v>
      </c>
      <c r="O1684" s="346" t="s">
        <v>15439</v>
      </c>
      <c r="P1684" s="346" t="s">
        <v>15440</v>
      </c>
      <c r="Q1684" s="346" t="s">
        <v>15441</v>
      </c>
      <c r="R1684" s="347">
        <f t="shared" si="322"/>
        <v>0</v>
      </c>
      <c r="S1684" s="347">
        <f t="shared" si="323"/>
        <v>0</v>
      </c>
      <c r="T1684" s="347">
        <f t="shared" si="324"/>
        <v>0</v>
      </c>
      <c r="U1684" s="347">
        <f t="shared" si="325"/>
        <v>0</v>
      </c>
      <c r="V1684" s="347">
        <f t="shared" si="326"/>
        <v>0</v>
      </c>
      <c r="W1684" s="347">
        <f t="shared" si="327"/>
        <v>0</v>
      </c>
      <c r="X1684" s="347">
        <f t="shared" si="328"/>
        <v>0</v>
      </c>
      <c r="Y1684" s="347">
        <f t="shared" si="329"/>
        <v>0</v>
      </c>
      <c r="Z1684" s="347">
        <f t="shared" si="330"/>
        <v>0</v>
      </c>
      <c r="AA1684" s="347">
        <f t="shared" si="331"/>
        <v>0</v>
      </c>
      <c r="AB1684" s="347" t="str">
        <f t="shared" si="332"/>
        <v/>
      </c>
      <c r="AC1684" s="347" t="str">
        <f t="shared" si="333"/>
        <v/>
      </c>
      <c r="AD1684" s="347" t="str">
        <f t="shared" si="334"/>
        <v/>
      </c>
      <c r="AE1684" s="347" t="str">
        <f t="shared" si="335"/>
        <v/>
      </c>
    </row>
    <row r="1685" spans="1:31" s="344" customFormat="1" ht="21" customHeight="1" x14ac:dyDescent="0.25">
      <c r="A1685" s="346" t="s">
        <v>13719</v>
      </c>
      <c r="B1685" s="346" t="s">
        <v>17233</v>
      </c>
      <c r="C1685" s="346" t="s">
        <v>14940</v>
      </c>
      <c r="D1685" s="346" t="s">
        <v>1</v>
      </c>
      <c r="E1685" s="346" t="s">
        <v>103</v>
      </c>
      <c r="F1685" s="346">
        <v>3</v>
      </c>
      <c r="G1685" s="346">
        <v>0</v>
      </c>
      <c r="H1685" s="346">
        <v>2</v>
      </c>
      <c r="I1685" s="346"/>
      <c r="J1685" s="346" t="s">
        <v>14940</v>
      </c>
      <c r="K1685" s="346"/>
      <c r="L1685" s="346" t="s">
        <v>14957</v>
      </c>
      <c r="M1685" s="346" t="s">
        <v>14940</v>
      </c>
      <c r="N1685" s="346" t="s">
        <v>126</v>
      </c>
      <c r="O1685" s="346" t="s">
        <v>14942</v>
      </c>
      <c r="P1685" s="346" t="s">
        <v>14943</v>
      </c>
      <c r="Q1685" s="346" t="s">
        <v>14944</v>
      </c>
      <c r="R1685" s="347">
        <f t="shared" si="322"/>
        <v>0</v>
      </c>
      <c r="S1685" s="347">
        <f t="shared" si="323"/>
        <v>0</v>
      </c>
      <c r="T1685" s="347">
        <f t="shared" si="324"/>
        <v>0</v>
      </c>
      <c r="U1685" s="347">
        <f t="shared" si="325"/>
        <v>0</v>
      </c>
      <c r="V1685" s="347">
        <f t="shared" si="326"/>
        <v>0</v>
      </c>
      <c r="W1685" s="347">
        <f t="shared" si="327"/>
        <v>0</v>
      </c>
      <c r="X1685" s="347">
        <f t="shared" si="328"/>
        <v>0</v>
      </c>
      <c r="Y1685" s="347">
        <f t="shared" si="329"/>
        <v>0</v>
      </c>
      <c r="Z1685" s="347">
        <f t="shared" si="330"/>
        <v>0</v>
      </c>
      <c r="AA1685" s="347">
        <f t="shared" si="331"/>
        <v>0</v>
      </c>
      <c r="AB1685" s="347" t="str">
        <f t="shared" si="332"/>
        <v/>
      </c>
      <c r="AC1685" s="347" t="str">
        <f t="shared" si="333"/>
        <v/>
      </c>
      <c r="AD1685" s="347" t="str">
        <f t="shared" si="334"/>
        <v/>
      </c>
      <c r="AE1685" s="347" t="str">
        <f t="shared" si="335"/>
        <v/>
      </c>
    </row>
    <row r="1686" spans="1:31" s="344" customFormat="1" ht="21" customHeight="1" x14ac:dyDescent="0.25">
      <c r="A1686" s="346" t="s">
        <v>13719</v>
      </c>
      <c r="B1686" s="346" t="s">
        <v>17234</v>
      </c>
      <c r="C1686" s="346" t="s">
        <v>17235</v>
      </c>
      <c r="D1686" s="346" t="s">
        <v>1</v>
      </c>
      <c r="E1686" s="346" t="s">
        <v>14954</v>
      </c>
      <c r="F1686" s="346">
        <v>4</v>
      </c>
      <c r="G1686" s="346">
        <v>0</v>
      </c>
      <c r="H1686" s="346">
        <v>0</v>
      </c>
      <c r="I1686" s="346"/>
      <c r="J1686" s="346"/>
      <c r="K1686" s="346"/>
      <c r="L1686" s="346"/>
      <c r="M1686" s="346"/>
      <c r="N1686" s="346"/>
      <c r="O1686" s="346"/>
      <c r="P1686" s="346"/>
      <c r="Q1686" s="346"/>
      <c r="R1686" s="347">
        <f t="shared" si="322"/>
        <v>0</v>
      </c>
      <c r="S1686" s="347">
        <f t="shared" si="323"/>
        <v>0</v>
      </c>
      <c r="T1686" s="347">
        <f t="shared" si="324"/>
        <v>0</v>
      </c>
      <c r="U1686" s="347">
        <f t="shared" si="325"/>
        <v>0</v>
      </c>
      <c r="V1686" s="347">
        <f t="shared" si="326"/>
        <v>0</v>
      </c>
      <c r="W1686" s="347">
        <f t="shared" si="327"/>
        <v>0</v>
      </c>
      <c r="X1686" s="347">
        <f t="shared" si="328"/>
        <v>0</v>
      </c>
      <c r="Y1686" s="347">
        <f t="shared" si="329"/>
        <v>0</v>
      </c>
      <c r="Z1686" s="347">
        <f t="shared" si="330"/>
        <v>0</v>
      </c>
      <c r="AA1686" s="347">
        <f t="shared" si="331"/>
        <v>0</v>
      </c>
      <c r="AB1686" s="347" t="str">
        <f t="shared" si="332"/>
        <v/>
      </c>
      <c r="AC1686" s="347" t="str">
        <f t="shared" si="333"/>
        <v/>
      </c>
      <c r="AD1686" s="347" t="str">
        <f t="shared" si="334"/>
        <v/>
      </c>
      <c r="AE1686" s="347" t="str">
        <f t="shared" si="335"/>
        <v/>
      </c>
    </row>
    <row r="1687" spans="1:31" s="344" customFormat="1" ht="21" customHeight="1" x14ac:dyDescent="0.25">
      <c r="A1687" s="346" t="s">
        <v>13719</v>
      </c>
      <c r="B1687" s="346" t="s">
        <v>17236</v>
      </c>
      <c r="C1687" s="346" t="s">
        <v>17235</v>
      </c>
      <c r="D1687" s="346" t="s">
        <v>1</v>
      </c>
      <c r="E1687" s="346" t="s">
        <v>14954</v>
      </c>
      <c r="F1687" s="346">
        <v>5</v>
      </c>
      <c r="G1687" s="346">
        <v>0</v>
      </c>
      <c r="H1687" s="346">
        <v>0</v>
      </c>
      <c r="I1687" s="346"/>
      <c r="J1687" s="346"/>
      <c r="K1687" s="346"/>
      <c r="L1687" s="346"/>
      <c r="M1687" s="346"/>
      <c r="N1687" s="346"/>
      <c r="O1687" s="346"/>
      <c r="P1687" s="346"/>
      <c r="Q1687" s="346"/>
      <c r="R1687" s="347">
        <f t="shared" si="322"/>
        <v>0</v>
      </c>
      <c r="S1687" s="347">
        <f t="shared" si="323"/>
        <v>0</v>
      </c>
      <c r="T1687" s="347">
        <f t="shared" si="324"/>
        <v>0</v>
      </c>
      <c r="U1687" s="347">
        <f t="shared" si="325"/>
        <v>0</v>
      </c>
      <c r="V1687" s="347">
        <f t="shared" si="326"/>
        <v>0</v>
      </c>
      <c r="W1687" s="347">
        <f t="shared" si="327"/>
        <v>0</v>
      </c>
      <c r="X1687" s="347">
        <f t="shared" si="328"/>
        <v>0</v>
      </c>
      <c r="Y1687" s="347">
        <f t="shared" si="329"/>
        <v>0</v>
      </c>
      <c r="Z1687" s="347">
        <f t="shared" si="330"/>
        <v>0</v>
      </c>
      <c r="AA1687" s="347">
        <f t="shared" si="331"/>
        <v>0</v>
      </c>
      <c r="AB1687" s="347" t="str">
        <f t="shared" si="332"/>
        <v/>
      </c>
      <c r="AC1687" s="347" t="str">
        <f t="shared" si="333"/>
        <v/>
      </c>
      <c r="AD1687" s="347" t="str">
        <f t="shared" si="334"/>
        <v/>
      </c>
      <c r="AE1687" s="347" t="str">
        <f t="shared" si="335"/>
        <v/>
      </c>
    </row>
  </sheetData>
  <mergeCells count="2">
    <mergeCell ref="E3:F3"/>
    <mergeCell ref="E8:F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49A64-2F58-49C7-9096-24A51FB59F7A}">
  <dimension ref="B1:I60"/>
  <sheetViews>
    <sheetView zoomScaleNormal="100" workbookViewId="0">
      <selection activeCell="D15" sqref="D15"/>
    </sheetView>
  </sheetViews>
  <sheetFormatPr baseColWidth="10" defaultColWidth="9.140625" defaultRowHeight="15" x14ac:dyDescent="0.25"/>
  <cols>
    <col min="1" max="1" width="9.140625" style="88"/>
    <col min="2" max="2" width="26" style="88" customWidth="1"/>
    <col min="3" max="3" width="47.85546875" style="88" customWidth="1"/>
    <col min="4" max="4" width="36" style="88" customWidth="1"/>
    <col min="5" max="5" width="45.42578125" style="88" customWidth="1"/>
    <col min="6" max="6" width="40.85546875" style="88" customWidth="1"/>
    <col min="7" max="7" width="41.7109375" style="88" customWidth="1"/>
    <col min="8" max="8" width="28" style="88" customWidth="1"/>
    <col min="9" max="9" width="24.85546875" style="88" customWidth="1"/>
    <col min="10" max="16384" width="9.140625" style="88"/>
  </cols>
  <sheetData>
    <row r="1" spans="2:9" s="122" customFormat="1" ht="35.1" customHeight="1" x14ac:dyDescent="0.25">
      <c r="B1" s="120" t="s">
        <v>13135</v>
      </c>
      <c r="C1" s="121"/>
      <c r="D1" s="121" t="s">
        <v>13001</v>
      </c>
      <c r="E1" s="121"/>
      <c r="F1" s="121" t="s">
        <v>13002</v>
      </c>
      <c r="G1" s="121"/>
      <c r="H1" s="121"/>
      <c r="I1" s="121"/>
    </row>
    <row r="2" spans="2:9" ht="35.1" customHeight="1" x14ac:dyDescent="0.25">
      <c r="B2" s="123" t="s">
        <v>13003</v>
      </c>
      <c r="C2" s="124" t="s">
        <v>13004</v>
      </c>
      <c r="D2" s="125"/>
      <c r="E2" s="125"/>
      <c r="F2" s="125"/>
      <c r="G2" s="126"/>
      <c r="H2" s="126"/>
      <c r="I2" s="126"/>
    </row>
    <row r="3" spans="2:9" ht="35.1" customHeight="1" x14ac:dyDescent="0.25">
      <c r="B3" s="123" t="s">
        <v>13005</v>
      </c>
      <c r="C3" s="124" t="s">
        <v>13006</v>
      </c>
      <c r="D3" s="125"/>
      <c r="E3" s="125"/>
      <c r="F3" s="125"/>
      <c r="G3" s="126"/>
      <c r="H3" s="126"/>
      <c r="I3" s="126"/>
    </row>
    <row r="4" spans="2:9" ht="35.1" customHeight="1" x14ac:dyDescent="0.25">
      <c r="B4" s="92" t="s">
        <v>2189</v>
      </c>
      <c r="C4" s="127"/>
      <c r="D4" s="127"/>
      <c r="E4" s="127"/>
      <c r="F4" s="127"/>
      <c r="G4" s="127"/>
      <c r="H4" s="127"/>
      <c r="I4" s="127"/>
    </row>
    <row r="5" spans="2:9" ht="35.1" customHeight="1" x14ac:dyDescent="0.25">
      <c r="B5" s="128" t="s">
        <v>13007</v>
      </c>
      <c r="C5" s="129"/>
      <c r="D5" s="129"/>
      <c r="E5" s="129"/>
      <c r="F5" s="129"/>
      <c r="G5" s="129"/>
      <c r="H5" s="129"/>
      <c r="I5" s="129"/>
    </row>
    <row r="6" spans="2:9" s="132" customFormat="1" ht="35.1" customHeight="1" x14ac:dyDescent="0.25">
      <c r="B6" s="130" t="s">
        <v>13008</v>
      </c>
      <c r="C6" s="130" t="s">
        <v>13009</v>
      </c>
      <c r="D6" s="130" t="s">
        <v>13010</v>
      </c>
      <c r="E6" s="130" t="s">
        <v>13011</v>
      </c>
      <c r="F6" s="130" t="s">
        <v>13012</v>
      </c>
      <c r="G6" s="131" t="s">
        <v>13013</v>
      </c>
      <c r="H6" s="130"/>
      <c r="I6" s="130"/>
    </row>
    <row r="7" spans="2:9" s="132" customFormat="1" ht="35.1" customHeight="1" x14ac:dyDescent="0.25">
      <c r="B7" s="133" t="s">
        <v>13014</v>
      </c>
      <c r="C7" s="133" t="s">
        <v>13015</v>
      </c>
      <c r="D7" s="134" t="s">
        <v>2131</v>
      </c>
      <c r="E7" s="133" t="s">
        <v>13016</v>
      </c>
      <c r="F7" s="133" t="s">
        <v>13017</v>
      </c>
      <c r="G7" s="135" t="s">
        <v>13018</v>
      </c>
      <c r="H7" s="133"/>
      <c r="I7" s="133"/>
    </row>
    <row r="8" spans="2:9" s="132" customFormat="1" ht="35.1" customHeight="1" x14ac:dyDescent="0.25">
      <c r="B8" s="133" t="s">
        <v>13019</v>
      </c>
      <c r="C8" s="133" t="s">
        <v>13020</v>
      </c>
      <c r="D8" s="134" t="s">
        <v>13021</v>
      </c>
      <c r="E8" s="133" t="s">
        <v>13022</v>
      </c>
      <c r="F8" s="133" t="s">
        <v>13023</v>
      </c>
      <c r="G8" s="135" t="s">
        <v>13024</v>
      </c>
      <c r="H8" s="133"/>
      <c r="I8" s="133"/>
    </row>
    <row r="9" spans="2:9" s="132" customFormat="1" ht="35.1" customHeight="1" x14ac:dyDescent="0.25">
      <c r="B9" s="133" t="s">
        <v>13025</v>
      </c>
      <c r="C9" s="133" t="s">
        <v>13026</v>
      </c>
      <c r="D9" s="134" t="s">
        <v>2132</v>
      </c>
      <c r="E9" s="133" t="s">
        <v>13027</v>
      </c>
      <c r="F9" s="133" t="s">
        <v>13028</v>
      </c>
      <c r="G9" s="135" t="s">
        <v>13029</v>
      </c>
      <c r="H9" s="133"/>
      <c r="I9" s="133"/>
    </row>
    <row r="10" spans="2:9" ht="35.1" customHeight="1" x14ac:dyDescent="0.25">
      <c r="B10" s="127"/>
      <c r="C10" s="127"/>
      <c r="D10" s="127"/>
      <c r="E10" s="127"/>
      <c r="F10" s="127"/>
      <c r="G10" s="127"/>
      <c r="H10" s="127"/>
      <c r="I10" s="127"/>
    </row>
    <row r="11" spans="2:9" ht="35.1" customHeight="1" x14ac:dyDescent="0.25">
      <c r="B11" s="136" t="s">
        <v>13030</v>
      </c>
      <c r="C11" s="137"/>
      <c r="D11" s="137"/>
      <c r="E11" s="137"/>
      <c r="F11" s="137"/>
      <c r="G11" s="137"/>
      <c r="H11" s="137"/>
      <c r="I11" s="137"/>
    </row>
    <row r="12" spans="2:9" ht="35.1" customHeight="1" x14ac:dyDescent="0.25">
      <c r="B12" s="169" t="s">
        <v>41</v>
      </c>
      <c r="C12" s="169" t="s">
        <v>1263</v>
      </c>
      <c r="D12" s="169" t="s">
        <v>2169</v>
      </c>
      <c r="E12" s="169" t="s">
        <v>13031</v>
      </c>
      <c r="F12" s="169" t="s">
        <v>13032</v>
      </c>
      <c r="G12" s="169" t="s">
        <v>2178</v>
      </c>
      <c r="H12" s="169" t="s">
        <v>13033</v>
      </c>
      <c r="I12" s="169"/>
    </row>
    <row r="13" spans="2:9" ht="35.1" customHeight="1" x14ac:dyDescent="0.25">
      <c r="B13" s="160">
        <v>1</v>
      </c>
      <c r="C13" s="138" t="s">
        <v>2171</v>
      </c>
      <c r="D13" s="139" t="s">
        <v>2172</v>
      </c>
      <c r="E13" s="140" t="s">
        <v>13034</v>
      </c>
      <c r="F13" s="140" t="s">
        <v>13035</v>
      </c>
      <c r="G13" s="140" t="s">
        <v>13036</v>
      </c>
      <c r="H13" s="141" t="s">
        <v>13037</v>
      </c>
      <c r="I13" s="140"/>
    </row>
    <row r="14" spans="2:9" ht="35.1" customHeight="1" x14ac:dyDescent="0.25">
      <c r="B14" s="160">
        <v>2</v>
      </c>
      <c r="C14" s="138" t="s">
        <v>1491</v>
      </c>
      <c r="D14" s="140" t="s">
        <v>2173</v>
      </c>
      <c r="E14" s="140" t="s">
        <v>13038</v>
      </c>
      <c r="F14" s="140" t="s">
        <v>13039</v>
      </c>
      <c r="G14" s="140" t="s">
        <v>13040</v>
      </c>
      <c r="H14" s="141" t="s">
        <v>13041</v>
      </c>
      <c r="I14" s="140"/>
    </row>
    <row r="15" spans="2:9" ht="35.1" customHeight="1" x14ac:dyDescent="0.25">
      <c r="B15" s="160">
        <v>3</v>
      </c>
      <c r="C15" s="138" t="s">
        <v>2174</v>
      </c>
      <c r="D15" s="140" t="s">
        <v>2175</v>
      </c>
      <c r="E15" s="140" t="s">
        <v>13042</v>
      </c>
      <c r="F15" s="140" t="s">
        <v>13043</v>
      </c>
      <c r="G15" s="140" t="s">
        <v>13044</v>
      </c>
      <c r="H15" s="141" t="s">
        <v>13045</v>
      </c>
      <c r="I15" s="140"/>
    </row>
    <row r="16" spans="2:9" ht="35.1" customHeight="1" x14ac:dyDescent="0.25">
      <c r="B16" s="160">
        <v>4</v>
      </c>
      <c r="C16" s="138" t="s">
        <v>1266</v>
      </c>
      <c r="D16" s="140" t="s">
        <v>2176</v>
      </c>
      <c r="E16" s="140" t="s">
        <v>13046</v>
      </c>
      <c r="F16" s="140" t="s">
        <v>13047</v>
      </c>
      <c r="G16" s="140" t="s">
        <v>13048</v>
      </c>
      <c r="H16" s="141" t="s">
        <v>13049</v>
      </c>
      <c r="I16" s="140"/>
    </row>
    <row r="17" spans="2:9" ht="35.1" customHeight="1" x14ac:dyDescent="0.25">
      <c r="B17" s="160">
        <v>5</v>
      </c>
      <c r="C17" s="138" t="s">
        <v>1269</v>
      </c>
      <c r="D17" s="140" t="s">
        <v>13050</v>
      </c>
      <c r="E17" s="140" t="s">
        <v>13051</v>
      </c>
      <c r="F17" s="140" t="s">
        <v>13052</v>
      </c>
      <c r="G17" s="140" t="s">
        <v>13053</v>
      </c>
      <c r="H17" s="141" t="s">
        <v>13054</v>
      </c>
      <c r="I17" s="140"/>
    </row>
    <row r="18" spans="2:9" ht="35.1" customHeight="1" x14ac:dyDescent="0.25">
      <c r="B18" s="160">
        <v>6</v>
      </c>
      <c r="C18" s="138" t="s">
        <v>2131</v>
      </c>
      <c r="D18" s="140" t="s">
        <v>13055</v>
      </c>
      <c r="E18" s="140" t="s">
        <v>13056</v>
      </c>
      <c r="F18" s="140" t="s">
        <v>13057</v>
      </c>
      <c r="G18" s="140" t="s">
        <v>13058</v>
      </c>
      <c r="H18" s="141" t="s">
        <v>13059</v>
      </c>
      <c r="I18" s="140"/>
    </row>
    <row r="19" spans="2:9" ht="35.1" customHeight="1" x14ac:dyDescent="0.25">
      <c r="B19" s="160">
        <v>7</v>
      </c>
      <c r="C19" s="138" t="s">
        <v>2180</v>
      </c>
      <c r="D19" s="140" t="s">
        <v>13060</v>
      </c>
      <c r="E19" s="140" t="s">
        <v>13061</v>
      </c>
      <c r="F19" s="140" t="s">
        <v>13062</v>
      </c>
      <c r="G19" s="140" t="s">
        <v>13063</v>
      </c>
      <c r="H19" s="141" t="s">
        <v>13064</v>
      </c>
      <c r="I19" s="140"/>
    </row>
    <row r="20" spans="2:9" ht="35.1" customHeight="1" x14ac:dyDescent="0.25">
      <c r="B20" s="160">
        <v>8</v>
      </c>
      <c r="C20" s="138" t="s">
        <v>2171</v>
      </c>
      <c r="D20" s="139" t="s">
        <v>13065</v>
      </c>
      <c r="E20" s="140" t="s">
        <v>13066</v>
      </c>
      <c r="F20" s="140" t="s">
        <v>13067</v>
      </c>
      <c r="G20" s="140" t="s">
        <v>13068</v>
      </c>
      <c r="H20" s="141" t="s">
        <v>13069</v>
      </c>
      <c r="I20" s="140"/>
    </row>
    <row r="21" spans="2:9" ht="35.1" customHeight="1" x14ac:dyDescent="0.25">
      <c r="B21" s="142"/>
      <c r="C21" s="142"/>
      <c r="D21" s="143"/>
      <c r="E21" s="143"/>
      <c r="F21" s="143"/>
      <c r="G21" s="143"/>
      <c r="H21" s="143"/>
      <c r="I21" s="143"/>
    </row>
    <row r="22" spans="2:9" ht="35.1" customHeight="1" x14ac:dyDescent="0.25">
      <c r="B22" s="165" t="s">
        <v>13070</v>
      </c>
      <c r="C22" s="144"/>
      <c r="D22" s="144"/>
      <c r="E22" s="144"/>
      <c r="F22" s="144"/>
      <c r="G22" s="144"/>
      <c r="H22" s="144"/>
      <c r="I22" s="144"/>
    </row>
    <row r="23" spans="2:9" ht="35.1" customHeight="1" x14ac:dyDescent="0.25">
      <c r="B23" s="170" t="s">
        <v>41</v>
      </c>
      <c r="C23" s="170" t="s">
        <v>1263</v>
      </c>
      <c r="D23" s="170" t="s">
        <v>13071</v>
      </c>
      <c r="E23" s="171" t="s">
        <v>13072</v>
      </c>
      <c r="F23" s="171"/>
      <c r="G23" s="171" t="s">
        <v>2170</v>
      </c>
      <c r="H23" s="171"/>
      <c r="I23" s="170"/>
    </row>
    <row r="24" spans="2:9" ht="35.1" customHeight="1" x14ac:dyDescent="0.25">
      <c r="B24" s="161">
        <v>1</v>
      </c>
      <c r="C24" s="163" t="s">
        <v>1491</v>
      </c>
      <c r="D24" s="145" t="s">
        <v>13073</v>
      </c>
      <c r="E24" s="146" t="s">
        <v>13074</v>
      </c>
      <c r="F24" s="146"/>
      <c r="G24" s="146" t="s">
        <v>13075</v>
      </c>
      <c r="H24" s="146"/>
      <c r="I24" s="145"/>
    </row>
    <row r="25" spans="2:9" ht="35.1" customHeight="1" x14ac:dyDescent="0.25">
      <c r="B25" s="161">
        <v>2</v>
      </c>
      <c r="C25" s="163" t="s">
        <v>13076</v>
      </c>
      <c r="D25" s="145" t="s">
        <v>13077</v>
      </c>
      <c r="E25" s="146" t="s">
        <v>13078</v>
      </c>
      <c r="F25" s="146"/>
      <c r="G25" s="146" t="s">
        <v>13079</v>
      </c>
      <c r="H25" s="146"/>
      <c r="I25" s="145"/>
    </row>
    <row r="26" spans="2:9" ht="35.1" customHeight="1" x14ac:dyDescent="0.25">
      <c r="B26" s="161">
        <v>3</v>
      </c>
      <c r="C26" s="163" t="s">
        <v>1272</v>
      </c>
      <c r="D26" s="145" t="s">
        <v>13080</v>
      </c>
      <c r="E26" s="146" t="s">
        <v>13081</v>
      </c>
      <c r="F26" s="146"/>
      <c r="G26" s="146" t="s">
        <v>13082</v>
      </c>
      <c r="H26" s="146"/>
      <c r="I26" s="145"/>
    </row>
    <row r="27" spans="2:9" ht="35.1" customHeight="1" x14ac:dyDescent="0.25">
      <c r="B27" s="161">
        <v>4</v>
      </c>
      <c r="C27" s="163" t="s">
        <v>1266</v>
      </c>
      <c r="D27" s="145" t="s">
        <v>2176</v>
      </c>
      <c r="E27" s="146" t="s">
        <v>13083</v>
      </c>
      <c r="F27" s="146"/>
      <c r="G27" s="146" t="s">
        <v>13084</v>
      </c>
      <c r="H27" s="146"/>
      <c r="I27" s="145"/>
    </row>
    <row r="28" spans="2:9" ht="35.1" customHeight="1" x14ac:dyDescent="0.25">
      <c r="B28" s="161">
        <v>5</v>
      </c>
      <c r="C28" s="163" t="s">
        <v>1269</v>
      </c>
      <c r="D28" s="145" t="s">
        <v>13085</v>
      </c>
      <c r="E28" s="146" t="s">
        <v>13086</v>
      </c>
      <c r="F28" s="146"/>
      <c r="G28" s="146" t="s">
        <v>13087</v>
      </c>
      <c r="H28" s="146"/>
      <c r="I28" s="145"/>
    </row>
    <row r="29" spans="2:9" ht="35.1" customHeight="1" x14ac:dyDescent="0.25">
      <c r="B29" s="162"/>
      <c r="C29" s="127"/>
      <c r="D29" s="127"/>
      <c r="E29" s="127"/>
      <c r="F29" s="127"/>
      <c r="G29" s="127"/>
      <c r="H29" s="127"/>
      <c r="I29" s="127"/>
    </row>
    <row r="30" spans="2:9" ht="35.1" customHeight="1" x14ac:dyDescent="0.25">
      <c r="B30" s="166" t="s">
        <v>13088</v>
      </c>
      <c r="C30" s="147"/>
      <c r="D30" s="147"/>
      <c r="E30" s="147"/>
      <c r="F30" s="147"/>
      <c r="G30" s="147"/>
      <c r="H30" s="147"/>
      <c r="I30" s="147"/>
    </row>
    <row r="31" spans="2:9" ht="35.1" customHeight="1" x14ac:dyDescent="0.25">
      <c r="B31" s="148" t="s">
        <v>2177</v>
      </c>
      <c r="C31" s="148" t="s">
        <v>13089</v>
      </c>
      <c r="D31" s="149" t="s">
        <v>13090</v>
      </c>
      <c r="E31" s="149"/>
      <c r="F31" s="149" t="s">
        <v>2179</v>
      </c>
      <c r="G31" s="149"/>
      <c r="H31" s="149" t="s">
        <v>13091</v>
      </c>
      <c r="I31" s="148"/>
    </row>
    <row r="32" spans="2:9" ht="35.1" customHeight="1" x14ac:dyDescent="0.25">
      <c r="B32" s="150" t="s">
        <v>13092</v>
      </c>
      <c r="C32" s="164" t="s">
        <v>13093</v>
      </c>
      <c r="D32" s="152" t="s">
        <v>13094</v>
      </c>
      <c r="E32" s="152"/>
      <c r="F32" s="152" t="s">
        <v>13095</v>
      </c>
      <c r="G32" s="152"/>
      <c r="H32" s="152" t="s">
        <v>13096</v>
      </c>
      <c r="I32" s="151"/>
    </row>
    <row r="33" spans="2:9" ht="35.1" customHeight="1" x14ac:dyDescent="0.25">
      <c r="B33" s="150" t="s">
        <v>2180</v>
      </c>
      <c r="C33" s="164" t="s">
        <v>13097</v>
      </c>
      <c r="D33" s="152" t="s">
        <v>2181</v>
      </c>
      <c r="E33" s="152"/>
      <c r="F33" s="152" t="s">
        <v>13098</v>
      </c>
      <c r="G33" s="152"/>
      <c r="H33" s="152" t="s">
        <v>13099</v>
      </c>
      <c r="I33" s="151"/>
    </row>
    <row r="34" spans="2:9" ht="35.1" customHeight="1" x14ac:dyDescent="0.25">
      <c r="B34" s="150" t="s">
        <v>2182</v>
      </c>
      <c r="C34" s="164" t="s">
        <v>13100</v>
      </c>
      <c r="D34" s="152" t="s">
        <v>13101</v>
      </c>
      <c r="E34" s="152"/>
      <c r="F34" s="152" t="s">
        <v>13102</v>
      </c>
      <c r="G34" s="152"/>
      <c r="H34" s="152" t="s">
        <v>13103</v>
      </c>
      <c r="I34" s="151"/>
    </row>
    <row r="35" spans="2:9" ht="35.1" customHeight="1" x14ac:dyDescent="0.25">
      <c r="B35" s="150" t="s">
        <v>2183</v>
      </c>
      <c r="C35" s="164" t="s">
        <v>13104</v>
      </c>
      <c r="D35" s="152" t="s">
        <v>13105</v>
      </c>
      <c r="E35" s="152"/>
      <c r="F35" s="152" t="s">
        <v>2184</v>
      </c>
      <c r="G35" s="152"/>
      <c r="H35" s="152" t="s">
        <v>13106</v>
      </c>
      <c r="I35" s="151"/>
    </row>
    <row r="36" spans="2:9" ht="35.1" customHeight="1" x14ac:dyDescent="0.25">
      <c r="B36" s="150" t="s">
        <v>2132</v>
      </c>
      <c r="C36" s="164" t="s">
        <v>13107</v>
      </c>
      <c r="D36" s="152" t="s">
        <v>13108</v>
      </c>
      <c r="E36" s="152"/>
      <c r="F36" s="152" t="s">
        <v>13109</v>
      </c>
      <c r="G36" s="152"/>
      <c r="H36" s="152" t="s">
        <v>13110</v>
      </c>
      <c r="I36" s="151"/>
    </row>
    <row r="37" spans="2:9" ht="35.1" customHeight="1" x14ac:dyDescent="0.25">
      <c r="B37" s="127"/>
      <c r="C37" s="127"/>
      <c r="D37" s="127"/>
      <c r="E37" s="127"/>
      <c r="F37" s="127"/>
      <c r="G37" s="127"/>
      <c r="H37" s="127"/>
      <c r="I37" s="127"/>
    </row>
    <row r="38" spans="2:9" ht="35.1" customHeight="1" x14ac:dyDescent="0.25">
      <c r="B38" s="167" t="s">
        <v>13111</v>
      </c>
      <c r="C38" s="153"/>
      <c r="D38" s="153"/>
      <c r="E38" s="153"/>
      <c r="F38" s="153"/>
      <c r="G38" s="153"/>
      <c r="H38" s="153"/>
      <c r="I38" s="153"/>
    </row>
    <row r="39" spans="2:9" ht="35.1" customHeight="1" x14ac:dyDescent="0.25">
      <c r="B39" s="154"/>
      <c r="C39" s="154" t="s">
        <v>13112</v>
      </c>
      <c r="D39" s="154" t="s">
        <v>1574</v>
      </c>
      <c r="E39" s="154"/>
      <c r="F39" s="154"/>
      <c r="G39" s="154"/>
      <c r="H39" s="154"/>
      <c r="I39" s="154"/>
    </row>
    <row r="40" spans="2:9" ht="35.1" customHeight="1" x14ac:dyDescent="0.25">
      <c r="B40" s="154"/>
      <c r="C40" s="154" t="s">
        <v>2185</v>
      </c>
      <c r="D40" s="154" t="s">
        <v>13113</v>
      </c>
      <c r="E40" s="154"/>
      <c r="F40" s="154"/>
      <c r="G40" s="154"/>
      <c r="H40" s="154"/>
      <c r="I40" s="154"/>
    </row>
    <row r="41" spans="2:9" ht="35.1" customHeight="1" x14ac:dyDescent="0.25">
      <c r="B41" s="155"/>
      <c r="C41" s="154" t="s">
        <v>2186</v>
      </c>
      <c r="D41" s="154" t="s">
        <v>13114</v>
      </c>
      <c r="E41" s="154"/>
      <c r="F41" s="154"/>
      <c r="G41" s="154"/>
      <c r="H41" s="154"/>
      <c r="I41" s="154"/>
    </row>
    <row r="42" spans="2:9" ht="35.1" customHeight="1" x14ac:dyDescent="0.25">
      <c r="B42" s="154"/>
      <c r="C42" s="154" t="s">
        <v>2187</v>
      </c>
      <c r="D42" s="154" t="s">
        <v>13115</v>
      </c>
      <c r="E42" s="154"/>
      <c r="F42" s="154"/>
      <c r="G42" s="154"/>
      <c r="H42" s="154"/>
      <c r="I42" s="154"/>
    </row>
    <row r="43" spans="2:9" ht="35.1" customHeight="1" x14ac:dyDescent="0.25">
      <c r="B43" s="154"/>
      <c r="C43" s="154" t="s">
        <v>2188</v>
      </c>
      <c r="D43" s="154" t="s">
        <v>13116</v>
      </c>
      <c r="E43" s="154"/>
      <c r="F43" s="154"/>
      <c r="G43" s="154"/>
      <c r="H43" s="154"/>
      <c r="I43" s="154"/>
    </row>
    <row r="44" spans="2:9" ht="35.1" customHeight="1" x14ac:dyDescent="0.25">
      <c r="B44" s="127"/>
      <c r="C44" s="127"/>
      <c r="D44" s="127"/>
      <c r="E44" s="127"/>
      <c r="F44" s="127"/>
      <c r="G44" s="127"/>
      <c r="H44" s="127"/>
      <c r="I44" s="127"/>
    </row>
    <row r="45" spans="2:9" ht="35.1" customHeight="1" x14ac:dyDescent="0.25">
      <c r="B45" s="168" t="s">
        <v>13117</v>
      </c>
      <c r="C45" s="156"/>
      <c r="D45" s="156"/>
      <c r="E45" s="156"/>
      <c r="F45" s="156"/>
      <c r="G45" s="156"/>
      <c r="H45" s="156"/>
      <c r="I45" s="156"/>
    </row>
    <row r="46" spans="2:9" ht="35.1" customHeight="1" x14ac:dyDescent="0.25">
      <c r="B46" s="172" t="s">
        <v>13118</v>
      </c>
      <c r="C46" s="173" t="s">
        <v>13072</v>
      </c>
      <c r="D46" s="172"/>
      <c r="E46" s="173" t="s">
        <v>13119</v>
      </c>
      <c r="F46" s="172"/>
      <c r="G46" s="172"/>
      <c r="H46" s="172"/>
      <c r="I46" s="172"/>
    </row>
    <row r="47" spans="2:9" ht="35.1" customHeight="1" x14ac:dyDescent="0.25">
      <c r="B47" s="157" t="s">
        <v>13120</v>
      </c>
      <c r="C47" s="158" t="s">
        <v>13121</v>
      </c>
      <c r="D47" s="159"/>
      <c r="E47" s="158" t="s">
        <v>13122</v>
      </c>
      <c r="F47" s="159"/>
      <c r="G47" s="159"/>
      <c r="H47" s="159"/>
      <c r="I47" s="159"/>
    </row>
    <row r="48" spans="2:9" ht="35.1" customHeight="1" x14ac:dyDescent="0.25">
      <c r="B48" s="157" t="s">
        <v>13123</v>
      </c>
      <c r="C48" s="158" t="s">
        <v>13124</v>
      </c>
      <c r="D48" s="159"/>
      <c r="E48" s="158" t="s">
        <v>13125</v>
      </c>
      <c r="F48" s="159"/>
      <c r="G48" s="159"/>
      <c r="H48" s="159"/>
      <c r="I48" s="159"/>
    </row>
    <row r="49" spans="2:9" ht="35.1" customHeight="1" x14ac:dyDescent="0.25">
      <c r="B49" s="157" t="s">
        <v>13126</v>
      </c>
      <c r="C49" s="158" t="s">
        <v>13127</v>
      </c>
      <c r="D49" s="159"/>
      <c r="E49" s="158" t="s">
        <v>13128</v>
      </c>
      <c r="F49" s="159"/>
      <c r="G49" s="159"/>
      <c r="H49" s="159"/>
      <c r="I49" s="159"/>
    </row>
    <row r="50" spans="2:9" ht="35.1" customHeight="1" x14ac:dyDescent="0.25">
      <c r="B50" s="157" t="s">
        <v>13129</v>
      </c>
      <c r="C50" s="158" t="s">
        <v>13130</v>
      </c>
      <c r="D50" s="159"/>
      <c r="E50" s="158" t="s">
        <v>13131</v>
      </c>
      <c r="F50" s="159"/>
      <c r="G50" s="159"/>
      <c r="H50" s="159"/>
      <c r="I50" s="159"/>
    </row>
    <row r="51" spans="2:9" ht="35.1" customHeight="1" x14ac:dyDescent="0.25">
      <c r="B51" s="157" t="s">
        <v>13132</v>
      </c>
      <c r="C51" s="158" t="s">
        <v>13133</v>
      </c>
      <c r="D51" s="159"/>
      <c r="E51" s="158" t="s">
        <v>13134</v>
      </c>
      <c r="F51" s="159"/>
      <c r="G51" s="159"/>
      <c r="H51" s="159"/>
      <c r="I51" s="159"/>
    </row>
    <row r="52" spans="2:9" ht="35.1" customHeight="1" x14ac:dyDescent="0.25">
      <c r="B52" s="127"/>
      <c r="C52" s="127"/>
      <c r="D52" s="127"/>
      <c r="E52" s="127"/>
      <c r="F52" s="127"/>
      <c r="G52" s="127"/>
      <c r="H52" s="127"/>
      <c r="I52" s="127"/>
    </row>
    <row r="53" spans="2:9" ht="20.100000000000001" customHeight="1" x14ac:dyDescent="0.2">
      <c r="C53" s="287" t="s">
        <v>13158</v>
      </c>
      <c r="D53" s="288"/>
      <c r="E53" s="288"/>
      <c r="F53" s="288"/>
    </row>
    <row r="54" spans="2:9" ht="20.100000000000001" customHeight="1" x14ac:dyDescent="0.2">
      <c r="C54" s="289" t="s">
        <v>13159</v>
      </c>
      <c r="D54" s="288"/>
      <c r="E54" s="288"/>
      <c r="F54" s="288"/>
    </row>
    <row r="55" spans="2:9" ht="20.100000000000001" customHeight="1" x14ac:dyDescent="0.2">
      <c r="C55" s="290" t="s">
        <v>13160</v>
      </c>
      <c r="D55" s="288"/>
      <c r="E55" s="288"/>
      <c r="F55" s="288"/>
    </row>
    <row r="56" spans="2:9" ht="20.100000000000001" customHeight="1" x14ac:dyDescent="0.2">
      <c r="C56" s="290" t="s">
        <v>13161</v>
      </c>
      <c r="D56" s="288"/>
      <c r="E56" s="288"/>
      <c r="F56" s="288"/>
    </row>
    <row r="57" spans="2:9" ht="20.100000000000001" customHeight="1" x14ac:dyDescent="0.2">
      <c r="C57" s="291" t="s">
        <v>13162</v>
      </c>
      <c r="D57" s="288"/>
      <c r="E57" s="288"/>
      <c r="F57" s="288"/>
    </row>
    <row r="58" spans="2:9" ht="20.100000000000001" customHeight="1" x14ac:dyDescent="0.2">
      <c r="C58" s="291" t="s">
        <v>13163</v>
      </c>
      <c r="D58" s="288"/>
      <c r="E58" s="288"/>
      <c r="F58" s="288"/>
    </row>
    <row r="59" spans="2:9" ht="20.100000000000001" customHeight="1" x14ac:dyDescent="0.2">
      <c r="C59" s="290" t="s">
        <v>13164</v>
      </c>
      <c r="D59" s="288"/>
      <c r="E59" s="288"/>
      <c r="F59" s="288"/>
    </row>
    <row r="60" spans="2:9" ht="20.100000000000001" customHeight="1" x14ac:dyDescent="0.2">
      <c r="C60" s="290" t="s">
        <v>13165</v>
      </c>
      <c r="D60" s="288"/>
      <c r="E60" s="288"/>
      <c r="F60" s="28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0ADB7-157F-4E74-8B0B-46DBBEC24353}">
  <dimension ref="A1:CK3712"/>
  <sheetViews>
    <sheetView zoomScaleNormal="100" workbookViewId="0">
      <selection activeCell="E64" sqref="E64"/>
    </sheetView>
  </sheetViews>
  <sheetFormatPr baseColWidth="10" defaultColWidth="9.140625" defaultRowHeight="18.75" x14ac:dyDescent="0.25"/>
  <cols>
    <col min="1" max="1" width="34.7109375" style="46" customWidth="1"/>
    <col min="2" max="2" width="31.7109375" style="46" customWidth="1"/>
    <col min="3" max="3" width="60" style="46" customWidth="1"/>
    <col min="4" max="4" width="17.7109375" style="46" customWidth="1"/>
    <col min="5" max="5" width="80.7109375" style="46" customWidth="1"/>
    <col min="6" max="6" width="35.7109375" style="46" customWidth="1"/>
    <col min="7" max="7" width="45.7109375" style="46" customWidth="1"/>
    <col min="8" max="8" width="39.28515625" style="46" customWidth="1"/>
    <col min="9" max="9" width="11" style="46" customWidth="1"/>
    <col min="10" max="10" width="20.85546875" style="46" customWidth="1"/>
    <col min="11" max="11" width="64.28515625" style="46" customWidth="1"/>
    <col min="12" max="12" width="4.7109375" style="46" customWidth="1"/>
    <col min="13" max="13" width="30.85546875" style="46" customWidth="1"/>
    <col min="14" max="14" width="29.42578125" style="46" customWidth="1"/>
    <col min="15" max="15" width="9.140625" style="46"/>
    <col min="16" max="16" width="12" style="66" customWidth="1"/>
    <col min="17" max="17" width="22.140625" style="66" customWidth="1"/>
    <col min="18" max="19" width="18" style="66" customWidth="1"/>
    <col min="20" max="20" width="28.5703125" style="66" customWidth="1"/>
    <col min="21" max="21" width="10" style="66" customWidth="1"/>
    <col min="22" max="22" width="24.28515625" style="66" customWidth="1"/>
    <col min="23" max="23" width="21.7109375" style="66" customWidth="1"/>
    <col min="24" max="24" width="22.28515625" style="66" customWidth="1"/>
    <col min="25" max="25" width="10" style="66" customWidth="1"/>
    <col min="26" max="26" width="149.42578125" style="67" customWidth="1"/>
    <col min="27" max="38" width="18" style="66" customWidth="1"/>
    <col min="39" max="54" width="9" style="257" customWidth="1"/>
    <col min="55" max="58" width="9.140625" style="47"/>
    <col min="59" max="59" width="8" style="84" customWidth="1"/>
    <col min="60" max="60" width="23.42578125" style="66" customWidth="1"/>
    <col min="61" max="61" width="28" style="258" customWidth="1"/>
    <col min="62" max="62" width="18" style="255" customWidth="1"/>
    <col min="63" max="64" width="18" style="47" customWidth="1"/>
    <col min="65" max="65" width="180.28515625" style="85" bestFit="1" customWidth="1"/>
    <col min="66" max="67" width="100.7109375" style="47" customWidth="1"/>
    <col min="68" max="69" width="22" style="47" customWidth="1"/>
    <col min="70" max="70" width="140.140625" style="47" bestFit="1" customWidth="1"/>
    <col min="71" max="71" width="194" style="47" bestFit="1" customWidth="1"/>
    <col min="72" max="73" width="22" style="66" customWidth="1"/>
    <col min="74" max="74" width="29.42578125" style="66" bestFit="1" customWidth="1"/>
    <col min="75" max="89" width="9.140625" style="255"/>
    <col min="90" max="16384" width="9.140625" style="46"/>
  </cols>
  <sheetData>
    <row r="1" spans="1:19" ht="32.1" customHeight="1" x14ac:dyDescent="0.25">
      <c r="A1" s="408" t="s">
        <v>0</v>
      </c>
      <c r="B1" s="409"/>
      <c r="C1" s="409"/>
      <c r="D1" s="409"/>
      <c r="E1" s="409" t="s">
        <v>13166</v>
      </c>
      <c r="F1" s="409"/>
      <c r="G1" s="409"/>
      <c r="H1" s="409"/>
      <c r="I1" s="409"/>
      <c r="J1" s="409"/>
      <c r="K1" s="409"/>
      <c r="L1" s="409"/>
      <c r="M1" s="409"/>
      <c r="N1" s="409"/>
      <c r="O1" s="66"/>
    </row>
    <row r="2" spans="1:19" ht="36" customHeight="1" x14ac:dyDescent="0.25">
      <c r="A2" s="292"/>
      <c r="B2" s="176"/>
      <c r="C2" s="176"/>
      <c r="D2" s="177"/>
      <c r="E2" s="292"/>
      <c r="F2" s="177"/>
      <c r="G2" s="177"/>
      <c r="H2" s="178"/>
      <c r="I2" s="178"/>
      <c r="J2" s="178"/>
      <c r="K2" s="178"/>
      <c r="L2" s="88"/>
      <c r="M2" s="179" t="s">
        <v>2133</v>
      </c>
      <c r="N2" s="180" t="s">
        <v>1441</v>
      </c>
      <c r="O2" s="66"/>
    </row>
    <row r="3" spans="1:19" ht="33.950000000000003" customHeight="1" thickBot="1" x14ac:dyDescent="0.3">
      <c r="A3" s="403" t="str">
        <f>"Mode manuel si aucune question numérotée en "&amp;ADDRESS(ROW(B12),COLUMN(B12),4)&amp;" ►"</f>
        <v>Mode manuel si aucune question numérotée en B12 ►</v>
      </c>
      <c r="B3" s="181" t="s">
        <v>6</v>
      </c>
      <c r="C3" s="182" t="s">
        <v>13137</v>
      </c>
      <c r="D3" s="183"/>
      <c r="E3" s="294" t="s">
        <v>2128</v>
      </c>
      <c r="F3" s="183"/>
      <c r="G3" s="183"/>
      <c r="H3" s="184" t="str">
        <f>"Lecture B3  Règles utilisées selon le mode effectif K4 : "&amp;$K$4&amp;" — C21 lit BT/BU/BV ; AM filtre aussi K4"</f>
        <v>Lecture B3  Règles utilisées selon le mode effectif K4 :  — C21 lit BT/BU/BV ; AM filtre aussi K4</v>
      </c>
      <c r="I3" s="184"/>
      <c r="J3" s="184"/>
      <c r="K3" s="184" t="s">
        <v>2191</v>
      </c>
      <c r="L3" s="88"/>
      <c r="M3" s="185" t="s">
        <v>2134</v>
      </c>
      <c r="N3" s="186" t="str">
        <f>IF($B$12="",$C$21,IFERROR(INDEX($BT$113:$BT$3712,MATCH(IFERROR(VALUE($B$12),$B$12),$BG$113:$BG$3712,0)),""))</f>
        <v>R0003;R0163</v>
      </c>
      <c r="O3" s="66"/>
      <c r="P3" s="49" t="s">
        <v>223</v>
      </c>
      <c r="Q3" s="49" t="s">
        <v>295</v>
      </c>
      <c r="R3" s="410" t="s">
        <v>101</v>
      </c>
      <c r="S3" s="410"/>
    </row>
    <row r="4" spans="1:19" ht="44.1" customHeight="1" x14ac:dyDescent="0.25">
      <c r="A4" s="187" t="s">
        <v>13138</v>
      </c>
      <c r="B4" s="406" t="s">
        <v>13139</v>
      </c>
      <c r="D4" s="183"/>
      <c r="E4" s="295" t="s">
        <v>13136</v>
      </c>
      <c r="F4" s="283"/>
      <c r="G4" s="183"/>
      <c r="H4" s="188" t="str">
        <f>IF($B$12&lt;&gt;"","Mode actuel : question numérotée — niveau réel prioritaire ; B3 devient informatif.","Mode actuel : question libre — B5/B8 pilotent le contexte, B3 actif.")</f>
        <v>Mode actuel : question numérotée — niveau réel prioritaire ; B3 devient informatif.</v>
      </c>
      <c r="I4" s="189"/>
      <c r="J4" s="189"/>
      <c r="K4" s="189"/>
      <c r="L4" s="88"/>
      <c r="M4" s="190" t="s">
        <v>2135</v>
      </c>
      <c r="N4" s="191" t="str">
        <f>IF($B$12="",$C$21,IFERROR(INDEX($BU$113:$BU$3712,MATCH(IFERROR(VALUE($B$12),$B$12),$BG$113:$BG$3712,0)),""))</f>
        <v>R0003;R0163;R0012</v>
      </c>
      <c r="O4" s="66"/>
      <c r="P4" s="49" t="s">
        <v>297</v>
      </c>
      <c r="Q4" s="49" t="s">
        <v>338</v>
      </c>
      <c r="R4" s="411" t="s">
        <v>10</v>
      </c>
      <c r="S4" s="411"/>
    </row>
    <row r="5" spans="1:19" ht="30" customHeight="1" x14ac:dyDescent="0.25">
      <c r="A5" s="404" t="str">
        <f>"Métier / contexte "&amp;ADDRESS(ROW(B5),COLUMN(B5),4)&amp;" ►"</f>
        <v>Métier / contexte B5 ►</v>
      </c>
      <c r="B5" s="192" t="s">
        <v>5</v>
      </c>
      <c r="C5" s="193" t="s">
        <v>13140</v>
      </c>
      <c r="D5" s="183"/>
      <c r="E5" s="296" t="s">
        <v>13157</v>
      </c>
      <c r="F5" s="283"/>
      <c r="G5" s="183"/>
      <c r="H5" s="436" t="str">
        <f>IF($B$12="","Question libre : B3 reste le mode manuel.",IF(TRIM($K$5)="","⚠ ALERTE : question n°"&amp;$B$12&amp;" introuvable ou niveau non reconnu.",IF(TRIM($B$3)&lt;&gt;TRIM($K$5),"⚠ ALERTE : Question n°"&amp;$B$12&amp;" = "&amp;TRIM($K$5)&amp;" : B3="&amp;TRIM($B$3)&amp;" ignoré ; le moteur utilise "&amp;TRIM($K$5)&amp;".","OK : Question n°"&amp;$B$12&amp;" = "&amp;TRIM($K$5)&amp;" ; B3 cohérent.")))</f>
        <v>⚠ ALERTE : Question n°3244 = CFA : B3=AUDIT ignoré ; le moteur utilise CFA.</v>
      </c>
      <c r="I5" s="436"/>
      <c r="J5" s="436"/>
      <c r="K5" s="194" t="str">
        <f>IF($B$12&lt;&gt;"",IFERROR(INDEX($BJ$113:$BJ$3712,MATCH(IFERROR(VALUE($B$12),$B$12),$BG$113:$BG$3712,0)),TRIM($B$3)),TRIM($B$3))</f>
        <v>CFA</v>
      </c>
      <c r="L5" s="88"/>
      <c r="M5" s="195" t="s">
        <v>2136</v>
      </c>
      <c r="N5" s="196" t="str">
        <f>IF($B$12="",$C$21,IFERROR(INDEX($BV$113:$BV$3712,MATCH(IFERROR(VALUE($B$12),$B$12),$BG$113:$BG$3712,0)),""))</f>
        <v>R0003;R0163;R0012;R0011;R0013</v>
      </c>
      <c r="O5" s="66"/>
      <c r="P5" s="49" t="s">
        <v>340</v>
      </c>
      <c r="Q5" s="49" t="s">
        <v>381</v>
      </c>
      <c r="R5" s="412" t="s">
        <v>203</v>
      </c>
      <c r="S5" s="412"/>
    </row>
    <row r="6" spans="1:19" ht="23.25" customHeight="1" x14ac:dyDescent="0.25">
      <c r="A6" s="197"/>
      <c r="B6" s="198"/>
      <c r="C6" s="183"/>
      <c r="D6" s="183"/>
      <c r="E6" s="296" t="s">
        <v>13156</v>
      </c>
      <c r="F6" s="283"/>
      <c r="G6" s="183"/>
      <c r="H6" s="199" t="s">
        <v>13141</v>
      </c>
      <c r="I6" s="199" t="s">
        <v>1441</v>
      </c>
      <c r="J6" s="199">
        <f>SUM($AV$113:$AV$312)</f>
        <v>2</v>
      </c>
      <c r="K6" s="199" t="s">
        <v>13097</v>
      </c>
      <c r="L6" s="88"/>
      <c r="M6" s="200" t="s">
        <v>2137</v>
      </c>
      <c r="N6" s="186">
        <f>SUM($BZ$113:$BZ$312)</f>
        <v>2</v>
      </c>
      <c r="O6" s="66"/>
      <c r="P6" s="49" t="s">
        <v>383</v>
      </c>
      <c r="Q6" s="49" t="s">
        <v>424</v>
      </c>
      <c r="R6" s="413" t="s">
        <v>211</v>
      </c>
      <c r="S6" s="413"/>
    </row>
    <row r="7" spans="1:19" ht="39.75" customHeight="1" x14ac:dyDescent="0.3">
      <c r="A7" s="183"/>
      <c r="B7" s="407" t="s">
        <v>13142</v>
      </c>
      <c r="C7" s="183"/>
      <c r="D7" s="183"/>
      <c r="E7" s="297" t="s">
        <v>13154</v>
      </c>
      <c r="F7" s="283"/>
      <c r="G7" s="183"/>
      <c r="H7" s="201" t="s">
        <v>2129</v>
      </c>
      <c r="I7" s="189" t="s">
        <v>1</v>
      </c>
      <c r="J7" s="202">
        <f>IF($B$12="",ROUND(MAX(0,IF($J$11&gt;0,MIN(8,$I$15)-2*$J$11,IF($J$10&gt;0,MIN(12,$I$15)-1.25*$J$10,$I$15))),1),$N$20)</f>
        <v>14</v>
      </c>
      <c r="K7" s="203" t="str">
        <f>IF($B$12="","Mode libre : score CFA calculé sur les règles actives du contexte.","CFA : "&amp;TEXT($J$7,"0.0")&amp;"/20 — "&amp;$N$6&amp;"/"&amp;$N$7&amp;" règles trouvées. Déclencheurs : "&amp;IF($A$33&lt;&gt;"",$A$33&amp;" "&amp;$C$33&amp;"; ","")&amp;IF($A$34&lt;&gt;"",$A$34&amp;" "&amp;$C$34&amp;"; ","")&amp;IF($A$35&lt;&gt;"",$A$35&amp;" "&amp;$C$35&amp;"; ","")&amp;"manquants obligatoires CFA="&amp;$N$8&amp;IF($N$19=1," ; cap réponse légère nettoyage",""))</f>
        <v>CFA : 14.0/20 — 2/2 règles trouvées. Déclencheurs : R0003 NETTOYAGE; R0163 NETTOYAGE; manquants obligatoires CFA=0 ; cap réponse légère nettoyage</v>
      </c>
      <c r="L7" s="88"/>
      <c r="M7" s="200" t="s">
        <v>2138</v>
      </c>
      <c r="N7" s="186">
        <f>SUM($BW$113:$BW$312)</f>
        <v>2</v>
      </c>
      <c r="O7" s="66"/>
      <c r="P7" s="49" t="s">
        <v>426</v>
      </c>
      <c r="Q7" s="49" t="s">
        <v>467</v>
      </c>
      <c r="R7" s="419" t="s">
        <v>17</v>
      </c>
      <c r="S7" s="414"/>
    </row>
    <row r="8" spans="1:19" ht="39" customHeight="1" thickBot="1" x14ac:dyDescent="0.3">
      <c r="A8" s="403" t="str">
        <f>"Étape si question libre "&amp;ADDRESS(ROW(B8),COLUMN(B8),4)&amp;" ►"</f>
        <v>Étape si question libre B8 ►</v>
      </c>
      <c r="B8" s="204" t="s">
        <v>5</v>
      </c>
      <c r="C8" s="182" t="s">
        <v>13143</v>
      </c>
      <c r="D8" s="183"/>
      <c r="E8" s="298" t="s">
        <v>13155</v>
      </c>
      <c r="F8" s="183"/>
      <c r="G8" s="183"/>
      <c r="H8" s="201" t="s">
        <v>2130</v>
      </c>
      <c r="I8" s="184" t="s">
        <v>4</v>
      </c>
      <c r="J8" s="202">
        <f>IF($B$12="",ROUND(MAX(0,IF($J$11&gt;0,MIN(7,$J$15)-2*$J$11,IF($J$10&gt;0,MIN(11,$J$15)-1.5*$J$10,$J$15))),1),$N$21)</f>
        <v>7</v>
      </c>
      <c r="K8" s="437" t="str">
        <f>IF($B$12="","Mode libre : score PRO calculé sur les règles actives du contexte.","PRO : "&amp;TEXT($J$8,"0.0")&amp;"/20 — "&amp;$N$10&amp;"/"&amp;$N$11&amp;" règles PRO trouvées. Déclencheurs : "&amp;IF($A$33&lt;&gt;"",$A$33&amp;" "&amp;$C$33&amp;"; ","")&amp;IF($A$34&lt;&gt;"",$A$34&amp;" "&amp;$C$34&amp;"; ","")&amp;IF($A$35&lt;&gt;"",$A$35&amp;" "&amp;$C$35&amp;"; ","")&amp;"manquants obligatoires PRO="&amp;$N$12&amp;IF($N$12&gt;0," ; manque contrôle/trace/protocole","")&amp;IF($N$19=1," ; réponse trop basique pour PRO",""))</f>
        <v>PRO : 7.0/20 — 2/3 règles PRO trouvées. Déclencheurs : R0003 NETTOYAGE; R0163 NETTOYAGE; manquants obligatoires PRO=1 ; manque contrôle/trace/protocole ; réponse trop basique pour PRO</v>
      </c>
      <c r="L8" s="88"/>
      <c r="M8" s="200" t="s">
        <v>2139</v>
      </c>
      <c r="N8" s="186">
        <f>SUM($CC$113:$CC$312)</f>
        <v>0</v>
      </c>
      <c r="O8" s="66"/>
      <c r="P8" s="49" t="s">
        <v>469</v>
      </c>
      <c r="Q8" s="49" t="s">
        <v>511</v>
      </c>
      <c r="R8" s="420" t="s">
        <v>15</v>
      </c>
      <c r="S8" s="415"/>
    </row>
    <row r="9" spans="1:19" ht="26.25" customHeight="1" x14ac:dyDescent="0.25">
      <c r="B9" s="205"/>
      <c r="C9" s="198" t="s">
        <v>13144</v>
      </c>
      <c r="D9" s="183"/>
      <c r="E9" s="183"/>
      <c r="F9" s="183"/>
      <c r="G9" s="183"/>
      <c r="H9" s="201" t="s">
        <v>13145</v>
      </c>
      <c r="I9" s="184" t="s">
        <v>13146</v>
      </c>
      <c r="J9" s="202" t="str">
        <f>IF($J$11&gt;0,"CRITIQUE",IF($J$10&gt;0,"VIGILANCE",IF($J$7&gt;=16,"MAITRISE",IF($J$7&gt;=10,"A RENFORCER","INSUFFISANT"))))</f>
        <v>A RENFORCER</v>
      </c>
      <c r="K9" s="437"/>
      <c r="L9" s="88"/>
      <c r="M9" s="206" t="s">
        <v>2140</v>
      </c>
      <c r="N9" s="207">
        <f>IFERROR(20*SUM($CF$113:$CF$312)/SUM($CG$113:$CG$312),0)</f>
        <v>20</v>
      </c>
      <c r="O9" s="66"/>
      <c r="P9" s="49" t="s">
        <v>513</v>
      </c>
      <c r="Q9" s="49" t="s">
        <v>554</v>
      </c>
      <c r="R9" s="421" t="s">
        <v>14</v>
      </c>
      <c r="S9" s="416"/>
    </row>
    <row r="10" spans="1:19" ht="15" customHeight="1" x14ac:dyDescent="0.25">
      <c r="A10" s="205"/>
      <c r="B10" s="205"/>
      <c r="C10" s="183"/>
      <c r="D10" s="183"/>
      <c r="E10" s="183"/>
      <c r="F10" s="183"/>
      <c r="G10" s="183"/>
      <c r="H10" s="65" t="s">
        <v>7</v>
      </c>
      <c r="I10" s="65" t="s">
        <v>13147</v>
      </c>
      <c r="J10" s="174">
        <f>IF($K$4="CFA",SUM($AX$113:$AX$312),IF($K$4="PRO",SUM($AY$113:$AY$312),SUM($BB$113:$BB$312)))</f>
        <v>0</v>
      </c>
      <c r="K10" s="183"/>
      <c r="L10" s="88"/>
      <c r="M10" s="190" t="s">
        <v>2141</v>
      </c>
      <c r="N10" s="191">
        <f>SUM($CA$113:$CA$312)</f>
        <v>2</v>
      </c>
      <c r="O10" s="66"/>
      <c r="P10" s="49" t="s">
        <v>556</v>
      </c>
      <c r="Q10" s="49" t="s">
        <v>597</v>
      </c>
      <c r="R10" s="422" t="s">
        <v>3</v>
      </c>
      <c r="S10" s="417"/>
    </row>
    <row r="11" spans="1:19" ht="33" customHeight="1" x14ac:dyDescent="0.25">
      <c r="A11" s="285"/>
      <c r="B11" s="284" t="str">
        <f>IF($B$12="","",IFERROR(INDEX($BI$113:$BI$3712,MATCH(IFERROR(VALUE($B$12),$B$12),$BG$113:$BG$3712,0)),""))</f>
        <v>AGENT DE RESTAURATION EN EHPAD</v>
      </c>
      <c r="C11" s="208"/>
      <c r="D11" s="208" t="str">
        <f>H5</f>
        <v>⚠ ALERTE : Question n°3244 = CFA : B3=AUDIT ignoré ; le moteur utilise CFA.</v>
      </c>
      <c r="E11" s="209"/>
      <c r="F11" s="209" t="s">
        <v>13148</v>
      </c>
      <c r="G11" s="209"/>
      <c r="H11" s="65" t="s">
        <v>9</v>
      </c>
      <c r="I11" s="65" t="s">
        <v>13147</v>
      </c>
      <c r="J11" s="174">
        <f>SUM($AO$113:$AO$312)</f>
        <v>0</v>
      </c>
      <c r="K11" s="183"/>
      <c r="L11" s="88"/>
      <c r="M11" s="190" t="s">
        <v>2142</v>
      </c>
      <c r="N11" s="191">
        <f>SUM($BX$113:$BX$312)</f>
        <v>3</v>
      </c>
      <c r="O11" s="66"/>
      <c r="P11" s="49" t="s">
        <v>599</v>
      </c>
      <c r="Q11" s="49" t="s">
        <v>640</v>
      </c>
      <c r="R11" s="423" t="s">
        <v>11</v>
      </c>
      <c r="S11" s="418"/>
    </row>
    <row r="12" spans="1:19" ht="45.95" customHeight="1" x14ac:dyDescent="0.25">
      <c r="A12" s="405" t="str">
        <f>"N° question numérotée "&amp;ADDRESS(ROW(B12),COLUMN(B12),4)&amp;" ►"</f>
        <v>N° question numérotée B12 ►</v>
      </c>
      <c r="B12" s="49">
        <v>3244</v>
      </c>
      <c r="C12" s="438" t="str">
        <f>IF($B$12="","",IFERROR(INDEX($BM$113:$BM$3712,MATCH(IFERROR(VALUE($B$12),$B$12),$BG$113:$BG$3712,0)),""))</f>
        <v>Donne un exemple simple de conduite correcte pendant le nettoyage en restauration EHPAD.</v>
      </c>
      <c r="D12" s="439"/>
      <c r="E12" s="439"/>
      <c r="F12" s="439"/>
      <c r="G12" s="440"/>
      <c r="H12" s="65" t="s">
        <v>13</v>
      </c>
      <c r="I12" s="65" t="s">
        <v>13149</v>
      </c>
      <c r="J12" s="174" t="str">
        <f>SUM($AW$113:$AW$312)&amp;" / "&amp;SUM($AV$113:$AV$312)</f>
        <v>2 / 2</v>
      </c>
      <c r="K12" s="210"/>
      <c r="L12" s="88"/>
      <c r="M12" s="190" t="s">
        <v>2143</v>
      </c>
      <c r="N12" s="191">
        <f>SUM($CD$113:$CD$312)</f>
        <v>1</v>
      </c>
      <c r="O12" s="66"/>
      <c r="P12" s="49" t="s">
        <v>228</v>
      </c>
      <c r="Q12" s="49" t="s">
        <v>738</v>
      </c>
      <c r="R12" s="410" t="s">
        <v>101</v>
      </c>
      <c r="S12" s="410"/>
    </row>
    <row r="13" spans="1:19" ht="31.5" x14ac:dyDescent="0.25">
      <c r="A13" s="211" t="s">
        <v>2190</v>
      </c>
      <c r="B13" s="212" t="str">
        <f>K5</f>
        <v>CFA</v>
      </c>
      <c r="C13" s="441"/>
      <c r="D13" s="442"/>
      <c r="E13" s="442"/>
      <c r="F13" s="442"/>
      <c r="G13" s="443"/>
      <c r="H13" s="65" t="s">
        <v>37</v>
      </c>
      <c r="I13" s="213" t="str">
        <f>$C$21</f>
        <v>R0003;R0163</v>
      </c>
      <c r="J13" s="213"/>
      <c r="K13" s="178"/>
      <c r="L13" s="88"/>
      <c r="M13" s="214" t="s">
        <v>2144</v>
      </c>
      <c r="N13" s="215">
        <f>IFERROR(20*SUM($CH$113:$CH$312)/SUM($CI$113:$CI$312),0)</f>
        <v>13.333333333333334</v>
      </c>
      <c r="O13" s="66"/>
      <c r="P13" s="276"/>
    </row>
    <row r="14" spans="1:19" x14ac:dyDescent="0.25">
      <c r="A14" s="216"/>
      <c r="B14" s="216"/>
      <c r="C14" s="217" t="s">
        <v>13150</v>
      </c>
      <c r="D14" s="88"/>
      <c r="E14" s="88"/>
      <c r="F14" s="88"/>
      <c r="G14" s="88"/>
      <c r="H14" s="178"/>
      <c r="I14" s="178"/>
      <c r="J14" s="178"/>
      <c r="L14" s="88"/>
      <c r="M14" s="218" t="s">
        <v>2145</v>
      </c>
      <c r="N14" s="219">
        <f>SUM($CB$113:$CB$312)</f>
        <v>2</v>
      </c>
      <c r="O14" s="66"/>
    </row>
    <row r="15" spans="1:19" ht="33" customHeight="1" x14ac:dyDescent="0.25">
      <c r="A15" s="183"/>
      <c r="B15" s="50" t="str">
        <f>"Question libre à saisir si B12 est vide "&amp;ADDRESS(ROW(C15),COLUMN(C15),4)&amp;" ►"</f>
        <v>Question libre à saisir si B12 est vide C15 ►</v>
      </c>
      <c r="C15" s="220"/>
      <c r="D15" s="221"/>
      <c r="E15" s="221"/>
      <c r="F15" s="221"/>
      <c r="G15" s="222"/>
      <c r="H15" s="223" t="s">
        <v>2148</v>
      </c>
      <c r="I15" s="224">
        <f>IFERROR(20*SUM($AQ$113:$AQ$312)/SUM($AZ$113:$AZ$312),0)</f>
        <v>20</v>
      </c>
      <c r="J15" s="225">
        <f>IFERROR(20*SUM($AR$113:$AR$312)/SUM($BA$113:$BA$312),0)</f>
        <v>20</v>
      </c>
      <c r="K15" s="226" t="s">
        <v>2149</v>
      </c>
      <c r="L15" s="88"/>
      <c r="M15" s="218" t="s">
        <v>2146</v>
      </c>
      <c r="N15" s="219">
        <f>SUM($BY$113:$BY$312)</f>
        <v>5</v>
      </c>
      <c r="O15" s="66"/>
    </row>
    <row r="16" spans="1:19" ht="30" customHeight="1" x14ac:dyDescent="0.25">
      <c r="A16" s="183"/>
      <c r="B16" s="51" t="s">
        <v>8</v>
      </c>
      <c r="C16" s="227" t="s">
        <v>1574</v>
      </c>
      <c r="D16" s="52"/>
      <c r="E16" s="52"/>
      <c r="F16" s="52"/>
      <c r="G16" s="228"/>
      <c r="H16" s="444" t="s">
        <v>19</v>
      </c>
      <c r="I16" s="445" t="str">
        <f>IF($B$12&lt;&gt;"",$C$12,$C$15)</f>
        <v>Donne un exemple simple de conduite correcte pendant le nettoyage en restauration EHPAD.</v>
      </c>
      <c r="J16" s="445"/>
      <c r="K16" s="445"/>
      <c r="L16" s="88"/>
      <c r="M16" s="218" t="s">
        <v>2147</v>
      </c>
      <c r="N16" s="219">
        <f>SUM($CE$113:$CE$312)</f>
        <v>3</v>
      </c>
      <c r="O16" s="66"/>
    </row>
    <row r="17" spans="1:15" ht="30" customHeight="1" x14ac:dyDescent="0.25">
      <c r="A17" s="183"/>
      <c r="B17" s="51" t="s">
        <v>12</v>
      </c>
      <c r="C17" s="229"/>
      <c r="D17" s="53"/>
      <c r="E17" s="53"/>
      <c r="F17" s="53"/>
      <c r="G17" s="230"/>
      <c r="H17" s="444"/>
      <c r="I17" s="445"/>
      <c r="J17" s="445"/>
      <c r="K17" s="445"/>
      <c r="L17" s="88"/>
      <c r="M17" s="218" t="s">
        <v>2150</v>
      </c>
      <c r="N17" s="219">
        <f>IFERROR(20*SUM($CJ$113:$CJ$312)/SUM($CK$113:$CK$312),0)</f>
        <v>8</v>
      </c>
      <c r="O17" s="66"/>
    </row>
    <row r="18" spans="1:15" ht="30" customHeight="1" x14ac:dyDescent="0.25">
      <c r="A18" s="183"/>
      <c r="B18" s="51" t="s">
        <v>18</v>
      </c>
      <c r="C18" s="229"/>
      <c r="D18" s="53"/>
      <c r="E18" s="53"/>
      <c r="F18" s="53"/>
      <c r="G18" s="230"/>
      <c r="H18" s="446" t="s">
        <v>24</v>
      </c>
      <c r="I18" s="447" t="str">
        <f>IF($B$12="","",IFERROR(INDEX($BN$113:$BN$3712,MATCH(IFERROR(VALUE($B$12),$B$12),$BG$113:$BG$3712,0)),""))</f>
        <v>En restauration ehpad, pour le nettoyage, exemple : je vérifie les points suivants : nettoyer, desinfecter et produit adapte. Si quelque chose ne va pas, je corrige.</v>
      </c>
      <c r="J18" s="447"/>
      <c r="K18" s="447"/>
      <c r="L18" s="88"/>
      <c r="M18" s="88"/>
      <c r="N18" s="231"/>
      <c r="O18" s="66"/>
    </row>
    <row r="19" spans="1:15" ht="30" customHeight="1" x14ac:dyDescent="0.25">
      <c r="A19" s="183"/>
      <c r="B19" s="51" t="s">
        <v>23</v>
      </c>
      <c r="C19" s="229"/>
      <c r="D19" s="53"/>
      <c r="E19" s="53"/>
      <c r="F19" s="53"/>
      <c r="G19" s="230"/>
      <c r="H19" s="446"/>
      <c r="I19" s="447"/>
      <c r="J19" s="447"/>
      <c r="K19" s="447"/>
      <c r="L19" s="88"/>
      <c r="M19" s="232" t="s">
        <v>2151</v>
      </c>
      <c r="N19" s="202">
        <f>IF(AND(OR(ISNUMBER(SEARCH(";R0003;",";"&amp;$N$3&amp;";")),ISNUMBER(SEARCH(";R0163;",";"&amp;$N$3&amp;";")),ISNUMBER(SEARCH(";R0003;",";"&amp;$N$4&amp;";")),ISNUMBER(SEARCH(";R0163;",";"&amp;$N$4&amp;";"))),NOT(OR(ISNUMBER(SEARCH(" desinfecter ",$B$23)),ISNUMBER(SEARCH(" desinfection ",$B$23)),ISNUMBER(SEARCH(" produit adapte ",$B$23)),ISNUMBER(SEARCH(" dosage ",$B$23)),ISNUMBER(SEARCH(" temps action ",$B$23)),ISNUMBER(SEARCH(" temps de contact ",$B$23)),ISNUMBER(SEARCH(" rincage ",$B$23)),ISNUMBER(SEARCH(" protocole ",$B$23)),ISNUMBER(SEARCH(" plan de nettoyage ",$B$23)),ISNUMBER(SEARCH(" fiche technique ",$B$23)),ISNUMBER(SEARCH(" autocontrole ",$B$23)),ISNUMBER(SEARCH(" tracer ",$B$23)),ISNUMBER(SEARCH(" trace ",$B$23))))),1,0)</f>
        <v>1</v>
      </c>
      <c r="O19" s="66"/>
    </row>
    <row r="20" spans="1:15" ht="30" customHeight="1" x14ac:dyDescent="0.25">
      <c r="A20" s="183"/>
      <c r="B20" s="51" t="s">
        <v>28</v>
      </c>
      <c r="C20" s="233"/>
      <c r="D20" s="234"/>
      <c r="E20" s="234"/>
      <c r="F20" s="234"/>
      <c r="G20" s="235"/>
      <c r="H20" s="429" t="s">
        <v>29</v>
      </c>
      <c r="I20" s="430" t="str">
        <f>IF($B$12="","",IFERROR(INDEX($BO$113:$BO$3712,MATCH(IFERROR(VALUE($B$12),$B$12),$BG$113:$BG$3712,0)),""))</f>
        <v>En restauration ehpad, pour le nettoyage, exemple professionnel : sécuriser l’étape par les points suivants : plan de nettoyage, protocole nd et detergent desinfectant, puis tracer l’écart et la correction si nécessaire.</v>
      </c>
      <c r="J20" s="430"/>
      <c r="K20" s="430"/>
      <c r="L20" s="88"/>
      <c r="M20" s="232" t="s">
        <v>2152</v>
      </c>
      <c r="N20" s="202">
        <f>ROUND(MAX(0,IF($J$11&gt;0,MIN(8,$N$9)-2*$J$11,IF($N$8&gt;0,MIN(12,$N$9)-1.25*$N$8,IF($N$19=1,MIN(14,$N$9),$N$9)))),1)</f>
        <v>14</v>
      </c>
      <c r="O20" s="66"/>
    </row>
    <row r="21" spans="1:15" ht="32.1" customHeight="1" x14ac:dyDescent="0.25">
      <c r="A21" s="217"/>
      <c r="B21" s="236" t="s">
        <v>35</v>
      </c>
      <c r="C21" s="217" t="str">
        <f>IF($B$12="","",IF(TRIM($K$4)="PRO",IFERROR(INDEX($BU$113:$BU$3712,MATCH(IFERROR(VALUE($B$12),$B$12),$BG$113:$BG$3712,0)),""),IF(TRIM($K$4)="AUDIT",IFERROR(INDEX($BV$113:$BV$3712,MATCH(IFERROR(VALUE($B$12),$B$12),$BG$113:$BG$3712,0)),""),IFERROR(INDEX($BT$113:$BT$3712,MATCH(IFERROR(VALUE($B$12),$B$12),$BG$113:$BG$3712,0)),""))))</f>
        <v>R0003;R0163</v>
      </c>
      <c r="D21" s="217"/>
      <c r="E21" s="217"/>
      <c r="F21" s="217"/>
      <c r="G21" s="217"/>
      <c r="H21" s="429"/>
      <c r="I21" s="430"/>
      <c r="J21" s="430"/>
      <c r="K21" s="430"/>
      <c r="L21" s="88"/>
      <c r="M21" s="232" t="s">
        <v>2153</v>
      </c>
      <c r="N21" s="202">
        <f>ROUND(MAX(0,IF($J$11&gt;0,MIN(6,$N$13)-2*$J$11,IF($N$12&gt;0,MIN(9,$N$13)-2*$N$12,IF($N$19=1,MIN(12,$N$13),$N$13)))),1)</f>
        <v>7</v>
      </c>
      <c r="O21" s="66"/>
    </row>
    <row r="22" spans="1:15" x14ac:dyDescent="0.25">
      <c r="A22" s="216"/>
      <c r="B22" s="216"/>
      <c r="C22" s="216"/>
      <c r="D22" s="216"/>
      <c r="E22" s="216"/>
      <c r="F22" s="216"/>
      <c r="G22" s="216"/>
      <c r="H22" s="183"/>
      <c r="I22" s="183"/>
      <c r="J22" s="183"/>
      <c r="K22" s="183"/>
      <c r="L22" s="183"/>
      <c r="M22" s="183"/>
      <c r="N22" s="183"/>
      <c r="O22" s="66"/>
    </row>
    <row r="23" spans="1:15" ht="33.950000000000003" customHeight="1" x14ac:dyDescent="0.25">
      <c r="A23" s="237" t="s">
        <v>36</v>
      </c>
      <c r="B23" s="431" t="str">
        <f>" "&amp;TRIM(LOWER(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C$16&amp;" "&amp;$C$17&amp;" "&amp;$C$18&amp;" "&amp;$C$19&amp;" "&amp;$C$20,CHAR(160)," "),CHAR(10)," "),CHAR(13)," "),"’"," "),"'"," "),"."," "),","," "),";"," "),":"," "),"-"," "),"/"," "),"°"," "),"("," "),")"," "),"é","e"),"è","e"),"ê","e"),"ë","e"),"à","a"),"â","a"),"î","i"),"ï","i"),"ô","o"),"ö","o"),"ù","u"),"û","u"),"ç","c"),"œ","oe"),"É","e"),"È","e"),"À","a")))&amp;" "</f>
        <v xml:space="preserve"> je nettoie avec produit et seche avec une raclette </v>
      </c>
      <c r="C23" s="432"/>
      <c r="D23" s="432"/>
      <c r="E23" s="432"/>
      <c r="F23" s="432"/>
      <c r="G23" s="432"/>
      <c r="H23" s="432"/>
      <c r="I23" s="432"/>
      <c r="J23" s="432"/>
      <c r="K23" s="433"/>
      <c r="L23" s="210"/>
      <c r="M23" s="247"/>
      <c r="N23" s="247"/>
      <c r="O23" s="66"/>
    </row>
    <row r="24" spans="1:15" x14ac:dyDescent="0.25">
      <c r="A24" s="293"/>
      <c r="B24" s="434"/>
      <c r="C24" s="434"/>
      <c r="D24" s="434"/>
      <c r="E24" s="434"/>
      <c r="F24" s="434"/>
      <c r="G24" s="434"/>
      <c r="H24" s="434"/>
      <c r="I24" s="434"/>
      <c r="J24" s="434"/>
      <c r="K24" s="435"/>
      <c r="L24" s="183"/>
      <c r="M24" s="247"/>
      <c r="N24" s="247"/>
      <c r="O24" s="66"/>
    </row>
    <row r="25" spans="1:15" ht="27.95" customHeight="1" x14ac:dyDescent="0.25">
      <c r="A25" s="238" t="s">
        <v>13151</v>
      </c>
      <c r="B25" s="238"/>
      <c r="C25" s="238"/>
      <c r="D25" s="238"/>
      <c r="E25" s="238"/>
      <c r="F25" s="238"/>
      <c r="G25" s="238"/>
      <c r="H25" s="238"/>
      <c r="I25" s="238"/>
      <c r="J25" s="238"/>
      <c r="K25" s="238"/>
      <c r="L25" s="238"/>
      <c r="M25" s="247"/>
      <c r="N25" s="247"/>
      <c r="O25" s="66"/>
    </row>
    <row r="26" spans="1:15" ht="29.1" customHeight="1" x14ac:dyDescent="0.25">
      <c r="A26" s="55" t="s">
        <v>1257</v>
      </c>
      <c r="B26" s="56" t="s">
        <v>1256</v>
      </c>
      <c r="C26" s="56"/>
      <c r="D26" s="56"/>
      <c r="E26" s="239"/>
      <c r="F26" s="239"/>
      <c r="G26" s="239"/>
      <c r="H26" s="239"/>
      <c r="I26" s="239"/>
      <c r="J26" s="239"/>
      <c r="K26" s="240"/>
      <c r="M26" s="247"/>
      <c r="N26" s="247"/>
      <c r="O26" s="66"/>
    </row>
    <row r="27" spans="1:15" ht="29.1" customHeight="1" x14ac:dyDescent="0.25">
      <c r="A27" s="57" t="s">
        <v>1575</v>
      </c>
      <c r="B27" s="286" t="str">
        <f>IF(A26&lt;&gt;"",IF($B$12="","",IFERROR(INDEX($BM$113:$BM$3712,MATCH(IFERROR(VALUE($B$12),$B$12),$BG$113:$BG$3712,0)),"")),"")</f>
        <v>Donne un exemple simple de conduite correcte pendant le nettoyage en restauration EHPAD.</v>
      </c>
      <c r="C27" s="58"/>
      <c r="D27" s="58"/>
      <c r="E27" s="58"/>
      <c r="F27" s="54"/>
      <c r="G27" s="54"/>
      <c r="H27" s="54"/>
      <c r="I27" s="54"/>
      <c r="J27" s="54"/>
      <c r="K27" s="59"/>
      <c r="M27" s="247"/>
      <c r="N27" s="247"/>
      <c r="O27" s="66"/>
    </row>
    <row r="28" spans="1:15" ht="29.1" customHeight="1" x14ac:dyDescent="0.25">
      <c r="A28" s="241" t="s">
        <v>1258</v>
      </c>
      <c r="B28" s="175" t="str">
        <f>IF(A26&lt;&gt;"",IF($B$12="","",IFERROR(INDEX($BN$113:$BN$3712,MATCH(IFERROR(VALUE($B$12),$B$12),$BG$113:$BG$3712,0)),"")),"")</f>
        <v>En restauration ehpad, pour le nettoyage, exemple : je vérifie les points suivants : nettoyer, desinfecter et produit adapte. Si quelque chose ne va pas, je corrige.</v>
      </c>
      <c r="C28" s="242"/>
      <c r="D28" s="242"/>
      <c r="E28" s="242"/>
      <c r="F28" s="175"/>
      <c r="G28" s="175"/>
      <c r="H28" s="175"/>
      <c r="I28" s="175"/>
      <c r="J28" s="175"/>
      <c r="K28" s="243"/>
      <c r="M28" s="247"/>
      <c r="N28" s="247"/>
      <c r="O28" s="66"/>
    </row>
    <row r="29" spans="1:15" ht="29.1" customHeight="1" x14ac:dyDescent="0.25">
      <c r="A29" s="244" t="s">
        <v>1259</v>
      </c>
      <c r="B29" s="245" t="str">
        <f>IF(A26&lt;&gt;"",IF($B$12="","",IFERROR(INDEX($BO$113:$BO$3712,MATCH(IFERROR(VALUE($B$12),$B$12),$BG$113:$BG$3712,0)),"")),"")</f>
        <v>En restauration ehpad, pour le nettoyage, exemple professionnel : sécuriser l’étape par les points suivants : plan de nettoyage, protocole nd et detergent desinfectant, puis tracer l’écart et la correction si nécessaire.</v>
      </c>
      <c r="C29" s="245"/>
      <c r="D29" s="245"/>
      <c r="E29" s="245"/>
      <c r="F29" s="245"/>
      <c r="G29" s="245"/>
      <c r="H29" s="245"/>
      <c r="I29" s="245"/>
      <c r="J29" s="245"/>
      <c r="K29" s="246"/>
      <c r="M29" s="247"/>
      <c r="N29" s="247"/>
      <c r="O29" s="66"/>
    </row>
    <row r="30" spans="1:15" x14ac:dyDescent="0.25">
      <c r="M30" s="66"/>
      <c r="N30" s="66"/>
      <c r="O30" s="66"/>
    </row>
    <row r="31" spans="1:15" x14ac:dyDescent="0.25">
      <c r="A31" s="89" t="s">
        <v>38</v>
      </c>
      <c r="B31" s="60"/>
      <c r="C31" s="60"/>
      <c r="D31" s="60"/>
      <c r="E31" s="60"/>
      <c r="F31" s="60"/>
      <c r="G31" s="60"/>
      <c r="H31" s="60"/>
      <c r="M31" s="66"/>
      <c r="N31" s="66"/>
      <c r="O31" s="66"/>
    </row>
    <row r="32" spans="1:15" x14ac:dyDescent="0.25">
      <c r="A32" s="61" t="s">
        <v>39</v>
      </c>
      <c r="B32" s="61" t="s">
        <v>40</v>
      </c>
      <c r="C32" s="61" t="s">
        <v>41</v>
      </c>
      <c r="D32" s="61" t="s">
        <v>42</v>
      </c>
      <c r="E32" s="61" t="s">
        <v>43</v>
      </c>
      <c r="F32" s="61" t="s">
        <v>44</v>
      </c>
      <c r="G32" s="61" t="s">
        <v>45</v>
      </c>
      <c r="H32" s="60" t="s">
        <v>46</v>
      </c>
      <c r="M32" s="66"/>
      <c r="N32" s="66"/>
      <c r="O32" s="66"/>
    </row>
    <row r="33" spans="1:15" ht="39.950000000000003" customHeight="1" x14ac:dyDescent="0.25">
      <c r="A33" s="64" t="str">
        <f>IFERROR(INDEX($P$113:$P$312,MATCH(ROWS($A$33:A33),$AS$113:$AS$312,0)),"")</f>
        <v>R0003</v>
      </c>
      <c r="B33" s="64" t="str">
        <f t="shared" ref="B33:B48" si="0">IF($A33="","",INDEX($Q$113:$Q$312,MATCH($A33,$P$113:$P$312,0)))</f>
        <v>TRONC_COMMUN</v>
      </c>
      <c r="C33" s="64" t="str">
        <f t="shared" ref="C33:C48" si="1">IF($A33="","",INDEX($R$113:$R$312,MATCH($A33,$P$113:$P$312,0)))</f>
        <v>NETTOYAGE</v>
      </c>
      <c r="D33" s="64" t="str">
        <f t="shared" ref="D33:D48" si="2">IF($A33="","",INDEX($T$113:$T$312,MATCH($A33,$P$113:$P$312,0)))</f>
        <v>CHIMIQUE</v>
      </c>
      <c r="E33" s="63" t="str">
        <f>IF($A33="","",INDEX($Z$113:$Z$312,MATCH($A33,$P$113:$P$312,0)))</f>
        <v>TRONC_COMMUN — NETTOYAGE : nettoyage puis désinfection avec produit adapté, dosage, temps d’action et rinçage si nécessaire</v>
      </c>
      <c r="F33" s="64">
        <f t="shared" ref="F33:F48" si="3">IF($A33="","",INDEX($X$113:$X$312,MATCH($A33,$P$113:$P$312,0)))</f>
        <v>3</v>
      </c>
      <c r="G33" s="64">
        <f t="shared" ref="G33:G48" si="4">IF($A33="","",INDEX($Y$113:$Y$312,MATCH($A33,$P$113:$P$312,0)))</f>
        <v>4</v>
      </c>
      <c r="H33" s="62" t="str">
        <f t="shared" ref="H33:H48" si="5">IF($A33="","",INDEX($U$113:$U$312,MATCH($A33,$P$113:$P$312,0)))</f>
        <v>POS</v>
      </c>
      <c r="M33" s="66"/>
      <c r="N33" s="66"/>
      <c r="O33" s="66"/>
    </row>
    <row r="34" spans="1:15" ht="39.950000000000003" customHeight="1" x14ac:dyDescent="0.25">
      <c r="A34" s="64" t="str">
        <f>IFERROR(INDEX($P$113:$P$312,MATCH(ROWS($A$33:A34),$AS$113:$AS$312,0)),"")</f>
        <v>R0163</v>
      </c>
      <c r="B34" s="64" t="str">
        <f t="shared" si="0"/>
        <v>EHPAD</v>
      </c>
      <c r="C34" s="64" t="str">
        <f t="shared" si="1"/>
        <v>NETTOYAGE</v>
      </c>
      <c r="D34" s="64" t="str">
        <f t="shared" si="2"/>
        <v>CHIMIQUE</v>
      </c>
      <c r="E34" s="63" t="str">
        <f t="shared" ref="E34:E48" si="6">IF($A34="","",INDEX($Z$113:$Z$312,MATCH($A34,$P$113:$P$312,0)))</f>
        <v>EHPAD — NETTOYAGE : nettoyage puis désinfection avec produit adapté, dosage, temps d’action et rinçage si nécessaire</v>
      </c>
      <c r="F34" s="64">
        <f t="shared" si="3"/>
        <v>3</v>
      </c>
      <c r="G34" s="64">
        <f t="shared" si="4"/>
        <v>4</v>
      </c>
      <c r="H34" s="62" t="str">
        <f t="shared" si="5"/>
        <v>POS</v>
      </c>
      <c r="M34" s="66"/>
      <c r="N34" s="66"/>
      <c r="O34" s="66"/>
    </row>
    <row r="35" spans="1:15" ht="39.950000000000003" customHeight="1" x14ac:dyDescent="0.25">
      <c r="A35" s="64" t="str">
        <f>IFERROR(INDEX($P$113:$P$312,MATCH(ROWS($A$33:A35),$AS$113:$AS$312,0)),"")</f>
        <v/>
      </c>
      <c r="B35" s="64" t="str">
        <f t="shared" si="0"/>
        <v/>
      </c>
      <c r="C35" s="64" t="str">
        <f t="shared" si="1"/>
        <v/>
      </c>
      <c r="D35" s="64" t="str">
        <f t="shared" si="2"/>
        <v/>
      </c>
      <c r="E35" s="63" t="str">
        <f t="shared" si="6"/>
        <v/>
      </c>
      <c r="F35" s="64" t="str">
        <f t="shared" si="3"/>
        <v/>
      </c>
      <c r="G35" s="64" t="str">
        <f t="shared" si="4"/>
        <v/>
      </c>
      <c r="H35" s="62" t="str">
        <f t="shared" si="5"/>
        <v/>
      </c>
      <c r="M35" s="66"/>
      <c r="N35" s="66"/>
      <c r="O35" s="66"/>
    </row>
    <row r="36" spans="1:15" ht="39.950000000000003" customHeight="1" x14ac:dyDescent="0.25">
      <c r="A36" s="64" t="str">
        <f>IFERROR(INDEX($P$113:$P$312,MATCH(ROWS($A$33:A36),$AS$113:$AS$312,0)),"")</f>
        <v/>
      </c>
      <c r="B36" s="64" t="str">
        <f t="shared" si="0"/>
        <v/>
      </c>
      <c r="C36" s="64" t="str">
        <f t="shared" si="1"/>
        <v/>
      </c>
      <c r="D36" s="64" t="str">
        <f t="shared" si="2"/>
        <v/>
      </c>
      <c r="E36" s="63" t="str">
        <f t="shared" si="6"/>
        <v/>
      </c>
      <c r="F36" s="64" t="str">
        <f t="shared" si="3"/>
        <v/>
      </c>
      <c r="G36" s="64" t="str">
        <f t="shared" si="4"/>
        <v/>
      </c>
      <c r="H36" s="62" t="str">
        <f t="shared" si="5"/>
        <v/>
      </c>
      <c r="M36" s="66"/>
      <c r="N36" s="66"/>
      <c r="O36" s="66"/>
    </row>
    <row r="37" spans="1:15" ht="39.950000000000003" customHeight="1" x14ac:dyDescent="0.25">
      <c r="A37" s="64" t="str">
        <f>IFERROR(INDEX($P$113:$P$312,MATCH(ROWS($A$33:A37),$AS$113:$AS$312,0)),"")</f>
        <v/>
      </c>
      <c r="B37" s="64" t="str">
        <f t="shared" si="0"/>
        <v/>
      </c>
      <c r="C37" s="64" t="str">
        <f t="shared" si="1"/>
        <v/>
      </c>
      <c r="D37" s="64" t="str">
        <f t="shared" si="2"/>
        <v/>
      </c>
      <c r="E37" s="63" t="str">
        <f t="shared" si="6"/>
        <v/>
      </c>
      <c r="F37" s="64" t="str">
        <f t="shared" si="3"/>
        <v/>
      </c>
      <c r="G37" s="64" t="str">
        <f t="shared" si="4"/>
        <v/>
      </c>
      <c r="H37" s="62" t="str">
        <f t="shared" si="5"/>
        <v/>
      </c>
      <c r="M37" s="66"/>
      <c r="N37" s="66"/>
      <c r="O37" s="66"/>
    </row>
    <row r="38" spans="1:15" ht="39.950000000000003" customHeight="1" x14ac:dyDescent="0.25">
      <c r="A38" s="64" t="str">
        <f>IFERROR(INDEX($P$113:$P$312,MATCH(ROWS($A$33:A38),$AS$113:$AS$312,0)),"")</f>
        <v/>
      </c>
      <c r="B38" s="64" t="str">
        <f t="shared" si="0"/>
        <v/>
      </c>
      <c r="C38" s="64" t="str">
        <f t="shared" si="1"/>
        <v/>
      </c>
      <c r="D38" s="64" t="str">
        <f t="shared" si="2"/>
        <v/>
      </c>
      <c r="E38" s="63" t="str">
        <f t="shared" si="6"/>
        <v/>
      </c>
      <c r="F38" s="64" t="str">
        <f t="shared" si="3"/>
        <v/>
      </c>
      <c r="G38" s="64" t="str">
        <f t="shared" si="4"/>
        <v/>
      </c>
      <c r="H38" s="62" t="str">
        <f t="shared" si="5"/>
        <v/>
      </c>
      <c r="M38" s="66"/>
      <c r="N38" s="66"/>
      <c r="O38" s="66"/>
    </row>
    <row r="39" spans="1:15" ht="39.950000000000003" customHeight="1" x14ac:dyDescent="0.25">
      <c r="A39" s="64" t="str">
        <f>IFERROR(INDEX($P$113:$P$312,MATCH(ROWS($A$33:A39),$AS$113:$AS$312,0)),"")</f>
        <v/>
      </c>
      <c r="B39" s="64" t="str">
        <f t="shared" si="0"/>
        <v/>
      </c>
      <c r="C39" s="64" t="str">
        <f t="shared" si="1"/>
        <v/>
      </c>
      <c r="D39" s="64" t="str">
        <f t="shared" si="2"/>
        <v/>
      </c>
      <c r="E39" s="63" t="str">
        <f t="shared" si="6"/>
        <v/>
      </c>
      <c r="F39" s="64" t="str">
        <f t="shared" si="3"/>
        <v/>
      </c>
      <c r="G39" s="64" t="str">
        <f t="shared" si="4"/>
        <v/>
      </c>
      <c r="H39" s="62" t="str">
        <f t="shared" si="5"/>
        <v/>
      </c>
      <c r="M39" s="66"/>
      <c r="N39" s="66"/>
      <c r="O39" s="66"/>
    </row>
    <row r="40" spans="1:15" ht="39.950000000000003" customHeight="1" x14ac:dyDescent="0.25">
      <c r="A40" s="64" t="str">
        <f>IFERROR(INDEX($P$113:$P$312,MATCH(ROWS($A$33:A40),$AS$113:$AS$312,0)),"")</f>
        <v/>
      </c>
      <c r="B40" s="64" t="str">
        <f t="shared" si="0"/>
        <v/>
      </c>
      <c r="C40" s="64" t="str">
        <f t="shared" si="1"/>
        <v/>
      </c>
      <c r="D40" s="64" t="str">
        <f t="shared" si="2"/>
        <v/>
      </c>
      <c r="E40" s="63" t="str">
        <f t="shared" si="6"/>
        <v/>
      </c>
      <c r="F40" s="64" t="str">
        <f t="shared" si="3"/>
        <v/>
      </c>
      <c r="G40" s="64" t="str">
        <f t="shared" si="4"/>
        <v/>
      </c>
      <c r="H40" s="62" t="str">
        <f t="shared" si="5"/>
        <v/>
      </c>
      <c r="M40" s="66"/>
      <c r="N40" s="66"/>
      <c r="O40" s="66"/>
    </row>
    <row r="41" spans="1:15" ht="39.950000000000003" customHeight="1" x14ac:dyDescent="0.25">
      <c r="A41" s="64" t="str">
        <f>IFERROR(INDEX($P$113:$P$312,MATCH(ROWS($A$33:A41),$AS$113:$AS$312,0)),"")</f>
        <v/>
      </c>
      <c r="B41" s="64" t="str">
        <f t="shared" si="0"/>
        <v/>
      </c>
      <c r="C41" s="64" t="str">
        <f t="shared" si="1"/>
        <v/>
      </c>
      <c r="D41" s="64" t="str">
        <f t="shared" si="2"/>
        <v/>
      </c>
      <c r="E41" s="63" t="str">
        <f t="shared" si="6"/>
        <v/>
      </c>
      <c r="F41" s="64" t="str">
        <f t="shared" si="3"/>
        <v/>
      </c>
      <c r="G41" s="64" t="str">
        <f t="shared" si="4"/>
        <v/>
      </c>
      <c r="H41" s="62" t="str">
        <f t="shared" si="5"/>
        <v/>
      </c>
      <c r="M41" s="66"/>
      <c r="N41" s="66"/>
      <c r="O41" s="66"/>
    </row>
    <row r="42" spans="1:15" ht="39.950000000000003" customHeight="1" x14ac:dyDescent="0.25">
      <c r="A42" s="64" t="str">
        <f>IFERROR(INDEX($P$113:$P$312,MATCH(ROWS($A$33:A42),$AS$113:$AS$312,0)),"")</f>
        <v/>
      </c>
      <c r="B42" s="64" t="str">
        <f t="shared" si="0"/>
        <v/>
      </c>
      <c r="C42" s="64" t="str">
        <f t="shared" si="1"/>
        <v/>
      </c>
      <c r="D42" s="64" t="str">
        <f t="shared" si="2"/>
        <v/>
      </c>
      <c r="E42" s="63" t="str">
        <f t="shared" si="6"/>
        <v/>
      </c>
      <c r="F42" s="64" t="str">
        <f t="shared" si="3"/>
        <v/>
      </c>
      <c r="G42" s="64" t="str">
        <f t="shared" si="4"/>
        <v/>
      </c>
      <c r="H42" s="62" t="str">
        <f t="shared" si="5"/>
        <v/>
      </c>
      <c r="M42" s="66"/>
      <c r="N42" s="66"/>
      <c r="O42" s="66"/>
    </row>
    <row r="43" spans="1:15" ht="39.950000000000003" customHeight="1" x14ac:dyDescent="0.25">
      <c r="A43" s="64" t="str">
        <f>IFERROR(INDEX($P$113:$P$312,MATCH(ROWS($A$33:A43),$AS$113:$AS$312,0)),"")</f>
        <v/>
      </c>
      <c r="B43" s="64" t="str">
        <f t="shared" si="0"/>
        <v/>
      </c>
      <c r="C43" s="64" t="str">
        <f t="shared" si="1"/>
        <v/>
      </c>
      <c r="D43" s="64" t="str">
        <f t="shared" si="2"/>
        <v/>
      </c>
      <c r="E43" s="63" t="str">
        <f t="shared" si="6"/>
        <v/>
      </c>
      <c r="F43" s="64" t="str">
        <f t="shared" si="3"/>
        <v/>
      </c>
      <c r="G43" s="64" t="str">
        <f t="shared" si="4"/>
        <v/>
      </c>
      <c r="H43" s="62" t="str">
        <f t="shared" si="5"/>
        <v/>
      </c>
      <c r="M43" s="66"/>
      <c r="N43" s="66"/>
      <c r="O43" s="66"/>
    </row>
    <row r="44" spans="1:15" ht="39.950000000000003" customHeight="1" x14ac:dyDescent="0.25">
      <c r="A44" s="64" t="str">
        <f>IFERROR(INDEX($P$113:$P$312,MATCH(ROWS($A$33:A44),$AS$113:$AS$312,0)),"")</f>
        <v/>
      </c>
      <c r="B44" s="64" t="str">
        <f t="shared" si="0"/>
        <v/>
      </c>
      <c r="C44" s="64" t="str">
        <f t="shared" si="1"/>
        <v/>
      </c>
      <c r="D44" s="64" t="str">
        <f t="shared" si="2"/>
        <v/>
      </c>
      <c r="E44" s="63" t="str">
        <f t="shared" si="6"/>
        <v/>
      </c>
      <c r="F44" s="64" t="str">
        <f t="shared" si="3"/>
        <v/>
      </c>
      <c r="G44" s="64" t="str">
        <f t="shared" si="4"/>
        <v/>
      </c>
      <c r="H44" s="62" t="str">
        <f t="shared" si="5"/>
        <v/>
      </c>
      <c r="M44" s="66"/>
      <c r="N44" s="66"/>
      <c r="O44" s="66"/>
    </row>
    <row r="45" spans="1:15" ht="39.950000000000003" customHeight="1" x14ac:dyDescent="0.25">
      <c r="A45" s="64" t="str">
        <f>IFERROR(INDEX($P$113:$P$312,MATCH(ROWS($A$33:A45),$AS$113:$AS$312,0)),"")</f>
        <v/>
      </c>
      <c r="B45" s="64" t="str">
        <f t="shared" si="0"/>
        <v/>
      </c>
      <c r="C45" s="64" t="str">
        <f t="shared" si="1"/>
        <v/>
      </c>
      <c r="D45" s="64" t="str">
        <f t="shared" si="2"/>
        <v/>
      </c>
      <c r="E45" s="63" t="str">
        <f t="shared" si="6"/>
        <v/>
      </c>
      <c r="F45" s="64" t="str">
        <f t="shared" si="3"/>
        <v/>
      </c>
      <c r="G45" s="64" t="str">
        <f t="shared" si="4"/>
        <v/>
      </c>
      <c r="H45" s="62" t="str">
        <f t="shared" si="5"/>
        <v/>
      </c>
      <c r="M45" s="66"/>
      <c r="N45" s="66"/>
      <c r="O45" s="66"/>
    </row>
    <row r="46" spans="1:15" ht="39.950000000000003" customHeight="1" x14ac:dyDescent="0.25">
      <c r="A46" s="64" t="str">
        <f>IFERROR(INDEX($P$113:$P$312,MATCH(ROWS($A$33:A46),$AS$113:$AS$312,0)),"")</f>
        <v/>
      </c>
      <c r="B46" s="64" t="str">
        <f t="shared" si="0"/>
        <v/>
      </c>
      <c r="C46" s="64" t="str">
        <f t="shared" si="1"/>
        <v/>
      </c>
      <c r="D46" s="64" t="str">
        <f t="shared" si="2"/>
        <v/>
      </c>
      <c r="E46" s="63" t="str">
        <f t="shared" si="6"/>
        <v/>
      </c>
      <c r="F46" s="64" t="str">
        <f t="shared" si="3"/>
        <v/>
      </c>
      <c r="G46" s="64" t="str">
        <f t="shared" si="4"/>
        <v/>
      </c>
      <c r="H46" s="62" t="str">
        <f t="shared" si="5"/>
        <v/>
      </c>
      <c r="M46" s="66"/>
      <c r="N46" s="66"/>
      <c r="O46" s="66"/>
    </row>
    <row r="47" spans="1:15" ht="39.950000000000003" customHeight="1" x14ac:dyDescent="0.25">
      <c r="A47" s="64" t="str">
        <f>IFERROR(INDEX($P$113:$P$312,MATCH(ROWS($A$33:A47),$AS$113:$AS$312,0)),"")</f>
        <v/>
      </c>
      <c r="B47" s="64" t="str">
        <f t="shared" si="0"/>
        <v/>
      </c>
      <c r="C47" s="64" t="str">
        <f t="shared" si="1"/>
        <v/>
      </c>
      <c r="D47" s="64" t="str">
        <f t="shared" si="2"/>
        <v/>
      </c>
      <c r="E47" s="63" t="str">
        <f t="shared" si="6"/>
        <v/>
      </c>
      <c r="F47" s="64" t="str">
        <f t="shared" si="3"/>
        <v/>
      </c>
      <c r="G47" s="64" t="str">
        <f t="shared" si="4"/>
        <v/>
      </c>
      <c r="H47" s="62" t="str">
        <f t="shared" si="5"/>
        <v/>
      </c>
      <c r="M47" s="66"/>
      <c r="N47" s="66"/>
      <c r="O47" s="66"/>
    </row>
    <row r="48" spans="1:15" ht="39.950000000000003" customHeight="1" x14ac:dyDescent="0.25">
      <c r="A48" s="64"/>
      <c r="B48" s="64" t="str">
        <f t="shared" si="0"/>
        <v/>
      </c>
      <c r="C48" s="64" t="str">
        <f t="shared" si="1"/>
        <v/>
      </c>
      <c r="D48" s="64" t="str">
        <f t="shared" si="2"/>
        <v/>
      </c>
      <c r="E48" s="63" t="str">
        <f t="shared" si="6"/>
        <v/>
      </c>
      <c r="F48" s="64" t="str">
        <f t="shared" si="3"/>
        <v/>
      </c>
      <c r="G48" s="64" t="str">
        <f t="shared" si="4"/>
        <v/>
      </c>
      <c r="H48" s="62" t="str">
        <f t="shared" si="5"/>
        <v/>
      </c>
      <c r="M48" s="66"/>
      <c r="N48" s="66"/>
      <c r="O48" s="66"/>
    </row>
    <row r="49" spans="1:20" x14ac:dyDescent="0.25">
      <c r="A49" s="90" t="s">
        <v>47</v>
      </c>
      <c r="M49" s="66"/>
      <c r="N49" s="66"/>
      <c r="O49" s="66"/>
    </row>
    <row r="50" spans="1:20" x14ac:dyDescent="0.25">
      <c r="A50" s="68" t="s">
        <v>48</v>
      </c>
      <c r="B50" s="69"/>
      <c r="C50" s="69"/>
      <c r="D50" s="69"/>
      <c r="E50" s="69"/>
      <c r="F50" s="69"/>
      <c r="G50" s="69"/>
      <c r="H50" s="69"/>
      <c r="M50" s="66"/>
      <c r="N50" s="66"/>
      <c r="O50" s="66"/>
    </row>
    <row r="51" spans="1:20" x14ac:dyDescent="0.25">
      <c r="A51" s="70" t="s">
        <v>39</v>
      </c>
      <c r="B51" s="70" t="s">
        <v>40</v>
      </c>
      <c r="C51" s="70" t="s">
        <v>41</v>
      </c>
      <c r="D51" s="70" t="s">
        <v>42</v>
      </c>
      <c r="E51" s="70" t="s">
        <v>49</v>
      </c>
      <c r="F51" s="70" t="s">
        <v>50</v>
      </c>
      <c r="G51" s="70" t="s">
        <v>51</v>
      </c>
      <c r="H51" s="70" t="s">
        <v>52</v>
      </c>
      <c r="M51" s="66"/>
      <c r="N51" s="66"/>
      <c r="O51" s="66"/>
    </row>
    <row r="52" spans="1:20" ht="39.950000000000003" customHeight="1" x14ac:dyDescent="0.25">
      <c r="A52" s="73" t="str">
        <f>IF($J$10=0,"OK",IFERROR(INDEX($P$113:$P$312,MATCH(ROWS($A$52:A52),$AT$113:$AT$312,0)),""))</f>
        <v>OK</v>
      </c>
      <c r="B52" s="71" t="str">
        <f t="shared" ref="B52:B65" si="7">IF($J$10=0,"",IF($A52="","",INDEX($Q$113:$Q$312,MATCH($A52,$P$113:$P$312,0))))</f>
        <v/>
      </c>
      <c r="C52" s="71" t="str">
        <f t="shared" ref="C52:C65" si="8">IF($J$10=0,"",IF($A52="","",INDEX($R$113:$R$312,MATCH($A52,$P$113:$P$312,0))))</f>
        <v/>
      </c>
      <c r="D52" s="71" t="str">
        <f t="shared" ref="D52:D65" si="9">IF($J$10=0,"",IF($A52="","",INDEX($T$113:$T$312,MATCH($A52,$P$113:$P$312,0))))</f>
        <v/>
      </c>
      <c r="E52" s="72" t="str">
        <f t="shared" ref="E52:E65" si="10">IF($J$10=0,"Aucun manquant prioritaire pour cette question.",IF($A52="","",INDEX($Z$113:$Z$312,MATCH($A52,$P$113:$P$312,0))))</f>
        <v>Aucun manquant prioritaire pour cette question.</v>
      </c>
      <c r="F52" s="73" t="str">
        <f t="shared" ref="F52:F65" si="11">IF($J$10=0,"",IF($A52="","",INDEX($V$113:$V$312,MATCH($A52,$P$113:$P$312,0))))</f>
        <v/>
      </c>
      <c r="G52" s="73" t="str">
        <f t="shared" ref="G52:G65" si="12">IF($J$10=0,"",IF($A52="","",INDEX($W$113:$W$312,MATCH($A52,$P$113:$P$312,0))))</f>
        <v/>
      </c>
      <c r="H52" s="71" t="str">
        <f t="shared" ref="H52:H65" si="13">IF($J$10=0,"Réponse suffisante sur les attendus activés.",IF($A52="","","Faire préciser par le candidat : geste concret + preuve ou contrôle."))</f>
        <v>Réponse suffisante sur les attendus activés.</v>
      </c>
      <c r="M52" s="66"/>
      <c r="N52" s="66"/>
      <c r="O52" s="66"/>
      <c r="T52" s="183"/>
    </row>
    <row r="53" spans="1:20" ht="39.950000000000003" customHeight="1" x14ac:dyDescent="0.25">
      <c r="A53" s="73" t="str">
        <f>IF($J$10=0,"OK",IFERROR(INDEX($P$113:$P$312,MATCH(ROWS($A$52:A53),$AT$113:$AT$312,0)),""))</f>
        <v>OK</v>
      </c>
      <c r="B53" s="74" t="str">
        <f t="shared" si="7"/>
        <v/>
      </c>
      <c r="C53" s="74" t="str">
        <f t="shared" si="8"/>
        <v/>
      </c>
      <c r="D53" s="74" t="str">
        <f t="shared" si="9"/>
        <v/>
      </c>
      <c r="E53" s="72" t="str">
        <f t="shared" si="10"/>
        <v>Aucun manquant prioritaire pour cette question.</v>
      </c>
      <c r="F53" s="75" t="str">
        <f t="shared" si="11"/>
        <v/>
      </c>
      <c r="G53" s="75" t="str">
        <f t="shared" si="12"/>
        <v/>
      </c>
      <c r="H53" s="71" t="str">
        <f t="shared" si="13"/>
        <v>Réponse suffisante sur les attendus activés.</v>
      </c>
      <c r="M53" s="66"/>
      <c r="N53" s="66"/>
      <c r="O53" s="66"/>
      <c r="T53" s="183"/>
    </row>
    <row r="54" spans="1:20" ht="39.950000000000003" customHeight="1" x14ac:dyDescent="0.25">
      <c r="A54" s="73" t="str">
        <f>IF($J$10=0,"OK",IFERROR(INDEX($P$113:$P$312,MATCH(ROWS($A$52:A54),$AT$113:$AT$312,0)),""))</f>
        <v>OK</v>
      </c>
      <c r="B54" s="74" t="str">
        <f t="shared" si="7"/>
        <v/>
      </c>
      <c r="C54" s="74" t="str">
        <f t="shared" si="8"/>
        <v/>
      </c>
      <c r="D54" s="74" t="str">
        <f t="shared" si="9"/>
        <v/>
      </c>
      <c r="E54" s="72" t="str">
        <f t="shared" si="10"/>
        <v>Aucun manquant prioritaire pour cette question.</v>
      </c>
      <c r="F54" s="75" t="str">
        <f t="shared" si="11"/>
        <v/>
      </c>
      <c r="G54" s="75" t="str">
        <f t="shared" si="12"/>
        <v/>
      </c>
      <c r="H54" s="71" t="str">
        <f t="shared" si="13"/>
        <v>Réponse suffisante sur les attendus activés.</v>
      </c>
      <c r="M54" s="66"/>
      <c r="N54" s="66"/>
      <c r="O54" s="66"/>
      <c r="T54" s="247"/>
    </row>
    <row r="55" spans="1:20" ht="39.950000000000003" customHeight="1" x14ac:dyDescent="0.25">
      <c r="A55" s="73" t="str">
        <f>IF($J$10=0,"OK",IFERROR(INDEX($P$113:$P$312,MATCH(ROWS($A$52:A55),$AT$113:$AT$312,0)),""))</f>
        <v>OK</v>
      </c>
      <c r="B55" s="74" t="str">
        <f t="shared" si="7"/>
        <v/>
      </c>
      <c r="C55" s="74" t="str">
        <f t="shared" si="8"/>
        <v/>
      </c>
      <c r="D55" s="74" t="str">
        <f t="shared" si="9"/>
        <v/>
      </c>
      <c r="E55" s="72" t="str">
        <f t="shared" si="10"/>
        <v>Aucun manquant prioritaire pour cette question.</v>
      </c>
      <c r="F55" s="75" t="str">
        <f t="shared" si="11"/>
        <v/>
      </c>
      <c r="G55" s="75" t="str">
        <f t="shared" si="12"/>
        <v/>
      </c>
      <c r="H55" s="71" t="str">
        <f t="shared" si="13"/>
        <v>Réponse suffisante sur les attendus activés.</v>
      </c>
      <c r="M55" s="66"/>
      <c r="N55" s="66"/>
      <c r="O55" s="66"/>
      <c r="T55" s="247"/>
    </row>
    <row r="56" spans="1:20" ht="39.950000000000003" customHeight="1" x14ac:dyDescent="0.25">
      <c r="A56" s="73" t="str">
        <f>IF($J$10=0,"OK",IFERROR(INDEX($P$113:$P$312,MATCH(ROWS($A$52:A56),$AT$113:$AT$312,0)),""))</f>
        <v>OK</v>
      </c>
      <c r="B56" s="74" t="str">
        <f t="shared" si="7"/>
        <v/>
      </c>
      <c r="C56" s="74" t="str">
        <f t="shared" si="8"/>
        <v/>
      </c>
      <c r="D56" s="74" t="str">
        <f t="shared" si="9"/>
        <v/>
      </c>
      <c r="E56" s="72" t="str">
        <f t="shared" si="10"/>
        <v>Aucun manquant prioritaire pour cette question.</v>
      </c>
      <c r="F56" s="75" t="str">
        <f t="shared" si="11"/>
        <v/>
      </c>
      <c r="G56" s="75" t="str">
        <f t="shared" si="12"/>
        <v/>
      </c>
      <c r="H56" s="71" t="str">
        <f t="shared" si="13"/>
        <v>Réponse suffisante sur les attendus activés.</v>
      </c>
      <c r="M56" s="66"/>
      <c r="N56" s="66"/>
      <c r="O56" s="66"/>
      <c r="T56" s="247"/>
    </row>
    <row r="57" spans="1:20" ht="39.950000000000003" customHeight="1" x14ac:dyDescent="0.25">
      <c r="A57" s="73" t="str">
        <f>IF($J$10=0,"OK",IFERROR(INDEX($P$113:$P$312,MATCH(ROWS($A$52:A57),$AT$113:$AT$312,0)),""))</f>
        <v>OK</v>
      </c>
      <c r="B57" s="74" t="str">
        <f t="shared" si="7"/>
        <v/>
      </c>
      <c r="C57" s="74" t="str">
        <f t="shared" si="8"/>
        <v/>
      </c>
      <c r="D57" s="74" t="str">
        <f t="shared" si="9"/>
        <v/>
      </c>
      <c r="E57" s="72" t="str">
        <f t="shared" si="10"/>
        <v>Aucun manquant prioritaire pour cette question.</v>
      </c>
      <c r="F57" s="75" t="str">
        <f t="shared" si="11"/>
        <v/>
      </c>
      <c r="G57" s="75" t="str">
        <f t="shared" si="12"/>
        <v/>
      </c>
      <c r="H57" s="71" t="str">
        <f t="shared" si="13"/>
        <v>Réponse suffisante sur les attendus activés.</v>
      </c>
      <c r="M57" s="66"/>
      <c r="N57" s="66"/>
      <c r="O57" s="66"/>
      <c r="T57" s="247"/>
    </row>
    <row r="58" spans="1:20" ht="39.950000000000003" customHeight="1" x14ac:dyDescent="0.25">
      <c r="A58" s="73" t="str">
        <f>IF($J$10=0,"OK",IFERROR(INDEX($P$113:$P$312,MATCH(ROWS($A$52:A58),$AT$113:$AT$312,0)),""))</f>
        <v>OK</v>
      </c>
      <c r="B58" s="74" t="str">
        <f t="shared" si="7"/>
        <v/>
      </c>
      <c r="C58" s="74" t="str">
        <f t="shared" si="8"/>
        <v/>
      </c>
      <c r="D58" s="74" t="str">
        <f t="shared" si="9"/>
        <v/>
      </c>
      <c r="E58" s="72" t="str">
        <f t="shared" si="10"/>
        <v>Aucun manquant prioritaire pour cette question.</v>
      </c>
      <c r="F58" s="75" t="str">
        <f t="shared" si="11"/>
        <v/>
      </c>
      <c r="G58" s="75" t="str">
        <f t="shared" si="12"/>
        <v/>
      </c>
      <c r="H58" s="71" t="str">
        <f t="shared" si="13"/>
        <v>Réponse suffisante sur les attendus activés.</v>
      </c>
      <c r="M58" s="66"/>
      <c r="N58" s="66"/>
      <c r="O58" s="66"/>
      <c r="T58" s="247"/>
    </row>
    <row r="59" spans="1:20" ht="39.950000000000003" customHeight="1" x14ac:dyDescent="0.25">
      <c r="A59" s="73" t="str">
        <f>IF($J$10=0,"OK",IFERROR(INDEX($P$113:$P$312,MATCH(ROWS($A$52:A59),$AT$113:$AT$312,0)),""))</f>
        <v>OK</v>
      </c>
      <c r="B59" s="74" t="str">
        <f t="shared" si="7"/>
        <v/>
      </c>
      <c r="C59" s="74" t="str">
        <f t="shared" si="8"/>
        <v/>
      </c>
      <c r="D59" s="74" t="str">
        <f t="shared" si="9"/>
        <v/>
      </c>
      <c r="E59" s="72" t="str">
        <f t="shared" si="10"/>
        <v>Aucun manquant prioritaire pour cette question.</v>
      </c>
      <c r="F59" s="75" t="str">
        <f t="shared" si="11"/>
        <v/>
      </c>
      <c r="G59" s="75" t="str">
        <f t="shared" si="12"/>
        <v/>
      </c>
      <c r="H59" s="71" t="str">
        <f t="shared" si="13"/>
        <v>Réponse suffisante sur les attendus activés.</v>
      </c>
      <c r="M59" s="66"/>
      <c r="N59" s="66"/>
      <c r="O59" s="66"/>
      <c r="T59" s="178"/>
    </row>
    <row r="60" spans="1:20" ht="39.950000000000003" customHeight="1" x14ac:dyDescent="0.25">
      <c r="A60" s="73" t="str">
        <f>IF($J$10=0,"OK",IFERROR(INDEX($P$113:$P$312,MATCH(ROWS($A$52:A60),$AT$113:$AT$312,0)),""))</f>
        <v>OK</v>
      </c>
      <c r="B60" s="74" t="str">
        <f t="shared" si="7"/>
        <v/>
      </c>
      <c r="C60" s="74" t="str">
        <f t="shared" si="8"/>
        <v/>
      </c>
      <c r="D60" s="74" t="str">
        <f t="shared" si="9"/>
        <v/>
      </c>
      <c r="E60" s="72" t="str">
        <f t="shared" si="10"/>
        <v>Aucun manquant prioritaire pour cette question.</v>
      </c>
      <c r="F60" s="75" t="str">
        <f t="shared" si="11"/>
        <v/>
      </c>
      <c r="G60" s="75" t="str">
        <f t="shared" si="12"/>
        <v/>
      </c>
      <c r="H60" s="71" t="str">
        <f t="shared" si="13"/>
        <v>Réponse suffisante sur les attendus activés.</v>
      </c>
      <c r="M60" s="66"/>
      <c r="N60" s="66"/>
      <c r="O60" s="66"/>
      <c r="T60" s="178"/>
    </row>
    <row r="61" spans="1:20" ht="39.950000000000003" customHeight="1" x14ac:dyDescent="0.25">
      <c r="A61" s="73" t="str">
        <f>IF($J$10=0,"OK",IFERROR(INDEX($P$113:$P$312,MATCH(ROWS($A$52:A61),$AT$113:$AT$312,0)),""))</f>
        <v>OK</v>
      </c>
      <c r="B61" s="74" t="str">
        <f t="shared" si="7"/>
        <v/>
      </c>
      <c r="C61" s="74" t="str">
        <f t="shared" si="8"/>
        <v/>
      </c>
      <c r="D61" s="74" t="str">
        <f t="shared" si="9"/>
        <v/>
      </c>
      <c r="E61" s="72" t="str">
        <f t="shared" si="10"/>
        <v>Aucun manquant prioritaire pour cette question.</v>
      </c>
      <c r="F61" s="75" t="str">
        <f t="shared" si="11"/>
        <v/>
      </c>
      <c r="G61" s="75" t="str">
        <f t="shared" si="12"/>
        <v/>
      </c>
      <c r="H61" s="71" t="str">
        <f t="shared" si="13"/>
        <v>Réponse suffisante sur les attendus activés.</v>
      </c>
      <c r="M61" s="66"/>
      <c r="N61" s="66"/>
      <c r="O61" s="66"/>
      <c r="T61" s="178"/>
    </row>
    <row r="62" spans="1:20" ht="39.950000000000003" customHeight="1" x14ac:dyDescent="0.25">
      <c r="A62" s="73" t="str">
        <f>IF($J$10=0,"OK",IFERROR(INDEX($P$113:$P$312,MATCH(ROWS($A$52:A62),$AT$113:$AT$312,0)),""))</f>
        <v>OK</v>
      </c>
      <c r="B62" s="74" t="str">
        <f t="shared" si="7"/>
        <v/>
      </c>
      <c r="C62" s="74" t="str">
        <f t="shared" si="8"/>
        <v/>
      </c>
      <c r="D62" s="74" t="str">
        <f t="shared" si="9"/>
        <v/>
      </c>
      <c r="E62" s="72" t="str">
        <f t="shared" si="10"/>
        <v>Aucun manquant prioritaire pour cette question.</v>
      </c>
      <c r="F62" s="75" t="str">
        <f t="shared" si="11"/>
        <v/>
      </c>
      <c r="G62" s="75" t="str">
        <f t="shared" si="12"/>
        <v/>
      </c>
      <c r="H62" s="71" t="str">
        <f t="shared" si="13"/>
        <v>Réponse suffisante sur les attendus activés.</v>
      </c>
      <c r="M62" s="66"/>
      <c r="N62" s="66"/>
      <c r="O62" s="66"/>
      <c r="T62" s="178"/>
    </row>
    <row r="63" spans="1:20" ht="39.950000000000003" customHeight="1" x14ac:dyDescent="0.25">
      <c r="A63" s="73" t="str">
        <f>IF($J$10=0,"OK",IFERROR(INDEX($P$113:$P$312,MATCH(ROWS($A$52:A63),$AT$113:$AT$312,0)),""))</f>
        <v>OK</v>
      </c>
      <c r="B63" s="74" t="str">
        <f t="shared" si="7"/>
        <v/>
      </c>
      <c r="C63" s="74" t="str">
        <f t="shared" si="8"/>
        <v/>
      </c>
      <c r="D63" s="74" t="str">
        <f t="shared" si="9"/>
        <v/>
      </c>
      <c r="E63" s="72" t="str">
        <f t="shared" si="10"/>
        <v>Aucun manquant prioritaire pour cette question.</v>
      </c>
      <c r="F63" s="75" t="str">
        <f t="shared" si="11"/>
        <v/>
      </c>
      <c r="G63" s="75" t="str">
        <f t="shared" si="12"/>
        <v/>
      </c>
      <c r="H63" s="71" t="str">
        <f t="shared" si="13"/>
        <v>Réponse suffisante sur les attendus activés.</v>
      </c>
      <c r="M63" s="66"/>
      <c r="N63" s="66"/>
      <c r="O63" s="66"/>
      <c r="T63" s="247"/>
    </row>
    <row r="64" spans="1:20" ht="39.950000000000003" customHeight="1" x14ac:dyDescent="0.25">
      <c r="A64" s="73" t="str">
        <f>IF($J$10=0,"OK",IFERROR(INDEX($P$113:$P$312,MATCH(ROWS($A$52:A64),$AT$113:$AT$312,0)),""))</f>
        <v>OK</v>
      </c>
      <c r="B64" s="74" t="str">
        <f t="shared" si="7"/>
        <v/>
      </c>
      <c r="C64" s="74" t="str">
        <f t="shared" si="8"/>
        <v/>
      </c>
      <c r="D64" s="74" t="str">
        <f t="shared" si="9"/>
        <v/>
      </c>
      <c r="E64" s="72" t="str">
        <f t="shared" si="10"/>
        <v>Aucun manquant prioritaire pour cette question.</v>
      </c>
      <c r="F64" s="75" t="str">
        <f t="shared" si="11"/>
        <v/>
      </c>
      <c r="G64" s="75" t="str">
        <f t="shared" si="12"/>
        <v/>
      </c>
      <c r="H64" s="71" t="str">
        <f t="shared" si="13"/>
        <v>Réponse suffisante sur les attendus activés.</v>
      </c>
      <c r="M64" s="66"/>
      <c r="N64" s="66"/>
      <c r="O64" s="66"/>
      <c r="T64" s="247"/>
    </row>
    <row r="65" spans="1:15" ht="39.950000000000003" customHeight="1" x14ac:dyDescent="0.25">
      <c r="A65" s="73" t="str">
        <f>IF($J$10=0,"OK",IFERROR(INDEX($P$113:$P$312,MATCH(ROWS($A$52:A65),$AT$113:$AT$312,0)),""))</f>
        <v>OK</v>
      </c>
      <c r="B65" s="74" t="str">
        <f t="shared" si="7"/>
        <v/>
      </c>
      <c r="C65" s="74" t="str">
        <f t="shared" si="8"/>
        <v/>
      </c>
      <c r="D65" s="74" t="str">
        <f t="shared" si="9"/>
        <v/>
      </c>
      <c r="E65" s="72" t="str">
        <f t="shared" si="10"/>
        <v>Aucun manquant prioritaire pour cette question.</v>
      </c>
      <c r="F65" s="75" t="str">
        <f t="shared" si="11"/>
        <v/>
      </c>
      <c r="G65" s="75" t="str">
        <f t="shared" si="12"/>
        <v/>
      </c>
      <c r="H65" s="71" t="str">
        <f t="shared" si="13"/>
        <v>Réponse suffisante sur les attendus activés.</v>
      </c>
      <c r="M65" s="66"/>
      <c r="N65" s="66"/>
      <c r="O65" s="66"/>
    </row>
    <row r="66" spans="1:15" ht="39.950000000000003" customHeight="1" x14ac:dyDescent="0.25">
      <c r="A66" s="73" t="str">
        <f>IF($J$10=0,"OK",IFERROR(INDEX($P$113:$P$312,MATCH(ROWS($A$52:A66),$AT$113:$AT$312,0)),""))</f>
        <v>OK</v>
      </c>
      <c r="B66" s="74"/>
      <c r="C66" s="74"/>
      <c r="D66" s="74"/>
      <c r="E66" s="72" t="s">
        <v>13152</v>
      </c>
      <c r="F66" s="75"/>
      <c r="G66" s="75"/>
      <c r="H66" s="71" t="s">
        <v>13153</v>
      </c>
      <c r="M66" s="66"/>
      <c r="N66" s="66"/>
      <c r="O66" s="66"/>
    </row>
    <row r="67" spans="1:15" ht="39.950000000000003" customHeight="1" x14ac:dyDescent="0.25">
      <c r="A67" s="73" t="str">
        <f>IF($J$10=0,"OK",IFERROR(INDEX($P$113:$P$312,MATCH(ROWS($A$52:A67),$AT$113:$AT$312,0)),""))</f>
        <v>OK</v>
      </c>
      <c r="B67" s="74"/>
      <c r="C67" s="74"/>
      <c r="D67" s="74"/>
      <c r="E67" s="72" t="s">
        <v>13152</v>
      </c>
      <c r="F67" s="75"/>
      <c r="G67" s="75"/>
      <c r="H67" s="71" t="s">
        <v>13153</v>
      </c>
      <c r="M67" s="66"/>
      <c r="N67" s="66"/>
      <c r="O67" s="66"/>
    </row>
    <row r="68" spans="1:15" ht="39.950000000000003" customHeight="1" x14ac:dyDescent="0.25">
      <c r="A68" s="73" t="str">
        <f>IF($J$10=0,"OK",IFERROR(INDEX($P$113:$P$312,MATCH(ROWS($A$52:A68),$AT$113:$AT$312,0)),""))</f>
        <v>OK</v>
      </c>
      <c r="B68" s="248"/>
      <c r="C68" s="248"/>
      <c r="D68" s="248"/>
      <c r="E68" s="72" t="s">
        <v>13152</v>
      </c>
      <c r="F68" s="249"/>
      <c r="G68" s="249"/>
      <c r="H68" s="71" t="s">
        <v>13153</v>
      </c>
      <c r="M68" s="66"/>
      <c r="N68" s="66"/>
      <c r="O68" s="66"/>
    </row>
    <row r="69" spans="1:15" x14ac:dyDescent="0.25">
      <c r="A69" s="76" t="s">
        <v>53</v>
      </c>
      <c r="B69" s="77"/>
      <c r="C69" s="77"/>
      <c r="D69" s="77"/>
      <c r="E69" s="77"/>
      <c r="F69" s="77"/>
      <c r="G69" s="77"/>
      <c r="H69" s="77"/>
      <c r="M69" s="66"/>
      <c r="N69" s="66"/>
      <c r="O69" s="66"/>
    </row>
    <row r="70" spans="1:15" x14ac:dyDescent="0.25">
      <c r="A70" s="78" t="s">
        <v>54</v>
      </c>
      <c r="B70" s="78"/>
      <c r="C70" s="78"/>
      <c r="D70" s="78"/>
      <c r="E70" s="91"/>
      <c r="F70" s="79"/>
      <c r="G70" s="79"/>
      <c r="H70" s="91"/>
      <c r="M70" s="66"/>
      <c r="N70" s="66"/>
      <c r="O70" s="66"/>
    </row>
    <row r="71" spans="1:15" ht="39.950000000000003" customHeight="1" x14ac:dyDescent="0.25">
      <c r="A71" s="91" t="str">
        <f>IF($J$11=0,"OK",IFERROR(INDEX($P$113:$P$312,MATCH(ROWS($A$71:A71),$AU$113:$AU$312,0)),""))</f>
        <v>OK</v>
      </c>
      <c r="B71" s="79" t="str">
        <f>IF($J$11=0,"",IF($A71="","",INDEX($Q$113:$Q$312,MATCH($A71,$P$113:$P$312,0))))</f>
        <v/>
      </c>
      <c r="C71" s="79" t="str">
        <f>IF($J$11=0,"",IF($A71="","",INDEX($R$113:$R$312,MATCH($A71,$P$113:$P$312,0))))</f>
        <v/>
      </c>
      <c r="D71" s="79" t="str">
        <f>IF($J$11=0,"",IF($A71="","",INDEX($T$113:$T$312,MATCH($A71,$P$113:$P$312,0))))</f>
        <v/>
      </c>
      <c r="E71" s="250" t="str">
        <f>IF($J$11=0,"Aucune erreur critique détectée.",IF($A71="","",INDEX($Z$113:$Z$312,MATCH($A71,$P$113:$P$312,0))))</f>
        <v>Aucune erreur critique détectée.</v>
      </c>
      <c r="F71" s="79" t="str">
        <f>IF($J$11=0,"Pas de plafonnement critique.",IF($A71="","","Score plafonné : la faute sanitaire n’est pas compensée par d’autres bons mots."))</f>
        <v>Pas de plafonnement critique.</v>
      </c>
      <c r="G71" s="79" t="str">
        <f>IF($J$11=0,"Continuer le contrôle des preuves et enregistrements.",IF($A71="","","Isoler / corriger / jeter si doute / enregistrer / prévenir responsable."))</f>
        <v>Continuer le contrôle des preuves et enregistrements.</v>
      </c>
      <c r="H71" s="91" t="str">
        <f>IF($J$11=0,"OK",IF($A71="","",INDEX($U$113:$U$312,MATCH($A71,$P$113:$P$312,0))))</f>
        <v>OK</v>
      </c>
      <c r="M71" s="66"/>
      <c r="N71" s="66"/>
      <c r="O71" s="66"/>
    </row>
    <row r="72" spans="1:15" ht="39.950000000000003" customHeight="1" x14ac:dyDescent="0.25">
      <c r="A72" s="91" t="str">
        <f>IF($J$11=0,"",IFERROR(INDEX($P$113:$P$312,MATCH(ROWS($A$71:A72),$AU$113:$AU$312,0)),""))</f>
        <v/>
      </c>
      <c r="B72" s="80"/>
      <c r="C72" s="80"/>
      <c r="D72" s="80"/>
      <c r="E72" s="250" t="str">
        <f>IF($J$11=0,"",IF($A72="","",INDEX($Z$113:$Z$312,MATCH($A72,$P$113:$P$312,0))))</f>
        <v/>
      </c>
      <c r="F72" s="79" t="str">
        <f>IF($J$11=0,"",IF($A72="","","Score plafonné : la faute sanitaire n’est pas compensée par d’autres bons mots."))</f>
        <v/>
      </c>
      <c r="G72" s="79" t="str">
        <f>IF($J$11=0,"",IF($A72="","","Isoler / corriger / jeter si doute / enregistrer / prévenir responsable."))</f>
        <v/>
      </c>
      <c r="H72" s="91" t="str">
        <f>IF($J$11=0,"",IF($A72="","",INDEX($U$113:$U$312,MATCH($A72,$P$113:$P$312,0))))</f>
        <v/>
      </c>
      <c r="M72" s="66"/>
      <c r="N72" s="66"/>
      <c r="O72" s="66"/>
    </row>
    <row r="73" spans="1:15" ht="39.950000000000003" customHeight="1" x14ac:dyDescent="0.25">
      <c r="A73" s="91" t="str">
        <f>IF($J$11=0,"",IFERROR(INDEX($P$113:$P$312,MATCH(ROWS($A$71:A73),$AU$113:$AU$312,0)),""))</f>
        <v/>
      </c>
      <c r="B73" s="80"/>
      <c r="C73" s="80"/>
      <c r="D73" s="80"/>
      <c r="E73" s="250"/>
      <c r="F73" s="79"/>
      <c r="G73" s="79"/>
      <c r="H73" s="91"/>
      <c r="M73" s="66"/>
      <c r="N73" s="66"/>
      <c r="O73" s="66"/>
    </row>
    <row r="74" spans="1:15" ht="39.950000000000003" customHeight="1" x14ac:dyDescent="0.25">
      <c r="A74" s="91" t="str">
        <f>IF($J$11=0,"",IFERROR(INDEX($P$113:$P$312,MATCH(ROWS($A$71:A74),$AU$113:$AU$312,0)),""))</f>
        <v/>
      </c>
      <c r="B74" s="80"/>
      <c r="C74" s="80"/>
      <c r="D74" s="80"/>
      <c r="E74" s="250"/>
      <c r="F74" s="79"/>
      <c r="G74" s="79"/>
      <c r="H74" s="91"/>
      <c r="M74" s="66"/>
      <c r="N74" s="66"/>
      <c r="O74" s="66"/>
    </row>
    <row r="75" spans="1:15" ht="39.950000000000003" customHeight="1" x14ac:dyDescent="0.25">
      <c r="A75" s="91" t="str">
        <f>IF($J$11=0,"",IFERROR(INDEX($P$113:$P$312,MATCH(ROWS($A$71:A75),$AU$113:$AU$312,0)),""))</f>
        <v/>
      </c>
      <c r="B75" s="80"/>
      <c r="C75" s="80"/>
      <c r="D75" s="80"/>
      <c r="E75" s="250"/>
      <c r="F75" s="79"/>
      <c r="G75" s="79"/>
      <c r="H75" s="91"/>
    </row>
    <row r="76" spans="1:15" ht="39.950000000000003" customHeight="1" x14ac:dyDescent="0.25">
      <c r="A76" s="91" t="str">
        <f>IF($J$11=0,"",IFERROR(INDEX($P$113:$P$312,MATCH(ROWS($A$71:A76),$AU$113:$AU$312,0)),""))</f>
        <v/>
      </c>
      <c r="B76" s="80"/>
      <c r="C76" s="80"/>
      <c r="D76" s="80"/>
      <c r="E76" s="250"/>
      <c r="F76" s="79"/>
      <c r="G76" s="79"/>
      <c r="H76" s="91"/>
    </row>
    <row r="77" spans="1:15" ht="39.950000000000003" customHeight="1" x14ac:dyDescent="0.25">
      <c r="A77" s="91" t="str">
        <f>IF($J$11=0,"",IFERROR(INDEX($P$113:$P$312,MATCH(ROWS($A$71:A77),$AU$113:$AU$312,0)),""))</f>
        <v/>
      </c>
      <c r="B77" s="80"/>
      <c r="C77" s="80"/>
      <c r="D77" s="80"/>
      <c r="E77" s="250"/>
      <c r="F77" s="79"/>
      <c r="G77" s="79"/>
      <c r="H77" s="91"/>
    </row>
    <row r="78" spans="1:15" ht="39.950000000000003" customHeight="1" x14ac:dyDescent="0.25">
      <c r="A78" s="91" t="str">
        <f>IF($J$11=0,"",IFERROR(INDEX($P$113:$P$312,MATCH(ROWS($A$71:A78),$AU$113:$AU$312,0)),""))</f>
        <v/>
      </c>
      <c r="B78" s="80"/>
      <c r="C78" s="80"/>
      <c r="D78" s="80"/>
      <c r="E78" s="250"/>
      <c r="F78" s="79"/>
      <c r="G78" s="79"/>
      <c r="H78" s="91"/>
    </row>
    <row r="79" spans="1:15" ht="39.950000000000003" customHeight="1" x14ac:dyDescent="0.25">
      <c r="A79" s="91" t="str">
        <f>IF($J$11=0,"",IFERROR(INDEX($P$113:$P$312,MATCH(ROWS($A$71:A79),$AU$113:$AU$312,0)),""))</f>
        <v/>
      </c>
      <c r="B79" s="80"/>
      <c r="C79" s="80"/>
      <c r="D79" s="80"/>
      <c r="E79" s="250"/>
      <c r="F79" s="79"/>
      <c r="G79" s="79"/>
      <c r="H79" s="91"/>
    </row>
    <row r="80" spans="1:15" ht="39.950000000000003" customHeight="1" x14ac:dyDescent="0.25">
      <c r="A80" s="91" t="str">
        <f>IF($J$11=0,"",IFERROR(INDEX($P$113:$P$312,MATCH(ROWS($A$71:A80),$AU$113:$AU$312,0)),""))</f>
        <v/>
      </c>
      <c r="B80" s="80"/>
      <c r="C80" s="80"/>
      <c r="D80" s="80"/>
      <c r="E80" s="250"/>
      <c r="F80" s="79"/>
      <c r="G80" s="79"/>
      <c r="H80" s="91"/>
    </row>
    <row r="108" spans="16:89" x14ac:dyDescent="0.3">
      <c r="P108" s="81" t="s">
        <v>221</v>
      </c>
      <c r="Q108" s="82"/>
      <c r="R108" s="82"/>
      <c r="S108" s="82"/>
      <c r="T108" s="82"/>
      <c r="U108" s="82"/>
      <c r="V108" s="82"/>
      <c r="W108" s="82"/>
      <c r="X108" s="82"/>
      <c r="Y108" s="82"/>
      <c r="Z108" s="251"/>
      <c r="AA108" s="82"/>
      <c r="AB108" s="82"/>
      <c r="AC108" s="82"/>
      <c r="AD108" s="82"/>
      <c r="AE108" s="82"/>
      <c r="AF108" s="82"/>
      <c r="AG108" s="82"/>
      <c r="AH108" s="82"/>
      <c r="AI108" s="82"/>
      <c r="AJ108" s="82"/>
      <c r="AK108" s="82"/>
      <c r="AL108" s="82"/>
      <c r="AM108" s="252"/>
      <c r="AN108" s="252"/>
      <c r="AO108" s="252"/>
      <c r="AP108" s="252"/>
      <c r="AQ108" s="252"/>
      <c r="AR108" s="252"/>
      <c r="AS108" s="252"/>
      <c r="AT108" s="252"/>
      <c r="AU108" s="252"/>
      <c r="AV108" s="252"/>
      <c r="AW108" s="252"/>
      <c r="AX108" s="252"/>
      <c r="AY108" s="252"/>
      <c r="AZ108" s="252"/>
      <c r="BA108" s="252"/>
      <c r="BB108" s="252"/>
      <c r="BG108" s="83" t="s">
        <v>222</v>
      </c>
      <c r="BH108" s="82"/>
      <c r="BI108" s="82"/>
      <c r="BJ108" s="253"/>
      <c r="BK108" s="82"/>
      <c r="BL108" s="82"/>
      <c r="BM108" s="254"/>
      <c r="BN108" s="82"/>
      <c r="BO108" s="82"/>
      <c r="BP108" s="82"/>
      <c r="BQ108" s="82"/>
      <c r="BR108" s="82"/>
      <c r="BS108" s="82"/>
    </row>
    <row r="110" spans="16:89" x14ac:dyDescent="0.25">
      <c r="AM110" s="256">
        <f>IF($P113="",0,IF($B$12&lt;&gt;"",--ISNUMBER(SEARCH(";"&amp;$P113&amp;";",";"&amp;$C$21&amp;";")),IF(AND(OR($Q113="TRONC_COMMUN",$Q113=TRIM($B$5),TRIM($B$5)="TOUS"),OR($R113="TOUS",$R113=TRIM($B$8),TRIM($B$8)="TOUS"),OR($S113="TOUS",TRIM($K$4)="AUDIT",$S113=TRIM($K$4))),1,0)))</f>
        <v>0</v>
      </c>
    </row>
    <row r="112" spans="16:89" x14ac:dyDescent="0.25">
      <c r="P112" s="48" t="s">
        <v>39</v>
      </c>
      <c r="Q112" s="48" t="s">
        <v>55</v>
      </c>
      <c r="R112" s="48" t="s">
        <v>56</v>
      </c>
      <c r="S112" s="48" t="s">
        <v>57</v>
      </c>
      <c r="T112" s="48" t="s">
        <v>58</v>
      </c>
      <c r="U112" s="48" t="s">
        <v>59</v>
      </c>
      <c r="V112" s="48" t="s">
        <v>60</v>
      </c>
      <c r="W112" s="48" t="s">
        <v>61</v>
      </c>
      <c r="X112" s="48" t="s">
        <v>62</v>
      </c>
      <c r="Y112" s="48" t="s">
        <v>63</v>
      </c>
      <c r="Z112" s="259" t="s">
        <v>64</v>
      </c>
      <c r="AA112" s="48" t="s">
        <v>65</v>
      </c>
      <c r="AB112" s="48" t="s">
        <v>66</v>
      </c>
      <c r="AC112" s="48" t="s">
        <v>67</v>
      </c>
      <c r="AD112" s="48" t="s">
        <v>68</v>
      </c>
      <c r="AE112" s="48" t="s">
        <v>69</v>
      </c>
      <c r="AF112" s="48" t="s">
        <v>70</v>
      </c>
      <c r="AG112" s="48" t="s">
        <v>71</v>
      </c>
      <c r="AH112" s="48" t="s">
        <v>72</v>
      </c>
      <c r="AI112" s="48" t="s">
        <v>73</v>
      </c>
      <c r="AJ112" s="48" t="s">
        <v>74</v>
      </c>
      <c r="AK112" s="48" t="s">
        <v>75</v>
      </c>
      <c r="AL112" s="48" t="s">
        <v>76</v>
      </c>
      <c r="AM112" s="260" t="s">
        <v>77</v>
      </c>
      <c r="AN112" s="260" t="s">
        <v>78</v>
      </c>
      <c r="AO112" s="260" t="s">
        <v>79</v>
      </c>
      <c r="AP112" s="260" t="s">
        <v>80</v>
      </c>
      <c r="AQ112" s="260" t="s">
        <v>81</v>
      </c>
      <c r="AR112" s="260" t="s">
        <v>82</v>
      </c>
      <c r="AS112" s="260" t="s">
        <v>83</v>
      </c>
      <c r="AT112" s="260" t="s">
        <v>84</v>
      </c>
      <c r="AU112" s="260" t="s">
        <v>85</v>
      </c>
      <c r="AV112" s="260" t="s">
        <v>86</v>
      </c>
      <c r="AW112" s="260" t="s">
        <v>87</v>
      </c>
      <c r="AX112" s="260" t="s">
        <v>88</v>
      </c>
      <c r="AY112" s="260" t="s">
        <v>89</v>
      </c>
      <c r="AZ112" s="260" t="s">
        <v>90</v>
      </c>
      <c r="BA112" s="260" t="s">
        <v>91</v>
      </c>
      <c r="BB112" s="260" t="s">
        <v>92</v>
      </c>
      <c r="BG112" s="261" t="s">
        <v>93</v>
      </c>
      <c r="BH112" s="86" t="s">
        <v>40</v>
      </c>
      <c r="BI112" s="262" t="s">
        <v>94</v>
      </c>
      <c r="BJ112" s="86" t="s">
        <v>95</v>
      </c>
      <c r="BK112" s="86" t="s">
        <v>41</v>
      </c>
      <c r="BL112" s="86" t="s">
        <v>42</v>
      </c>
      <c r="BM112" s="263" t="s">
        <v>96</v>
      </c>
      <c r="BN112" s="264" t="s">
        <v>2127</v>
      </c>
      <c r="BO112" s="265" t="s">
        <v>97</v>
      </c>
      <c r="BP112" s="86" t="s">
        <v>2</v>
      </c>
      <c r="BQ112" s="86" t="s">
        <v>98</v>
      </c>
      <c r="BR112" s="86" t="s">
        <v>99</v>
      </c>
      <c r="BS112" s="86" t="s">
        <v>100</v>
      </c>
      <c r="BT112" s="86" t="s">
        <v>1576</v>
      </c>
      <c r="BU112" s="86" t="s">
        <v>1577</v>
      </c>
      <c r="BV112" s="86" t="s">
        <v>1578</v>
      </c>
      <c r="BW112" s="86" t="s">
        <v>2154</v>
      </c>
      <c r="BX112" s="86" t="s">
        <v>2155</v>
      </c>
      <c r="BY112" s="86" t="s">
        <v>2156</v>
      </c>
      <c r="BZ112" s="86" t="s">
        <v>2157</v>
      </c>
      <c r="CA112" s="86" t="s">
        <v>2158</v>
      </c>
      <c r="CB112" s="86" t="s">
        <v>2159</v>
      </c>
      <c r="CC112" s="86" t="s">
        <v>2160</v>
      </c>
      <c r="CD112" s="86" t="s">
        <v>2161</v>
      </c>
      <c r="CE112" s="86" t="s">
        <v>2162</v>
      </c>
      <c r="CF112" s="86" t="s">
        <v>2163</v>
      </c>
      <c r="CG112" s="86" t="s">
        <v>2164</v>
      </c>
      <c r="CH112" s="86" t="s">
        <v>2165</v>
      </c>
      <c r="CI112" s="86" t="s">
        <v>2166</v>
      </c>
      <c r="CJ112" s="86" t="s">
        <v>2167</v>
      </c>
      <c r="CK112" s="86" t="s">
        <v>2168</v>
      </c>
    </row>
    <row r="113" spans="16:89" x14ac:dyDescent="0.25">
      <c r="P113" s="47" t="s">
        <v>223</v>
      </c>
      <c r="Q113" s="266" t="s">
        <v>101</v>
      </c>
      <c r="R113" s="47" t="s">
        <v>20</v>
      </c>
      <c r="S113" s="255" t="s">
        <v>5</v>
      </c>
      <c r="T113" s="47" t="s">
        <v>102</v>
      </c>
      <c r="U113" s="255" t="s">
        <v>103</v>
      </c>
      <c r="V113" s="255" t="s">
        <v>104</v>
      </c>
      <c r="W113" s="255" t="s">
        <v>104</v>
      </c>
      <c r="X113" s="255">
        <v>3</v>
      </c>
      <c r="Y113" s="255">
        <v>4</v>
      </c>
      <c r="Z113" s="67" t="s">
        <v>224</v>
      </c>
      <c r="AA113" s="257" t="s">
        <v>1936</v>
      </c>
      <c r="AB113" s="257" t="s">
        <v>105</v>
      </c>
      <c r="AC113" s="257" t="s">
        <v>106</v>
      </c>
      <c r="AD113" s="257" t="s">
        <v>107</v>
      </c>
      <c r="AE113" s="257" t="s">
        <v>108</v>
      </c>
      <c r="AF113" s="257" t="s">
        <v>225</v>
      </c>
      <c r="AG113" s="257" t="s">
        <v>1937</v>
      </c>
      <c r="AH113" s="257" t="s">
        <v>110</v>
      </c>
      <c r="AI113" s="257" t="s">
        <v>111</v>
      </c>
      <c r="AJ113" s="257" t="s">
        <v>226</v>
      </c>
      <c r="AK113" s="257" t="s">
        <v>1938</v>
      </c>
      <c r="AL113" s="257" t="s">
        <v>113</v>
      </c>
      <c r="AM113" s="87">
        <f t="shared" ref="AM113:AM176" si="14">IF($P113="",0,IF($B$12&lt;&gt;"",--AND(ISNUMBER(SEARCH(";"&amp;$P113&amp;";",";"&amp;$C$21&amp;";")),OR($S113="TOUS",TRIM($K$4)="AUDIT",$S113=TRIM($K$4))),IF(AND(OR($Q113="TRONC_COMMUN",$Q113=TRIM($B$5),TRIM($B$5)="TOUS"),OR($R113="TOUS",$R113=TRIM($B$8),TRIM($B$8)="TOUS"),OR($S113="TOUS",TRIM($K$4)="AUDIT",$S113=TRIM($K$4))),1,0)))</f>
        <v>0</v>
      </c>
      <c r="AN113" s="87">
        <f t="shared" ref="AN113:AN176" si="15">IF($P113="",0,IF($B$23="",0,--OR(AND($AA113&lt;&gt;"",ISNUMBER(SEARCH(" "&amp;$AA113&amp;" ",$B$23))),AND($AB113&lt;&gt;"",ISNUMBER(SEARCH(" "&amp;$AB113&amp;" ",$B$23))),AND($AC113&lt;&gt;"",ISNUMBER(SEARCH(" "&amp;$AC113&amp;" ",$B$23))),AND($AD113&lt;&gt;"",ISNUMBER(SEARCH(" "&amp;$AD113&amp;" ",$B$23))),AND($AE113&lt;&gt;"",ISNUMBER(SEARCH(" "&amp;$AE113&amp;" ",$B$23))),AND($AF113&lt;&gt;"",ISNUMBER(SEARCH(" "&amp;$AF113&amp;" ",$B$23))),AND($AG113&lt;&gt;"",ISNUMBER(SEARCH(" "&amp;$AG113&amp;" ",$B$23))),AND($AH113&lt;&gt;"",ISNUMBER(SEARCH(" "&amp;$AH113&amp;" ",$B$23))),AND($AI113&lt;&gt;"",ISNUMBER(SEARCH(" "&amp;$AI113&amp;" ",$B$23))),AND($AJ113&lt;&gt;"",ISNUMBER(SEARCH(" "&amp;$AJ113&amp;" ",$B$23))),AND($AK113&lt;&gt;"",ISNUMBER(SEARCH(" "&amp;$AK113&amp;" ",$B$23))),AND($AL113&lt;&gt;"",ISNUMBER(SEARCH(" "&amp;$AL113&amp;" ",$B$23))))))</f>
        <v>0</v>
      </c>
      <c r="AO113" s="87">
        <f t="shared" ref="AO113:AO176" si="16">IF(AND($U113="CRITIQUE",$AN113=1),1,0)</f>
        <v>0</v>
      </c>
      <c r="AP113" s="87">
        <f t="shared" ref="AP113:AP176" si="17">IF(AND($AM113=1,$AN113=0,$U113="POS"),1,0)</f>
        <v>0</v>
      </c>
      <c r="AQ113" s="87">
        <f t="shared" ref="AQ113:AQ176" si="18">IF(AND($AM113=1,$AN113=1,$U113="POS"),$X113,0)</f>
        <v>0</v>
      </c>
      <c r="AR113" s="87">
        <f t="shared" ref="AR113:AR176" si="19">IF(AND($AM113=1,$AN113=1,$U113="POS"),$Y113,0)</f>
        <v>0</v>
      </c>
      <c r="AS113" s="87">
        <f>IF(AND($AM113=1,$AN113=1,$U113="POS"),COUNTIFS($AM$113:AM113,1,$AN$113:AN113,1,$U$113:U113,"POS"),0)</f>
        <v>0</v>
      </c>
      <c r="AT113" s="87">
        <f>IF($AP113=1,COUNTIF($AP$113:AP113,1),0)</f>
        <v>0</v>
      </c>
      <c r="AU113" s="87">
        <f>IF($AO113=1,COUNTIF($AO$113:AO113,1),0)</f>
        <v>0</v>
      </c>
      <c r="AV113" s="87">
        <f t="shared" ref="AV113:AV176" si="20">IF(AND($AM113=1,$U113="POS"),1,0)</f>
        <v>0</v>
      </c>
      <c r="AW113" s="87">
        <f t="shared" ref="AW113:AW176" si="21">IF(AND($AM113=1,$AN113=1,$U113="POS"),1,0)</f>
        <v>0</v>
      </c>
      <c r="AX113" s="87">
        <f t="shared" ref="AX113:AX176" si="22">IF(AND($AM113=1,$AP113=1,$U113="POS",$V113="OUI"),1,0)</f>
        <v>0</v>
      </c>
      <c r="AY113" s="87">
        <f t="shared" ref="AY113:AY176" si="23">IF(AND($AM113=1,$AP113=1,$U113="POS",$W113="OUI"),1,0)</f>
        <v>0</v>
      </c>
      <c r="AZ113" s="87">
        <f t="shared" ref="AZ113:AZ176" si="24">IF(AND($AM113=1,$U113="POS"),$X113,0)</f>
        <v>0</v>
      </c>
      <c r="BA113" s="87">
        <f t="shared" ref="BA113:BA176" si="25">IF(AND($AM113=1,$U113="POS"),$Y113,0)</f>
        <v>0</v>
      </c>
      <c r="BB113" s="87">
        <f t="shared" ref="BB113:BB176" si="26">IF(OR($AX113=1,$AY113=1),1,0)</f>
        <v>0</v>
      </c>
      <c r="BG113" s="84">
        <v>1</v>
      </c>
      <c r="BH113" s="267" t="s">
        <v>101</v>
      </c>
      <c r="BI113" s="268" t="s">
        <v>2192</v>
      </c>
      <c r="BJ113" s="257" t="s">
        <v>1</v>
      </c>
      <c r="BK113" s="269" t="s">
        <v>20</v>
      </c>
      <c r="BL113" s="269" t="s">
        <v>102</v>
      </c>
      <c r="BM113" s="270" t="s">
        <v>2193</v>
      </c>
      <c r="BN113" s="269" t="s">
        <v>2194</v>
      </c>
      <c r="BO113" s="269" t="s">
        <v>2195</v>
      </c>
      <c r="BP113" s="269" t="s">
        <v>223</v>
      </c>
      <c r="BQ113" s="269" t="s">
        <v>228</v>
      </c>
      <c r="BR113" s="269" t="s">
        <v>229</v>
      </c>
      <c r="BS113" s="269" t="s">
        <v>230</v>
      </c>
      <c r="BT113" s="269" t="s">
        <v>223</v>
      </c>
      <c r="BU113" s="269" t="s">
        <v>1579</v>
      </c>
      <c r="BV113" s="269" t="s">
        <v>1580</v>
      </c>
      <c r="BW113" s="271">
        <f t="shared" ref="BW113:BW176" si="27">IF($P113="",0,--AND(ISNUMBER(SEARCH(";"&amp;$P113&amp;";",";"&amp;$N$3&amp;";")),$U113="POS"))</f>
        <v>0</v>
      </c>
      <c r="BX113" s="271">
        <f t="shared" ref="BX113:BX176" si="28">IF($P113="",0,--AND(ISNUMBER(SEARCH(";"&amp;$P113&amp;";",";"&amp;$N$4&amp;";")),$U113="POS"))</f>
        <v>0</v>
      </c>
      <c r="BY113" s="271">
        <f t="shared" ref="BY113:BY176" si="29">IF($P113="",0,--AND(ISNUMBER(SEARCH(";"&amp;$P113&amp;";",";"&amp;$N$5&amp;";")),$U113="POS"))</f>
        <v>0</v>
      </c>
      <c r="BZ113" s="271">
        <f t="shared" ref="BZ113:BZ176" si="30">IF(AND($BW113=1,$AN113=1),1,0)</f>
        <v>0</v>
      </c>
      <c r="CA113" s="271">
        <f t="shared" ref="CA113:CA176" si="31">IF(AND($BX113=1,$AN113=1),1,0)</f>
        <v>0</v>
      </c>
      <c r="CB113" s="271">
        <f t="shared" ref="CB113:CB176" si="32">IF(AND($BY113=1,$AN113=1),1,0)</f>
        <v>0</v>
      </c>
      <c r="CC113" s="271">
        <f t="shared" ref="CC113:CC176" si="33">IF(AND($BW113=1,$AN113=0,$V113="OUI"),1,0)</f>
        <v>0</v>
      </c>
      <c r="CD113" s="271">
        <f t="shared" ref="CD113:CD176" si="34">IF(AND($BX113=1,$AN113=0,$W113="OUI"),1,0)</f>
        <v>0</v>
      </c>
      <c r="CE113" s="271">
        <f t="shared" ref="CE113:CE176" si="35">IF(AND($BY113=1,$AN113=0,OR($V113="OUI",$W113="OUI")),1,0)</f>
        <v>0</v>
      </c>
      <c r="CF113" s="271">
        <f t="shared" ref="CF113:CF176" si="36">IF($BZ113=1,$X113,0)</f>
        <v>0</v>
      </c>
      <c r="CG113" s="271">
        <f t="shared" ref="CG113:CG176" si="37">IF($BW113=1,$X113,0)</f>
        <v>0</v>
      </c>
      <c r="CH113" s="271">
        <f t="shared" ref="CH113:CH176" si="38">IF($CA113=1,$Y113,0)</f>
        <v>0</v>
      </c>
      <c r="CI113" s="271">
        <f t="shared" ref="CI113:CI176" si="39">IF($BX113=1,$Y113,0)</f>
        <v>0</v>
      </c>
      <c r="CJ113" s="271">
        <f t="shared" ref="CJ113:CJ176" si="40">IF($CB113=1,$Y113,0)</f>
        <v>0</v>
      </c>
      <c r="CK113" s="271">
        <f t="shared" ref="CK113:CK176" si="41">IF($BY113=1,$Y113,0)</f>
        <v>0</v>
      </c>
    </row>
    <row r="114" spans="16:89" x14ac:dyDescent="0.25">
      <c r="P114" s="47" t="s">
        <v>231</v>
      </c>
      <c r="Q114" s="266" t="s">
        <v>101</v>
      </c>
      <c r="R114" s="47" t="s">
        <v>114</v>
      </c>
      <c r="S114" s="255" t="s">
        <v>5</v>
      </c>
      <c r="T114" s="47" t="s">
        <v>102</v>
      </c>
      <c r="U114" s="255" t="s">
        <v>103</v>
      </c>
      <c r="V114" s="255" t="s">
        <v>104</v>
      </c>
      <c r="W114" s="255" t="s">
        <v>104</v>
      </c>
      <c r="X114" s="255">
        <v>3</v>
      </c>
      <c r="Y114" s="255">
        <v>4</v>
      </c>
      <c r="Z114" s="67" t="s">
        <v>232</v>
      </c>
      <c r="AA114" s="257" t="s">
        <v>208</v>
      </c>
      <c r="AB114" s="257" t="s">
        <v>1939</v>
      </c>
      <c r="AC114" s="257" t="s">
        <v>197</v>
      </c>
      <c r="AD114" s="257" t="s">
        <v>233</v>
      </c>
      <c r="AE114" s="257" t="s">
        <v>198</v>
      </c>
      <c r="AF114" s="257" t="s">
        <v>117</v>
      </c>
      <c r="AG114" s="257" t="s">
        <v>1940</v>
      </c>
      <c r="AH114" s="257" t="s">
        <v>199</v>
      </c>
      <c r="AI114" s="257" t="s">
        <v>1941</v>
      </c>
      <c r="AJ114" s="257" t="s">
        <v>1942</v>
      </c>
      <c r="AK114" s="257" t="s">
        <v>1943</v>
      </c>
      <c r="AL114" s="257" t="s">
        <v>1944</v>
      </c>
      <c r="AM114" s="87">
        <f t="shared" si="14"/>
        <v>0</v>
      </c>
      <c r="AN114" s="87">
        <f t="shared" si="15"/>
        <v>0</v>
      </c>
      <c r="AO114" s="87">
        <f t="shared" si="16"/>
        <v>0</v>
      </c>
      <c r="AP114" s="87">
        <f t="shared" si="17"/>
        <v>0</v>
      </c>
      <c r="AQ114" s="87">
        <f t="shared" si="18"/>
        <v>0</v>
      </c>
      <c r="AR114" s="87">
        <f t="shared" si="19"/>
        <v>0</v>
      </c>
      <c r="AS114" s="87">
        <f>IF(AND($AM114=1,$AN114=1,$U114="POS"),COUNTIFS($AM$113:AM114,1,$AN$113:AN114,1,$U$113:U114,"POS"),0)</f>
        <v>0</v>
      </c>
      <c r="AT114" s="87">
        <f>IF($AP114=1,COUNTIF($AP$113:AP114,1),0)</f>
        <v>0</v>
      </c>
      <c r="AU114" s="87">
        <f>IF($AO114=1,COUNTIF($AO$113:AO114,1),0)</f>
        <v>0</v>
      </c>
      <c r="AV114" s="87">
        <f t="shared" si="20"/>
        <v>0</v>
      </c>
      <c r="AW114" s="87">
        <f t="shared" si="21"/>
        <v>0</v>
      </c>
      <c r="AX114" s="87">
        <f t="shared" si="22"/>
        <v>0</v>
      </c>
      <c r="AY114" s="87">
        <f t="shared" si="23"/>
        <v>0</v>
      </c>
      <c r="AZ114" s="87">
        <f t="shared" si="24"/>
        <v>0</v>
      </c>
      <c r="BA114" s="87">
        <f t="shared" si="25"/>
        <v>0</v>
      </c>
      <c r="BB114" s="87">
        <f t="shared" si="26"/>
        <v>0</v>
      </c>
      <c r="BG114" s="84">
        <v>2</v>
      </c>
      <c r="BH114" s="267" t="s">
        <v>101</v>
      </c>
      <c r="BI114" s="268" t="s">
        <v>2192</v>
      </c>
      <c r="BJ114" s="257" t="s">
        <v>1</v>
      </c>
      <c r="BK114" s="269" t="s">
        <v>20</v>
      </c>
      <c r="BL114" s="269" t="s">
        <v>102</v>
      </c>
      <c r="BM114" s="270" t="s">
        <v>2196</v>
      </c>
      <c r="BN114" s="269" t="s">
        <v>2197</v>
      </c>
      <c r="BO114" s="269" t="s">
        <v>2198</v>
      </c>
      <c r="BP114" s="269" t="s">
        <v>223</v>
      </c>
      <c r="BQ114" s="269" t="s">
        <v>228</v>
      </c>
      <c r="BR114" s="269" t="s">
        <v>229</v>
      </c>
      <c r="BS114" s="269" t="s">
        <v>230</v>
      </c>
      <c r="BT114" s="269" t="s">
        <v>223</v>
      </c>
      <c r="BU114" s="269" t="s">
        <v>1579</v>
      </c>
      <c r="BV114" s="269" t="s">
        <v>1580</v>
      </c>
      <c r="BW114" s="271">
        <f t="shared" si="27"/>
        <v>0</v>
      </c>
      <c r="BX114" s="271">
        <f t="shared" si="28"/>
        <v>0</v>
      </c>
      <c r="BY114" s="271">
        <f t="shared" si="29"/>
        <v>0</v>
      </c>
      <c r="BZ114" s="271">
        <f t="shared" si="30"/>
        <v>0</v>
      </c>
      <c r="CA114" s="271">
        <f t="shared" si="31"/>
        <v>0</v>
      </c>
      <c r="CB114" s="271">
        <f t="shared" si="32"/>
        <v>0</v>
      </c>
      <c r="CC114" s="271">
        <f t="shared" si="33"/>
        <v>0</v>
      </c>
      <c r="CD114" s="271">
        <f t="shared" si="34"/>
        <v>0</v>
      </c>
      <c r="CE114" s="271">
        <f t="shared" si="35"/>
        <v>0</v>
      </c>
      <c r="CF114" s="271">
        <f t="shared" si="36"/>
        <v>0</v>
      </c>
      <c r="CG114" s="271">
        <f t="shared" si="37"/>
        <v>0</v>
      </c>
      <c r="CH114" s="271">
        <f t="shared" si="38"/>
        <v>0</v>
      </c>
      <c r="CI114" s="271">
        <f t="shared" si="39"/>
        <v>0</v>
      </c>
      <c r="CJ114" s="271">
        <f t="shared" si="40"/>
        <v>0</v>
      </c>
      <c r="CK114" s="271">
        <f t="shared" si="41"/>
        <v>0</v>
      </c>
    </row>
    <row r="115" spans="16:89" x14ac:dyDescent="0.25">
      <c r="P115" s="47" t="s">
        <v>234</v>
      </c>
      <c r="Q115" s="266" t="s">
        <v>101</v>
      </c>
      <c r="R115" s="47" t="s">
        <v>30</v>
      </c>
      <c r="S115" s="255" t="s">
        <v>5</v>
      </c>
      <c r="T115" s="47" t="s">
        <v>116</v>
      </c>
      <c r="U115" s="255" t="s">
        <v>103</v>
      </c>
      <c r="V115" s="255" t="s">
        <v>104</v>
      </c>
      <c r="W115" s="255" t="s">
        <v>104</v>
      </c>
      <c r="X115" s="255">
        <v>3</v>
      </c>
      <c r="Y115" s="255">
        <v>4</v>
      </c>
      <c r="Z115" s="67" t="s">
        <v>235</v>
      </c>
      <c r="AA115" s="257" t="s">
        <v>236</v>
      </c>
      <c r="AB115" s="257" t="s">
        <v>1581</v>
      </c>
      <c r="AC115" s="257" t="s">
        <v>1582</v>
      </c>
      <c r="AD115" s="257" t="s">
        <v>1583</v>
      </c>
      <c r="AE115" s="257" t="s">
        <v>1584</v>
      </c>
      <c r="AF115" s="257" t="s">
        <v>1585</v>
      </c>
      <c r="AG115" s="257" t="s">
        <v>1586</v>
      </c>
      <c r="AH115" s="257" t="s">
        <v>118</v>
      </c>
      <c r="AI115" s="257" t="s">
        <v>237</v>
      </c>
      <c r="AJ115" s="257" t="s">
        <v>119</v>
      </c>
      <c r="AK115" s="257" t="s">
        <v>120</v>
      </c>
      <c r="AL115" s="257" t="s">
        <v>121</v>
      </c>
      <c r="AM115" s="87">
        <f t="shared" si="14"/>
        <v>1</v>
      </c>
      <c r="AN115" s="87">
        <f t="shared" si="15"/>
        <v>1</v>
      </c>
      <c r="AO115" s="87">
        <f t="shared" si="16"/>
        <v>0</v>
      </c>
      <c r="AP115" s="87">
        <f t="shared" si="17"/>
        <v>0</v>
      </c>
      <c r="AQ115" s="87">
        <f t="shared" si="18"/>
        <v>3</v>
      </c>
      <c r="AR115" s="87">
        <f t="shared" si="19"/>
        <v>4</v>
      </c>
      <c r="AS115" s="87">
        <f>IF(AND($AM115=1,$AN115=1,$U115="POS"),COUNTIFS($AM$113:AM115,1,$AN$113:AN115,1,$U$113:U115,"POS"),0)</f>
        <v>1</v>
      </c>
      <c r="AT115" s="87">
        <f>IF($AP115=1,COUNTIF($AP$113:AP115,1),0)</f>
        <v>0</v>
      </c>
      <c r="AU115" s="87">
        <f>IF($AO115=1,COUNTIF($AO$113:AO115,1),0)</f>
        <v>0</v>
      </c>
      <c r="AV115" s="87">
        <f t="shared" si="20"/>
        <v>1</v>
      </c>
      <c r="AW115" s="87">
        <f t="shared" si="21"/>
        <v>1</v>
      </c>
      <c r="AX115" s="87">
        <f t="shared" si="22"/>
        <v>0</v>
      </c>
      <c r="AY115" s="87">
        <f t="shared" si="23"/>
        <v>0</v>
      </c>
      <c r="AZ115" s="87">
        <f t="shared" si="24"/>
        <v>3</v>
      </c>
      <c r="BA115" s="87">
        <f t="shared" si="25"/>
        <v>4</v>
      </c>
      <c r="BB115" s="87">
        <f t="shared" si="26"/>
        <v>0</v>
      </c>
      <c r="BG115" s="84">
        <v>3</v>
      </c>
      <c r="BH115" s="267" t="s">
        <v>101</v>
      </c>
      <c r="BI115" s="268" t="s">
        <v>2192</v>
      </c>
      <c r="BJ115" s="257" t="s">
        <v>1</v>
      </c>
      <c r="BK115" s="269" t="s">
        <v>20</v>
      </c>
      <c r="BL115" s="269" t="s">
        <v>102</v>
      </c>
      <c r="BM115" s="270" t="s">
        <v>2199</v>
      </c>
      <c r="BN115" s="269" t="s">
        <v>2200</v>
      </c>
      <c r="BO115" s="269" t="s">
        <v>2201</v>
      </c>
      <c r="BP115" s="269" t="s">
        <v>223</v>
      </c>
      <c r="BQ115" s="269" t="s">
        <v>228</v>
      </c>
      <c r="BR115" s="269" t="s">
        <v>229</v>
      </c>
      <c r="BS115" s="269" t="s">
        <v>230</v>
      </c>
      <c r="BT115" s="269" t="s">
        <v>223</v>
      </c>
      <c r="BU115" s="269" t="s">
        <v>1579</v>
      </c>
      <c r="BV115" s="269" t="s">
        <v>1580</v>
      </c>
      <c r="BW115" s="271">
        <f t="shared" si="27"/>
        <v>1</v>
      </c>
      <c r="BX115" s="271">
        <f t="shared" si="28"/>
        <v>1</v>
      </c>
      <c r="BY115" s="271">
        <f t="shared" si="29"/>
        <v>1</v>
      </c>
      <c r="BZ115" s="271">
        <f t="shared" si="30"/>
        <v>1</v>
      </c>
      <c r="CA115" s="271">
        <f t="shared" si="31"/>
        <v>1</v>
      </c>
      <c r="CB115" s="271">
        <f t="shared" si="32"/>
        <v>1</v>
      </c>
      <c r="CC115" s="271">
        <f t="shared" si="33"/>
        <v>0</v>
      </c>
      <c r="CD115" s="271">
        <f t="shared" si="34"/>
        <v>0</v>
      </c>
      <c r="CE115" s="271">
        <f t="shared" si="35"/>
        <v>0</v>
      </c>
      <c r="CF115" s="271">
        <f t="shared" si="36"/>
        <v>3</v>
      </c>
      <c r="CG115" s="271">
        <f t="shared" si="37"/>
        <v>3</v>
      </c>
      <c r="CH115" s="271">
        <f t="shared" si="38"/>
        <v>4</v>
      </c>
      <c r="CI115" s="271">
        <f t="shared" si="39"/>
        <v>4</v>
      </c>
      <c r="CJ115" s="271">
        <f t="shared" si="40"/>
        <v>4</v>
      </c>
      <c r="CK115" s="271">
        <f t="shared" si="41"/>
        <v>4</v>
      </c>
    </row>
    <row r="116" spans="16:89" x14ac:dyDescent="0.25">
      <c r="P116" s="47" t="s">
        <v>238</v>
      </c>
      <c r="Q116" s="266" t="s">
        <v>101</v>
      </c>
      <c r="R116" s="47" t="s">
        <v>21</v>
      </c>
      <c r="S116" s="255" t="s">
        <v>5</v>
      </c>
      <c r="T116" s="47" t="s">
        <v>102</v>
      </c>
      <c r="U116" s="255" t="s">
        <v>103</v>
      </c>
      <c r="V116" s="255" t="s">
        <v>104</v>
      </c>
      <c r="W116" s="255" t="s">
        <v>104</v>
      </c>
      <c r="X116" s="255">
        <v>3</v>
      </c>
      <c r="Y116" s="255">
        <v>4</v>
      </c>
      <c r="Z116" s="67" t="s">
        <v>239</v>
      </c>
      <c r="AA116" s="257" t="s">
        <v>240</v>
      </c>
      <c r="AB116" s="257" t="s">
        <v>1945</v>
      </c>
      <c r="AC116" s="257" t="s">
        <v>124</v>
      </c>
      <c r="AD116" s="257" t="s">
        <v>125</v>
      </c>
      <c r="AE116" s="257" t="s">
        <v>122</v>
      </c>
      <c r="AF116" s="257" t="s">
        <v>123</v>
      </c>
      <c r="AG116" s="257" t="s">
        <v>127</v>
      </c>
      <c r="AH116" s="257" t="s">
        <v>128</v>
      </c>
      <c r="AI116" s="257" t="s">
        <v>131</v>
      </c>
      <c r="AJ116" s="257" t="s">
        <v>133</v>
      </c>
      <c r="AK116" s="257" t="s">
        <v>1946</v>
      </c>
      <c r="AL116" s="257" t="s">
        <v>134</v>
      </c>
      <c r="AM116" s="87">
        <f t="shared" si="14"/>
        <v>0</v>
      </c>
      <c r="AN116" s="87">
        <f t="shared" si="15"/>
        <v>0</v>
      </c>
      <c r="AO116" s="87">
        <f t="shared" si="16"/>
        <v>0</v>
      </c>
      <c r="AP116" s="87">
        <f t="shared" si="17"/>
        <v>0</v>
      </c>
      <c r="AQ116" s="87">
        <f t="shared" si="18"/>
        <v>0</v>
      </c>
      <c r="AR116" s="87">
        <f t="shared" si="19"/>
        <v>0</v>
      </c>
      <c r="AS116" s="87">
        <f>IF(AND($AM116=1,$AN116=1,$U116="POS"),COUNTIFS($AM$113:AM116,1,$AN$113:AN116,1,$U$113:U116,"POS"),0)</f>
        <v>0</v>
      </c>
      <c r="AT116" s="87">
        <f>IF($AP116=1,COUNTIF($AP$113:AP116,1),0)</f>
        <v>0</v>
      </c>
      <c r="AU116" s="87">
        <f>IF($AO116=1,COUNTIF($AO$113:AO116,1),0)</f>
        <v>0</v>
      </c>
      <c r="AV116" s="87">
        <f t="shared" si="20"/>
        <v>0</v>
      </c>
      <c r="AW116" s="87">
        <f t="shared" si="21"/>
        <v>0</v>
      </c>
      <c r="AX116" s="87">
        <f t="shared" si="22"/>
        <v>0</v>
      </c>
      <c r="AY116" s="87">
        <f t="shared" si="23"/>
        <v>0</v>
      </c>
      <c r="AZ116" s="87">
        <f t="shared" si="24"/>
        <v>0</v>
      </c>
      <c r="BA116" s="87">
        <f t="shared" si="25"/>
        <v>0</v>
      </c>
      <c r="BB116" s="87">
        <f t="shared" si="26"/>
        <v>0</v>
      </c>
      <c r="BG116" s="84">
        <v>4</v>
      </c>
      <c r="BH116" s="267" t="s">
        <v>101</v>
      </c>
      <c r="BI116" s="268" t="s">
        <v>2192</v>
      </c>
      <c r="BJ116" s="257" t="s">
        <v>1</v>
      </c>
      <c r="BK116" s="269" t="s">
        <v>20</v>
      </c>
      <c r="BL116" s="269" t="s">
        <v>102</v>
      </c>
      <c r="BM116" s="270" t="s">
        <v>2202</v>
      </c>
      <c r="BN116" s="269" t="s">
        <v>2203</v>
      </c>
      <c r="BO116" s="269" t="s">
        <v>2204</v>
      </c>
      <c r="BP116" s="269" t="s">
        <v>223</v>
      </c>
      <c r="BQ116" s="269" t="s">
        <v>228</v>
      </c>
      <c r="BR116" s="269" t="s">
        <v>229</v>
      </c>
      <c r="BS116" s="269" t="s">
        <v>230</v>
      </c>
      <c r="BT116" s="269" t="s">
        <v>223</v>
      </c>
      <c r="BU116" s="269" t="s">
        <v>1579</v>
      </c>
      <c r="BV116" s="269" t="s">
        <v>1580</v>
      </c>
      <c r="BW116" s="271">
        <f t="shared" si="27"/>
        <v>0</v>
      </c>
      <c r="BX116" s="271">
        <f t="shared" si="28"/>
        <v>0</v>
      </c>
      <c r="BY116" s="271">
        <f t="shared" si="29"/>
        <v>0</v>
      </c>
      <c r="BZ116" s="271">
        <f t="shared" si="30"/>
        <v>0</v>
      </c>
      <c r="CA116" s="271">
        <f t="shared" si="31"/>
        <v>0</v>
      </c>
      <c r="CB116" s="271">
        <f t="shared" si="32"/>
        <v>0</v>
      </c>
      <c r="CC116" s="271">
        <f t="shared" si="33"/>
        <v>0</v>
      </c>
      <c r="CD116" s="271">
        <f t="shared" si="34"/>
        <v>0</v>
      </c>
      <c r="CE116" s="271">
        <f t="shared" si="35"/>
        <v>0</v>
      </c>
      <c r="CF116" s="271">
        <f t="shared" si="36"/>
        <v>0</v>
      </c>
      <c r="CG116" s="271">
        <f t="shared" si="37"/>
        <v>0</v>
      </c>
      <c r="CH116" s="271">
        <f t="shared" si="38"/>
        <v>0</v>
      </c>
      <c r="CI116" s="271">
        <f t="shared" si="39"/>
        <v>0</v>
      </c>
      <c r="CJ116" s="271">
        <f t="shared" si="40"/>
        <v>0</v>
      </c>
      <c r="CK116" s="271">
        <f t="shared" si="41"/>
        <v>0</v>
      </c>
    </row>
    <row r="117" spans="16:89" x14ac:dyDescent="0.25">
      <c r="P117" s="47" t="s">
        <v>241</v>
      </c>
      <c r="Q117" s="266" t="s">
        <v>101</v>
      </c>
      <c r="R117" s="47" t="s">
        <v>22</v>
      </c>
      <c r="S117" s="255" t="s">
        <v>5</v>
      </c>
      <c r="T117" s="47" t="s">
        <v>102</v>
      </c>
      <c r="U117" s="255" t="s">
        <v>103</v>
      </c>
      <c r="V117" s="255" t="s">
        <v>104</v>
      </c>
      <c r="W117" s="255" t="s">
        <v>104</v>
      </c>
      <c r="X117" s="255">
        <v>3</v>
      </c>
      <c r="Y117" s="255">
        <v>4</v>
      </c>
      <c r="Z117" s="67" t="s">
        <v>242</v>
      </c>
      <c r="AA117" s="257" t="s">
        <v>243</v>
      </c>
      <c r="AB117" s="257" t="s">
        <v>1947</v>
      </c>
      <c r="AC117" s="257" t="s">
        <v>141</v>
      </c>
      <c r="AD117" s="257" t="s">
        <v>142</v>
      </c>
      <c r="AE117" s="257" t="s">
        <v>143</v>
      </c>
      <c r="AF117" s="257" t="s">
        <v>137</v>
      </c>
      <c r="AG117" s="257" t="s">
        <v>138</v>
      </c>
      <c r="AH117" s="257" t="s">
        <v>139</v>
      </c>
      <c r="AI117" s="257" t="s">
        <v>140</v>
      </c>
      <c r="AJ117" s="257" t="s">
        <v>135</v>
      </c>
      <c r="AK117" s="257" t="s">
        <v>136</v>
      </c>
      <c r="AL117" s="257" t="s">
        <v>233</v>
      </c>
      <c r="AM117" s="87">
        <f t="shared" si="14"/>
        <v>0</v>
      </c>
      <c r="AN117" s="87">
        <f t="shared" si="15"/>
        <v>0</v>
      </c>
      <c r="AO117" s="87">
        <f t="shared" si="16"/>
        <v>0</v>
      </c>
      <c r="AP117" s="87">
        <f t="shared" si="17"/>
        <v>0</v>
      </c>
      <c r="AQ117" s="87">
        <f t="shared" si="18"/>
        <v>0</v>
      </c>
      <c r="AR117" s="87">
        <f t="shared" si="19"/>
        <v>0</v>
      </c>
      <c r="AS117" s="87">
        <f>IF(AND($AM117=1,$AN117=1,$U117="POS"),COUNTIFS($AM$113:AM117,1,$AN$113:AN117,1,$U$113:U117,"POS"),0)</f>
        <v>0</v>
      </c>
      <c r="AT117" s="87">
        <f>IF($AP117=1,COUNTIF($AP$113:AP117,1),0)</f>
        <v>0</v>
      </c>
      <c r="AU117" s="87">
        <f>IF($AO117=1,COUNTIF($AO$113:AO117,1),0)</f>
        <v>0</v>
      </c>
      <c r="AV117" s="87">
        <f t="shared" si="20"/>
        <v>0</v>
      </c>
      <c r="AW117" s="87">
        <f t="shared" si="21"/>
        <v>0</v>
      </c>
      <c r="AX117" s="87">
        <f t="shared" si="22"/>
        <v>0</v>
      </c>
      <c r="AY117" s="87">
        <f t="shared" si="23"/>
        <v>0</v>
      </c>
      <c r="AZ117" s="87">
        <f t="shared" si="24"/>
        <v>0</v>
      </c>
      <c r="BA117" s="87">
        <f t="shared" si="25"/>
        <v>0</v>
      </c>
      <c r="BB117" s="87">
        <f t="shared" si="26"/>
        <v>0</v>
      </c>
      <c r="BG117" s="84">
        <v>5</v>
      </c>
      <c r="BH117" s="267" t="s">
        <v>101</v>
      </c>
      <c r="BI117" s="268" t="s">
        <v>2192</v>
      </c>
      <c r="BJ117" s="257" t="s">
        <v>1</v>
      </c>
      <c r="BK117" s="269" t="s">
        <v>20</v>
      </c>
      <c r="BL117" s="269" t="s">
        <v>102</v>
      </c>
      <c r="BM117" s="270" t="s">
        <v>2205</v>
      </c>
      <c r="BN117" s="269" t="s">
        <v>2206</v>
      </c>
      <c r="BO117" s="269" t="s">
        <v>2207</v>
      </c>
      <c r="BP117" s="269" t="s">
        <v>223</v>
      </c>
      <c r="BQ117" s="269" t="s">
        <v>228</v>
      </c>
      <c r="BR117" s="269" t="s">
        <v>229</v>
      </c>
      <c r="BS117" s="269" t="s">
        <v>230</v>
      </c>
      <c r="BT117" s="269" t="s">
        <v>223</v>
      </c>
      <c r="BU117" s="269" t="s">
        <v>1579</v>
      </c>
      <c r="BV117" s="269" t="s">
        <v>1580</v>
      </c>
      <c r="BW117" s="271">
        <f t="shared" si="27"/>
        <v>0</v>
      </c>
      <c r="BX117" s="271">
        <f t="shared" si="28"/>
        <v>0</v>
      </c>
      <c r="BY117" s="271">
        <f t="shared" si="29"/>
        <v>0</v>
      </c>
      <c r="BZ117" s="271">
        <f t="shared" si="30"/>
        <v>0</v>
      </c>
      <c r="CA117" s="271">
        <f t="shared" si="31"/>
        <v>0</v>
      </c>
      <c r="CB117" s="271">
        <f t="shared" si="32"/>
        <v>0</v>
      </c>
      <c r="CC117" s="271">
        <f t="shared" si="33"/>
        <v>0</v>
      </c>
      <c r="CD117" s="271">
        <f t="shared" si="34"/>
        <v>0</v>
      </c>
      <c r="CE117" s="271">
        <f t="shared" si="35"/>
        <v>0</v>
      </c>
      <c r="CF117" s="271">
        <f t="shared" si="36"/>
        <v>0</v>
      </c>
      <c r="CG117" s="271">
        <f t="shared" si="37"/>
        <v>0</v>
      </c>
      <c r="CH117" s="271">
        <f t="shared" si="38"/>
        <v>0</v>
      </c>
      <c r="CI117" s="271">
        <f t="shared" si="39"/>
        <v>0</v>
      </c>
      <c r="CJ117" s="271">
        <f t="shared" si="40"/>
        <v>0</v>
      </c>
      <c r="CK117" s="271">
        <f t="shared" si="41"/>
        <v>0</v>
      </c>
    </row>
    <row r="118" spans="16:89" x14ac:dyDescent="0.25">
      <c r="P118" s="47" t="s">
        <v>244</v>
      </c>
      <c r="Q118" s="266" t="s">
        <v>101</v>
      </c>
      <c r="R118" s="47" t="s">
        <v>25</v>
      </c>
      <c r="S118" s="255" t="s">
        <v>5</v>
      </c>
      <c r="T118" s="47" t="s">
        <v>102</v>
      </c>
      <c r="U118" s="255" t="s">
        <v>103</v>
      </c>
      <c r="V118" s="255" t="s">
        <v>104</v>
      </c>
      <c r="W118" s="255" t="s">
        <v>104</v>
      </c>
      <c r="X118" s="255">
        <v>3</v>
      </c>
      <c r="Y118" s="255">
        <v>4</v>
      </c>
      <c r="Z118" s="67" t="s">
        <v>245</v>
      </c>
      <c r="AA118" s="257" t="s">
        <v>246</v>
      </c>
      <c r="AB118" s="257" t="s">
        <v>1948</v>
      </c>
      <c r="AC118" s="257" t="s">
        <v>1949</v>
      </c>
      <c r="AD118" s="257" t="s">
        <v>247</v>
      </c>
      <c r="AE118" s="257" t="s">
        <v>126</v>
      </c>
      <c r="AF118" s="257" t="s">
        <v>145</v>
      </c>
      <c r="AG118" s="257" t="s">
        <v>248</v>
      </c>
      <c r="AH118" s="257" t="s">
        <v>1950</v>
      </c>
      <c r="AI118" s="257" t="s">
        <v>1951</v>
      </c>
      <c r="AJ118" s="257" t="s">
        <v>144</v>
      </c>
      <c r="AK118" s="257" t="s">
        <v>249</v>
      </c>
      <c r="AL118" s="257" t="s">
        <v>1952</v>
      </c>
      <c r="AM118" s="87">
        <f t="shared" si="14"/>
        <v>0</v>
      </c>
      <c r="AN118" s="87">
        <f t="shared" si="15"/>
        <v>0</v>
      </c>
      <c r="AO118" s="87">
        <f t="shared" si="16"/>
        <v>0</v>
      </c>
      <c r="AP118" s="87">
        <f t="shared" si="17"/>
        <v>0</v>
      </c>
      <c r="AQ118" s="87">
        <f t="shared" si="18"/>
        <v>0</v>
      </c>
      <c r="AR118" s="87">
        <f t="shared" si="19"/>
        <v>0</v>
      </c>
      <c r="AS118" s="87">
        <f>IF(AND($AM118=1,$AN118=1,$U118="POS"),COUNTIFS($AM$113:AM118,1,$AN$113:AN118,1,$U$113:U118,"POS"),0)</f>
        <v>0</v>
      </c>
      <c r="AT118" s="87">
        <f>IF($AP118=1,COUNTIF($AP$113:AP118,1),0)</f>
        <v>0</v>
      </c>
      <c r="AU118" s="87">
        <f>IF($AO118=1,COUNTIF($AO$113:AO118,1),0)</f>
        <v>0</v>
      </c>
      <c r="AV118" s="87">
        <f t="shared" si="20"/>
        <v>0</v>
      </c>
      <c r="AW118" s="87">
        <f t="shared" si="21"/>
        <v>0</v>
      </c>
      <c r="AX118" s="87">
        <f t="shared" si="22"/>
        <v>0</v>
      </c>
      <c r="AY118" s="87">
        <f t="shared" si="23"/>
        <v>0</v>
      </c>
      <c r="AZ118" s="87">
        <f t="shared" si="24"/>
        <v>0</v>
      </c>
      <c r="BA118" s="87">
        <f t="shared" si="25"/>
        <v>0</v>
      </c>
      <c r="BB118" s="87">
        <f t="shared" si="26"/>
        <v>0</v>
      </c>
      <c r="BG118" s="84">
        <v>6</v>
      </c>
      <c r="BH118" s="267" t="s">
        <v>101</v>
      </c>
      <c r="BI118" s="268" t="s">
        <v>2192</v>
      </c>
      <c r="BJ118" s="257" t="s">
        <v>1</v>
      </c>
      <c r="BK118" s="269" t="s">
        <v>20</v>
      </c>
      <c r="BL118" s="269" t="s">
        <v>102</v>
      </c>
      <c r="BM118" s="270" t="s">
        <v>2208</v>
      </c>
      <c r="BN118" s="269" t="s">
        <v>2209</v>
      </c>
      <c r="BO118" s="269" t="s">
        <v>2210</v>
      </c>
      <c r="BP118" s="269" t="s">
        <v>223</v>
      </c>
      <c r="BQ118" s="269" t="s">
        <v>228</v>
      </c>
      <c r="BR118" s="269" t="s">
        <v>229</v>
      </c>
      <c r="BS118" s="269" t="s">
        <v>230</v>
      </c>
      <c r="BT118" s="269" t="s">
        <v>223</v>
      </c>
      <c r="BU118" s="269" t="s">
        <v>1579</v>
      </c>
      <c r="BV118" s="269" t="s">
        <v>1580</v>
      </c>
      <c r="BW118" s="271">
        <f t="shared" si="27"/>
        <v>0</v>
      </c>
      <c r="BX118" s="271">
        <f t="shared" si="28"/>
        <v>0</v>
      </c>
      <c r="BY118" s="271">
        <f t="shared" si="29"/>
        <v>0</v>
      </c>
      <c r="BZ118" s="271">
        <f t="shared" si="30"/>
        <v>0</v>
      </c>
      <c r="CA118" s="271">
        <f t="shared" si="31"/>
        <v>0</v>
      </c>
      <c r="CB118" s="271">
        <f t="shared" si="32"/>
        <v>0</v>
      </c>
      <c r="CC118" s="271">
        <f t="shared" si="33"/>
        <v>0</v>
      </c>
      <c r="CD118" s="271">
        <f t="shared" si="34"/>
        <v>0</v>
      </c>
      <c r="CE118" s="271">
        <f t="shared" si="35"/>
        <v>0</v>
      </c>
      <c r="CF118" s="271">
        <f t="shared" si="36"/>
        <v>0</v>
      </c>
      <c r="CG118" s="271">
        <f t="shared" si="37"/>
        <v>0</v>
      </c>
      <c r="CH118" s="271">
        <f t="shared" si="38"/>
        <v>0</v>
      </c>
      <c r="CI118" s="271">
        <f t="shared" si="39"/>
        <v>0</v>
      </c>
      <c r="CJ118" s="271">
        <f t="shared" si="40"/>
        <v>0</v>
      </c>
      <c r="CK118" s="271">
        <f t="shared" si="41"/>
        <v>0</v>
      </c>
    </row>
    <row r="119" spans="16:89" x14ac:dyDescent="0.25">
      <c r="P119" s="47" t="s">
        <v>250</v>
      </c>
      <c r="Q119" s="266" t="s">
        <v>101</v>
      </c>
      <c r="R119" s="47" t="s">
        <v>14</v>
      </c>
      <c r="S119" s="255" t="s">
        <v>5</v>
      </c>
      <c r="T119" s="47" t="s">
        <v>102</v>
      </c>
      <c r="U119" s="255" t="s">
        <v>103</v>
      </c>
      <c r="V119" s="255" t="s">
        <v>104</v>
      </c>
      <c r="W119" s="255" t="s">
        <v>104</v>
      </c>
      <c r="X119" s="255">
        <v>3</v>
      </c>
      <c r="Y119" s="255">
        <v>4</v>
      </c>
      <c r="Z119" s="67" t="s">
        <v>251</v>
      </c>
      <c r="AA119" s="257" t="s">
        <v>1953</v>
      </c>
      <c r="AB119" s="257" t="s">
        <v>252</v>
      </c>
      <c r="AC119" s="257" t="s">
        <v>146</v>
      </c>
      <c r="AD119" s="257" t="s">
        <v>1954</v>
      </c>
      <c r="AE119" s="257" t="s">
        <v>149</v>
      </c>
      <c r="AF119" s="257" t="s">
        <v>1955</v>
      </c>
      <c r="AG119" s="257" t="s">
        <v>148</v>
      </c>
      <c r="AH119" s="257" t="s">
        <v>150</v>
      </c>
      <c r="AI119" s="257" t="s">
        <v>253</v>
      </c>
      <c r="AJ119" s="257" t="s">
        <v>1956</v>
      </c>
      <c r="AK119" s="257" t="s">
        <v>1957</v>
      </c>
      <c r="AL119" s="257" t="s">
        <v>1958</v>
      </c>
      <c r="AM119" s="87">
        <f t="shared" si="14"/>
        <v>0</v>
      </c>
      <c r="AN119" s="87">
        <f t="shared" si="15"/>
        <v>0</v>
      </c>
      <c r="AO119" s="87">
        <f t="shared" si="16"/>
        <v>0</v>
      </c>
      <c r="AP119" s="87">
        <f t="shared" si="17"/>
        <v>0</v>
      </c>
      <c r="AQ119" s="87">
        <f t="shared" si="18"/>
        <v>0</v>
      </c>
      <c r="AR119" s="87">
        <f t="shared" si="19"/>
        <v>0</v>
      </c>
      <c r="AS119" s="87">
        <f>IF(AND($AM119=1,$AN119=1,$U119="POS"),COUNTIFS($AM$113:AM119,1,$AN$113:AN119,1,$U$113:U119,"POS"),0)</f>
        <v>0</v>
      </c>
      <c r="AT119" s="87">
        <f>IF($AP119=1,COUNTIF($AP$113:AP119,1),0)</f>
        <v>0</v>
      </c>
      <c r="AU119" s="87">
        <f>IF($AO119=1,COUNTIF($AO$113:AO119,1),0)</f>
        <v>0</v>
      </c>
      <c r="AV119" s="87">
        <f t="shared" si="20"/>
        <v>0</v>
      </c>
      <c r="AW119" s="87">
        <f t="shared" si="21"/>
        <v>0</v>
      </c>
      <c r="AX119" s="87">
        <f t="shared" si="22"/>
        <v>0</v>
      </c>
      <c r="AY119" s="87">
        <f t="shared" si="23"/>
        <v>0</v>
      </c>
      <c r="AZ119" s="87">
        <f t="shared" si="24"/>
        <v>0</v>
      </c>
      <c r="BA119" s="87">
        <f t="shared" si="25"/>
        <v>0</v>
      </c>
      <c r="BB119" s="87">
        <f t="shared" si="26"/>
        <v>0</v>
      </c>
      <c r="BG119" s="84">
        <v>7</v>
      </c>
      <c r="BH119" s="267" t="s">
        <v>101</v>
      </c>
      <c r="BI119" s="268" t="s">
        <v>2192</v>
      </c>
      <c r="BJ119" s="257" t="s">
        <v>1</v>
      </c>
      <c r="BK119" s="269" t="s">
        <v>20</v>
      </c>
      <c r="BL119" s="269" t="s">
        <v>102</v>
      </c>
      <c r="BM119" s="270" t="s">
        <v>2211</v>
      </c>
      <c r="BN119" s="269" t="s">
        <v>2212</v>
      </c>
      <c r="BO119" s="269" t="s">
        <v>2213</v>
      </c>
      <c r="BP119" s="269" t="s">
        <v>223</v>
      </c>
      <c r="BQ119" s="269" t="s">
        <v>228</v>
      </c>
      <c r="BR119" s="269" t="s">
        <v>229</v>
      </c>
      <c r="BS119" s="269" t="s">
        <v>230</v>
      </c>
      <c r="BT119" s="269" t="s">
        <v>223</v>
      </c>
      <c r="BU119" s="269" t="s">
        <v>1579</v>
      </c>
      <c r="BV119" s="269" t="s">
        <v>1580</v>
      </c>
      <c r="BW119" s="271">
        <f t="shared" si="27"/>
        <v>0</v>
      </c>
      <c r="BX119" s="271">
        <f t="shared" si="28"/>
        <v>0</v>
      </c>
      <c r="BY119" s="271">
        <f t="shared" si="29"/>
        <v>0</v>
      </c>
      <c r="BZ119" s="271">
        <f t="shared" si="30"/>
        <v>0</v>
      </c>
      <c r="CA119" s="271">
        <f t="shared" si="31"/>
        <v>0</v>
      </c>
      <c r="CB119" s="271">
        <f t="shared" si="32"/>
        <v>0</v>
      </c>
      <c r="CC119" s="271">
        <f t="shared" si="33"/>
        <v>0</v>
      </c>
      <c r="CD119" s="271">
        <f t="shared" si="34"/>
        <v>0</v>
      </c>
      <c r="CE119" s="271">
        <f t="shared" si="35"/>
        <v>0</v>
      </c>
      <c r="CF119" s="271">
        <f t="shared" si="36"/>
        <v>0</v>
      </c>
      <c r="CG119" s="271">
        <f t="shared" si="37"/>
        <v>0</v>
      </c>
      <c r="CH119" s="271">
        <f t="shared" si="38"/>
        <v>0</v>
      </c>
      <c r="CI119" s="271">
        <f t="shared" si="39"/>
        <v>0</v>
      </c>
      <c r="CJ119" s="271">
        <f t="shared" si="40"/>
        <v>0</v>
      </c>
      <c r="CK119" s="271">
        <f t="shared" si="41"/>
        <v>0</v>
      </c>
    </row>
    <row r="120" spans="16:89" x14ac:dyDescent="0.25">
      <c r="P120" s="47" t="s">
        <v>254</v>
      </c>
      <c r="Q120" s="266" t="s">
        <v>101</v>
      </c>
      <c r="R120" s="47" t="s">
        <v>26</v>
      </c>
      <c r="S120" s="255" t="s">
        <v>5</v>
      </c>
      <c r="T120" s="47" t="s">
        <v>102</v>
      </c>
      <c r="U120" s="255" t="s">
        <v>103</v>
      </c>
      <c r="V120" s="255" t="s">
        <v>104</v>
      </c>
      <c r="W120" s="255" t="s">
        <v>104</v>
      </c>
      <c r="X120" s="255">
        <v>3</v>
      </c>
      <c r="Y120" s="255">
        <v>4</v>
      </c>
      <c r="Z120" s="67" t="s">
        <v>255</v>
      </c>
      <c r="AA120" s="257" t="s">
        <v>153</v>
      </c>
      <c r="AB120" s="257" t="s">
        <v>152</v>
      </c>
      <c r="AC120" s="257" t="s">
        <v>156</v>
      </c>
      <c r="AD120" s="257" t="s">
        <v>157</v>
      </c>
      <c r="AE120" s="257" t="s">
        <v>158</v>
      </c>
      <c r="AF120" s="257" t="s">
        <v>1959</v>
      </c>
      <c r="AG120" s="257" t="s">
        <v>159</v>
      </c>
      <c r="AH120" s="257" t="s">
        <v>1960</v>
      </c>
      <c r="AI120" s="257" t="s">
        <v>256</v>
      </c>
      <c r="AJ120" s="257" t="s">
        <v>1961</v>
      </c>
      <c r="AK120" s="257" t="s">
        <v>177</v>
      </c>
      <c r="AL120" s="257" t="s">
        <v>139</v>
      </c>
      <c r="AM120" s="87">
        <f t="shared" si="14"/>
        <v>0</v>
      </c>
      <c r="AN120" s="87">
        <f t="shared" si="15"/>
        <v>0</v>
      </c>
      <c r="AO120" s="87">
        <f t="shared" si="16"/>
        <v>0</v>
      </c>
      <c r="AP120" s="87">
        <f t="shared" si="17"/>
        <v>0</v>
      </c>
      <c r="AQ120" s="87">
        <f t="shared" si="18"/>
        <v>0</v>
      </c>
      <c r="AR120" s="87">
        <f t="shared" si="19"/>
        <v>0</v>
      </c>
      <c r="AS120" s="87">
        <f>IF(AND($AM120=1,$AN120=1,$U120="POS"),COUNTIFS($AM$113:AM120,1,$AN$113:AN120,1,$U$113:U120,"POS"),0)</f>
        <v>0</v>
      </c>
      <c r="AT120" s="87">
        <f>IF($AP120=1,COUNTIF($AP$113:AP120,1),0)</f>
        <v>0</v>
      </c>
      <c r="AU120" s="87">
        <f>IF($AO120=1,COUNTIF($AO$113:AO120,1),0)</f>
        <v>0</v>
      </c>
      <c r="AV120" s="87">
        <f t="shared" si="20"/>
        <v>0</v>
      </c>
      <c r="AW120" s="87">
        <f t="shared" si="21"/>
        <v>0</v>
      </c>
      <c r="AX120" s="87">
        <f t="shared" si="22"/>
        <v>0</v>
      </c>
      <c r="AY120" s="87">
        <f t="shared" si="23"/>
        <v>0</v>
      </c>
      <c r="AZ120" s="87">
        <f t="shared" si="24"/>
        <v>0</v>
      </c>
      <c r="BA120" s="87">
        <f t="shared" si="25"/>
        <v>0</v>
      </c>
      <c r="BB120" s="87">
        <f t="shared" si="26"/>
        <v>0</v>
      </c>
      <c r="BG120" s="84">
        <v>8</v>
      </c>
      <c r="BH120" s="267" t="s">
        <v>101</v>
      </c>
      <c r="BI120" s="268" t="s">
        <v>2192</v>
      </c>
      <c r="BJ120" s="257" t="s">
        <v>1</v>
      </c>
      <c r="BK120" s="269" t="s">
        <v>20</v>
      </c>
      <c r="BL120" s="269" t="s">
        <v>102</v>
      </c>
      <c r="BM120" s="270" t="s">
        <v>2214</v>
      </c>
      <c r="BN120" s="269" t="s">
        <v>2215</v>
      </c>
      <c r="BO120" s="269" t="s">
        <v>2216</v>
      </c>
      <c r="BP120" s="269" t="s">
        <v>223</v>
      </c>
      <c r="BQ120" s="269" t="s">
        <v>228</v>
      </c>
      <c r="BR120" s="269" t="s">
        <v>229</v>
      </c>
      <c r="BS120" s="269" t="s">
        <v>230</v>
      </c>
      <c r="BT120" s="269" t="s">
        <v>223</v>
      </c>
      <c r="BU120" s="269" t="s">
        <v>1579</v>
      </c>
      <c r="BV120" s="269" t="s">
        <v>1580</v>
      </c>
      <c r="BW120" s="271">
        <f t="shared" si="27"/>
        <v>0</v>
      </c>
      <c r="BX120" s="271">
        <f t="shared" si="28"/>
        <v>0</v>
      </c>
      <c r="BY120" s="271">
        <f t="shared" si="29"/>
        <v>0</v>
      </c>
      <c r="BZ120" s="271">
        <f t="shared" si="30"/>
        <v>0</v>
      </c>
      <c r="CA120" s="271">
        <f t="shared" si="31"/>
        <v>0</v>
      </c>
      <c r="CB120" s="271">
        <f t="shared" si="32"/>
        <v>0</v>
      </c>
      <c r="CC120" s="271">
        <f t="shared" si="33"/>
        <v>0</v>
      </c>
      <c r="CD120" s="271">
        <f t="shared" si="34"/>
        <v>0</v>
      </c>
      <c r="CE120" s="271">
        <f t="shared" si="35"/>
        <v>0</v>
      </c>
      <c r="CF120" s="271">
        <f t="shared" si="36"/>
        <v>0</v>
      </c>
      <c r="CG120" s="271">
        <f t="shared" si="37"/>
        <v>0</v>
      </c>
      <c r="CH120" s="271">
        <f t="shared" si="38"/>
        <v>0</v>
      </c>
      <c r="CI120" s="271">
        <f t="shared" si="39"/>
        <v>0</v>
      </c>
      <c r="CJ120" s="271">
        <f t="shared" si="40"/>
        <v>0</v>
      </c>
      <c r="CK120" s="271">
        <f t="shared" si="41"/>
        <v>0</v>
      </c>
    </row>
    <row r="121" spans="16:89" x14ac:dyDescent="0.25">
      <c r="P121" s="47" t="s">
        <v>257</v>
      </c>
      <c r="Q121" s="266" t="s">
        <v>101</v>
      </c>
      <c r="R121" s="47" t="s">
        <v>129</v>
      </c>
      <c r="S121" s="255" t="s">
        <v>5</v>
      </c>
      <c r="T121" s="47" t="s">
        <v>102</v>
      </c>
      <c r="U121" s="255" t="s">
        <v>103</v>
      </c>
      <c r="V121" s="255" t="s">
        <v>104</v>
      </c>
      <c r="W121" s="255" t="s">
        <v>104</v>
      </c>
      <c r="X121" s="255">
        <v>3</v>
      </c>
      <c r="Y121" s="255">
        <v>4</v>
      </c>
      <c r="Z121" s="67" t="s">
        <v>258</v>
      </c>
      <c r="AA121" s="257" t="s">
        <v>1962</v>
      </c>
      <c r="AB121" s="257" t="s">
        <v>162</v>
      </c>
      <c r="AC121" s="257" t="s">
        <v>259</v>
      </c>
      <c r="AD121" s="257" t="s">
        <v>1963</v>
      </c>
      <c r="AE121" s="257" t="s">
        <v>1964</v>
      </c>
      <c r="AF121" s="257" t="s">
        <v>1965</v>
      </c>
      <c r="AG121" s="257" t="s">
        <v>125</v>
      </c>
      <c r="AH121" s="257" t="s">
        <v>126</v>
      </c>
      <c r="AI121" s="257" t="s">
        <v>1966</v>
      </c>
      <c r="AJ121" s="257" t="s">
        <v>1967</v>
      </c>
      <c r="AK121" s="257" t="s">
        <v>179</v>
      </c>
      <c r="AL121" s="257" t="s">
        <v>177</v>
      </c>
      <c r="AM121" s="87">
        <f t="shared" si="14"/>
        <v>0</v>
      </c>
      <c r="AN121" s="87">
        <f t="shared" si="15"/>
        <v>0</v>
      </c>
      <c r="AO121" s="87">
        <f t="shared" si="16"/>
        <v>0</v>
      </c>
      <c r="AP121" s="87">
        <f t="shared" si="17"/>
        <v>0</v>
      </c>
      <c r="AQ121" s="87">
        <f t="shared" si="18"/>
        <v>0</v>
      </c>
      <c r="AR121" s="87">
        <f t="shared" si="19"/>
        <v>0</v>
      </c>
      <c r="AS121" s="87">
        <f>IF(AND($AM121=1,$AN121=1,$U121="POS"),COUNTIFS($AM$113:AM121,1,$AN$113:AN121,1,$U$113:U121,"POS"),0)</f>
        <v>0</v>
      </c>
      <c r="AT121" s="87">
        <f>IF($AP121=1,COUNTIF($AP$113:AP121,1),0)</f>
        <v>0</v>
      </c>
      <c r="AU121" s="87">
        <f>IF($AO121=1,COUNTIF($AO$113:AO121,1),0)</f>
        <v>0</v>
      </c>
      <c r="AV121" s="87">
        <f t="shared" si="20"/>
        <v>0</v>
      </c>
      <c r="AW121" s="87">
        <f t="shared" si="21"/>
        <v>0</v>
      </c>
      <c r="AX121" s="87">
        <f t="shared" si="22"/>
        <v>0</v>
      </c>
      <c r="AY121" s="87">
        <f t="shared" si="23"/>
        <v>0</v>
      </c>
      <c r="AZ121" s="87">
        <f t="shared" si="24"/>
        <v>0</v>
      </c>
      <c r="BA121" s="87">
        <f t="shared" si="25"/>
        <v>0</v>
      </c>
      <c r="BB121" s="87">
        <f t="shared" si="26"/>
        <v>0</v>
      </c>
      <c r="BG121" s="84">
        <v>9</v>
      </c>
      <c r="BH121" s="267" t="s">
        <v>101</v>
      </c>
      <c r="BI121" s="268" t="s">
        <v>2192</v>
      </c>
      <c r="BJ121" s="257" t="s">
        <v>1</v>
      </c>
      <c r="BK121" s="269" t="s">
        <v>20</v>
      </c>
      <c r="BL121" s="269" t="s">
        <v>102</v>
      </c>
      <c r="BM121" s="270" t="s">
        <v>2217</v>
      </c>
      <c r="BN121" s="269" t="s">
        <v>2218</v>
      </c>
      <c r="BO121" s="269" t="s">
        <v>2219</v>
      </c>
      <c r="BP121" s="269" t="s">
        <v>223</v>
      </c>
      <c r="BQ121" s="269" t="s">
        <v>228</v>
      </c>
      <c r="BR121" s="269" t="s">
        <v>229</v>
      </c>
      <c r="BS121" s="269" t="s">
        <v>230</v>
      </c>
      <c r="BT121" s="269" t="s">
        <v>223</v>
      </c>
      <c r="BU121" s="269" t="s">
        <v>1579</v>
      </c>
      <c r="BV121" s="269" t="s">
        <v>1580</v>
      </c>
      <c r="BW121" s="271">
        <f t="shared" si="27"/>
        <v>0</v>
      </c>
      <c r="BX121" s="271">
        <f t="shared" si="28"/>
        <v>0</v>
      </c>
      <c r="BY121" s="271">
        <f t="shared" si="29"/>
        <v>0</v>
      </c>
      <c r="BZ121" s="271">
        <f t="shared" si="30"/>
        <v>0</v>
      </c>
      <c r="CA121" s="271">
        <f t="shared" si="31"/>
        <v>0</v>
      </c>
      <c r="CB121" s="271">
        <f t="shared" si="32"/>
        <v>0</v>
      </c>
      <c r="CC121" s="271">
        <f t="shared" si="33"/>
        <v>0</v>
      </c>
      <c r="CD121" s="271">
        <f t="shared" si="34"/>
        <v>0</v>
      </c>
      <c r="CE121" s="271">
        <f t="shared" si="35"/>
        <v>0</v>
      </c>
      <c r="CF121" s="271">
        <f t="shared" si="36"/>
        <v>0</v>
      </c>
      <c r="CG121" s="271">
        <f t="shared" si="37"/>
        <v>0</v>
      </c>
      <c r="CH121" s="271">
        <f t="shared" si="38"/>
        <v>0</v>
      </c>
      <c r="CI121" s="271">
        <f t="shared" si="39"/>
        <v>0</v>
      </c>
      <c r="CJ121" s="271">
        <f t="shared" si="40"/>
        <v>0</v>
      </c>
      <c r="CK121" s="271">
        <f t="shared" si="41"/>
        <v>0</v>
      </c>
    </row>
    <row r="122" spans="16:89" x14ac:dyDescent="0.25">
      <c r="P122" s="47" t="s">
        <v>260</v>
      </c>
      <c r="Q122" s="266" t="s">
        <v>101</v>
      </c>
      <c r="R122" s="47" t="s">
        <v>27</v>
      </c>
      <c r="S122" s="255" t="s">
        <v>5</v>
      </c>
      <c r="T122" s="47" t="s">
        <v>102</v>
      </c>
      <c r="U122" s="255" t="s">
        <v>103</v>
      </c>
      <c r="V122" s="255" t="s">
        <v>104</v>
      </c>
      <c r="W122" s="255" t="s">
        <v>104</v>
      </c>
      <c r="X122" s="255">
        <v>3</v>
      </c>
      <c r="Y122" s="255">
        <v>4</v>
      </c>
      <c r="Z122" s="67" t="s">
        <v>261</v>
      </c>
      <c r="AA122" s="257" t="s">
        <v>1968</v>
      </c>
      <c r="AB122" s="257" t="s">
        <v>164</v>
      </c>
      <c r="AC122" s="257" t="s">
        <v>167</v>
      </c>
      <c r="AD122" s="257" t="s">
        <v>1969</v>
      </c>
      <c r="AE122" s="257" t="s">
        <v>1970</v>
      </c>
      <c r="AF122" s="257" t="s">
        <v>1971</v>
      </c>
      <c r="AG122" s="257" t="s">
        <v>218</v>
      </c>
      <c r="AH122" s="257" t="s">
        <v>165</v>
      </c>
      <c r="AI122" s="257" t="s">
        <v>1972</v>
      </c>
      <c r="AJ122" s="257" t="s">
        <v>154</v>
      </c>
      <c r="AK122" s="257" t="s">
        <v>163</v>
      </c>
      <c r="AL122" s="257" t="s">
        <v>166</v>
      </c>
      <c r="AM122" s="87">
        <f t="shared" si="14"/>
        <v>0</v>
      </c>
      <c r="AN122" s="87">
        <f t="shared" si="15"/>
        <v>0</v>
      </c>
      <c r="AO122" s="87">
        <f t="shared" si="16"/>
        <v>0</v>
      </c>
      <c r="AP122" s="87">
        <f t="shared" si="17"/>
        <v>0</v>
      </c>
      <c r="AQ122" s="87">
        <f t="shared" si="18"/>
        <v>0</v>
      </c>
      <c r="AR122" s="87">
        <f t="shared" si="19"/>
        <v>0</v>
      </c>
      <c r="AS122" s="87">
        <f>IF(AND($AM122=1,$AN122=1,$U122="POS"),COUNTIFS($AM$113:AM122,1,$AN$113:AN122,1,$U$113:U122,"POS"),0)</f>
        <v>0</v>
      </c>
      <c r="AT122" s="87">
        <f>IF($AP122=1,COUNTIF($AP$113:AP122,1),0)</f>
        <v>0</v>
      </c>
      <c r="AU122" s="87">
        <f>IF($AO122=1,COUNTIF($AO$113:AO122,1),0)</f>
        <v>0</v>
      </c>
      <c r="AV122" s="87">
        <f t="shared" si="20"/>
        <v>0</v>
      </c>
      <c r="AW122" s="87">
        <f t="shared" si="21"/>
        <v>0</v>
      </c>
      <c r="AX122" s="87">
        <f t="shared" si="22"/>
        <v>0</v>
      </c>
      <c r="AY122" s="87">
        <f t="shared" si="23"/>
        <v>0</v>
      </c>
      <c r="AZ122" s="87">
        <f t="shared" si="24"/>
        <v>0</v>
      </c>
      <c r="BA122" s="87">
        <f t="shared" si="25"/>
        <v>0</v>
      </c>
      <c r="BB122" s="87">
        <f t="shared" si="26"/>
        <v>0</v>
      </c>
      <c r="BG122" s="84">
        <v>10</v>
      </c>
      <c r="BH122" s="267" t="s">
        <v>101</v>
      </c>
      <c r="BI122" s="268" t="s">
        <v>2192</v>
      </c>
      <c r="BJ122" s="257" t="s">
        <v>1</v>
      </c>
      <c r="BK122" s="269" t="s">
        <v>20</v>
      </c>
      <c r="BL122" s="269" t="s">
        <v>102</v>
      </c>
      <c r="BM122" s="270" t="s">
        <v>2220</v>
      </c>
      <c r="BN122" s="269" t="s">
        <v>2221</v>
      </c>
      <c r="BO122" s="269" t="s">
        <v>2222</v>
      </c>
      <c r="BP122" s="269" t="s">
        <v>223</v>
      </c>
      <c r="BQ122" s="269" t="s">
        <v>228</v>
      </c>
      <c r="BR122" s="269" t="s">
        <v>229</v>
      </c>
      <c r="BS122" s="269" t="s">
        <v>230</v>
      </c>
      <c r="BT122" s="269" t="s">
        <v>223</v>
      </c>
      <c r="BU122" s="269" t="s">
        <v>1579</v>
      </c>
      <c r="BV122" s="269" t="s">
        <v>1580</v>
      </c>
      <c r="BW122" s="271">
        <f t="shared" si="27"/>
        <v>0</v>
      </c>
      <c r="BX122" s="271">
        <f t="shared" si="28"/>
        <v>0</v>
      </c>
      <c r="BY122" s="271">
        <f t="shared" si="29"/>
        <v>0</v>
      </c>
      <c r="BZ122" s="271">
        <f t="shared" si="30"/>
        <v>0</v>
      </c>
      <c r="CA122" s="271">
        <f t="shared" si="31"/>
        <v>0</v>
      </c>
      <c r="CB122" s="271">
        <f t="shared" si="32"/>
        <v>0</v>
      </c>
      <c r="CC122" s="271">
        <f t="shared" si="33"/>
        <v>0</v>
      </c>
      <c r="CD122" s="271">
        <f t="shared" si="34"/>
        <v>0</v>
      </c>
      <c r="CE122" s="271">
        <f t="shared" si="35"/>
        <v>0</v>
      </c>
      <c r="CF122" s="271">
        <f t="shared" si="36"/>
        <v>0</v>
      </c>
      <c r="CG122" s="271">
        <f t="shared" si="37"/>
        <v>0</v>
      </c>
      <c r="CH122" s="271">
        <f t="shared" si="38"/>
        <v>0</v>
      </c>
      <c r="CI122" s="271">
        <f t="shared" si="39"/>
        <v>0</v>
      </c>
      <c r="CJ122" s="271">
        <f t="shared" si="40"/>
        <v>0</v>
      </c>
      <c r="CK122" s="271">
        <f t="shared" si="41"/>
        <v>0</v>
      </c>
    </row>
    <row r="123" spans="16:89" x14ac:dyDescent="0.25">
      <c r="P123" s="47" t="s">
        <v>262</v>
      </c>
      <c r="Q123" s="266" t="s">
        <v>101</v>
      </c>
      <c r="R123" s="47" t="s">
        <v>31</v>
      </c>
      <c r="S123" s="255" t="s">
        <v>5</v>
      </c>
      <c r="T123" s="47" t="s">
        <v>130</v>
      </c>
      <c r="U123" s="255" t="s">
        <v>103</v>
      </c>
      <c r="V123" s="255" t="s">
        <v>104</v>
      </c>
      <c r="W123" s="255" t="s">
        <v>104</v>
      </c>
      <c r="X123" s="255">
        <v>3</v>
      </c>
      <c r="Y123" s="255">
        <v>4</v>
      </c>
      <c r="Z123" s="67" t="s">
        <v>263</v>
      </c>
      <c r="AA123" s="257" t="s">
        <v>170</v>
      </c>
      <c r="AB123" s="257" t="s">
        <v>132</v>
      </c>
      <c r="AC123" s="257" t="s">
        <v>131</v>
      </c>
      <c r="AD123" s="257" t="s">
        <v>171</v>
      </c>
      <c r="AE123" s="257" t="s">
        <v>264</v>
      </c>
      <c r="AF123" s="257" t="s">
        <v>133</v>
      </c>
      <c r="AG123" s="257" t="s">
        <v>122</v>
      </c>
      <c r="AH123" s="257" t="s">
        <v>123</v>
      </c>
      <c r="AI123" s="257" t="s">
        <v>1973</v>
      </c>
      <c r="AJ123" s="257" t="s">
        <v>134</v>
      </c>
      <c r="AK123" s="257" t="s">
        <v>172</v>
      </c>
      <c r="AL123" s="257" t="s">
        <v>168</v>
      </c>
      <c r="AM123" s="87">
        <f t="shared" si="14"/>
        <v>0</v>
      </c>
      <c r="AN123" s="87">
        <f t="shared" si="15"/>
        <v>0</v>
      </c>
      <c r="AO123" s="87">
        <f t="shared" si="16"/>
        <v>0</v>
      </c>
      <c r="AP123" s="87">
        <f t="shared" si="17"/>
        <v>0</v>
      </c>
      <c r="AQ123" s="87">
        <f t="shared" si="18"/>
        <v>0</v>
      </c>
      <c r="AR123" s="87">
        <f t="shared" si="19"/>
        <v>0</v>
      </c>
      <c r="AS123" s="87">
        <f>IF(AND($AM123=1,$AN123=1,$U123="POS"),COUNTIFS($AM$113:AM123,1,$AN$113:AN123,1,$U$113:U123,"POS"),0)</f>
        <v>0</v>
      </c>
      <c r="AT123" s="87">
        <f>IF($AP123=1,COUNTIF($AP$113:AP123,1),0)</f>
        <v>0</v>
      </c>
      <c r="AU123" s="87">
        <f>IF($AO123=1,COUNTIF($AO$113:AO123,1),0)</f>
        <v>0</v>
      </c>
      <c r="AV123" s="87">
        <f t="shared" si="20"/>
        <v>0</v>
      </c>
      <c r="AW123" s="87">
        <f t="shared" si="21"/>
        <v>0</v>
      </c>
      <c r="AX123" s="87">
        <f t="shared" si="22"/>
        <v>0</v>
      </c>
      <c r="AY123" s="87">
        <f t="shared" si="23"/>
        <v>0</v>
      </c>
      <c r="AZ123" s="87">
        <f t="shared" si="24"/>
        <v>0</v>
      </c>
      <c r="BA123" s="87">
        <f t="shared" si="25"/>
        <v>0</v>
      </c>
      <c r="BB123" s="87">
        <f t="shared" si="26"/>
        <v>0</v>
      </c>
      <c r="BG123" s="84">
        <v>11</v>
      </c>
      <c r="BH123" s="267" t="s">
        <v>101</v>
      </c>
      <c r="BI123" s="268" t="s">
        <v>2192</v>
      </c>
      <c r="BJ123" s="257" t="s">
        <v>4</v>
      </c>
      <c r="BK123" s="269" t="s">
        <v>20</v>
      </c>
      <c r="BL123" s="269" t="s">
        <v>102</v>
      </c>
      <c r="BM123" s="270" t="s">
        <v>2223</v>
      </c>
      <c r="BN123" s="269" t="s">
        <v>2224</v>
      </c>
      <c r="BO123" s="269" t="s">
        <v>2225</v>
      </c>
      <c r="BP123" s="269" t="s">
        <v>223</v>
      </c>
      <c r="BQ123" s="269" t="s">
        <v>228</v>
      </c>
      <c r="BR123" s="269" t="s">
        <v>229</v>
      </c>
      <c r="BS123" s="269" t="s">
        <v>230</v>
      </c>
      <c r="BT123" s="269" t="s">
        <v>223</v>
      </c>
      <c r="BU123" s="269" t="s">
        <v>1579</v>
      </c>
      <c r="BV123" s="269" t="s">
        <v>1580</v>
      </c>
      <c r="BW123" s="271">
        <f t="shared" si="27"/>
        <v>0</v>
      </c>
      <c r="BX123" s="271">
        <f t="shared" si="28"/>
        <v>0</v>
      </c>
      <c r="BY123" s="271">
        <f t="shared" si="29"/>
        <v>1</v>
      </c>
      <c r="BZ123" s="271">
        <f t="shared" si="30"/>
        <v>0</v>
      </c>
      <c r="CA123" s="271">
        <f t="shared" si="31"/>
        <v>0</v>
      </c>
      <c r="CB123" s="271">
        <f t="shared" si="32"/>
        <v>0</v>
      </c>
      <c r="CC123" s="271">
        <f t="shared" si="33"/>
        <v>0</v>
      </c>
      <c r="CD123" s="271">
        <f t="shared" si="34"/>
        <v>0</v>
      </c>
      <c r="CE123" s="271">
        <f t="shared" si="35"/>
        <v>1</v>
      </c>
      <c r="CF123" s="271">
        <f t="shared" si="36"/>
        <v>0</v>
      </c>
      <c r="CG123" s="271">
        <f t="shared" si="37"/>
        <v>0</v>
      </c>
      <c r="CH123" s="271">
        <f t="shared" si="38"/>
        <v>0</v>
      </c>
      <c r="CI123" s="271">
        <f t="shared" si="39"/>
        <v>0</v>
      </c>
      <c r="CJ123" s="271">
        <f t="shared" si="40"/>
        <v>0</v>
      </c>
      <c r="CK123" s="271">
        <f t="shared" si="41"/>
        <v>4</v>
      </c>
    </row>
    <row r="124" spans="16:89" x14ac:dyDescent="0.25">
      <c r="P124" s="47" t="s">
        <v>265</v>
      </c>
      <c r="Q124" s="266" t="s">
        <v>101</v>
      </c>
      <c r="R124" s="47" t="s">
        <v>32</v>
      </c>
      <c r="S124" s="255" t="s">
        <v>5</v>
      </c>
      <c r="T124" s="47" t="s">
        <v>130</v>
      </c>
      <c r="U124" s="255" t="s">
        <v>103</v>
      </c>
      <c r="V124" s="255" t="s">
        <v>104</v>
      </c>
      <c r="W124" s="255" t="s">
        <v>104</v>
      </c>
      <c r="X124" s="255">
        <v>3</v>
      </c>
      <c r="Y124" s="255">
        <v>4</v>
      </c>
      <c r="Z124" s="67" t="s">
        <v>266</v>
      </c>
      <c r="AA124" s="257" t="s">
        <v>176</v>
      </c>
      <c r="AB124" s="257" t="s">
        <v>1974</v>
      </c>
      <c r="AC124" s="257" t="s">
        <v>287</v>
      </c>
      <c r="AD124" s="257" t="s">
        <v>178</v>
      </c>
      <c r="AE124" s="257" t="s">
        <v>174</v>
      </c>
      <c r="AF124" s="257" t="s">
        <v>173</v>
      </c>
      <c r="AG124" s="257" t="s">
        <v>1975</v>
      </c>
      <c r="AH124" s="257" t="s">
        <v>1976</v>
      </c>
      <c r="AI124" s="257" t="s">
        <v>145</v>
      </c>
      <c r="AJ124" s="257" t="s">
        <v>182</v>
      </c>
      <c r="AK124" s="257" t="s">
        <v>181</v>
      </c>
      <c r="AL124" s="257" t="s">
        <v>179</v>
      </c>
      <c r="AM124" s="87">
        <f t="shared" si="14"/>
        <v>0</v>
      </c>
      <c r="AN124" s="87">
        <f t="shared" si="15"/>
        <v>0</v>
      </c>
      <c r="AO124" s="87">
        <f t="shared" si="16"/>
        <v>0</v>
      </c>
      <c r="AP124" s="87">
        <f t="shared" si="17"/>
        <v>0</v>
      </c>
      <c r="AQ124" s="87">
        <f t="shared" si="18"/>
        <v>0</v>
      </c>
      <c r="AR124" s="87">
        <f t="shared" si="19"/>
        <v>0</v>
      </c>
      <c r="AS124" s="87">
        <f>IF(AND($AM124=1,$AN124=1,$U124="POS"),COUNTIFS($AM$113:AM124,1,$AN$113:AN124,1,$U$113:U124,"POS"),0)</f>
        <v>0</v>
      </c>
      <c r="AT124" s="87">
        <f>IF($AP124=1,COUNTIF($AP$113:AP124,1),0)</f>
        <v>0</v>
      </c>
      <c r="AU124" s="87">
        <f>IF($AO124=1,COUNTIF($AO$113:AO124,1),0)</f>
        <v>0</v>
      </c>
      <c r="AV124" s="87">
        <f t="shared" si="20"/>
        <v>0</v>
      </c>
      <c r="AW124" s="87">
        <f t="shared" si="21"/>
        <v>0</v>
      </c>
      <c r="AX124" s="87">
        <f t="shared" si="22"/>
        <v>0</v>
      </c>
      <c r="AY124" s="87">
        <f t="shared" si="23"/>
        <v>0</v>
      </c>
      <c r="AZ124" s="87">
        <f t="shared" si="24"/>
        <v>0</v>
      </c>
      <c r="BA124" s="87">
        <f t="shared" si="25"/>
        <v>0</v>
      </c>
      <c r="BB124" s="87">
        <f t="shared" si="26"/>
        <v>0</v>
      </c>
      <c r="BG124" s="84">
        <v>12</v>
      </c>
      <c r="BH124" s="267" t="s">
        <v>101</v>
      </c>
      <c r="BI124" s="268" t="s">
        <v>2192</v>
      </c>
      <c r="BJ124" s="257" t="s">
        <v>4</v>
      </c>
      <c r="BK124" s="269" t="s">
        <v>20</v>
      </c>
      <c r="BL124" s="269" t="s">
        <v>102</v>
      </c>
      <c r="BM124" s="270" t="s">
        <v>2226</v>
      </c>
      <c r="BN124" s="269" t="s">
        <v>2227</v>
      </c>
      <c r="BO124" s="269" t="s">
        <v>2228</v>
      </c>
      <c r="BP124" s="269" t="s">
        <v>223</v>
      </c>
      <c r="BQ124" s="269" t="s">
        <v>228</v>
      </c>
      <c r="BR124" s="269" t="s">
        <v>229</v>
      </c>
      <c r="BS124" s="269" t="s">
        <v>230</v>
      </c>
      <c r="BT124" s="269" t="s">
        <v>223</v>
      </c>
      <c r="BU124" s="269" t="s">
        <v>1579</v>
      </c>
      <c r="BV124" s="269" t="s">
        <v>1580</v>
      </c>
      <c r="BW124" s="271">
        <f t="shared" si="27"/>
        <v>0</v>
      </c>
      <c r="BX124" s="271">
        <f t="shared" si="28"/>
        <v>1</v>
      </c>
      <c r="BY124" s="271">
        <f t="shared" si="29"/>
        <v>1</v>
      </c>
      <c r="BZ124" s="271">
        <f t="shared" si="30"/>
        <v>0</v>
      </c>
      <c r="CA124" s="271">
        <f t="shared" si="31"/>
        <v>0</v>
      </c>
      <c r="CB124" s="271">
        <f t="shared" si="32"/>
        <v>0</v>
      </c>
      <c r="CC124" s="271">
        <f t="shared" si="33"/>
        <v>0</v>
      </c>
      <c r="CD124" s="271">
        <f t="shared" si="34"/>
        <v>1</v>
      </c>
      <c r="CE124" s="271">
        <f t="shared" si="35"/>
        <v>1</v>
      </c>
      <c r="CF124" s="271">
        <f t="shared" si="36"/>
        <v>0</v>
      </c>
      <c r="CG124" s="271">
        <f t="shared" si="37"/>
        <v>0</v>
      </c>
      <c r="CH124" s="271">
        <f t="shared" si="38"/>
        <v>0</v>
      </c>
      <c r="CI124" s="271">
        <f t="shared" si="39"/>
        <v>4</v>
      </c>
      <c r="CJ124" s="271">
        <f t="shared" si="40"/>
        <v>0</v>
      </c>
      <c r="CK124" s="271">
        <f t="shared" si="41"/>
        <v>4</v>
      </c>
    </row>
    <row r="125" spans="16:89" x14ac:dyDescent="0.25">
      <c r="P125" s="47" t="s">
        <v>267</v>
      </c>
      <c r="Q125" s="266" t="s">
        <v>101</v>
      </c>
      <c r="R125" s="47" t="s">
        <v>34</v>
      </c>
      <c r="S125" s="255" t="s">
        <v>5</v>
      </c>
      <c r="T125" s="47" t="s">
        <v>130</v>
      </c>
      <c r="U125" s="255" t="s">
        <v>103</v>
      </c>
      <c r="V125" s="255" t="s">
        <v>104</v>
      </c>
      <c r="W125" s="255" t="s">
        <v>104</v>
      </c>
      <c r="X125" s="255">
        <v>3</v>
      </c>
      <c r="Y125" s="255">
        <v>4</v>
      </c>
      <c r="Z125" s="67" t="s">
        <v>268</v>
      </c>
      <c r="AA125" s="257" t="s">
        <v>1977</v>
      </c>
      <c r="AB125" s="257" t="s">
        <v>1978</v>
      </c>
      <c r="AC125" s="257" t="s">
        <v>1979</v>
      </c>
      <c r="AD125" s="257" t="s">
        <v>183</v>
      </c>
      <c r="AE125" s="257" t="s">
        <v>184</v>
      </c>
      <c r="AF125" s="257" t="s">
        <v>1980</v>
      </c>
      <c r="AG125" s="257" t="s">
        <v>185</v>
      </c>
      <c r="AH125" s="257" t="s">
        <v>186</v>
      </c>
      <c r="AI125" s="257" t="s">
        <v>187</v>
      </c>
      <c r="AJ125" s="257" t="s">
        <v>188</v>
      </c>
      <c r="AK125" s="257" t="s">
        <v>1981</v>
      </c>
      <c r="AL125" s="257" t="s">
        <v>1982</v>
      </c>
      <c r="AM125" s="87">
        <f t="shared" si="14"/>
        <v>0</v>
      </c>
      <c r="AN125" s="87">
        <f t="shared" si="15"/>
        <v>0</v>
      </c>
      <c r="AO125" s="87">
        <f t="shared" si="16"/>
        <v>0</v>
      </c>
      <c r="AP125" s="87">
        <f t="shared" si="17"/>
        <v>0</v>
      </c>
      <c r="AQ125" s="87">
        <f t="shared" si="18"/>
        <v>0</v>
      </c>
      <c r="AR125" s="87">
        <f t="shared" si="19"/>
        <v>0</v>
      </c>
      <c r="AS125" s="87">
        <f>IF(AND($AM125=1,$AN125=1,$U125="POS"),COUNTIFS($AM$113:AM125,1,$AN$113:AN125,1,$U$113:U125,"POS"),0)</f>
        <v>0</v>
      </c>
      <c r="AT125" s="87">
        <f>IF($AP125=1,COUNTIF($AP$113:AP125,1),0)</f>
        <v>0</v>
      </c>
      <c r="AU125" s="87">
        <f>IF($AO125=1,COUNTIF($AO$113:AO125,1),0)</f>
        <v>0</v>
      </c>
      <c r="AV125" s="87">
        <f t="shared" si="20"/>
        <v>0</v>
      </c>
      <c r="AW125" s="87">
        <f t="shared" si="21"/>
        <v>0</v>
      </c>
      <c r="AX125" s="87">
        <f t="shared" si="22"/>
        <v>0</v>
      </c>
      <c r="AY125" s="87">
        <f t="shared" si="23"/>
        <v>0</v>
      </c>
      <c r="AZ125" s="87">
        <f t="shared" si="24"/>
        <v>0</v>
      </c>
      <c r="BA125" s="87">
        <f t="shared" si="25"/>
        <v>0</v>
      </c>
      <c r="BB125" s="87">
        <f t="shared" si="26"/>
        <v>0</v>
      </c>
      <c r="BG125" s="84">
        <v>13</v>
      </c>
      <c r="BH125" s="267" t="s">
        <v>101</v>
      </c>
      <c r="BI125" s="268" t="s">
        <v>2192</v>
      </c>
      <c r="BJ125" s="257" t="s">
        <v>4</v>
      </c>
      <c r="BK125" s="269" t="s">
        <v>20</v>
      </c>
      <c r="BL125" s="269" t="s">
        <v>102</v>
      </c>
      <c r="BM125" s="270" t="s">
        <v>2229</v>
      </c>
      <c r="BN125" s="269" t="s">
        <v>2230</v>
      </c>
      <c r="BO125" s="269" t="s">
        <v>2231</v>
      </c>
      <c r="BP125" s="269" t="s">
        <v>223</v>
      </c>
      <c r="BQ125" s="269" t="s">
        <v>228</v>
      </c>
      <c r="BR125" s="269" t="s">
        <v>229</v>
      </c>
      <c r="BS125" s="269" t="s">
        <v>230</v>
      </c>
      <c r="BT125" s="269" t="s">
        <v>223</v>
      </c>
      <c r="BU125" s="269" t="s">
        <v>1579</v>
      </c>
      <c r="BV125" s="269" t="s">
        <v>1580</v>
      </c>
      <c r="BW125" s="271">
        <f t="shared" si="27"/>
        <v>0</v>
      </c>
      <c r="BX125" s="271">
        <f t="shared" si="28"/>
        <v>0</v>
      </c>
      <c r="BY125" s="271">
        <f t="shared" si="29"/>
        <v>1</v>
      </c>
      <c r="BZ125" s="271">
        <f t="shared" si="30"/>
        <v>0</v>
      </c>
      <c r="CA125" s="271">
        <f t="shared" si="31"/>
        <v>0</v>
      </c>
      <c r="CB125" s="271">
        <f t="shared" si="32"/>
        <v>0</v>
      </c>
      <c r="CC125" s="271">
        <f t="shared" si="33"/>
        <v>0</v>
      </c>
      <c r="CD125" s="271">
        <f t="shared" si="34"/>
        <v>0</v>
      </c>
      <c r="CE125" s="271">
        <f t="shared" si="35"/>
        <v>1</v>
      </c>
      <c r="CF125" s="271">
        <f t="shared" si="36"/>
        <v>0</v>
      </c>
      <c r="CG125" s="271">
        <f t="shared" si="37"/>
        <v>0</v>
      </c>
      <c r="CH125" s="271">
        <f t="shared" si="38"/>
        <v>0</v>
      </c>
      <c r="CI125" s="271">
        <f t="shared" si="39"/>
        <v>0</v>
      </c>
      <c r="CJ125" s="271">
        <f t="shared" si="40"/>
        <v>0</v>
      </c>
      <c r="CK125" s="271">
        <f t="shared" si="41"/>
        <v>4</v>
      </c>
    </row>
    <row r="126" spans="16:89" x14ac:dyDescent="0.25">
      <c r="P126" s="47" t="s">
        <v>269</v>
      </c>
      <c r="Q126" s="266" t="s">
        <v>101</v>
      </c>
      <c r="R126" s="47" t="s">
        <v>33</v>
      </c>
      <c r="S126" s="255" t="s">
        <v>5</v>
      </c>
      <c r="T126" s="47" t="s">
        <v>155</v>
      </c>
      <c r="U126" s="255" t="s">
        <v>103</v>
      </c>
      <c r="V126" s="255" t="s">
        <v>104</v>
      </c>
      <c r="W126" s="255" t="s">
        <v>104</v>
      </c>
      <c r="X126" s="255">
        <v>3</v>
      </c>
      <c r="Y126" s="255">
        <v>4</v>
      </c>
      <c r="Z126" s="67" t="s">
        <v>270</v>
      </c>
      <c r="AA126" s="257" t="s">
        <v>188</v>
      </c>
      <c r="AB126" s="257" t="s">
        <v>1983</v>
      </c>
      <c r="AC126" s="257" t="s">
        <v>189</v>
      </c>
      <c r="AD126" s="257" t="s">
        <v>190</v>
      </c>
      <c r="AE126" s="257" t="s">
        <v>191</v>
      </c>
      <c r="AF126" s="257" t="s">
        <v>192</v>
      </c>
      <c r="AG126" s="257" t="s">
        <v>193</v>
      </c>
      <c r="AH126" s="257" t="s">
        <v>194</v>
      </c>
      <c r="AI126" s="257" t="s">
        <v>212</v>
      </c>
      <c r="AJ126" s="257" t="s">
        <v>217</v>
      </c>
      <c r="AK126" s="257" t="s">
        <v>1957</v>
      </c>
      <c r="AL126" s="257" t="s">
        <v>115</v>
      </c>
      <c r="AM126" s="87">
        <f t="shared" si="14"/>
        <v>0</v>
      </c>
      <c r="AN126" s="87">
        <f t="shared" si="15"/>
        <v>0</v>
      </c>
      <c r="AO126" s="87">
        <f t="shared" si="16"/>
        <v>0</v>
      </c>
      <c r="AP126" s="87">
        <f t="shared" si="17"/>
        <v>0</v>
      </c>
      <c r="AQ126" s="87">
        <f t="shared" si="18"/>
        <v>0</v>
      </c>
      <c r="AR126" s="87">
        <f t="shared" si="19"/>
        <v>0</v>
      </c>
      <c r="AS126" s="87">
        <f>IF(AND($AM126=1,$AN126=1,$U126="POS"),COUNTIFS($AM$113:AM126,1,$AN$113:AN126,1,$U$113:U126,"POS"),0)</f>
        <v>0</v>
      </c>
      <c r="AT126" s="87">
        <f>IF($AP126=1,COUNTIF($AP$113:AP126,1),0)</f>
        <v>0</v>
      </c>
      <c r="AU126" s="87">
        <f>IF($AO126=1,COUNTIF($AO$113:AO126,1),0)</f>
        <v>0</v>
      </c>
      <c r="AV126" s="87">
        <f t="shared" si="20"/>
        <v>0</v>
      </c>
      <c r="AW126" s="87">
        <f t="shared" si="21"/>
        <v>0</v>
      </c>
      <c r="AX126" s="87">
        <f t="shared" si="22"/>
        <v>0</v>
      </c>
      <c r="AY126" s="87">
        <f t="shared" si="23"/>
        <v>0</v>
      </c>
      <c r="AZ126" s="87">
        <f t="shared" si="24"/>
        <v>0</v>
      </c>
      <c r="BA126" s="87">
        <f t="shared" si="25"/>
        <v>0</v>
      </c>
      <c r="BB126" s="87">
        <f t="shared" si="26"/>
        <v>0</v>
      </c>
      <c r="BG126" s="84">
        <v>14</v>
      </c>
      <c r="BH126" s="267" t="s">
        <v>101</v>
      </c>
      <c r="BI126" s="268" t="s">
        <v>2192</v>
      </c>
      <c r="BJ126" s="257" t="s">
        <v>4</v>
      </c>
      <c r="BK126" s="269" t="s">
        <v>20</v>
      </c>
      <c r="BL126" s="269" t="s">
        <v>102</v>
      </c>
      <c r="BM126" s="270" t="s">
        <v>2232</v>
      </c>
      <c r="BN126" s="269" t="s">
        <v>2233</v>
      </c>
      <c r="BO126" s="269" t="s">
        <v>2234</v>
      </c>
      <c r="BP126" s="269" t="s">
        <v>223</v>
      </c>
      <c r="BQ126" s="269" t="s">
        <v>228</v>
      </c>
      <c r="BR126" s="269" t="s">
        <v>229</v>
      </c>
      <c r="BS126" s="269" t="s">
        <v>230</v>
      </c>
      <c r="BT126" s="269" t="s">
        <v>223</v>
      </c>
      <c r="BU126" s="269" t="s">
        <v>1579</v>
      </c>
      <c r="BV126" s="269" t="s">
        <v>1580</v>
      </c>
      <c r="BW126" s="271">
        <f t="shared" si="27"/>
        <v>0</v>
      </c>
      <c r="BX126" s="271">
        <f t="shared" si="28"/>
        <v>0</v>
      </c>
      <c r="BY126" s="271">
        <f t="shared" si="29"/>
        <v>0</v>
      </c>
      <c r="BZ126" s="271">
        <f t="shared" si="30"/>
        <v>0</v>
      </c>
      <c r="CA126" s="271">
        <f t="shared" si="31"/>
        <v>0</v>
      </c>
      <c r="CB126" s="271">
        <f t="shared" si="32"/>
        <v>0</v>
      </c>
      <c r="CC126" s="271">
        <f t="shared" si="33"/>
        <v>0</v>
      </c>
      <c r="CD126" s="271">
        <f t="shared" si="34"/>
        <v>0</v>
      </c>
      <c r="CE126" s="271">
        <f t="shared" si="35"/>
        <v>0</v>
      </c>
      <c r="CF126" s="271">
        <f t="shared" si="36"/>
        <v>0</v>
      </c>
      <c r="CG126" s="271">
        <f t="shared" si="37"/>
        <v>0</v>
      </c>
      <c r="CH126" s="271">
        <f t="shared" si="38"/>
        <v>0</v>
      </c>
      <c r="CI126" s="271">
        <f t="shared" si="39"/>
        <v>0</v>
      </c>
      <c r="CJ126" s="271">
        <f t="shared" si="40"/>
        <v>0</v>
      </c>
      <c r="CK126" s="271">
        <f t="shared" si="41"/>
        <v>0</v>
      </c>
    </row>
    <row r="127" spans="16:89" x14ac:dyDescent="0.25">
      <c r="P127" s="47" t="s">
        <v>271</v>
      </c>
      <c r="Q127" s="266" t="s">
        <v>101</v>
      </c>
      <c r="R127" s="47" t="s">
        <v>160</v>
      </c>
      <c r="S127" s="255" t="s">
        <v>5</v>
      </c>
      <c r="T127" s="47" t="s">
        <v>109</v>
      </c>
      <c r="U127" s="255" t="s">
        <v>103</v>
      </c>
      <c r="V127" s="255" t="s">
        <v>104</v>
      </c>
      <c r="W127" s="255" t="s">
        <v>104</v>
      </c>
      <c r="X127" s="255">
        <v>3</v>
      </c>
      <c r="Y127" s="255">
        <v>4</v>
      </c>
      <c r="Z127" s="67" t="s">
        <v>272</v>
      </c>
      <c r="AA127" s="257" t="s">
        <v>273</v>
      </c>
      <c r="AB127" s="257" t="s">
        <v>196</v>
      </c>
      <c r="AC127" s="257" t="s">
        <v>274</v>
      </c>
      <c r="AD127" s="257" t="s">
        <v>275</v>
      </c>
      <c r="AE127" s="257" t="s">
        <v>276</v>
      </c>
      <c r="AF127" s="257" t="s">
        <v>1984</v>
      </c>
      <c r="AG127" s="257" t="s">
        <v>195</v>
      </c>
      <c r="AH127" s="257" t="s">
        <v>1985</v>
      </c>
      <c r="AI127" s="257" t="s">
        <v>1986</v>
      </c>
      <c r="AJ127" s="257" t="s">
        <v>1987</v>
      </c>
      <c r="AK127" s="257" t="s">
        <v>1988</v>
      </c>
      <c r="AL127" s="257" t="s">
        <v>1989</v>
      </c>
      <c r="AM127" s="87">
        <f t="shared" si="14"/>
        <v>0</v>
      </c>
      <c r="AN127" s="87">
        <f t="shared" si="15"/>
        <v>0</v>
      </c>
      <c r="AO127" s="87">
        <f t="shared" si="16"/>
        <v>0</v>
      </c>
      <c r="AP127" s="87">
        <f t="shared" si="17"/>
        <v>0</v>
      </c>
      <c r="AQ127" s="87">
        <f t="shared" si="18"/>
        <v>0</v>
      </c>
      <c r="AR127" s="87">
        <f t="shared" si="19"/>
        <v>0</v>
      </c>
      <c r="AS127" s="87">
        <f>IF(AND($AM127=1,$AN127=1,$U127="POS"),COUNTIFS($AM$113:AM127,1,$AN$113:AN127,1,$U$113:U127,"POS"),0)</f>
        <v>0</v>
      </c>
      <c r="AT127" s="87">
        <f>IF($AP127=1,COUNTIF($AP$113:AP127,1),0)</f>
        <v>0</v>
      </c>
      <c r="AU127" s="87">
        <f>IF($AO127=1,COUNTIF($AO$113:AO127,1),0)</f>
        <v>0</v>
      </c>
      <c r="AV127" s="87">
        <f t="shared" si="20"/>
        <v>0</v>
      </c>
      <c r="AW127" s="87">
        <f t="shared" si="21"/>
        <v>0</v>
      </c>
      <c r="AX127" s="87">
        <f t="shared" si="22"/>
        <v>0</v>
      </c>
      <c r="AY127" s="87">
        <f t="shared" si="23"/>
        <v>0</v>
      </c>
      <c r="AZ127" s="87">
        <f t="shared" si="24"/>
        <v>0</v>
      </c>
      <c r="BA127" s="87">
        <f t="shared" si="25"/>
        <v>0</v>
      </c>
      <c r="BB127" s="87">
        <f t="shared" si="26"/>
        <v>0</v>
      </c>
      <c r="BG127" s="84">
        <v>15</v>
      </c>
      <c r="BH127" s="267" t="s">
        <v>101</v>
      </c>
      <c r="BI127" s="268" t="s">
        <v>2192</v>
      </c>
      <c r="BJ127" s="257" t="s">
        <v>4</v>
      </c>
      <c r="BK127" s="269" t="s">
        <v>20</v>
      </c>
      <c r="BL127" s="269" t="s">
        <v>102</v>
      </c>
      <c r="BM127" s="270" t="s">
        <v>2235</v>
      </c>
      <c r="BN127" s="269" t="s">
        <v>2236</v>
      </c>
      <c r="BO127" s="269" t="s">
        <v>2237</v>
      </c>
      <c r="BP127" s="269" t="s">
        <v>223</v>
      </c>
      <c r="BQ127" s="269" t="s">
        <v>228</v>
      </c>
      <c r="BR127" s="269" t="s">
        <v>229</v>
      </c>
      <c r="BS127" s="269" t="s">
        <v>230</v>
      </c>
      <c r="BT127" s="269" t="s">
        <v>223</v>
      </c>
      <c r="BU127" s="269" t="s">
        <v>1579</v>
      </c>
      <c r="BV127" s="269" t="s">
        <v>1580</v>
      </c>
      <c r="BW127" s="271">
        <f t="shared" si="27"/>
        <v>0</v>
      </c>
      <c r="BX127" s="271">
        <f t="shared" si="28"/>
        <v>0</v>
      </c>
      <c r="BY127" s="271">
        <f t="shared" si="29"/>
        <v>0</v>
      </c>
      <c r="BZ127" s="271">
        <f t="shared" si="30"/>
        <v>0</v>
      </c>
      <c r="CA127" s="271">
        <f t="shared" si="31"/>
        <v>0</v>
      </c>
      <c r="CB127" s="271">
        <f t="shared" si="32"/>
        <v>0</v>
      </c>
      <c r="CC127" s="271">
        <f t="shared" si="33"/>
        <v>0</v>
      </c>
      <c r="CD127" s="271">
        <f t="shared" si="34"/>
        <v>0</v>
      </c>
      <c r="CE127" s="271">
        <f t="shared" si="35"/>
        <v>0</v>
      </c>
      <c r="CF127" s="271">
        <f t="shared" si="36"/>
        <v>0</v>
      </c>
      <c r="CG127" s="271">
        <f t="shared" si="37"/>
        <v>0</v>
      </c>
      <c r="CH127" s="271">
        <f t="shared" si="38"/>
        <v>0</v>
      </c>
      <c r="CI127" s="271">
        <f t="shared" si="39"/>
        <v>0</v>
      </c>
      <c r="CJ127" s="271">
        <f t="shared" si="40"/>
        <v>0</v>
      </c>
      <c r="CK127" s="271">
        <f t="shared" si="41"/>
        <v>0</v>
      </c>
    </row>
    <row r="128" spans="16:89" x14ac:dyDescent="0.25">
      <c r="P128" s="47" t="s">
        <v>277</v>
      </c>
      <c r="Q128" s="266" t="s">
        <v>101</v>
      </c>
      <c r="R128" s="47" t="s">
        <v>161</v>
      </c>
      <c r="S128" s="255" t="s">
        <v>5</v>
      </c>
      <c r="T128" s="47" t="s">
        <v>130</v>
      </c>
      <c r="U128" s="255" t="s">
        <v>103</v>
      </c>
      <c r="V128" s="255" t="s">
        <v>104</v>
      </c>
      <c r="W128" s="255" t="s">
        <v>104</v>
      </c>
      <c r="X128" s="255">
        <v>3</v>
      </c>
      <c r="Y128" s="255">
        <v>4</v>
      </c>
      <c r="Z128" s="67" t="s">
        <v>278</v>
      </c>
      <c r="AA128" s="257" t="s">
        <v>1990</v>
      </c>
      <c r="AB128" s="257" t="s">
        <v>1991</v>
      </c>
      <c r="AC128" s="257" t="s">
        <v>1992</v>
      </c>
      <c r="AD128" s="257" t="s">
        <v>1993</v>
      </c>
      <c r="AE128" s="257" t="s">
        <v>197</v>
      </c>
      <c r="AF128" s="257" t="s">
        <v>280</v>
      </c>
      <c r="AG128" s="257" t="s">
        <v>1994</v>
      </c>
      <c r="AH128" s="257" t="s">
        <v>1995</v>
      </c>
      <c r="AI128" s="257" t="s">
        <v>281</v>
      </c>
      <c r="AJ128" s="257" t="s">
        <v>1996</v>
      </c>
      <c r="AK128" s="257" t="s">
        <v>1997</v>
      </c>
      <c r="AL128" s="257" t="s">
        <v>279</v>
      </c>
      <c r="AM128" s="87">
        <f t="shared" si="14"/>
        <v>0</v>
      </c>
      <c r="AN128" s="87">
        <f t="shared" si="15"/>
        <v>0</v>
      </c>
      <c r="AO128" s="87">
        <f t="shared" si="16"/>
        <v>0</v>
      </c>
      <c r="AP128" s="87">
        <f t="shared" si="17"/>
        <v>0</v>
      </c>
      <c r="AQ128" s="87">
        <f t="shared" si="18"/>
        <v>0</v>
      </c>
      <c r="AR128" s="87">
        <f t="shared" si="19"/>
        <v>0</v>
      </c>
      <c r="AS128" s="87">
        <f>IF(AND($AM128=1,$AN128=1,$U128="POS"),COUNTIFS($AM$113:AM128,1,$AN$113:AN128,1,$U$113:U128,"POS"),0)</f>
        <v>0</v>
      </c>
      <c r="AT128" s="87">
        <f>IF($AP128=1,COUNTIF($AP$113:AP128,1),0)</f>
        <v>0</v>
      </c>
      <c r="AU128" s="87">
        <f>IF($AO128=1,COUNTIF($AO$113:AO128,1),0)</f>
        <v>0</v>
      </c>
      <c r="AV128" s="87">
        <f t="shared" si="20"/>
        <v>0</v>
      </c>
      <c r="AW128" s="87">
        <f t="shared" si="21"/>
        <v>0</v>
      </c>
      <c r="AX128" s="87">
        <f t="shared" si="22"/>
        <v>0</v>
      </c>
      <c r="AY128" s="87">
        <f t="shared" si="23"/>
        <v>0</v>
      </c>
      <c r="AZ128" s="87">
        <f t="shared" si="24"/>
        <v>0</v>
      </c>
      <c r="BA128" s="87">
        <f t="shared" si="25"/>
        <v>0</v>
      </c>
      <c r="BB128" s="87">
        <f t="shared" si="26"/>
        <v>0</v>
      </c>
      <c r="BG128" s="84">
        <v>16</v>
      </c>
      <c r="BH128" s="267" t="s">
        <v>101</v>
      </c>
      <c r="BI128" s="268" t="s">
        <v>2192</v>
      </c>
      <c r="BJ128" s="257" t="s">
        <v>4</v>
      </c>
      <c r="BK128" s="269" t="s">
        <v>20</v>
      </c>
      <c r="BL128" s="269" t="s">
        <v>102</v>
      </c>
      <c r="BM128" s="270" t="s">
        <v>2238</v>
      </c>
      <c r="BN128" s="269" t="s">
        <v>2239</v>
      </c>
      <c r="BO128" s="269" t="s">
        <v>2240</v>
      </c>
      <c r="BP128" s="269" t="s">
        <v>223</v>
      </c>
      <c r="BQ128" s="269" t="s">
        <v>228</v>
      </c>
      <c r="BR128" s="269" t="s">
        <v>229</v>
      </c>
      <c r="BS128" s="269" t="s">
        <v>230</v>
      </c>
      <c r="BT128" s="269" t="s">
        <v>223</v>
      </c>
      <c r="BU128" s="269" t="s">
        <v>1579</v>
      </c>
      <c r="BV128" s="269" t="s">
        <v>1580</v>
      </c>
      <c r="BW128" s="271">
        <f t="shared" si="27"/>
        <v>0</v>
      </c>
      <c r="BX128" s="271">
        <f t="shared" si="28"/>
        <v>0</v>
      </c>
      <c r="BY128" s="271">
        <f t="shared" si="29"/>
        <v>0</v>
      </c>
      <c r="BZ128" s="271">
        <f t="shared" si="30"/>
        <v>0</v>
      </c>
      <c r="CA128" s="271">
        <f t="shared" si="31"/>
        <v>0</v>
      </c>
      <c r="CB128" s="271">
        <f t="shared" si="32"/>
        <v>0</v>
      </c>
      <c r="CC128" s="271">
        <f t="shared" si="33"/>
        <v>0</v>
      </c>
      <c r="CD128" s="271">
        <f t="shared" si="34"/>
        <v>0</v>
      </c>
      <c r="CE128" s="271">
        <f t="shared" si="35"/>
        <v>0</v>
      </c>
      <c r="CF128" s="271">
        <f t="shared" si="36"/>
        <v>0</v>
      </c>
      <c r="CG128" s="271">
        <f t="shared" si="37"/>
        <v>0</v>
      </c>
      <c r="CH128" s="271">
        <f t="shared" si="38"/>
        <v>0</v>
      </c>
      <c r="CI128" s="271">
        <f t="shared" si="39"/>
        <v>0</v>
      </c>
      <c r="CJ128" s="271">
        <f t="shared" si="40"/>
        <v>0</v>
      </c>
      <c r="CK128" s="271">
        <f t="shared" si="41"/>
        <v>0</v>
      </c>
    </row>
    <row r="129" spans="16:89" x14ac:dyDescent="0.25">
      <c r="P129" s="47" t="s">
        <v>282</v>
      </c>
      <c r="Q129" s="266" t="s">
        <v>101</v>
      </c>
      <c r="R129" s="47" t="s">
        <v>169</v>
      </c>
      <c r="S129" s="255" t="s">
        <v>5</v>
      </c>
      <c r="T129" s="47" t="s">
        <v>130</v>
      </c>
      <c r="U129" s="255" t="s">
        <v>103</v>
      </c>
      <c r="V129" s="255" t="s">
        <v>104</v>
      </c>
      <c r="W129" s="255" t="s">
        <v>104</v>
      </c>
      <c r="X129" s="255">
        <v>3</v>
      </c>
      <c r="Y129" s="255">
        <v>4</v>
      </c>
      <c r="Z129" s="67" t="s">
        <v>283</v>
      </c>
      <c r="AA129" s="257" t="s">
        <v>284</v>
      </c>
      <c r="AB129" s="257" t="s">
        <v>1998</v>
      </c>
      <c r="AC129" s="257" t="s">
        <v>220</v>
      </c>
      <c r="AD129" s="257" t="s">
        <v>227</v>
      </c>
      <c r="AE129" s="257" t="s">
        <v>288</v>
      </c>
      <c r="AF129" s="257" t="s">
        <v>285</v>
      </c>
      <c r="AG129" s="257" t="s">
        <v>1997</v>
      </c>
      <c r="AH129" s="257" t="s">
        <v>1999</v>
      </c>
      <c r="AI129" s="257" t="s">
        <v>2000</v>
      </c>
      <c r="AJ129" s="257" t="s">
        <v>286</v>
      </c>
      <c r="AK129" s="257" t="s">
        <v>2001</v>
      </c>
      <c r="AL129" s="257" t="s">
        <v>180</v>
      </c>
      <c r="AM129" s="87">
        <f t="shared" si="14"/>
        <v>0</v>
      </c>
      <c r="AN129" s="87">
        <f t="shared" si="15"/>
        <v>0</v>
      </c>
      <c r="AO129" s="87">
        <f t="shared" si="16"/>
        <v>0</v>
      </c>
      <c r="AP129" s="87">
        <f t="shared" si="17"/>
        <v>0</v>
      </c>
      <c r="AQ129" s="87">
        <f t="shared" si="18"/>
        <v>0</v>
      </c>
      <c r="AR129" s="87">
        <f t="shared" si="19"/>
        <v>0</v>
      </c>
      <c r="AS129" s="87">
        <f>IF(AND($AM129=1,$AN129=1,$U129="POS"),COUNTIFS($AM$113:AM129,1,$AN$113:AN129,1,$U$113:U129,"POS"),0)</f>
        <v>0</v>
      </c>
      <c r="AT129" s="87">
        <f>IF($AP129=1,COUNTIF($AP$113:AP129,1),0)</f>
        <v>0</v>
      </c>
      <c r="AU129" s="87">
        <f>IF($AO129=1,COUNTIF($AO$113:AO129,1),0)</f>
        <v>0</v>
      </c>
      <c r="AV129" s="87">
        <f t="shared" si="20"/>
        <v>0</v>
      </c>
      <c r="AW129" s="87">
        <f t="shared" si="21"/>
        <v>0</v>
      </c>
      <c r="AX129" s="87">
        <f t="shared" si="22"/>
        <v>0</v>
      </c>
      <c r="AY129" s="87">
        <f t="shared" si="23"/>
        <v>0</v>
      </c>
      <c r="AZ129" s="87">
        <f t="shared" si="24"/>
        <v>0</v>
      </c>
      <c r="BA129" s="87">
        <f t="shared" si="25"/>
        <v>0</v>
      </c>
      <c r="BB129" s="87">
        <f t="shared" si="26"/>
        <v>0</v>
      </c>
      <c r="BG129" s="84">
        <v>17</v>
      </c>
      <c r="BH129" s="267" t="s">
        <v>101</v>
      </c>
      <c r="BI129" s="268" t="s">
        <v>2192</v>
      </c>
      <c r="BJ129" s="257" t="s">
        <v>4</v>
      </c>
      <c r="BK129" s="269" t="s">
        <v>20</v>
      </c>
      <c r="BL129" s="269" t="s">
        <v>102</v>
      </c>
      <c r="BM129" s="270" t="s">
        <v>2241</v>
      </c>
      <c r="BN129" s="269" t="s">
        <v>2242</v>
      </c>
      <c r="BO129" s="269" t="s">
        <v>2243</v>
      </c>
      <c r="BP129" s="269" t="s">
        <v>223</v>
      </c>
      <c r="BQ129" s="269" t="s">
        <v>228</v>
      </c>
      <c r="BR129" s="269" t="s">
        <v>229</v>
      </c>
      <c r="BS129" s="269" t="s">
        <v>230</v>
      </c>
      <c r="BT129" s="269" t="s">
        <v>223</v>
      </c>
      <c r="BU129" s="269" t="s">
        <v>1579</v>
      </c>
      <c r="BV129" s="269" t="s">
        <v>1580</v>
      </c>
      <c r="BW129" s="271">
        <f t="shared" si="27"/>
        <v>0</v>
      </c>
      <c r="BX129" s="271">
        <f t="shared" si="28"/>
        <v>0</v>
      </c>
      <c r="BY129" s="271">
        <f t="shared" si="29"/>
        <v>0</v>
      </c>
      <c r="BZ129" s="271">
        <f t="shared" si="30"/>
        <v>0</v>
      </c>
      <c r="CA129" s="271">
        <f t="shared" si="31"/>
        <v>0</v>
      </c>
      <c r="CB129" s="271">
        <f t="shared" si="32"/>
        <v>0</v>
      </c>
      <c r="CC129" s="271">
        <f t="shared" si="33"/>
        <v>0</v>
      </c>
      <c r="CD129" s="271">
        <f t="shared" si="34"/>
        <v>0</v>
      </c>
      <c r="CE129" s="271">
        <f t="shared" si="35"/>
        <v>0</v>
      </c>
      <c r="CF129" s="271">
        <f t="shared" si="36"/>
        <v>0</v>
      </c>
      <c r="CG129" s="271">
        <f t="shared" si="37"/>
        <v>0</v>
      </c>
      <c r="CH129" s="271">
        <f t="shared" si="38"/>
        <v>0</v>
      </c>
      <c r="CI129" s="271">
        <f t="shared" si="39"/>
        <v>0</v>
      </c>
      <c r="CJ129" s="271">
        <f t="shared" si="40"/>
        <v>0</v>
      </c>
      <c r="CK129" s="271">
        <f t="shared" si="41"/>
        <v>0</v>
      </c>
    </row>
    <row r="130" spans="16:89" x14ac:dyDescent="0.25">
      <c r="P130" s="47" t="s">
        <v>289</v>
      </c>
      <c r="Q130" s="266" t="s">
        <v>101</v>
      </c>
      <c r="R130" s="47" t="s">
        <v>175</v>
      </c>
      <c r="S130" s="255" t="s">
        <v>5</v>
      </c>
      <c r="T130" s="47" t="s">
        <v>102</v>
      </c>
      <c r="U130" s="255" t="s">
        <v>103</v>
      </c>
      <c r="V130" s="255" t="s">
        <v>104</v>
      </c>
      <c r="W130" s="255" t="s">
        <v>104</v>
      </c>
      <c r="X130" s="255">
        <v>3</v>
      </c>
      <c r="Y130" s="255">
        <v>4</v>
      </c>
      <c r="Z130" s="67" t="s">
        <v>290</v>
      </c>
      <c r="AA130" s="257" t="s">
        <v>209</v>
      </c>
      <c r="AB130" s="257" t="s">
        <v>292</v>
      </c>
      <c r="AC130" s="257" t="s">
        <v>2002</v>
      </c>
      <c r="AD130" s="257" t="s">
        <v>291</v>
      </c>
      <c r="AE130" s="257" t="s">
        <v>2003</v>
      </c>
      <c r="AF130" s="257" t="s">
        <v>210</v>
      </c>
      <c r="AG130" s="257" t="s">
        <v>2004</v>
      </c>
      <c r="AH130" s="257" t="s">
        <v>2005</v>
      </c>
      <c r="AI130" s="257" t="s">
        <v>2006</v>
      </c>
      <c r="AJ130" s="257" t="s">
        <v>2007</v>
      </c>
      <c r="AK130" s="257" t="s">
        <v>2008</v>
      </c>
      <c r="AL130" s="257" t="s">
        <v>2009</v>
      </c>
      <c r="AM130" s="87">
        <f t="shared" si="14"/>
        <v>0</v>
      </c>
      <c r="AN130" s="87">
        <f t="shared" si="15"/>
        <v>0</v>
      </c>
      <c r="AO130" s="87">
        <f t="shared" si="16"/>
        <v>0</v>
      </c>
      <c r="AP130" s="87">
        <f t="shared" si="17"/>
        <v>0</v>
      </c>
      <c r="AQ130" s="87">
        <f t="shared" si="18"/>
        <v>0</v>
      </c>
      <c r="AR130" s="87">
        <f t="shared" si="19"/>
        <v>0</v>
      </c>
      <c r="AS130" s="87">
        <f>IF(AND($AM130=1,$AN130=1,$U130="POS"),COUNTIFS($AM$113:AM130,1,$AN$113:AN130,1,$U$113:U130,"POS"),0)</f>
        <v>0</v>
      </c>
      <c r="AT130" s="87">
        <f>IF($AP130=1,COUNTIF($AP$113:AP130,1),0)</f>
        <v>0</v>
      </c>
      <c r="AU130" s="87">
        <f>IF($AO130=1,COUNTIF($AO$113:AO130,1),0)</f>
        <v>0</v>
      </c>
      <c r="AV130" s="87">
        <f t="shared" si="20"/>
        <v>0</v>
      </c>
      <c r="AW130" s="87">
        <f t="shared" si="21"/>
        <v>0</v>
      </c>
      <c r="AX130" s="87">
        <f t="shared" si="22"/>
        <v>0</v>
      </c>
      <c r="AY130" s="87">
        <f t="shared" si="23"/>
        <v>0</v>
      </c>
      <c r="AZ130" s="87">
        <f t="shared" si="24"/>
        <v>0</v>
      </c>
      <c r="BA130" s="87">
        <f t="shared" si="25"/>
        <v>0</v>
      </c>
      <c r="BB130" s="87">
        <f t="shared" si="26"/>
        <v>0</v>
      </c>
      <c r="BG130" s="84">
        <v>18</v>
      </c>
      <c r="BH130" s="267" t="s">
        <v>101</v>
      </c>
      <c r="BI130" s="268" t="s">
        <v>2192</v>
      </c>
      <c r="BJ130" s="257" t="s">
        <v>4</v>
      </c>
      <c r="BK130" s="269" t="s">
        <v>20</v>
      </c>
      <c r="BL130" s="269" t="s">
        <v>102</v>
      </c>
      <c r="BM130" s="270" t="s">
        <v>2244</v>
      </c>
      <c r="BN130" s="269" t="s">
        <v>2245</v>
      </c>
      <c r="BO130" s="269" t="s">
        <v>2246</v>
      </c>
      <c r="BP130" s="269" t="s">
        <v>223</v>
      </c>
      <c r="BQ130" s="269" t="s">
        <v>228</v>
      </c>
      <c r="BR130" s="269" t="s">
        <v>229</v>
      </c>
      <c r="BS130" s="269" t="s">
        <v>230</v>
      </c>
      <c r="BT130" s="269" t="s">
        <v>223</v>
      </c>
      <c r="BU130" s="269" t="s">
        <v>1579</v>
      </c>
      <c r="BV130" s="269" t="s">
        <v>1580</v>
      </c>
      <c r="BW130" s="271">
        <f t="shared" si="27"/>
        <v>0</v>
      </c>
      <c r="BX130" s="271">
        <f t="shared" si="28"/>
        <v>0</v>
      </c>
      <c r="BY130" s="271">
        <f t="shared" si="29"/>
        <v>0</v>
      </c>
      <c r="BZ130" s="271">
        <f t="shared" si="30"/>
        <v>0</v>
      </c>
      <c r="CA130" s="271">
        <f t="shared" si="31"/>
        <v>0</v>
      </c>
      <c r="CB130" s="271">
        <f t="shared" si="32"/>
        <v>0</v>
      </c>
      <c r="CC130" s="271">
        <f t="shared" si="33"/>
        <v>0</v>
      </c>
      <c r="CD130" s="271">
        <f t="shared" si="34"/>
        <v>0</v>
      </c>
      <c r="CE130" s="271">
        <f t="shared" si="35"/>
        <v>0</v>
      </c>
      <c r="CF130" s="271">
        <f t="shared" si="36"/>
        <v>0</v>
      </c>
      <c r="CG130" s="271">
        <f t="shared" si="37"/>
        <v>0</v>
      </c>
      <c r="CH130" s="271">
        <f t="shared" si="38"/>
        <v>0</v>
      </c>
      <c r="CI130" s="271">
        <f t="shared" si="39"/>
        <v>0</v>
      </c>
      <c r="CJ130" s="271">
        <f t="shared" si="40"/>
        <v>0</v>
      </c>
      <c r="CK130" s="271">
        <f t="shared" si="41"/>
        <v>0</v>
      </c>
    </row>
    <row r="131" spans="16:89" x14ac:dyDescent="0.25">
      <c r="P131" s="47" t="s">
        <v>293</v>
      </c>
      <c r="Q131" s="266" t="s">
        <v>101</v>
      </c>
      <c r="R131" s="47" t="s">
        <v>213</v>
      </c>
      <c r="S131" s="255" t="s">
        <v>5</v>
      </c>
      <c r="T131" s="47" t="s">
        <v>102</v>
      </c>
      <c r="U131" s="255" t="s">
        <v>103</v>
      </c>
      <c r="V131" s="255" t="s">
        <v>104</v>
      </c>
      <c r="W131" s="255" t="s">
        <v>104</v>
      </c>
      <c r="X131" s="255">
        <v>3</v>
      </c>
      <c r="Y131" s="255">
        <v>4</v>
      </c>
      <c r="Z131" s="67" t="s">
        <v>294</v>
      </c>
      <c r="AA131" s="257" t="s">
        <v>214</v>
      </c>
      <c r="AB131" s="257" t="s">
        <v>2010</v>
      </c>
      <c r="AC131" s="257" t="s">
        <v>215</v>
      </c>
      <c r="AD131" s="257" t="s">
        <v>2011</v>
      </c>
      <c r="AE131" s="257" t="s">
        <v>2012</v>
      </c>
      <c r="AF131" s="257" t="s">
        <v>2013</v>
      </c>
      <c r="AG131" s="257" t="s">
        <v>2014</v>
      </c>
      <c r="AH131" s="257" t="s">
        <v>2015</v>
      </c>
      <c r="AI131" s="257" t="s">
        <v>125</v>
      </c>
      <c r="AJ131" s="257" t="s">
        <v>2016</v>
      </c>
      <c r="AK131" s="257" t="s">
        <v>2017</v>
      </c>
      <c r="AL131" s="257" t="s">
        <v>2018</v>
      </c>
      <c r="AM131" s="87">
        <f t="shared" si="14"/>
        <v>0</v>
      </c>
      <c r="AN131" s="87">
        <f t="shared" si="15"/>
        <v>0</v>
      </c>
      <c r="AO131" s="87">
        <f t="shared" si="16"/>
        <v>0</v>
      </c>
      <c r="AP131" s="87">
        <f t="shared" si="17"/>
        <v>0</v>
      </c>
      <c r="AQ131" s="87">
        <f t="shared" si="18"/>
        <v>0</v>
      </c>
      <c r="AR131" s="87">
        <f t="shared" si="19"/>
        <v>0</v>
      </c>
      <c r="AS131" s="87">
        <f>IF(AND($AM131=1,$AN131=1,$U131="POS"),COUNTIFS($AM$113:AM131,1,$AN$113:AN131,1,$U$113:U131,"POS"),0)</f>
        <v>0</v>
      </c>
      <c r="AT131" s="87">
        <f>IF($AP131=1,COUNTIF($AP$113:AP131,1),0)</f>
        <v>0</v>
      </c>
      <c r="AU131" s="87">
        <f>IF($AO131=1,COUNTIF($AO$113:AO131,1),0)</f>
        <v>0</v>
      </c>
      <c r="AV131" s="87">
        <f t="shared" si="20"/>
        <v>0</v>
      </c>
      <c r="AW131" s="87">
        <f t="shared" si="21"/>
        <v>0</v>
      </c>
      <c r="AX131" s="87">
        <f t="shared" si="22"/>
        <v>0</v>
      </c>
      <c r="AY131" s="87">
        <f t="shared" si="23"/>
        <v>0</v>
      </c>
      <c r="AZ131" s="87">
        <f t="shared" si="24"/>
        <v>0</v>
      </c>
      <c r="BA131" s="87">
        <f t="shared" si="25"/>
        <v>0</v>
      </c>
      <c r="BB131" s="87">
        <f t="shared" si="26"/>
        <v>0</v>
      </c>
      <c r="BG131" s="84">
        <v>19</v>
      </c>
      <c r="BH131" s="267" t="s">
        <v>101</v>
      </c>
      <c r="BI131" s="268" t="s">
        <v>2192</v>
      </c>
      <c r="BJ131" s="257" t="s">
        <v>4</v>
      </c>
      <c r="BK131" s="269" t="s">
        <v>20</v>
      </c>
      <c r="BL131" s="269" t="s">
        <v>102</v>
      </c>
      <c r="BM131" s="270" t="s">
        <v>2247</v>
      </c>
      <c r="BN131" s="269" t="s">
        <v>2248</v>
      </c>
      <c r="BO131" s="269" t="s">
        <v>2249</v>
      </c>
      <c r="BP131" s="269" t="s">
        <v>223</v>
      </c>
      <c r="BQ131" s="269" t="s">
        <v>228</v>
      </c>
      <c r="BR131" s="269" t="s">
        <v>229</v>
      </c>
      <c r="BS131" s="269" t="s">
        <v>230</v>
      </c>
      <c r="BT131" s="269" t="s">
        <v>223</v>
      </c>
      <c r="BU131" s="269" t="s">
        <v>1579</v>
      </c>
      <c r="BV131" s="269" t="s">
        <v>1580</v>
      </c>
      <c r="BW131" s="271">
        <f t="shared" si="27"/>
        <v>0</v>
      </c>
      <c r="BX131" s="271">
        <f t="shared" si="28"/>
        <v>0</v>
      </c>
      <c r="BY131" s="271">
        <f t="shared" si="29"/>
        <v>0</v>
      </c>
      <c r="BZ131" s="271">
        <f t="shared" si="30"/>
        <v>0</v>
      </c>
      <c r="CA131" s="271">
        <f t="shared" si="31"/>
        <v>0</v>
      </c>
      <c r="CB131" s="271">
        <f t="shared" si="32"/>
        <v>0</v>
      </c>
      <c r="CC131" s="271">
        <f t="shared" si="33"/>
        <v>0</v>
      </c>
      <c r="CD131" s="271">
        <f t="shared" si="34"/>
        <v>0</v>
      </c>
      <c r="CE131" s="271">
        <f t="shared" si="35"/>
        <v>0</v>
      </c>
      <c r="CF131" s="271">
        <f t="shared" si="36"/>
        <v>0</v>
      </c>
      <c r="CG131" s="271">
        <f t="shared" si="37"/>
        <v>0</v>
      </c>
      <c r="CH131" s="271">
        <f t="shared" si="38"/>
        <v>0</v>
      </c>
      <c r="CI131" s="271">
        <f t="shared" si="39"/>
        <v>0</v>
      </c>
      <c r="CJ131" s="271">
        <f t="shared" si="40"/>
        <v>0</v>
      </c>
      <c r="CK131" s="271">
        <f t="shared" si="41"/>
        <v>0</v>
      </c>
    </row>
    <row r="132" spans="16:89" x14ac:dyDescent="0.25">
      <c r="P132" s="47" t="s">
        <v>295</v>
      </c>
      <c r="Q132" s="266" t="s">
        <v>101</v>
      </c>
      <c r="R132" s="47" t="s">
        <v>216</v>
      </c>
      <c r="S132" s="255" t="s">
        <v>5</v>
      </c>
      <c r="T132" s="47" t="s">
        <v>102</v>
      </c>
      <c r="U132" s="255" t="s">
        <v>103</v>
      </c>
      <c r="V132" s="255" t="s">
        <v>104</v>
      </c>
      <c r="W132" s="255" t="s">
        <v>104</v>
      </c>
      <c r="X132" s="255">
        <v>3</v>
      </c>
      <c r="Y132" s="255">
        <v>4</v>
      </c>
      <c r="Z132" s="67" t="s">
        <v>296</v>
      </c>
      <c r="AA132" s="257" t="s">
        <v>2019</v>
      </c>
      <c r="AB132" s="257" t="s">
        <v>471</v>
      </c>
      <c r="AC132" s="257" t="s">
        <v>2020</v>
      </c>
      <c r="AD132" s="257" t="s">
        <v>1955</v>
      </c>
      <c r="AE132" s="257" t="s">
        <v>1954</v>
      </c>
      <c r="AF132" s="257" t="s">
        <v>151</v>
      </c>
      <c r="AG132" s="257" t="s">
        <v>147</v>
      </c>
      <c r="AH132" s="257" t="s">
        <v>2021</v>
      </c>
      <c r="AI132" s="257" t="s">
        <v>2022</v>
      </c>
      <c r="AJ132" s="257" t="s">
        <v>2023</v>
      </c>
      <c r="AK132" s="257" t="s">
        <v>125</v>
      </c>
      <c r="AL132" s="257" t="s">
        <v>2024</v>
      </c>
      <c r="AM132" s="87">
        <f t="shared" si="14"/>
        <v>0</v>
      </c>
      <c r="AN132" s="87">
        <f t="shared" si="15"/>
        <v>0</v>
      </c>
      <c r="AO132" s="87">
        <f t="shared" si="16"/>
        <v>0</v>
      </c>
      <c r="AP132" s="87">
        <f t="shared" si="17"/>
        <v>0</v>
      </c>
      <c r="AQ132" s="87">
        <f t="shared" si="18"/>
        <v>0</v>
      </c>
      <c r="AR132" s="87">
        <f t="shared" si="19"/>
        <v>0</v>
      </c>
      <c r="AS132" s="87">
        <f>IF(AND($AM132=1,$AN132=1,$U132="POS"),COUNTIFS($AM$113:AM132,1,$AN$113:AN132,1,$U$113:U132,"POS"),0)</f>
        <v>0</v>
      </c>
      <c r="AT132" s="87">
        <f>IF($AP132=1,COUNTIF($AP$113:AP132,1),0)</f>
        <v>0</v>
      </c>
      <c r="AU132" s="87">
        <f>IF($AO132=1,COUNTIF($AO$113:AO132,1),0)</f>
        <v>0</v>
      </c>
      <c r="AV132" s="87">
        <f t="shared" si="20"/>
        <v>0</v>
      </c>
      <c r="AW132" s="87">
        <f t="shared" si="21"/>
        <v>0</v>
      </c>
      <c r="AX132" s="87">
        <f t="shared" si="22"/>
        <v>0</v>
      </c>
      <c r="AY132" s="87">
        <f t="shared" si="23"/>
        <v>0</v>
      </c>
      <c r="AZ132" s="87">
        <f t="shared" si="24"/>
        <v>0</v>
      </c>
      <c r="BA132" s="87">
        <f t="shared" si="25"/>
        <v>0</v>
      </c>
      <c r="BB132" s="87">
        <f t="shared" si="26"/>
        <v>0</v>
      </c>
      <c r="BG132" s="84">
        <v>20</v>
      </c>
      <c r="BH132" s="267" t="s">
        <v>101</v>
      </c>
      <c r="BI132" s="268" t="s">
        <v>2192</v>
      </c>
      <c r="BJ132" s="257" t="s">
        <v>4</v>
      </c>
      <c r="BK132" s="269" t="s">
        <v>20</v>
      </c>
      <c r="BL132" s="269" t="s">
        <v>102</v>
      </c>
      <c r="BM132" s="270" t="s">
        <v>2250</v>
      </c>
      <c r="BN132" s="269" t="s">
        <v>2251</v>
      </c>
      <c r="BO132" s="269" t="s">
        <v>2252</v>
      </c>
      <c r="BP132" s="269" t="s">
        <v>223</v>
      </c>
      <c r="BQ132" s="269" t="s">
        <v>228</v>
      </c>
      <c r="BR132" s="269" t="s">
        <v>229</v>
      </c>
      <c r="BS132" s="269" t="s">
        <v>230</v>
      </c>
      <c r="BT132" s="269" t="s">
        <v>223</v>
      </c>
      <c r="BU132" s="269" t="s">
        <v>1579</v>
      </c>
      <c r="BV132" s="269" t="s">
        <v>1580</v>
      </c>
      <c r="BW132" s="271">
        <f t="shared" si="27"/>
        <v>0</v>
      </c>
      <c r="BX132" s="271">
        <f t="shared" si="28"/>
        <v>0</v>
      </c>
      <c r="BY132" s="271">
        <f t="shared" si="29"/>
        <v>0</v>
      </c>
      <c r="BZ132" s="271">
        <f t="shared" si="30"/>
        <v>0</v>
      </c>
      <c r="CA132" s="271">
        <f t="shared" si="31"/>
        <v>0</v>
      </c>
      <c r="CB132" s="271">
        <f t="shared" si="32"/>
        <v>0</v>
      </c>
      <c r="CC132" s="271">
        <f t="shared" si="33"/>
        <v>0</v>
      </c>
      <c r="CD132" s="271">
        <f t="shared" si="34"/>
        <v>0</v>
      </c>
      <c r="CE132" s="271">
        <f t="shared" si="35"/>
        <v>0</v>
      </c>
      <c r="CF132" s="271">
        <f t="shared" si="36"/>
        <v>0</v>
      </c>
      <c r="CG132" s="271">
        <f t="shared" si="37"/>
        <v>0</v>
      </c>
      <c r="CH132" s="271">
        <f t="shared" si="38"/>
        <v>0</v>
      </c>
      <c r="CI132" s="271">
        <f t="shared" si="39"/>
        <v>0</v>
      </c>
      <c r="CJ132" s="271">
        <f t="shared" si="40"/>
        <v>0</v>
      </c>
      <c r="CK132" s="271">
        <f t="shared" si="41"/>
        <v>0</v>
      </c>
    </row>
    <row r="133" spans="16:89" x14ac:dyDescent="0.25">
      <c r="P133" s="47" t="s">
        <v>297</v>
      </c>
      <c r="Q133" s="272" t="s">
        <v>10</v>
      </c>
      <c r="R133" s="47" t="s">
        <v>20</v>
      </c>
      <c r="S133" s="255" t="s">
        <v>5</v>
      </c>
      <c r="T133" s="47" t="s">
        <v>102</v>
      </c>
      <c r="U133" s="255" t="s">
        <v>103</v>
      </c>
      <c r="V133" s="255" t="s">
        <v>104</v>
      </c>
      <c r="W133" s="255" t="s">
        <v>104</v>
      </c>
      <c r="X133" s="255">
        <v>3</v>
      </c>
      <c r="Y133" s="255">
        <v>4</v>
      </c>
      <c r="Z133" s="67" t="s">
        <v>298</v>
      </c>
      <c r="AA133" s="257" t="s">
        <v>1936</v>
      </c>
      <c r="AB133" s="257" t="s">
        <v>105</v>
      </c>
      <c r="AC133" s="257" t="s">
        <v>106</v>
      </c>
      <c r="AD133" s="257" t="s">
        <v>107</v>
      </c>
      <c r="AE133" s="257" t="s">
        <v>108</v>
      </c>
      <c r="AF133" s="257" t="s">
        <v>225</v>
      </c>
      <c r="AG133" s="257" t="s">
        <v>1937</v>
      </c>
      <c r="AH133" s="257" t="s">
        <v>110</v>
      </c>
      <c r="AI133" s="257" t="s">
        <v>111</v>
      </c>
      <c r="AJ133" s="257" t="s">
        <v>226</v>
      </c>
      <c r="AK133" s="257" t="s">
        <v>1938</v>
      </c>
      <c r="AL133" s="257" t="s">
        <v>113</v>
      </c>
      <c r="AM133" s="87">
        <f t="shared" si="14"/>
        <v>0</v>
      </c>
      <c r="AN133" s="87">
        <f t="shared" si="15"/>
        <v>0</v>
      </c>
      <c r="AO133" s="87">
        <f t="shared" si="16"/>
        <v>0</v>
      </c>
      <c r="AP133" s="87">
        <f t="shared" si="17"/>
        <v>0</v>
      </c>
      <c r="AQ133" s="87">
        <f t="shared" si="18"/>
        <v>0</v>
      </c>
      <c r="AR133" s="87">
        <f t="shared" si="19"/>
        <v>0</v>
      </c>
      <c r="AS133" s="87">
        <f>IF(AND($AM133=1,$AN133=1,$U133="POS"),COUNTIFS($AM$113:AM133,1,$AN$113:AN133,1,$U$113:U133,"POS"),0)</f>
        <v>0</v>
      </c>
      <c r="AT133" s="87">
        <f>IF($AP133=1,COUNTIF($AP$113:AP133,1),0)</f>
        <v>0</v>
      </c>
      <c r="AU133" s="87">
        <f>IF($AO133=1,COUNTIF($AO$113:AO133,1),0)</f>
        <v>0</v>
      </c>
      <c r="AV133" s="87">
        <f t="shared" si="20"/>
        <v>0</v>
      </c>
      <c r="AW133" s="87">
        <f t="shared" si="21"/>
        <v>0</v>
      </c>
      <c r="AX133" s="87">
        <f t="shared" si="22"/>
        <v>0</v>
      </c>
      <c r="AY133" s="87">
        <f t="shared" si="23"/>
        <v>0</v>
      </c>
      <c r="AZ133" s="87">
        <f t="shared" si="24"/>
        <v>0</v>
      </c>
      <c r="BA133" s="87">
        <f t="shared" si="25"/>
        <v>0</v>
      </c>
      <c r="BB133" s="87">
        <f t="shared" si="26"/>
        <v>0</v>
      </c>
      <c r="BG133" s="84">
        <v>21</v>
      </c>
      <c r="BH133" s="267" t="s">
        <v>101</v>
      </c>
      <c r="BI133" s="268" t="s">
        <v>2192</v>
      </c>
      <c r="BJ133" s="257" t="s">
        <v>1</v>
      </c>
      <c r="BK133" s="269" t="s">
        <v>114</v>
      </c>
      <c r="BL133" s="269" t="s">
        <v>102</v>
      </c>
      <c r="BM133" s="270" t="s">
        <v>2253</v>
      </c>
      <c r="BN133" s="269" t="s">
        <v>2254</v>
      </c>
      <c r="BO133" s="269" t="s">
        <v>2255</v>
      </c>
      <c r="BP133" s="269" t="s">
        <v>231</v>
      </c>
      <c r="BQ133" s="269" t="s">
        <v>299</v>
      </c>
      <c r="BR133" s="269" t="s">
        <v>300</v>
      </c>
      <c r="BS133" s="269" t="s">
        <v>301</v>
      </c>
      <c r="BT133" s="269" t="s">
        <v>231</v>
      </c>
      <c r="BU133" s="269" t="s">
        <v>1587</v>
      </c>
      <c r="BV133" s="269" t="s">
        <v>1588</v>
      </c>
      <c r="BW133" s="271">
        <f t="shared" si="27"/>
        <v>0</v>
      </c>
      <c r="BX133" s="271">
        <f t="shared" si="28"/>
        <v>0</v>
      </c>
      <c r="BY133" s="271">
        <f t="shared" si="29"/>
        <v>0</v>
      </c>
      <c r="BZ133" s="271">
        <f t="shared" si="30"/>
        <v>0</v>
      </c>
      <c r="CA133" s="271">
        <f t="shared" si="31"/>
        <v>0</v>
      </c>
      <c r="CB133" s="271">
        <f t="shared" si="32"/>
        <v>0</v>
      </c>
      <c r="CC133" s="271">
        <f t="shared" si="33"/>
        <v>0</v>
      </c>
      <c r="CD133" s="271">
        <f t="shared" si="34"/>
        <v>0</v>
      </c>
      <c r="CE133" s="271">
        <f t="shared" si="35"/>
        <v>0</v>
      </c>
      <c r="CF133" s="271">
        <f t="shared" si="36"/>
        <v>0</v>
      </c>
      <c r="CG133" s="271">
        <f t="shared" si="37"/>
        <v>0</v>
      </c>
      <c r="CH133" s="271">
        <f t="shared" si="38"/>
        <v>0</v>
      </c>
      <c r="CI133" s="271">
        <f t="shared" si="39"/>
        <v>0</v>
      </c>
      <c r="CJ133" s="271">
        <f t="shared" si="40"/>
        <v>0</v>
      </c>
      <c r="CK133" s="271">
        <f t="shared" si="41"/>
        <v>0</v>
      </c>
    </row>
    <row r="134" spans="16:89" x14ac:dyDescent="0.25">
      <c r="P134" s="47" t="s">
        <v>302</v>
      </c>
      <c r="Q134" s="272" t="s">
        <v>10</v>
      </c>
      <c r="R134" s="47" t="s">
        <v>114</v>
      </c>
      <c r="S134" s="255" t="s">
        <v>5</v>
      </c>
      <c r="T134" s="47" t="s">
        <v>102</v>
      </c>
      <c r="U134" s="255" t="s">
        <v>103</v>
      </c>
      <c r="V134" s="255" t="s">
        <v>104</v>
      </c>
      <c r="W134" s="255" t="s">
        <v>104</v>
      </c>
      <c r="X134" s="255">
        <v>3</v>
      </c>
      <c r="Y134" s="255">
        <v>4</v>
      </c>
      <c r="Z134" s="67" t="s">
        <v>303</v>
      </c>
      <c r="AA134" s="257" t="s">
        <v>208</v>
      </c>
      <c r="AB134" s="257" t="s">
        <v>1939</v>
      </c>
      <c r="AC134" s="257" t="s">
        <v>197</v>
      </c>
      <c r="AD134" s="257" t="s">
        <v>233</v>
      </c>
      <c r="AE134" s="257" t="s">
        <v>198</v>
      </c>
      <c r="AF134" s="257" t="s">
        <v>117</v>
      </c>
      <c r="AG134" s="257" t="s">
        <v>1940</v>
      </c>
      <c r="AH134" s="257" t="s">
        <v>199</v>
      </c>
      <c r="AI134" s="257" t="s">
        <v>1941</v>
      </c>
      <c r="AJ134" s="257" t="s">
        <v>1942</v>
      </c>
      <c r="AK134" s="257" t="s">
        <v>1943</v>
      </c>
      <c r="AL134" s="257" t="s">
        <v>1944</v>
      </c>
      <c r="AM134" s="87">
        <f t="shared" si="14"/>
        <v>0</v>
      </c>
      <c r="AN134" s="87">
        <f t="shared" si="15"/>
        <v>0</v>
      </c>
      <c r="AO134" s="87">
        <f t="shared" si="16"/>
        <v>0</v>
      </c>
      <c r="AP134" s="87">
        <f t="shared" si="17"/>
        <v>0</v>
      </c>
      <c r="AQ134" s="87">
        <f t="shared" si="18"/>
        <v>0</v>
      </c>
      <c r="AR134" s="87">
        <f t="shared" si="19"/>
        <v>0</v>
      </c>
      <c r="AS134" s="87">
        <f>IF(AND($AM134=1,$AN134=1,$U134="POS"),COUNTIFS($AM$113:AM134,1,$AN$113:AN134,1,$U$113:U134,"POS"),0)</f>
        <v>0</v>
      </c>
      <c r="AT134" s="87">
        <f>IF($AP134=1,COUNTIF($AP$113:AP134,1),0)</f>
        <v>0</v>
      </c>
      <c r="AU134" s="87">
        <f>IF($AO134=1,COUNTIF($AO$113:AO134,1),0)</f>
        <v>0</v>
      </c>
      <c r="AV134" s="87">
        <f t="shared" si="20"/>
        <v>0</v>
      </c>
      <c r="AW134" s="87">
        <f t="shared" si="21"/>
        <v>0</v>
      </c>
      <c r="AX134" s="87">
        <f t="shared" si="22"/>
        <v>0</v>
      </c>
      <c r="AY134" s="87">
        <f t="shared" si="23"/>
        <v>0</v>
      </c>
      <c r="AZ134" s="87">
        <f t="shared" si="24"/>
        <v>0</v>
      </c>
      <c r="BA134" s="87">
        <f t="shared" si="25"/>
        <v>0</v>
      </c>
      <c r="BB134" s="87">
        <f t="shared" si="26"/>
        <v>0</v>
      </c>
      <c r="BG134" s="84">
        <v>22</v>
      </c>
      <c r="BH134" s="267" t="s">
        <v>101</v>
      </c>
      <c r="BI134" s="268" t="s">
        <v>2192</v>
      </c>
      <c r="BJ134" s="257" t="s">
        <v>1</v>
      </c>
      <c r="BK134" s="269" t="s">
        <v>114</v>
      </c>
      <c r="BL134" s="269" t="s">
        <v>102</v>
      </c>
      <c r="BM134" s="270" t="s">
        <v>2256</v>
      </c>
      <c r="BN134" s="269" t="s">
        <v>2257</v>
      </c>
      <c r="BO134" s="269" t="s">
        <v>2258</v>
      </c>
      <c r="BP134" s="269" t="s">
        <v>231</v>
      </c>
      <c r="BQ134" s="269" t="s">
        <v>299</v>
      </c>
      <c r="BR134" s="269" t="s">
        <v>300</v>
      </c>
      <c r="BS134" s="269" t="s">
        <v>301</v>
      </c>
      <c r="BT134" s="269" t="s">
        <v>231</v>
      </c>
      <c r="BU134" s="269" t="s">
        <v>1587</v>
      </c>
      <c r="BV134" s="269" t="s">
        <v>1588</v>
      </c>
      <c r="BW134" s="271">
        <f t="shared" si="27"/>
        <v>0</v>
      </c>
      <c r="BX134" s="271">
        <f t="shared" si="28"/>
        <v>0</v>
      </c>
      <c r="BY134" s="271">
        <f t="shared" si="29"/>
        <v>0</v>
      </c>
      <c r="BZ134" s="271">
        <f t="shared" si="30"/>
        <v>0</v>
      </c>
      <c r="CA134" s="271">
        <f t="shared" si="31"/>
        <v>0</v>
      </c>
      <c r="CB134" s="271">
        <f t="shared" si="32"/>
        <v>0</v>
      </c>
      <c r="CC134" s="271">
        <f t="shared" si="33"/>
        <v>0</v>
      </c>
      <c r="CD134" s="271">
        <f t="shared" si="34"/>
        <v>0</v>
      </c>
      <c r="CE134" s="271">
        <f t="shared" si="35"/>
        <v>0</v>
      </c>
      <c r="CF134" s="271">
        <f t="shared" si="36"/>
        <v>0</v>
      </c>
      <c r="CG134" s="271">
        <f t="shared" si="37"/>
        <v>0</v>
      </c>
      <c r="CH134" s="271">
        <f t="shared" si="38"/>
        <v>0</v>
      </c>
      <c r="CI134" s="271">
        <f t="shared" si="39"/>
        <v>0</v>
      </c>
      <c r="CJ134" s="271">
        <f t="shared" si="40"/>
        <v>0</v>
      </c>
      <c r="CK134" s="271">
        <f t="shared" si="41"/>
        <v>0</v>
      </c>
    </row>
    <row r="135" spans="16:89" x14ac:dyDescent="0.25">
      <c r="P135" s="47" t="s">
        <v>304</v>
      </c>
      <c r="Q135" s="272" t="s">
        <v>10</v>
      </c>
      <c r="R135" s="47" t="s">
        <v>30</v>
      </c>
      <c r="S135" s="255" t="s">
        <v>5</v>
      </c>
      <c r="T135" s="47" t="s">
        <v>116</v>
      </c>
      <c r="U135" s="255" t="s">
        <v>103</v>
      </c>
      <c r="V135" s="255" t="s">
        <v>104</v>
      </c>
      <c r="W135" s="255" t="s">
        <v>104</v>
      </c>
      <c r="X135" s="255">
        <v>3</v>
      </c>
      <c r="Y135" s="255">
        <v>4</v>
      </c>
      <c r="Z135" s="67" t="s">
        <v>305</v>
      </c>
      <c r="AA135" s="257" t="s">
        <v>236</v>
      </c>
      <c r="AB135" s="257" t="s">
        <v>1581</v>
      </c>
      <c r="AC135" s="257" t="s">
        <v>1582</v>
      </c>
      <c r="AD135" s="257" t="s">
        <v>1583</v>
      </c>
      <c r="AE135" s="257" t="s">
        <v>1584</v>
      </c>
      <c r="AF135" s="257" t="s">
        <v>1585</v>
      </c>
      <c r="AG135" s="257" t="s">
        <v>1586</v>
      </c>
      <c r="AH135" s="257" t="s">
        <v>118</v>
      </c>
      <c r="AI135" s="257" t="s">
        <v>237</v>
      </c>
      <c r="AJ135" s="257" t="s">
        <v>119</v>
      </c>
      <c r="AK135" s="257" t="s">
        <v>120</v>
      </c>
      <c r="AL135" s="257" t="s">
        <v>121</v>
      </c>
      <c r="AM135" s="87">
        <f t="shared" si="14"/>
        <v>0</v>
      </c>
      <c r="AN135" s="87">
        <f t="shared" si="15"/>
        <v>1</v>
      </c>
      <c r="AO135" s="87">
        <f t="shared" si="16"/>
        <v>0</v>
      </c>
      <c r="AP135" s="87">
        <f t="shared" si="17"/>
        <v>0</v>
      </c>
      <c r="AQ135" s="87">
        <f t="shared" si="18"/>
        <v>0</v>
      </c>
      <c r="AR135" s="87">
        <f t="shared" si="19"/>
        <v>0</v>
      </c>
      <c r="AS135" s="87">
        <f>IF(AND($AM135=1,$AN135=1,$U135="POS"),COUNTIFS($AM$113:AM135,1,$AN$113:AN135,1,$U$113:U135,"POS"),0)</f>
        <v>0</v>
      </c>
      <c r="AT135" s="87">
        <f>IF($AP135=1,COUNTIF($AP$113:AP135,1),0)</f>
        <v>0</v>
      </c>
      <c r="AU135" s="87">
        <f>IF($AO135=1,COUNTIF($AO$113:AO135,1),0)</f>
        <v>0</v>
      </c>
      <c r="AV135" s="87">
        <f t="shared" si="20"/>
        <v>0</v>
      </c>
      <c r="AW135" s="87">
        <f t="shared" si="21"/>
        <v>0</v>
      </c>
      <c r="AX135" s="87">
        <f t="shared" si="22"/>
        <v>0</v>
      </c>
      <c r="AY135" s="87">
        <f t="shared" si="23"/>
        <v>0</v>
      </c>
      <c r="AZ135" s="87">
        <f t="shared" si="24"/>
        <v>0</v>
      </c>
      <c r="BA135" s="87">
        <f t="shared" si="25"/>
        <v>0</v>
      </c>
      <c r="BB135" s="87">
        <f t="shared" si="26"/>
        <v>0</v>
      </c>
      <c r="BG135" s="84">
        <v>23</v>
      </c>
      <c r="BH135" s="267" t="s">
        <v>101</v>
      </c>
      <c r="BI135" s="268" t="s">
        <v>2192</v>
      </c>
      <c r="BJ135" s="257" t="s">
        <v>1</v>
      </c>
      <c r="BK135" s="269" t="s">
        <v>114</v>
      </c>
      <c r="BL135" s="269" t="s">
        <v>102</v>
      </c>
      <c r="BM135" s="270" t="s">
        <v>2259</v>
      </c>
      <c r="BN135" s="269" t="s">
        <v>2260</v>
      </c>
      <c r="BO135" s="269" t="s">
        <v>2261</v>
      </c>
      <c r="BP135" s="269" t="s">
        <v>231</v>
      </c>
      <c r="BQ135" s="269" t="s">
        <v>299</v>
      </c>
      <c r="BR135" s="269" t="s">
        <v>300</v>
      </c>
      <c r="BS135" s="269" t="s">
        <v>301</v>
      </c>
      <c r="BT135" s="269" t="s">
        <v>231</v>
      </c>
      <c r="BU135" s="269" t="s">
        <v>1587</v>
      </c>
      <c r="BV135" s="269" t="s">
        <v>1588</v>
      </c>
      <c r="BW135" s="271">
        <f t="shared" si="27"/>
        <v>0</v>
      </c>
      <c r="BX135" s="271">
        <f t="shared" si="28"/>
        <v>0</v>
      </c>
      <c r="BY135" s="271">
        <f t="shared" si="29"/>
        <v>0</v>
      </c>
      <c r="BZ135" s="271">
        <f t="shared" si="30"/>
        <v>0</v>
      </c>
      <c r="CA135" s="271">
        <f t="shared" si="31"/>
        <v>0</v>
      </c>
      <c r="CB135" s="271">
        <f t="shared" si="32"/>
        <v>0</v>
      </c>
      <c r="CC135" s="271">
        <f t="shared" si="33"/>
        <v>0</v>
      </c>
      <c r="CD135" s="271">
        <f t="shared" si="34"/>
        <v>0</v>
      </c>
      <c r="CE135" s="271">
        <f t="shared" si="35"/>
        <v>0</v>
      </c>
      <c r="CF135" s="271">
        <f t="shared" si="36"/>
        <v>0</v>
      </c>
      <c r="CG135" s="271">
        <f t="shared" si="37"/>
        <v>0</v>
      </c>
      <c r="CH135" s="271">
        <f t="shared" si="38"/>
        <v>0</v>
      </c>
      <c r="CI135" s="271">
        <f t="shared" si="39"/>
        <v>0</v>
      </c>
      <c r="CJ135" s="271">
        <f t="shared" si="40"/>
        <v>0</v>
      </c>
      <c r="CK135" s="271">
        <f t="shared" si="41"/>
        <v>0</v>
      </c>
    </row>
    <row r="136" spans="16:89" x14ac:dyDescent="0.25">
      <c r="P136" s="47" t="s">
        <v>306</v>
      </c>
      <c r="Q136" s="272" t="s">
        <v>10</v>
      </c>
      <c r="R136" s="47" t="s">
        <v>21</v>
      </c>
      <c r="S136" s="255" t="s">
        <v>5</v>
      </c>
      <c r="T136" s="47" t="s">
        <v>102</v>
      </c>
      <c r="U136" s="255" t="s">
        <v>103</v>
      </c>
      <c r="V136" s="255" t="s">
        <v>104</v>
      </c>
      <c r="W136" s="255" t="s">
        <v>104</v>
      </c>
      <c r="X136" s="255">
        <v>3</v>
      </c>
      <c r="Y136" s="255">
        <v>4</v>
      </c>
      <c r="Z136" s="67" t="s">
        <v>307</v>
      </c>
      <c r="AA136" s="257" t="s">
        <v>240</v>
      </c>
      <c r="AB136" s="257" t="s">
        <v>1945</v>
      </c>
      <c r="AC136" s="257" t="s">
        <v>124</v>
      </c>
      <c r="AD136" s="257" t="s">
        <v>125</v>
      </c>
      <c r="AE136" s="257" t="s">
        <v>122</v>
      </c>
      <c r="AF136" s="257" t="s">
        <v>123</v>
      </c>
      <c r="AG136" s="257" t="s">
        <v>127</v>
      </c>
      <c r="AH136" s="257" t="s">
        <v>128</v>
      </c>
      <c r="AI136" s="257" t="s">
        <v>131</v>
      </c>
      <c r="AJ136" s="257" t="s">
        <v>133</v>
      </c>
      <c r="AK136" s="257" t="s">
        <v>1946</v>
      </c>
      <c r="AL136" s="257" t="s">
        <v>134</v>
      </c>
      <c r="AM136" s="87">
        <f t="shared" si="14"/>
        <v>0</v>
      </c>
      <c r="AN136" s="87">
        <f t="shared" si="15"/>
        <v>0</v>
      </c>
      <c r="AO136" s="87">
        <f t="shared" si="16"/>
        <v>0</v>
      </c>
      <c r="AP136" s="87">
        <f t="shared" si="17"/>
        <v>0</v>
      </c>
      <c r="AQ136" s="87">
        <f t="shared" si="18"/>
        <v>0</v>
      </c>
      <c r="AR136" s="87">
        <f t="shared" si="19"/>
        <v>0</v>
      </c>
      <c r="AS136" s="87">
        <f>IF(AND($AM136=1,$AN136=1,$U136="POS"),COUNTIFS($AM$113:AM136,1,$AN$113:AN136,1,$U$113:U136,"POS"),0)</f>
        <v>0</v>
      </c>
      <c r="AT136" s="87">
        <f>IF($AP136=1,COUNTIF($AP$113:AP136,1),0)</f>
        <v>0</v>
      </c>
      <c r="AU136" s="87">
        <f>IF($AO136=1,COUNTIF($AO$113:AO136,1),0)</f>
        <v>0</v>
      </c>
      <c r="AV136" s="87">
        <f t="shared" si="20"/>
        <v>0</v>
      </c>
      <c r="AW136" s="87">
        <f t="shared" si="21"/>
        <v>0</v>
      </c>
      <c r="AX136" s="87">
        <f t="shared" si="22"/>
        <v>0</v>
      </c>
      <c r="AY136" s="87">
        <f t="shared" si="23"/>
        <v>0</v>
      </c>
      <c r="AZ136" s="87">
        <f t="shared" si="24"/>
        <v>0</v>
      </c>
      <c r="BA136" s="87">
        <f t="shared" si="25"/>
        <v>0</v>
      </c>
      <c r="BB136" s="87">
        <f t="shared" si="26"/>
        <v>0</v>
      </c>
      <c r="BG136" s="84">
        <v>24</v>
      </c>
      <c r="BH136" s="267" t="s">
        <v>101</v>
      </c>
      <c r="BI136" s="268" t="s">
        <v>2192</v>
      </c>
      <c r="BJ136" s="257" t="s">
        <v>1</v>
      </c>
      <c r="BK136" s="269" t="s">
        <v>114</v>
      </c>
      <c r="BL136" s="269" t="s">
        <v>102</v>
      </c>
      <c r="BM136" s="270" t="s">
        <v>2262</v>
      </c>
      <c r="BN136" s="269" t="s">
        <v>2263</v>
      </c>
      <c r="BO136" s="269" t="s">
        <v>2264</v>
      </c>
      <c r="BP136" s="269" t="s">
        <v>231</v>
      </c>
      <c r="BQ136" s="269" t="s">
        <v>299</v>
      </c>
      <c r="BR136" s="269" t="s">
        <v>300</v>
      </c>
      <c r="BS136" s="269" t="s">
        <v>301</v>
      </c>
      <c r="BT136" s="269" t="s">
        <v>231</v>
      </c>
      <c r="BU136" s="269" t="s">
        <v>1587</v>
      </c>
      <c r="BV136" s="269" t="s">
        <v>1588</v>
      </c>
      <c r="BW136" s="271">
        <f t="shared" si="27"/>
        <v>0</v>
      </c>
      <c r="BX136" s="271">
        <f t="shared" si="28"/>
        <v>0</v>
      </c>
      <c r="BY136" s="271">
        <f t="shared" si="29"/>
        <v>0</v>
      </c>
      <c r="BZ136" s="271">
        <f t="shared" si="30"/>
        <v>0</v>
      </c>
      <c r="CA136" s="271">
        <f t="shared" si="31"/>
        <v>0</v>
      </c>
      <c r="CB136" s="271">
        <f t="shared" si="32"/>
        <v>0</v>
      </c>
      <c r="CC136" s="271">
        <f t="shared" si="33"/>
        <v>0</v>
      </c>
      <c r="CD136" s="271">
        <f t="shared" si="34"/>
        <v>0</v>
      </c>
      <c r="CE136" s="271">
        <f t="shared" si="35"/>
        <v>0</v>
      </c>
      <c r="CF136" s="271">
        <f t="shared" si="36"/>
        <v>0</v>
      </c>
      <c r="CG136" s="271">
        <f t="shared" si="37"/>
        <v>0</v>
      </c>
      <c r="CH136" s="271">
        <f t="shared" si="38"/>
        <v>0</v>
      </c>
      <c r="CI136" s="271">
        <f t="shared" si="39"/>
        <v>0</v>
      </c>
      <c r="CJ136" s="271">
        <f t="shared" si="40"/>
        <v>0</v>
      </c>
      <c r="CK136" s="271">
        <f t="shared" si="41"/>
        <v>0</v>
      </c>
    </row>
    <row r="137" spans="16:89" x14ac:dyDescent="0.25">
      <c r="P137" s="47" t="s">
        <v>308</v>
      </c>
      <c r="Q137" s="272" t="s">
        <v>10</v>
      </c>
      <c r="R137" s="47" t="s">
        <v>22</v>
      </c>
      <c r="S137" s="255" t="s">
        <v>5</v>
      </c>
      <c r="T137" s="47" t="s">
        <v>102</v>
      </c>
      <c r="U137" s="255" t="s">
        <v>103</v>
      </c>
      <c r="V137" s="255" t="s">
        <v>104</v>
      </c>
      <c r="W137" s="255" t="s">
        <v>104</v>
      </c>
      <c r="X137" s="255">
        <v>3</v>
      </c>
      <c r="Y137" s="255">
        <v>4</v>
      </c>
      <c r="Z137" s="67" t="s">
        <v>309</v>
      </c>
      <c r="AA137" s="257" t="s">
        <v>243</v>
      </c>
      <c r="AB137" s="257" t="s">
        <v>1947</v>
      </c>
      <c r="AC137" s="257" t="s">
        <v>141</v>
      </c>
      <c r="AD137" s="257" t="s">
        <v>142</v>
      </c>
      <c r="AE137" s="257" t="s">
        <v>143</v>
      </c>
      <c r="AF137" s="257" t="s">
        <v>137</v>
      </c>
      <c r="AG137" s="257" t="s">
        <v>138</v>
      </c>
      <c r="AH137" s="257" t="s">
        <v>139</v>
      </c>
      <c r="AI137" s="257" t="s">
        <v>140</v>
      </c>
      <c r="AJ137" s="257" t="s">
        <v>135</v>
      </c>
      <c r="AK137" s="257" t="s">
        <v>136</v>
      </c>
      <c r="AL137" s="257" t="s">
        <v>233</v>
      </c>
      <c r="AM137" s="87">
        <f t="shared" si="14"/>
        <v>0</v>
      </c>
      <c r="AN137" s="87">
        <f t="shared" si="15"/>
        <v>0</v>
      </c>
      <c r="AO137" s="87">
        <f t="shared" si="16"/>
        <v>0</v>
      </c>
      <c r="AP137" s="87">
        <f t="shared" si="17"/>
        <v>0</v>
      </c>
      <c r="AQ137" s="87">
        <f t="shared" si="18"/>
        <v>0</v>
      </c>
      <c r="AR137" s="87">
        <f t="shared" si="19"/>
        <v>0</v>
      </c>
      <c r="AS137" s="87">
        <f>IF(AND($AM137=1,$AN137=1,$U137="POS"),COUNTIFS($AM$113:AM137,1,$AN$113:AN137,1,$U$113:U137,"POS"),0)</f>
        <v>0</v>
      </c>
      <c r="AT137" s="87">
        <f>IF($AP137=1,COUNTIF($AP$113:AP137,1),0)</f>
        <v>0</v>
      </c>
      <c r="AU137" s="87">
        <f>IF($AO137=1,COUNTIF($AO$113:AO137,1),0)</f>
        <v>0</v>
      </c>
      <c r="AV137" s="87">
        <f t="shared" si="20"/>
        <v>0</v>
      </c>
      <c r="AW137" s="87">
        <f t="shared" si="21"/>
        <v>0</v>
      </c>
      <c r="AX137" s="87">
        <f t="shared" si="22"/>
        <v>0</v>
      </c>
      <c r="AY137" s="87">
        <f t="shared" si="23"/>
        <v>0</v>
      </c>
      <c r="AZ137" s="87">
        <f t="shared" si="24"/>
        <v>0</v>
      </c>
      <c r="BA137" s="87">
        <f t="shared" si="25"/>
        <v>0</v>
      </c>
      <c r="BB137" s="87">
        <f t="shared" si="26"/>
        <v>0</v>
      </c>
      <c r="BG137" s="84">
        <v>25</v>
      </c>
      <c r="BH137" s="267" t="s">
        <v>101</v>
      </c>
      <c r="BI137" s="268" t="s">
        <v>2192</v>
      </c>
      <c r="BJ137" s="257" t="s">
        <v>1</v>
      </c>
      <c r="BK137" s="269" t="s">
        <v>114</v>
      </c>
      <c r="BL137" s="269" t="s">
        <v>102</v>
      </c>
      <c r="BM137" s="270" t="s">
        <v>2265</v>
      </c>
      <c r="BN137" s="269" t="s">
        <v>2266</v>
      </c>
      <c r="BO137" s="269" t="s">
        <v>2267</v>
      </c>
      <c r="BP137" s="269" t="s">
        <v>231</v>
      </c>
      <c r="BQ137" s="269" t="s">
        <v>299</v>
      </c>
      <c r="BR137" s="269" t="s">
        <v>300</v>
      </c>
      <c r="BS137" s="269" t="s">
        <v>301</v>
      </c>
      <c r="BT137" s="269" t="s">
        <v>231</v>
      </c>
      <c r="BU137" s="269" t="s">
        <v>1587</v>
      </c>
      <c r="BV137" s="269" t="s">
        <v>1588</v>
      </c>
      <c r="BW137" s="271">
        <f t="shared" si="27"/>
        <v>0</v>
      </c>
      <c r="BX137" s="271">
        <f t="shared" si="28"/>
        <v>0</v>
      </c>
      <c r="BY137" s="271">
        <f t="shared" si="29"/>
        <v>0</v>
      </c>
      <c r="BZ137" s="271">
        <f t="shared" si="30"/>
        <v>0</v>
      </c>
      <c r="CA137" s="271">
        <f t="shared" si="31"/>
        <v>0</v>
      </c>
      <c r="CB137" s="271">
        <f t="shared" si="32"/>
        <v>0</v>
      </c>
      <c r="CC137" s="271">
        <f t="shared" si="33"/>
        <v>0</v>
      </c>
      <c r="CD137" s="271">
        <f t="shared" si="34"/>
        <v>0</v>
      </c>
      <c r="CE137" s="271">
        <f t="shared" si="35"/>
        <v>0</v>
      </c>
      <c r="CF137" s="271">
        <f t="shared" si="36"/>
        <v>0</v>
      </c>
      <c r="CG137" s="271">
        <f t="shared" si="37"/>
        <v>0</v>
      </c>
      <c r="CH137" s="271">
        <f t="shared" si="38"/>
        <v>0</v>
      </c>
      <c r="CI137" s="271">
        <f t="shared" si="39"/>
        <v>0</v>
      </c>
      <c r="CJ137" s="271">
        <f t="shared" si="40"/>
        <v>0</v>
      </c>
      <c r="CK137" s="271">
        <f t="shared" si="41"/>
        <v>0</v>
      </c>
    </row>
    <row r="138" spans="16:89" x14ac:dyDescent="0.25">
      <c r="P138" s="47" t="s">
        <v>310</v>
      </c>
      <c r="Q138" s="272" t="s">
        <v>10</v>
      </c>
      <c r="R138" s="47" t="s">
        <v>25</v>
      </c>
      <c r="S138" s="255" t="s">
        <v>5</v>
      </c>
      <c r="T138" s="47" t="s">
        <v>102</v>
      </c>
      <c r="U138" s="255" t="s">
        <v>103</v>
      </c>
      <c r="V138" s="255" t="s">
        <v>104</v>
      </c>
      <c r="W138" s="255" t="s">
        <v>104</v>
      </c>
      <c r="X138" s="255">
        <v>3</v>
      </c>
      <c r="Y138" s="255">
        <v>4</v>
      </c>
      <c r="Z138" s="67" t="s">
        <v>311</v>
      </c>
      <c r="AA138" s="257" t="s">
        <v>246</v>
      </c>
      <c r="AB138" s="257" t="s">
        <v>1948</v>
      </c>
      <c r="AC138" s="257" t="s">
        <v>1949</v>
      </c>
      <c r="AD138" s="257" t="s">
        <v>247</v>
      </c>
      <c r="AE138" s="257" t="s">
        <v>126</v>
      </c>
      <c r="AF138" s="257" t="s">
        <v>145</v>
      </c>
      <c r="AG138" s="257" t="s">
        <v>248</v>
      </c>
      <c r="AH138" s="257" t="s">
        <v>1950</v>
      </c>
      <c r="AI138" s="257" t="s">
        <v>1951</v>
      </c>
      <c r="AJ138" s="257" t="s">
        <v>144</v>
      </c>
      <c r="AK138" s="257" t="s">
        <v>249</v>
      </c>
      <c r="AL138" s="257" t="s">
        <v>1952</v>
      </c>
      <c r="AM138" s="87">
        <f t="shared" si="14"/>
        <v>0</v>
      </c>
      <c r="AN138" s="87">
        <f t="shared" si="15"/>
        <v>0</v>
      </c>
      <c r="AO138" s="87">
        <f t="shared" si="16"/>
        <v>0</v>
      </c>
      <c r="AP138" s="87">
        <f t="shared" si="17"/>
        <v>0</v>
      </c>
      <c r="AQ138" s="87">
        <f t="shared" si="18"/>
        <v>0</v>
      </c>
      <c r="AR138" s="87">
        <f t="shared" si="19"/>
        <v>0</v>
      </c>
      <c r="AS138" s="87">
        <f>IF(AND($AM138=1,$AN138=1,$U138="POS"),COUNTIFS($AM$113:AM138,1,$AN$113:AN138,1,$U$113:U138,"POS"),0)</f>
        <v>0</v>
      </c>
      <c r="AT138" s="87">
        <f>IF($AP138=1,COUNTIF($AP$113:AP138,1),0)</f>
        <v>0</v>
      </c>
      <c r="AU138" s="87">
        <f>IF($AO138=1,COUNTIF($AO$113:AO138,1),0)</f>
        <v>0</v>
      </c>
      <c r="AV138" s="87">
        <f t="shared" si="20"/>
        <v>0</v>
      </c>
      <c r="AW138" s="87">
        <f t="shared" si="21"/>
        <v>0</v>
      </c>
      <c r="AX138" s="87">
        <f t="shared" si="22"/>
        <v>0</v>
      </c>
      <c r="AY138" s="87">
        <f t="shared" si="23"/>
        <v>0</v>
      </c>
      <c r="AZ138" s="87">
        <f t="shared" si="24"/>
        <v>0</v>
      </c>
      <c r="BA138" s="87">
        <f t="shared" si="25"/>
        <v>0</v>
      </c>
      <c r="BB138" s="87">
        <f t="shared" si="26"/>
        <v>0</v>
      </c>
      <c r="BG138" s="84">
        <v>26</v>
      </c>
      <c r="BH138" s="267" t="s">
        <v>101</v>
      </c>
      <c r="BI138" s="268" t="s">
        <v>2192</v>
      </c>
      <c r="BJ138" s="257" t="s">
        <v>1</v>
      </c>
      <c r="BK138" s="269" t="s">
        <v>114</v>
      </c>
      <c r="BL138" s="269" t="s">
        <v>102</v>
      </c>
      <c r="BM138" s="270" t="s">
        <v>2268</v>
      </c>
      <c r="BN138" s="269" t="s">
        <v>2269</v>
      </c>
      <c r="BO138" s="269" t="s">
        <v>2270</v>
      </c>
      <c r="BP138" s="269" t="s">
        <v>231</v>
      </c>
      <c r="BQ138" s="269" t="s">
        <v>299</v>
      </c>
      <c r="BR138" s="269" t="s">
        <v>300</v>
      </c>
      <c r="BS138" s="269" t="s">
        <v>301</v>
      </c>
      <c r="BT138" s="269" t="s">
        <v>231</v>
      </c>
      <c r="BU138" s="269" t="s">
        <v>1587</v>
      </c>
      <c r="BV138" s="269" t="s">
        <v>1588</v>
      </c>
      <c r="BW138" s="271">
        <f t="shared" si="27"/>
        <v>0</v>
      </c>
      <c r="BX138" s="271">
        <f t="shared" si="28"/>
        <v>0</v>
      </c>
      <c r="BY138" s="271">
        <f t="shared" si="29"/>
        <v>0</v>
      </c>
      <c r="BZ138" s="271">
        <f t="shared" si="30"/>
        <v>0</v>
      </c>
      <c r="CA138" s="271">
        <f t="shared" si="31"/>
        <v>0</v>
      </c>
      <c r="CB138" s="271">
        <f t="shared" si="32"/>
        <v>0</v>
      </c>
      <c r="CC138" s="271">
        <f t="shared" si="33"/>
        <v>0</v>
      </c>
      <c r="CD138" s="271">
        <f t="shared" si="34"/>
        <v>0</v>
      </c>
      <c r="CE138" s="271">
        <f t="shared" si="35"/>
        <v>0</v>
      </c>
      <c r="CF138" s="271">
        <f t="shared" si="36"/>
        <v>0</v>
      </c>
      <c r="CG138" s="271">
        <f t="shared" si="37"/>
        <v>0</v>
      </c>
      <c r="CH138" s="271">
        <f t="shared" si="38"/>
        <v>0</v>
      </c>
      <c r="CI138" s="271">
        <f t="shared" si="39"/>
        <v>0</v>
      </c>
      <c r="CJ138" s="271">
        <f t="shared" si="40"/>
        <v>0</v>
      </c>
      <c r="CK138" s="271">
        <f t="shared" si="41"/>
        <v>0</v>
      </c>
    </row>
    <row r="139" spans="16:89" x14ac:dyDescent="0.25">
      <c r="P139" s="47" t="s">
        <v>312</v>
      </c>
      <c r="Q139" s="272" t="s">
        <v>10</v>
      </c>
      <c r="R139" s="47" t="s">
        <v>14</v>
      </c>
      <c r="S139" s="255" t="s">
        <v>5</v>
      </c>
      <c r="T139" s="47" t="s">
        <v>102</v>
      </c>
      <c r="U139" s="255" t="s">
        <v>103</v>
      </c>
      <c r="V139" s="255" t="s">
        <v>104</v>
      </c>
      <c r="W139" s="255" t="s">
        <v>104</v>
      </c>
      <c r="X139" s="255">
        <v>3</v>
      </c>
      <c r="Y139" s="255">
        <v>4</v>
      </c>
      <c r="Z139" s="67" t="s">
        <v>313</v>
      </c>
      <c r="AA139" s="257" t="s">
        <v>1953</v>
      </c>
      <c r="AB139" s="257" t="s">
        <v>252</v>
      </c>
      <c r="AC139" s="257" t="s">
        <v>146</v>
      </c>
      <c r="AD139" s="257" t="s">
        <v>1954</v>
      </c>
      <c r="AE139" s="257" t="s">
        <v>149</v>
      </c>
      <c r="AF139" s="257" t="s">
        <v>1955</v>
      </c>
      <c r="AG139" s="257" t="s">
        <v>148</v>
      </c>
      <c r="AH139" s="257" t="s">
        <v>150</v>
      </c>
      <c r="AI139" s="257" t="s">
        <v>253</v>
      </c>
      <c r="AJ139" s="257" t="s">
        <v>1956</v>
      </c>
      <c r="AK139" s="257" t="s">
        <v>1957</v>
      </c>
      <c r="AL139" s="257" t="s">
        <v>1958</v>
      </c>
      <c r="AM139" s="87">
        <f t="shared" si="14"/>
        <v>0</v>
      </c>
      <c r="AN139" s="87">
        <f t="shared" si="15"/>
        <v>0</v>
      </c>
      <c r="AO139" s="87">
        <f t="shared" si="16"/>
        <v>0</v>
      </c>
      <c r="AP139" s="87">
        <f t="shared" si="17"/>
        <v>0</v>
      </c>
      <c r="AQ139" s="87">
        <f t="shared" si="18"/>
        <v>0</v>
      </c>
      <c r="AR139" s="87">
        <f t="shared" si="19"/>
        <v>0</v>
      </c>
      <c r="AS139" s="87">
        <f>IF(AND($AM139=1,$AN139=1,$U139="POS"),COUNTIFS($AM$113:AM139,1,$AN$113:AN139,1,$U$113:U139,"POS"),0)</f>
        <v>0</v>
      </c>
      <c r="AT139" s="87">
        <f>IF($AP139=1,COUNTIF($AP$113:AP139,1),0)</f>
        <v>0</v>
      </c>
      <c r="AU139" s="87">
        <f>IF($AO139=1,COUNTIF($AO$113:AO139,1),0)</f>
        <v>0</v>
      </c>
      <c r="AV139" s="87">
        <f t="shared" si="20"/>
        <v>0</v>
      </c>
      <c r="AW139" s="87">
        <f t="shared" si="21"/>
        <v>0</v>
      </c>
      <c r="AX139" s="87">
        <f t="shared" si="22"/>
        <v>0</v>
      </c>
      <c r="AY139" s="87">
        <f t="shared" si="23"/>
        <v>0</v>
      </c>
      <c r="AZ139" s="87">
        <f t="shared" si="24"/>
        <v>0</v>
      </c>
      <c r="BA139" s="87">
        <f t="shared" si="25"/>
        <v>0</v>
      </c>
      <c r="BB139" s="87">
        <f t="shared" si="26"/>
        <v>0</v>
      </c>
      <c r="BG139" s="84">
        <v>27</v>
      </c>
      <c r="BH139" s="267" t="s">
        <v>101</v>
      </c>
      <c r="BI139" s="268" t="s">
        <v>2192</v>
      </c>
      <c r="BJ139" s="257" t="s">
        <v>1</v>
      </c>
      <c r="BK139" s="269" t="s">
        <v>114</v>
      </c>
      <c r="BL139" s="269" t="s">
        <v>102</v>
      </c>
      <c r="BM139" s="270" t="s">
        <v>2271</v>
      </c>
      <c r="BN139" s="269" t="s">
        <v>2272</v>
      </c>
      <c r="BO139" s="269" t="s">
        <v>2273</v>
      </c>
      <c r="BP139" s="269" t="s">
        <v>231</v>
      </c>
      <c r="BQ139" s="269" t="s">
        <v>299</v>
      </c>
      <c r="BR139" s="269" t="s">
        <v>300</v>
      </c>
      <c r="BS139" s="269" t="s">
        <v>301</v>
      </c>
      <c r="BT139" s="269" t="s">
        <v>231</v>
      </c>
      <c r="BU139" s="269" t="s">
        <v>1587</v>
      </c>
      <c r="BV139" s="269" t="s">
        <v>1588</v>
      </c>
      <c r="BW139" s="271">
        <f t="shared" si="27"/>
        <v>0</v>
      </c>
      <c r="BX139" s="271">
        <f t="shared" si="28"/>
        <v>0</v>
      </c>
      <c r="BY139" s="271">
        <f t="shared" si="29"/>
        <v>0</v>
      </c>
      <c r="BZ139" s="271">
        <f t="shared" si="30"/>
        <v>0</v>
      </c>
      <c r="CA139" s="271">
        <f t="shared" si="31"/>
        <v>0</v>
      </c>
      <c r="CB139" s="271">
        <f t="shared" si="32"/>
        <v>0</v>
      </c>
      <c r="CC139" s="271">
        <f t="shared" si="33"/>
        <v>0</v>
      </c>
      <c r="CD139" s="271">
        <f t="shared" si="34"/>
        <v>0</v>
      </c>
      <c r="CE139" s="271">
        <f t="shared" si="35"/>
        <v>0</v>
      </c>
      <c r="CF139" s="271">
        <f t="shared" si="36"/>
        <v>0</v>
      </c>
      <c r="CG139" s="271">
        <f t="shared" si="37"/>
        <v>0</v>
      </c>
      <c r="CH139" s="271">
        <f t="shared" si="38"/>
        <v>0</v>
      </c>
      <c r="CI139" s="271">
        <f t="shared" si="39"/>
        <v>0</v>
      </c>
      <c r="CJ139" s="271">
        <f t="shared" si="40"/>
        <v>0</v>
      </c>
      <c r="CK139" s="271">
        <f t="shared" si="41"/>
        <v>0</v>
      </c>
    </row>
    <row r="140" spans="16:89" x14ac:dyDescent="0.25">
      <c r="P140" s="47" t="s">
        <v>314</v>
      </c>
      <c r="Q140" s="272" t="s">
        <v>10</v>
      </c>
      <c r="R140" s="47" t="s">
        <v>26</v>
      </c>
      <c r="S140" s="255" t="s">
        <v>5</v>
      </c>
      <c r="T140" s="47" t="s">
        <v>102</v>
      </c>
      <c r="U140" s="255" t="s">
        <v>103</v>
      </c>
      <c r="V140" s="255" t="s">
        <v>104</v>
      </c>
      <c r="W140" s="255" t="s">
        <v>104</v>
      </c>
      <c r="X140" s="255">
        <v>3</v>
      </c>
      <c r="Y140" s="255">
        <v>4</v>
      </c>
      <c r="Z140" s="67" t="s">
        <v>315</v>
      </c>
      <c r="AA140" s="257" t="s">
        <v>153</v>
      </c>
      <c r="AB140" s="257" t="s">
        <v>152</v>
      </c>
      <c r="AC140" s="257" t="s">
        <v>156</v>
      </c>
      <c r="AD140" s="257" t="s">
        <v>157</v>
      </c>
      <c r="AE140" s="257" t="s">
        <v>158</v>
      </c>
      <c r="AF140" s="257" t="s">
        <v>1959</v>
      </c>
      <c r="AG140" s="257" t="s">
        <v>159</v>
      </c>
      <c r="AH140" s="257" t="s">
        <v>1960</v>
      </c>
      <c r="AI140" s="257" t="s">
        <v>256</v>
      </c>
      <c r="AJ140" s="257" t="s">
        <v>1961</v>
      </c>
      <c r="AK140" s="257" t="s">
        <v>177</v>
      </c>
      <c r="AL140" s="257" t="s">
        <v>139</v>
      </c>
      <c r="AM140" s="87">
        <f t="shared" si="14"/>
        <v>0</v>
      </c>
      <c r="AN140" s="87">
        <f t="shared" si="15"/>
        <v>0</v>
      </c>
      <c r="AO140" s="87">
        <f t="shared" si="16"/>
        <v>0</v>
      </c>
      <c r="AP140" s="87">
        <f t="shared" si="17"/>
        <v>0</v>
      </c>
      <c r="AQ140" s="87">
        <f t="shared" si="18"/>
        <v>0</v>
      </c>
      <c r="AR140" s="87">
        <f t="shared" si="19"/>
        <v>0</v>
      </c>
      <c r="AS140" s="87">
        <f>IF(AND($AM140=1,$AN140=1,$U140="POS"),COUNTIFS($AM$113:AM140,1,$AN$113:AN140,1,$U$113:U140,"POS"),0)</f>
        <v>0</v>
      </c>
      <c r="AT140" s="87">
        <f>IF($AP140=1,COUNTIF($AP$113:AP140,1),0)</f>
        <v>0</v>
      </c>
      <c r="AU140" s="87">
        <f>IF($AO140=1,COUNTIF($AO$113:AO140,1),0)</f>
        <v>0</v>
      </c>
      <c r="AV140" s="87">
        <f t="shared" si="20"/>
        <v>0</v>
      </c>
      <c r="AW140" s="87">
        <f t="shared" si="21"/>
        <v>0</v>
      </c>
      <c r="AX140" s="87">
        <f t="shared" si="22"/>
        <v>0</v>
      </c>
      <c r="AY140" s="87">
        <f t="shared" si="23"/>
        <v>0</v>
      </c>
      <c r="AZ140" s="87">
        <f t="shared" si="24"/>
        <v>0</v>
      </c>
      <c r="BA140" s="87">
        <f t="shared" si="25"/>
        <v>0</v>
      </c>
      <c r="BB140" s="87">
        <f t="shared" si="26"/>
        <v>0</v>
      </c>
      <c r="BG140" s="84">
        <v>28</v>
      </c>
      <c r="BH140" s="267" t="s">
        <v>101</v>
      </c>
      <c r="BI140" s="268" t="s">
        <v>2192</v>
      </c>
      <c r="BJ140" s="257" t="s">
        <v>1</v>
      </c>
      <c r="BK140" s="269" t="s">
        <v>114</v>
      </c>
      <c r="BL140" s="269" t="s">
        <v>102</v>
      </c>
      <c r="BM140" s="270" t="s">
        <v>2274</v>
      </c>
      <c r="BN140" s="269" t="s">
        <v>2275</v>
      </c>
      <c r="BO140" s="269" t="s">
        <v>2276</v>
      </c>
      <c r="BP140" s="269" t="s">
        <v>231</v>
      </c>
      <c r="BQ140" s="269" t="s">
        <v>299</v>
      </c>
      <c r="BR140" s="269" t="s">
        <v>300</v>
      </c>
      <c r="BS140" s="269" t="s">
        <v>301</v>
      </c>
      <c r="BT140" s="269" t="s">
        <v>231</v>
      </c>
      <c r="BU140" s="269" t="s">
        <v>1587</v>
      </c>
      <c r="BV140" s="269" t="s">
        <v>1588</v>
      </c>
      <c r="BW140" s="271">
        <f t="shared" si="27"/>
        <v>0</v>
      </c>
      <c r="BX140" s="271">
        <f t="shared" si="28"/>
        <v>0</v>
      </c>
      <c r="BY140" s="271">
        <f t="shared" si="29"/>
        <v>0</v>
      </c>
      <c r="BZ140" s="271">
        <f t="shared" si="30"/>
        <v>0</v>
      </c>
      <c r="CA140" s="271">
        <f t="shared" si="31"/>
        <v>0</v>
      </c>
      <c r="CB140" s="271">
        <f t="shared" si="32"/>
        <v>0</v>
      </c>
      <c r="CC140" s="271">
        <f t="shared" si="33"/>
        <v>0</v>
      </c>
      <c r="CD140" s="271">
        <f t="shared" si="34"/>
        <v>0</v>
      </c>
      <c r="CE140" s="271">
        <f t="shared" si="35"/>
        <v>0</v>
      </c>
      <c r="CF140" s="271">
        <f t="shared" si="36"/>
        <v>0</v>
      </c>
      <c r="CG140" s="271">
        <f t="shared" si="37"/>
        <v>0</v>
      </c>
      <c r="CH140" s="271">
        <f t="shared" si="38"/>
        <v>0</v>
      </c>
      <c r="CI140" s="271">
        <f t="shared" si="39"/>
        <v>0</v>
      </c>
      <c r="CJ140" s="271">
        <f t="shared" si="40"/>
        <v>0</v>
      </c>
      <c r="CK140" s="271">
        <f t="shared" si="41"/>
        <v>0</v>
      </c>
    </row>
    <row r="141" spans="16:89" x14ac:dyDescent="0.25">
      <c r="P141" s="47" t="s">
        <v>316</v>
      </c>
      <c r="Q141" s="272" t="s">
        <v>10</v>
      </c>
      <c r="R141" s="47" t="s">
        <v>129</v>
      </c>
      <c r="S141" s="255" t="s">
        <v>5</v>
      </c>
      <c r="T141" s="47" t="s">
        <v>102</v>
      </c>
      <c r="U141" s="255" t="s">
        <v>103</v>
      </c>
      <c r="V141" s="255" t="s">
        <v>104</v>
      </c>
      <c r="W141" s="255" t="s">
        <v>104</v>
      </c>
      <c r="X141" s="255">
        <v>3</v>
      </c>
      <c r="Y141" s="255">
        <v>4</v>
      </c>
      <c r="Z141" s="67" t="s">
        <v>317</v>
      </c>
      <c r="AA141" s="257" t="s">
        <v>1962</v>
      </c>
      <c r="AB141" s="257" t="s">
        <v>162</v>
      </c>
      <c r="AC141" s="257" t="s">
        <v>259</v>
      </c>
      <c r="AD141" s="257" t="s">
        <v>1963</v>
      </c>
      <c r="AE141" s="257" t="s">
        <v>1964</v>
      </c>
      <c r="AF141" s="257" t="s">
        <v>1965</v>
      </c>
      <c r="AG141" s="257" t="s">
        <v>125</v>
      </c>
      <c r="AH141" s="257" t="s">
        <v>126</v>
      </c>
      <c r="AI141" s="257" t="s">
        <v>1966</v>
      </c>
      <c r="AJ141" s="257" t="s">
        <v>1967</v>
      </c>
      <c r="AK141" s="257" t="s">
        <v>179</v>
      </c>
      <c r="AL141" s="257" t="s">
        <v>177</v>
      </c>
      <c r="AM141" s="87">
        <f t="shared" si="14"/>
        <v>0</v>
      </c>
      <c r="AN141" s="87">
        <f t="shared" si="15"/>
        <v>0</v>
      </c>
      <c r="AO141" s="87">
        <f t="shared" si="16"/>
        <v>0</v>
      </c>
      <c r="AP141" s="87">
        <f t="shared" si="17"/>
        <v>0</v>
      </c>
      <c r="AQ141" s="87">
        <f t="shared" si="18"/>
        <v>0</v>
      </c>
      <c r="AR141" s="87">
        <f t="shared" si="19"/>
        <v>0</v>
      </c>
      <c r="AS141" s="87">
        <f>IF(AND($AM141=1,$AN141=1,$U141="POS"),COUNTIFS($AM$113:AM141,1,$AN$113:AN141,1,$U$113:U141,"POS"),0)</f>
        <v>0</v>
      </c>
      <c r="AT141" s="87">
        <f>IF($AP141=1,COUNTIF($AP$113:AP141,1),0)</f>
        <v>0</v>
      </c>
      <c r="AU141" s="87">
        <f>IF($AO141=1,COUNTIF($AO$113:AO141,1),0)</f>
        <v>0</v>
      </c>
      <c r="AV141" s="87">
        <f t="shared" si="20"/>
        <v>0</v>
      </c>
      <c r="AW141" s="87">
        <f t="shared" si="21"/>
        <v>0</v>
      </c>
      <c r="AX141" s="87">
        <f t="shared" si="22"/>
        <v>0</v>
      </c>
      <c r="AY141" s="87">
        <f t="shared" si="23"/>
        <v>0</v>
      </c>
      <c r="AZ141" s="87">
        <f t="shared" si="24"/>
        <v>0</v>
      </c>
      <c r="BA141" s="87">
        <f t="shared" si="25"/>
        <v>0</v>
      </c>
      <c r="BB141" s="87">
        <f t="shared" si="26"/>
        <v>0</v>
      </c>
      <c r="BG141" s="84">
        <v>29</v>
      </c>
      <c r="BH141" s="267" t="s">
        <v>101</v>
      </c>
      <c r="BI141" s="268" t="s">
        <v>2192</v>
      </c>
      <c r="BJ141" s="257" t="s">
        <v>1</v>
      </c>
      <c r="BK141" s="269" t="s">
        <v>114</v>
      </c>
      <c r="BL141" s="269" t="s">
        <v>102</v>
      </c>
      <c r="BM141" s="270" t="s">
        <v>2277</v>
      </c>
      <c r="BN141" s="269" t="s">
        <v>2278</v>
      </c>
      <c r="BO141" s="269" t="s">
        <v>2279</v>
      </c>
      <c r="BP141" s="269" t="s">
        <v>231</v>
      </c>
      <c r="BQ141" s="269" t="s">
        <v>299</v>
      </c>
      <c r="BR141" s="269" t="s">
        <v>300</v>
      </c>
      <c r="BS141" s="269" t="s">
        <v>301</v>
      </c>
      <c r="BT141" s="269" t="s">
        <v>231</v>
      </c>
      <c r="BU141" s="269" t="s">
        <v>1587</v>
      </c>
      <c r="BV141" s="269" t="s">
        <v>1588</v>
      </c>
      <c r="BW141" s="271">
        <f t="shared" si="27"/>
        <v>0</v>
      </c>
      <c r="BX141" s="271">
        <f t="shared" si="28"/>
        <v>0</v>
      </c>
      <c r="BY141" s="271">
        <f t="shared" si="29"/>
        <v>0</v>
      </c>
      <c r="BZ141" s="271">
        <f t="shared" si="30"/>
        <v>0</v>
      </c>
      <c r="CA141" s="271">
        <f t="shared" si="31"/>
        <v>0</v>
      </c>
      <c r="CB141" s="271">
        <f t="shared" si="32"/>
        <v>0</v>
      </c>
      <c r="CC141" s="271">
        <f t="shared" si="33"/>
        <v>0</v>
      </c>
      <c r="CD141" s="271">
        <f t="shared" si="34"/>
        <v>0</v>
      </c>
      <c r="CE141" s="271">
        <f t="shared" si="35"/>
        <v>0</v>
      </c>
      <c r="CF141" s="271">
        <f t="shared" si="36"/>
        <v>0</v>
      </c>
      <c r="CG141" s="271">
        <f t="shared" si="37"/>
        <v>0</v>
      </c>
      <c r="CH141" s="271">
        <f t="shared" si="38"/>
        <v>0</v>
      </c>
      <c r="CI141" s="271">
        <f t="shared" si="39"/>
        <v>0</v>
      </c>
      <c r="CJ141" s="271">
        <f t="shared" si="40"/>
        <v>0</v>
      </c>
      <c r="CK141" s="271">
        <f t="shared" si="41"/>
        <v>0</v>
      </c>
    </row>
    <row r="142" spans="16:89" x14ac:dyDescent="0.25">
      <c r="P142" s="47" t="s">
        <v>318</v>
      </c>
      <c r="Q142" s="272" t="s">
        <v>10</v>
      </c>
      <c r="R142" s="47" t="s">
        <v>27</v>
      </c>
      <c r="S142" s="255" t="s">
        <v>5</v>
      </c>
      <c r="T142" s="47" t="s">
        <v>102</v>
      </c>
      <c r="U142" s="255" t="s">
        <v>103</v>
      </c>
      <c r="V142" s="255" t="s">
        <v>104</v>
      </c>
      <c r="W142" s="255" t="s">
        <v>104</v>
      </c>
      <c r="X142" s="255">
        <v>3</v>
      </c>
      <c r="Y142" s="255">
        <v>4</v>
      </c>
      <c r="Z142" s="67" t="s">
        <v>319</v>
      </c>
      <c r="AA142" s="257" t="s">
        <v>1968</v>
      </c>
      <c r="AB142" s="257" t="s">
        <v>164</v>
      </c>
      <c r="AC142" s="257" t="s">
        <v>167</v>
      </c>
      <c r="AD142" s="257" t="s">
        <v>1969</v>
      </c>
      <c r="AE142" s="257" t="s">
        <v>1970</v>
      </c>
      <c r="AF142" s="257" t="s">
        <v>1971</v>
      </c>
      <c r="AG142" s="257" t="s">
        <v>218</v>
      </c>
      <c r="AH142" s="257" t="s">
        <v>165</v>
      </c>
      <c r="AI142" s="257" t="s">
        <v>1972</v>
      </c>
      <c r="AJ142" s="257" t="s">
        <v>154</v>
      </c>
      <c r="AK142" s="257" t="s">
        <v>163</v>
      </c>
      <c r="AL142" s="257" t="s">
        <v>166</v>
      </c>
      <c r="AM142" s="87">
        <f t="shared" si="14"/>
        <v>0</v>
      </c>
      <c r="AN142" s="87">
        <f t="shared" si="15"/>
        <v>0</v>
      </c>
      <c r="AO142" s="87">
        <f t="shared" si="16"/>
        <v>0</v>
      </c>
      <c r="AP142" s="87">
        <f t="shared" si="17"/>
        <v>0</v>
      </c>
      <c r="AQ142" s="87">
        <f t="shared" si="18"/>
        <v>0</v>
      </c>
      <c r="AR142" s="87">
        <f t="shared" si="19"/>
        <v>0</v>
      </c>
      <c r="AS142" s="87">
        <f>IF(AND($AM142=1,$AN142=1,$U142="POS"),COUNTIFS($AM$113:AM142,1,$AN$113:AN142,1,$U$113:U142,"POS"),0)</f>
        <v>0</v>
      </c>
      <c r="AT142" s="87">
        <f>IF($AP142=1,COUNTIF($AP$113:AP142,1),0)</f>
        <v>0</v>
      </c>
      <c r="AU142" s="87">
        <f>IF($AO142=1,COUNTIF($AO$113:AO142,1),0)</f>
        <v>0</v>
      </c>
      <c r="AV142" s="87">
        <f t="shared" si="20"/>
        <v>0</v>
      </c>
      <c r="AW142" s="87">
        <f t="shared" si="21"/>
        <v>0</v>
      </c>
      <c r="AX142" s="87">
        <f t="shared" si="22"/>
        <v>0</v>
      </c>
      <c r="AY142" s="87">
        <f t="shared" si="23"/>
        <v>0</v>
      </c>
      <c r="AZ142" s="87">
        <f t="shared" si="24"/>
        <v>0</v>
      </c>
      <c r="BA142" s="87">
        <f t="shared" si="25"/>
        <v>0</v>
      </c>
      <c r="BB142" s="87">
        <f t="shared" si="26"/>
        <v>0</v>
      </c>
      <c r="BG142" s="84">
        <v>30</v>
      </c>
      <c r="BH142" s="267" t="s">
        <v>101</v>
      </c>
      <c r="BI142" s="268" t="s">
        <v>2192</v>
      </c>
      <c r="BJ142" s="257" t="s">
        <v>1</v>
      </c>
      <c r="BK142" s="269" t="s">
        <v>114</v>
      </c>
      <c r="BL142" s="269" t="s">
        <v>102</v>
      </c>
      <c r="BM142" s="270" t="s">
        <v>2280</v>
      </c>
      <c r="BN142" s="269" t="s">
        <v>2281</v>
      </c>
      <c r="BO142" s="269" t="s">
        <v>2282</v>
      </c>
      <c r="BP142" s="269" t="s">
        <v>231</v>
      </c>
      <c r="BQ142" s="269" t="s">
        <v>299</v>
      </c>
      <c r="BR142" s="269" t="s">
        <v>300</v>
      </c>
      <c r="BS142" s="269" t="s">
        <v>301</v>
      </c>
      <c r="BT142" s="269" t="s">
        <v>231</v>
      </c>
      <c r="BU142" s="269" t="s">
        <v>1587</v>
      </c>
      <c r="BV142" s="269" t="s">
        <v>1588</v>
      </c>
      <c r="BW142" s="271">
        <f t="shared" si="27"/>
        <v>0</v>
      </c>
      <c r="BX142" s="271">
        <f t="shared" si="28"/>
        <v>0</v>
      </c>
      <c r="BY142" s="271">
        <f t="shared" si="29"/>
        <v>0</v>
      </c>
      <c r="BZ142" s="271">
        <f t="shared" si="30"/>
        <v>0</v>
      </c>
      <c r="CA142" s="271">
        <f t="shared" si="31"/>
        <v>0</v>
      </c>
      <c r="CB142" s="271">
        <f t="shared" si="32"/>
        <v>0</v>
      </c>
      <c r="CC142" s="271">
        <f t="shared" si="33"/>
        <v>0</v>
      </c>
      <c r="CD142" s="271">
        <f t="shared" si="34"/>
        <v>0</v>
      </c>
      <c r="CE142" s="271">
        <f t="shared" si="35"/>
        <v>0</v>
      </c>
      <c r="CF142" s="271">
        <f t="shared" si="36"/>
        <v>0</v>
      </c>
      <c r="CG142" s="271">
        <f t="shared" si="37"/>
        <v>0</v>
      </c>
      <c r="CH142" s="271">
        <f t="shared" si="38"/>
        <v>0</v>
      </c>
      <c r="CI142" s="271">
        <f t="shared" si="39"/>
        <v>0</v>
      </c>
      <c r="CJ142" s="271">
        <f t="shared" si="40"/>
        <v>0</v>
      </c>
      <c r="CK142" s="271">
        <f t="shared" si="41"/>
        <v>0</v>
      </c>
    </row>
    <row r="143" spans="16:89" x14ac:dyDescent="0.25">
      <c r="P143" s="47" t="s">
        <v>320</v>
      </c>
      <c r="Q143" s="272" t="s">
        <v>10</v>
      </c>
      <c r="R143" s="47" t="s">
        <v>31</v>
      </c>
      <c r="S143" s="255" t="s">
        <v>5</v>
      </c>
      <c r="T143" s="47" t="s">
        <v>130</v>
      </c>
      <c r="U143" s="255" t="s">
        <v>103</v>
      </c>
      <c r="V143" s="255" t="s">
        <v>104</v>
      </c>
      <c r="W143" s="255" t="s">
        <v>104</v>
      </c>
      <c r="X143" s="255">
        <v>3</v>
      </c>
      <c r="Y143" s="255">
        <v>4</v>
      </c>
      <c r="Z143" s="67" t="s">
        <v>321</v>
      </c>
      <c r="AA143" s="257" t="s">
        <v>170</v>
      </c>
      <c r="AB143" s="257" t="s">
        <v>132</v>
      </c>
      <c r="AC143" s="257" t="s">
        <v>131</v>
      </c>
      <c r="AD143" s="257" t="s">
        <v>171</v>
      </c>
      <c r="AE143" s="257" t="s">
        <v>264</v>
      </c>
      <c r="AF143" s="257" t="s">
        <v>133</v>
      </c>
      <c r="AG143" s="257" t="s">
        <v>122</v>
      </c>
      <c r="AH143" s="257" t="s">
        <v>123</v>
      </c>
      <c r="AI143" s="257" t="s">
        <v>1973</v>
      </c>
      <c r="AJ143" s="257" t="s">
        <v>134</v>
      </c>
      <c r="AK143" s="257" t="s">
        <v>172</v>
      </c>
      <c r="AL143" s="257" t="s">
        <v>168</v>
      </c>
      <c r="AM143" s="87">
        <f t="shared" si="14"/>
        <v>0</v>
      </c>
      <c r="AN143" s="87">
        <f t="shared" si="15"/>
        <v>0</v>
      </c>
      <c r="AO143" s="87">
        <f t="shared" si="16"/>
        <v>0</v>
      </c>
      <c r="AP143" s="87">
        <f t="shared" si="17"/>
        <v>0</v>
      </c>
      <c r="AQ143" s="87">
        <f t="shared" si="18"/>
        <v>0</v>
      </c>
      <c r="AR143" s="87">
        <f t="shared" si="19"/>
        <v>0</v>
      </c>
      <c r="AS143" s="87">
        <f>IF(AND($AM143=1,$AN143=1,$U143="POS"),COUNTIFS($AM$113:AM143,1,$AN$113:AN143,1,$U$113:U143,"POS"),0)</f>
        <v>0</v>
      </c>
      <c r="AT143" s="87">
        <f>IF($AP143=1,COUNTIF($AP$113:AP143,1),0)</f>
        <v>0</v>
      </c>
      <c r="AU143" s="87">
        <f>IF($AO143=1,COUNTIF($AO$113:AO143,1),0)</f>
        <v>0</v>
      </c>
      <c r="AV143" s="87">
        <f t="shared" si="20"/>
        <v>0</v>
      </c>
      <c r="AW143" s="87">
        <f t="shared" si="21"/>
        <v>0</v>
      </c>
      <c r="AX143" s="87">
        <f t="shared" si="22"/>
        <v>0</v>
      </c>
      <c r="AY143" s="87">
        <f t="shared" si="23"/>
        <v>0</v>
      </c>
      <c r="AZ143" s="87">
        <f t="shared" si="24"/>
        <v>0</v>
      </c>
      <c r="BA143" s="87">
        <f t="shared" si="25"/>
        <v>0</v>
      </c>
      <c r="BB143" s="87">
        <f t="shared" si="26"/>
        <v>0</v>
      </c>
      <c r="BG143" s="84">
        <v>31</v>
      </c>
      <c r="BH143" s="267" t="s">
        <v>101</v>
      </c>
      <c r="BI143" s="268" t="s">
        <v>2192</v>
      </c>
      <c r="BJ143" s="257" t="s">
        <v>4</v>
      </c>
      <c r="BK143" s="269" t="s">
        <v>114</v>
      </c>
      <c r="BL143" s="269" t="s">
        <v>102</v>
      </c>
      <c r="BM143" s="270" t="s">
        <v>2283</v>
      </c>
      <c r="BN143" s="269" t="s">
        <v>2284</v>
      </c>
      <c r="BO143" s="269" t="s">
        <v>2285</v>
      </c>
      <c r="BP143" s="269" t="s">
        <v>231</v>
      </c>
      <c r="BQ143" s="269" t="s">
        <v>299</v>
      </c>
      <c r="BR143" s="269" t="s">
        <v>300</v>
      </c>
      <c r="BS143" s="269" t="s">
        <v>301</v>
      </c>
      <c r="BT143" s="269" t="s">
        <v>231</v>
      </c>
      <c r="BU143" s="269" t="s">
        <v>1587</v>
      </c>
      <c r="BV143" s="269" t="s">
        <v>1588</v>
      </c>
      <c r="BW143" s="271">
        <f t="shared" si="27"/>
        <v>0</v>
      </c>
      <c r="BX143" s="271">
        <f t="shared" si="28"/>
        <v>0</v>
      </c>
      <c r="BY143" s="271">
        <f t="shared" si="29"/>
        <v>0</v>
      </c>
      <c r="BZ143" s="271">
        <f t="shared" si="30"/>
        <v>0</v>
      </c>
      <c r="CA143" s="271">
        <f t="shared" si="31"/>
        <v>0</v>
      </c>
      <c r="CB143" s="271">
        <f t="shared" si="32"/>
        <v>0</v>
      </c>
      <c r="CC143" s="271">
        <f t="shared" si="33"/>
        <v>0</v>
      </c>
      <c r="CD143" s="271">
        <f t="shared" si="34"/>
        <v>0</v>
      </c>
      <c r="CE143" s="271">
        <f t="shared" si="35"/>
        <v>0</v>
      </c>
      <c r="CF143" s="271">
        <f t="shared" si="36"/>
        <v>0</v>
      </c>
      <c r="CG143" s="271">
        <f t="shared" si="37"/>
        <v>0</v>
      </c>
      <c r="CH143" s="271">
        <f t="shared" si="38"/>
        <v>0</v>
      </c>
      <c r="CI143" s="271">
        <f t="shared" si="39"/>
        <v>0</v>
      </c>
      <c r="CJ143" s="271">
        <f t="shared" si="40"/>
        <v>0</v>
      </c>
      <c r="CK143" s="271">
        <f t="shared" si="41"/>
        <v>0</v>
      </c>
    </row>
    <row r="144" spans="16:89" x14ac:dyDescent="0.25">
      <c r="P144" s="47" t="s">
        <v>322</v>
      </c>
      <c r="Q144" s="272" t="s">
        <v>10</v>
      </c>
      <c r="R144" s="47" t="s">
        <v>32</v>
      </c>
      <c r="S144" s="255" t="s">
        <v>5</v>
      </c>
      <c r="T144" s="47" t="s">
        <v>130</v>
      </c>
      <c r="U144" s="255" t="s">
        <v>103</v>
      </c>
      <c r="V144" s="255" t="s">
        <v>104</v>
      </c>
      <c r="W144" s="255" t="s">
        <v>104</v>
      </c>
      <c r="X144" s="255">
        <v>3</v>
      </c>
      <c r="Y144" s="255">
        <v>4</v>
      </c>
      <c r="Z144" s="67" t="s">
        <v>323</v>
      </c>
      <c r="AA144" s="257" t="s">
        <v>176</v>
      </c>
      <c r="AB144" s="257" t="s">
        <v>1974</v>
      </c>
      <c r="AC144" s="257" t="s">
        <v>287</v>
      </c>
      <c r="AD144" s="257" t="s">
        <v>178</v>
      </c>
      <c r="AE144" s="257" t="s">
        <v>174</v>
      </c>
      <c r="AF144" s="257" t="s">
        <v>173</v>
      </c>
      <c r="AG144" s="257" t="s">
        <v>1975</v>
      </c>
      <c r="AH144" s="257" t="s">
        <v>1976</v>
      </c>
      <c r="AI144" s="257" t="s">
        <v>145</v>
      </c>
      <c r="AJ144" s="257" t="s">
        <v>182</v>
      </c>
      <c r="AK144" s="257" t="s">
        <v>181</v>
      </c>
      <c r="AL144" s="257" t="s">
        <v>179</v>
      </c>
      <c r="AM144" s="87">
        <f t="shared" si="14"/>
        <v>0</v>
      </c>
      <c r="AN144" s="87">
        <f t="shared" si="15"/>
        <v>0</v>
      </c>
      <c r="AO144" s="87">
        <f t="shared" si="16"/>
        <v>0</v>
      </c>
      <c r="AP144" s="87">
        <f t="shared" si="17"/>
        <v>0</v>
      </c>
      <c r="AQ144" s="87">
        <f t="shared" si="18"/>
        <v>0</v>
      </c>
      <c r="AR144" s="87">
        <f t="shared" si="19"/>
        <v>0</v>
      </c>
      <c r="AS144" s="87">
        <f>IF(AND($AM144=1,$AN144=1,$U144="POS"),COUNTIFS($AM$113:AM144,1,$AN$113:AN144,1,$U$113:U144,"POS"),0)</f>
        <v>0</v>
      </c>
      <c r="AT144" s="87">
        <f>IF($AP144=1,COUNTIF($AP$113:AP144,1),0)</f>
        <v>0</v>
      </c>
      <c r="AU144" s="87">
        <f>IF($AO144=1,COUNTIF($AO$113:AO144,1),0)</f>
        <v>0</v>
      </c>
      <c r="AV144" s="87">
        <f t="shared" si="20"/>
        <v>0</v>
      </c>
      <c r="AW144" s="87">
        <f t="shared" si="21"/>
        <v>0</v>
      </c>
      <c r="AX144" s="87">
        <f t="shared" si="22"/>
        <v>0</v>
      </c>
      <c r="AY144" s="87">
        <f t="shared" si="23"/>
        <v>0</v>
      </c>
      <c r="AZ144" s="87">
        <f t="shared" si="24"/>
        <v>0</v>
      </c>
      <c r="BA144" s="87">
        <f t="shared" si="25"/>
        <v>0</v>
      </c>
      <c r="BB144" s="87">
        <f t="shared" si="26"/>
        <v>0</v>
      </c>
      <c r="BG144" s="84">
        <v>32</v>
      </c>
      <c r="BH144" s="267" t="s">
        <v>101</v>
      </c>
      <c r="BI144" s="268" t="s">
        <v>2192</v>
      </c>
      <c r="BJ144" s="257" t="s">
        <v>4</v>
      </c>
      <c r="BK144" s="269" t="s">
        <v>114</v>
      </c>
      <c r="BL144" s="269" t="s">
        <v>102</v>
      </c>
      <c r="BM144" s="270" t="s">
        <v>2286</v>
      </c>
      <c r="BN144" s="269" t="s">
        <v>2287</v>
      </c>
      <c r="BO144" s="269" t="s">
        <v>2288</v>
      </c>
      <c r="BP144" s="269" t="s">
        <v>231</v>
      </c>
      <c r="BQ144" s="269" t="s">
        <v>299</v>
      </c>
      <c r="BR144" s="269" t="s">
        <v>300</v>
      </c>
      <c r="BS144" s="269" t="s">
        <v>301</v>
      </c>
      <c r="BT144" s="269" t="s">
        <v>231</v>
      </c>
      <c r="BU144" s="269" t="s">
        <v>1587</v>
      </c>
      <c r="BV144" s="269" t="s">
        <v>1588</v>
      </c>
      <c r="BW144" s="271">
        <f t="shared" si="27"/>
        <v>0</v>
      </c>
      <c r="BX144" s="271">
        <f t="shared" si="28"/>
        <v>0</v>
      </c>
      <c r="BY144" s="271">
        <f t="shared" si="29"/>
        <v>0</v>
      </c>
      <c r="BZ144" s="271">
        <f t="shared" si="30"/>
        <v>0</v>
      </c>
      <c r="CA144" s="271">
        <f t="shared" si="31"/>
        <v>0</v>
      </c>
      <c r="CB144" s="271">
        <f t="shared" si="32"/>
        <v>0</v>
      </c>
      <c r="CC144" s="271">
        <f t="shared" si="33"/>
        <v>0</v>
      </c>
      <c r="CD144" s="271">
        <f t="shared" si="34"/>
        <v>0</v>
      </c>
      <c r="CE144" s="271">
        <f t="shared" si="35"/>
        <v>0</v>
      </c>
      <c r="CF144" s="271">
        <f t="shared" si="36"/>
        <v>0</v>
      </c>
      <c r="CG144" s="271">
        <f t="shared" si="37"/>
        <v>0</v>
      </c>
      <c r="CH144" s="271">
        <f t="shared" si="38"/>
        <v>0</v>
      </c>
      <c r="CI144" s="271">
        <f t="shared" si="39"/>
        <v>0</v>
      </c>
      <c r="CJ144" s="271">
        <f t="shared" si="40"/>
        <v>0</v>
      </c>
      <c r="CK144" s="271">
        <f t="shared" si="41"/>
        <v>0</v>
      </c>
    </row>
    <row r="145" spans="16:89" x14ac:dyDescent="0.25">
      <c r="P145" s="47" t="s">
        <v>324</v>
      </c>
      <c r="Q145" s="272" t="s">
        <v>10</v>
      </c>
      <c r="R145" s="47" t="s">
        <v>34</v>
      </c>
      <c r="S145" s="255" t="s">
        <v>5</v>
      </c>
      <c r="T145" s="47" t="s">
        <v>130</v>
      </c>
      <c r="U145" s="255" t="s">
        <v>103</v>
      </c>
      <c r="V145" s="255" t="s">
        <v>104</v>
      </c>
      <c r="W145" s="255" t="s">
        <v>104</v>
      </c>
      <c r="X145" s="255">
        <v>3</v>
      </c>
      <c r="Y145" s="255">
        <v>4</v>
      </c>
      <c r="Z145" s="67" t="s">
        <v>325</v>
      </c>
      <c r="AA145" s="257" t="s">
        <v>1977</v>
      </c>
      <c r="AB145" s="257" t="s">
        <v>1978</v>
      </c>
      <c r="AC145" s="257" t="s">
        <v>1979</v>
      </c>
      <c r="AD145" s="257" t="s">
        <v>183</v>
      </c>
      <c r="AE145" s="257" t="s">
        <v>184</v>
      </c>
      <c r="AF145" s="257" t="s">
        <v>1980</v>
      </c>
      <c r="AG145" s="257" t="s">
        <v>185</v>
      </c>
      <c r="AH145" s="257" t="s">
        <v>186</v>
      </c>
      <c r="AI145" s="257" t="s">
        <v>187</v>
      </c>
      <c r="AJ145" s="257" t="s">
        <v>188</v>
      </c>
      <c r="AK145" s="257" t="s">
        <v>1981</v>
      </c>
      <c r="AL145" s="257" t="s">
        <v>1982</v>
      </c>
      <c r="AM145" s="87">
        <f t="shared" si="14"/>
        <v>0</v>
      </c>
      <c r="AN145" s="87">
        <f t="shared" si="15"/>
        <v>0</v>
      </c>
      <c r="AO145" s="87">
        <f t="shared" si="16"/>
        <v>0</v>
      </c>
      <c r="AP145" s="87">
        <f t="shared" si="17"/>
        <v>0</v>
      </c>
      <c r="AQ145" s="87">
        <f t="shared" si="18"/>
        <v>0</v>
      </c>
      <c r="AR145" s="87">
        <f t="shared" si="19"/>
        <v>0</v>
      </c>
      <c r="AS145" s="87">
        <f>IF(AND($AM145=1,$AN145=1,$U145="POS"),COUNTIFS($AM$113:AM145,1,$AN$113:AN145,1,$U$113:U145,"POS"),0)</f>
        <v>0</v>
      </c>
      <c r="AT145" s="87">
        <f>IF($AP145=1,COUNTIF($AP$113:AP145,1),0)</f>
        <v>0</v>
      </c>
      <c r="AU145" s="87">
        <f>IF($AO145=1,COUNTIF($AO$113:AO145,1),0)</f>
        <v>0</v>
      </c>
      <c r="AV145" s="87">
        <f t="shared" si="20"/>
        <v>0</v>
      </c>
      <c r="AW145" s="87">
        <f t="shared" si="21"/>
        <v>0</v>
      </c>
      <c r="AX145" s="87">
        <f t="shared" si="22"/>
        <v>0</v>
      </c>
      <c r="AY145" s="87">
        <f t="shared" si="23"/>
        <v>0</v>
      </c>
      <c r="AZ145" s="87">
        <f t="shared" si="24"/>
        <v>0</v>
      </c>
      <c r="BA145" s="87">
        <f t="shared" si="25"/>
        <v>0</v>
      </c>
      <c r="BB145" s="87">
        <f t="shared" si="26"/>
        <v>0</v>
      </c>
      <c r="BG145" s="84">
        <v>33</v>
      </c>
      <c r="BH145" s="267" t="s">
        <v>101</v>
      </c>
      <c r="BI145" s="268" t="s">
        <v>2192</v>
      </c>
      <c r="BJ145" s="257" t="s">
        <v>4</v>
      </c>
      <c r="BK145" s="269" t="s">
        <v>114</v>
      </c>
      <c r="BL145" s="269" t="s">
        <v>102</v>
      </c>
      <c r="BM145" s="270" t="s">
        <v>2289</v>
      </c>
      <c r="BN145" s="269" t="s">
        <v>2290</v>
      </c>
      <c r="BO145" s="269" t="s">
        <v>2291</v>
      </c>
      <c r="BP145" s="269" t="s">
        <v>231</v>
      </c>
      <c r="BQ145" s="269" t="s">
        <v>299</v>
      </c>
      <c r="BR145" s="269" t="s">
        <v>300</v>
      </c>
      <c r="BS145" s="269" t="s">
        <v>301</v>
      </c>
      <c r="BT145" s="269" t="s">
        <v>231</v>
      </c>
      <c r="BU145" s="269" t="s">
        <v>1587</v>
      </c>
      <c r="BV145" s="269" t="s">
        <v>1588</v>
      </c>
      <c r="BW145" s="271">
        <f t="shared" si="27"/>
        <v>0</v>
      </c>
      <c r="BX145" s="271">
        <f t="shared" si="28"/>
        <v>0</v>
      </c>
      <c r="BY145" s="271">
        <f t="shared" si="29"/>
        <v>0</v>
      </c>
      <c r="BZ145" s="271">
        <f t="shared" si="30"/>
        <v>0</v>
      </c>
      <c r="CA145" s="271">
        <f t="shared" si="31"/>
        <v>0</v>
      </c>
      <c r="CB145" s="271">
        <f t="shared" si="32"/>
        <v>0</v>
      </c>
      <c r="CC145" s="271">
        <f t="shared" si="33"/>
        <v>0</v>
      </c>
      <c r="CD145" s="271">
        <f t="shared" si="34"/>
        <v>0</v>
      </c>
      <c r="CE145" s="271">
        <f t="shared" si="35"/>
        <v>0</v>
      </c>
      <c r="CF145" s="271">
        <f t="shared" si="36"/>
        <v>0</v>
      </c>
      <c r="CG145" s="271">
        <f t="shared" si="37"/>
        <v>0</v>
      </c>
      <c r="CH145" s="271">
        <f t="shared" si="38"/>
        <v>0</v>
      </c>
      <c r="CI145" s="271">
        <f t="shared" si="39"/>
        <v>0</v>
      </c>
      <c r="CJ145" s="271">
        <f t="shared" si="40"/>
        <v>0</v>
      </c>
      <c r="CK145" s="271">
        <f t="shared" si="41"/>
        <v>0</v>
      </c>
    </row>
    <row r="146" spans="16:89" x14ac:dyDescent="0.25">
      <c r="P146" s="47" t="s">
        <v>326</v>
      </c>
      <c r="Q146" s="272" t="s">
        <v>10</v>
      </c>
      <c r="R146" s="47" t="s">
        <v>33</v>
      </c>
      <c r="S146" s="255" t="s">
        <v>5</v>
      </c>
      <c r="T146" s="47" t="s">
        <v>155</v>
      </c>
      <c r="U146" s="255" t="s">
        <v>103</v>
      </c>
      <c r="V146" s="255" t="s">
        <v>104</v>
      </c>
      <c r="W146" s="255" t="s">
        <v>104</v>
      </c>
      <c r="X146" s="255">
        <v>3</v>
      </c>
      <c r="Y146" s="255">
        <v>4</v>
      </c>
      <c r="Z146" s="67" t="s">
        <v>327</v>
      </c>
      <c r="AA146" s="257" t="s">
        <v>188</v>
      </c>
      <c r="AB146" s="257" t="s">
        <v>1983</v>
      </c>
      <c r="AC146" s="257" t="s">
        <v>189</v>
      </c>
      <c r="AD146" s="257" t="s">
        <v>190</v>
      </c>
      <c r="AE146" s="257" t="s">
        <v>191</v>
      </c>
      <c r="AF146" s="257" t="s">
        <v>192</v>
      </c>
      <c r="AG146" s="257" t="s">
        <v>193</v>
      </c>
      <c r="AH146" s="257" t="s">
        <v>194</v>
      </c>
      <c r="AI146" s="257" t="s">
        <v>212</v>
      </c>
      <c r="AJ146" s="257" t="s">
        <v>217</v>
      </c>
      <c r="AK146" s="257" t="s">
        <v>1957</v>
      </c>
      <c r="AL146" s="257" t="s">
        <v>115</v>
      </c>
      <c r="AM146" s="87">
        <f t="shared" si="14"/>
        <v>0</v>
      </c>
      <c r="AN146" s="87">
        <f t="shared" si="15"/>
        <v>0</v>
      </c>
      <c r="AO146" s="87">
        <f t="shared" si="16"/>
        <v>0</v>
      </c>
      <c r="AP146" s="87">
        <f t="shared" si="17"/>
        <v>0</v>
      </c>
      <c r="AQ146" s="87">
        <f t="shared" si="18"/>
        <v>0</v>
      </c>
      <c r="AR146" s="87">
        <f t="shared" si="19"/>
        <v>0</v>
      </c>
      <c r="AS146" s="87">
        <f>IF(AND($AM146=1,$AN146=1,$U146="POS"),COUNTIFS($AM$113:AM146,1,$AN$113:AN146,1,$U$113:U146,"POS"),0)</f>
        <v>0</v>
      </c>
      <c r="AT146" s="87">
        <f>IF($AP146=1,COUNTIF($AP$113:AP146,1),0)</f>
        <v>0</v>
      </c>
      <c r="AU146" s="87">
        <f>IF($AO146=1,COUNTIF($AO$113:AO146,1),0)</f>
        <v>0</v>
      </c>
      <c r="AV146" s="87">
        <f t="shared" si="20"/>
        <v>0</v>
      </c>
      <c r="AW146" s="87">
        <f t="shared" si="21"/>
        <v>0</v>
      </c>
      <c r="AX146" s="87">
        <f t="shared" si="22"/>
        <v>0</v>
      </c>
      <c r="AY146" s="87">
        <f t="shared" si="23"/>
        <v>0</v>
      </c>
      <c r="AZ146" s="87">
        <f t="shared" si="24"/>
        <v>0</v>
      </c>
      <c r="BA146" s="87">
        <f t="shared" si="25"/>
        <v>0</v>
      </c>
      <c r="BB146" s="87">
        <f t="shared" si="26"/>
        <v>0</v>
      </c>
      <c r="BG146" s="84">
        <v>34</v>
      </c>
      <c r="BH146" s="267" t="s">
        <v>101</v>
      </c>
      <c r="BI146" s="268" t="s">
        <v>2192</v>
      </c>
      <c r="BJ146" s="257" t="s">
        <v>4</v>
      </c>
      <c r="BK146" s="269" t="s">
        <v>114</v>
      </c>
      <c r="BL146" s="269" t="s">
        <v>102</v>
      </c>
      <c r="BM146" s="270" t="s">
        <v>2292</v>
      </c>
      <c r="BN146" s="269" t="s">
        <v>2293</v>
      </c>
      <c r="BO146" s="269" t="s">
        <v>2294</v>
      </c>
      <c r="BP146" s="269" t="s">
        <v>231</v>
      </c>
      <c r="BQ146" s="269" t="s">
        <v>299</v>
      </c>
      <c r="BR146" s="269" t="s">
        <v>300</v>
      </c>
      <c r="BS146" s="269" t="s">
        <v>301</v>
      </c>
      <c r="BT146" s="269" t="s">
        <v>231</v>
      </c>
      <c r="BU146" s="269" t="s">
        <v>1587</v>
      </c>
      <c r="BV146" s="269" t="s">
        <v>1588</v>
      </c>
      <c r="BW146" s="271">
        <f t="shared" si="27"/>
        <v>0</v>
      </c>
      <c r="BX146" s="271">
        <f t="shared" si="28"/>
        <v>0</v>
      </c>
      <c r="BY146" s="271">
        <f t="shared" si="29"/>
        <v>0</v>
      </c>
      <c r="BZ146" s="271">
        <f t="shared" si="30"/>
        <v>0</v>
      </c>
      <c r="CA146" s="271">
        <f t="shared" si="31"/>
        <v>0</v>
      </c>
      <c r="CB146" s="271">
        <f t="shared" si="32"/>
        <v>0</v>
      </c>
      <c r="CC146" s="271">
        <f t="shared" si="33"/>
        <v>0</v>
      </c>
      <c r="CD146" s="271">
        <f t="shared" si="34"/>
        <v>0</v>
      </c>
      <c r="CE146" s="271">
        <f t="shared" si="35"/>
        <v>0</v>
      </c>
      <c r="CF146" s="271">
        <f t="shared" si="36"/>
        <v>0</v>
      </c>
      <c r="CG146" s="271">
        <f t="shared" si="37"/>
        <v>0</v>
      </c>
      <c r="CH146" s="271">
        <f t="shared" si="38"/>
        <v>0</v>
      </c>
      <c r="CI146" s="271">
        <f t="shared" si="39"/>
        <v>0</v>
      </c>
      <c r="CJ146" s="271">
        <f t="shared" si="40"/>
        <v>0</v>
      </c>
      <c r="CK146" s="271">
        <f t="shared" si="41"/>
        <v>0</v>
      </c>
    </row>
    <row r="147" spans="16:89" x14ac:dyDescent="0.25">
      <c r="P147" s="47" t="s">
        <v>328</v>
      </c>
      <c r="Q147" s="272" t="s">
        <v>10</v>
      </c>
      <c r="R147" s="47" t="s">
        <v>160</v>
      </c>
      <c r="S147" s="255" t="s">
        <v>5</v>
      </c>
      <c r="T147" s="47" t="s">
        <v>109</v>
      </c>
      <c r="U147" s="255" t="s">
        <v>103</v>
      </c>
      <c r="V147" s="255" t="s">
        <v>104</v>
      </c>
      <c r="W147" s="255" t="s">
        <v>104</v>
      </c>
      <c r="X147" s="255">
        <v>3</v>
      </c>
      <c r="Y147" s="255">
        <v>4</v>
      </c>
      <c r="Z147" s="67" t="s">
        <v>329</v>
      </c>
      <c r="AA147" s="257" t="s">
        <v>273</v>
      </c>
      <c r="AB147" s="257" t="s">
        <v>196</v>
      </c>
      <c r="AC147" s="257" t="s">
        <v>274</v>
      </c>
      <c r="AD147" s="257" t="s">
        <v>275</v>
      </c>
      <c r="AE147" s="257" t="s">
        <v>276</v>
      </c>
      <c r="AF147" s="257" t="s">
        <v>1984</v>
      </c>
      <c r="AG147" s="257" t="s">
        <v>195</v>
      </c>
      <c r="AH147" s="257" t="s">
        <v>1985</v>
      </c>
      <c r="AI147" s="257" t="s">
        <v>1986</v>
      </c>
      <c r="AJ147" s="257" t="s">
        <v>1987</v>
      </c>
      <c r="AK147" s="257" t="s">
        <v>1988</v>
      </c>
      <c r="AL147" s="257" t="s">
        <v>1989</v>
      </c>
      <c r="AM147" s="87">
        <f t="shared" si="14"/>
        <v>0</v>
      </c>
      <c r="AN147" s="87">
        <f t="shared" si="15"/>
        <v>0</v>
      </c>
      <c r="AO147" s="87">
        <f t="shared" si="16"/>
        <v>0</v>
      </c>
      <c r="AP147" s="87">
        <f t="shared" si="17"/>
        <v>0</v>
      </c>
      <c r="AQ147" s="87">
        <f t="shared" si="18"/>
        <v>0</v>
      </c>
      <c r="AR147" s="87">
        <f t="shared" si="19"/>
        <v>0</v>
      </c>
      <c r="AS147" s="87">
        <f>IF(AND($AM147=1,$AN147=1,$U147="POS"),COUNTIFS($AM$113:AM147,1,$AN$113:AN147,1,$U$113:U147,"POS"),0)</f>
        <v>0</v>
      </c>
      <c r="AT147" s="87">
        <f>IF($AP147=1,COUNTIF($AP$113:AP147,1),0)</f>
        <v>0</v>
      </c>
      <c r="AU147" s="87">
        <f>IF($AO147=1,COUNTIF($AO$113:AO147,1),0)</f>
        <v>0</v>
      </c>
      <c r="AV147" s="87">
        <f t="shared" si="20"/>
        <v>0</v>
      </c>
      <c r="AW147" s="87">
        <f t="shared" si="21"/>
        <v>0</v>
      </c>
      <c r="AX147" s="87">
        <f t="shared" si="22"/>
        <v>0</v>
      </c>
      <c r="AY147" s="87">
        <f t="shared" si="23"/>
        <v>0</v>
      </c>
      <c r="AZ147" s="87">
        <f t="shared" si="24"/>
        <v>0</v>
      </c>
      <c r="BA147" s="87">
        <f t="shared" si="25"/>
        <v>0</v>
      </c>
      <c r="BB147" s="87">
        <f t="shared" si="26"/>
        <v>0</v>
      </c>
      <c r="BG147" s="84">
        <v>35</v>
      </c>
      <c r="BH147" s="267" t="s">
        <v>101</v>
      </c>
      <c r="BI147" s="268" t="s">
        <v>2192</v>
      </c>
      <c r="BJ147" s="257" t="s">
        <v>4</v>
      </c>
      <c r="BK147" s="269" t="s">
        <v>114</v>
      </c>
      <c r="BL147" s="269" t="s">
        <v>102</v>
      </c>
      <c r="BM147" s="270" t="s">
        <v>2295</v>
      </c>
      <c r="BN147" s="269" t="s">
        <v>2296</v>
      </c>
      <c r="BO147" s="269" t="s">
        <v>2297</v>
      </c>
      <c r="BP147" s="269" t="s">
        <v>231</v>
      </c>
      <c r="BQ147" s="269" t="s">
        <v>299</v>
      </c>
      <c r="BR147" s="269" t="s">
        <v>300</v>
      </c>
      <c r="BS147" s="269" t="s">
        <v>301</v>
      </c>
      <c r="BT147" s="269" t="s">
        <v>231</v>
      </c>
      <c r="BU147" s="269" t="s">
        <v>1587</v>
      </c>
      <c r="BV147" s="269" t="s">
        <v>1588</v>
      </c>
      <c r="BW147" s="271">
        <f t="shared" si="27"/>
        <v>0</v>
      </c>
      <c r="BX147" s="271">
        <f t="shared" si="28"/>
        <v>0</v>
      </c>
      <c r="BY147" s="271">
        <f t="shared" si="29"/>
        <v>0</v>
      </c>
      <c r="BZ147" s="271">
        <f t="shared" si="30"/>
        <v>0</v>
      </c>
      <c r="CA147" s="271">
        <f t="shared" si="31"/>
        <v>0</v>
      </c>
      <c r="CB147" s="271">
        <f t="shared" si="32"/>
        <v>0</v>
      </c>
      <c r="CC147" s="271">
        <f t="shared" si="33"/>
        <v>0</v>
      </c>
      <c r="CD147" s="271">
        <f t="shared" si="34"/>
        <v>0</v>
      </c>
      <c r="CE147" s="271">
        <f t="shared" si="35"/>
        <v>0</v>
      </c>
      <c r="CF147" s="271">
        <f t="shared" si="36"/>
        <v>0</v>
      </c>
      <c r="CG147" s="271">
        <f t="shared" si="37"/>
        <v>0</v>
      </c>
      <c r="CH147" s="271">
        <f t="shared" si="38"/>
        <v>0</v>
      </c>
      <c r="CI147" s="271">
        <f t="shared" si="39"/>
        <v>0</v>
      </c>
      <c r="CJ147" s="271">
        <f t="shared" si="40"/>
        <v>0</v>
      </c>
      <c r="CK147" s="271">
        <f t="shared" si="41"/>
        <v>0</v>
      </c>
    </row>
    <row r="148" spans="16:89" x14ac:dyDescent="0.25">
      <c r="P148" s="47" t="s">
        <v>330</v>
      </c>
      <c r="Q148" s="272" t="s">
        <v>10</v>
      </c>
      <c r="R148" s="47" t="s">
        <v>161</v>
      </c>
      <c r="S148" s="255" t="s">
        <v>5</v>
      </c>
      <c r="T148" s="47" t="s">
        <v>130</v>
      </c>
      <c r="U148" s="255" t="s">
        <v>103</v>
      </c>
      <c r="V148" s="255" t="s">
        <v>104</v>
      </c>
      <c r="W148" s="255" t="s">
        <v>104</v>
      </c>
      <c r="X148" s="255">
        <v>3</v>
      </c>
      <c r="Y148" s="255">
        <v>4</v>
      </c>
      <c r="Z148" s="67" t="s">
        <v>331</v>
      </c>
      <c r="AA148" s="257" t="s">
        <v>1990</v>
      </c>
      <c r="AB148" s="257" t="s">
        <v>1991</v>
      </c>
      <c r="AC148" s="257" t="s">
        <v>1992</v>
      </c>
      <c r="AD148" s="257" t="s">
        <v>1993</v>
      </c>
      <c r="AE148" s="257" t="s">
        <v>197</v>
      </c>
      <c r="AF148" s="257" t="s">
        <v>280</v>
      </c>
      <c r="AG148" s="257" t="s">
        <v>1994</v>
      </c>
      <c r="AH148" s="257" t="s">
        <v>1995</v>
      </c>
      <c r="AI148" s="257" t="s">
        <v>281</v>
      </c>
      <c r="AJ148" s="257" t="s">
        <v>1996</v>
      </c>
      <c r="AK148" s="257" t="s">
        <v>1997</v>
      </c>
      <c r="AL148" s="257" t="s">
        <v>279</v>
      </c>
      <c r="AM148" s="87">
        <f t="shared" si="14"/>
        <v>0</v>
      </c>
      <c r="AN148" s="87">
        <f t="shared" si="15"/>
        <v>0</v>
      </c>
      <c r="AO148" s="87">
        <f t="shared" si="16"/>
        <v>0</v>
      </c>
      <c r="AP148" s="87">
        <f t="shared" si="17"/>
        <v>0</v>
      </c>
      <c r="AQ148" s="87">
        <f t="shared" si="18"/>
        <v>0</v>
      </c>
      <c r="AR148" s="87">
        <f t="shared" si="19"/>
        <v>0</v>
      </c>
      <c r="AS148" s="87">
        <f>IF(AND($AM148=1,$AN148=1,$U148="POS"),COUNTIFS($AM$113:AM148,1,$AN$113:AN148,1,$U$113:U148,"POS"),0)</f>
        <v>0</v>
      </c>
      <c r="AT148" s="87">
        <f>IF($AP148=1,COUNTIF($AP$113:AP148,1),0)</f>
        <v>0</v>
      </c>
      <c r="AU148" s="87">
        <f>IF($AO148=1,COUNTIF($AO$113:AO148,1),0)</f>
        <v>0</v>
      </c>
      <c r="AV148" s="87">
        <f t="shared" si="20"/>
        <v>0</v>
      </c>
      <c r="AW148" s="87">
        <f t="shared" si="21"/>
        <v>0</v>
      </c>
      <c r="AX148" s="87">
        <f t="shared" si="22"/>
        <v>0</v>
      </c>
      <c r="AY148" s="87">
        <f t="shared" si="23"/>
        <v>0</v>
      </c>
      <c r="AZ148" s="87">
        <f t="shared" si="24"/>
        <v>0</v>
      </c>
      <c r="BA148" s="87">
        <f t="shared" si="25"/>
        <v>0</v>
      </c>
      <c r="BB148" s="87">
        <f t="shared" si="26"/>
        <v>0</v>
      </c>
      <c r="BG148" s="84">
        <v>36</v>
      </c>
      <c r="BH148" s="267" t="s">
        <v>101</v>
      </c>
      <c r="BI148" s="268" t="s">
        <v>2192</v>
      </c>
      <c r="BJ148" s="257" t="s">
        <v>4</v>
      </c>
      <c r="BK148" s="269" t="s">
        <v>114</v>
      </c>
      <c r="BL148" s="269" t="s">
        <v>102</v>
      </c>
      <c r="BM148" s="270" t="s">
        <v>2298</v>
      </c>
      <c r="BN148" s="269" t="s">
        <v>2299</v>
      </c>
      <c r="BO148" s="269" t="s">
        <v>2300</v>
      </c>
      <c r="BP148" s="269" t="s">
        <v>231</v>
      </c>
      <c r="BQ148" s="269" t="s">
        <v>299</v>
      </c>
      <c r="BR148" s="269" t="s">
        <v>300</v>
      </c>
      <c r="BS148" s="269" t="s">
        <v>301</v>
      </c>
      <c r="BT148" s="269" t="s">
        <v>231</v>
      </c>
      <c r="BU148" s="269" t="s">
        <v>1587</v>
      </c>
      <c r="BV148" s="269" t="s">
        <v>1588</v>
      </c>
      <c r="BW148" s="271">
        <f t="shared" si="27"/>
        <v>0</v>
      </c>
      <c r="BX148" s="271">
        <f t="shared" si="28"/>
        <v>0</v>
      </c>
      <c r="BY148" s="271">
        <f t="shared" si="29"/>
        <v>0</v>
      </c>
      <c r="BZ148" s="271">
        <f t="shared" si="30"/>
        <v>0</v>
      </c>
      <c r="CA148" s="271">
        <f t="shared" si="31"/>
        <v>0</v>
      </c>
      <c r="CB148" s="271">
        <f t="shared" si="32"/>
        <v>0</v>
      </c>
      <c r="CC148" s="271">
        <f t="shared" si="33"/>
        <v>0</v>
      </c>
      <c r="CD148" s="271">
        <f t="shared" si="34"/>
        <v>0</v>
      </c>
      <c r="CE148" s="271">
        <f t="shared" si="35"/>
        <v>0</v>
      </c>
      <c r="CF148" s="271">
        <f t="shared" si="36"/>
        <v>0</v>
      </c>
      <c r="CG148" s="271">
        <f t="shared" si="37"/>
        <v>0</v>
      </c>
      <c r="CH148" s="271">
        <f t="shared" si="38"/>
        <v>0</v>
      </c>
      <c r="CI148" s="271">
        <f t="shared" si="39"/>
        <v>0</v>
      </c>
      <c r="CJ148" s="271">
        <f t="shared" si="40"/>
        <v>0</v>
      </c>
      <c r="CK148" s="271">
        <f t="shared" si="41"/>
        <v>0</v>
      </c>
    </row>
    <row r="149" spans="16:89" x14ac:dyDescent="0.25">
      <c r="P149" s="47" t="s">
        <v>332</v>
      </c>
      <c r="Q149" s="272" t="s">
        <v>10</v>
      </c>
      <c r="R149" s="47" t="s">
        <v>169</v>
      </c>
      <c r="S149" s="255" t="s">
        <v>5</v>
      </c>
      <c r="T149" s="47" t="s">
        <v>130</v>
      </c>
      <c r="U149" s="255" t="s">
        <v>103</v>
      </c>
      <c r="V149" s="255" t="s">
        <v>104</v>
      </c>
      <c r="W149" s="255" t="s">
        <v>104</v>
      </c>
      <c r="X149" s="255">
        <v>3</v>
      </c>
      <c r="Y149" s="255">
        <v>4</v>
      </c>
      <c r="Z149" s="67" t="s">
        <v>333</v>
      </c>
      <c r="AA149" s="257" t="s">
        <v>284</v>
      </c>
      <c r="AB149" s="257" t="s">
        <v>1998</v>
      </c>
      <c r="AC149" s="257" t="s">
        <v>220</v>
      </c>
      <c r="AD149" s="257" t="s">
        <v>227</v>
      </c>
      <c r="AE149" s="257" t="s">
        <v>288</v>
      </c>
      <c r="AF149" s="257" t="s">
        <v>285</v>
      </c>
      <c r="AG149" s="257" t="s">
        <v>1997</v>
      </c>
      <c r="AH149" s="257" t="s">
        <v>1999</v>
      </c>
      <c r="AI149" s="257" t="s">
        <v>2000</v>
      </c>
      <c r="AJ149" s="257" t="s">
        <v>286</v>
      </c>
      <c r="AK149" s="257" t="s">
        <v>2001</v>
      </c>
      <c r="AL149" s="257" t="s">
        <v>180</v>
      </c>
      <c r="AM149" s="87">
        <f t="shared" si="14"/>
        <v>0</v>
      </c>
      <c r="AN149" s="87">
        <f t="shared" si="15"/>
        <v>0</v>
      </c>
      <c r="AO149" s="87">
        <f t="shared" si="16"/>
        <v>0</v>
      </c>
      <c r="AP149" s="87">
        <f t="shared" si="17"/>
        <v>0</v>
      </c>
      <c r="AQ149" s="87">
        <f t="shared" si="18"/>
        <v>0</v>
      </c>
      <c r="AR149" s="87">
        <f t="shared" si="19"/>
        <v>0</v>
      </c>
      <c r="AS149" s="87">
        <f>IF(AND($AM149=1,$AN149=1,$U149="POS"),COUNTIFS($AM$113:AM149,1,$AN$113:AN149,1,$U$113:U149,"POS"),0)</f>
        <v>0</v>
      </c>
      <c r="AT149" s="87">
        <f>IF($AP149=1,COUNTIF($AP$113:AP149,1),0)</f>
        <v>0</v>
      </c>
      <c r="AU149" s="87">
        <f>IF($AO149=1,COUNTIF($AO$113:AO149,1),0)</f>
        <v>0</v>
      </c>
      <c r="AV149" s="87">
        <f t="shared" si="20"/>
        <v>0</v>
      </c>
      <c r="AW149" s="87">
        <f t="shared" si="21"/>
        <v>0</v>
      </c>
      <c r="AX149" s="87">
        <f t="shared" si="22"/>
        <v>0</v>
      </c>
      <c r="AY149" s="87">
        <f t="shared" si="23"/>
        <v>0</v>
      </c>
      <c r="AZ149" s="87">
        <f t="shared" si="24"/>
        <v>0</v>
      </c>
      <c r="BA149" s="87">
        <f t="shared" si="25"/>
        <v>0</v>
      </c>
      <c r="BB149" s="87">
        <f t="shared" si="26"/>
        <v>0</v>
      </c>
      <c r="BG149" s="84">
        <v>37</v>
      </c>
      <c r="BH149" s="267" t="s">
        <v>101</v>
      </c>
      <c r="BI149" s="268" t="s">
        <v>2192</v>
      </c>
      <c r="BJ149" s="257" t="s">
        <v>4</v>
      </c>
      <c r="BK149" s="269" t="s">
        <v>114</v>
      </c>
      <c r="BL149" s="269" t="s">
        <v>102</v>
      </c>
      <c r="BM149" s="270" t="s">
        <v>2301</v>
      </c>
      <c r="BN149" s="269" t="s">
        <v>2302</v>
      </c>
      <c r="BO149" s="269" t="s">
        <v>2303</v>
      </c>
      <c r="BP149" s="269" t="s">
        <v>231</v>
      </c>
      <c r="BQ149" s="269" t="s">
        <v>299</v>
      </c>
      <c r="BR149" s="269" t="s">
        <v>300</v>
      </c>
      <c r="BS149" s="269" t="s">
        <v>301</v>
      </c>
      <c r="BT149" s="269" t="s">
        <v>231</v>
      </c>
      <c r="BU149" s="269" t="s">
        <v>1587</v>
      </c>
      <c r="BV149" s="269" t="s">
        <v>1588</v>
      </c>
      <c r="BW149" s="271">
        <f t="shared" si="27"/>
        <v>0</v>
      </c>
      <c r="BX149" s="271">
        <f t="shared" si="28"/>
        <v>0</v>
      </c>
      <c r="BY149" s="271">
        <f t="shared" si="29"/>
        <v>0</v>
      </c>
      <c r="BZ149" s="271">
        <f t="shared" si="30"/>
        <v>0</v>
      </c>
      <c r="CA149" s="271">
        <f t="shared" si="31"/>
        <v>0</v>
      </c>
      <c r="CB149" s="271">
        <f t="shared" si="32"/>
        <v>0</v>
      </c>
      <c r="CC149" s="271">
        <f t="shared" si="33"/>
        <v>0</v>
      </c>
      <c r="CD149" s="271">
        <f t="shared" si="34"/>
        <v>0</v>
      </c>
      <c r="CE149" s="271">
        <f t="shared" si="35"/>
        <v>0</v>
      </c>
      <c r="CF149" s="271">
        <f t="shared" si="36"/>
        <v>0</v>
      </c>
      <c r="CG149" s="271">
        <f t="shared" si="37"/>
        <v>0</v>
      </c>
      <c r="CH149" s="271">
        <f t="shared" si="38"/>
        <v>0</v>
      </c>
      <c r="CI149" s="271">
        <f t="shared" si="39"/>
        <v>0</v>
      </c>
      <c r="CJ149" s="271">
        <f t="shared" si="40"/>
        <v>0</v>
      </c>
      <c r="CK149" s="271">
        <f t="shared" si="41"/>
        <v>0</v>
      </c>
    </row>
    <row r="150" spans="16:89" x14ac:dyDescent="0.25">
      <c r="P150" s="47" t="s">
        <v>334</v>
      </c>
      <c r="Q150" s="272" t="s">
        <v>10</v>
      </c>
      <c r="R150" s="47" t="s">
        <v>175</v>
      </c>
      <c r="S150" s="255" t="s">
        <v>5</v>
      </c>
      <c r="T150" s="47" t="s">
        <v>102</v>
      </c>
      <c r="U150" s="255" t="s">
        <v>103</v>
      </c>
      <c r="V150" s="255" t="s">
        <v>104</v>
      </c>
      <c r="W150" s="255" t="s">
        <v>104</v>
      </c>
      <c r="X150" s="255">
        <v>3</v>
      </c>
      <c r="Y150" s="255">
        <v>4</v>
      </c>
      <c r="Z150" s="67" t="s">
        <v>335</v>
      </c>
      <c r="AA150" s="257" t="s">
        <v>209</v>
      </c>
      <c r="AB150" s="257" t="s">
        <v>292</v>
      </c>
      <c r="AC150" s="257" t="s">
        <v>2002</v>
      </c>
      <c r="AD150" s="257" t="s">
        <v>291</v>
      </c>
      <c r="AE150" s="257" t="s">
        <v>2003</v>
      </c>
      <c r="AF150" s="257" t="s">
        <v>210</v>
      </c>
      <c r="AG150" s="257" t="s">
        <v>2004</v>
      </c>
      <c r="AH150" s="257" t="s">
        <v>2005</v>
      </c>
      <c r="AI150" s="257" t="s">
        <v>2006</v>
      </c>
      <c r="AJ150" s="257" t="s">
        <v>2007</v>
      </c>
      <c r="AK150" s="257" t="s">
        <v>2008</v>
      </c>
      <c r="AL150" s="257" t="s">
        <v>2009</v>
      </c>
      <c r="AM150" s="87">
        <f t="shared" si="14"/>
        <v>0</v>
      </c>
      <c r="AN150" s="87">
        <f t="shared" si="15"/>
        <v>0</v>
      </c>
      <c r="AO150" s="87">
        <f t="shared" si="16"/>
        <v>0</v>
      </c>
      <c r="AP150" s="87">
        <f t="shared" si="17"/>
        <v>0</v>
      </c>
      <c r="AQ150" s="87">
        <f t="shared" si="18"/>
        <v>0</v>
      </c>
      <c r="AR150" s="87">
        <f t="shared" si="19"/>
        <v>0</v>
      </c>
      <c r="AS150" s="87">
        <f>IF(AND($AM150=1,$AN150=1,$U150="POS"),COUNTIFS($AM$113:AM150,1,$AN$113:AN150,1,$U$113:U150,"POS"),0)</f>
        <v>0</v>
      </c>
      <c r="AT150" s="87">
        <f>IF($AP150=1,COUNTIF($AP$113:AP150,1),0)</f>
        <v>0</v>
      </c>
      <c r="AU150" s="87">
        <f>IF($AO150=1,COUNTIF($AO$113:AO150,1),0)</f>
        <v>0</v>
      </c>
      <c r="AV150" s="87">
        <f t="shared" si="20"/>
        <v>0</v>
      </c>
      <c r="AW150" s="87">
        <f t="shared" si="21"/>
        <v>0</v>
      </c>
      <c r="AX150" s="87">
        <f t="shared" si="22"/>
        <v>0</v>
      </c>
      <c r="AY150" s="87">
        <f t="shared" si="23"/>
        <v>0</v>
      </c>
      <c r="AZ150" s="87">
        <f t="shared" si="24"/>
        <v>0</v>
      </c>
      <c r="BA150" s="87">
        <f t="shared" si="25"/>
        <v>0</v>
      </c>
      <c r="BB150" s="87">
        <f t="shared" si="26"/>
        <v>0</v>
      </c>
      <c r="BG150" s="84">
        <v>38</v>
      </c>
      <c r="BH150" s="267" t="s">
        <v>101</v>
      </c>
      <c r="BI150" s="268" t="s">
        <v>2192</v>
      </c>
      <c r="BJ150" s="257" t="s">
        <v>4</v>
      </c>
      <c r="BK150" s="269" t="s">
        <v>114</v>
      </c>
      <c r="BL150" s="269" t="s">
        <v>102</v>
      </c>
      <c r="BM150" s="270" t="s">
        <v>2304</v>
      </c>
      <c r="BN150" s="269" t="s">
        <v>2305</v>
      </c>
      <c r="BO150" s="269" t="s">
        <v>2306</v>
      </c>
      <c r="BP150" s="269" t="s">
        <v>231</v>
      </c>
      <c r="BQ150" s="269" t="s">
        <v>299</v>
      </c>
      <c r="BR150" s="269" t="s">
        <v>300</v>
      </c>
      <c r="BS150" s="269" t="s">
        <v>301</v>
      </c>
      <c r="BT150" s="269" t="s">
        <v>231</v>
      </c>
      <c r="BU150" s="269" t="s">
        <v>1587</v>
      </c>
      <c r="BV150" s="269" t="s">
        <v>1588</v>
      </c>
      <c r="BW150" s="271">
        <f t="shared" si="27"/>
        <v>0</v>
      </c>
      <c r="BX150" s="271">
        <f t="shared" si="28"/>
        <v>0</v>
      </c>
      <c r="BY150" s="271">
        <f t="shared" si="29"/>
        <v>0</v>
      </c>
      <c r="BZ150" s="271">
        <f t="shared" si="30"/>
        <v>0</v>
      </c>
      <c r="CA150" s="271">
        <f t="shared" si="31"/>
        <v>0</v>
      </c>
      <c r="CB150" s="271">
        <f t="shared" si="32"/>
        <v>0</v>
      </c>
      <c r="CC150" s="271">
        <f t="shared" si="33"/>
        <v>0</v>
      </c>
      <c r="CD150" s="271">
        <f t="shared" si="34"/>
        <v>0</v>
      </c>
      <c r="CE150" s="271">
        <f t="shared" si="35"/>
        <v>0</v>
      </c>
      <c r="CF150" s="271">
        <f t="shared" si="36"/>
        <v>0</v>
      </c>
      <c r="CG150" s="271">
        <f t="shared" si="37"/>
        <v>0</v>
      </c>
      <c r="CH150" s="271">
        <f t="shared" si="38"/>
        <v>0</v>
      </c>
      <c r="CI150" s="271">
        <f t="shared" si="39"/>
        <v>0</v>
      </c>
      <c r="CJ150" s="271">
        <f t="shared" si="40"/>
        <v>0</v>
      </c>
      <c r="CK150" s="271">
        <f t="shared" si="41"/>
        <v>0</v>
      </c>
    </row>
    <row r="151" spans="16:89" x14ac:dyDescent="0.25">
      <c r="P151" s="47" t="s">
        <v>336</v>
      </c>
      <c r="Q151" s="272" t="s">
        <v>10</v>
      </c>
      <c r="R151" s="47" t="s">
        <v>213</v>
      </c>
      <c r="S151" s="255" t="s">
        <v>5</v>
      </c>
      <c r="T151" s="47" t="s">
        <v>102</v>
      </c>
      <c r="U151" s="255" t="s">
        <v>103</v>
      </c>
      <c r="V151" s="255" t="s">
        <v>104</v>
      </c>
      <c r="W151" s="255" t="s">
        <v>104</v>
      </c>
      <c r="X151" s="255">
        <v>3</v>
      </c>
      <c r="Y151" s="255">
        <v>4</v>
      </c>
      <c r="Z151" s="67" t="s">
        <v>337</v>
      </c>
      <c r="AA151" s="257" t="s">
        <v>214</v>
      </c>
      <c r="AB151" s="257" t="s">
        <v>2010</v>
      </c>
      <c r="AC151" s="257" t="s">
        <v>215</v>
      </c>
      <c r="AD151" s="257" t="s">
        <v>2011</v>
      </c>
      <c r="AE151" s="257" t="s">
        <v>2012</v>
      </c>
      <c r="AF151" s="257" t="s">
        <v>2013</v>
      </c>
      <c r="AG151" s="257" t="s">
        <v>2014</v>
      </c>
      <c r="AH151" s="257" t="s">
        <v>2015</v>
      </c>
      <c r="AI151" s="257" t="s">
        <v>125</v>
      </c>
      <c r="AJ151" s="257" t="s">
        <v>2016</v>
      </c>
      <c r="AK151" s="257" t="s">
        <v>2017</v>
      </c>
      <c r="AL151" s="257" t="s">
        <v>2018</v>
      </c>
      <c r="AM151" s="87">
        <f t="shared" si="14"/>
        <v>0</v>
      </c>
      <c r="AN151" s="87">
        <f t="shared" si="15"/>
        <v>0</v>
      </c>
      <c r="AO151" s="87">
        <f t="shared" si="16"/>
        <v>0</v>
      </c>
      <c r="AP151" s="87">
        <f t="shared" si="17"/>
        <v>0</v>
      </c>
      <c r="AQ151" s="87">
        <f t="shared" si="18"/>
        <v>0</v>
      </c>
      <c r="AR151" s="87">
        <f t="shared" si="19"/>
        <v>0</v>
      </c>
      <c r="AS151" s="87">
        <f>IF(AND($AM151=1,$AN151=1,$U151="POS"),COUNTIFS($AM$113:AM151,1,$AN$113:AN151,1,$U$113:U151,"POS"),0)</f>
        <v>0</v>
      </c>
      <c r="AT151" s="87">
        <f>IF($AP151=1,COUNTIF($AP$113:AP151,1),0)</f>
        <v>0</v>
      </c>
      <c r="AU151" s="87">
        <f>IF($AO151=1,COUNTIF($AO$113:AO151,1),0)</f>
        <v>0</v>
      </c>
      <c r="AV151" s="87">
        <f t="shared" si="20"/>
        <v>0</v>
      </c>
      <c r="AW151" s="87">
        <f t="shared" si="21"/>
        <v>0</v>
      </c>
      <c r="AX151" s="87">
        <f t="shared" si="22"/>
        <v>0</v>
      </c>
      <c r="AY151" s="87">
        <f t="shared" si="23"/>
        <v>0</v>
      </c>
      <c r="AZ151" s="87">
        <f t="shared" si="24"/>
        <v>0</v>
      </c>
      <c r="BA151" s="87">
        <f t="shared" si="25"/>
        <v>0</v>
      </c>
      <c r="BB151" s="87">
        <f t="shared" si="26"/>
        <v>0</v>
      </c>
      <c r="BG151" s="84">
        <v>39</v>
      </c>
      <c r="BH151" s="267" t="s">
        <v>101</v>
      </c>
      <c r="BI151" s="268" t="s">
        <v>2192</v>
      </c>
      <c r="BJ151" s="257" t="s">
        <v>4</v>
      </c>
      <c r="BK151" s="269" t="s">
        <v>114</v>
      </c>
      <c r="BL151" s="269" t="s">
        <v>102</v>
      </c>
      <c r="BM151" s="270" t="s">
        <v>2307</v>
      </c>
      <c r="BN151" s="269" t="s">
        <v>2308</v>
      </c>
      <c r="BO151" s="269" t="s">
        <v>2309</v>
      </c>
      <c r="BP151" s="269" t="s">
        <v>231</v>
      </c>
      <c r="BQ151" s="269" t="s">
        <v>299</v>
      </c>
      <c r="BR151" s="269" t="s">
        <v>300</v>
      </c>
      <c r="BS151" s="269" t="s">
        <v>301</v>
      </c>
      <c r="BT151" s="269" t="s">
        <v>231</v>
      </c>
      <c r="BU151" s="269" t="s">
        <v>1587</v>
      </c>
      <c r="BV151" s="269" t="s">
        <v>1588</v>
      </c>
      <c r="BW151" s="271">
        <f t="shared" si="27"/>
        <v>0</v>
      </c>
      <c r="BX151" s="271">
        <f t="shared" si="28"/>
        <v>0</v>
      </c>
      <c r="BY151" s="271">
        <f t="shared" si="29"/>
        <v>0</v>
      </c>
      <c r="BZ151" s="271">
        <f t="shared" si="30"/>
        <v>0</v>
      </c>
      <c r="CA151" s="271">
        <f t="shared" si="31"/>
        <v>0</v>
      </c>
      <c r="CB151" s="271">
        <f t="shared" si="32"/>
        <v>0</v>
      </c>
      <c r="CC151" s="271">
        <f t="shared" si="33"/>
        <v>0</v>
      </c>
      <c r="CD151" s="271">
        <f t="shared" si="34"/>
        <v>0</v>
      </c>
      <c r="CE151" s="271">
        <f t="shared" si="35"/>
        <v>0</v>
      </c>
      <c r="CF151" s="271">
        <f t="shared" si="36"/>
        <v>0</v>
      </c>
      <c r="CG151" s="271">
        <f t="shared" si="37"/>
        <v>0</v>
      </c>
      <c r="CH151" s="271">
        <f t="shared" si="38"/>
        <v>0</v>
      </c>
      <c r="CI151" s="271">
        <f t="shared" si="39"/>
        <v>0</v>
      </c>
      <c r="CJ151" s="271">
        <f t="shared" si="40"/>
        <v>0</v>
      </c>
      <c r="CK151" s="271">
        <f t="shared" si="41"/>
        <v>0</v>
      </c>
    </row>
    <row r="152" spans="16:89" x14ac:dyDescent="0.25">
      <c r="P152" s="47" t="s">
        <v>338</v>
      </c>
      <c r="Q152" s="272" t="s">
        <v>10</v>
      </c>
      <c r="R152" s="47" t="s">
        <v>216</v>
      </c>
      <c r="S152" s="255" t="s">
        <v>5</v>
      </c>
      <c r="T152" s="47" t="s">
        <v>102</v>
      </c>
      <c r="U152" s="255" t="s">
        <v>103</v>
      </c>
      <c r="V152" s="255" t="s">
        <v>104</v>
      </c>
      <c r="W152" s="255" t="s">
        <v>104</v>
      </c>
      <c r="X152" s="255">
        <v>3</v>
      </c>
      <c r="Y152" s="255">
        <v>4</v>
      </c>
      <c r="Z152" s="67" t="s">
        <v>339</v>
      </c>
      <c r="AA152" s="257" t="s">
        <v>2019</v>
      </c>
      <c r="AB152" s="257" t="s">
        <v>471</v>
      </c>
      <c r="AC152" s="257" t="s">
        <v>2020</v>
      </c>
      <c r="AD152" s="257" t="s">
        <v>1955</v>
      </c>
      <c r="AE152" s="257" t="s">
        <v>1954</v>
      </c>
      <c r="AF152" s="257" t="s">
        <v>151</v>
      </c>
      <c r="AG152" s="257" t="s">
        <v>147</v>
      </c>
      <c r="AH152" s="257" t="s">
        <v>2021</v>
      </c>
      <c r="AI152" s="257" t="s">
        <v>2022</v>
      </c>
      <c r="AJ152" s="257" t="s">
        <v>2023</v>
      </c>
      <c r="AK152" s="257" t="s">
        <v>125</v>
      </c>
      <c r="AL152" s="257" t="s">
        <v>2024</v>
      </c>
      <c r="AM152" s="87">
        <f t="shared" si="14"/>
        <v>0</v>
      </c>
      <c r="AN152" s="87">
        <f t="shared" si="15"/>
        <v>0</v>
      </c>
      <c r="AO152" s="87">
        <f t="shared" si="16"/>
        <v>0</v>
      </c>
      <c r="AP152" s="87">
        <f t="shared" si="17"/>
        <v>0</v>
      </c>
      <c r="AQ152" s="87">
        <f t="shared" si="18"/>
        <v>0</v>
      </c>
      <c r="AR152" s="87">
        <f t="shared" si="19"/>
        <v>0</v>
      </c>
      <c r="AS152" s="87">
        <f>IF(AND($AM152=1,$AN152=1,$U152="POS"),COUNTIFS($AM$113:AM152,1,$AN$113:AN152,1,$U$113:U152,"POS"),0)</f>
        <v>0</v>
      </c>
      <c r="AT152" s="87">
        <f>IF($AP152=1,COUNTIF($AP$113:AP152,1),0)</f>
        <v>0</v>
      </c>
      <c r="AU152" s="87">
        <f>IF($AO152=1,COUNTIF($AO$113:AO152,1),0)</f>
        <v>0</v>
      </c>
      <c r="AV152" s="87">
        <f t="shared" si="20"/>
        <v>0</v>
      </c>
      <c r="AW152" s="87">
        <f t="shared" si="21"/>
        <v>0</v>
      </c>
      <c r="AX152" s="87">
        <f t="shared" si="22"/>
        <v>0</v>
      </c>
      <c r="AY152" s="87">
        <f t="shared" si="23"/>
        <v>0</v>
      </c>
      <c r="AZ152" s="87">
        <f t="shared" si="24"/>
        <v>0</v>
      </c>
      <c r="BA152" s="87">
        <f t="shared" si="25"/>
        <v>0</v>
      </c>
      <c r="BB152" s="87">
        <f t="shared" si="26"/>
        <v>0</v>
      </c>
      <c r="BG152" s="84">
        <v>40</v>
      </c>
      <c r="BH152" s="267" t="s">
        <v>101</v>
      </c>
      <c r="BI152" s="268" t="s">
        <v>2192</v>
      </c>
      <c r="BJ152" s="257" t="s">
        <v>4</v>
      </c>
      <c r="BK152" s="269" t="s">
        <v>114</v>
      </c>
      <c r="BL152" s="269" t="s">
        <v>102</v>
      </c>
      <c r="BM152" s="270" t="s">
        <v>2310</v>
      </c>
      <c r="BN152" s="269" t="s">
        <v>2311</v>
      </c>
      <c r="BO152" s="269" t="s">
        <v>2312</v>
      </c>
      <c r="BP152" s="269" t="s">
        <v>231</v>
      </c>
      <c r="BQ152" s="269" t="s">
        <v>299</v>
      </c>
      <c r="BR152" s="269" t="s">
        <v>300</v>
      </c>
      <c r="BS152" s="269" t="s">
        <v>301</v>
      </c>
      <c r="BT152" s="269" t="s">
        <v>231</v>
      </c>
      <c r="BU152" s="269" t="s">
        <v>1587</v>
      </c>
      <c r="BV152" s="269" t="s">
        <v>1588</v>
      </c>
      <c r="BW152" s="271">
        <f t="shared" si="27"/>
        <v>0</v>
      </c>
      <c r="BX152" s="271">
        <f t="shared" si="28"/>
        <v>0</v>
      </c>
      <c r="BY152" s="271">
        <f t="shared" si="29"/>
        <v>0</v>
      </c>
      <c r="BZ152" s="271">
        <f t="shared" si="30"/>
        <v>0</v>
      </c>
      <c r="CA152" s="271">
        <f t="shared" si="31"/>
        <v>0</v>
      </c>
      <c r="CB152" s="271">
        <f t="shared" si="32"/>
        <v>0</v>
      </c>
      <c r="CC152" s="271">
        <f t="shared" si="33"/>
        <v>0</v>
      </c>
      <c r="CD152" s="271">
        <f t="shared" si="34"/>
        <v>0</v>
      </c>
      <c r="CE152" s="271">
        <f t="shared" si="35"/>
        <v>0</v>
      </c>
      <c r="CF152" s="271">
        <f t="shared" si="36"/>
        <v>0</v>
      </c>
      <c r="CG152" s="271">
        <f t="shared" si="37"/>
        <v>0</v>
      </c>
      <c r="CH152" s="271">
        <f t="shared" si="38"/>
        <v>0</v>
      </c>
      <c r="CI152" s="271">
        <f t="shared" si="39"/>
        <v>0</v>
      </c>
      <c r="CJ152" s="271">
        <f t="shared" si="40"/>
        <v>0</v>
      </c>
      <c r="CK152" s="271">
        <f t="shared" si="41"/>
        <v>0</v>
      </c>
    </row>
    <row r="153" spans="16:89" x14ac:dyDescent="0.25">
      <c r="P153" s="47" t="s">
        <v>340</v>
      </c>
      <c r="Q153" s="273" t="s">
        <v>203</v>
      </c>
      <c r="R153" s="47" t="s">
        <v>20</v>
      </c>
      <c r="S153" s="255" t="s">
        <v>5</v>
      </c>
      <c r="T153" s="47" t="s">
        <v>102</v>
      </c>
      <c r="U153" s="255" t="s">
        <v>103</v>
      </c>
      <c r="V153" s="255" t="s">
        <v>104</v>
      </c>
      <c r="W153" s="255" t="s">
        <v>104</v>
      </c>
      <c r="X153" s="255">
        <v>3</v>
      </c>
      <c r="Y153" s="255">
        <v>4</v>
      </c>
      <c r="Z153" s="67" t="s">
        <v>341</v>
      </c>
      <c r="AA153" s="257" t="s">
        <v>1936</v>
      </c>
      <c r="AB153" s="257" t="s">
        <v>105</v>
      </c>
      <c r="AC153" s="257" t="s">
        <v>106</v>
      </c>
      <c r="AD153" s="257" t="s">
        <v>107</v>
      </c>
      <c r="AE153" s="257" t="s">
        <v>108</v>
      </c>
      <c r="AF153" s="257" t="s">
        <v>225</v>
      </c>
      <c r="AG153" s="257" t="s">
        <v>1937</v>
      </c>
      <c r="AH153" s="257" t="s">
        <v>110</v>
      </c>
      <c r="AI153" s="257" t="s">
        <v>111</v>
      </c>
      <c r="AJ153" s="257" t="s">
        <v>226</v>
      </c>
      <c r="AK153" s="257" t="s">
        <v>1938</v>
      </c>
      <c r="AL153" s="257" t="s">
        <v>113</v>
      </c>
      <c r="AM153" s="87">
        <f t="shared" si="14"/>
        <v>0</v>
      </c>
      <c r="AN153" s="87">
        <f t="shared" si="15"/>
        <v>0</v>
      </c>
      <c r="AO153" s="87">
        <f t="shared" si="16"/>
        <v>0</v>
      </c>
      <c r="AP153" s="87">
        <f t="shared" si="17"/>
        <v>0</v>
      </c>
      <c r="AQ153" s="87">
        <f t="shared" si="18"/>
        <v>0</v>
      </c>
      <c r="AR153" s="87">
        <f t="shared" si="19"/>
        <v>0</v>
      </c>
      <c r="AS153" s="87">
        <f>IF(AND($AM153=1,$AN153=1,$U153="POS"),COUNTIFS($AM$113:AM153,1,$AN$113:AN153,1,$U$113:U153,"POS"),0)</f>
        <v>0</v>
      </c>
      <c r="AT153" s="87">
        <f>IF($AP153=1,COUNTIF($AP$113:AP153,1),0)</f>
        <v>0</v>
      </c>
      <c r="AU153" s="87">
        <f>IF($AO153=1,COUNTIF($AO$113:AO153,1),0)</f>
        <v>0</v>
      </c>
      <c r="AV153" s="87">
        <f t="shared" si="20"/>
        <v>0</v>
      </c>
      <c r="AW153" s="87">
        <f t="shared" si="21"/>
        <v>0</v>
      </c>
      <c r="AX153" s="87">
        <f t="shared" si="22"/>
        <v>0</v>
      </c>
      <c r="AY153" s="87">
        <f t="shared" si="23"/>
        <v>0</v>
      </c>
      <c r="AZ153" s="87">
        <f t="shared" si="24"/>
        <v>0</v>
      </c>
      <c r="BA153" s="87">
        <f t="shared" si="25"/>
        <v>0</v>
      </c>
      <c r="BB153" s="87">
        <f t="shared" si="26"/>
        <v>0</v>
      </c>
      <c r="BG153" s="84">
        <v>41</v>
      </c>
      <c r="BH153" s="267" t="s">
        <v>101</v>
      </c>
      <c r="BI153" s="268" t="s">
        <v>2192</v>
      </c>
      <c r="BJ153" s="257" t="s">
        <v>1</v>
      </c>
      <c r="BK153" s="269" t="s">
        <v>30</v>
      </c>
      <c r="BL153" s="269" t="s">
        <v>116</v>
      </c>
      <c r="BM153" s="270" t="s">
        <v>2313</v>
      </c>
      <c r="BN153" s="269" t="s">
        <v>2314</v>
      </c>
      <c r="BO153" s="269" t="s">
        <v>2315</v>
      </c>
      <c r="BP153" s="269" t="s">
        <v>234</v>
      </c>
      <c r="BQ153" s="269" t="s">
        <v>342</v>
      </c>
      <c r="BR153" s="269" t="s">
        <v>343</v>
      </c>
      <c r="BS153" s="269" t="s">
        <v>344</v>
      </c>
      <c r="BT153" s="269" t="s">
        <v>234</v>
      </c>
      <c r="BU153" s="269" t="s">
        <v>1589</v>
      </c>
      <c r="BV153" s="269" t="s">
        <v>1590</v>
      </c>
      <c r="BW153" s="271">
        <f t="shared" si="27"/>
        <v>0</v>
      </c>
      <c r="BX153" s="271">
        <f t="shared" si="28"/>
        <v>0</v>
      </c>
      <c r="BY153" s="271">
        <f t="shared" si="29"/>
        <v>0</v>
      </c>
      <c r="BZ153" s="271">
        <f t="shared" si="30"/>
        <v>0</v>
      </c>
      <c r="CA153" s="271">
        <f t="shared" si="31"/>
        <v>0</v>
      </c>
      <c r="CB153" s="271">
        <f t="shared" si="32"/>
        <v>0</v>
      </c>
      <c r="CC153" s="271">
        <f t="shared" si="33"/>
        <v>0</v>
      </c>
      <c r="CD153" s="271">
        <f t="shared" si="34"/>
        <v>0</v>
      </c>
      <c r="CE153" s="271">
        <f t="shared" si="35"/>
        <v>0</v>
      </c>
      <c r="CF153" s="271">
        <f t="shared" si="36"/>
        <v>0</v>
      </c>
      <c r="CG153" s="271">
        <f t="shared" si="37"/>
        <v>0</v>
      </c>
      <c r="CH153" s="271">
        <f t="shared" si="38"/>
        <v>0</v>
      </c>
      <c r="CI153" s="271">
        <f t="shared" si="39"/>
        <v>0</v>
      </c>
      <c r="CJ153" s="271">
        <f t="shared" si="40"/>
        <v>0</v>
      </c>
      <c r="CK153" s="271">
        <f t="shared" si="41"/>
        <v>0</v>
      </c>
    </row>
    <row r="154" spans="16:89" x14ac:dyDescent="0.25">
      <c r="P154" s="47" t="s">
        <v>345</v>
      </c>
      <c r="Q154" s="273" t="s">
        <v>203</v>
      </c>
      <c r="R154" s="47" t="s">
        <v>114</v>
      </c>
      <c r="S154" s="255" t="s">
        <v>5</v>
      </c>
      <c r="T154" s="47" t="s">
        <v>102</v>
      </c>
      <c r="U154" s="255" t="s">
        <v>103</v>
      </c>
      <c r="V154" s="255" t="s">
        <v>104</v>
      </c>
      <c r="W154" s="255" t="s">
        <v>104</v>
      </c>
      <c r="X154" s="255">
        <v>3</v>
      </c>
      <c r="Y154" s="255">
        <v>4</v>
      </c>
      <c r="Z154" s="67" t="s">
        <v>346</v>
      </c>
      <c r="AA154" s="257" t="s">
        <v>208</v>
      </c>
      <c r="AB154" s="257" t="s">
        <v>1939</v>
      </c>
      <c r="AC154" s="257" t="s">
        <v>197</v>
      </c>
      <c r="AD154" s="257" t="s">
        <v>233</v>
      </c>
      <c r="AE154" s="257" t="s">
        <v>198</v>
      </c>
      <c r="AF154" s="257" t="s">
        <v>117</v>
      </c>
      <c r="AG154" s="257" t="s">
        <v>1940</v>
      </c>
      <c r="AH154" s="257" t="s">
        <v>199</v>
      </c>
      <c r="AI154" s="257" t="s">
        <v>1941</v>
      </c>
      <c r="AJ154" s="257" t="s">
        <v>1942</v>
      </c>
      <c r="AK154" s="257" t="s">
        <v>1943</v>
      </c>
      <c r="AL154" s="257" t="s">
        <v>1944</v>
      </c>
      <c r="AM154" s="87">
        <f t="shared" si="14"/>
        <v>0</v>
      </c>
      <c r="AN154" s="87">
        <f t="shared" si="15"/>
        <v>0</v>
      </c>
      <c r="AO154" s="87">
        <f t="shared" si="16"/>
        <v>0</v>
      </c>
      <c r="AP154" s="87">
        <f t="shared" si="17"/>
        <v>0</v>
      </c>
      <c r="AQ154" s="87">
        <f t="shared" si="18"/>
        <v>0</v>
      </c>
      <c r="AR154" s="87">
        <f t="shared" si="19"/>
        <v>0</v>
      </c>
      <c r="AS154" s="87">
        <f>IF(AND($AM154=1,$AN154=1,$U154="POS"),COUNTIFS($AM$113:AM154,1,$AN$113:AN154,1,$U$113:U154,"POS"),0)</f>
        <v>0</v>
      </c>
      <c r="AT154" s="87">
        <f>IF($AP154=1,COUNTIF($AP$113:AP154,1),0)</f>
        <v>0</v>
      </c>
      <c r="AU154" s="87">
        <f>IF($AO154=1,COUNTIF($AO$113:AO154,1),0)</f>
        <v>0</v>
      </c>
      <c r="AV154" s="87">
        <f t="shared" si="20"/>
        <v>0</v>
      </c>
      <c r="AW154" s="87">
        <f t="shared" si="21"/>
        <v>0</v>
      </c>
      <c r="AX154" s="87">
        <f t="shared" si="22"/>
        <v>0</v>
      </c>
      <c r="AY154" s="87">
        <f t="shared" si="23"/>
        <v>0</v>
      </c>
      <c r="AZ154" s="87">
        <f t="shared" si="24"/>
        <v>0</v>
      </c>
      <c r="BA154" s="87">
        <f t="shared" si="25"/>
        <v>0</v>
      </c>
      <c r="BB154" s="87">
        <f t="shared" si="26"/>
        <v>0</v>
      </c>
      <c r="BG154" s="84">
        <v>42</v>
      </c>
      <c r="BH154" s="267" t="s">
        <v>101</v>
      </c>
      <c r="BI154" s="268" t="s">
        <v>2192</v>
      </c>
      <c r="BJ154" s="257" t="s">
        <v>1</v>
      </c>
      <c r="BK154" s="269" t="s">
        <v>30</v>
      </c>
      <c r="BL154" s="269" t="s">
        <v>116</v>
      </c>
      <c r="BM154" s="270" t="s">
        <v>2316</v>
      </c>
      <c r="BN154" s="269" t="s">
        <v>2317</v>
      </c>
      <c r="BO154" s="269" t="s">
        <v>2318</v>
      </c>
      <c r="BP154" s="269" t="s">
        <v>234</v>
      </c>
      <c r="BQ154" s="269" t="s">
        <v>342</v>
      </c>
      <c r="BR154" s="269" t="s">
        <v>343</v>
      </c>
      <c r="BS154" s="269" t="s">
        <v>344</v>
      </c>
      <c r="BT154" s="269" t="s">
        <v>234</v>
      </c>
      <c r="BU154" s="269" t="s">
        <v>1589</v>
      </c>
      <c r="BV154" s="269" t="s">
        <v>1590</v>
      </c>
      <c r="BW154" s="271">
        <f t="shared" si="27"/>
        <v>0</v>
      </c>
      <c r="BX154" s="271">
        <f t="shared" si="28"/>
        <v>0</v>
      </c>
      <c r="BY154" s="271">
        <f t="shared" si="29"/>
        <v>0</v>
      </c>
      <c r="BZ154" s="271">
        <f t="shared" si="30"/>
        <v>0</v>
      </c>
      <c r="CA154" s="271">
        <f t="shared" si="31"/>
        <v>0</v>
      </c>
      <c r="CB154" s="271">
        <f t="shared" si="32"/>
        <v>0</v>
      </c>
      <c r="CC154" s="271">
        <f t="shared" si="33"/>
        <v>0</v>
      </c>
      <c r="CD154" s="271">
        <f t="shared" si="34"/>
        <v>0</v>
      </c>
      <c r="CE154" s="271">
        <f t="shared" si="35"/>
        <v>0</v>
      </c>
      <c r="CF154" s="271">
        <f t="shared" si="36"/>
        <v>0</v>
      </c>
      <c r="CG154" s="271">
        <f t="shared" si="37"/>
        <v>0</v>
      </c>
      <c r="CH154" s="271">
        <f t="shared" si="38"/>
        <v>0</v>
      </c>
      <c r="CI154" s="271">
        <f t="shared" si="39"/>
        <v>0</v>
      </c>
      <c r="CJ154" s="271">
        <f t="shared" si="40"/>
        <v>0</v>
      </c>
      <c r="CK154" s="271">
        <f t="shared" si="41"/>
        <v>0</v>
      </c>
    </row>
    <row r="155" spans="16:89" x14ac:dyDescent="0.25">
      <c r="P155" s="47" t="s">
        <v>347</v>
      </c>
      <c r="Q155" s="273" t="s">
        <v>203</v>
      </c>
      <c r="R155" s="47" t="s">
        <v>30</v>
      </c>
      <c r="S155" s="255" t="s">
        <v>5</v>
      </c>
      <c r="T155" s="47" t="s">
        <v>116</v>
      </c>
      <c r="U155" s="255" t="s">
        <v>103</v>
      </c>
      <c r="V155" s="255" t="s">
        <v>104</v>
      </c>
      <c r="W155" s="255" t="s">
        <v>104</v>
      </c>
      <c r="X155" s="255">
        <v>3</v>
      </c>
      <c r="Y155" s="255">
        <v>4</v>
      </c>
      <c r="Z155" s="67" t="s">
        <v>348</v>
      </c>
      <c r="AA155" s="257" t="s">
        <v>236</v>
      </c>
      <c r="AB155" s="257" t="s">
        <v>1581</v>
      </c>
      <c r="AC155" s="257" t="s">
        <v>1582</v>
      </c>
      <c r="AD155" s="257" t="s">
        <v>1583</v>
      </c>
      <c r="AE155" s="257" t="s">
        <v>1584</v>
      </c>
      <c r="AF155" s="257" t="s">
        <v>1585</v>
      </c>
      <c r="AG155" s="257" t="s">
        <v>1586</v>
      </c>
      <c r="AH155" s="257" t="s">
        <v>118</v>
      </c>
      <c r="AI155" s="257" t="s">
        <v>237</v>
      </c>
      <c r="AJ155" s="257" t="s">
        <v>119</v>
      </c>
      <c r="AK155" s="257" t="s">
        <v>120</v>
      </c>
      <c r="AL155" s="257" t="s">
        <v>121</v>
      </c>
      <c r="AM155" s="87">
        <f t="shared" si="14"/>
        <v>0</v>
      </c>
      <c r="AN155" s="87">
        <f t="shared" si="15"/>
        <v>1</v>
      </c>
      <c r="AO155" s="87">
        <f t="shared" si="16"/>
        <v>0</v>
      </c>
      <c r="AP155" s="87">
        <f t="shared" si="17"/>
        <v>0</v>
      </c>
      <c r="AQ155" s="87">
        <f t="shared" si="18"/>
        <v>0</v>
      </c>
      <c r="AR155" s="87">
        <f t="shared" si="19"/>
        <v>0</v>
      </c>
      <c r="AS155" s="87">
        <f>IF(AND($AM155=1,$AN155=1,$U155="POS"),COUNTIFS($AM$113:AM155,1,$AN$113:AN155,1,$U$113:U155,"POS"),0)</f>
        <v>0</v>
      </c>
      <c r="AT155" s="87">
        <f>IF($AP155=1,COUNTIF($AP$113:AP155,1),0)</f>
        <v>0</v>
      </c>
      <c r="AU155" s="87">
        <f>IF($AO155=1,COUNTIF($AO$113:AO155,1),0)</f>
        <v>0</v>
      </c>
      <c r="AV155" s="87">
        <f t="shared" si="20"/>
        <v>0</v>
      </c>
      <c r="AW155" s="87">
        <f t="shared" si="21"/>
        <v>0</v>
      </c>
      <c r="AX155" s="87">
        <f t="shared" si="22"/>
        <v>0</v>
      </c>
      <c r="AY155" s="87">
        <f t="shared" si="23"/>
        <v>0</v>
      </c>
      <c r="AZ155" s="87">
        <f t="shared" si="24"/>
        <v>0</v>
      </c>
      <c r="BA155" s="87">
        <f t="shared" si="25"/>
        <v>0</v>
      </c>
      <c r="BB155" s="87">
        <f t="shared" si="26"/>
        <v>0</v>
      </c>
      <c r="BG155" s="84">
        <v>43</v>
      </c>
      <c r="BH155" s="267" t="s">
        <v>101</v>
      </c>
      <c r="BI155" s="268" t="s">
        <v>2192</v>
      </c>
      <c r="BJ155" s="257" t="s">
        <v>1</v>
      </c>
      <c r="BK155" s="269" t="s">
        <v>30</v>
      </c>
      <c r="BL155" s="269" t="s">
        <v>116</v>
      </c>
      <c r="BM155" s="270" t="s">
        <v>2319</v>
      </c>
      <c r="BN155" s="269" t="s">
        <v>2320</v>
      </c>
      <c r="BO155" s="269" t="s">
        <v>2321</v>
      </c>
      <c r="BP155" s="269" t="s">
        <v>234</v>
      </c>
      <c r="BQ155" s="269" t="s">
        <v>342</v>
      </c>
      <c r="BR155" s="269" t="s">
        <v>343</v>
      </c>
      <c r="BS155" s="269" t="s">
        <v>344</v>
      </c>
      <c r="BT155" s="269" t="s">
        <v>234</v>
      </c>
      <c r="BU155" s="269" t="s">
        <v>1589</v>
      </c>
      <c r="BV155" s="269" t="s">
        <v>1590</v>
      </c>
      <c r="BW155" s="271">
        <f t="shared" si="27"/>
        <v>0</v>
      </c>
      <c r="BX155" s="271">
        <f t="shared" si="28"/>
        <v>0</v>
      </c>
      <c r="BY155" s="271">
        <f t="shared" si="29"/>
        <v>0</v>
      </c>
      <c r="BZ155" s="271">
        <f t="shared" si="30"/>
        <v>0</v>
      </c>
      <c r="CA155" s="271">
        <f t="shared" si="31"/>
        <v>0</v>
      </c>
      <c r="CB155" s="271">
        <f t="shared" si="32"/>
        <v>0</v>
      </c>
      <c r="CC155" s="271">
        <f t="shared" si="33"/>
        <v>0</v>
      </c>
      <c r="CD155" s="271">
        <f t="shared" si="34"/>
        <v>0</v>
      </c>
      <c r="CE155" s="271">
        <f t="shared" si="35"/>
        <v>0</v>
      </c>
      <c r="CF155" s="271">
        <f t="shared" si="36"/>
        <v>0</v>
      </c>
      <c r="CG155" s="271">
        <f t="shared" si="37"/>
        <v>0</v>
      </c>
      <c r="CH155" s="271">
        <f t="shared" si="38"/>
        <v>0</v>
      </c>
      <c r="CI155" s="271">
        <f t="shared" si="39"/>
        <v>0</v>
      </c>
      <c r="CJ155" s="271">
        <f t="shared" si="40"/>
        <v>0</v>
      </c>
      <c r="CK155" s="271">
        <f t="shared" si="41"/>
        <v>0</v>
      </c>
    </row>
    <row r="156" spans="16:89" x14ac:dyDescent="0.25">
      <c r="P156" s="47" t="s">
        <v>349</v>
      </c>
      <c r="Q156" s="273" t="s">
        <v>203</v>
      </c>
      <c r="R156" s="47" t="s">
        <v>21</v>
      </c>
      <c r="S156" s="255" t="s">
        <v>5</v>
      </c>
      <c r="T156" s="47" t="s">
        <v>102</v>
      </c>
      <c r="U156" s="255" t="s">
        <v>103</v>
      </c>
      <c r="V156" s="255" t="s">
        <v>104</v>
      </c>
      <c r="W156" s="255" t="s">
        <v>104</v>
      </c>
      <c r="X156" s="255">
        <v>3</v>
      </c>
      <c r="Y156" s="255">
        <v>4</v>
      </c>
      <c r="Z156" s="67" t="s">
        <v>350</v>
      </c>
      <c r="AA156" s="257" t="s">
        <v>240</v>
      </c>
      <c r="AB156" s="257" t="s">
        <v>1945</v>
      </c>
      <c r="AC156" s="257" t="s">
        <v>124</v>
      </c>
      <c r="AD156" s="257" t="s">
        <v>125</v>
      </c>
      <c r="AE156" s="257" t="s">
        <v>122</v>
      </c>
      <c r="AF156" s="257" t="s">
        <v>123</v>
      </c>
      <c r="AG156" s="257" t="s">
        <v>127</v>
      </c>
      <c r="AH156" s="257" t="s">
        <v>128</v>
      </c>
      <c r="AI156" s="257" t="s">
        <v>131</v>
      </c>
      <c r="AJ156" s="257" t="s">
        <v>133</v>
      </c>
      <c r="AK156" s="257" t="s">
        <v>1946</v>
      </c>
      <c r="AL156" s="257" t="s">
        <v>134</v>
      </c>
      <c r="AM156" s="87">
        <f t="shared" si="14"/>
        <v>0</v>
      </c>
      <c r="AN156" s="87">
        <f t="shared" si="15"/>
        <v>0</v>
      </c>
      <c r="AO156" s="87">
        <f t="shared" si="16"/>
        <v>0</v>
      </c>
      <c r="AP156" s="87">
        <f t="shared" si="17"/>
        <v>0</v>
      </c>
      <c r="AQ156" s="87">
        <f t="shared" si="18"/>
        <v>0</v>
      </c>
      <c r="AR156" s="87">
        <f t="shared" si="19"/>
        <v>0</v>
      </c>
      <c r="AS156" s="87">
        <f>IF(AND($AM156=1,$AN156=1,$U156="POS"),COUNTIFS($AM$113:AM156,1,$AN$113:AN156,1,$U$113:U156,"POS"),0)</f>
        <v>0</v>
      </c>
      <c r="AT156" s="87">
        <f>IF($AP156=1,COUNTIF($AP$113:AP156,1),0)</f>
        <v>0</v>
      </c>
      <c r="AU156" s="87">
        <f>IF($AO156=1,COUNTIF($AO$113:AO156,1),0)</f>
        <v>0</v>
      </c>
      <c r="AV156" s="87">
        <f t="shared" si="20"/>
        <v>0</v>
      </c>
      <c r="AW156" s="87">
        <f t="shared" si="21"/>
        <v>0</v>
      </c>
      <c r="AX156" s="87">
        <f t="shared" si="22"/>
        <v>0</v>
      </c>
      <c r="AY156" s="87">
        <f t="shared" si="23"/>
        <v>0</v>
      </c>
      <c r="AZ156" s="87">
        <f t="shared" si="24"/>
        <v>0</v>
      </c>
      <c r="BA156" s="87">
        <f t="shared" si="25"/>
        <v>0</v>
      </c>
      <c r="BB156" s="87">
        <f t="shared" si="26"/>
        <v>0</v>
      </c>
      <c r="BG156" s="84">
        <v>44</v>
      </c>
      <c r="BH156" s="267" t="s">
        <v>101</v>
      </c>
      <c r="BI156" s="268" t="s">
        <v>2192</v>
      </c>
      <c r="BJ156" s="257" t="s">
        <v>1</v>
      </c>
      <c r="BK156" s="269" t="s">
        <v>30</v>
      </c>
      <c r="BL156" s="269" t="s">
        <v>116</v>
      </c>
      <c r="BM156" s="270" t="s">
        <v>2322</v>
      </c>
      <c r="BN156" s="269" t="s">
        <v>2323</v>
      </c>
      <c r="BO156" s="269" t="s">
        <v>2324</v>
      </c>
      <c r="BP156" s="269" t="s">
        <v>234</v>
      </c>
      <c r="BQ156" s="269" t="s">
        <v>342</v>
      </c>
      <c r="BR156" s="269" t="s">
        <v>343</v>
      </c>
      <c r="BS156" s="269" t="s">
        <v>344</v>
      </c>
      <c r="BT156" s="269" t="s">
        <v>234</v>
      </c>
      <c r="BU156" s="269" t="s">
        <v>1589</v>
      </c>
      <c r="BV156" s="269" t="s">
        <v>1590</v>
      </c>
      <c r="BW156" s="271">
        <f t="shared" si="27"/>
        <v>0</v>
      </c>
      <c r="BX156" s="271">
        <f t="shared" si="28"/>
        <v>0</v>
      </c>
      <c r="BY156" s="271">
        <f t="shared" si="29"/>
        <v>0</v>
      </c>
      <c r="BZ156" s="271">
        <f t="shared" si="30"/>
        <v>0</v>
      </c>
      <c r="CA156" s="271">
        <f t="shared" si="31"/>
        <v>0</v>
      </c>
      <c r="CB156" s="271">
        <f t="shared" si="32"/>
        <v>0</v>
      </c>
      <c r="CC156" s="271">
        <f t="shared" si="33"/>
        <v>0</v>
      </c>
      <c r="CD156" s="271">
        <f t="shared" si="34"/>
        <v>0</v>
      </c>
      <c r="CE156" s="271">
        <f t="shared" si="35"/>
        <v>0</v>
      </c>
      <c r="CF156" s="271">
        <f t="shared" si="36"/>
        <v>0</v>
      </c>
      <c r="CG156" s="271">
        <f t="shared" si="37"/>
        <v>0</v>
      </c>
      <c r="CH156" s="271">
        <f t="shared" si="38"/>
        <v>0</v>
      </c>
      <c r="CI156" s="271">
        <f t="shared" si="39"/>
        <v>0</v>
      </c>
      <c r="CJ156" s="271">
        <f t="shared" si="40"/>
        <v>0</v>
      </c>
      <c r="CK156" s="271">
        <f t="shared" si="41"/>
        <v>0</v>
      </c>
    </row>
    <row r="157" spans="16:89" x14ac:dyDescent="0.25">
      <c r="P157" s="47" t="s">
        <v>351</v>
      </c>
      <c r="Q157" s="273" t="s">
        <v>203</v>
      </c>
      <c r="R157" s="47" t="s">
        <v>22</v>
      </c>
      <c r="S157" s="255" t="s">
        <v>5</v>
      </c>
      <c r="T157" s="47" t="s">
        <v>102</v>
      </c>
      <c r="U157" s="255" t="s">
        <v>103</v>
      </c>
      <c r="V157" s="255" t="s">
        <v>104</v>
      </c>
      <c r="W157" s="255" t="s">
        <v>104</v>
      </c>
      <c r="X157" s="255">
        <v>3</v>
      </c>
      <c r="Y157" s="255">
        <v>4</v>
      </c>
      <c r="Z157" s="67" t="s">
        <v>352</v>
      </c>
      <c r="AA157" s="257" t="s">
        <v>243</v>
      </c>
      <c r="AB157" s="257" t="s">
        <v>1947</v>
      </c>
      <c r="AC157" s="257" t="s">
        <v>141</v>
      </c>
      <c r="AD157" s="257" t="s">
        <v>142</v>
      </c>
      <c r="AE157" s="257" t="s">
        <v>143</v>
      </c>
      <c r="AF157" s="257" t="s">
        <v>137</v>
      </c>
      <c r="AG157" s="257" t="s">
        <v>138</v>
      </c>
      <c r="AH157" s="257" t="s">
        <v>139</v>
      </c>
      <c r="AI157" s="257" t="s">
        <v>140</v>
      </c>
      <c r="AJ157" s="257" t="s">
        <v>135</v>
      </c>
      <c r="AK157" s="257" t="s">
        <v>136</v>
      </c>
      <c r="AL157" s="257" t="s">
        <v>233</v>
      </c>
      <c r="AM157" s="87">
        <f t="shared" si="14"/>
        <v>0</v>
      </c>
      <c r="AN157" s="87">
        <f t="shared" si="15"/>
        <v>0</v>
      </c>
      <c r="AO157" s="87">
        <f t="shared" si="16"/>
        <v>0</v>
      </c>
      <c r="AP157" s="87">
        <f t="shared" si="17"/>
        <v>0</v>
      </c>
      <c r="AQ157" s="87">
        <f t="shared" si="18"/>
        <v>0</v>
      </c>
      <c r="AR157" s="87">
        <f t="shared" si="19"/>
        <v>0</v>
      </c>
      <c r="AS157" s="87">
        <f>IF(AND($AM157=1,$AN157=1,$U157="POS"),COUNTIFS($AM$113:AM157,1,$AN$113:AN157,1,$U$113:U157,"POS"),0)</f>
        <v>0</v>
      </c>
      <c r="AT157" s="87">
        <f>IF($AP157=1,COUNTIF($AP$113:AP157,1),0)</f>
        <v>0</v>
      </c>
      <c r="AU157" s="87">
        <f>IF($AO157=1,COUNTIF($AO$113:AO157,1),0)</f>
        <v>0</v>
      </c>
      <c r="AV157" s="87">
        <f t="shared" si="20"/>
        <v>0</v>
      </c>
      <c r="AW157" s="87">
        <f t="shared" si="21"/>
        <v>0</v>
      </c>
      <c r="AX157" s="87">
        <f t="shared" si="22"/>
        <v>0</v>
      </c>
      <c r="AY157" s="87">
        <f t="shared" si="23"/>
        <v>0</v>
      </c>
      <c r="AZ157" s="87">
        <f t="shared" si="24"/>
        <v>0</v>
      </c>
      <c r="BA157" s="87">
        <f t="shared" si="25"/>
        <v>0</v>
      </c>
      <c r="BB157" s="87">
        <f t="shared" si="26"/>
        <v>0</v>
      </c>
      <c r="BG157" s="84">
        <v>45</v>
      </c>
      <c r="BH157" s="267" t="s">
        <v>101</v>
      </c>
      <c r="BI157" s="268" t="s">
        <v>2192</v>
      </c>
      <c r="BJ157" s="257" t="s">
        <v>1</v>
      </c>
      <c r="BK157" s="269" t="s">
        <v>30</v>
      </c>
      <c r="BL157" s="269" t="s">
        <v>116</v>
      </c>
      <c r="BM157" s="270" t="s">
        <v>2325</v>
      </c>
      <c r="BN157" s="269" t="s">
        <v>2326</v>
      </c>
      <c r="BO157" s="269" t="s">
        <v>2327</v>
      </c>
      <c r="BP157" s="269" t="s">
        <v>234</v>
      </c>
      <c r="BQ157" s="269" t="s">
        <v>342</v>
      </c>
      <c r="BR157" s="269" t="s">
        <v>343</v>
      </c>
      <c r="BS157" s="269" t="s">
        <v>344</v>
      </c>
      <c r="BT157" s="269" t="s">
        <v>234</v>
      </c>
      <c r="BU157" s="269" t="s">
        <v>1589</v>
      </c>
      <c r="BV157" s="269" t="s">
        <v>1590</v>
      </c>
      <c r="BW157" s="271">
        <f t="shared" si="27"/>
        <v>0</v>
      </c>
      <c r="BX157" s="271">
        <f t="shared" si="28"/>
        <v>0</v>
      </c>
      <c r="BY157" s="271">
        <f t="shared" si="29"/>
        <v>0</v>
      </c>
      <c r="BZ157" s="271">
        <f t="shared" si="30"/>
        <v>0</v>
      </c>
      <c r="CA157" s="271">
        <f t="shared" si="31"/>
        <v>0</v>
      </c>
      <c r="CB157" s="271">
        <f t="shared" si="32"/>
        <v>0</v>
      </c>
      <c r="CC157" s="271">
        <f t="shared" si="33"/>
        <v>0</v>
      </c>
      <c r="CD157" s="271">
        <f t="shared" si="34"/>
        <v>0</v>
      </c>
      <c r="CE157" s="271">
        <f t="shared" si="35"/>
        <v>0</v>
      </c>
      <c r="CF157" s="271">
        <f t="shared" si="36"/>
        <v>0</v>
      </c>
      <c r="CG157" s="271">
        <f t="shared" si="37"/>
        <v>0</v>
      </c>
      <c r="CH157" s="271">
        <f t="shared" si="38"/>
        <v>0</v>
      </c>
      <c r="CI157" s="271">
        <f t="shared" si="39"/>
        <v>0</v>
      </c>
      <c r="CJ157" s="271">
        <f t="shared" si="40"/>
        <v>0</v>
      </c>
      <c r="CK157" s="271">
        <f t="shared" si="41"/>
        <v>0</v>
      </c>
    </row>
    <row r="158" spans="16:89" x14ac:dyDescent="0.25">
      <c r="P158" s="47" t="s">
        <v>353</v>
      </c>
      <c r="Q158" s="273" t="s">
        <v>203</v>
      </c>
      <c r="R158" s="47" t="s">
        <v>25</v>
      </c>
      <c r="S158" s="255" t="s">
        <v>5</v>
      </c>
      <c r="T158" s="47" t="s">
        <v>102</v>
      </c>
      <c r="U158" s="255" t="s">
        <v>103</v>
      </c>
      <c r="V158" s="255" t="s">
        <v>104</v>
      </c>
      <c r="W158" s="255" t="s">
        <v>104</v>
      </c>
      <c r="X158" s="255">
        <v>3</v>
      </c>
      <c r="Y158" s="255">
        <v>4</v>
      </c>
      <c r="Z158" s="67" t="s">
        <v>354</v>
      </c>
      <c r="AA158" s="257" t="s">
        <v>246</v>
      </c>
      <c r="AB158" s="257" t="s">
        <v>1948</v>
      </c>
      <c r="AC158" s="257" t="s">
        <v>1949</v>
      </c>
      <c r="AD158" s="257" t="s">
        <v>247</v>
      </c>
      <c r="AE158" s="257" t="s">
        <v>126</v>
      </c>
      <c r="AF158" s="257" t="s">
        <v>145</v>
      </c>
      <c r="AG158" s="257" t="s">
        <v>248</v>
      </c>
      <c r="AH158" s="257" t="s">
        <v>1950</v>
      </c>
      <c r="AI158" s="257" t="s">
        <v>1951</v>
      </c>
      <c r="AJ158" s="257" t="s">
        <v>144</v>
      </c>
      <c r="AK158" s="257" t="s">
        <v>249</v>
      </c>
      <c r="AL158" s="257" t="s">
        <v>1952</v>
      </c>
      <c r="AM158" s="87">
        <f t="shared" si="14"/>
        <v>0</v>
      </c>
      <c r="AN158" s="87">
        <f t="shared" si="15"/>
        <v>0</v>
      </c>
      <c r="AO158" s="87">
        <f t="shared" si="16"/>
        <v>0</v>
      </c>
      <c r="AP158" s="87">
        <f t="shared" si="17"/>
        <v>0</v>
      </c>
      <c r="AQ158" s="87">
        <f t="shared" si="18"/>
        <v>0</v>
      </c>
      <c r="AR158" s="87">
        <f t="shared" si="19"/>
        <v>0</v>
      </c>
      <c r="AS158" s="87">
        <f>IF(AND($AM158=1,$AN158=1,$U158="POS"),COUNTIFS($AM$113:AM158,1,$AN$113:AN158,1,$U$113:U158,"POS"),0)</f>
        <v>0</v>
      </c>
      <c r="AT158" s="87">
        <f>IF($AP158=1,COUNTIF($AP$113:AP158,1),0)</f>
        <v>0</v>
      </c>
      <c r="AU158" s="87">
        <f>IF($AO158=1,COUNTIF($AO$113:AO158,1),0)</f>
        <v>0</v>
      </c>
      <c r="AV158" s="87">
        <f t="shared" si="20"/>
        <v>0</v>
      </c>
      <c r="AW158" s="87">
        <f t="shared" si="21"/>
        <v>0</v>
      </c>
      <c r="AX158" s="87">
        <f t="shared" si="22"/>
        <v>0</v>
      </c>
      <c r="AY158" s="87">
        <f t="shared" si="23"/>
        <v>0</v>
      </c>
      <c r="AZ158" s="87">
        <f t="shared" si="24"/>
        <v>0</v>
      </c>
      <c r="BA158" s="87">
        <f t="shared" si="25"/>
        <v>0</v>
      </c>
      <c r="BB158" s="87">
        <f t="shared" si="26"/>
        <v>0</v>
      </c>
      <c r="BG158" s="84">
        <v>46</v>
      </c>
      <c r="BH158" s="267" t="s">
        <v>101</v>
      </c>
      <c r="BI158" s="268" t="s">
        <v>2192</v>
      </c>
      <c r="BJ158" s="257" t="s">
        <v>1</v>
      </c>
      <c r="BK158" s="269" t="s">
        <v>30</v>
      </c>
      <c r="BL158" s="269" t="s">
        <v>116</v>
      </c>
      <c r="BM158" s="270" t="s">
        <v>2328</v>
      </c>
      <c r="BN158" s="269" t="s">
        <v>2329</v>
      </c>
      <c r="BO158" s="269" t="s">
        <v>2330</v>
      </c>
      <c r="BP158" s="269" t="s">
        <v>234</v>
      </c>
      <c r="BQ158" s="269" t="s">
        <v>342</v>
      </c>
      <c r="BR158" s="269" t="s">
        <v>343</v>
      </c>
      <c r="BS158" s="269" t="s">
        <v>344</v>
      </c>
      <c r="BT158" s="269" t="s">
        <v>234</v>
      </c>
      <c r="BU158" s="269" t="s">
        <v>1589</v>
      </c>
      <c r="BV158" s="269" t="s">
        <v>1590</v>
      </c>
      <c r="BW158" s="271">
        <f t="shared" si="27"/>
        <v>0</v>
      </c>
      <c r="BX158" s="271">
        <f t="shared" si="28"/>
        <v>0</v>
      </c>
      <c r="BY158" s="271">
        <f t="shared" si="29"/>
        <v>0</v>
      </c>
      <c r="BZ158" s="271">
        <f t="shared" si="30"/>
        <v>0</v>
      </c>
      <c r="CA158" s="271">
        <f t="shared" si="31"/>
        <v>0</v>
      </c>
      <c r="CB158" s="271">
        <f t="shared" si="32"/>
        <v>0</v>
      </c>
      <c r="CC158" s="271">
        <f t="shared" si="33"/>
        <v>0</v>
      </c>
      <c r="CD158" s="271">
        <f t="shared" si="34"/>
        <v>0</v>
      </c>
      <c r="CE158" s="271">
        <f t="shared" si="35"/>
        <v>0</v>
      </c>
      <c r="CF158" s="271">
        <f t="shared" si="36"/>
        <v>0</v>
      </c>
      <c r="CG158" s="271">
        <f t="shared" si="37"/>
        <v>0</v>
      </c>
      <c r="CH158" s="271">
        <f t="shared" si="38"/>
        <v>0</v>
      </c>
      <c r="CI158" s="271">
        <f t="shared" si="39"/>
        <v>0</v>
      </c>
      <c r="CJ158" s="271">
        <f t="shared" si="40"/>
        <v>0</v>
      </c>
      <c r="CK158" s="271">
        <f t="shared" si="41"/>
        <v>0</v>
      </c>
    </row>
    <row r="159" spans="16:89" x14ac:dyDescent="0.25">
      <c r="P159" s="47" t="s">
        <v>355</v>
      </c>
      <c r="Q159" s="273" t="s">
        <v>203</v>
      </c>
      <c r="R159" s="47" t="s">
        <v>14</v>
      </c>
      <c r="S159" s="255" t="s">
        <v>5</v>
      </c>
      <c r="T159" s="47" t="s">
        <v>102</v>
      </c>
      <c r="U159" s="255" t="s">
        <v>103</v>
      </c>
      <c r="V159" s="255" t="s">
        <v>104</v>
      </c>
      <c r="W159" s="255" t="s">
        <v>104</v>
      </c>
      <c r="X159" s="255">
        <v>3</v>
      </c>
      <c r="Y159" s="255">
        <v>4</v>
      </c>
      <c r="Z159" s="67" t="s">
        <v>356</v>
      </c>
      <c r="AA159" s="257" t="s">
        <v>1953</v>
      </c>
      <c r="AB159" s="257" t="s">
        <v>252</v>
      </c>
      <c r="AC159" s="257" t="s">
        <v>146</v>
      </c>
      <c r="AD159" s="257" t="s">
        <v>1954</v>
      </c>
      <c r="AE159" s="257" t="s">
        <v>149</v>
      </c>
      <c r="AF159" s="257" t="s">
        <v>1955</v>
      </c>
      <c r="AG159" s="257" t="s">
        <v>148</v>
      </c>
      <c r="AH159" s="257" t="s">
        <v>150</v>
      </c>
      <c r="AI159" s="257" t="s">
        <v>253</v>
      </c>
      <c r="AJ159" s="257" t="s">
        <v>1956</v>
      </c>
      <c r="AK159" s="257" t="s">
        <v>1957</v>
      </c>
      <c r="AL159" s="257" t="s">
        <v>1958</v>
      </c>
      <c r="AM159" s="87">
        <f t="shared" si="14"/>
        <v>0</v>
      </c>
      <c r="AN159" s="87">
        <f t="shared" si="15"/>
        <v>0</v>
      </c>
      <c r="AO159" s="87">
        <f t="shared" si="16"/>
        <v>0</v>
      </c>
      <c r="AP159" s="87">
        <f t="shared" si="17"/>
        <v>0</v>
      </c>
      <c r="AQ159" s="87">
        <f t="shared" si="18"/>
        <v>0</v>
      </c>
      <c r="AR159" s="87">
        <f t="shared" si="19"/>
        <v>0</v>
      </c>
      <c r="AS159" s="87">
        <f>IF(AND($AM159=1,$AN159=1,$U159="POS"),COUNTIFS($AM$113:AM159,1,$AN$113:AN159,1,$U$113:U159,"POS"),0)</f>
        <v>0</v>
      </c>
      <c r="AT159" s="87">
        <f>IF($AP159=1,COUNTIF($AP$113:AP159,1),0)</f>
        <v>0</v>
      </c>
      <c r="AU159" s="87">
        <f>IF($AO159=1,COUNTIF($AO$113:AO159,1),0)</f>
        <v>0</v>
      </c>
      <c r="AV159" s="87">
        <f t="shared" si="20"/>
        <v>0</v>
      </c>
      <c r="AW159" s="87">
        <f t="shared" si="21"/>
        <v>0</v>
      </c>
      <c r="AX159" s="87">
        <f t="shared" si="22"/>
        <v>0</v>
      </c>
      <c r="AY159" s="87">
        <f t="shared" si="23"/>
        <v>0</v>
      </c>
      <c r="AZ159" s="87">
        <f t="shared" si="24"/>
        <v>0</v>
      </c>
      <c r="BA159" s="87">
        <f t="shared" si="25"/>
        <v>0</v>
      </c>
      <c r="BB159" s="87">
        <f t="shared" si="26"/>
        <v>0</v>
      </c>
      <c r="BG159" s="84">
        <v>47</v>
      </c>
      <c r="BH159" s="267" t="s">
        <v>101</v>
      </c>
      <c r="BI159" s="268" t="s">
        <v>2192</v>
      </c>
      <c r="BJ159" s="257" t="s">
        <v>1</v>
      </c>
      <c r="BK159" s="269" t="s">
        <v>30</v>
      </c>
      <c r="BL159" s="269" t="s">
        <v>116</v>
      </c>
      <c r="BM159" s="270" t="s">
        <v>2331</v>
      </c>
      <c r="BN159" s="269" t="s">
        <v>2332</v>
      </c>
      <c r="BO159" s="269" t="s">
        <v>2333</v>
      </c>
      <c r="BP159" s="269" t="s">
        <v>234</v>
      </c>
      <c r="BQ159" s="269" t="s">
        <v>342</v>
      </c>
      <c r="BR159" s="269" t="s">
        <v>343</v>
      </c>
      <c r="BS159" s="269" t="s">
        <v>344</v>
      </c>
      <c r="BT159" s="269" t="s">
        <v>234</v>
      </c>
      <c r="BU159" s="269" t="s">
        <v>1589</v>
      </c>
      <c r="BV159" s="269" t="s">
        <v>1590</v>
      </c>
      <c r="BW159" s="271">
        <f t="shared" si="27"/>
        <v>0</v>
      </c>
      <c r="BX159" s="271">
        <f t="shared" si="28"/>
        <v>0</v>
      </c>
      <c r="BY159" s="271">
        <f t="shared" si="29"/>
        <v>0</v>
      </c>
      <c r="BZ159" s="271">
        <f t="shared" si="30"/>
        <v>0</v>
      </c>
      <c r="CA159" s="271">
        <f t="shared" si="31"/>
        <v>0</v>
      </c>
      <c r="CB159" s="271">
        <f t="shared" si="32"/>
        <v>0</v>
      </c>
      <c r="CC159" s="271">
        <f t="shared" si="33"/>
        <v>0</v>
      </c>
      <c r="CD159" s="271">
        <f t="shared" si="34"/>
        <v>0</v>
      </c>
      <c r="CE159" s="271">
        <f t="shared" si="35"/>
        <v>0</v>
      </c>
      <c r="CF159" s="271">
        <f t="shared" si="36"/>
        <v>0</v>
      </c>
      <c r="CG159" s="271">
        <f t="shared" si="37"/>
        <v>0</v>
      </c>
      <c r="CH159" s="271">
        <f t="shared" si="38"/>
        <v>0</v>
      </c>
      <c r="CI159" s="271">
        <f t="shared" si="39"/>
        <v>0</v>
      </c>
      <c r="CJ159" s="271">
        <f t="shared" si="40"/>
        <v>0</v>
      </c>
      <c r="CK159" s="271">
        <f t="shared" si="41"/>
        <v>0</v>
      </c>
    </row>
    <row r="160" spans="16:89" x14ac:dyDescent="0.25">
      <c r="P160" s="47" t="s">
        <v>357</v>
      </c>
      <c r="Q160" s="273" t="s">
        <v>203</v>
      </c>
      <c r="R160" s="47" t="s">
        <v>26</v>
      </c>
      <c r="S160" s="255" t="s">
        <v>5</v>
      </c>
      <c r="T160" s="47" t="s">
        <v>102</v>
      </c>
      <c r="U160" s="255" t="s">
        <v>103</v>
      </c>
      <c r="V160" s="255" t="s">
        <v>104</v>
      </c>
      <c r="W160" s="255" t="s">
        <v>104</v>
      </c>
      <c r="X160" s="255">
        <v>3</v>
      </c>
      <c r="Y160" s="255">
        <v>4</v>
      </c>
      <c r="Z160" s="67" t="s">
        <v>358</v>
      </c>
      <c r="AA160" s="257" t="s">
        <v>153</v>
      </c>
      <c r="AB160" s="257" t="s">
        <v>152</v>
      </c>
      <c r="AC160" s="257" t="s">
        <v>156</v>
      </c>
      <c r="AD160" s="257" t="s">
        <v>157</v>
      </c>
      <c r="AE160" s="257" t="s">
        <v>158</v>
      </c>
      <c r="AF160" s="257" t="s">
        <v>1959</v>
      </c>
      <c r="AG160" s="257" t="s">
        <v>159</v>
      </c>
      <c r="AH160" s="257" t="s">
        <v>1960</v>
      </c>
      <c r="AI160" s="257" t="s">
        <v>256</v>
      </c>
      <c r="AJ160" s="257" t="s">
        <v>1961</v>
      </c>
      <c r="AK160" s="257" t="s">
        <v>177</v>
      </c>
      <c r="AL160" s="257" t="s">
        <v>139</v>
      </c>
      <c r="AM160" s="87">
        <f t="shared" si="14"/>
        <v>0</v>
      </c>
      <c r="AN160" s="87">
        <f t="shared" si="15"/>
        <v>0</v>
      </c>
      <c r="AO160" s="87">
        <f t="shared" si="16"/>
        <v>0</v>
      </c>
      <c r="AP160" s="87">
        <f t="shared" si="17"/>
        <v>0</v>
      </c>
      <c r="AQ160" s="87">
        <f t="shared" si="18"/>
        <v>0</v>
      </c>
      <c r="AR160" s="87">
        <f t="shared" si="19"/>
        <v>0</v>
      </c>
      <c r="AS160" s="87">
        <f>IF(AND($AM160=1,$AN160=1,$U160="POS"),COUNTIFS($AM$113:AM160,1,$AN$113:AN160,1,$U$113:U160,"POS"),0)</f>
        <v>0</v>
      </c>
      <c r="AT160" s="87">
        <f>IF($AP160=1,COUNTIF($AP$113:AP160,1),0)</f>
        <v>0</v>
      </c>
      <c r="AU160" s="87">
        <f>IF($AO160=1,COUNTIF($AO$113:AO160,1),0)</f>
        <v>0</v>
      </c>
      <c r="AV160" s="87">
        <f t="shared" si="20"/>
        <v>0</v>
      </c>
      <c r="AW160" s="87">
        <f t="shared" si="21"/>
        <v>0</v>
      </c>
      <c r="AX160" s="87">
        <f t="shared" si="22"/>
        <v>0</v>
      </c>
      <c r="AY160" s="87">
        <f t="shared" si="23"/>
        <v>0</v>
      </c>
      <c r="AZ160" s="87">
        <f t="shared" si="24"/>
        <v>0</v>
      </c>
      <c r="BA160" s="87">
        <f t="shared" si="25"/>
        <v>0</v>
      </c>
      <c r="BB160" s="87">
        <f t="shared" si="26"/>
        <v>0</v>
      </c>
      <c r="BG160" s="84">
        <v>48</v>
      </c>
      <c r="BH160" s="267" t="s">
        <v>101</v>
      </c>
      <c r="BI160" s="268" t="s">
        <v>2192</v>
      </c>
      <c r="BJ160" s="257" t="s">
        <v>1</v>
      </c>
      <c r="BK160" s="269" t="s">
        <v>30</v>
      </c>
      <c r="BL160" s="269" t="s">
        <v>116</v>
      </c>
      <c r="BM160" s="270" t="s">
        <v>2334</v>
      </c>
      <c r="BN160" s="269" t="s">
        <v>2335</v>
      </c>
      <c r="BO160" s="269" t="s">
        <v>2336</v>
      </c>
      <c r="BP160" s="269" t="s">
        <v>234</v>
      </c>
      <c r="BQ160" s="269" t="s">
        <v>342</v>
      </c>
      <c r="BR160" s="269" t="s">
        <v>343</v>
      </c>
      <c r="BS160" s="269" t="s">
        <v>344</v>
      </c>
      <c r="BT160" s="269" t="s">
        <v>234</v>
      </c>
      <c r="BU160" s="269" t="s">
        <v>1589</v>
      </c>
      <c r="BV160" s="269" t="s">
        <v>1590</v>
      </c>
      <c r="BW160" s="271">
        <f t="shared" si="27"/>
        <v>0</v>
      </c>
      <c r="BX160" s="271">
        <f t="shared" si="28"/>
        <v>0</v>
      </c>
      <c r="BY160" s="271">
        <f t="shared" si="29"/>
        <v>0</v>
      </c>
      <c r="BZ160" s="271">
        <f t="shared" si="30"/>
        <v>0</v>
      </c>
      <c r="CA160" s="271">
        <f t="shared" si="31"/>
        <v>0</v>
      </c>
      <c r="CB160" s="271">
        <f t="shared" si="32"/>
        <v>0</v>
      </c>
      <c r="CC160" s="271">
        <f t="shared" si="33"/>
        <v>0</v>
      </c>
      <c r="CD160" s="271">
        <f t="shared" si="34"/>
        <v>0</v>
      </c>
      <c r="CE160" s="271">
        <f t="shared" si="35"/>
        <v>0</v>
      </c>
      <c r="CF160" s="271">
        <f t="shared" si="36"/>
        <v>0</v>
      </c>
      <c r="CG160" s="271">
        <f t="shared" si="37"/>
        <v>0</v>
      </c>
      <c r="CH160" s="271">
        <f t="shared" si="38"/>
        <v>0</v>
      </c>
      <c r="CI160" s="271">
        <f t="shared" si="39"/>
        <v>0</v>
      </c>
      <c r="CJ160" s="271">
        <f t="shared" si="40"/>
        <v>0</v>
      </c>
      <c r="CK160" s="271">
        <f t="shared" si="41"/>
        <v>0</v>
      </c>
    </row>
    <row r="161" spans="16:89" x14ac:dyDescent="0.25">
      <c r="P161" s="47" t="s">
        <v>359</v>
      </c>
      <c r="Q161" s="273" t="s">
        <v>203</v>
      </c>
      <c r="R161" s="47" t="s">
        <v>129</v>
      </c>
      <c r="S161" s="255" t="s">
        <v>5</v>
      </c>
      <c r="T161" s="47" t="s">
        <v>102</v>
      </c>
      <c r="U161" s="255" t="s">
        <v>103</v>
      </c>
      <c r="V161" s="255" t="s">
        <v>104</v>
      </c>
      <c r="W161" s="255" t="s">
        <v>104</v>
      </c>
      <c r="X161" s="255">
        <v>3</v>
      </c>
      <c r="Y161" s="255">
        <v>4</v>
      </c>
      <c r="Z161" s="67" t="s">
        <v>360</v>
      </c>
      <c r="AA161" s="257" t="s">
        <v>1962</v>
      </c>
      <c r="AB161" s="257" t="s">
        <v>162</v>
      </c>
      <c r="AC161" s="257" t="s">
        <v>259</v>
      </c>
      <c r="AD161" s="257" t="s">
        <v>1963</v>
      </c>
      <c r="AE161" s="257" t="s">
        <v>1964</v>
      </c>
      <c r="AF161" s="257" t="s">
        <v>1965</v>
      </c>
      <c r="AG161" s="257" t="s">
        <v>125</v>
      </c>
      <c r="AH161" s="257" t="s">
        <v>126</v>
      </c>
      <c r="AI161" s="257" t="s">
        <v>1966</v>
      </c>
      <c r="AJ161" s="257" t="s">
        <v>1967</v>
      </c>
      <c r="AK161" s="257" t="s">
        <v>179</v>
      </c>
      <c r="AL161" s="257" t="s">
        <v>177</v>
      </c>
      <c r="AM161" s="87">
        <f t="shared" si="14"/>
        <v>0</v>
      </c>
      <c r="AN161" s="87">
        <f t="shared" si="15"/>
        <v>0</v>
      </c>
      <c r="AO161" s="87">
        <f t="shared" si="16"/>
        <v>0</v>
      </c>
      <c r="AP161" s="87">
        <f t="shared" si="17"/>
        <v>0</v>
      </c>
      <c r="AQ161" s="87">
        <f t="shared" si="18"/>
        <v>0</v>
      </c>
      <c r="AR161" s="87">
        <f t="shared" si="19"/>
        <v>0</v>
      </c>
      <c r="AS161" s="87">
        <f>IF(AND($AM161=1,$AN161=1,$U161="POS"),COUNTIFS($AM$113:AM161,1,$AN$113:AN161,1,$U$113:U161,"POS"),0)</f>
        <v>0</v>
      </c>
      <c r="AT161" s="87">
        <f>IF($AP161=1,COUNTIF($AP$113:AP161,1),0)</f>
        <v>0</v>
      </c>
      <c r="AU161" s="87">
        <f>IF($AO161=1,COUNTIF($AO$113:AO161,1),0)</f>
        <v>0</v>
      </c>
      <c r="AV161" s="87">
        <f t="shared" si="20"/>
        <v>0</v>
      </c>
      <c r="AW161" s="87">
        <f t="shared" si="21"/>
        <v>0</v>
      </c>
      <c r="AX161" s="87">
        <f t="shared" si="22"/>
        <v>0</v>
      </c>
      <c r="AY161" s="87">
        <f t="shared" si="23"/>
        <v>0</v>
      </c>
      <c r="AZ161" s="87">
        <f t="shared" si="24"/>
        <v>0</v>
      </c>
      <c r="BA161" s="87">
        <f t="shared" si="25"/>
        <v>0</v>
      </c>
      <c r="BB161" s="87">
        <f t="shared" si="26"/>
        <v>0</v>
      </c>
      <c r="BG161" s="84">
        <v>49</v>
      </c>
      <c r="BH161" s="267" t="s">
        <v>101</v>
      </c>
      <c r="BI161" s="268" t="s">
        <v>2192</v>
      </c>
      <c r="BJ161" s="257" t="s">
        <v>1</v>
      </c>
      <c r="BK161" s="269" t="s">
        <v>30</v>
      </c>
      <c r="BL161" s="269" t="s">
        <v>116</v>
      </c>
      <c r="BM161" s="270" t="s">
        <v>2337</v>
      </c>
      <c r="BN161" s="269" t="s">
        <v>2338</v>
      </c>
      <c r="BO161" s="269" t="s">
        <v>2339</v>
      </c>
      <c r="BP161" s="269" t="s">
        <v>234</v>
      </c>
      <c r="BQ161" s="269" t="s">
        <v>342</v>
      </c>
      <c r="BR161" s="269" t="s">
        <v>343</v>
      </c>
      <c r="BS161" s="269" t="s">
        <v>344</v>
      </c>
      <c r="BT161" s="269" t="s">
        <v>234</v>
      </c>
      <c r="BU161" s="269" t="s">
        <v>1589</v>
      </c>
      <c r="BV161" s="269" t="s">
        <v>1590</v>
      </c>
      <c r="BW161" s="271">
        <f t="shared" si="27"/>
        <v>0</v>
      </c>
      <c r="BX161" s="271">
        <f t="shared" si="28"/>
        <v>0</v>
      </c>
      <c r="BY161" s="271">
        <f t="shared" si="29"/>
        <v>0</v>
      </c>
      <c r="BZ161" s="271">
        <f t="shared" si="30"/>
        <v>0</v>
      </c>
      <c r="CA161" s="271">
        <f t="shared" si="31"/>
        <v>0</v>
      </c>
      <c r="CB161" s="271">
        <f t="shared" si="32"/>
        <v>0</v>
      </c>
      <c r="CC161" s="271">
        <f t="shared" si="33"/>
        <v>0</v>
      </c>
      <c r="CD161" s="271">
        <f t="shared" si="34"/>
        <v>0</v>
      </c>
      <c r="CE161" s="271">
        <f t="shared" si="35"/>
        <v>0</v>
      </c>
      <c r="CF161" s="271">
        <f t="shared" si="36"/>
        <v>0</v>
      </c>
      <c r="CG161" s="271">
        <f t="shared" si="37"/>
        <v>0</v>
      </c>
      <c r="CH161" s="271">
        <f t="shared" si="38"/>
        <v>0</v>
      </c>
      <c r="CI161" s="271">
        <f t="shared" si="39"/>
        <v>0</v>
      </c>
      <c r="CJ161" s="271">
        <f t="shared" si="40"/>
        <v>0</v>
      </c>
      <c r="CK161" s="271">
        <f t="shared" si="41"/>
        <v>0</v>
      </c>
    </row>
    <row r="162" spans="16:89" x14ac:dyDescent="0.25">
      <c r="P162" s="47" t="s">
        <v>361</v>
      </c>
      <c r="Q162" s="273" t="s">
        <v>203</v>
      </c>
      <c r="R162" s="47" t="s">
        <v>27</v>
      </c>
      <c r="S162" s="255" t="s">
        <v>5</v>
      </c>
      <c r="T162" s="47" t="s">
        <v>102</v>
      </c>
      <c r="U162" s="255" t="s">
        <v>103</v>
      </c>
      <c r="V162" s="255" t="s">
        <v>104</v>
      </c>
      <c r="W162" s="255" t="s">
        <v>104</v>
      </c>
      <c r="X162" s="255">
        <v>3</v>
      </c>
      <c r="Y162" s="255">
        <v>4</v>
      </c>
      <c r="Z162" s="67" t="s">
        <v>362</v>
      </c>
      <c r="AA162" s="257" t="s">
        <v>1968</v>
      </c>
      <c r="AB162" s="257" t="s">
        <v>164</v>
      </c>
      <c r="AC162" s="257" t="s">
        <v>167</v>
      </c>
      <c r="AD162" s="257" t="s">
        <v>1969</v>
      </c>
      <c r="AE162" s="257" t="s">
        <v>1970</v>
      </c>
      <c r="AF162" s="257" t="s">
        <v>1971</v>
      </c>
      <c r="AG162" s="257" t="s">
        <v>218</v>
      </c>
      <c r="AH162" s="257" t="s">
        <v>165</v>
      </c>
      <c r="AI162" s="257" t="s">
        <v>1972</v>
      </c>
      <c r="AJ162" s="257" t="s">
        <v>154</v>
      </c>
      <c r="AK162" s="257" t="s">
        <v>163</v>
      </c>
      <c r="AL162" s="257" t="s">
        <v>166</v>
      </c>
      <c r="AM162" s="87">
        <f t="shared" si="14"/>
        <v>0</v>
      </c>
      <c r="AN162" s="87">
        <f t="shared" si="15"/>
        <v>0</v>
      </c>
      <c r="AO162" s="87">
        <f t="shared" si="16"/>
        <v>0</v>
      </c>
      <c r="AP162" s="87">
        <f t="shared" si="17"/>
        <v>0</v>
      </c>
      <c r="AQ162" s="87">
        <f t="shared" si="18"/>
        <v>0</v>
      </c>
      <c r="AR162" s="87">
        <f t="shared" si="19"/>
        <v>0</v>
      </c>
      <c r="AS162" s="87">
        <f>IF(AND($AM162=1,$AN162=1,$U162="POS"),COUNTIFS($AM$113:AM162,1,$AN$113:AN162,1,$U$113:U162,"POS"),0)</f>
        <v>0</v>
      </c>
      <c r="AT162" s="87">
        <f>IF($AP162=1,COUNTIF($AP$113:AP162,1),0)</f>
        <v>0</v>
      </c>
      <c r="AU162" s="87">
        <f>IF($AO162=1,COUNTIF($AO$113:AO162,1),0)</f>
        <v>0</v>
      </c>
      <c r="AV162" s="87">
        <f t="shared" si="20"/>
        <v>0</v>
      </c>
      <c r="AW162" s="87">
        <f t="shared" si="21"/>
        <v>0</v>
      </c>
      <c r="AX162" s="87">
        <f t="shared" si="22"/>
        <v>0</v>
      </c>
      <c r="AY162" s="87">
        <f t="shared" si="23"/>
        <v>0</v>
      </c>
      <c r="AZ162" s="87">
        <f t="shared" si="24"/>
        <v>0</v>
      </c>
      <c r="BA162" s="87">
        <f t="shared" si="25"/>
        <v>0</v>
      </c>
      <c r="BB162" s="87">
        <f t="shared" si="26"/>
        <v>0</v>
      </c>
      <c r="BG162" s="84">
        <v>50</v>
      </c>
      <c r="BH162" s="267" t="s">
        <v>101</v>
      </c>
      <c r="BI162" s="268" t="s">
        <v>2192</v>
      </c>
      <c r="BJ162" s="257" t="s">
        <v>1</v>
      </c>
      <c r="BK162" s="269" t="s">
        <v>30</v>
      </c>
      <c r="BL162" s="269" t="s">
        <v>116</v>
      </c>
      <c r="BM162" s="270" t="s">
        <v>2340</v>
      </c>
      <c r="BN162" s="269" t="s">
        <v>2341</v>
      </c>
      <c r="BO162" s="269" t="s">
        <v>2342</v>
      </c>
      <c r="BP162" s="269" t="s">
        <v>234</v>
      </c>
      <c r="BQ162" s="269" t="s">
        <v>342</v>
      </c>
      <c r="BR162" s="269" t="s">
        <v>343</v>
      </c>
      <c r="BS162" s="269" t="s">
        <v>344</v>
      </c>
      <c r="BT162" s="269" t="s">
        <v>234</v>
      </c>
      <c r="BU162" s="269" t="s">
        <v>1589</v>
      </c>
      <c r="BV162" s="269" t="s">
        <v>1590</v>
      </c>
      <c r="BW162" s="271">
        <f t="shared" si="27"/>
        <v>0</v>
      </c>
      <c r="BX162" s="271">
        <f t="shared" si="28"/>
        <v>0</v>
      </c>
      <c r="BY162" s="271">
        <f t="shared" si="29"/>
        <v>0</v>
      </c>
      <c r="BZ162" s="271">
        <f t="shared" si="30"/>
        <v>0</v>
      </c>
      <c r="CA162" s="271">
        <f t="shared" si="31"/>
        <v>0</v>
      </c>
      <c r="CB162" s="271">
        <f t="shared" si="32"/>
        <v>0</v>
      </c>
      <c r="CC162" s="271">
        <f t="shared" si="33"/>
        <v>0</v>
      </c>
      <c r="CD162" s="271">
        <f t="shared" si="34"/>
        <v>0</v>
      </c>
      <c r="CE162" s="271">
        <f t="shared" si="35"/>
        <v>0</v>
      </c>
      <c r="CF162" s="271">
        <f t="shared" si="36"/>
        <v>0</v>
      </c>
      <c r="CG162" s="271">
        <f t="shared" si="37"/>
        <v>0</v>
      </c>
      <c r="CH162" s="271">
        <f t="shared" si="38"/>
        <v>0</v>
      </c>
      <c r="CI162" s="271">
        <f t="shared" si="39"/>
        <v>0</v>
      </c>
      <c r="CJ162" s="271">
        <f t="shared" si="40"/>
        <v>0</v>
      </c>
      <c r="CK162" s="271">
        <f t="shared" si="41"/>
        <v>0</v>
      </c>
    </row>
    <row r="163" spans="16:89" x14ac:dyDescent="0.25">
      <c r="P163" s="47" t="s">
        <v>363</v>
      </c>
      <c r="Q163" s="273" t="s">
        <v>203</v>
      </c>
      <c r="R163" s="47" t="s">
        <v>31</v>
      </c>
      <c r="S163" s="255" t="s">
        <v>5</v>
      </c>
      <c r="T163" s="47" t="s">
        <v>130</v>
      </c>
      <c r="U163" s="255" t="s">
        <v>103</v>
      </c>
      <c r="V163" s="255" t="s">
        <v>104</v>
      </c>
      <c r="W163" s="255" t="s">
        <v>104</v>
      </c>
      <c r="X163" s="255">
        <v>3</v>
      </c>
      <c r="Y163" s="255">
        <v>4</v>
      </c>
      <c r="Z163" s="67" t="s">
        <v>364</v>
      </c>
      <c r="AA163" s="257" t="s">
        <v>170</v>
      </c>
      <c r="AB163" s="257" t="s">
        <v>132</v>
      </c>
      <c r="AC163" s="257" t="s">
        <v>131</v>
      </c>
      <c r="AD163" s="257" t="s">
        <v>171</v>
      </c>
      <c r="AE163" s="257" t="s">
        <v>264</v>
      </c>
      <c r="AF163" s="257" t="s">
        <v>133</v>
      </c>
      <c r="AG163" s="257" t="s">
        <v>122</v>
      </c>
      <c r="AH163" s="257" t="s">
        <v>123</v>
      </c>
      <c r="AI163" s="257" t="s">
        <v>1973</v>
      </c>
      <c r="AJ163" s="257" t="s">
        <v>134</v>
      </c>
      <c r="AK163" s="257" t="s">
        <v>172</v>
      </c>
      <c r="AL163" s="257" t="s">
        <v>168</v>
      </c>
      <c r="AM163" s="87">
        <f t="shared" si="14"/>
        <v>0</v>
      </c>
      <c r="AN163" s="87">
        <f t="shared" si="15"/>
        <v>0</v>
      </c>
      <c r="AO163" s="87">
        <f t="shared" si="16"/>
        <v>0</v>
      </c>
      <c r="AP163" s="87">
        <f t="shared" si="17"/>
        <v>0</v>
      </c>
      <c r="AQ163" s="87">
        <f t="shared" si="18"/>
        <v>0</v>
      </c>
      <c r="AR163" s="87">
        <f t="shared" si="19"/>
        <v>0</v>
      </c>
      <c r="AS163" s="87">
        <f>IF(AND($AM163=1,$AN163=1,$U163="POS"),COUNTIFS($AM$113:AM163,1,$AN$113:AN163,1,$U$113:U163,"POS"),0)</f>
        <v>0</v>
      </c>
      <c r="AT163" s="87">
        <f>IF($AP163=1,COUNTIF($AP$113:AP163,1),0)</f>
        <v>0</v>
      </c>
      <c r="AU163" s="87">
        <f>IF($AO163=1,COUNTIF($AO$113:AO163,1),0)</f>
        <v>0</v>
      </c>
      <c r="AV163" s="87">
        <f t="shared" si="20"/>
        <v>0</v>
      </c>
      <c r="AW163" s="87">
        <f t="shared" si="21"/>
        <v>0</v>
      </c>
      <c r="AX163" s="87">
        <f t="shared" si="22"/>
        <v>0</v>
      </c>
      <c r="AY163" s="87">
        <f t="shared" si="23"/>
        <v>0</v>
      </c>
      <c r="AZ163" s="87">
        <f t="shared" si="24"/>
        <v>0</v>
      </c>
      <c r="BA163" s="87">
        <f t="shared" si="25"/>
        <v>0</v>
      </c>
      <c r="BB163" s="87">
        <f t="shared" si="26"/>
        <v>0</v>
      </c>
      <c r="BG163" s="84">
        <v>51</v>
      </c>
      <c r="BH163" s="267" t="s">
        <v>101</v>
      </c>
      <c r="BI163" s="268" t="s">
        <v>2192</v>
      </c>
      <c r="BJ163" s="257" t="s">
        <v>4</v>
      </c>
      <c r="BK163" s="269" t="s">
        <v>30</v>
      </c>
      <c r="BL163" s="269" t="s">
        <v>116</v>
      </c>
      <c r="BM163" s="270" t="s">
        <v>2343</v>
      </c>
      <c r="BN163" s="269" t="s">
        <v>2344</v>
      </c>
      <c r="BO163" s="269" t="s">
        <v>2345</v>
      </c>
      <c r="BP163" s="269" t="s">
        <v>234</v>
      </c>
      <c r="BQ163" s="269" t="s">
        <v>342</v>
      </c>
      <c r="BR163" s="269" t="s">
        <v>343</v>
      </c>
      <c r="BS163" s="269" t="s">
        <v>344</v>
      </c>
      <c r="BT163" s="269" t="s">
        <v>234</v>
      </c>
      <c r="BU163" s="269" t="s">
        <v>1589</v>
      </c>
      <c r="BV163" s="269" t="s">
        <v>1590</v>
      </c>
      <c r="BW163" s="271">
        <f t="shared" si="27"/>
        <v>0</v>
      </c>
      <c r="BX163" s="271">
        <f t="shared" si="28"/>
        <v>0</v>
      </c>
      <c r="BY163" s="271">
        <f t="shared" si="29"/>
        <v>0</v>
      </c>
      <c r="BZ163" s="271">
        <f t="shared" si="30"/>
        <v>0</v>
      </c>
      <c r="CA163" s="271">
        <f t="shared" si="31"/>
        <v>0</v>
      </c>
      <c r="CB163" s="271">
        <f t="shared" si="32"/>
        <v>0</v>
      </c>
      <c r="CC163" s="271">
        <f t="shared" si="33"/>
        <v>0</v>
      </c>
      <c r="CD163" s="271">
        <f t="shared" si="34"/>
        <v>0</v>
      </c>
      <c r="CE163" s="271">
        <f t="shared" si="35"/>
        <v>0</v>
      </c>
      <c r="CF163" s="271">
        <f t="shared" si="36"/>
        <v>0</v>
      </c>
      <c r="CG163" s="271">
        <f t="shared" si="37"/>
        <v>0</v>
      </c>
      <c r="CH163" s="271">
        <f t="shared" si="38"/>
        <v>0</v>
      </c>
      <c r="CI163" s="271">
        <f t="shared" si="39"/>
        <v>0</v>
      </c>
      <c r="CJ163" s="271">
        <f t="shared" si="40"/>
        <v>0</v>
      </c>
      <c r="CK163" s="271">
        <f t="shared" si="41"/>
        <v>0</v>
      </c>
    </row>
    <row r="164" spans="16:89" x14ac:dyDescent="0.25">
      <c r="P164" s="47" t="s">
        <v>365</v>
      </c>
      <c r="Q164" s="273" t="s">
        <v>203</v>
      </c>
      <c r="R164" s="47" t="s">
        <v>32</v>
      </c>
      <c r="S164" s="255" t="s">
        <v>5</v>
      </c>
      <c r="T164" s="47" t="s">
        <v>130</v>
      </c>
      <c r="U164" s="255" t="s">
        <v>103</v>
      </c>
      <c r="V164" s="255" t="s">
        <v>104</v>
      </c>
      <c r="W164" s="255" t="s">
        <v>104</v>
      </c>
      <c r="X164" s="255">
        <v>3</v>
      </c>
      <c r="Y164" s="255">
        <v>4</v>
      </c>
      <c r="Z164" s="67" t="s">
        <v>366</v>
      </c>
      <c r="AA164" s="257" t="s">
        <v>176</v>
      </c>
      <c r="AB164" s="257" t="s">
        <v>1974</v>
      </c>
      <c r="AC164" s="257" t="s">
        <v>287</v>
      </c>
      <c r="AD164" s="257" t="s">
        <v>178</v>
      </c>
      <c r="AE164" s="257" t="s">
        <v>174</v>
      </c>
      <c r="AF164" s="257" t="s">
        <v>173</v>
      </c>
      <c r="AG164" s="257" t="s">
        <v>1975</v>
      </c>
      <c r="AH164" s="257" t="s">
        <v>1976</v>
      </c>
      <c r="AI164" s="257" t="s">
        <v>145</v>
      </c>
      <c r="AJ164" s="257" t="s">
        <v>182</v>
      </c>
      <c r="AK164" s="257" t="s">
        <v>181</v>
      </c>
      <c r="AL164" s="257" t="s">
        <v>179</v>
      </c>
      <c r="AM164" s="87">
        <f t="shared" si="14"/>
        <v>0</v>
      </c>
      <c r="AN164" s="87">
        <f t="shared" si="15"/>
        <v>0</v>
      </c>
      <c r="AO164" s="87">
        <f t="shared" si="16"/>
        <v>0</v>
      </c>
      <c r="AP164" s="87">
        <f t="shared" si="17"/>
        <v>0</v>
      </c>
      <c r="AQ164" s="87">
        <f t="shared" si="18"/>
        <v>0</v>
      </c>
      <c r="AR164" s="87">
        <f t="shared" si="19"/>
        <v>0</v>
      </c>
      <c r="AS164" s="87">
        <f>IF(AND($AM164=1,$AN164=1,$U164="POS"),COUNTIFS($AM$113:AM164,1,$AN$113:AN164,1,$U$113:U164,"POS"),0)</f>
        <v>0</v>
      </c>
      <c r="AT164" s="87">
        <f>IF($AP164=1,COUNTIF($AP$113:AP164,1),0)</f>
        <v>0</v>
      </c>
      <c r="AU164" s="87">
        <f>IF($AO164=1,COUNTIF($AO$113:AO164,1),0)</f>
        <v>0</v>
      </c>
      <c r="AV164" s="87">
        <f t="shared" si="20"/>
        <v>0</v>
      </c>
      <c r="AW164" s="87">
        <f t="shared" si="21"/>
        <v>0</v>
      </c>
      <c r="AX164" s="87">
        <f t="shared" si="22"/>
        <v>0</v>
      </c>
      <c r="AY164" s="87">
        <f t="shared" si="23"/>
        <v>0</v>
      </c>
      <c r="AZ164" s="87">
        <f t="shared" si="24"/>
        <v>0</v>
      </c>
      <c r="BA164" s="87">
        <f t="shared" si="25"/>
        <v>0</v>
      </c>
      <c r="BB164" s="87">
        <f t="shared" si="26"/>
        <v>0</v>
      </c>
      <c r="BG164" s="84">
        <v>52</v>
      </c>
      <c r="BH164" s="267" t="s">
        <v>101</v>
      </c>
      <c r="BI164" s="268" t="s">
        <v>2192</v>
      </c>
      <c r="BJ164" s="257" t="s">
        <v>4</v>
      </c>
      <c r="BK164" s="269" t="s">
        <v>30</v>
      </c>
      <c r="BL164" s="269" t="s">
        <v>116</v>
      </c>
      <c r="BM164" s="270" t="s">
        <v>2346</v>
      </c>
      <c r="BN164" s="269" t="s">
        <v>2347</v>
      </c>
      <c r="BO164" s="269" t="s">
        <v>2348</v>
      </c>
      <c r="BP164" s="269" t="s">
        <v>234</v>
      </c>
      <c r="BQ164" s="269" t="s">
        <v>342</v>
      </c>
      <c r="BR164" s="269" t="s">
        <v>343</v>
      </c>
      <c r="BS164" s="269" t="s">
        <v>344</v>
      </c>
      <c r="BT164" s="269" t="s">
        <v>234</v>
      </c>
      <c r="BU164" s="269" t="s">
        <v>1589</v>
      </c>
      <c r="BV164" s="269" t="s">
        <v>1590</v>
      </c>
      <c r="BW164" s="271">
        <f t="shared" si="27"/>
        <v>0</v>
      </c>
      <c r="BX164" s="271">
        <f t="shared" si="28"/>
        <v>0</v>
      </c>
      <c r="BY164" s="271">
        <f t="shared" si="29"/>
        <v>0</v>
      </c>
      <c r="BZ164" s="271">
        <f t="shared" si="30"/>
        <v>0</v>
      </c>
      <c r="CA164" s="271">
        <f t="shared" si="31"/>
        <v>0</v>
      </c>
      <c r="CB164" s="271">
        <f t="shared" si="32"/>
        <v>0</v>
      </c>
      <c r="CC164" s="271">
        <f t="shared" si="33"/>
        <v>0</v>
      </c>
      <c r="CD164" s="271">
        <f t="shared" si="34"/>
        <v>0</v>
      </c>
      <c r="CE164" s="271">
        <f t="shared" si="35"/>
        <v>0</v>
      </c>
      <c r="CF164" s="271">
        <f t="shared" si="36"/>
        <v>0</v>
      </c>
      <c r="CG164" s="271">
        <f t="shared" si="37"/>
        <v>0</v>
      </c>
      <c r="CH164" s="271">
        <f t="shared" si="38"/>
        <v>0</v>
      </c>
      <c r="CI164" s="271">
        <f t="shared" si="39"/>
        <v>0</v>
      </c>
      <c r="CJ164" s="271">
        <f t="shared" si="40"/>
        <v>0</v>
      </c>
      <c r="CK164" s="271">
        <f t="shared" si="41"/>
        <v>0</v>
      </c>
    </row>
    <row r="165" spans="16:89" x14ac:dyDescent="0.25">
      <c r="P165" s="47" t="s">
        <v>367</v>
      </c>
      <c r="Q165" s="273" t="s">
        <v>203</v>
      </c>
      <c r="R165" s="47" t="s">
        <v>34</v>
      </c>
      <c r="S165" s="255" t="s">
        <v>5</v>
      </c>
      <c r="T165" s="47" t="s">
        <v>130</v>
      </c>
      <c r="U165" s="255" t="s">
        <v>103</v>
      </c>
      <c r="V165" s="255" t="s">
        <v>104</v>
      </c>
      <c r="W165" s="255" t="s">
        <v>104</v>
      </c>
      <c r="X165" s="255">
        <v>3</v>
      </c>
      <c r="Y165" s="255">
        <v>4</v>
      </c>
      <c r="Z165" s="67" t="s">
        <v>368</v>
      </c>
      <c r="AA165" s="257" t="s">
        <v>1977</v>
      </c>
      <c r="AB165" s="257" t="s">
        <v>1978</v>
      </c>
      <c r="AC165" s="257" t="s">
        <v>1979</v>
      </c>
      <c r="AD165" s="257" t="s">
        <v>183</v>
      </c>
      <c r="AE165" s="257" t="s">
        <v>184</v>
      </c>
      <c r="AF165" s="257" t="s">
        <v>1980</v>
      </c>
      <c r="AG165" s="257" t="s">
        <v>185</v>
      </c>
      <c r="AH165" s="257" t="s">
        <v>186</v>
      </c>
      <c r="AI165" s="257" t="s">
        <v>187</v>
      </c>
      <c r="AJ165" s="257" t="s">
        <v>188</v>
      </c>
      <c r="AK165" s="257" t="s">
        <v>1981</v>
      </c>
      <c r="AL165" s="257" t="s">
        <v>1982</v>
      </c>
      <c r="AM165" s="87">
        <f t="shared" si="14"/>
        <v>0</v>
      </c>
      <c r="AN165" s="87">
        <f t="shared" si="15"/>
        <v>0</v>
      </c>
      <c r="AO165" s="87">
        <f t="shared" si="16"/>
        <v>0</v>
      </c>
      <c r="AP165" s="87">
        <f t="shared" si="17"/>
        <v>0</v>
      </c>
      <c r="AQ165" s="87">
        <f t="shared" si="18"/>
        <v>0</v>
      </c>
      <c r="AR165" s="87">
        <f t="shared" si="19"/>
        <v>0</v>
      </c>
      <c r="AS165" s="87">
        <f>IF(AND($AM165=1,$AN165=1,$U165="POS"),COUNTIFS($AM$113:AM165,1,$AN$113:AN165,1,$U$113:U165,"POS"),0)</f>
        <v>0</v>
      </c>
      <c r="AT165" s="87">
        <f>IF($AP165=1,COUNTIF($AP$113:AP165,1),0)</f>
        <v>0</v>
      </c>
      <c r="AU165" s="87">
        <f>IF($AO165=1,COUNTIF($AO$113:AO165,1),0)</f>
        <v>0</v>
      </c>
      <c r="AV165" s="87">
        <f t="shared" si="20"/>
        <v>0</v>
      </c>
      <c r="AW165" s="87">
        <f t="shared" si="21"/>
        <v>0</v>
      </c>
      <c r="AX165" s="87">
        <f t="shared" si="22"/>
        <v>0</v>
      </c>
      <c r="AY165" s="87">
        <f t="shared" si="23"/>
        <v>0</v>
      </c>
      <c r="AZ165" s="87">
        <f t="shared" si="24"/>
        <v>0</v>
      </c>
      <c r="BA165" s="87">
        <f t="shared" si="25"/>
        <v>0</v>
      </c>
      <c r="BB165" s="87">
        <f t="shared" si="26"/>
        <v>0</v>
      </c>
      <c r="BG165" s="84">
        <v>53</v>
      </c>
      <c r="BH165" s="267" t="s">
        <v>101</v>
      </c>
      <c r="BI165" s="268" t="s">
        <v>2192</v>
      </c>
      <c r="BJ165" s="257" t="s">
        <v>4</v>
      </c>
      <c r="BK165" s="269" t="s">
        <v>30</v>
      </c>
      <c r="BL165" s="269" t="s">
        <v>116</v>
      </c>
      <c r="BM165" s="270" t="s">
        <v>2349</v>
      </c>
      <c r="BN165" s="269" t="s">
        <v>2350</v>
      </c>
      <c r="BO165" s="269" t="s">
        <v>2351</v>
      </c>
      <c r="BP165" s="269" t="s">
        <v>234</v>
      </c>
      <c r="BQ165" s="269" t="s">
        <v>342</v>
      </c>
      <c r="BR165" s="269" t="s">
        <v>343</v>
      </c>
      <c r="BS165" s="269" t="s">
        <v>344</v>
      </c>
      <c r="BT165" s="269" t="s">
        <v>234</v>
      </c>
      <c r="BU165" s="269" t="s">
        <v>1589</v>
      </c>
      <c r="BV165" s="269" t="s">
        <v>1590</v>
      </c>
      <c r="BW165" s="271">
        <f t="shared" si="27"/>
        <v>0</v>
      </c>
      <c r="BX165" s="271">
        <f t="shared" si="28"/>
        <v>0</v>
      </c>
      <c r="BY165" s="271">
        <f t="shared" si="29"/>
        <v>0</v>
      </c>
      <c r="BZ165" s="271">
        <f t="shared" si="30"/>
        <v>0</v>
      </c>
      <c r="CA165" s="271">
        <f t="shared" si="31"/>
        <v>0</v>
      </c>
      <c r="CB165" s="271">
        <f t="shared" si="32"/>
        <v>0</v>
      </c>
      <c r="CC165" s="271">
        <f t="shared" si="33"/>
        <v>0</v>
      </c>
      <c r="CD165" s="271">
        <f t="shared" si="34"/>
        <v>0</v>
      </c>
      <c r="CE165" s="271">
        <f t="shared" si="35"/>
        <v>0</v>
      </c>
      <c r="CF165" s="271">
        <f t="shared" si="36"/>
        <v>0</v>
      </c>
      <c r="CG165" s="271">
        <f t="shared" si="37"/>
        <v>0</v>
      </c>
      <c r="CH165" s="271">
        <f t="shared" si="38"/>
        <v>0</v>
      </c>
      <c r="CI165" s="271">
        <f t="shared" si="39"/>
        <v>0</v>
      </c>
      <c r="CJ165" s="271">
        <f t="shared" si="40"/>
        <v>0</v>
      </c>
      <c r="CK165" s="271">
        <f t="shared" si="41"/>
        <v>0</v>
      </c>
    </row>
    <row r="166" spans="16:89" x14ac:dyDescent="0.25">
      <c r="P166" s="47" t="s">
        <v>369</v>
      </c>
      <c r="Q166" s="273" t="s">
        <v>203</v>
      </c>
      <c r="R166" s="47" t="s">
        <v>33</v>
      </c>
      <c r="S166" s="255" t="s">
        <v>5</v>
      </c>
      <c r="T166" s="47" t="s">
        <v>155</v>
      </c>
      <c r="U166" s="255" t="s">
        <v>103</v>
      </c>
      <c r="V166" s="255" t="s">
        <v>104</v>
      </c>
      <c r="W166" s="255" t="s">
        <v>104</v>
      </c>
      <c r="X166" s="255">
        <v>3</v>
      </c>
      <c r="Y166" s="255">
        <v>4</v>
      </c>
      <c r="Z166" s="67" t="s">
        <v>370</v>
      </c>
      <c r="AA166" s="257" t="s">
        <v>188</v>
      </c>
      <c r="AB166" s="257" t="s">
        <v>1983</v>
      </c>
      <c r="AC166" s="257" t="s">
        <v>189</v>
      </c>
      <c r="AD166" s="257" t="s">
        <v>190</v>
      </c>
      <c r="AE166" s="257" t="s">
        <v>191</v>
      </c>
      <c r="AF166" s="257" t="s">
        <v>192</v>
      </c>
      <c r="AG166" s="257" t="s">
        <v>193</v>
      </c>
      <c r="AH166" s="257" t="s">
        <v>194</v>
      </c>
      <c r="AI166" s="257" t="s">
        <v>212</v>
      </c>
      <c r="AJ166" s="257" t="s">
        <v>217</v>
      </c>
      <c r="AK166" s="257" t="s">
        <v>1957</v>
      </c>
      <c r="AL166" s="257" t="s">
        <v>115</v>
      </c>
      <c r="AM166" s="87">
        <f t="shared" si="14"/>
        <v>0</v>
      </c>
      <c r="AN166" s="87">
        <f t="shared" si="15"/>
        <v>0</v>
      </c>
      <c r="AO166" s="87">
        <f t="shared" si="16"/>
        <v>0</v>
      </c>
      <c r="AP166" s="87">
        <f t="shared" si="17"/>
        <v>0</v>
      </c>
      <c r="AQ166" s="87">
        <f t="shared" si="18"/>
        <v>0</v>
      </c>
      <c r="AR166" s="87">
        <f t="shared" si="19"/>
        <v>0</v>
      </c>
      <c r="AS166" s="87">
        <f>IF(AND($AM166=1,$AN166=1,$U166="POS"),COUNTIFS($AM$113:AM166,1,$AN$113:AN166,1,$U$113:U166,"POS"),0)</f>
        <v>0</v>
      </c>
      <c r="AT166" s="87">
        <f>IF($AP166=1,COUNTIF($AP$113:AP166,1),0)</f>
        <v>0</v>
      </c>
      <c r="AU166" s="87">
        <f>IF($AO166=1,COUNTIF($AO$113:AO166,1),0)</f>
        <v>0</v>
      </c>
      <c r="AV166" s="87">
        <f t="shared" si="20"/>
        <v>0</v>
      </c>
      <c r="AW166" s="87">
        <f t="shared" si="21"/>
        <v>0</v>
      </c>
      <c r="AX166" s="87">
        <f t="shared" si="22"/>
        <v>0</v>
      </c>
      <c r="AY166" s="87">
        <f t="shared" si="23"/>
        <v>0</v>
      </c>
      <c r="AZ166" s="87">
        <f t="shared" si="24"/>
        <v>0</v>
      </c>
      <c r="BA166" s="87">
        <f t="shared" si="25"/>
        <v>0</v>
      </c>
      <c r="BB166" s="87">
        <f t="shared" si="26"/>
        <v>0</v>
      </c>
      <c r="BG166" s="84">
        <v>54</v>
      </c>
      <c r="BH166" s="267" t="s">
        <v>101</v>
      </c>
      <c r="BI166" s="268" t="s">
        <v>2192</v>
      </c>
      <c r="BJ166" s="257" t="s">
        <v>4</v>
      </c>
      <c r="BK166" s="269" t="s">
        <v>30</v>
      </c>
      <c r="BL166" s="269" t="s">
        <v>116</v>
      </c>
      <c r="BM166" s="270" t="s">
        <v>2352</v>
      </c>
      <c r="BN166" s="269" t="s">
        <v>2353</v>
      </c>
      <c r="BO166" s="269" t="s">
        <v>2354</v>
      </c>
      <c r="BP166" s="269" t="s">
        <v>234</v>
      </c>
      <c r="BQ166" s="269" t="s">
        <v>342</v>
      </c>
      <c r="BR166" s="269" t="s">
        <v>343</v>
      </c>
      <c r="BS166" s="269" t="s">
        <v>344</v>
      </c>
      <c r="BT166" s="269" t="s">
        <v>234</v>
      </c>
      <c r="BU166" s="269" t="s">
        <v>1589</v>
      </c>
      <c r="BV166" s="269" t="s">
        <v>1590</v>
      </c>
      <c r="BW166" s="271">
        <f t="shared" si="27"/>
        <v>0</v>
      </c>
      <c r="BX166" s="271">
        <f t="shared" si="28"/>
        <v>0</v>
      </c>
      <c r="BY166" s="271">
        <f t="shared" si="29"/>
        <v>0</v>
      </c>
      <c r="BZ166" s="271">
        <f t="shared" si="30"/>
        <v>0</v>
      </c>
      <c r="CA166" s="271">
        <f t="shared" si="31"/>
        <v>0</v>
      </c>
      <c r="CB166" s="271">
        <f t="shared" si="32"/>
        <v>0</v>
      </c>
      <c r="CC166" s="271">
        <f t="shared" si="33"/>
        <v>0</v>
      </c>
      <c r="CD166" s="271">
        <f t="shared" si="34"/>
        <v>0</v>
      </c>
      <c r="CE166" s="271">
        <f t="shared" si="35"/>
        <v>0</v>
      </c>
      <c r="CF166" s="271">
        <f t="shared" si="36"/>
        <v>0</v>
      </c>
      <c r="CG166" s="271">
        <f t="shared" si="37"/>
        <v>0</v>
      </c>
      <c r="CH166" s="271">
        <f t="shared" si="38"/>
        <v>0</v>
      </c>
      <c r="CI166" s="271">
        <f t="shared" si="39"/>
        <v>0</v>
      </c>
      <c r="CJ166" s="271">
        <f t="shared" si="40"/>
        <v>0</v>
      </c>
      <c r="CK166" s="271">
        <f t="shared" si="41"/>
        <v>0</v>
      </c>
    </row>
    <row r="167" spans="16:89" x14ac:dyDescent="0.25">
      <c r="P167" s="47" t="s">
        <v>371</v>
      </c>
      <c r="Q167" s="273" t="s">
        <v>203</v>
      </c>
      <c r="R167" s="47" t="s">
        <v>160</v>
      </c>
      <c r="S167" s="255" t="s">
        <v>5</v>
      </c>
      <c r="T167" s="47" t="s">
        <v>109</v>
      </c>
      <c r="U167" s="255" t="s">
        <v>103</v>
      </c>
      <c r="V167" s="255" t="s">
        <v>104</v>
      </c>
      <c r="W167" s="255" t="s">
        <v>104</v>
      </c>
      <c r="X167" s="255">
        <v>3</v>
      </c>
      <c r="Y167" s="255">
        <v>4</v>
      </c>
      <c r="Z167" s="67" t="s">
        <v>372</v>
      </c>
      <c r="AA167" s="257" t="s">
        <v>273</v>
      </c>
      <c r="AB167" s="257" t="s">
        <v>196</v>
      </c>
      <c r="AC167" s="257" t="s">
        <v>274</v>
      </c>
      <c r="AD167" s="257" t="s">
        <v>275</v>
      </c>
      <c r="AE167" s="257" t="s">
        <v>276</v>
      </c>
      <c r="AF167" s="257" t="s">
        <v>1984</v>
      </c>
      <c r="AG167" s="257" t="s">
        <v>195</v>
      </c>
      <c r="AH167" s="257" t="s">
        <v>1985</v>
      </c>
      <c r="AI167" s="257" t="s">
        <v>1986</v>
      </c>
      <c r="AJ167" s="257" t="s">
        <v>1987</v>
      </c>
      <c r="AK167" s="257" t="s">
        <v>1988</v>
      </c>
      <c r="AL167" s="257" t="s">
        <v>1989</v>
      </c>
      <c r="AM167" s="87">
        <f t="shared" si="14"/>
        <v>0</v>
      </c>
      <c r="AN167" s="87">
        <f t="shared" si="15"/>
        <v>0</v>
      </c>
      <c r="AO167" s="87">
        <f t="shared" si="16"/>
        <v>0</v>
      </c>
      <c r="AP167" s="87">
        <f t="shared" si="17"/>
        <v>0</v>
      </c>
      <c r="AQ167" s="87">
        <f t="shared" si="18"/>
        <v>0</v>
      </c>
      <c r="AR167" s="87">
        <f t="shared" si="19"/>
        <v>0</v>
      </c>
      <c r="AS167" s="87">
        <f>IF(AND($AM167=1,$AN167=1,$U167="POS"),COUNTIFS($AM$113:AM167,1,$AN$113:AN167,1,$U$113:U167,"POS"),0)</f>
        <v>0</v>
      </c>
      <c r="AT167" s="87">
        <f>IF($AP167=1,COUNTIF($AP$113:AP167,1),0)</f>
        <v>0</v>
      </c>
      <c r="AU167" s="87">
        <f>IF($AO167=1,COUNTIF($AO$113:AO167,1),0)</f>
        <v>0</v>
      </c>
      <c r="AV167" s="87">
        <f t="shared" si="20"/>
        <v>0</v>
      </c>
      <c r="AW167" s="87">
        <f t="shared" si="21"/>
        <v>0</v>
      </c>
      <c r="AX167" s="87">
        <f t="shared" si="22"/>
        <v>0</v>
      </c>
      <c r="AY167" s="87">
        <f t="shared" si="23"/>
        <v>0</v>
      </c>
      <c r="AZ167" s="87">
        <f t="shared" si="24"/>
        <v>0</v>
      </c>
      <c r="BA167" s="87">
        <f t="shared" si="25"/>
        <v>0</v>
      </c>
      <c r="BB167" s="87">
        <f t="shared" si="26"/>
        <v>0</v>
      </c>
      <c r="BG167" s="84">
        <v>55</v>
      </c>
      <c r="BH167" s="267" t="s">
        <v>101</v>
      </c>
      <c r="BI167" s="268" t="s">
        <v>2192</v>
      </c>
      <c r="BJ167" s="257" t="s">
        <v>4</v>
      </c>
      <c r="BK167" s="269" t="s">
        <v>30</v>
      </c>
      <c r="BL167" s="269" t="s">
        <v>116</v>
      </c>
      <c r="BM167" s="270" t="s">
        <v>2355</v>
      </c>
      <c r="BN167" s="269" t="s">
        <v>2356</v>
      </c>
      <c r="BO167" s="269" t="s">
        <v>2357</v>
      </c>
      <c r="BP167" s="269" t="s">
        <v>234</v>
      </c>
      <c r="BQ167" s="269" t="s">
        <v>342</v>
      </c>
      <c r="BR167" s="269" t="s">
        <v>343</v>
      </c>
      <c r="BS167" s="269" t="s">
        <v>344</v>
      </c>
      <c r="BT167" s="269" t="s">
        <v>234</v>
      </c>
      <c r="BU167" s="269" t="s">
        <v>1589</v>
      </c>
      <c r="BV167" s="269" t="s">
        <v>1590</v>
      </c>
      <c r="BW167" s="271">
        <f t="shared" si="27"/>
        <v>0</v>
      </c>
      <c r="BX167" s="271">
        <f t="shared" si="28"/>
        <v>0</v>
      </c>
      <c r="BY167" s="271">
        <f t="shared" si="29"/>
        <v>0</v>
      </c>
      <c r="BZ167" s="271">
        <f t="shared" si="30"/>
        <v>0</v>
      </c>
      <c r="CA167" s="271">
        <f t="shared" si="31"/>
        <v>0</v>
      </c>
      <c r="CB167" s="271">
        <f t="shared" si="32"/>
        <v>0</v>
      </c>
      <c r="CC167" s="271">
        <f t="shared" si="33"/>
        <v>0</v>
      </c>
      <c r="CD167" s="271">
        <f t="shared" si="34"/>
        <v>0</v>
      </c>
      <c r="CE167" s="271">
        <f t="shared" si="35"/>
        <v>0</v>
      </c>
      <c r="CF167" s="271">
        <f t="shared" si="36"/>
        <v>0</v>
      </c>
      <c r="CG167" s="271">
        <f t="shared" si="37"/>
        <v>0</v>
      </c>
      <c r="CH167" s="271">
        <f t="shared" si="38"/>
        <v>0</v>
      </c>
      <c r="CI167" s="271">
        <f t="shared" si="39"/>
        <v>0</v>
      </c>
      <c r="CJ167" s="271">
        <f t="shared" si="40"/>
        <v>0</v>
      </c>
      <c r="CK167" s="271">
        <f t="shared" si="41"/>
        <v>0</v>
      </c>
    </row>
    <row r="168" spans="16:89" x14ac:dyDescent="0.25">
      <c r="P168" s="47" t="s">
        <v>373</v>
      </c>
      <c r="Q168" s="273" t="s">
        <v>203</v>
      </c>
      <c r="R168" s="47" t="s">
        <v>161</v>
      </c>
      <c r="S168" s="255" t="s">
        <v>5</v>
      </c>
      <c r="T168" s="47" t="s">
        <v>130</v>
      </c>
      <c r="U168" s="255" t="s">
        <v>103</v>
      </c>
      <c r="V168" s="255" t="s">
        <v>104</v>
      </c>
      <c r="W168" s="255" t="s">
        <v>104</v>
      </c>
      <c r="X168" s="255">
        <v>3</v>
      </c>
      <c r="Y168" s="255">
        <v>4</v>
      </c>
      <c r="Z168" s="67" t="s">
        <v>374</v>
      </c>
      <c r="AA168" s="257" t="s">
        <v>1990</v>
      </c>
      <c r="AB168" s="257" t="s">
        <v>1991</v>
      </c>
      <c r="AC168" s="257" t="s">
        <v>1992</v>
      </c>
      <c r="AD168" s="257" t="s">
        <v>1993</v>
      </c>
      <c r="AE168" s="257" t="s">
        <v>197</v>
      </c>
      <c r="AF168" s="257" t="s">
        <v>280</v>
      </c>
      <c r="AG168" s="257" t="s">
        <v>1994</v>
      </c>
      <c r="AH168" s="257" t="s">
        <v>1995</v>
      </c>
      <c r="AI168" s="257" t="s">
        <v>281</v>
      </c>
      <c r="AJ168" s="257" t="s">
        <v>1996</v>
      </c>
      <c r="AK168" s="257" t="s">
        <v>1997</v>
      </c>
      <c r="AL168" s="257" t="s">
        <v>279</v>
      </c>
      <c r="AM168" s="87">
        <f t="shared" si="14"/>
        <v>0</v>
      </c>
      <c r="AN168" s="87">
        <f t="shared" si="15"/>
        <v>0</v>
      </c>
      <c r="AO168" s="87">
        <f t="shared" si="16"/>
        <v>0</v>
      </c>
      <c r="AP168" s="87">
        <f t="shared" si="17"/>
        <v>0</v>
      </c>
      <c r="AQ168" s="87">
        <f t="shared" si="18"/>
        <v>0</v>
      </c>
      <c r="AR168" s="87">
        <f t="shared" si="19"/>
        <v>0</v>
      </c>
      <c r="AS168" s="87">
        <f>IF(AND($AM168=1,$AN168=1,$U168="POS"),COUNTIFS($AM$113:AM168,1,$AN$113:AN168,1,$U$113:U168,"POS"),0)</f>
        <v>0</v>
      </c>
      <c r="AT168" s="87">
        <f>IF($AP168=1,COUNTIF($AP$113:AP168,1),0)</f>
        <v>0</v>
      </c>
      <c r="AU168" s="87">
        <f>IF($AO168=1,COUNTIF($AO$113:AO168,1),0)</f>
        <v>0</v>
      </c>
      <c r="AV168" s="87">
        <f t="shared" si="20"/>
        <v>0</v>
      </c>
      <c r="AW168" s="87">
        <f t="shared" si="21"/>
        <v>0</v>
      </c>
      <c r="AX168" s="87">
        <f t="shared" si="22"/>
        <v>0</v>
      </c>
      <c r="AY168" s="87">
        <f t="shared" si="23"/>
        <v>0</v>
      </c>
      <c r="AZ168" s="87">
        <f t="shared" si="24"/>
        <v>0</v>
      </c>
      <c r="BA168" s="87">
        <f t="shared" si="25"/>
        <v>0</v>
      </c>
      <c r="BB168" s="87">
        <f t="shared" si="26"/>
        <v>0</v>
      </c>
      <c r="BG168" s="84">
        <v>56</v>
      </c>
      <c r="BH168" s="267" t="s">
        <v>101</v>
      </c>
      <c r="BI168" s="268" t="s">
        <v>2192</v>
      </c>
      <c r="BJ168" s="257" t="s">
        <v>4</v>
      </c>
      <c r="BK168" s="269" t="s">
        <v>30</v>
      </c>
      <c r="BL168" s="269" t="s">
        <v>116</v>
      </c>
      <c r="BM168" s="270" t="s">
        <v>2358</v>
      </c>
      <c r="BN168" s="269" t="s">
        <v>2359</v>
      </c>
      <c r="BO168" s="269" t="s">
        <v>2360</v>
      </c>
      <c r="BP168" s="269" t="s">
        <v>234</v>
      </c>
      <c r="BQ168" s="269" t="s">
        <v>342</v>
      </c>
      <c r="BR168" s="269" t="s">
        <v>343</v>
      </c>
      <c r="BS168" s="269" t="s">
        <v>344</v>
      </c>
      <c r="BT168" s="269" t="s">
        <v>234</v>
      </c>
      <c r="BU168" s="269" t="s">
        <v>1589</v>
      </c>
      <c r="BV168" s="269" t="s">
        <v>1590</v>
      </c>
      <c r="BW168" s="271">
        <f t="shared" si="27"/>
        <v>0</v>
      </c>
      <c r="BX168" s="271">
        <f t="shared" si="28"/>
        <v>0</v>
      </c>
      <c r="BY168" s="271">
        <f t="shared" si="29"/>
        <v>0</v>
      </c>
      <c r="BZ168" s="271">
        <f t="shared" si="30"/>
        <v>0</v>
      </c>
      <c r="CA168" s="271">
        <f t="shared" si="31"/>
        <v>0</v>
      </c>
      <c r="CB168" s="271">
        <f t="shared" si="32"/>
        <v>0</v>
      </c>
      <c r="CC168" s="271">
        <f t="shared" si="33"/>
        <v>0</v>
      </c>
      <c r="CD168" s="271">
        <f t="shared" si="34"/>
        <v>0</v>
      </c>
      <c r="CE168" s="271">
        <f t="shared" si="35"/>
        <v>0</v>
      </c>
      <c r="CF168" s="271">
        <f t="shared" si="36"/>
        <v>0</v>
      </c>
      <c r="CG168" s="271">
        <f t="shared" si="37"/>
        <v>0</v>
      </c>
      <c r="CH168" s="271">
        <f t="shared" si="38"/>
        <v>0</v>
      </c>
      <c r="CI168" s="271">
        <f t="shared" si="39"/>
        <v>0</v>
      </c>
      <c r="CJ168" s="271">
        <f t="shared" si="40"/>
        <v>0</v>
      </c>
      <c r="CK168" s="271">
        <f t="shared" si="41"/>
        <v>0</v>
      </c>
    </row>
    <row r="169" spans="16:89" x14ac:dyDescent="0.25">
      <c r="P169" s="47" t="s">
        <v>375</v>
      </c>
      <c r="Q169" s="273" t="s">
        <v>203</v>
      </c>
      <c r="R169" s="47" t="s">
        <v>169</v>
      </c>
      <c r="S169" s="255" t="s">
        <v>5</v>
      </c>
      <c r="T169" s="47" t="s">
        <v>130</v>
      </c>
      <c r="U169" s="255" t="s">
        <v>103</v>
      </c>
      <c r="V169" s="255" t="s">
        <v>104</v>
      </c>
      <c r="W169" s="255" t="s">
        <v>104</v>
      </c>
      <c r="X169" s="255">
        <v>3</v>
      </c>
      <c r="Y169" s="255">
        <v>4</v>
      </c>
      <c r="Z169" s="67" t="s">
        <v>376</v>
      </c>
      <c r="AA169" s="257" t="s">
        <v>284</v>
      </c>
      <c r="AB169" s="257" t="s">
        <v>1998</v>
      </c>
      <c r="AC169" s="257" t="s">
        <v>220</v>
      </c>
      <c r="AD169" s="257" t="s">
        <v>227</v>
      </c>
      <c r="AE169" s="257" t="s">
        <v>288</v>
      </c>
      <c r="AF169" s="257" t="s">
        <v>285</v>
      </c>
      <c r="AG169" s="257" t="s">
        <v>1997</v>
      </c>
      <c r="AH169" s="257" t="s">
        <v>1999</v>
      </c>
      <c r="AI169" s="257" t="s">
        <v>2000</v>
      </c>
      <c r="AJ169" s="257" t="s">
        <v>286</v>
      </c>
      <c r="AK169" s="257" t="s">
        <v>2001</v>
      </c>
      <c r="AL169" s="257" t="s">
        <v>180</v>
      </c>
      <c r="AM169" s="87">
        <f t="shared" si="14"/>
        <v>0</v>
      </c>
      <c r="AN169" s="87">
        <f t="shared" si="15"/>
        <v>0</v>
      </c>
      <c r="AO169" s="87">
        <f t="shared" si="16"/>
        <v>0</v>
      </c>
      <c r="AP169" s="87">
        <f t="shared" si="17"/>
        <v>0</v>
      </c>
      <c r="AQ169" s="87">
        <f t="shared" si="18"/>
        <v>0</v>
      </c>
      <c r="AR169" s="87">
        <f t="shared" si="19"/>
        <v>0</v>
      </c>
      <c r="AS169" s="87">
        <f>IF(AND($AM169=1,$AN169=1,$U169="POS"),COUNTIFS($AM$113:AM169,1,$AN$113:AN169,1,$U$113:U169,"POS"),0)</f>
        <v>0</v>
      </c>
      <c r="AT169" s="87">
        <f>IF($AP169=1,COUNTIF($AP$113:AP169,1),0)</f>
        <v>0</v>
      </c>
      <c r="AU169" s="87">
        <f>IF($AO169=1,COUNTIF($AO$113:AO169,1),0)</f>
        <v>0</v>
      </c>
      <c r="AV169" s="87">
        <f t="shared" si="20"/>
        <v>0</v>
      </c>
      <c r="AW169" s="87">
        <f t="shared" si="21"/>
        <v>0</v>
      </c>
      <c r="AX169" s="87">
        <f t="shared" si="22"/>
        <v>0</v>
      </c>
      <c r="AY169" s="87">
        <f t="shared" si="23"/>
        <v>0</v>
      </c>
      <c r="AZ169" s="87">
        <f t="shared" si="24"/>
        <v>0</v>
      </c>
      <c r="BA169" s="87">
        <f t="shared" si="25"/>
        <v>0</v>
      </c>
      <c r="BB169" s="87">
        <f t="shared" si="26"/>
        <v>0</v>
      </c>
      <c r="BG169" s="84">
        <v>57</v>
      </c>
      <c r="BH169" s="267" t="s">
        <v>101</v>
      </c>
      <c r="BI169" s="268" t="s">
        <v>2192</v>
      </c>
      <c r="BJ169" s="257" t="s">
        <v>4</v>
      </c>
      <c r="BK169" s="269" t="s">
        <v>30</v>
      </c>
      <c r="BL169" s="269" t="s">
        <v>116</v>
      </c>
      <c r="BM169" s="270" t="s">
        <v>2361</v>
      </c>
      <c r="BN169" s="269" t="s">
        <v>2362</v>
      </c>
      <c r="BO169" s="269" t="s">
        <v>2363</v>
      </c>
      <c r="BP169" s="269" t="s">
        <v>234</v>
      </c>
      <c r="BQ169" s="269" t="s">
        <v>342</v>
      </c>
      <c r="BR169" s="269" t="s">
        <v>343</v>
      </c>
      <c r="BS169" s="269" t="s">
        <v>344</v>
      </c>
      <c r="BT169" s="269" t="s">
        <v>234</v>
      </c>
      <c r="BU169" s="269" t="s">
        <v>1589</v>
      </c>
      <c r="BV169" s="269" t="s">
        <v>1590</v>
      </c>
      <c r="BW169" s="271">
        <f t="shared" si="27"/>
        <v>0</v>
      </c>
      <c r="BX169" s="271">
        <f t="shared" si="28"/>
        <v>0</v>
      </c>
      <c r="BY169" s="271">
        <f t="shared" si="29"/>
        <v>0</v>
      </c>
      <c r="BZ169" s="271">
        <f t="shared" si="30"/>
        <v>0</v>
      </c>
      <c r="CA169" s="271">
        <f t="shared" si="31"/>
        <v>0</v>
      </c>
      <c r="CB169" s="271">
        <f t="shared" si="32"/>
        <v>0</v>
      </c>
      <c r="CC169" s="271">
        <f t="shared" si="33"/>
        <v>0</v>
      </c>
      <c r="CD169" s="271">
        <f t="shared" si="34"/>
        <v>0</v>
      </c>
      <c r="CE169" s="271">
        <f t="shared" si="35"/>
        <v>0</v>
      </c>
      <c r="CF169" s="271">
        <f t="shared" si="36"/>
        <v>0</v>
      </c>
      <c r="CG169" s="271">
        <f t="shared" si="37"/>
        <v>0</v>
      </c>
      <c r="CH169" s="271">
        <f t="shared" si="38"/>
        <v>0</v>
      </c>
      <c r="CI169" s="271">
        <f t="shared" si="39"/>
        <v>0</v>
      </c>
      <c r="CJ169" s="271">
        <f t="shared" si="40"/>
        <v>0</v>
      </c>
      <c r="CK169" s="271">
        <f t="shared" si="41"/>
        <v>0</v>
      </c>
    </row>
    <row r="170" spans="16:89" x14ac:dyDescent="0.25">
      <c r="P170" s="47" t="s">
        <v>377</v>
      </c>
      <c r="Q170" s="273" t="s">
        <v>203</v>
      </c>
      <c r="R170" s="47" t="s">
        <v>175</v>
      </c>
      <c r="S170" s="255" t="s">
        <v>5</v>
      </c>
      <c r="T170" s="47" t="s">
        <v>102</v>
      </c>
      <c r="U170" s="255" t="s">
        <v>103</v>
      </c>
      <c r="V170" s="255" t="s">
        <v>104</v>
      </c>
      <c r="W170" s="255" t="s">
        <v>104</v>
      </c>
      <c r="X170" s="255">
        <v>3</v>
      </c>
      <c r="Y170" s="255">
        <v>4</v>
      </c>
      <c r="Z170" s="67" t="s">
        <v>378</v>
      </c>
      <c r="AA170" s="257" t="s">
        <v>209</v>
      </c>
      <c r="AB170" s="257" t="s">
        <v>292</v>
      </c>
      <c r="AC170" s="257" t="s">
        <v>2002</v>
      </c>
      <c r="AD170" s="257" t="s">
        <v>291</v>
      </c>
      <c r="AE170" s="257" t="s">
        <v>2003</v>
      </c>
      <c r="AF170" s="257" t="s">
        <v>210</v>
      </c>
      <c r="AG170" s="257" t="s">
        <v>2004</v>
      </c>
      <c r="AH170" s="257" t="s">
        <v>2005</v>
      </c>
      <c r="AI170" s="257" t="s">
        <v>2006</v>
      </c>
      <c r="AJ170" s="257" t="s">
        <v>2007</v>
      </c>
      <c r="AK170" s="257" t="s">
        <v>2008</v>
      </c>
      <c r="AL170" s="257" t="s">
        <v>2009</v>
      </c>
      <c r="AM170" s="87">
        <f t="shared" si="14"/>
        <v>0</v>
      </c>
      <c r="AN170" s="87">
        <f t="shared" si="15"/>
        <v>0</v>
      </c>
      <c r="AO170" s="87">
        <f t="shared" si="16"/>
        <v>0</v>
      </c>
      <c r="AP170" s="87">
        <f t="shared" si="17"/>
        <v>0</v>
      </c>
      <c r="AQ170" s="87">
        <f t="shared" si="18"/>
        <v>0</v>
      </c>
      <c r="AR170" s="87">
        <f t="shared" si="19"/>
        <v>0</v>
      </c>
      <c r="AS170" s="87">
        <f>IF(AND($AM170=1,$AN170=1,$U170="POS"),COUNTIFS($AM$113:AM170,1,$AN$113:AN170,1,$U$113:U170,"POS"),0)</f>
        <v>0</v>
      </c>
      <c r="AT170" s="87">
        <f>IF($AP170=1,COUNTIF($AP$113:AP170,1),0)</f>
        <v>0</v>
      </c>
      <c r="AU170" s="87">
        <f>IF($AO170=1,COUNTIF($AO$113:AO170,1),0)</f>
        <v>0</v>
      </c>
      <c r="AV170" s="87">
        <f t="shared" si="20"/>
        <v>0</v>
      </c>
      <c r="AW170" s="87">
        <f t="shared" si="21"/>
        <v>0</v>
      </c>
      <c r="AX170" s="87">
        <f t="shared" si="22"/>
        <v>0</v>
      </c>
      <c r="AY170" s="87">
        <f t="shared" si="23"/>
        <v>0</v>
      </c>
      <c r="AZ170" s="87">
        <f t="shared" si="24"/>
        <v>0</v>
      </c>
      <c r="BA170" s="87">
        <f t="shared" si="25"/>
        <v>0</v>
      </c>
      <c r="BB170" s="87">
        <f t="shared" si="26"/>
        <v>0</v>
      </c>
      <c r="BG170" s="84">
        <v>58</v>
      </c>
      <c r="BH170" s="267" t="s">
        <v>101</v>
      </c>
      <c r="BI170" s="268" t="s">
        <v>2192</v>
      </c>
      <c r="BJ170" s="257" t="s">
        <v>4</v>
      </c>
      <c r="BK170" s="269" t="s">
        <v>30</v>
      </c>
      <c r="BL170" s="269" t="s">
        <v>116</v>
      </c>
      <c r="BM170" s="270" t="s">
        <v>2364</v>
      </c>
      <c r="BN170" s="269" t="s">
        <v>2365</v>
      </c>
      <c r="BO170" s="269" t="s">
        <v>2366</v>
      </c>
      <c r="BP170" s="269" t="s">
        <v>234</v>
      </c>
      <c r="BQ170" s="269" t="s">
        <v>342</v>
      </c>
      <c r="BR170" s="269" t="s">
        <v>343</v>
      </c>
      <c r="BS170" s="269" t="s">
        <v>344</v>
      </c>
      <c r="BT170" s="269" t="s">
        <v>234</v>
      </c>
      <c r="BU170" s="269" t="s">
        <v>1589</v>
      </c>
      <c r="BV170" s="269" t="s">
        <v>1590</v>
      </c>
      <c r="BW170" s="271">
        <f t="shared" si="27"/>
        <v>0</v>
      </c>
      <c r="BX170" s="271">
        <f t="shared" si="28"/>
        <v>0</v>
      </c>
      <c r="BY170" s="271">
        <f t="shared" si="29"/>
        <v>0</v>
      </c>
      <c r="BZ170" s="271">
        <f t="shared" si="30"/>
        <v>0</v>
      </c>
      <c r="CA170" s="271">
        <f t="shared" si="31"/>
        <v>0</v>
      </c>
      <c r="CB170" s="271">
        <f t="shared" si="32"/>
        <v>0</v>
      </c>
      <c r="CC170" s="271">
        <f t="shared" si="33"/>
        <v>0</v>
      </c>
      <c r="CD170" s="271">
        <f t="shared" si="34"/>
        <v>0</v>
      </c>
      <c r="CE170" s="271">
        <f t="shared" si="35"/>
        <v>0</v>
      </c>
      <c r="CF170" s="271">
        <f t="shared" si="36"/>
        <v>0</v>
      </c>
      <c r="CG170" s="271">
        <f t="shared" si="37"/>
        <v>0</v>
      </c>
      <c r="CH170" s="271">
        <f t="shared" si="38"/>
        <v>0</v>
      </c>
      <c r="CI170" s="271">
        <f t="shared" si="39"/>
        <v>0</v>
      </c>
      <c r="CJ170" s="271">
        <f t="shared" si="40"/>
        <v>0</v>
      </c>
      <c r="CK170" s="271">
        <f t="shared" si="41"/>
        <v>0</v>
      </c>
    </row>
    <row r="171" spans="16:89" x14ac:dyDescent="0.25">
      <c r="P171" s="47" t="s">
        <v>379</v>
      </c>
      <c r="Q171" s="273" t="s">
        <v>203</v>
      </c>
      <c r="R171" s="47" t="s">
        <v>213</v>
      </c>
      <c r="S171" s="255" t="s">
        <v>5</v>
      </c>
      <c r="T171" s="47" t="s">
        <v>102</v>
      </c>
      <c r="U171" s="255" t="s">
        <v>103</v>
      </c>
      <c r="V171" s="255" t="s">
        <v>104</v>
      </c>
      <c r="W171" s="255" t="s">
        <v>104</v>
      </c>
      <c r="X171" s="255">
        <v>3</v>
      </c>
      <c r="Y171" s="255">
        <v>4</v>
      </c>
      <c r="Z171" s="67" t="s">
        <v>380</v>
      </c>
      <c r="AA171" s="257" t="s">
        <v>214</v>
      </c>
      <c r="AB171" s="257" t="s">
        <v>2010</v>
      </c>
      <c r="AC171" s="257" t="s">
        <v>215</v>
      </c>
      <c r="AD171" s="257" t="s">
        <v>2011</v>
      </c>
      <c r="AE171" s="257" t="s">
        <v>2012</v>
      </c>
      <c r="AF171" s="257" t="s">
        <v>2013</v>
      </c>
      <c r="AG171" s="257" t="s">
        <v>2014</v>
      </c>
      <c r="AH171" s="257" t="s">
        <v>2015</v>
      </c>
      <c r="AI171" s="257" t="s">
        <v>125</v>
      </c>
      <c r="AJ171" s="257" t="s">
        <v>2016</v>
      </c>
      <c r="AK171" s="257" t="s">
        <v>2017</v>
      </c>
      <c r="AL171" s="257" t="s">
        <v>2018</v>
      </c>
      <c r="AM171" s="87">
        <f t="shared" si="14"/>
        <v>0</v>
      </c>
      <c r="AN171" s="87">
        <f t="shared" si="15"/>
        <v>0</v>
      </c>
      <c r="AO171" s="87">
        <f t="shared" si="16"/>
        <v>0</v>
      </c>
      <c r="AP171" s="87">
        <f t="shared" si="17"/>
        <v>0</v>
      </c>
      <c r="AQ171" s="87">
        <f t="shared" si="18"/>
        <v>0</v>
      </c>
      <c r="AR171" s="87">
        <f t="shared" si="19"/>
        <v>0</v>
      </c>
      <c r="AS171" s="87">
        <f>IF(AND($AM171=1,$AN171=1,$U171="POS"),COUNTIFS($AM$113:AM171,1,$AN$113:AN171,1,$U$113:U171,"POS"),0)</f>
        <v>0</v>
      </c>
      <c r="AT171" s="87">
        <f>IF($AP171=1,COUNTIF($AP$113:AP171,1),0)</f>
        <v>0</v>
      </c>
      <c r="AU171" s="87">
        <f>IF($AO171=1,COUNTIF($AO$113:AO171,1),0)</f>
        <v>0</v>
      </c>
      <c r="AV171" s="87">
        <f t="shared" si="20"/>
        <v>0</v>
      </c>
      <c r="AW171" s="87">
        <f t="shared" si="21"/>
        <v>0</v>
      </c>
      <c r="AX171" s="87">
        <f t="shared" si="22"/>
        <v>0</v>
      </c>
      <c r="AY171" s="87">
        <f t="shared" si="23"/>
        <v>0</v>
      </c>
      <c r="AZ171" s="87">
        <f t="shared" si="24"/>
        <v>0</v>
      </c>
      <c r="BA171" s="87">
        <f t="shared" si="25"/>
        <v>0</v>
      </c>
      <c r="BB171" s="87">
        <f t="shared" si="26"/>
        <v>0</v>
      </c>
      <c r="BG171" s="84">
        <v>59</v>
      </c>
      <c r="BH171" s="267" t="s">
        <v>101</v>
      </c>
      <c r="BI171" s="268" t="s">
        <v>2192</v>
      </c>
      <c r="BJ171" s="257" t="s">
        <v>4</v>
      </c>
      <c r="BK171" s="269" t="s">
        <v>30</v>
      </c>
      <c r="BL171" s="269" t="s">
        <v>116</v>
      </c>
      <c r="BM171" s="270" t="s">
        <v>2367</v>
      </c>
      <c r="BN171" s="269" t="s">
        <v>2368</v>
      </c>
      <c r="BO171" s="269" t="s">
        <v>2369</v>
      </c>
      <c r="BP171" s="269" t="s">
        <v>234</v>
      </c>
      <c r="BQ171" s="269" t="s">
        <v>342</v>
      </c>
      <c r="BR171" s="269" t="s">
        <v>343</v>
      </c>
      <c r="BS171" s="269" t="s">
        <v>344</v>
      </c>
      <c r="BT171" s="269" t="s">
        <v>234</v>
      </c>
      <c r="BU171" s="269" t="s">
        <v>1589</v>
      </c>
      <c r="BV171" s="269" t="s">
        <v>1590</v>
      </c>
      <c r="BW171" s="271">
        <f t="shared" si="27"/>
        <v>0</v>
      </c>
      <c r="BX171" s="271">
        <f t="shared" si="28"/>
        <v>0</v>
      </c>
      <c r="BY171" s="271">
        <f t="shared" si="29"/>
        <v>0</v>
      </c>
      <c r="BZ171" s="271">
        <f t="shared" si="30"/>
        <v>0</v>
      </c>
      <c r="CA171" s="271">
        <f t="shared" si="31"/>
        <v>0</v>
      </c>
      <c r="CB171" s="271">
        <f t="shared" si="32"/>
        <v>0</v>
      </c>
      <c r="CC171" s="271">
        <f t="shared" si="33"/>
        <v>0</v>
      </c>
      <c r="CD171" s="271">
        <f t="shared" si="34"/>
        <v>0</v>
      </c>
      <c r="CE171" s="271">
        <f t="shared" si="35"/>
        <v>0</v>
      </c>
      <c r="CF171" s="271">
        <f t="shared" si="36"/>
        <v>0</v>
      </c>
      <c r="CG171" s="271">
        <f t="shared" si="37"/>
        <v>0</v>
      </c>
      <c r="CH171" s="271">
        <f t="shared" si="38"/>
        <v>0</v>
      </c>
      <c r="CI171" s="271">
        <f t="shared" si="39"/>
        <v>0</v>
      </c>
      <c r="CJ171" s="271">
        <f t="shared" si="40"/>
        <v>0</v>
      </c>
      <c r="CK171" s="271">
        <f t="shared" si="41"/>
        <v>0</v>
      </c>
    </row>
    <row r="172" spans="16:89" x14ac:dyDescent="0.25">
      <c r="P172" s="47" t="s">
        <v>381</v>
      </c>
      <c r="Q172" s="273" t="s">
        <v>203</v>
      </c>
      <c r="R172" s="47" t="s">
        <v>216</v>
      </c>
      <c r="S172" s="255" t="s">
        <v>5</v>
      </c>
      <c r="T172" s="47" t="s">
        <v>102</v>
      </c>
      <c r="U172" s="255" t="s">
        <v>103</v>
      </c>
      <c r="V172" s="255" t="s">
        <v>104</v>
      </c>
      <c r="W172" s="255" t="s">
        <v>104</v>
      </c>
      <c r="X172" s="255">
        <v>3</v>
      </c>
      <c r="Y172" s="255">
        <v>4</v>
      </c>
      <c r="Z172" s="67" t="s">
        <v>382</v>
      </c>
      <c r="AA172" s="257" t="s">
        <v>2019</v>
      </c>
      <c r="AB172" s="257" t="s">
        <v>471</v>
      </c>
      <c r="AC172" s="257" t="s">
        <v>2020</v>
      </c>
      <c r="AD172" s="257" t="s">
        <v>1955</v>
      </c>
      <c r="AE172" s="257" t="s">
        <v>1954</v>
      </c>
      <c r="AF172" s="257" t="s">
        <v>151</v>
      </c>
      <c r="AG172" s="257" t="s">
        <v>147</v>
      </c>
      <c r="AH172" s="257" t="s">
        <v>2021</v>
      </c>
      <c r="AI172" s="257" t="s">
        <v>2022</v>
      </c>
      <c r="AJ172" s="257" t="s">
        <v>2023</v>
      </c>
      <c r="AK172" s="257" t="s">
        <v>125</v>
      </c>
      <c r="AL172" s="257" t="s">
        <v>2024</v>
      </c>
      <c r="AM172" s="87">
        <f t="shared" si="14"/>
        <v>0</v>
      </c>
      <c r="AN172" s="87">
        <f t="shared" si="15"/>
        <v>0</v>
      </c>
      <c r="AO172" s="87">
        <f t="shared" si="16"/>
        <v>0</v>
      </c>
      <c r="AP172" s="87">
        <f t="shared" si="17"/>
        <v>0</v>
      </c>
      <c r="AQ172" s="87">
        <f t="shared" si="18"/>
        <v>0</v>
      </c>
      <c r="AR172" s="87">
        <f t="shared" si="19"/>
        <v>0</v>
      </c>
      <c r="AS172" s="87">
        <f>IF(AND($AM172=1,$AN172=1,$U172="POS"),COUNTIFS($AM$113:AM172,1,$AN$113:AN172,1,$U$113:U172,"POS"),0)</f>
        <v>0</v>
      </c>
      <c r="AT172" s="87">
        <f>IF($AP172=1,COUNTIF($AP$113:AP172,1),0)</f>
        <v>0</v>
      </c>
      <c r="AU172" s="87">
        <f>IF($AO172=1,COUNTIF($AO$113:AO172,1),0)</f>
        <v>0</v>
      </c>
      <c r="AV172" s="87">
        <f t="shared" si="20"/>
        <v>0</v>
      </c>
      <c r="AW172" s="87">
        <f t="shared" si="21"/>
        <v>0</v>
      </c>
      <c r="AX172" s="87">
        <f t="shared" si="22"/>
        <v>0</v>
      </c>
      <c r="AY172" s="87">
        <f t="shared" si="23"/>
        <v>0</v>
      </c>
      <c r="AZ172" s="87">
        <f t="shared" si="24"/>
        <v>0</v>
      </c>
      <c r="BA172" s="87">
        <f t="shared" si="25"/>
        <v>0</v>
      </c>
      <c r="BB172" s="87">
        <f t="shared" si="26"/>
        <v>0</v>
      </c>
      <c r="BG172" s="84">
        <v>60</v>
      </c>
      <c r="BH172" s="267" t="s">
        <v>101</v>
      </c>
      <c r="BI172" s="268" t="s">
        <v>2192</v>
      </c>
      <c r="BJ172" s="257" t="s">
        <v>4</v>
      </c>
      <c r="BK172" s="269" t="s">
        <v>30</v>
      </c>
      <c r="BL172" s="269" t="s">
        <v>116</v>
      </c>
      <c r="BM172" s="270" t="s">
        <v>2370</v>
      </c>
      <c r="BN172" s="269" t="s">
        <v>2371</v>
      </c>
      <c r="BO172" s="269" t="s">
        <v>2372</v>
      </c>
      <c r="BP172" s="269" t="s">
        <v>234</v>
      </c>
      <c r="BQ172" s="269" t="s">
        <v>342</v>
      </c>
      <c r="BR172" s="269" t="s">
        <v>343</v>
      </c>
      <c r="BS172" s="269" t="s">
        <v>344</v>
      </c>
      <c r="BT172" s="269" t="s">
        <v>234</v>
      </c>
      <c r="BU172" s="269" t="s">
        <v>1589</v>
      </c>
      <c r="BV172" s="269" t="s">
        <v>1590</v>
      </c>
      <c r="BW172" s="271">
        <f t="shared" si="27"/>
        <v>0</v>
      </c>
      <c r="BX172" s="271">
        <f t="shared" si="28"/>
        <v>0</v>
      </c>
      <c r="BY172" s="271">
        <f t="shared" si="29"/>
        <v>0</v>
      </c>
      <c r="BZ172" s="271">
        <f t="shared" si="30"/>
        <v>0</v>
      </c>
      <c r="CA172" s="271">
        <f t="shared" si="31"/>
        <v>0</v>
      </c>
      <c r="CB172" s="271">
        <f t="shared" si="32"/>
        <v>0</v>
      </c>
      <c r="CC172" s="271">
        <f t="shared" si="33"/>
        <v>0</v>
      </c>
      <c r="CD172" s="271">
        <f t="shared" si="34"/>
        <v>0</v>
      </c>
      <c r="CE172" s="271">
        <f t="shared" si="35"/>
        <v>0</v>
      </c>
      <c r="CF172" s="271">
        <f t="shared" si="36"/>
        <v>0</v>
      </c>
      <c r="CG172" s="271">
        <f t="shared" si="37"/>
        <v>0</v>
      </c>
      <c r="CH172" s="271">
        <f t="shared" si="38"/>
        <v>0</v>
      </c>
      <c r="CI172" s="271">
        <f t="shared" si="39"/>
        <v>0</v>
      </c>
      <c r="CJ172" s="271">
        <f t="shared" si="40"/>
        <v>0</v>
      </c>
      <c r="CK172" s="271">
        <f t="shared" si="41"/>
        <v>0</v>
      </c>
    </row>
    <row r="173" spans="16:89" x14ac:dyDescent="0.25">
      <c r="P173" s="47" t="s">
        <v>383</v>
      </c>
      <c r="Q173" s="274" t="s">
        <v>211</v>
      </c>
      <c r="R173" s="47" t="s">
        <v>20</v>
      </c>
      <c r="S173" s="255" t="s">
        <v>5</v>
      </c>
      <c r="T173" s="47" t="s">
        <v>102</v>
      </c>
      <c r="U173" s="255" t="s">
        <v>103</v>
      </c>
      <c r="V173" s="255" t="s">
        <v>104</v>
      </c>
      <c r="W173" s="255" t="s">
        <v>104</v>
      </c>
      <c r="X173" s="255">
        <v>3</v>
      </c>
      <c r="Y173" s="255">
        <v>4</v>
      </c>
      <c r="Z173" s="67" t="s">
        <v>384</v>
      </c>
      <c r="AA173" s="257" t="s">
        <v>1936</v>
      </c>
      <c r="AB173" s="257" t="s">
        <v>105</v>
      </c>
      <c r="AC173" s="257" t="s">
        <v>106</v>
      </c>
      <c r="AD173" s="257" t="s">
        <v>107</v>
      </c>
      <c r="AE173" s="257" t="s">
        <v>108</v>
      </c>
      <c r="AF173" s="257" t="s">
        <v>225</v>
      </c>
      <c r="AG173" s="257" t="s">
        <v>1937</v>
      </c>
      <c r="AH173" s="257" t="s">
        <v>110</v>
      </c>
      <c r="AI173" s="257" t="s">
        <v>111</v>
      </c>
      <c r="AJ173" s="257" t="s">
        <v>226</v>
      </c>
      <c r="AK173" s="257" t="s">
        <v>1938</v>
      </c>
      <c r="AL173" s="257" t="s">
        <v>113</v>
      </c>
      <c r="AM173" s="87">
        <f t="shared" si="14"/>
        <v>0</v>
      </c>
      <c r="AN173" s="87">
        <f t="shared" si="15"/>
        <v>0</v>
      </c>
      <c r="AO173" s="87">
        <f t="shared" si="16"/>
        <v>0</v>
      </c>
      <c r="AP173" s="87">
        <f t="shared" si="17"/>
        <v>0</v>
      </c>
      <c r="AQ173" s="87">
        <f t="shared" si="18"/>
        <v>0</v>
      </c>
      <c r="AR173" s="87">
        <f t="shared" si="19"/>
        <v>0</v>
      </c>
      <c r="AS173" s="87">
        <f>IF(AND($AM173=1,$AN173=1,$U173="POS"),COUNTIFS($AM$113:AM173,1,$AN$113:AN173,1,$U$113:U173,"POS"),0)</f>
        <v>0</v>
      </c>
      <c r="AT173" s="87">
        <f>IF($AP173=1,COUNTIF($AP$113:AP173,1),0)</f>
        <v>0</v>
      </c>
      <c r="AU173" s="87">
        <f>IF($AO173=1,COUNTIF($AO$113:AO173,1),0)</f>
        <v>0</v>
      </c>
      <c r="AV173" s="87">
        <f t="shared" si="20"/>
        <v>0</v>
      </c>
      <c r="AW173" s="87">
        <f t="shared" si="21"/>
        <v>0</v>
      </c>
      <c r="AX173" s="87">
        <f t="shared" si="22"/>
        <v>0</v>
      </c>
      <c r="AY173" s="87">
        <f t="shared" si="23"/>
        <v>0</v>
      </c>
      <c r="AZ173" s="87">
        <f t="shared" si="24"/>
        <v>0</v>
      </c>
      <c r="BA173" s="87">
        <f t="shared" si="25"/>
        <v>0</v>
      </c>
      <c r="BB173" s="87">
        <f t="shared" si="26"/>
        <v>0</v>
      </c>
      <c r="BG173" s="84">
        <v>61</v>
      </c>
      <c r="BH173" s="267" t="s">
        <v>101</v>
      </c>
      <c r="BI173" s="268" t="s">
        <v>2192</v>
      </c>
      <c r="BJ173" s="257" t="s">
        <v>1</v>
      </c>
      <c r="BK173" s="269" t="s">
        <v>21</v>
      </c>
      <c r="BL173" s="269" t="s">
        <v>102</v>
      </c>
      <c r="BM173" s="270" t="s">
        <v>2373</v>
      </c>
      <c r="BN173" s="269" t="s">
        <v>2374</v>
      </c>
      <c r="BO173" s="269" t="s">
        <v>2375</v>
      </c>
      <c r="BP173" s="269" t="s">
        <v>238</v>
      </c>
      <c r="BQ173" s="269" t="s">
        <v>385</v>
      </c>
      <c r="BR173" s="269" t="s">
        <v>386</v>
      </c>
      <c r="BS173" s="269" t="s">
        <v>387</v>
      </c>
      <c r="BT173" s="269" t="s">
        <v>238</v>
      </c>
      <c r="BU173" s="269" t="s">
        <v>1591</v>
      </c>
      <c r="BV173" s="269" t="s">
        <v>1592</v>
      </c>
      <c r="BW173" s="271">
        <f t="shared" si="27"/>
        <v>0</v>
      </c>
      <c r="BX173" s="271">
        <f t="shared" si="28"/>
        <v>0</v>
      </c>
      <c r="BY173" s="271">
        <f t="shared" si="29"/>
        <v>0</v>
      </c>
      <c r="BZ173" s="271">
        <f t="shared" si="30"/>
        <v>0</v>
      </c>
      <c r="CA173" s="271">
        <f t="shared" si="31"/>
        <v>0</v>
      </c>
      <c r="CB173" s="271">
        <f t="shared" si="32"/>
        <v>0</v>
      </c>
      <c r="CC173" s="271">
        <f t="shared" si="33"/>
        <v>0</v>
      </c>
      <c r="CD173" s="271">
        <f t="shared" si="34"/>
        <v>0</v>
      </c>
      <c r="CE173" s="271">
        <f t="shared" si="35"/>
        <v>0</v>
      </c>
      <c r="CF173" s="271">
        <f t="shared" si="36"/>
        <v>0</v>
      </c>
      <c r="CG173" s="271">
        <f t="shared" si="37"/>
        <v>0</v>
      </c>
      <c r="CH173" s="271">
        <f t="shared" si="38"/>
        <v>0</v>
      </c>
      <c r="CI173" s="271">
        <f t="shared" si="39"/>
        <v>0</v>
      </c>
      <c r="CJ173" s="271">
        <f t="shared" si="40"/>
        <v>0</v>
      </c>
      <c r="CK173" s="271">
        <f t="shared" si="41"/>
        <v>0</v>
      </c>
    </row>
    <row r="174" spans="16:89" x14ac:dyDescent="0.25">
      <c r="P174" s="47" t="s">
        <v>388</v>
      </c>
      <c r="Q174" s="274" t="s">
        <v>211</v>
      </c>
      <c r="R174" s="47" t="s">
        <v>114</v>
      </c>
      <c r="S174" s="255" t="s">
        <v>5</v>
      </c>
      <c r="T174" s="47" t="s">
        <v>102</v>
      </c>
      <c r="U174" s="255" t="s">
        <v>103</v>
      </c>
      <c r="V174" s="255" t="s">
        <v>104</v>
      </c>
      <c r="W174" s="255" t="s">
        <v>104</v>
      </c>
      <c r="X174" s="255">
        <v>3</v>
      </c>
      <c r="Y174" s="255">
        <v>4</v>
      </c>
      <c r="Z174" s="67" t="s">
        <v>389</v>
      </c>
      <c r="AA174" s="257" t="s">
        <v>208</v>
      </c>
      <c r="AB174" s="257" t="s">
        <v>1939</v>
      </c>
      <c r="AC174" s="257" t="s">
        <v>197</v>
      </c>
      <c r="AD174" s="257" t="s">
        <v>233</v>
      </c>
      <c r="AE174" s="257" t="s">
        <v>198</v>
      </c>
      <c r="AF174" s="257" t="s">
        <v>117</v>
      </c>
      <c r="AG174" s="257" t="s">
        <v>1940</v>
      </c>
      <c r="AH174" s="257" t="s">
        <v>199</v>
      </c>
      <c r="AI174" s="257" t="s">
        <v>1941</v>
      </c>
      <c r="AJ174" s="257" t="s">
        <v>1942</v>
      </c>
      <c r="AK174" s="257" t="s">
        <v>1943</v>
      </c>
      <c r="AL174" s="257" t="s">
        <v>1944</v>
      </c>
      <c r="AM174" s="87">
        <f t="shared" si="14"/>
        <v>0</v>
      </c>
      <c r="AN174" s="87">
        <f t="shared" si="15"/>
        <v>0</v>
      </c>
      <c r="AO174" s="87">
        <f t="shared" si="16"/>
        <v>0</v>
      </c>
      <c r="AP174" s="87">
        <f t="shared" si="17"/>
        <v>0</v>
      </c>
      <c r="AQ174" s="87">
        <f t="shared" si="18"/>
        <v>0</v>
      </c>
      <c r="AR174" s="87">
        <f t="shared" si="19"/>
        <v>0</v>
      </c>
      <c r="AS174" s="87">
        <f>IF(AND($AM174=1,$AN174=1,$U174="POS"),COUNTIFS($AM$113:AM174,1,$AN$113:AN174,1,$U$113:U174,"POS"),0)</f>
        <v>0</v>
      </c>
      <c r="AT174" s="87">
        <f>IF($AP174=1,COUNTIF($AP$113:AP174,1),0)</f>
        <v>0</v>
      </c>
      <c r="AU174" s="87">
        <f>IF($AO174=1,COUNTIF($AO$113:AO174,1),0)</f>
        <v>0</v>
      </c>
      <c r="AV174" s="87">
        <f t="shared" si="20"/>
        <v>0</v>
      </c>
      <c r="AW174" s="87">
        <f t="shared" si="21"/>
        <v>0</v>
      </c>
      <c r="AX174" s="87">
        <f t="shared" si="22"/>
        <v>0</v>
      </c>
      <c r="AY174" s="87">
        <f t="shared" si="23"/>
        <v>0</v>
      </c>
      <c r="AZ174" s="87">
        <f t="shared" si="24"/>
        <v>0</v>
      </c>
      <c r="BA174" s="87">
        <f t="shared" si="25"/>
        <v>0</v>
      </c>
      <c r="BB174" s="87">
        <f t="shared" si="26"/>
        <v>0</v>
      </c>
      <c r="BG174" s="84">
        <v>62</v>
      </c>
      <c r="BH174" s="267" t="s">
        <v>101</v>
      </c>
      <c r="BI174" s="268" t="s">
        <v>2192</v>
      </c>
      <c r="BJ174" s="257" t="s">
        <v>1</v>
      </c>
      <c r="BK174" s="269" t="s">
        <v>21</v>
      </c>
      <c r="BL174" s="269" t="s">
        <v>102</v>
      </c>
      <c r="BM174" s="270" t="s">
        <v>2376</v>
      </c>
      <c r="BN174" s="269" t="s">
        <v>2377</v>
      </c>
      <c r="BO174" s="269" t="s">
        <v>2378</v>
      </c>
      <c r="BP174" s="269" t="s">
        <v>238</v>
      </c>
      <c r="BQ174" s="269" t="s">
        <v>385</v>
      </c>
      <c r="BR174" s="269" t="s">
        <v>386</v>
      </c>
      <c r="BS174" s="269" t="s">
        <v>387</v>
      </c>
      <c r="BT174" s="269" t="s">
        <v>238</v>
      </c>
      <c r="BU174" s="269" t="s">
        <v>1591</v>
      </c>
      <c r="BV174" s="269" t="s">
        <v>1592</v>
      </c>
      <c r="BW174" s="271">
        <f t="shared" si="27"/>
        <v>0</v>
      </c>
      <c r="BX174" s="271">
        <f t="shared" si="28"/>
        <v>0</v>
      </c>
      <c r="BY174" s="271">
        <f t="shared" si="29"/>
        <v>0</v>
      </c>
      <c r="BZ174" s="271">
        <f t="shared" si="30"/>
        <v>0</v>
      </c>
      <c r="CA174" s="271">
        <f t="shared" si="31"/>
        <v>0</v>
      </c>
      <c r="CB174" s="271">
        <f t="shared" si="32"/>
        <v>0</v>
      </c>
      <c r="CC174" s="271">
        <f t="shared" si="33"/>
        <v>0</v>
      </c>
      <c r="CD174" s="271">
        <f t="shared" si="34"/>
        <v>0</v>
      </c>
      <c r="CE174" s="271">
        <f t="shared" si="35"/>
        <v>0</v>
      </c>
      <c r="CF174" s="271">
        <f t="shared" si="36"/>
        <v>0</v>
      </c>
      <c r="CG174" s="271">
        <f t="shared" si="37"/>
        <v>0</v>
      </c>
      <c r="CH174" s="271">
        <f t="shared" si="38"/>
        <v>0</v>
      </c>
      <c r="CI174" s="271">
        <f t="shared" si="39"/>
        <v>0</v>
      </c>
      <c r="CJ174" s="271">
        <f t="shared" si="40"/>
        <v>0</v>
      </c>
      <c r="CK174" s="271">
        <f t="shared" si="41"/>
        <v>0</v>
      </c>
    </row>
    <row r="175" spans="16:89" x14ac:dyDescent="0.25">
      <c r="P175" s="47" t="s">
        <v>390</v>
      </c>
      <c r="Q175" s="274" t="s">
        <v>211</v>
      </c>
      <c r="R175" s="47" t="s">
        <v>30</v>
      </c>
      <c r="S175" s="255" t="s">
        <v>5</v>
      </c>
      <c r="T175" s="47" t="s">
        <v>116</v>
      </c>
      <c r="U175" s="255" t="s">
        <v>103</v>
      </c>
      <c r="V175" s="255" t="s">
        <v>104</v>
      </c>
      <c r="W175" s="255" t="s">
        <v>104</v>
      </c>
      <c r="X175" s="255">
        <v>3</v>
      </c>
      <c r="Y175" s="255">
        <v>4</v>
      </c>
      <c r="Z175" s="67" t="s">
        <v>391</v>
      </c>
      <c r="AA175" s="257" t="s">
        <v>236</v>
      </c>
      <c r="AB175" s="257" t="s">
        <v>1581</v>
      </c>
      <c r="AC175" s="257" t="s">
        <v>1582</v>
      </c>
      <c r="AD175" s="257" t="s">
        <v>1583</v>
      </c>
      <c r="AE175" s="257" t="s">
        <v>1584</v>
      </c>
      <c r="AF175" s="257" t="s">
        <v>1585</v>
      </c>
      <c r="AG175" s="257" t="s">
        <v>1586</v>
      </c>
      <c r="AH175" s="257" t="s">
        <v>118</v>
      </c>
      <c r="AI175" s="257" t="s">
        <v>237</v>
      </c>
      <c r="AJ175" s="257" t="s">
        <v>119</v>
      </c>
      <c r="AK175" s="257" t="s">
        <v>120</v>
      </c>
      <c r="AL175" s="257" t="s">
        <v>121</v>
      </c>
      <c r="AM175" s="87">
        <f t="shared" si="14"/>
        <v>0</v>
      </c>
      <c r="AN175" s="87">
        <f t="shared" si="15"/>
        <v>1</v>
      </c>
      <c r="AO175" s="87">
        <f t="shared" si="16"/>
        <v>0</v>
      </c>
      <c r="AP175" s="87">
        <f t="shared" si="17"/>
        <v>0</v>
      </c>
      <c r="AQ175" s="87">
        <f t="shared" si="18"/>
        <v>0</v>
      </c>
      <c r="AR175" s="87">
        <f t="shared" si="19"/>
        <v>0</v>
      </c>
      <c r="AS175" s="87">
        <f>IF(AND($AM175=1,$AN175=1,$U175="POS"),COUNTIFS($AM$113:AM175,1,$AN$113:AN175,1,$U$113:U175,"POS"),0)</f>
        <v>0</v>
      </c>
      <c r="AT175" s="87">
        <f>IF($AP175=1,COUNTIF($AP$113:AP175,1),0)</f>
        <v>0</v>
      </c>
      <c r="AU175" s="87">
        <f>IF($AO175=1,COUNTIF($AO$113:AO175,1),0)</f>
        <v>0</v>
      </c>
      <c r="AV175" s="87">
        <f t="shared" si="20"/>
        <v>0</v>
      </c>
      <c r="AW175" s="87">
        <f t="shared" si="21"/>
        <v>0</v>
      </c>
      <c r="AX175" s="87">
        <f t="shared" si="22"/>
        <v>0</v>
      </c>
      <c r="AY175" s="87">
        <f t="shared" si="23"/>
        <v>0</v>
      </c>
      <c r="AZ175" s="87">
        <f t="shared" si="24"/>
        <v>0</v>
      </c>
      <c r="BA175" s="87">
        <f t="shared" si="25"/>
        <v>0</v>
      </c>
      <c r="BB175" s="87">
        <f t="shared" si="26"/>
        <v>0</v>
      </c>
      <c r="BG175" s="84">
        <v>63</v>
      </c>
      <c r="BH175" s="267" t="s">
        <v>101</v>
      </c>
      <c r="BI175" s="268" t="s">
        <v>2192</v>
      </c>
      <c r="BJ175" s="257" t="s">
        <v>1</v>
      </c>
      <c r="BK175" s="269" t="s">
        <v>21</v>
      </c>
      <c r="BL175" s="269" t="s">
        <v>102</v>
      </c>
      <c r="BM175" s="270" t="s">
        <v>2379</v>
      </c>
      <c r="BN175" s="269" t="s">
        <v>2380</v>
      </c>
      <c r="BO175" s="269" t="s">
        <v>2381</v>
      </c>
      <c r="BP175" s="269" t="s">
        <v>238</v>
      </c>
      <c r="BQ175" s="269" t="s">
        <v>385</v>
      </c>
      <c r="BR175" s="269" t="s">
        <v>386</v>
      </c>
      <c r="BS175" s="269" t="s">
        <v>387</v>
      </c>
      <c r="BT175" s="269" t="s">
        <v>238</v>
      </c>
      <c r="BU175" s="269" t="s">
        <v>1591</v>
      </c>
      <c r="BV175" s="269" t="s">
        <v>1592</v>
      </c>
      <c r="BW175" s="271">
        <f t="shared" si="27"/>
        <v>0</v>
      </c>
      <c r="BX175" s="271">
        <f t="shared" si="28"/>
        <v>0</v>
      </c>
      <c r="BY175" s="271">
        <f t="shared" si="29"/>
        <v>0</v>
      </c>
      <c r="BZ175" s="271">
        <f t="shared" si="30"/>
        <v>0</v>
      </c>
      <c r="CA175" s="271">
        <f t="shared" si="31"/>
        <v>0</v>
      </c>
      <c r="CB175" s="271">
        <f t="shared" si="32"/>
        <v>0</v>
      </c>
      <c r="CC175" s="271">
        <f t="shared" si="33"/>
        <v>0</v>
      </c>
      <c r="CD175" s="271">
        <f t="shared" si="34"/>
        <v>0</v>
      </c>
      <c r="CE175" s="271">
        <f t="shared" si="35"/>
        <v>0</v>
      </c>
      <c r="CF175" s="271">
        <f t="shared" si="36"/>
        <v>0</v>
      </c>
      <c r="CG175" s="271">
        <f t="shared" si="37"/>
        <v>0</v>
      </c>
      <c r="CH175" s="271">
        <f t="shared" si="38"/>
        <v>0</v>
      </c>
      <c r="CI175" s="271">
        <f t="shared" si="39"/>
        <v>0</v>
      </c>
      <c r="CJ175" s="271">
        <f t="shared" si="40"/>
        <v>0</v>
      </c>
      <c r="CK175" s="271">
        <f t="shared" si="41"/>
        <v>0</v>
      </c>
    </row>
    <row r="176" spans="16:89" x14ac:dyDescent="0.25">
      <c r="P176" s="47" t="s">
        <v>392</v>
      </c>
      <c r="Q176" s="274" t="s">
        <v>211</v>
      </c>
      <c r="R176" s="47" t="s">
        <v>21</v>
      </c>
      <c r="S176" s="255" t="s">
        <v>5</v>
      </c>
      <c r="T176" s="47" t="s">
        <v>102</v>
      </c>
      <c r="U176" s="255" t="s">
        <v>103</v>
      </c>
      <c r="V176" s="255" t="s">
        <v>104</v>
      </c>
      <c r="W176" s="255" t="s">
        <v>104</v>
      </c>
      <c r="X176" s="255">
        <v>3</v>
      </c>
      <c r="Y176" s="255">
        <v>4</v>
      </c>
      <c r="Z176" s="67" t="s">
        <v>393</v>
      </c>
      <c r="AA176" s="257" t="s">
        <v>240</v>
      </c>
      <c r="AB176" s="257" t="s">
        <v>1945</v>
      </c>
      <c r="AC176" s="257" t="s">
        <v>124</v>
      </c>
      <c r="AD176" s="257" t="s">
        <v>125</v>
      </c>
      <c r="AE176" s="257" t="s">
        <v>122</v>
      </c>
      <c r="AF176" s="257" t="s">
        <v>123</v>
      </c>
      <c r="AG176" s="257" t="s">
        <v>127</v>
      </c>
      <c r="AH176" s="257" t="s">
        <v>128</v>
      </c>
      <c r="AI176" s="257" t="s">
        <v>131</v>
      </c>
      <c r="AJ176" s="257" t="s">
        <v>133</v>
      </c>
      <c r="AK176" s="257" t="s">
        <v>1946</v>
      </c>
      <c r="AL176" s="257" t="s">
        <v>134</v>
      </c>
      <c r="AM176" s="87">
        <f t="shared" si="14"/>
        <v>0</v>
      </c>
      <c r="AN176" s="87">
        <f t="shared" si="15"/>
        <v>0</v>
      </c>
      <c r="AO176" s="87">
        <f t="shared" si="16"/>
        <v>0</v>
      </c>
      <c r="AP176" s="87">
        <f t="shared" si="17"/>
        <v>0</v>
      </c>
      <c r="AQ176" s="87">
        <f t="shared" si="18"/>
        <v>0</v>
      </c>
      <c r="AR176" s="87">
        <f t="shared" si="19"/>
        <v>0</v>
      </c>
      <c r="AS176" s="87">
        <f>IF(AND($AM176=1,$AN176=1,$U176="POS"),COUNTIFS($AM$113:AM176,1,$AN$113:AN176,1,$U$113:U176,"POS"),0)</f>
        <v>0</v>
      </c>
      <c r="AT176" s="87">
        <f>IF($AP176=1,COUNTIF($AP$113:AP176,1),0)</f>
        <v>0</v>
      </c>
      <c r="AU176" s="87">
        <f>IF($AO176=1,COUNTIF($AO$113:AO176,1),0)</f>
        <v>0</v>
      </c>
      <c r="AV176" s="87">
        <f t="shared" si="20"/>
        <v>0</v>
      </c>
      <c r="AW176" s="87">
        <f t="shared" si="21"/>
        <v>0</v>
      </c>
      <c r="AX176" s="87">
        <f t="shared" si="22"/>
        <v>0</v>
      </c>
      <c r="AY176" s="87">
        <f t="shared" si="23"/>
        <v>0</v>
      </c>
      <c r="AZ176" s="87">
        <f t="shared" si="24"/>
        <v>0</v>
      </c>
      <c r="BA176" s="87">
        <f t="shared" si="25"/>
        <v>0</v>
      </c>
      <c r="BB176" s="87">
        <f t="shared" si="26"/>
        <v>0</v>
      </c>
      <c r="BG176" s="84">
        <v>64</v>
      </c>
      <c r="BH176" s="267" t="s">
        <v>101</v>
      </c>
      <c r="BI176" s="268" t="s">
        <v>2192</v>
      </c>
      <c r="BJ176" s="257" t="s">
        <v>1</v>
      </c>
      <c r="BK176" s="269" t="s">
        <v>21</v>
      </c>
      <c r="BL176" s="269" t="s">
        <v>102</v>
      </c>
      <c r="BM176" s="270" t="s">
        <v>2382</v>
      </c>
      <c r="BN176" s="269" t="s">
        <v>2383</v>
      </c>
      <c r="BO176" s="269" t="s">
        <v>2384</v>
      </c>
      <c r="BP176" s="269" t="s">
        <v>238</v>
      </c>
      <c r="BQ176" s="269" t="s">
        <v>385</v>
      </c>
      <c r="BR176" s="269" t="s">
        <v>386</v>
      </c>
      <c r="BS176" s="269" t="s">
        <v>387</v>
      </c>
      <c r="BT176" s="269" t="s">
        <v>238</v>
      </c>
      <c r="BU176" s="269" t="s">
        <v>1591</v>
      </c>
      <c r="BV176" s="269" t="s">
        <v>1592</v>
      </c>
      <c r="BW176" s="271">
        <f t="shared" si="27"/>
        <v>0</v>
      </c>
      <c r="BX176" s="271">
        <f t="shared" si="28"/>
        <v>0</v>
      </c>
      <c r="BY176" s="271">
        <f t="shared" si="29"/>
        <v>0</v>
      </c>
      <c r="BZ176" s="271">
        <f t="shared" si="30"/>
        <v>0</v>
      </c>
      <c r="CA176" s="271">
        <f t="shared" si="31"/>
        <v>0</v>
      </c>
      <c r="CB176" s="271">
        <f t="shared" si="32"/>
        <v>0</v>
      </c>
      <c r="CC176" s="271">
        <f t="shared" si="33"/>
        <v>0</v>
      </c>
      <c r="CD176" s="271">
        <f t="shared" si="34"/>
        <v>0</v>
      </c>
      <c r="CE176" s="271">
        <f t="shared" si="35"/>
        <v>0</v>
      </c>
      <c r="CF176" s="271">
        <f t="shared" si="36"/>
        <v>0</v>
      </c>
      <c r="CG176" s="271">
        <f t="shared" si="37"/>
        <v>0</v>
      </c>
      <c r="CH176" s="271">
        <f t="shared" si="38"/>
        <v>0</v>
      </c>
      <c r="CI176" s="271">
        <f t="shared" si="39"/>
        <v>0</v>
      </c>
      <c r="CJ176" s="271">
        <f t="shared" si="40"/>
        <v>0</v>
      </c>
      <c r="CK176" s="271">
        <f t="shared" si="41"/>
        <v>0</v>
      </c>
    </row>
    <row r="177" spans="16:89" x14ac:dyDescent="0.25">
      <c r="P177" s="47" t="s">
        <v>394</v>
      </c>
      <c r="Q177" s="274" t="s">
        <v>211</v>
      </c>
      <c r="R177" s="47" t="s">
        <v>22</v>
      </c>
      <c r="S177" s="255" t="s">
        <v>5</v>
      </c>
      <c r="T177" s="47" t="s">
        <v>102</v>
      </c>
      <c r="U177" s="255" t="s">
        <v>103</v>
      </c>
      <c r="V177" s="255" t="s">
        <v>104</v>
      </c>
      <c r="W177" s="255" t="s">
        <v>104</v>
      </c>
      <c r="X177" s="255">
        <v>3</v>
      </c>
      <c r="Y177" s="255">
        <v>4</v>
      </c>
      <c r="Z177" s="67" t="s">
        <v>395</v>
      </c>
      <c r="AA177" s="257" t="s">
        <v>243</v>
      </c>
      <c r="AB177" s="257" t="s">
        <v>1947</v>
      </c>
      <c r="AC177" s="257" t="s">
        <v>141</v>
      </c>
      <c r="AD177" s="257" t="s">
        <v>142</v>
      </c>
      <c r="AE177" s="257" t="s">
        <v>143</v>
      </c>
      <c r="AF177" s="257" t="s">
        <v>137</v>
      </c>
      <c r="AG177" s="257" t="s">
        <v>138</v>
      </c>
      <c r="AH177" s="257" t="s">
        <v>139</v>
      </c>
      <c r="AI177" s="257" t="s">
        <v>140</v>
      </c>
      <c r="AJ177" s="257" t="s">
        <v>135</v>
      </c>
      <c r="AK177" s="257" t="s">
        <v>136</v>
      </c>
      <c r="AL177" s="257" t="s">
        <v>233</v>
      </c>
      <c r="AM177" s="87">
        <f t="shared" ref="AM177:AM240" si="42">IF($P177="",0,IF($B$12&lt;&gt;"",--AND(ISNUMBER(SEARCH(";"&amp;$P177&amp;";",";"&amp;$C$21&amp;";")),OR($S177="TOUS",TRIM($K$4)="AUDIT",$S177=TRIM($K$4))),IF(AND(OR($Q177="TRONC_COMMUN",$Q177=TRIM($B$5),TRIM($B$5)="TOUS"),OR($R177="TOUS",$R177=TRIM($B$8),TRIM($B$8)="TOUS"),OR($S177="TOUS",TRIM($K$4)="AUDIT",$S177=TRIM($K$4))),1,0)))</f>
        <v>0</v>
      </c>
      <c r="AN177" s="87">
        <f t="shared" ref="AN177:AN240" si="43">IF($P177="",0,IF($B$23="",0,--OR(AND($AA177&lt;&gt;"",ISNUMBER(SEARCH(" "&amp;$AA177&amp;" ",$B$23))),AND($AB177&lt;&gt;"",ISNUMBER(SEARCH(" "&amp;$AB177&amp;" ",$B$23))),AND($AC177&lt;&gt;"",ISNUMBER(SEARCH(" "&amp;$AC177&amp;" ",$B$23))),AND($AD177&lt;&gt;"",ISNUMBER(SEARCH(" "&amp;$AD177&amp;" ",$B$23))),AND($AE177&lt;&gt;"",ISNUMBER(SEARCH(" "&amp;$AE177&amp;" ",$B$23))),AND($AF177&lt;&gt;"",ISNUMBER(SEARCH(" "&amp;$AF177&amp;" ",$B$23))),AND($AG177&lt;&gt;"",ISNUMBER(SEARCH(" "&amp;$AG177&amp;" ",$B$23))),AND($AH177&lt;&gt;"",ISNUMBER(SEARCH(" "&amp;$AH177&amp;" ",$B$23))),AND($AI177&lt;&gt;"",ISNUMBER(SEARCH(" "&amp;$AI177&amp;" ",$B$23))),AND($AJ177&lt;&gt;"",ISNUMBER(SEARCH(" "&amp;$AJ177&amp;" ",$B$23))),AND($AK177&lt;&gt;"",ISNUMBER(SEARCH(" "&amp;$AK177&amp;" ",$B$23))),AND($AL177&lt;&gt;"",ISNUMBER(SEARCH(" "&amp;$AL177&amp;" ",$B$23))))))</f>
        <v>0</v>
      </c>
      <c r="AO177" s="87">
        <f t="shared" ref="AO177:AO240" si="44">IF(AND($U177="CRITIQUE",$AN177=1),1,0)</f>
        <v>0</v>
      </c>
      <c r="AP177" s="87">
        <f t="shared" ref="AP177:AP240" si="45">IF(AND($AM177=1,$AN177=0,$U177="POS"),1,0)</f>
        <v>0</v>
      </c>
      <c r="AQ177" s="87">
        <f t="shared" ref="AQ177:AQ240" si="46">IF(AND($AM177=1,$AN177=1,$U177="POS"),$X177,0)</f>
        <v>0</v>
      </c>
      <c r="AR177" s="87">
        <f t="shared" ref="AR177:AR240" si="47">IF(AND($AM177=1,$AN177=1,$U177="POS"),$Y177,0)</f>
        <v>0</v>
      </c>
      <c r="AS177" s="87">
        <f>IF(AND($AM177=1,$AN177=1,$U177="POS"),COUNTIFS($AM$113:AM177,1,$AN$113:AN177,1,$U$113:U177,"POS"),0)</f>
        <v>0</v>
      </c>
      <c r="AT177" s="87">
        <f>IF($AP177=1,COUNTIF($AP$113:AP177,1),0)</f>
        <v>0</v>
      </c>
      <c r="AU177" s="87">
        <f>IF($AO177=1,COUNTIF($AO$113:AO177,1),0)</f>
        <v>0</v>
      </c>
      <c r="AV177" s="87">
        <f t="shared" ref="AV177:AV240" si="48">IF(AND($AM177=1,$U177="POS"),1,0)</f>
        <v>0</v>
      </c>
      <c r="AW177" s="87">
        <f t="shared" ref="AW177:AW240" si="49">IF(AND($AM177=1,$AN177=1,$U177="POS"),1,0)</f>
        <v>0</v>
      </c>
      <c r="AX177" s="87">
        <f t="shared" ref="AX177:AX240" si="50">IF(AND($AM177=1,$AP177=1,$U177="POS",$V177="OUI"),1,0)</f>
        <v>0</v>
      </c>
      <c r="AY177" s="87">
        <f t="shared" ref="AY177:AY240" si="51">IF(AND($AM177=1,$AP177=1,$U177="POS",$W177="OUI"),1,0)</f>
        <v>0</v>
      </c>
      <c r="AZ177" s="87">
        <f t="shared" ref="AZ177:AZ240" si="52">IF(AND($AM177=1,$U177="POS"),$X177,0)</f>
        <v>0</v>
      </c>
      <c r="BA177" s="87">
        <f t="shared" ref="BA177:BA240" si="53">IF(AND($AM177=1,$U177="POS"),$Y177,0)</f>
        <v>0</v>
      </c>
      <c r="BB177" s="87">
        <f t="shared" ref="BB177:BB240" si="54">IF(OR($AX177=1,$AY177=1),1,0)</f>
        <v>0</v>
      </c>
      <c r="BG177" s="84">
        <v>65</v>
      </c>
      <c r="BH177" s="267" t="s">
        <v>101</v>
      </c>
      <c r="BI177" s="268" t="s">
        <v>2192</v>
      </c>
      <c r="BJ177" s="257" t="s">
        <v>1</v>
      </c>
      <c r="BK177" s="269" t="s">
        <v>21</v>
      </c>
      <c r="BL177" s="269" t="s">
        <v>102</v>
      </c>
      <c r="BM177" s="270" t="s">
        <v>2385</v>
      </c>
      <c r="BN177" s="269" t="s">
        <v>2386</v>
      </c>
      <c r="BO177" s="269" t="s">
        <v>2387</v>
      </c>
      <c r="BP177" s="269" t="s">
        <v>238</v>
      </c>
      <c r="BQ177" s="269" t="s">
        <v>385</v>
      </c>
      <c r="BR177" s="269" t="s">
        <v>386</v>
      </c>
      <c r="BS177" s="269" t="s">
        <v>387</v>
      </c>
      <c r="BT177" s="269" t="s">
        <v>238</v>
      </c>
      <c r="BU177" s="269" t="s">
        <v>1591</v>
      </c>
      <c r="BV177" s="269" t="s">
        <v>1592</v>
      </c>
      <c r="BW177" s="271">
        <f t="shared" ref="BW177:BW240" si="55">IF($P177="",0,--AND(ISNUMBER(SEARCH(";"&amp;$P177&amp;";",";"&amp;$N$3&amp;";")),$U177="POS"))</f>
        <v>0</v>
      </c>
      <c r="BX177" s="271">
        <f t="shared" ref="BX177:BX240" si="56">IF($P177="",0,--AND(ISNUMBER(SEARCH(";"&amp;$P177&amp;";",";"&amp;$N$4&amp;";")),$U177="POS"))</f>
        <v>0</v>
      </c>
      <c r="BY177" s="271">
        <f t="shared" ref="BY177:BY240" si="57">IF($P177="",0,--AND(ISNUMBER(SEARCH(";"&amp;$P177&amp;";",";"&amp;$N$5&amp;";")),$U177="POS"))</f>
        <v>0</v>
      </c>
      <c r="BZ177" s="271">
        <f t="shared" ref="BZ177:BZ240" si="58">IF(AND($BW177=1,$AN177=1),1,0)</f>
        <v>0</v>
      </c>
      <c r="CA177" s="271">
        <f t="shared" ref="CA177:CA240" si="59">IF(AND($BX177=1,$AN177=1),1,0)</f>
        <v>0</v>
      </c>
      <c r="CB177" s="271">
        <f t="shared" ref="CB177:CB240" si="60">IF(AND($BY177=1,$AN177=1),1,0)</f>
        <v>0</v>
      </c>
      <c r="CC177" s="271">
        <f t="shared" ref="CC177:CC240" si="61">IF(AND($BW177=1,$AN177=0,$V177="OUI"),1,0)</f>
        <v>0</v>
      </c>
      <c r="CD177" s="271">
        <f t="shared" ref="CD177:CD240" si="62">IF(AND($BX177=1,$AN177=0,$W177="OUI"),1,0)</f>
        <v>0</v>
      </c>
      <c r="CE177" s="271">
        <f t="shared" ref="CE177:CE240" si="63">IF(AND($BY177=1,$AN177=0,OR($V177="OUI",$W177="OUI")),1,0)</f>
        <v>0</v>
      </c>
      <c r="CF177" s="271">
        <f t="shared" ref="CF177:CF240" si="64">IF($BZ177=1,$X177,0)</f>
        <v>0</v>
      </c>
      <c r="CG177" s="271">
        <f t="shared" ref="CG177:CG240" si="65">IF($BW177=1,$X177,0)</f>
        <v>0</v>
      </c>
      <c r="CH177" s="271">
        <f t="shared" ref="CH177:CH240" si="66">IF($CA177=1,$Y177,0)</f>
        <v>0</v>
      </c>
      <c r="CI177" s="271">
        <f t="shared" ref="CI177:CI240" si="67">IF($BX177=1,$Y177,0)</f>
        <v>0</v>
      </c>
      <c r="CJ177" s="271">
        <f t="shared" ref="CJ177:CJ240" si="68">IF($CB177=1,$Y177,0)</f>
        <v>0</v>
      </c>
      <c r="CK177" s="271">
        <f t="shared" ref="CK177:CK240" si="69">IF($BY177=1,$Y177,0)</f>
        <v>0</v>
      </c>
    </row>
    <row r="178" spans="16:89" x14ac:dyDescent="0.25">
      <c r="P178" s="47" t="s">
        <v>396</v>
      </c>
      <c r="Q178" s="274" t="s">
        <v>211</v>
      </c>
      <c r="R178" s="47" t="s">
        <v>25</v>
      </c>
      <c r="S178" s="255" t="s">
        <v>5</v>
      </c>
      <c r="T178" s="47" t="s">
        <v>102</v>
      </c>
      <c r="U178" s="255" t="s">
        <v>103</v>
      </c>
      <c r="V178" s="255" t="s">
        <v>104</v>
      </c>
      <c r="W178" s="255" t="s">
        <v>104</v>
      </c>
      <c r="X178" s="255">
        <v>3</v>
      </c>
      <c r="Y178" s="255">
        <v>4</v>
      </c>
      <c r="Z178" s="67" t="s">
        <v>397</v>
      </c>
      <c r="AA178" s="257" t="s">
        <v>246</v>
      </c>
      <c r="AB178" s="257" t="s">
        <v>1948</v>
      </c>
      <c r="AC178" s="257" t="s">
        <v>1949</v>
      </c>
      <c r="AD178" s="257" t="s">
        <v>247</v>
      </c>
      <c r="AE178" s="257" t="s">
        <v>126</v>
      </c>
      <c r="AF178" s="257" t="s">
        <v>145</v>
      </c>
      <c r="AG178" s="257" t="s">
        <v>248</v>
      </c>
      <c r="AH178" s="257" t="s">
        <v>1950</v>
      </c>
      <c r="AI178" s="257" t="s">
        <v>1951</v>
      </c>
      <c r="AJ178" s="257" t="s">
        <v>144</v>
      </c>
      <c r="AK178" s="257" t="s">
        <v>249</v>
      </c>
      <c r="AL178" s="257" t="s">
        <v>1952</v>
      </c>
      <c r="AM178" s="87">
        <f t="shared" si="42"/>
        <v>0</v>
      </c>
      <c r="AN178" s="87">
        <f t="shared" si="43"/>
        <v>0</v>
      </c>
      <c r="AO178" s="87">
        <f t="shared" si="44"/>
        <v>0</v>
      </c>
      <c r="AP178" s="87">
        <f t="shared" si="45"/>
        <v>0</v>
      </c>
      <c r="AQ178" s="87">
        <f t="shared" si="46"/>
        <v>0</v>
      </c>
      <c r="AR178" s="87">
        <f t="shared" si="47"/>
        <v>0</v>
      </c>
      <c r="AS178" s="87">
        <f>IF(AND($AM178=1,$AN178=1,$U178="POS"),COUNTIFS($AM$113:AM178,1,$AN$113:AN178,1,$U$113:U178,"POS"),0)</f>
        <v>0</v>
      </c>
      <c r="AT178" s="87">
        <f>IF($AP178=1,COUNTIF($AP$113:AP178,1),0)</f>
        <v>0</v>
      </c>
      <c r="AU178" s="87">
        <f>IF($AO178=1,COUNTIF($AO$113:AO178,1),0)</f>
        <v>0</v>
      </c>
      <c r="AV178" s="87">
        <f t="shared" si="48"/>
        <v>0</v>
      </c>
      <c r="AW178" s="87">
        <f t="shared" si="49"/>
        <v>0</v>
      </c>
      <c r="AX178" s="87">
        <f t="shared" si="50"/>
        <v>0</v>
      </c>
      <c r="AY178" s="87">
        <f t="shared" si="51"/>
        <v>0</v>
      </c>
      <c r="AZ178" s="87">
        <f t="shared" si="52"/>
        <v>0</v>
      </c>
      <c r="BA178" s="87">
        <f t="shared" si="53"/>
        <v>0</v>
      </c>
      <c r="BB178" s="87">
        <f t="shared" si="54"/>
        <v>0</v>
      </c>
      <c r="BG178" s="84">
        <v>66</v>
      </c>
      <c r="BH178" s="267" t="s">
        <v>101</v>
      </c>
      <c r="BI178" s="268" t="s">
        <v>2192</v>
      </c>
      <c r="BJ178" s="257" t="s">
        <v>1</v>
      </c>
      <c r="BK178" s="269" t="s">
        <v>21</v>
      </c>
      <c r="BL178" s="269" t="s">
        <v>102</v>
      </c>
      <c r="BM178" s="270" t="s">
        <v>2388</v>
      </c>
      <c r="BN178" s="269" t="s">
        <v>2389</v>
      </c>
      <c r="BO178" s="269" t="s">
        <v>2390</v>
      </c>
      <c r="BP178" s="269" t="s">
        <v>238</v>
      </c>
      <c r="BQ178" s="269" t="s">
        <v>385</v>
      </c>
      <c r="BR178" s="269" t="s">
        <v>386</v>
      </c>
      <c r="BS178" s="269" t="s">
        <v>387</v>
      </c>
      <c r="BT178" s="269" t="s">
        <v>238</v>
      </c>
      <c r="BU178" s="269" t="s">
        <v>1591</v>
      </c>
      <c r="BV178" s="269" t="s">
        <v>1592</v>
      </c>
      <c r="BW178" s="271">
        <f t="shared" si="55"/>
        <v>0</v>
      </c>
      <c r="BX178" s="271">
        <f t="shared" si="56"/>
        <v>0</v>
      </c>
      <c r="BY178" s="271">
        <f t="shared" si="57"/>
        <v>0</v>
      </c>
      <c r="BZ178" s="271">
        <f t="shared" si="58"/>
        <v>0</v>
      </c>
      <c r="CA178" s="271">
        <f t="shared" si="59"/>
        <v>0</v>
      </c>
      <c r="CB178" s="271">
        <f t="shared" si="60"/>
        <v>0</v>
      </c>
      <c r="CC178" s="271">
        <f t="shared" si="61"/>
        <v>0</v>
      </c>
      <c r="CD178" s="271">
        <f t="shared" si="62"/>
        <v>0</v>
      </c>
      <c r="CE178" s="271">
        <f t="shared" si="63"/>
        <v>0</v>
      </c>
      <c r="CF178" s="271">
        <f t="shared" si="64"/>
        <v>0</v>
      </c>
      <c r="CG178" s="271">
        <f t="shared" si="65"/>
        <v>0</v>
      </c>
      <c r="CH178" s="271">
        <f t="shared" si="66"/>
        <v>0</v>
      </c>
      <c r="CI178" s="271">
        <f t="shared" si="67"/>
        <v>0</v>
      </c>
      <c r="CJ178" s="271">
        <f t="shared" si="68"/>
        <v>0</v>
      </c>
      <c r="CK178" s="271">
        <f t="shared" si="69"/>
        <v>0</v>
      </c>
    </row>
    <row r="179" spans="16:89" x14ac:dyDescent="0.25">
      <c r="P179" s="47" t="s">
        <v>398</v>
      </c>
      <c r="Q179" s="274" t="s">
        <v>211</v>
      </c>
      <c r="R179" s="47" t="s">
        <v>14</v>
      </c>
      <c r="S179" s="255" t="s">
        <v>5</v>
      </c>
      <c r="T179" s="47" t="s">
        <v>102</v>
      </c>
      <c r="U179" s="255" t="s">
        <v>103</v>
      </c>
      <c r="V179" s="255" t="s">
        <v>104</v>
      </c>
      <c r="W179" s="255" t="s">
        <v>104</v>
      </c>
      <c r="X179" s="255">
        <v>3</v>
      </c>
      <c r="Y179" s="255">
        <v>4</v>
      </c>
      <c r="Z179" s="67" t="s">
        <v>399</v>
      </c>
      <c r="AA179" s="257" t="s">
        <v>1953</v>
      </c>
      <c r="AB179" s="257" t="s">
        <v>252</v>
      </c>
      <c r="AC179" s="257" t="s">
        <v>146</v>
      </c>
      <c r="AD179" s="257" t="s">
        <v>1954</v>
      </c>
      <c r="AE179" s="257" t="s">
        <v>149</v>
      </c>
      <c r="AF179" s="257" t="s">
        <v>1955</v>
      </c>
      <c r="AG179" s="257" t="s">
        <v>148</v>
      </c>
      <c r="AH179" s="257" t="s">
        <v>150</v>
      </c>
      <c r="AI179" s="257" t="s">
        <v>253</v>
      </c>
      <c r="AJ179" s="257" t="s">
        <v>1956</v>
      </c>
      <c r="AK179" s="257" t="s">
        <v>1957</v>
      </c>
      <c r="AL179" s="257" t="s">
        <v>1958</v>
      </c>
      <c r="AM179" s="87">
        <f t="shared" si="42"/>
        <v>0</v>
      </c>
      <c r="AN179" s="87">
        <f t="shared" si="43"/>
        <v>0</v>
      </c>
      <c r="AO179" s="87">
        <f t="shared" si="44"/>
        <v>0</v>
      </c>
      <c r="AP179" s="87">
        <f t="shared" si="45"/>
        <v>0</v>
      </c>
      <c r="AQ179" s="87">
        <f t="shared" si="46"/>
        <v>0</v>
      </c>
      <c r="AR179" s="87">
        <f t="shared" si="47"/>
        <v>0</v>
      </c>
      <c r="AS179" s="87">
        <f>IF(AND($AM179=1,$AN179=1,$U179="POS"),COUNTIFS($AM$113:AM179,1,$AN$113:AN179,1,$U$113:U179,"POS"),0)</f>
        <v>0</v>
      </c>
      <c r="AT179" s="87">
        <f>IF($AP179=1,COUNTIF($AP$113:AP179,1),0)</f>
        <v>0</v>
      </c>
      <c r="AU179" s="87">
        <f>IF($AO179=1,COUNTIF($AO$113:AO179,1),0)</f>
        <v>0</v>
      </c>
      <c r="AV179" s="87">
        <f t="shared" si="48"/>
        <v>0</v>
      </c>
      <c r="AW179" s="87">
        <f t="shared" si="49"/>
        <v>0</v>
      </c>
      <c r="AX179" s="87">
        <f t="shared" si="50"/>
        <v>0</v>
      </c>
      <c r="AY179" s="87">
        <f t="shared" si="51"/>
        <v>0</v>
      </c>
      <c r="AZ179" s="87">
        <f t="shared" si="52"/>
        <v>0</v>
      </c>
      <c r="BA179" s="87">
        <f t="shared" si="53"/>
        <v>0</v>
      </c>
      <c r="BB179" s="87">
        <f t="shared" si="54"/>
        <v>0</v>
      </c>
      <c r="BG179" s="84">
        <v>67</v>
      </c>
      <c r="BH179" s="267" t="s">
        <v>101</v>
      </c>
      <c r="BI179" s="268" t="s">
        <v>2192</v>
      </c>
      <c r="BJ179" s="257" t="s">
        <v>1</v>
      </c>
      <c r="BK179" s="269" t="s">
        <v>21</v>
      </c>
      <c r="BL179" s="269" t="s">
        <v>102</v>
      </c>
      <c r="BM179" s="270" t="s">
        <v>2391</v>
      </c>
      <c r="BN179" s="269" t="s">
        <v>2392</v>
      </c>
      <c r="BO179" s="269" t="s">
        <v>2393</v>
      </c>
      <c r="BP179" s="269" t="s">
        <v>238</v>
      </c>
      <c r="BQ179" s="269" t="s">
        <v>385</v>
      </c>
      <c r="BR179" s="269" t="s">
        <v>386</v>
      </c>
      <c r="BS179" s="269" t="s">
        <v>387</v>
      </c>
      <c r="BT179" s="269" t="s">
        <v>238</v>
      </c>
      <c r="BU179" s="269" t="s">
        <v>1591</v>
      </c>
      <c r="BV179" s="269" t="s">
        <v>1592</v>
      </c>
      <c r="BW179" s="271">
        <f t="shared" si="55"/>
        <v>0</v>
      </c>
      <c r="BX179" s="271">
        <f t="shared" si="56"/>
        <v>0</v>
      </c>
      <c r="BY179" s="271">
        <f t="shared" si="57"/>
        <v>0</v>
      </c>
      <c r="BZ179" s="271">
        <f t="shared" si="58"/>
        <v>0</v>
      </c>
      <c r="CA179" s="271">
        <f t="shared" si="59"/>
        <v>0</v>
      </c>
      <c r="CB179" s="271">
        <f t="shared" si="60"/>
        <v>0</v>
      </c>
      <c r="CC179" s="271">
        <f t="shared" si="61"/>
        <v>0</v>
      </c>
      <c r="CD179" s="271">
        <f t="shared" si="62"/>
        <v>0</v>
      </c>
      <c r="CE179" s="271">
        <f t="shared" si="63"/>
        <v>0</v>
      </c>
      <c r="CF179" s="271">
        <f t="shared" si="64"/>
        <v>0</v>
      </c>
      <c r="CG179" s="271">
        <f t="shared" si="65"/>
        <v>0</v>
      </c>
      <c r="CH179" s="271">
        <f t="shared" si="66"/>
        <v>0</v>
      </c>
      <c r="CI179" s="271">
        <f t="shared" si="67"/>
        <v>0</v>
      </c>
      <c r="CJ179" s="271">
        <f t="shared" si="68"/>
        <v>0</v>
      </c>
      <c r="CK179" s="271">
        <f t="shared" si="69"/>
        <v>0</v>
      </c>
    </row>
    <row r="180" spans="16:89" x14ac:dyDescent="0.25">
      <c r="P180" s="47" t="s">
        <v>400</v>
      </c>
      <c r="Q180" s="274" t="s">
        <v>211</v>
      </c>
      <c r="R180" s="47" t="s">
        <v>26</v>
      </c>
      <c r="S180" s="255" t="s">
        <v>5</v>
      </c>
      <c r="T180" s="47" t="s">
        <v>102</v>
      </c>
      <c r="U180" s="255" t="s">
        <v>103</v>
      </c>
      <c r="V180" s="255" t="s">
        <v>104</v>
      </c>
      <c r="W180" s="255" t="s">
        <v>104</v>
      </c>
      <c r="X180" s="255">
        <v>3</v>
      </c>
      <c r="Y180" s="255">
        <v>4</v>
      </c>
      <c r="Z180" s="67" t="s">
        <v>401</v>
      </c>
      <c r="AA180" s="257" t="s">
        <v>153</v>
      </c>
      <c r="AB180" s="257" t="s">
        <v>152</v>
      </c>
      <c r="AC180" s="257" t="s">
        <v>156</v>
      </c>
      <c r="AD180" s="257" t="s">
        <v>157</v>
      </c>
      <c r="AE180" s="257" t="s">
        <v>158</v>
      </c>
      <c r="AF180" s="257" t="s">
        <v>1959</v>
      </c>
      <c r="AG180" s="257" t="s">
        <v>159</v>
      </c>
      <c r="AH180" s="257" t="s">
        <v>1960</v>
      </c>
      <c r="AI180" s="257" t="s">
        <v>256</v>
      </c>
      <c r="AJ180" s="257" t="s">
        <v>1961</v>
      </c>
      <c r="AK180" s="257" t="s">
        <v>177</v>
      </c>
      <c r="AL180" s="257" t="s">
        <v>139</v>
      </c>
      <c r="AM180" s="87">
        <f t="shared" si="42"/>
        <v>0</v>
      </c>
      <c r="AN180" s="87">
        <f t="shared" si="43"/>
        <v>0</v>
      </c>
      <c r="AO180" s="87">
        <f t="shared" si="44"/>
        <v>0</v>
      </c>
      <c r="AP180" s="87">
        <f t="shared" si="45"/>
        <v>0</v>
      </c>
      <c r="AQ180" s="87">
        <f t="shared" si="46"/>
        <v>0</v>
      </c>
      <c r="AR180" s="87">
        <f t="shared" si="47"/>
        <v>0</v>
      </c>
      <c r="AS180" s="87">
        <f>IF(AND($AM180=1,$AN180=1,$U180="POS"),COUNTIFS($AM$113:AM180,1,$AN$113:AN180,1,$U$113:U180,"POS"),0)</f>
        <v>0</v>
      </c>
      <c r="AT180" s="87">
        <f>IF($AP180=1,COUNTIF($AP$113:AP180,1),0)</f>
        <v>0</v>
      </c>
      <c r="AU180" s="87">
        <f>IF($AO180=1,COUNTIF($AO$113:AO180,1),0)</f>
        <v>0</v>
      </c>
      <c r="AV180" s="87">
        <f t="shared" si="48"/>
        <v>0</v>
      </c>
      <c r="AW180" s="87">
        <f t="shared" si="49"/>
        <v>0</v>
      </c>
      <c r="AX180" s="87">
        <f t="shared" si="50"/>
        <v>0</v>
      </c>
      <c r="AY180" s="87">
        <f t="shared" si="51"/>
        <v>0</v>
      </c>
      <c r="AZ180" s="87">
        <f t="shared" si="52"/>
        <v>0</v>
      </c>
      <c r="BA180" s="87">
        <f t="shared" si="53"/>
        <v>0</v>
      </c>
      <c r="BB180" s="87">
        <f t="shared" si="54"/>
        <v>0</v>
      </c>
      <c r="BG180" s="84">
        <v>68</v>
      </c>
      <c r="BH180" s="267" t="s">
        <v>101</v>
      </c>
      <c r="BI180" s="268" t="s">
        <v>2192</v>
      </c>
      <c r="BJ180" s="257" t="s">
        <v>1</v>
      </c>
      <c r="BK180" s="269" t="s">
        <v>21</v>
      </c>
      <c r="BL180" s="269" t="s">
        <v>102</v>
      </c>
      <c r="BM180" s="270" t="s">
        <v>2394</v>
      </c>
      <c r="BN180" s="269" t="s">
        <v>2395</v>
      </c>
      <c r="BO180" s="269" t="s">
        <v>2396</v>
      </c>
      <c r="BP180" s="269" t="s">
        <v>238</v>
      </c>
      <c r="BQ180" s="269" t="s">
        <v>385</v>
      </c>
      <c r="BR180" s="269" t="s">
        <v>386</v>
      </c>
      <c r="BS180" s="269" t="s">
        <v>387</v>
      </c>
      <c r="BT180" s="269" t="s">
        <v>238</v>
      </c>
      <c r="BU180" s="269" t="s">
        <v>1591</v>
      </c>
      <c r="BV180" s="269" t="s">
        <v>1592</v>
      </c>
      <c r="BW180" s="271">
        <f t="shared" si="55"/>
        <v>0</v>
      </c>
      <c r="BX180" s="271">
        <f t="shared" si="56"/>
        <v>0</v>
      </c>
      <c r="BY180" s="271">
        <f t="shared" si="57"/>
        <v>0</v>
      </c>
      <c r="BZ180" s="271">
        <f t="shared" si="58"/>
        <v>0</v>
      </c>
      <c r="CA180" s="271">
        <f t="shared" si="59"/>
        <v>0</v>
      </c>
      <c r="CB180" s="271">
        <f t="shared" si="60"/>
        <v>0</v>
      </c>
      <c r="CC180" s="271">
        <f t="shared" si="61"/>
        <v>0</v>
      </c>
      <c r="CD180" s="271">
        <f t="shared" si="62"/>
        <v>0</v>
      </c>
      <c r="CE180" s="271">
        <f t="shared" si="63"/>
        <v>0</v>
      </c>
      <c r="CF180" s="271">
        <f t="shared" si="64"/>
        <v>0</v>
      </c>
      <c r="CG180" s="271">
        <f t="shared" si="65"/>
        <v>0</v>
      </c>
      <c r="CH180" s="271">
        <f t="shared" si="66"/>
        <v>0</v>
      </c>
      <c r="CI180" s="271">
        <f t="shared" si="67"/>
        <v>0</v>
      </c>
      <c r="CJ180" s="271">
        <f t="shared" si="68"/>
        <v>0</v>
      </c>
      <c r="CK180" s="271">
        <f t="shared" si="69"/>
        <v>0</v>
      </c>
    </row>
    <row r="181" spans="16:89" x14ac:dyDescent="0.25">
      <c r="P181" s="47" t="s">
        <v>402</v>
      </c>
      <c r="Q181" s="274" t="s">
        <v>211</v>
      </c>
      <c r="R181" s="47" t="s">
        <v>129</v>
      </c>
      <c r="S181" s="255" t="s">
        <v>5</v>
      </c>
      <c r="T181" s="47" t="s">
        <v>102</v>
      </c>
      <c r="U181" s="255" t="s">
        <v>103</v>
      </c>
      <c r="V181" s="255" t="s">
        <v>104</v>
      </c>
      <c r="W181" s="255" t="s">
        <v>104</v>
      </c>
      <c r="X181" s="255">
        <v>3</v>
      </c>
      <c r="Y181" s="255">
        <v>4</v>
      </c>
      <c r="Z181" s="67" t="s">
        <v>403</v>
      </c>
      <c r="AA181" s="257" t="s">
        <v>1962</v>
      </c>
      <c r="AB181" s="257" t="s">
        <v>162</v>
      </c>
      <c r="AC181" s="257" t="s">
        <v>259</v>
      </c>
      <c r="AD181" s="257" t="s">
        <v>1963</v>
      </c>
      <c r="AE181" s="257" t="s">
        <v>1964</v>
      </c>
      <c r="AF181" s="257" t="s">
        <v>1965</v>
      </c>
      <c r="AG181" s="257" t="s">
        <v>125</v>
      </c>
      <c r="AH181" s="257" t="s">
        <v>126</v>
      </c>
      <c r="AI181" s="257" t="s">
        <v>1966</v>
      </c>
      <c r="AJ181" s="257" t="s">
        <v>1967</v>
      </c>
      <c r="AK181" s="257" t="s">
        <v>179</v>
      </c>
      <c r="AL181" s="257" t="s">
        <v>177</v>
      </c>
      <c r="AM181" s="87">
        <f t="shared" si="42"/>
        <v>0</v>
      </c>
      <c r="AN181" s="87">
        <f t="shared" si="43"/>
        <v>0</v>
      </c>
      <c r="AO181" s="87">
        <f t="shared" si="44"/>
        <v>0</v>
      </c>
      <c r="AP181" s="87">
        <f t="shared" si="45"/>
        <v>0</v>
      </c>
      <c r="AQ181" s="87">
        <f t="shared" si="46"/>
        <v>0</v>
      </c>
      <c r="AR181" s="87">
        <f t="shared" si="47"/>
        <v>0</v>
      </c>
      <c r="AS181" s="87">
        <f>IF(AND($AM181=1,$AN181=1,$U181="POS"),COUNTIFS($AM$113:AM181,1,$AN$113:AN181,1,$U$113:U181,"POS"),0)</f>
        <v>0</v>
      </c>
      <c r="AT181" s="87">
        <f>IF($AP181=1,COUNTIF($AP$113:AP181,1),0)</f>
        <v>0</v>
      </c>
      <c r="AU181" s="87">
        <f>IF($AO181=1,COUNTIF($AO$113:AO181,1),0)</f>
        <v>0</v>
      </c>
      <c r="AV181" s="87">
        <f t="shared" si="48"/>
        <v>0</v>
      </c>
      <c r="AW181" s="87">
        <f t="shared" si="49"/>
        <v>0</v>
      </c>
      <c r="AX181" s="87">
        <f t="shared" si="50"/>
        <v>0</v>
      </c>
      <c r="AY181" s="87">
        <f t="shared" si="51"/>
        <v>0</v>
      </c>
      <c r="AZ181" s="87">
        <f t="shared" si="52"/>
        <v>0</v>
      </c>
      <c r="BA181" s="87">
        <f t="shared" si="53"/>
        <v>0</v>
      </c>
      <c r="BB181" s="87">
        <f t="shared" si="54"/>
        <v>0</v>
      </c>
      <c r="BG181" s="84">
        <v>69</v>
      </c>
      <c r="BH181" s="267" t="s">
        <v>101</v>
      </c>
      <c r="BI181" s="268" t="s">
        <v>2192</v>
      </c>
      <c r="BJ181" s="257" t="s">
        <v>1</v>
      </c>
      <c r="BK181" s="269" t="s">
        <v>21</v>
      </c>
      <c r="BL181" s="269" t="s">
        <v>102</v>
      </c>
      <c r="BM181" s="270" t="s">
        <v>2397</v>
      </c>
      <c r="BN181" s="269" t="s">
        <v>2398</v>
      </c>
      <c r="BO181" s="269" t="s">
        <v>2399</v>
      </c>
      <c r="BP181" s="269" t="s">
        <v>238</v>
      </c>
      <c r="BQ181" s="269" t="s">
        <v>385</v>
      </c>
      <c r="BR181" s="269" t="s">
        <v>386</v>
      </c>
      <c r="BS181" s="269" t="s">
        <v>387</v>
      </c>
      <c r="BT181" s="269" t="s">
        <v>238</v>
      </c>
      <c r="BU181" s="269" t="s">
        <v>1591</v>
      </c>
      <c r="BV181" s="269" t="s">
        <v>1592</v>
      </c>
      <c r="BW181" s="271">
        <f t="shared" si="55"/>
        <v>0</v>
      </c>
      <c r="BX181" s="271">
        <f t="shared" si="56"/>
        <v>0</v>
      </c>
      <c r="BY181" s="271">
        <f t="shared" si="57"/>
        <v>0</v>
      </c>
      <c r="BZ181" s="271">
        <f t="shared" si="58"/>
        <v>0</v>
      </c>
      <c r="CA181" s="271">
        <f t="shared" si="59"/>
        <v>0</v>
      </c>
      <c r="CB181" s="271">
        <f t="shared" si="60"/>
        <v>0</v>
      </c>
      <c r="CC181" s="271">
        <f t="shared" si="61"/>
        <v>0</v>
      </c>
      <c r="CD181" s="271">
        <f t="shared" si="62"/>
        <v>0</v>
      </c>
      <c r="CE181" s="271">
        <f t="shared" si="63"/>
        <v>0</v>
      </c>
      <c r="CF181" s="271">
        <f t="shared" si="64"/>
        <v>0</v>
      </c>
      <c r="CG181" s="271">
        <f t="shared" si="65"/>
        <v>0</v>
      </c>
      <c r="CH181" s="271">
        <f t="shared" si="66"/>
        <v>0</v>
      </c>
      <c r="CI181" s="271">
        <f t="shared" si="67"/>
        <v>0</v>
      </c>
      <c r="CJ181" s="271">
        <f t="shared" si="68"/>
        <v>0</v>
      </c>
      <c r="CK181" s="271">
        <f t="shared" si="69"/>
        <v>0</v>
      </c>
    </row>
    <row r="182" spans="16:89" x14ac:dyDescent="0.25">
      <c r="P182" s="47" t="s">
        <v>404</v>
      </c>
      <c r="Q182" s="274" t="s">
        <v>211</v>
      </c>
      <c r="R182" s="47" t="s">
        <v>27</v>
      </c>
      <c r="S182" s="255" t="s">
        <v>5</v>
      </c>
      <c r="T182" s="47" t="s">
        <v>102</v>
      </c>
      <c r="U182" s="255" t="s">
        <v>103</v>
      </c>
      <c r="V182" s="255" t="s">
        <v>104</v>
      </c>
      <c r="W182" s="255" t="s">
        <v>104</v>
      </c>
      <c r="X182" s="255">
        <v>3</v>
      </c>
      <c r="Y182" s="255">
        <v>4</v>
      </c>
      <c r="Z182" s="67" t="s">
        <v>405</v>
      </c>
      <c r="AA182" s="257" t="s">
        <v>1968</v>
      </c>
      <c r="AB182" s="257" t="s">
        <v>164</v>
      </c>
      <c r="AC182" s="257" t="s">
        <v>167</v>
      </c>
      <c r="AD182" s="257" t="s">
        <v>1969</v>
      </c>
      <c r="AE182" s="257" t="s">
        <v>1970</v>
      </c>
      <c r="AF182" s="257" t="s">
        <v>1971</v>
      </c>
      <c r="AG182" s="257" t="s">
        <v>218</v>
      </c>
      <c r="AH182" s="257" t="s">
        <v>165</v>
      </c>
      <c r="AI182" s="257" t="s">
        <v>1972</v>
      </c>
      <c r="AJ182" s="257" t="s">
        <v>154</v>
      </c>
      <c r="AK182" s="257" t="s">
        <v>163</v>
      </c>
      <c r="AL182" s="257" t="s">
        <v>166</v>
      </c>
      <c r="AM182" s="87">
        <f t="shared" si="42"/>
        <v>0</v>
      </c>
      <c r="AN182" s="87">
        <f t="shared" si="43"/>
        <v>0</v>
      </c>
      <c r="AO182" s="87">
        <f t="shared" si="44"/>
        <v>0</v>
      </c>
      <c r="AP182" s="87">
        <f t="shared" si="45"/>
        <v>0</v>
      </c>
      <c r="AQ182" s="87">
        <f t="shared" si="46"/>
        <v>0</v>
      </c>
      <c r="AR182" s="87">
        <f t="shared" si="47"/>
        <v>0</v>
      </c>
      <c r="AS182" s="87">
        <f>IF(AND($AM182=1,$AN182=1,$U182="POS"),COUNTIFS($AM$113:AM182,1,$AN$113:AN182,1,$U$113:U182,"POS"),0)</f>
        <v>0</v>
      </c>
      <c r="AT182" s="87">
        <f>IF($AP182=1,COUNTIF($AP$113:AP182,1),0)</f>
        <v>0</v>
      </c>
      <c r="AU182" s="87">
        <f>IF($AO182=1,COUNTIF($AO$113:AO182,1),0)</f>
        <v>0</v>
      </c>
      <c r="AV182" s="87">
        <f t="shared" si="48"/>
        <v>0</v>
      </c>
      <c r="AW182" s="87">
        <f t="shared" si="49"/>
        <v>0</v>
      </c>
      <c r="AX182" s="87">
        <f t="shared" si="50"/>
        <v>0</v>
      </c>
      <c r="AY182" s="87">
        <f t="shared" si="51"/>
        <v>0</v>
      </c>
      <c r="AZ182" s="87">
        <f t="shared" si="52"/>
        <v>0</v>
      </c>
      <c r="BA182" s="87">
        <f t="shared" si="53"/>
        <v>0</v>
      </c>
      <c r="BB182" s="87">
        <f t="shared" si="54"/>
        <v>0</v>
      </c>
      <c r="BG182" s="84">
        <v>70</v>
      </c>
      <c r="BH182" s="267" t="s">
        <v>101</v>
      </c>
      <c r="BI182" s="268" t="s">
        <v>2192</v>
      </c>
      <c r="BJ182" s="257" t="s">
        <v>1</v>
      </c>
      <c r="BK182" s="269" t="s">
        <v>21</v>
      </c>
      <c r="BL182" s="269" t="s">
        <v>102</v>
      </c>
      <c r="BM182" s="270" t="s">
        <v>2400</v>
      </c>
      <c r="BN182" s="269" t="s">
        <v>2401</v>
      </c>
      <c r="BO182" s="269" t="s">
        <v>2402</v>
      </c>
      <c r="BP182" s="269" t="s">
        <v>238</v>
      </c>
      <c r="BQ182" s="269" t="s">
        <v>385</v>
      </c>
      <c r="BR182" s="269" t="s">
        <v>386</v>
      </c>
      <c r="BS182" s="269" t="s">
        <v>387</v>
      </c>
      <c r="BT182" s="269" t="s">
        <v>238</v>
      </c>
      <c r="BU182" s="269" t="s">
        <v>1591</v>
      </c>
      <c r="BV182" s="269" t="s">
        <v>1592</v>
      </c>
      <c r="BW182" s="271">
        <f t="shared" si="55"/>
        <v>0</v>
      </c>
      <c r="BX182" s="271">
        <f t="shared" si="56"/>
        <v>0</v>
      </c>
      <c r="BY182" s="271">
        <f t="shared" si="57"/>
        <v>0</v>
      </c>
      <c r="BZ182" s="271">
        <f t="shared" si="58"/>
        <v>0</v>
      </c>
      <c r="CA182" s="271">
        <f t="shared" si="59"/>
        <v>0</v>
      </c>
      <c r="CB182" s="271">
        <f t="shared" si="60"/>
        <v>0</v>
      </c>
      <c r="CC182" s="271">
        <f t="shared" si="61"/>
        <v>0</v>
      </c>
      <c r="CD182" s="271">
        <f t="shared" si="62"/>
        <v>0</v>
      </c>
      <c r="CE182" s="271">
        <f t="shared" si="63"/>
        <v>0</v>
      </c>
      <c r="CF182" s="271">
        <f t="shared" si="64"/>
        <v>0</v>
      </c>
      <c r="CG182" s="271">
        <f t="shared" si="65"/>
        <v>0</v>
      </c>
      <c r="CH182" s="271">
        <f t="shared" si="66"/>
        <v>0</v>
      </c>
      <c r="CI182" s="271">
        <f t="shared" si="67"/>
        <v>0</v>
      </c>
      <c r="CJ182" s="271">
        <f t="shared" si="68"/>
        <v>0</v>
      </c>
      <c r="CK182" s="271">
        <f t="shared" si="69"/>
        <v>0</v>
      </c>
    </row>
    <row r="183" spans="16:89" x14ac:dyDescent="0.25">
      <c r="P183" s="47" t="s">
        <v>406</v>
      </c>
      <c r="Q183" s="274" t="s">
        <v>211</v>
      </c>
      <c r="R183" s="47" t="s">
        <v>31</v>
      </c>
      <c r="S183" s="255" t="s">
        <v>5</v>
      </c>
      <c r="T183" s="47" t="s">
        <v>130</v>
      </c>
      <c r="U183" s="255" t="s">
        <v>103</v>
      </c>
      <c r="V183" s="255" t="s">
        <v>104</v>
      </c>
      <c r="W183" s="255" t="s">
        <v>104</v>
      </c>
      <c r="X183" s="255">
        <v>3</v>
      </c>
      <c r="Y183" s="255">
        <v>4</v>
      </c>
      <c r="Z183" s="67" t="s">
        <v>407</v>
      </c>
      <c r="AA183" s="257" t="s">
        <v>170</v>
      </c>
      <c r="AB183" s="257" t="s">
        <v>132</v>
      </c>
      <c r="AC183" s="257" t="s">
        <v>131</v>
      </c>
      <c r="AD183" s="257" t="s">
        <v>171</v>
      </c>
      <c r="AE183" s="257" t="s">
        <v>264</v>
      </c>
      <c r="AF183" s="257" t="s">
        <v>133</v>
      </c>
      <c r="AG183" s="257" t="s">
        <v>122</v>
      </c>
      <c r="AH183" s="257" t="s">
        <v>123</v>
      </c>
      <c r="AI183" s="257" t="s">
        <v>1973</v>
      </c>
      <c r="AJ183" s="257" t="s">
        <v>134</v>
      </c>
      <c r="AK183" s="257" t="s">
        <v>172</v>
      </c>
      <c r="AL183" s="257" t="s">
        <v>168</v>
      </c>
      <c r="AM183" s="87">
        <f t="shared" si="42"/>
        <v>0</v>
      </c>
      <c r="AN183" s="87">
        <f t="shared" si="43"/>
        <v>0</v>
      </c>
      <c r="AO183" s="87">
        <f t="shared" si="44"/>
        <v>0</v>
      </c>
      <c r="AP183" s="87">
        <f t="shared" si="45"/>
        <v>0</v>
      </c>
      <c r="AQ183" s="87">
        <f t="shared" si="46"/>
        <v>0</v>
      </c>
      <c r="AR183" s="87">
        <f t="shared" si="47"/>
        <v>0</v>
      </c>
      <c r="AS183" s="87">
        <f>IF(AND($AM183=1,$AN183=1,$U183="POS"),COUNTIFS($AM$113:AM183,1,$AN$113:AN183,1,$U$113:U183,"POS"),0)</f>
        <v>0</v>
      </c>
      <c r="AT183" s="87">
        <f>IF($AP183=1,COUNTIF($AP$113:AP183,1),0)</f>
        <v>0</v>
      </c>
      <c r="AU183" s="87">
        <f>IF($AO183=1,COUNTIF($AO$113:AO183,1),0)</f>
        <v>0</v>
      </c>
      <c r="AV183" s="87">
        <f t="shared" si="48"/>
        <v>0</v>
      </c>
      <c r="AW183" s="87">
        <f t="shared" si="49"/>
        <v>0</v>
      </c>
      <c r="AX183" s="87">
        <f t="shared" si="50"/>
        <v>0</v>
      </c>
      <c r="AY183" s="87">
        <f t="shared" si="51"/>
        <v>0</v>
      </c>
      <c r="AZ183" s="87">
        <f t="shared" si="52"/>
        <v>0</v>
      </c>
      <c r="BA183" s="87">
        <f t="shared" si="53"/>
        <v>0</v>
      </c>
      <c r="BB183" s="87">
        <f t="shared" si="54"/>
        <v>0</v>
      </c>
      <c r="BG183" s="84">
        <v>71</v>
      </c>
      <c r="BH183" s="267" t="s">
        <v>101</v>
      </c>
      <c r="BI183" s="268" t="s">
        <v>2192</v>
      </c>
      <c r="BJ183" s="257" t="s">
        <v>4</v>
      </c>
      <c r="BK183" s="269" t="s">
        <v>21</v>
      </c>
      <c r="BL183" s="269" t="s">
        <v>102</v>
      </c>
      <c r="BM183" s="270" t="s">
        <v>2403</v>
      </c>
      <c r="BN183" s="269" t="s">
        <v>2404</v>
      </c>
      <c r="BO183" s="269" t="s">
        <v>2405</v>
      </c>
      <c r="BP183" s="269" t="s">
        <v>238</v>
      </c>
      <c r="BQ183" s="269" t="s">
        <v>385</v>
      </c>
      <c r="BR183" s="269" t="s">
        <v>386</v>
      </c>
      <c r="BS183" s="269" t="s">
        <v>387</v>
      </c>
      <c r="BT183" s="269" t="s">
        <v>238</v>
      </c>
      <c r="BU183" s="269" t="s">
        <v>1591</v>
      </c>
      <c r="BV183" s="269" t="s">
        <v>1592</v>
      </c>
      <c r="BW183" s="271">
        <f t="shared" si="55"/>
        <v>0</v>
      </c>
      <c r="BX183" s="271">
        <f t="shared" si="56"/>
        <v>0</v>
      </c>
      <c r="BY183" s="271">
        <f t="shared" si="57"/>
        <v>0</v>
      </c>
      <c r="BZ183" s="271">
        <f t="shared" si="58"/>
        <v>0</v>
      </c>
      <c r="CA183" s="271">
        <f t="shared" si="59"/>
        <v>0</v>
      </c>
      <c r="CB183" s="271">
        <f t="shared" si="60"/>
        <v>0</v>
      </c>
      <c r="CC183" s="271">
        <f t="shared" si="61"/>
        <v>0</v>
      </c>
      <c r="CD183" s="271">
        <f t="shared" si="62"/>
        <v>0</v>
      </c>
      <c r="CE183" s="271">
        <f t="shared" si="63"/>
        <v>0</v>
      </c>
      <c r="CF183" s="271">
        <f t="shared" si="64"/>
        <v>0</v>
      </c>
      <c r="CG183" s="271">
        <f t="shared" si="65"/>
        <v>0</v>
      </c>
      <c r="CH183" s="271">
        <f t="shared" si="66"/>
        <v>0</v>
      </c>
      <c r="CI183" s="271">
        <f t="shared" si="67"/>
        <v>0</v>
      </c>
      <c r="CJ183" s="271">
        <f t="shared" si="68"/>
        <v>0</v>
      </c>
      <c r="CK183" s="271">
        <f t="shared" si="69"/>
        <v>0</v>
      </c>
    </row>
    <row r="184" spans="16:89" x14ac:dyDescent="0.25">
      <c r="P184" s="47" t="s">
        <v>408</v>
      </c>
      <c r="Q184" s="274" t="s">
        <v>211</v>
      </c>
      <c r="R184" s="47" t="s">
        <v>32</v>
      </c>
      <c r="S184" s="255" t="s">
        <v>5</v>
      </c>
      <c r="T184" s="47" t="s">
        <v>130</v>
      </c>
      <c r="U184" s="255" t="s">
        <v>103</v>
      </c>
      <c r="V184" s="255" t="s">
        <v>104</v>
      </c>
      <c r="W184" s="255" t="s">
        <v>104</v>
      </c>
      <c r="X184" s="255">
        <v>3</v>
      </c>
      <c r="Y184" s="255">
        <v>4</v>
      </c>
      <c r="Z184" s="67" t="s">
        <v>409</v>
      </c>
      <c r="AA184" s="257" t="s">
        <v>176</v>
      </c>
      <c r="AB184" s="257" t="s">
        <v>1974</v>
      </c>
      <c r="AC184" s="257" t="s">
        <v>287</v>
      </c>
      <c r="AD184" s="257" t="s">
        <v>178</v>
      </c>
      <c r="AE184" s="257" t="s">
        <v>174</v>
      </c>
      <c r="AF184" s="257" t="s">
        <v>173</v>
      </c>
      <c r="AG184" s="257" t="s">
        <v>1975</v>
      </c>
      <c r="AH184" s="257" t="s">
        <v>1976</v>
      </c>
      <c r="AI184" s="257" t="s">
        <v>145</v>
      </c>
      <c r="AJ184" s="257" t="s">
        <v>182</v>
      </c>
      <c r="AK184" s="257" t="s">
        <v>181</v>
      </c>
      <c r="AL184" s="257" t="s">
        <v>179</v>
      </c>
      <c r="AM184" s="87">
        <f t="shared" si="42"/>
        <v>0</v>
      </c>
      <c r="AN184" s="87">
        <f t="shared" si="43"/>
        <v>0</v>
      </c>
      <c r="AO184" s="87">
        <f t="shared" si="44"/>
        <v>0</v>
      </c>
      <c r="AP184" s="87">
        <f t="shared" si="45"/>
        <v>0</v>
      </c>
      <c r="AQ184" s="87">
        <f t="shared" si="46"/>
        <v>0</v>
      </c>
      <c r="AR184" s="87">
        <f t="shared" si="47"/>
        <v>0</v>
      </c>
      <c r="AS184" s="87">
        <f>IF(AND($AM184=1,$AN184=1,$U184="POS"),COUNTIFS($AM$113:AM184,1,$AN$113:AN184,1,$U$113:U184,"POS"),0)</f>
        <v>0</v>
      </c>
      <c r="AT184" s="87">
        <f>IF($AP184=1,COUNTIF($AP$113:AP184,1),0)</f>
        <v>0</v>
      </c>
      <c r="AU184" s="87">
        <f>IF($AO184=1,COUNTIF($AO$113:AO184,1),0)</f>
        <v>0</v>
      </c>
      <c r="AV184" s="87">
        <f t="shared" si="48"/>
        <v>0</v>
      </c>
      <c r="AW184" s="87">
        <f t="shared" si="49"/>
        <v>0</v>
      </c>
      <c r="AX184" s="87">
        <f t="shared" si="50"/>
        <v>0</v>
      </c>
      <c r="AY184" s="87">
        <f t="shared" si="51"/>
        <v>0</v>
      </c>
      <c r="AZ184" s="87">
        <f t="shared" si="52"/>
        <v>0</v>
      </c>
      <c r="BA184" s="87">
        <f t="shared" si="53"/>
        <v>0</v>
      </c>
      <c r="BB184" s="87">
        <f t="shared" si="54"/>
        <v>0</v>
      </c>
      <c r="BG184" s="84">
        <v>72</v>
      </c>
      <c r="BH184" s="267" t="s">
        <v>101</v>
      </c>
      <c r="BI184" s="268" t="s">
        <v>2192</v>
      </c>
      <c r="BJ184" s="257" t="s">
        <v>4</v>
      </c>
      <c r="BK184" s="269" t="s">
        <v>21</v>
      </c>
      <c r="BL184" s="269" t="s">
        <v>102</v>
      </c>
      <c r="BM184" s="270" t="s">
        <v>2406</v>
      </c>
      <c r="BN184" s="269" t="s">
        <v>2407</v>
      </c>
      <c r="BO184" s="269" t="s">
        <v>2408</v>
      </c>
      <c r="BP184" s="269" t="s">
        <v>238</v>
      </c>
      <c r="BQ184" s="269" t="s">
        <v>385</v>
      </c>
      <c r="BR184" s="269" t="s">
        <v>386</v>
      </c>
      <c r="BS184" s="269" t="s">
        <v>387</v>
      </c>
      <c r="BT184" s="269" t="s">
        <v>238</v>
      </c>
      <c r="BU184" s="269" t="s">
        <v>1591</v>
      </c>
      <c r="BV184" s="269" t="s">
        <v>1592</v>
      </c>
      <c r="BW184" s="271">
        <f t="shared" si="55"/>
        <v>0</v>
      </c>
      <c r="BX184" s="271">
        <f t="shared" si="56"/>
        <v>0</v>
      </c>
      <c r="BY184" s="271">
        <f t="shared" si="57"/>
        <v>0</v>
      </c>
      <c r="BZ184" s="271">
        <f t="shared" si="58"/>
        <v>0</v>
      </c>
      <c r="CA184" s="271">
        <f t="shared" si="59"/>
        <v>0</v>
      </c>
      <c r="CB184" s="271">
        <f t="shared" si="60"/>
        <v>0</v>
      </c>
      <c r="CC184" s="271">
        <f t="shared" si="61"/>
        <v>0</v>
      </c>
      <c r="CD184" s="271">
        <f t="shared" si="62"/>
        <v>0</v>
      </c>
      <c r="CE184" s="271">
        <f t="shared" si="63"/>
        <v>0</v>
      </c>
      <c r="CF184" s="271">
        <f t="shared" si="64"/>
        <v>0</v>
      </c>
      <c r="CG184" s="271">
        <f t="shared" si="65"/>
        <v>0</v>
      </c>
      <c r="CH184" s="271">
        <f t="shared" si="66"/>
        <v>0</v>
      </c>
      <c r="CI184" s="271">
        <f t="shared" si="67"/>
        <v>0</v>
      </c>
      <c r="CJ184" s="271">
        <f t="shared" si="68"/>
        <v>0</v>
      </c>
      <c r="CK184" s="271">
        <f t="shared" si="69"/>
        <v>0</v>
      </c>
    </row>
    <row r="185" spans="16:89" x14ac:dyDescent="0.25">
      <c r="P185" s="47" t="s">
        <v>410</v>
      </c>
      <c r="Q185" s="274" t="s">
        <v>211</v>
      </c>
      <c r="R185" s="47" t="s">
        <v>34</v>
      </c>
      <c r="S185" s="255" t="s">
        <v>5</v>
      </c>
      <c r="T185" s="47" t="s">
        <v>130</v>
      </c>
      <c r="U185" s="255" t="s">
        <v>103</v>
      </c>
      <c r="V185" s="255" t="s">
        <v>104</v>
      </c>
      <c r="W185" s="255" t="s">
        <v>104</v>
      </c>
      <c r="X185" s="255">
        <v>3</v>
      </c>
      <c r="Y185" s="255">
        <v>4</v>
      </c>
      <c r="Z185" s="67" t="s">
        <v>411</v>
      </c>
      <c r="AA185" s="257" t="s">
        <v>1977</v>
      </c>
      <c r="AB185" s="257" t="s">
        <v>1978</v>
      </c>
      <c r="AC185" s="257" t="s">
        <v>1979</v>
      </c>
      <c r="AD185" s="257" t="s">
        <v>183</v>
      </c>
      <c r="AE185" s="257" t="s">
        <v>184</v>
      </c>
      <c r="AF185" s="257" t="s">
        <v>1980</v>
      </c>
      <c r="AG185" s="257" t="s">
        <v>185</v>
      </c>
      <c r="AH185" s="257" t="s">
        <v>186</v>
      </c>
      <c r="AI185" s="257" t="s">
        <v>187</v>
      </c>
      <c r="AJ185" s="257" t="s">
        <v>188</v>
      </c>
      <c r="AK185" s="257" t="s">
        <v>1981</v>
      </c>
      <c r="AL185" s="257" t="s">
        <v>1982</v>
      </c>
      <c r="AM185" s="87">
        <f t="shared" si="42"/>
        <v>0</v>
      </c>
      <c r="AN185" s="87">
        <f t="shared" si="43"/>
        <v>0</v>
      </c>
      <c r="AO185" s="87">
        <f t="shared" si="44"/>
        <v>0</v>
      </c>
      <c r="AP185" s="87">
        <f t="shared" si="45"/>
        <v>0</v>
      </c>
      <c r="AQ185" s="87">
        <f t="shared" si="46"/>
        <v>0</v>
      </c>
      <c r="AR185" s="87">
        <f t="shared" si="47"/>
        <v>0</v>
      </c>
      <c r="AS185" s="87">
        <f>IF(AND($AM185=1,$AN185=1,$U185="POS"),COUNTIFS($AM$113:AM185,1,$AN$113:AN185,1,$U$113:U185,"POS"),0)</f>
        <v>0</v>
      </c>
      <c r="AT185" s="87">
        <f>IF($AP185=1,COUNTIF($AP$113:AP185,1),0)</f>
        <v>0</v>
      </c>
      <c r="AU185" s="87">
        <f>IF($AO185=1,COUNTIF($AO$113:AO185,1),0)</f>
        <v>0</v>
      </c>
      <c r="AV185" s="87">
        <f t="shared" si="48"/>
        <v>0</v>
      </c>
      <c r="AW185" s="87">
        <f t="shared" si="49"/>
        <v>0</v>
      </c>
      <c r="AX185" s="87">
        <f t="shared" si="50"/>
        <v>0</v>
      </c>
      <c r="AY185" s="87">
        <f t="shared" si="51"/>
        <v>0</v>
      </c>
      <c r="AZ185" s="87">
        <f t="shared" si="52"/>
        <v>0</v>
      </c>
      <c r="BA185" s="87">
        <f t="shared" si="53"/>
        <v>0</v>
      </c>
      <c r="BB185" s="87">
        <f t="shared" si="54"/>
        <v>0</v>
      </c>
      <c r="BG185" s="84">
        <v>73</v>
      </c>
      <c r="BH185" s="267" t="s">
        <v>101</v>
      </c>
      <c r="BI185" s="268" t="s">
        <v>2192</v>
      </c>
      <c r="BJ185" s="257" t="s">
        <v>4</v>
      </c>
      <c r="BK185" s="269" t="s">
        <v>21</v>
      </c>
      <c r="BL185" s="269" t="s">
        <v>102</v>
      </c>
      <c r="BM185" s="270" t="s">
        <v>2409</v>
      </c>
      <c r="BN185" s="269" t="s">
        <v>2410</v>
      </c>
      <c r="BO185" s="269" t="s">
        <v>2411</v>
      </c>
      <c r="BP185" s="269" t="s">
        <v>238</v>
      </c>
      <c r="BQ185" s="269" t="s">
        <v>385</v>
      </c>
      <c r="BR185" s="269" t="s">
        <v>386</v>
      </c>
      <c r="BS185" s="269" t="s">
        <v>387</v>
      </c>
      <c r="BT185" s="269" t="s">
        <v>238</v>
      </c>
      <c r="BU185" s="269" t="s">
        <v>1591</v>
      </c>
      <c r="BV185" s="269" t="s">
        <v>1592</v>
      </c>
      <c r="BW185" s="271">
        <f t="shared" si="55"/>
        <v>0</v>
      </c>
      <c r="BX185" s="271">
        <f t="shared" si="56"/>
        <v>0</v>
      </c>
      <c r="BY185" s="271">
        <f t="shared" si="57"/>
        <v>0</v>
      </c>
      <c r="BZ185" s="271">
        <f t="shared" si="58"/>
        <v>0</v>
      </c>
      <c r="CA185" s="271">
        <f t="shared" si="59"/>
        <v>0</v>
      </c>
      <c r="CB185" s="271">
        <f t="shared" si="60"/>
        <v>0</v>
      </c>
      <c r="CC185" s="271">
        <f t="shared" si="61"/>
        <v>0</v>
      </c>
      <c r="CD185" s="271">
        <f t="shared" si="62"/>
        <v>0</v>
      </c>
      <c r="CE185" s="271">
        <f t="shared" si="63"/>
        <v>0</v>
      </c>
      <c r="CF185" s="271">
        <f t="shared" si="64"/>
        <v>0</v>
      </c>
      <c r="CG185" s="271">
        <f t="shared" si="65"/>
        <v>0</v>
      </c>
      <c r="CH185" s="271">
        <f t="shared" si="66"/>
        <v>0</v>
      </c>
      <c r="CI185" s="271">
        <f t="shared" si="67"/>
        <v>0</v>
      </c>
      <c r="CJ185" s="271">
        <f t="shared" si="68"/>
        <v>0</v>
      </c>
      <c r="CK185" s="271">
        <f t="shared" si="69"/>
        <v>0</v>
      </c>
    </row>
    <row r="186" spans="16:89" x14ac:dyDescent="0.25">
      <c r="P186" s="47" t="s">
        <v>412</v>
      </c>
      <c r="Q186" s="274" t="s">
        <v>211</v>
      </c>
      <c r="R186" s="47" t="s">
        <v>33</v>
      </c>
      <c r="S186" s="255" t="s">
        <v>5</v>
      </c>
      <c r="T186" s="47" t="s">
        <v>155</v>
      </c>
      <c r="U186" s="255" t="s">
        <v>103</v>
      </c>
      <c r="V186" s="255" t="s">
        <v>104</v>
      </c>
      <c r="W186" s="255" t="s">
        <v>104</v>
      </c>
      <c r="X186" s="255">
        <v>3</v>
      </c>
      <c r="Y186" s="255">
        <v>4</v>
      </c>
      <c r="Z186" s="67" t="s">
        <v>413</v>
      </c>
      <c r="AA186" s="257" t="s">
        <v>188</v>
      </c>
      <c r="AB186" s="257" t="s">
        <v>1983</v>
      </c>
      <c r="AC186" s="257" t="s">
        <v>189</v>
      </c>
      <c r="AD186" s="257" t="s">
        <v>190</v>
      </c>
      <c r="AE186" s="257" t="s">
        <v>191</v>
      </c>
      <c r="AF186" s="257" t="s">
        <v>192</v>
      </c>
      <c r="AG186" s="257" t="s">
        <v>193</v>
      </c>
      <c r="AH186" s="257" t="s">
        <v>194</v>
      </c>
      <c r="AI186" s="257" t="s">
        <v>212</v>
      </c>
      <c r="AJ186" s="257" t="s">
        <v>217</v>
      </c>
      <c r="AK186" s="257" t="s">
        <v>1957</v>
      </c>
      <c r="AL186" s="257" t="s">
        <v>115</v>
      </c>
      <c r="AM186" s="87">
        <f t="shared" si="42"/>
        <v>0</v>
      </c>
      <c r="AN186" s="87">
        <f t="shared" si="43"/>
        <v>0</v>
      </c>
      <c r="AO186" s="87">
        <f t="shared" si="44"/>
        <v>0</v>
      </c>
      <c r="AP186" s="87">
        <f t="shared" si="45"/>
        <v>0</v>
      </c>
      <c r="AQ186" s="87">
        <f t="shared" si="46"/>
        <v>0</v>
      </c>
      <c r="AR186" s="87">
        <f t="shared" si="47"/>
        <v>0</v>
      </c>
      <c r="AS186" s="87">
        <f>IF(AND($AM186=1,$AN186=1,$U186="POS"),COUNTIFS($AM$113:AM186,1,$AN$113:AN186,1,$U$113:U186,"POS"),0)</f>
        <v>0</v>
      </c>
      <c r="AT186" s="87">
        <f>IF($AP186=1,COUNTIF($AP$113:AP186,1),0)</f>
        <v>0</v>
      </c>
      <c r="AU186" s="87">
        <f>IF($AO186=1,COUNTIF($AO$113:AO186,1),0)</f>
        <v>0</v>
      </c>
      <c r="AV186" s="87">
        <f t="shared" si="48"/>
        <v>0</v>
      </c>
      <c r="AW186" s="87">
        <f t="shared" si="49"/>
        <v>0</v>
      </c>
      <c r="AX186" s="87">
        <f t="shared" si="50"/>
        <v>0</v>
      </c>
      <c r="AY186" s="87">
        <f t="shared" si="51"/>
        <v>0</v>
      </c>
      <c r="AZ186" s="87">
        <f t="shared" si="52"/>
        <v>0</v>
      </c>
      <c r="BA186" s="87">
        <f t="shared" si="53"/>
        <v>0</v>
      </c>
      <c r="BB186" s="87">
        <f t="shared" si="54"/>
        <v>0</v>
      </c>
      <c r="BG186" s="84">
        <v>74</v>
      </c>
      <c r="BH186" s="267" t="s">
        <v>101</v>
      </c>
      <c r="BI186" s="268" t="s">
        <v>2192</v>
      </c>
      <c r="BJ186" s="257" t="s">
        <v>4</v>
      </c>
      <c r="BK186" s="269" t="s">
        <v>21</v>
      </c>
      <c r="BL186" s="269" t="s">
        <v>102</v>
      </c>
      <c r="BM186" s="270" t="s">
        <v>2412</v>
      </c>
      <c r="BN186" s="269" t="s">
        <v>2413</v>
      </c>
      <c r="BO186" s="269" t="s">
        <v>2414</v>
      </c>
      <c r="BP186" s="269" t="s">
        <v>238</v>
      </c>
      <c r="BQ186" s="269" t="s">
        <v>385</v>
      </c>
      <c r="BR186" s="269" t="s">
        <v>386</v>
      </c>
      <c r="BS186" s="269" t="s">
        <v>387</v>
      </c>
      <c r="BT186" s="269" t="s">
        <v>238</v>
      </c>
      <c r="BU186" s="269" t="s">
        <v>1591</v>
      </c>
      <c r="BV186" s="269" t="s">
        <v>1592</v>
      </c>
      <c r="BW186" s="271">
        <f t="shared" si="55"/>
        <v>0</v>
      </c>
      <c r="BX186" s="271">
        <f t="shared" si="56"/>
        <v>0</v>
      </c>
      <c r="BY186" s="271">
        <f t="shared" si="57"/>
        <v>0</v>
      </c>
      <c r="BZ186" s="271">
        <f t="shared" si="58"/>
        <v>0</v>
      </c>
      <c r="CA186" s="271">
        <f t="shared" si="59"/>
        <v>0</v>
      </c>
      <c r="CB186" s="271">
        <f t="shared" si="60"/>
        <v>0</v>
      </c>
      <c r="CC186" s="271">
        <f t="shared" si="61"/>
        <v>0</v>
      </c>
      <c r="CD186" s="271">
        <f t="shared" si="62"/>
        <v>0</v>
      </c>
      <c r="CE186" s="271">
        <f t="shared" si="63"/>
        <v>0</v>
      </c>
      <c r="CF186" s="271">
        <f t="shared" si="64"/>
        <v>0</v>
      </c>
      <c r="CG186" s="271">
        <f t="shared" si="65"/>
        <v>0</v>
      </c>
      <c r="CH186" s="271">
        <f t="shared" si="66"/>
        <v>0</v>
      </c>
      <c r="CI186" s="271">
        <f t="shared" si="67"/>
        <v>0</v>
      </c>
      <c r="CJ186" s="271">
        <f t="shared" si="68"/>
        <v>0</v>
      </c>
      <c r="CK186" s="271">
        <f t="shared" si="69"/>
        <v>0</v>
      </c>
    </row>
    <row r="187" spans="16:89" x14ac:dyDescent="0.25">
      <c r="P187" s="47" t="s">
        <v>414</v>
      </c>
      <c r="Q187" s="274" t="s">
        <v>211</v>
      </c>
      <c r="R187" s="47" t="s">
        <v>160</v>
      </c>
      <c r="S187" s="255" t="s">
        <v>5</v>
      </c>
      <c r="T187" s="47" t="s">
        <v>109</v>
      </c>
      <c r="U187" s="255" t="s">
        <v>103</v>
      </c>
      <c r="V187" s="255" t="s">
        <v>104</v>
      </c>
      <c r="W187" s="255" t="s">
        <v>104</v>
      </c>
      <c r="X187" s="255">
        <v>3</v>
      </c>
      <c r="Y187" s="255">
        <v>4</v>
      </c>
      <c r="Z187" s="67" t="s">
        <v>415</v>
      </c>
      <c r="AA187" s="257" t="s">
        <v>273</v>
      </c>
      <c r="AB187" s="257" t="s">
        <v>196</v>
      </c>
      <c r="AC187" s="257" t="s">
        <v>274</v>
      </c>
      <c r="AD187" s="257" t="s">
        <v>275</v>
      </c>
      <c r="AE187" s="257" t="s">
        <v>276</v>
      </c>
      <c r="AF187" s="257" t="s">
        <v>1984</v>
      </c>
      <c r="AG187" s="257" t="s">
        <v>195</v>
      </c>
      <c r="AH187" s="257" t="s">
        <v>1985</v>
      </c>
      <c r="AI187" s="257" t="s">
        <v>1986</v>
      </c>
      <c r="AJ187" s="257" t="s">
        <v>1987</v>
      </c>
      <c r="AK187" s="257" t="s">
        <v>1988</v>
      </c>
      <c r="AL187" s="257" t="s">
        <v>1989</v>
      </c>
      <c r="AM187" s="87">
        <f t="shared" si="42"/>
        <v>0</v>
      </c>
      <c r="AN187" s="87">
        <f t="shared" si="43"/>
        <v>0</v>
      </c>
      <c r="AO187" s="87">
        <f t="shared" si="44"/>
        <v>0</v>
      </c>
      <c r="AP187" s="87">
        <f t="shared" si="45"/>
        <v>0</v>
      </c>
      <c r="AQ187" s="87">
        <f t="shared" si="46"/>
        <v>0</v>
      </c>
      <c r="AR187" s="87">
        <f t="shared" si="47"/>
        <v>0</v>
      </c>
      <c r="AS187" s="87">
        <f>IF(AND($AM187=1,$AN187=1,$U187="POS"),COUNTIFS($AM$113:AM187,1,$AN$113:AN187,1,$U$113:U187,"POS"),0)</f>
        <v>0</v>
      </c>
      <c r="AT187" s="87">
        <f>IF($AP187=1,COUNTIF($AP$113:AP187,1),0)</f>
        <v>0</v>
      </c>
      <c r="AU187" s="87">
        <f>IF($AO187=1,COUNTIF($AO$113:AO187,1),0)</f>
        <v>0</v>
      </c>
      <c r="AV187" s="87">
        <f t="shared" si="48"/>
        <v>0</v>
      </c>
      <c r="AW187" s="87">
        <f t="shared" si="49"/>
        <v>0</v>
      </c>
      <c r="AX187" s="87">
        <f t="shared" si="50"/>
        <v>0</v>
      </c>
      <c r="AY187" s="87">
        <f t="shared" si="51"/>
        <v>0</v>
      </c>
      <c r="AZ187" s="87">
        <f t="shared" si="52"/>
        <v>0</v>
      </c>
      <c r="BA187" s="87">
        <f t="shared" si="53"/>
        <v>0</v>
      </c>
      <c r="BB187" s="87">
        <f t="shared" si="54"/>
        <v>0</v>
      </c>
      <c r="BG187" s="84">
        <v>75</v>
      </c>
      <c r="BH187" s="267" t="s">
        <v>101</v>
      </c>
      <c r="BI187" s="268" t="s">
        <v>2192</v>
      </c>
      <c r="BJ187" s="257" t="s">
        <v>4</v>
      </c>
      <c r="BK187" s="269" t="s">
        <v>21</v>
      </c>
      <c r="BL187" s="269" t="s">
        <v>102</v>
      </c>
      <c r="BM187" s="270" t="s">
        <v>2415</v>
      </c>
      <c r="BN187" s="269" t="s">
        <v>2416</v>
      </c>
      <c r="BO187" s="269" t="s">
        <v>2417</v>
      </c>
      <c r="BP187" s="269" t="s">
        <v>238</v>
      </c>
      <c r="BQ187" s="269" t="s">
        <v>385</v>
      </c>
      <c r="BR187" s="269" t="s">
        <v>386</v>
      </c>
      <c r="BS187" s="269" t="s">
        <v>387</v>
      </c>
      <c r="BT187" s="269" t="s">
        <v>238</v>
      </c>
      <c r="BU187" s="269" t="s">
        <v>1591</v>
      </c>
      <c r="BV187" s="269" t="s">
        <v>1592</v>
      </c>
      <c r="BW187" s="271">
        <f t="shared" si="55"/>
        <v>0</v>
      </c>
      <c r="BX187" s="271">
        <f t="shared" si="56"/>
        <v>0</v>
      </c>
      <c r="BY187" s="271">
        <f t="shared" si="57"/>
        <v>0</v>
      </c>
      <c r="BZ187" s="271">
        <f t="shared" si="58"/>
        <v>0</v>
      </c>
      <c r="CA187" s="271">
        <f t="shared" si="59"/>
        <v>0</v>
      </c>
      <c r="CB187" s="271">
        <f t="shared" si="60"/>
        <v>0</v>
      </c>
      <c r="CC187" s="271">
        <f t="shared" si="61"/>
        <v>0</v>
      </c>
      <c r="CD187" s="271">
        <f t="shared" si="62"/>
        <v>0</v>
      </c>
      <c r="CE187" s="271">
        <f t="shared" si="63"/>
        <v>0</v>
      </c>
      <c r="CF187" s="271">
        <f t="shared" si="64"/>
        <v>0</v>
      </c>
      <c r="CG187" s="271">
        <f t="shared" si="65"/>
        <v>0</v>
      </c>
      <c r="CH187" s="271">
        <f t="shared" si="66"/>
        <v>0</v>
      </c>
      <c r="CI187" s="271">
        <f t="shared" si="67"/>
        <v>0</v>
      </c>
      <c r="CJ187" s="271">
        <f t="shared" si="68"/>
        <v>0</v>
      </c>
      <c r="CK187" s="271">
        <f t="shared" si="69"/>
        <v>0</v>
      </c>
    </row>
    <row r="188" spans="16:89" x14ac:dyDescent="0.25">
      <c r="P188" s="47" t="s">
        <v>416</v>
      </c>
      <c r="Q188" s="274" t="s">
        <v>211</v>
      </c>
      <c r="R188" s="47" t="s">
        <v>161</v>
      </c>
      <c r="S188" s="255" t="s">
        <v>5</v>
      </c>
      <c r="T188" s="47" t="s">
        <v>130</v>
      </c>
      <c r="U188" s="255" t="s">
        <v>103</v>
      </c>
      <c r="V188" s="255" t="s">
        <v>104</v>
      </c>
      <c r="W188" s="255" t="s">
        <v>104</v>
      </c>
      <c r="X188" s="255">
        <v>3</v>
      </c>
      <c r="Y188" s="255">
        <v>4</v>
      </c>
      <c r="Z188" s="67" t="s">
        <v>417</v>
      </c>
      <c r="AA188" s="257" t="s">
        <v>1990</v>
      </c>
      <c r="AB188" s="257" t="s">
        <v>1991</v>
      </c>
      <c r="AC188" s="257" t="s">
        <v>1992</v>
      </c>
      <c r="AD188" s="257" t="s">
        <v>1993</v>
      </c>
      <c r="AE188" s="257" t="s">
        <v>197</v>
      </c>
      <c r="AF188" s="257" t="s">
        <v>280</v>
      </c>
      <c r="AG188" s="257" t="s">
        <v>1994</v>
      </c>
      <c r="AH188" s="257" t="s">
        <v>1995</v>
      </c>
      <c r="AI188" s="257" t="s">
        <v>281</v>
      </c>
      <c r="AJ188" s="257" t="s">
        <v>1996</v>
      </c>
      <c r="AK188" s="257" t="s">
        <v>1997</v>
      </c>
      <c r="AL188" s="257" t="s">
        <v>279</v>
      </c>
      <c r="AM188" s="87">
        <f t="shared" si="42"/>
        <v>0</v>
      </c>
      <c r="AN188" s="87">
        <f t="shared" si="43"/>
        <v>0</v>
      </c>
      <c r="AO188" s="87">
        <f t="shared" si="44"/>
        <v>0</v>
      </c>
      <c r="AP188" s="87">
        <f t="shared" si="45"/>
        <v>0</v>
      </c>
      <c r="AQ188" s="87">
        <f t="shared" si="46"/>
        <v>0</v>
      </c>
      <c r="AR188" s="87">
        <f t="shared" si="47"/>
        <v>0</v>
      </c>
      <c r="AS188" s="87">
        <f>IF(AND($AM188=1,$AN188=1,$U188="POS"),COUNTIFS($AM$113:AM188,1,$AN$113:AN188,1,$U$113:U188,"POS"),0)</f>
        <v>0</v>
      </c>
      <c r="AT188" s="87">
        <f>IF($AP188=1,COUNTIF($AP$113:AP188,1),0)</f>
        <v>0</v>
      </c>
      <c r="AU188" s="87">
        <f>IF($AO188=1,COUNTIF($AO$113:AO188,1),0)</f>
        <v>0</v>
      </c>
      <c r="AV188" s="87">
        <f t="shared" si="48"/>
        <v>0</v>
      </c>
      <c r="AW188" s="87">
        <f t="shared" si="49"/>
        <v>0</v>
      </c>
      <c r="AX188" s="87">
        <f t="shared" si="50"/>
        <v>0</v>
      </c>
      <c r="AY188" s="87">
        <f t="shared" si="51"/>
        <v>0</v>
      </c>
      <c r="AZ188" s="87">
        <f t="shared" si="52"/>
        <v>0</v>
      </c>
      <c r="BA188" s="87">
        <f t="shared" si="53"/>
        <v>0</v>
      </c>
      <c r="BB188" s="87">
        <f t="shared" si="54"/>
        <v>0</v>
      </c>
      <c r="BG188" s="84">
        <v>76</v>
      </c>
      <c r="BH188" s="267" t="s">
        <v>101</v>
      </c>
      <c r="BI188" s="268" t="s">
        <v>2192</v>
      </c>
      <c r="BJ188" s="257" t="s">
        <v>4</v>
      </c>
      <c r="BK188" s="269" t="s">
        <v>21</v>
      </c>
      <c r="BL188" s="269" t="s">
        <v>102</v>
      </c>
      <c r="BM188" s="270" t="s">
        <v>2418</v>
      </c>
      <c r="BN188" s="269" t="s">
        <v>2419</v>
      </c>
      <c r="BO188" s="269" t="s">
        <v>2420</v>
      </c>
      <c r="BP188" s="269" t="s">
        <v>238</v>
      </c>
      <c r="BQ188" s="269" t="s">
        <v>385</v>
      </c>
      <c r="BR188" s="269" t="s">
        <v>386</v>
      </c>
      <c r="BS188" s="269" t="s">
        <v>387</v>
      </c>
      <c r="BT188" s="269" t="s">
        <v>238</v>
      </c>
      <c r="BU188" s="269" t="s">
        <v>1591</v>
      </c>
      <c r="BV188" s="269" t="s">
        <v>1592</v>
      </c>
      <c r="BW188" s="271">
        <f t="shared" si="55"/>
        <v>0</v>
      </c>
      <c r="BX188" s="271">
        <f t="shared" si="56"/>
        <v>0</v>
      </c>
      <c r="BY188" s="271">
        <f t="shared" si="57"/>
        <v>0</v>
      </c>
      <c r="BZ188" s="271">
        <f t="shared" si="58"/>
        <v>0</v>
      </c>
      <c r="CA188" s="271">
        <f t="shared" si="59"/>
        <v>0</v>
      </c>
      <c r="CB188" s="271">
        <f t="shared" si="60"/>
        <v>0</v>
      </c>
      <c r="CC188" s="271">
        <f t="shared" si="61"/>
        <v>0</v>
      </c>
      <c r="CD188" s="271">
        <f t="shared" si="62"/>
        <v>0</v>
      </c>
      <c r="CE188" s="271">
        <f t="shared" si="63"/>
        <v>0</v>
      </c>
      <c r="CF188" s="271">
        <f t="shared" si="64"/>
        <v>0</v>
      </c>
      <c r="CG188" s="271">
        <f t="shared" si="65"/>
        <v>0</v>
      </c>
      <c r="CH188" s="271">
        <f t="shared" si="66"/>
        <v>0</v>
      </c>
      <c r="CI188" s="271">
        <f t="shared" si="67"/>
        <v>0</v>
      </c>
      <c r="CJ188" s="271">
        <f t="shared" si="68"/>
        <v>0</v>
      </c>
      <c r="CK188" s="271">
        <f t="shared" si="69"/>
        <v>0</v>
      </c>
    </row>
    <row r="189" spans="16:89" x14ac:dyDescent="0.25">
      <c r="P189" s="47" t="s">
        <v>418</v>
      </c>
      <c r="Q189" s="274" t="s">
        <v>211</v>
      </c>
      <c r="R189" s="47" t="s">
        <v>169</v>
      </c>
      <c r="S189" s="255" t="s">
        <v>5</v>
      </c>
      <c r="T189" s="47" t="s">
        <v>130</v>
      </c>
      <c r="U189" s="255" t="s">
        <v>103</v>
      </c>
      <c r="V189" s="255" t="s">
        <v>104</v>
      </c>
      <c r="W189" s="255" t="s">
        <v>104</v>
      </c>
      <c r="X189" s="255">
        <v>3</v>
      </c>
      <c r="Y189" s="255">
        <v>4</v>
      </c>
      <c r="Z189" s="67" t="s">
        <v>419</v>
      </c>
      <c r="AA189" s="257" t="s">
        <v>284</v>
      </c>
      <c r="AB189" s="257" t="s">
        <v>1998</v>
      </c>
      <c r="AC189" s="257" t="s">
        <v>220</v>
      </c>
      <c r="AD189" s="257" t="s">
        <v>227</v>
      </c>
      <c r="AE189" s="257" t="s">
        <v>288</v>
      </c>
      <c r="AF189" s="257" t="s">
        <v>285</v>
      </c>
      <c r="AG189" s="257" t="s">
        <v>1997</v>
      </c>
      <c r="AH189" s="257" t="s">
        <v>1999</v>
      </c>
      <c r="AI189" s="257" t="s">
        <v>2000</v>
      </c>
      <c r="AJ189" s="257" t="s">
        <v>286</v>
      </c>
      <c r="AK189" s="257" t="s">
        <v>2001</v>
      </c>
      <c r="AL189" s="257" t="s">
        <v>180</v>
      </c>
      <c r="AM189" s="87">
        <f t="shared" si="42"/>
        <v>0</v>
      </c>
      <c r="AN189" s="87">
        <f t="shared" si="43"/>
        <v>0</v>
      </c>
      <c r="AO189" s="87">
        <f t="shared" si="44"/>
        <v>0</v>
      </c>
      <c r="AP189" s="87">
        <f t="shared" si="45"/>
        <v>0</v>
      </c>
      <c r="AQ189" s="87">
        <f t="shared" si="46"/>
        <v>0</v>
      </c>
      <c r="AR189" s="87">
        <f t="shared" si="47"/>
        <v>0</v>
      </c>
      <c r="AS189" s="87">
        <f>IF(AND($AM189=1,$AN189=1,$U189="POS"),COUNTIFS($AM$113:AM189,1,$AN$113:AN189,1,$U$113:U189,"POS"),0)</f>
        <v>0</v>
      </c>
      <c r="AT189" s="87">
        <f>IF($AP189=1,COUNTIF($AP$113:AP189,1),0)</f>
        <v>0</v>
      </c>
      <c r="AU189" s="87">
        <f>IF($AO189=1,COUNTIF($AO$113:AO189,1),0)</f>
        <v>0</v>
      </c>
      <c r="AV189" s="87">
        <f t="shared" si="48"/>
        <v>0</v>
      </c>
      <c r="AW189" s="87">
        <f t="shared" si="49"/>
        <v>0</v>
      </c>
      <c r="AX189" s="87">
        <f t="shared" si="50"/>
        <v>0</v>
      </c>
      <c r="AY189" s="87">
        <f t="shared" si="51"/>
        <v>0</v>
      </c>
      <c r="AZ189" s="87">
        <f t="shared" si="52"/>
        <v>0</v>
      </c>
      <c r="BA189" s="87">
        <f t="shared" si="53"/>
        <v>0</v>
      </c>
      <c r="BB189" s="87">
        <f t="shared" si="54"/>
        <v>0</v>
      </c>
      <c r="BG189" s="84">
        <v>77</v>
      </c>
      <c r="BH189" s="267" t="s">
        <v>101</v>
      </c>
      <c r="BI189" s="268" t="s">
        <v>2192</v>
      </c>
      <c r="BJ189" s="257" t="s">
        <v>4</v>
      </c>
      <c r="BK189" s="269" t="s">
        <v>21</v>
      </c>
      <c r="BL189" s="269" t="s">
        <v>102</v>
      </c>
      <c r="BM189" s="270" t="s">
        <v>2421</v>
      </c>
      <c r="BN189" s="269" t="s">
        <v>2422</v>
      </c>
      <c r="BO189" s="269" t="s">
        <v>2423</v>
      </c>
      <c r="BP189" s="269" t="s">
        <v>238</v>
      </c>
      <c r="BQ189" s="269" t="s">
        <v>385</v>
      </c>
      <c r="BR189" s="269" t="s">
        <v>386</v>
      </c>
      <c r="BS189" s="269" t="s">
        <v>387</v>
      </c>
      <c r="BT189" s="269" t="s">
        <v>238</v>
      </c>
      <c r="BU189" s="269" t="s">
        <v>1591</v>
      </c>
      <c r="BV189" s="269" t="s">
        <v>1592</v>
      </c>
      <c r="BW189" s="271">
        <f t="shared" si="55"/>
        <v>0</v>
      </c>
      <c r="BX189" s="271">
        <f t="shared" si="56"/>
        <v>0</v>
      </c>
      <c r="BY189" s="271">
        <f t="shared" si="57"/>
        <v>0</v>
      </c>
      <c r="BZ189" s="271">
        <f t="shared" si="58"/>
        <v>0</v>
      </c>
      <c r="CA189" s="271">
        <f t="shared" si="59"/>
        <v>0</v>
      </c>
      <c r="CB189" s="271">
        <f t="shared" si="60"/>
        <v>0</v>
      </c>
      <c r="CC189" s="271">
        <f t="shared" si="61"/>
        <v>0</v>
      </c>
      <c r="CD189" s="271">
        <f t="shared" si="62"/>
        <v>0</v>
      </c>
      <c r="CE189" s="271">
        <f t="shared" si="63"/>
        <v>0</v>
      </c>
      <c r="CF189" s="271">
        <f t="shared" si="64"/>
        <v>0</v>
      </c>
      <c r="CG189" s="271">
        <f t="shared" si="65"/>
        <v>0</v>
      </c>
      <c r="CH189" s="271">
        <f t="shared" si="66"/>
        <v>0</v>
      </c>
      <c r="CI189" s="271">
        <f t="shared" si="67"/>
        <v>0</v>
      </c>
      <c r="CJ189" s="271">
        <f t="shared" si="68"/>
        <v>0</v>
      </c>
      <c r="CK189" s="271">
        <f t="shared" si="69"/>
        <v>0</v>
      </c>
    </row>
    <row r="190" spans="16:89" x14ac:dyDescent="0.25">
      <c r="P190" s="66" t="s">
        <v>420</v>
      </c>
      <c r="Q190" s="275" t="s">
        <v>211</v>
      </c>
      <c r="R190" s="66" t="s">
        <v>175</v>
      </c>
      <c r="S190" s="276" t="s">
        <v>5</v>
      </c>
      <c r="T190" s="66" t="s">
        <v>102</v>
      </c>
      <c r="U190" s="276" t="s">
        <v>103</v>
      </c>
      <c r="V190" s="276" t="s">
        <v>104</v>
      </c>
      <c r="W190" s="276" t="s">
        <v>104</v>
      </c>
      <c r="X190" s="276">
        <v>3</v>
      </c>
      <c r="Y190" s="276">
        <v>4</v>
      </c>
      <c r="Z190" s="277" t="s">
        <v>421</v>
      </c>
      <c r="AA190" s="257" t="s">
        <v>209</v>
      </c>
      <c r="AB190" s="257" t="s">
        <v>292</v>
      </c>
      <c r="AC190" s="257" t="s">
        <v>2002</v>
      </c>
      <c r="AD190" s="257" t="s">
        <v>291</v>
      </c>
      <c r="AE190" s="257" t="s">
        <v>2003</v>
      </c>
      <c r="AF190" s="257" t="s">
        <v>210</v>
      </c>
      <c r="AG190" s="257" t="s">
        <v>2004</v>
      </c>
      <c r="AH190" s="257" t="s">
        <v>2005</v>
      </c>
      <c r="AI190" s="257" t="s">
        <v>2006</v>
      </c>
      <c r="AJ190" s="257" t="s">
        <v>2007</v>
      </c>
      <c r="AK190" s="257" t="s">
        <v>2008</v>
      </c>
      <c r="AL190" s="257" t="s">
        <v>2009</v>
      </c>
      <c r="AM190" s="87">
        <f t="shared" si="42"/>
        <v>0</v>
      </c>
      <c r="AN190" s="87">
        <f t="shared" si="43"/>
        <v>0</v>
      </c>
      <c r="AO190" s="87">
        <f t="shared" si="44"/>
        <v>0</v>
      </c>
      <c r="AP190" s="87">
        <f t="shared" si="45"/>
        <v>0</v>
      </c>
      <c r="AQ190" s="87">
        <f t="shared" si="46"/>
        <v>0</v>
      </c>
      <c r="AR190" s="87">
        <f t="shared" si="47"/>
        <v>0</v>
      </c>
      <c r="AS190" s="87">
        <f>IF(AND($AM190=1,$AN190=1,$U190="POS"),COUNTIFS($AM$113:AM190,1,$AN$113:AN190,1,$U$113:U190,"POS"),0)</f>
        <v>0</v>
      </c>
      <c r="AT190" s="87">
        <f>IF($AP190=1,COUNTIF($AP$113:AP190,1),0)</f>
        <v>0</v>
      </c>
      <c r="AU190" s="87">
        <f>IF($AO190=1,COUNTIF($AO$113:AO190,1),0)</f>
        <v>0</v>
      </c>
      <c r="AV190" s="87">
        <f t="shared" si="48"/>
        <v>0</v>
      </c>
      <c r="AW190" s="87">
        <f t="shared" si="49"/>
        <v>0</v>
      </c>
      <c r="AX190" s="87">
        <f t="shared" si="50"/>
        <v>0</v>
      </c>
      <c r="AY190" s="87">
        <f t="shared" si="51"/>
        <v>0</v>
      </c>
      <c r="AZ190" s="87">
        <f t="shared" si="52"/>
        <v>0</v>
      </c>
      <c r="BA190" s="87">
        <f t="shared" si="53"/>
        <v>0</v>
      </c>
      <c r="BB190" s="87">
        <f t="shared" si="54"/>
        <v>0</v>
      </c>
      <c r="BG190" s="84">
        <v>78</v>
      </c>
      <c r="BH190" s="267" t="s">
        <v>101</v>
      </c>
      <c r="BI190" s="268" t="s">
        <v>2192</v>
      </c>
      <c r="BJ190" s="257" t="s">
        <v>4</v>
      </c>
      <c r="BK190" s="269" t="s">
        <v>21</v>
      </c>
      <c r="BL190" s="269" t="s">
        <v>102</v>
      </c>
      <c r="BM190" s="270" t="s">
        <v>2424</v>
      </c>
      <c r="BN190" s="269" t="s">
        <v>2425</v>
      </c>
      <c r="BO190" s="269" t="s">
        <v>2426</v>
      </c>
      <c r="BP190" s="269" t="s">
        <v>238</v>
      </c>
      <c r="BQ190" s="269" t="s">
        <v>385</v>
      </c>
      <c r="BR190" s="269" t="s">
        <v>386</v>
      </c>
      <c r="BS190" s="269" t="s">
        <v>387</v>
      </c>
      <c r="BT190" s="269" t="s">
        <v>238</v>
      </c>
      <c r="BU190" s="269" t="s">
        <v>1591</v>
      </c>
      <c r="BV190" s="269" t="s">
        <v>1592</v>
      </c>
      <c r="BW190" s="271">
        <f t="shared" si="55"/>
        <v>0</v>
      </c>
      <c r="BX190" s="271">
        <f t="shared" si="56"/>
        <v>0</v>
      </c>
      <c r="BY190" s="271">
        <f t="shared" si="57"/>
        <v>0</v>
      </c>
      <c r="BZ190" s="271">
        <f t="shared" si="58"/>
        <v>0</v>
      </c>
      <c r="CA190" s="271">
        <f t="shared" si="59"/>
        <v>0</v>
      </c>
      <c r="CB190" s="271">
        <f t="shared" si="60"/>
        <v>0</v>
      </c>
      <c r="CC190" s="271">
        <f t="shared" si="61"/>
        <v>0</v>
      </c>
      <c r="CD190" s="271">
        <f t="shared" si="62"/>
        <v>0</v>
      </c>
      <c r="CE190" s="271">
        <f t="shared" si="63"/>
        <v>0</v>
      </c>
      <c r="CF190" s="271">
        <f t="shared" si="64"/>
        <v>0</v>
      </c>
      <c r="CG190" s="271">
        <f t="shared" si="65"/>
        <v>0</v>
      </c>
      <c r="CH190" s="271">
        <f t="shared" si="66"/>
        <v>0</v>
      </c>
      <c r="CI190" s="271">
        <f t="shared" si="67"/>
        <v>0</v>
      </c>
      <c r="CJ190" s="271">
        <f t="shared" si="68"/>
        <v>0</v>
      </c>
      <c r="CK190" s="271">
        <f t="shared" si="69"/>
        <v>0</v>
      </c>
    </row>
    <row r="191" spans="16:89" x14ac:dyDescent="0.25">
      <c r="P191" s="66" t="s">
        <v>422</v>
      </c>
      <c r="Q191" s="275" t="s">
        <v>211</v>
      </c>
      <c r="R191" s="66" t="s">
        <v>213</v>
      </c>
      <c r="S191" s="276" t="s">
        <v>5</v>
      </c>
      <c r="T191" s="66" t="s">
        <v>102</v>
      </c>
      <c r="U191" s="276" t="s">
        <v>103</v>
      </c>
      <c r="V191" s="276" t="s">
        <v>104</v>
      </c>
      <c r="W191" s="276" t="s">
        <v>104</v>
      </c>
      <c r="X191" s="276">
        <v>3</v>
      </c>
      <c r="Y191" s="276">
        <v>4</v>
      </c>
      <c r="Z191" s="277" t="s">
        <v>423</v>
      </c>
      <c r="AA191" s="257" t="s">
        <v>214</v>
      </c>
      <c r="AB191" s="257" t="s">
        <v>2010</v>
      </c>
      <c r="AC191" s="257" t="s">
        <v>215</v>
      </c>
      <c r="AD191" s="257" t="s">
        <v>2011</v>
      </c>
      <c r="AE191" s="257" t="s">
        <v>2012</v>
      </c>
      <c r="AF191" s="257" t="s">
        <v>2013</v>
      </c>
      <c r="AG191" s="257" t="s">
        <v>2014</v>
      </c>
      <c r="AH191" s="257" t="s">
        <v>2015</v>
      </c>
      <c r="AI191" s="257" t="s">
        <v>125</v>
      </c>
      <c r="AJ191" s="257" t="s">
        <v>2016</v>
      </c>
      <c r="AK191" s="257" t="s">
        <v>2017</v>
      </c>
      <c r="AL191" s="257" t="s">
        <v>2018</v>
      </c>
      <c r="AM191" s="87">
        <f t="shared" si="42"/>
        <v>0</v>
      </c>
      <c r="AN191" s="87">
        <f t="shared" si="43"/>
        <v>0</v>
      </c>
      <c r="AO191" s="87">
        <f t="shared" si="44"/>
        <v>0</v>
      </c>
      <c r="AP191" s="87">
        <f t="shared" si="45"/>
        <v>0</v>
      </c>
      <c r="AQ191" s="87">
        <f t="shared" si="46"/>
        <v>0</v>
      </c>
      <c r="AR191" s="87">
        <f t="shared" si="47"/>
        <v>0</v>
      </c>
      <c r="AS191" s="87">
        <f>IF(AND($AM191=1,$AN191=1,$U191="POS"),COUNTIFS($AM$113:AM191,1,$AN$113:AN191,1,$U$113:U191,"POS"),0)</f>
        <v>0</v>
      </c>
      <c r="AT191" s="87">
        <f>IF($AP191=1,COUNTIF($AP$113:AP191,1),0)</f>
        <v>0</v>
      </c>
      <c r="AU191" s="87">
        <f>IF($AO191=1,COUNTIF($AO$113:AO191,1),0)</f>
        <v>0</v>
      </c>
      <c r="AV191" s="87">
        <f t="shared" si="48"/>
        <v>0</v>
      </c>
      <c r="AW191" s="87">
        <f t="shared" si="49"/>
        <v>0</v>
      </c>
      <c r="AX191" s="87">
        <f t="shared" si="50"/>
        <v>0</v>
      </c>
      <c r="AY191" s="87">
        <f t="shared" si="51"/>
        <v>0</v>
      </c>
      <c r="AZ191" s="87">
        <f t="shared" si="52"/>
        <v>0</v>
      </c>
      <c r="BA191" s="87">
        <f t="shared" si="53"/>
        <v>0</v>
      </c>
      <c r="BB191" s="87">
        <f t="shared" si="54"/>
        <v>0</v>
      </c>
      <c r="BG191" s="84">
        <v>79</v>
      </c>
      <c r="BH191" s="267" t="s">
        <v>101</v>
      </c>
      <c r="BI191" s="268" t="s">
        <v>2192</v>
      </c>
      <c r="BJ191" s="257" t="s">
        <v>4</v>
      </c>
      <c r="BK191" s="269" t="s">
        <v>21</v>
      </c>
      <c r="BL191" s="269" t="s">
        <v>102</v>
      </c>
      <c r="BM191" s="270" t="s">
        <v>2427</v>
      </c>
      <c r="BN191" s="269" t="s">
        <v>2428</v>
      </c>
      <c r="BO191" s="269" t="s">
        <v>2429</v>
      </c>
      <c r="BP191" s="269" t="s">
        <v>238</v>
      </c>
      <c r="BQ191" s="269" t="s">
        <v>385</v>
      </c>
      <c r="BR191" s="269" t="s">
        <v>386</v>
      </c>
      <c r="BS191" s="269" t="s">
        <v>387</v>
      </c>
      <c r="BT191" s="269" t="s">
        <v>238</v>
      </c>
      <c r="BU191" s="269" t="s">
        <v>1591</v>
      </c>
      <c r="BV191" s="269" t="s">
        <v>1592</v>
      </c>
      <c r="BW191" s="271">
        <f t="shared" si="55"/>
        <v>0</v>
      </c>
      <c r="BX191" s="271">
        <f t="shared" si="56"/>
        <v>0</v>
      </c>
      <c r="BY191" s="271">
        <f t="shared" si="57"/>
        <v>0</v>
      </c>
      <c r="BZ191" s="271">
        <f t="shared" si="58"/>
        <v>0</v>
      </c>
      <c r="CA191" s="271">
        <f t="shared" si="59"/>
        <v>0</v>
      </c>
      <c r="CB191" s="271">
        <f t="shared" si="60"/>
        <v>0</v>
      </c>
      <c r="CC191" s="271">
        <f t="shared" si="61"/>
        <v>0</v>
      </c>
      <c r="CD191" s="271">
        <f t="shared" si="62"/>
        <v>0</v>
      </c>
      <c r="CE191" s="271">
        <f t="shared" si="63"/>
        <v>0</v>
      </c>
      <c r="CF191" s="271">
        <f t="shared" si="64"/>
        <v>0</v>
      </c>
      <c r="CG191" s="271">
        <f t="shared" si="65"/>
        <v>0</v>
      </c>
      <c r="CH191" s="271">
        <f t="shared" si="66"/>
        <v>0</v>
      </c>
      <c r="CI191" s="271">
        <f t="shared" si="67"/>
        <v>0</v>
      </c>
      <c r="CJ191" s="271">
        <f t="shared" si="68"/>
        <v>0</v>
      </c>
      <c r="CK191" s="271">
        <f t="shared" si="69"/>
        <v>0</v>
      </c>
    </row>
    <row r="192" spans="16:89" x14ac:dyDescent="0.25">
      <c r="P192" s="66" t="s">
        <v>424</v>
      </c>
      <c r="Q192" s="275" t="s">
        <v>211</v>
      </c>
      <c r="R192" s="66" t="s">
        <v>216</v>
      </c>
      <c r="S192" s="276" t="s">
        <v>5</v>
      </c>
      <c r="T192" s="66" t="s">
        <v>102</v>
      </c>
      <c r="U192" s="276" t="s">
        <v>103</v>
      </c>
      <c r="V192" s="276" t="s">
        <v>104</v>
      </c>
      <c r="W192" s="276" t="s">
        <v>104</v>
      </c>
      <c r="X192" s="276">
        <v>3</v>
      </c>
      <c r="Y192" s="276">
        <v>4</v>
      </c>
      <c r="Z192" s="277" t="s">
        <v>425</v>
      </c>
      <c r="AA192" s="257" t="s">
        <v>2019</v>
      </c>
      <c r="AB192" s="257" t="s">
        <v>471</v>
      </c>
      <c r="AC192" s="257" t="s">
        <v>2020</v>
      </c>
      <c r="AD192" s="257" t="s">
        <v>1955</v>
      </c>
      <c r="AE192" s="257" t="s">
        <v>1954</v>
      </c>
      <c r="AF192" s="257" t="s">
        <v>151</v>
      </c>
      <c r="AG192" s="257" t="s">
        <v>147</v>
      </c>
      <c r="AH192" s="257" t="s">
        <v>2021</v>
      </c>
      <c r="AI192" s="257" t="s">
        <v>2022</v>
      </c>
      <c r="AJ192" s="257" t="s">
        <v>2023</v>
      </c>
      <c r="AK192" s="257" t="s">
        <v>125</v>
      </c>
      <c r="AL192" s="257" t="s">
        <v>2024</v>
      </c>
      <c r="AM192" s="87">
        <f t="shared" si="42"/>
        <v>0</v>
      </c>
      <c r="AN192" s="87">
        <f t="shared" si="43"/>
        <v>0</v>
      </c>
      <c r="AO192" s="87">
        <f t="shared" si="44"/>
        <v>0</v>
      </c>
      <c r="AP192" s="87">
        <f t="shared" si="45"/>
        <v>0</v>
      </c>
      <c r="AQ192" s="87">
        <f t="shared" si="46"/>
        <v>0</v>
      </c>
      <c r="AR192" s="87">
        <f t="shared" si="47"/>
        <v>0</v>
      </c>
      <c r="AS192" s="87">
        <f>IF(AND($AM192=1,$AN192=1,$U192="POS"),COUNTIFS($AM$113:AM192,1,$AN$113:AN192,1,$U$113:U192,"POS"),0)</f>
        <v>0</v>
      </c>
      <c r="AT192" s="87">
        <f>IF($AP192=1,COUNTIF($AP$113:AP192,1),0)</f>
        <v>0</v>
      </c>
      <c r="AU192" s="87">
        <f>IF($AO192=1,COUNTIF($AO$113:AO192,1),0)</f>
        <v>0</v>
      </c>
      <c r="AV192" s="87">
        <f t="shared" si="48"/>
        <v>0</v>
      </c>
      <c r="AW192" s="87">
        <f t="shared" si="49"/>
        <v>0</v>
      </c>
      <c r="AX192" s="87">
        <f t="shared" si="50"/>
        <v>0</v>
      </c>
      <c r="AY192" s="87">
        <f t="shared" si="51"/>
        <v>0</v>
      </c>
      <c r="AZ192" s="87">
        <f t="shared" si="52"/>
        <v>0</v>
      </c>
      <c r="BA192" s="87">
        <f t="shared" si="53"/>
        <v>0</v>
      </c>
      <c r="BB192" s="87">
        <f t="shared" si="54"/>
        <v>0</v>
      </c>
      <c r="BG192" s="84">
        <v>80</v>
      </c>
      <c r="BH192" s="267" t="s">
        <v>101</v>
      </c>
      <c r="BI192" s="268" t="s">
        <v>2192</v>
      </c>
      <c r="BJ192" s="257" t="s">
        <v>4</v>
      </c>
      <c r="BK192" s="269" t="s">
        <v>21</v>
      </c>
      <c r="BL192" s="269" t="s">
        <v>102</v>
      </c>
      <c r="BM192" s="270" t="s">
        <v>2430</v>
      </c>
      <c r="BN192" s="269" t="s">
        <v>2431</v>
      </c>
      <c r="BO192" s="269" t="s">
        <v>2432</v>
      </c>
      <c r="BP192" s="269" t="s">
        <v>238</v>
      </c>
      <c r="BQ192" s="269" t="s">
        <v>385</v>
      </c>
      <c r="BR192" s="269" t="s">
        <v>386</v>
      </c>
      <c r="BS192" s="269" t="s">
        <v>387</v>
      </c>
      <c r="BT192" s="269" t="s">
        <v>238</v>
      </c>
      <c r="BU192" s="269" t="s">
        <v>1591</v>
      </c>
      <c r="BV192" s="269" t="s">
        <v>1592</v>
      </c>
      <c r="BW192" s="271">
        <f t="shared" si="55"/>
        <v>0</v>
      </c>
      <c r="BX192" s="271">
        <f t="shared" si="56"/>
        <v>0</v>
      </c>
      <c r="BY192" s="271">
        <f t="shared" si="57"/>
        <v>0</v>
      </c>
      <c r="BZ192" s="271">
        <f t="shared" si="58"/>
        <v>0</v>
      </c>
      <c r="CA192" s="271">
        <f t="shared" si="59"/>
        <v>0</v>
      </c>
      <c r="CB192" s="271">
        <f t="shared" si="60"/>
        <v>0</v>
      </c>
      <c r="CC192" s="271">
        <f t="shared" si="61"/>
        <v>0</v>
      </c>
      <c r="CD192" s="271">
        <f t="shared" si="62"/>
        <v>0</v>
      </c>
      <c r="CE192" s="271">
        <f t="shared" si="63"/>
        <v>0</v>
      </c>
      <c r="CF192" s="271">
        <f t="shared" si="64"/>
        <v>0</v>
      </c>
      <c r="CG192" s="271">
        <f t="shared" si="65"/>
        <v>0</v>
      </c>
      <c r="CH192" s="271">
        <f t="shared" si="66"/>
        <v>0</v>
      </c>
      <c r="CI192" s="271">
        <f t="shared" si="67"/>
        <v>0</v>
      </c>
      <c r="CJ192" s="271">
        <f t="shared" si="68"/>
        <v>0</v>
      </c>
      <c r="CK192" s="271">
        <f t="shared" si="69"/>
        <v>0</v>
      </c>
    </row>
    <row r="193" spans="16:89" x14ac:dyDescent="0.25">
      <c r="P193" s="66" t="s">
        <v>426</v>
      </c>
      <c r="Q193" s="278" t="s">
        <v>17</v>
      </c>
      <c r="R193" s="66" t="s">
        <v>20</v>
      </c>
      <c r="S193" s="276" t="s">
        <v>5</v>
      </c>
      <c r="T193" s="66" t="s">
        <v>102</v>
      </c>
      <c r="U193" s="276" t="s">
        <v>103</v>
      </c>
      <c r="V193" s="276" t="s">
        <v>104</v>
      </c>
      <c r="W193" s="276" t="s">
        <v>104</v>
      </c>
      <c r="X193" s="276">
        <v>3</v>
      </c>
      <c r="Y193" s="276">
        <v>4</v>
      </c>
      <c r="Z193" s="277" t="s">
        <v>427</v>
      </c>
      <c r="AA193" s="257" t="s">
        <v>1936</v>
      </c>
      <c r="AB193" s="257" t="s">
        <v>105</v>
      </c>
      <c r="AC193" s="257" t="s">
        <v>106</v>
      </c>
      <c r="AD193" s="257" t="s">
        <v>107</v>
      </c>
      <c r="AE193" s="257" t="s">
        <v>108</v>
      </c>
      <c r="AF193" s="257" t="s">
        <v>225</v>
      </c>
      <c r="AG193" s="257" t="s">
        <v>1937</v>
      </c>
      <c r="AH193" s="257" t="s">
        <v>110</v>
      </c>
      <c r="AI193" s="257" t="s">
        <v>111</v>
      </c>
      <c r="AJ193" s="257" t="s">
        <v>226</v>
      </c>
      <c r="AK193" s="257" t="s">
        <v>1938</v>
      </c>
      <c r="AL193" s="257" t="s">
        <v>113</v>
      </c>
      <c r="AM193" s="87">
        <f t="shared" si="42"/>
        <v>0</v>
      </c>
      <c r="AN193" s="87">
        <f t="shared" si="43"/>
        <v>0</v>
      </c>
      <c r="AO193" s="87">
        <f t="shared" si="44"/>
        <v>0</v>
      </c>
      <c r="AP193" s="87">
        <f t="shared" si="45"/>
        <v>0</v>
      </c>
      <c r="AQ193" s="87">
        <f t="shared" si="46"/>
        <v>0</v>
      </c>
      <c r="AR193" s="87">
        <f t="shared" si="47"/>
        <v>0</v>
      </c>
      <c r="AS193" s="87">
        <f>IF(AND($AM193=1,$AN193=1,$U193="POS"),COUNTIFS($AM$113:AM193,1,$AN$113:AN193,1,$U$113:U193,"POS"),0)</f>
        <v>0</v>
      </c>
      <c r="AT193" s="87">
        <f>IF($AP193=1,COUNTIF($AP$113:AP193,1),0)</f>
        <v>0</v>
      </c>
      <c r="AU193" s="87">
        <f>IF($AO193=1,COUNTIF($AO$113:AO193,1),0)</f>
        <v>0</v>
      </c>
      <c r="AV193" s="87">
        <f t="shared" si="48"/>
        <v>0</v>
      </c>
      <c r="AW193" s="87">
        <f t="shared" si="49"/>
        <v>0</v>
      </c>
      <c r="AX193" s="87">
        <f t="shared" si="50"/>
        <v>0</v>
      </c>
      <c r="AY193" s="87">
        <f t="shared" si="51"/>
        <v>0</v>
      </c>
      <c r="AZ193" s="87">
        <f t="shared" si="52"/>
        <v>0</v>
      </c>
      <c r="BA193" s="87">
        <f t="shared" si="53"/>
        <v>0</v>
      </c>
      <c r="BB193" s="87">
        <f t="shared" si="54"/>
        <v>0</v>
      </c>
      <c r="BG193" s="84">
        <v>81</v>
      </c>
      <c r="BH193" s="267" t="s">
        <v>101</v>
      </c>
      <c r="BI193" s="268" t="s">
        <v>2192</v>
      </c>
      <c r="BJ193" s="257" t="s">
        <v>1</v>
      </c>
      <c r="BK193" s="269" t="s">
        <v>22</v>
      </c>
      <c r="BL193" s="269" t="s">
        <v>102</v>
      </c>
      <c r="BM193" s="270" t="s">
        <v>2433</v>
      </c>
      <c r="BN193" s="269" t="s">
        <v>2434</v>
      </c>
      <c r="BO193" s="269" t="s">
        <v>2435</v>
      </c>
      <c r="BP193" s="269" t="s">
        <v>241</v>
      </c>
      <c r="BQ193" s="269" t="s">
        <v>428</v>
      </c>
      <c r="BR193" s="269" t="s">
        <v>429</v>
      </c>
      <c r="BS193" s="269" t="s">
        <v>430</v>
      </c>
      <c r="BT193" s="269" t="s">
        <v>241</v>
      </c>
      <c r="BU193" s="269" t="s">
        <v>1593</v>
      </c>
      <c r="BV193" s="269" t="s">
        <v>1594</v>
      </c>
      <c r="BW193" s="271">
        <f t="shared" si="55"/>
        <v>0</v>
      </c>
      <c r="BX193" s="271">
        <f t="shared" si="56"/>
        <v>0</v>
      </c>
      <c r="BY193" s="271">
        <f t="shared" si="57"/>
        <v>0</v>
      </c>
      <c r="BZ193" s="271">
        <f t="shared" si="58"/>
        <v>0</v>
      </c>
      <c r="CA193" s="271">
        <f t="shared" si="59"/>
        <v>0</v>
      </c>
      <c r="CB193" s="271">
        <f t="shared" si="60"/>
        <v>0</v>
      </c>
      <c r="CC193" s="271">
        <f t="shared" si="61"/>
        <v>0</v>
      </c>
      <c r="CD193" s="271">
        <f t="shared" si="62"/>
        <v>0</v>
      </c>
      <c r="CE193" s="271">
        <f t="shared" si="63"/>
        <v>0</v>
      </c>
      <c r="CF193" s="271">
        <f t="shared" si="64"/>
        <v>0</v>
      </c>
      <c r="CG193" s="271">
        <f t="shared" si="65"/>
        <v>0</v>
      </c>
      <c r="CH193" s="271">
        <f t="shared" si="66"/>
        <v>0</v>
      </c>
      <c r="CI193" s="271">
        <f t="shared" si="67"/>
        <v>0</v>
      </c>
      <c r="CJ193" s="271">
        <f t="shared" si="68"/>
        <v>0</v>
      </c>
      <c r="CK193" s="271">
        <f t="shared" si="69"/>
        <v>0</v>
      </c>
    </row>
    <row r="194" spans="16:89" x14ac:dyDescent="0.25">
      <c r="P194" s="66" t="s">
        <v>431</v>
      </c>
      <c r="Q194" s="278" t="s">
        <v>17</v>
      </c>
      <c r="R194" s="66" t="s">
        <v>114</v>
      </c>
      <c r="S194" s="276" t="s">
        <v>5</v>
      </c>
      <c r="T194" s="66" t="s">
        <v>102</v>
      </c>
      <c r="U194" s="276" t="s">
        <v>103</v>
      </c>
      <c r="V194" s="276" t="s">
        <v>104</v>
      </c>
      <c r="W194" s="276" t="s">
        <v>104</v>
      </c>
      <c r="X194" s="276">
        <v>3</v>
      </c>
      <c r="Y194" s="276">
        <v>4</v>
      </c>
      <c r="Z194" s="277" t="s">
        <v>432</v>
      </c>
      <c r="AA194" s="257" t="s">
        <v>208</v>
      </c>
      <c r="AB194" s="257" t="s">
        <v>1939</v>
      </c>
      <c r="AC194" s="257" t="s">
        <v>197</v>
      </c>
      <c r="AD194" s="257" t="s">
        <v>233</v>
      </c>
      <c r="AE194" s="257" t="s">
        <v>198</v>
      </c>
      <c r="AF194" s="257" t="s">
        <v>117</v>
      </c>
      <c r="AG194" s="257" t="s">
        <v>1940</v>
      </c>
      <c r="AH194" s="257" t="s">
        <v>199</v>
      </c>
      <c r="AI194" s="257" t="s">
        <v>1941</v>
      </c>
      <c r="AJ194" s="257" t="s">
        <v>1942</v>
      </c>
      <c r="AK194" s="257" t="s">
        <v>1943</v>
      </c>
      <c r="AL194" s="257" t="s">
        <v>1944</v>
      </c>
      <c r="AM194" s="87">
        <f t="shared" si="42"/>
        <v>0</v>
      </c>
      <c r="AN194" s="87">
        <f t="shared" si="43"/>
        <v>0</v>
      </c>
      <c r="AO194" s="87">
        <f t="shared" si="44"/>
        <v>0</v>
      </c>
      <c r="AP194" s="87">
        <f t="shared" si="45"/>
        <v>0</v>
      </c>
      <c r="AQ194" s="87">
        <f t="shared" si="46"/>
        <v>0</v>
      </c>
      <c r="AR194" s="87">
        <f t="shared" si="47"/>
        <v>0</v>
      </c>
      <c r="AS194" s="87">
        <f>IF(AND($AM194=1,$AN194=1,$U194="POS"),COUNTIFS($AM$113:AM194,1,$AN$113:AN194,1,$U$113:U194,"POS"),0)</f>
        <v>0</v>
      </c>
      <c r="AT194" s="87">
        <f>IF($AP194=1,COUNTIF($AP$113:AP194,1),0)</f>
        <v>0</v>
      </c>
      <c r="AU194" s="87">
        <f>IF($AO194=1,COUNTIF($AO$113:AO194,1),0)</f>
        <v>0</v>
      </c>
      <c r="AV194" s="87">
        <f t="shared" si="48"/>
        <v>0</v>
      </c>
      <c r="AW194" s="87">
        <f t="shared" si="49"/>
        <v>0</v>
      </c>
      <c r="AX194" s="87">
        <f t="shared" si="50"/>
        <v>0</v>
      </c>
      <c r="AY194" s="87">
        <f t="shared" si="51"/>
        <v>0</v>
      </c>
      <c r="AZ194" s="87">
        <f t="shared" si="52"/>
        <v>0</v>
      </c>
      <c r="BA194" s="87">
        <f t="shared" si="53"/>
        <v>0</v>
      </c>
      <c r="BB194" s="87">
        <f t="shared" si="54"/>
        <v>0</v>
      </c>
      <c r="BG194" s="84">
        <v>82</v>
      </c>
      <c r="BH194" s="267" t="s">
        <v>101</v>
      </c>
      <c r="BI194" s="268" t="s">
        <v>2192</v>
      </c>
      <c r="BJ194" s="257" t="s">
        <v>1</v>
      </c>
      <c r="BK194" s="269" t="s">
        <v>22</v>
      </c>
      <c r="BL194" s="269" t="s">
        <v>102</v>
      </c>
      <c r="BM194" s="270" t="s">
        <v>2436</v>
      </c>
      <c r="BN194" s="269" t="s">
        <v>2437</v>
      </c>
      <c r="BO194" s="269" t="s">
        <v>2438</v>
      </c>
      <c r="BP194" s="269" t="s">
        <v>241</v>
      </c>
      <c r="BQ194" s="269" t="s">
        <v>428</v>
      </c>
      <c r="BR194" s="269" t="s">
        <v>429</v>
      </c>
      <c r="BS194" s="269" t="s">
        <v>430</v>
      </c>
      <c r="BT194" s="269" t="s">
        <v>241</v>
      </c>
      <c r="BU194" s="269" t="s">
        <v>1593</v>
      </c>
      <c r="BV194" s="269" t="s">
        <v>1594</v>
      </c>
      <c r="BW194" s="271">
        <f t="shared" si="55"/>
        <v>0</v>
      </c>
      <c r="BX194" s="271">
        <f t="shared" si="56"/>
        <v>0</v>
      </c>
      <c r="BY194" s="271">
        <f t="shared" si="57"/>
        <v>0</v>
      </c>
      <c r="BZ194" s="271">
        <f t="shared" si="58"/>
        <v>0</v>
      </c>
      <c r="CA194" s="271">
        <f t="shared" si="59"/>
        <v>0</v>
      </c>
      <c r="CB194" s="271">
        <f t="shared" si="60"/>
        <v>0</v>
      </c>
      <c r="CC194" s="271">
        <f t="shared" si="61"/>
        <v>0</v>
      </c>
      <c r="CD194" s="271">
        <f t="shared" si="62"/>
        <v>0</v>
      </c>
      <c r="CE194" s="271">
        <f t="shared" si="63"/>
        <v>0</v>
      </c>
      <c r="CF194" s="271">
        <f t="shared" si="64"/>
        <v>0</v>
      </c>
      <c r="CG194" s="271">
        <f t="shared" si="65"/>
        <v>0</v>
      </c>
      <c r="CH194" s="271">
        <f t="shared" si="66"/>
        <v>0</v>
      </c>
      <c r="CI194" s="271">
        <f t="shared" si="67"/>
        <v>0</v>
      </c>
      <c r="CJ194" s="271">
        <f t="shared" si="68"/>
        <v>0</v>
      </c>
      <c r="CK194" s="271">
        <f t="shared" si="69"/>
        <v>0</v>
      </c>
    </row>
    <row r="195" spans="16:89" x14ac:dyDescent="0.25">
      <c r="P195" s="66" t="s">
        <v>433</v>
      </c>
      <c r="Q195" s="278" t="s">
        <v>17</v>
      </c>
      <c r="R195" s="66" t="s">
        <v>30</v>
      </c>
      <c r="S195" s="276" t="s">
        <v>5</v>
      </c>
      <c r="T195" s="66" t="s">
        <v>116</v>
      </c>
      <c r="U195" s="276" t="s">
        <v>103</v>
      </c>
      <c r="V195" s="276" t="s">
        <v>104</v>
      </c>
      <c r="W195" s="276" t="s">
        <v>104</v>
      </c>
      <c r="X195" s="276">
        <v>3</v>
      </c>
      <c r="Y195" s="276">
        <v>4</v>
      </c>
      <c r="Z195" s="277" t="s">
        <v>434</v>
      </c>
      <c r="AA195" s="257" t="s">
        <v>236</v>
      </c>
      <c r="AB195" s="257" t="s">
        <v>1581</v>
      </c>
      <c r="AC195" s="257" t="s">
        <v>1582</v>
      </c>
      <c r="AD195" s="257" t="s">
        <v>1583</v>
      </c>
      <c r="AE195" s="257" t="s">
        <v>1584</v>
      </c>
      <c r="AF195" s="257" t="s">
        <v>1585</v>
      </c>
      <c r="AG195" s="257" t="s">
        <v>1586</v>
      </c>
      <c r="AH195" s="257" t="s">
        <v>118</v>
      </c>
      <c r="AI195" s="257" t="s">
        <v>237</v>
      </c>
      <c r="AJ195" s="257" t="s">
        <v>119</v>
      </c>
      <c r="AK195" s="257" t="s">
        <v>120</v>
      </c>
      <c r="AL195" s="257" t="s">
        <v>121</v>
      </c>
      <c r="AM195" s="87">
        <f t="shared" si="42"/>
        <v>0</v>
      </c>
      <c r="AN195" s="87">
        <f t="shared" si="43"/>
        <v>1</v>
      </c>
      <c r="AO195" s="87">
        <f t="shared" si="44"/>
        <v>0</v>
      </c>
      <c r="AP195" s="87">
        <f t="shared" si="45"/>
        <v>0</v>
      </c>
      <c r="AQ195" s="87">
        <f t="shared" si="46"/>
        <v>0</v>
      </c>
      <c r="AR195" s="87">
        <f t="shared" si="47"/>
        <v>0</v>
      </c>
      <c r="AS195" s="87">
        <f>IF(AND($AM195=1,$AN195=1,$U195="POS"),COUNTIFS($AM$113:AM195,1,$AN$113:AN195,1,$U$113:U195,"POS"),0)</f>
        <v>0</v>
      </c>
      <c r="AT195" s="87">
        <f>IF($AP195=1,COUNTIF($AP$113:AP195,1),0)</f>
        <v>0</v>
      </c>
      <c r="AU195" s="87">
        <f>IF($AO195=1,COUNTIF($AO$113:AO195,1),0)</f>
        <v>0</v>
      </c>
      <c r="AV195" s="87">
        <f t="shared" si="48"/>
        <v>0</v>
      </c>
      <c r="AW195" s="87">
        <f t="shared" si="49"/>
        <v>0</v>
      </c>
      <c r="AX195" s="87">
        <f t="shared" si="50"/>
        <v>0</v>
      </c>
      <c r="AY195" s="87">
        <f t="shared" si="51"/>
        <v>0</v>
      </c>
      <c r="AZ195" s="87">
        <f t="shared" si="52"/>
        <v>0</v>
      </c>
      <c r="BA195" s="87">
        <f t="shared" si="53"/>
        <v>0</v>
      </c>
      <c r="BB195" s="87">
        <f t="shared" si="54"/>
        <v>0</v>
      </c>
      <c r="BG195" s="84">
        <v>83</v>
      </c>
      <c r="BH195" s="267" t="s">
        <v>101</v>
      </c>
      <c r="BI195" s="268" t="s">
        <v>2192</v>
      </c>
      <c r="BJ195" s="257" t="s">
        <v>1</v>
      </c>
      <c r="BK195" s="269" t="s">
        <v>22</v>
      </c>
      <c r="BL195" s="269" t="s">
        <v>102</v>
      </c>
      <c r="BM195" s="270" t="s">
        <v>2439</v>
      </c>
      <c r="BN195" s="269" t="s">
        <v>2440</v>
      </c>
      <c r="BO195" s="269" t="s">
        <v>2441</v>
      </c>
      <c r="BP195" s="269" t="s">
        <v>241</v>
      </c>
      <c r="BQ195" s="269" t="s">
        <v>428</v>
      </c>
      <c r="BR195" s="269" t="s">
        <v>429</v>
      </c>
      <c r="BS195" s="269" t="s">
        <v>430</v>
      </c>
      <c r="BT195" s="269" t="s">
        <v>241</v>
      </c>
      <c r="BU195" s="269" t="s">
        <v>1593</v>
      </c>
      <c r="BV195" s="269" t="s">
        <v>1594</v>
      </c>
      <c r="BW195" s="271">
        <f t="shared" si="55"/>
        <v>0</v>
      </c>
      <c r="BX195" s="271">
        <f t="shared" si="56"/>
        <v>0</v>
      </c>
      <c r="BY195" s="271">
        <f t="shared" si="57"/>
        <v>0</v>
      </c>
      <c r="BZ195" s="271">
        <f t="shared" si="58"/>
        <v>0</v>
      </c>
      <c r="CA195" s="271">
        <f t="shared" si="59"/>
        <v>0</v>
      </c>
      <c r="CB195" s="271">
        <f t="shared" si="60"/>
        <v>0</v>
      </c>
      <c r="CC195" s="271">
        <f t="shared" si="61"/>
        <v>0</v>
      </c>
      <c r="CD195" s="271">
        <f t="shared" si="62"/>
        <v>0</v>
      </c>
      <c r="CE195" s="271">
        <f t="shared" si="63"/>
        <v>0</v>
      </c>
      <c r="CF195" s="271">
        <f t="shared" si="64"/>
        <v>0</v>
      </c>
      <c r="CG195" s="271">
        <f t="shared" si="65"/>
        <v>0</v>
      </c>
      <c r="CH195" s="271">
        <f t="shared" si="66"/>
        <v>0</v>
      </c>
      <c r="CI195" s="271">
        <f t="shared" si="67"/>
        <v>0</v>
      </c>
      <c r="CJ195" s="271">
        <f t="shared" si="68"/>
        <v>0</v>
      </c>
      <c r="CK195" s="271">
        <f t="shared" si="69"/>
        <v>0</v>
      </c>
    </row>
    <row r="196" spans="16:89" x14ac:dyDescent="0.25">
      <c r="P196" s="66" t="s">
        <v>435</v>
      </c>
      <c r="Q196" s="278" t="s">
        <v>17</v>
      </c>
      <c r="R196" s="66" t="s">
        <v>21</v>
      </c>
      <c r="S196" s="276" t="s">
        <v>5</v>
      </c>
      <c r="T196" s="66" t="s">
        <v>102</v>
      </c>
      <c r="U196" s="276" t="s">
        <v>103</v>
      </c>
      <c r="V196" s="276" t="s">
        <v>104</v>
      </c>
      <c r="W196" s="276" t="s">
        <v>104</v>
      </c>
      <c r="X196" s="276">
        <v>3</v>
      </c>
      <c r="Y196" s="276">
        <v>4</v>
      </c>
      <c r="Z196" s="277" t="s">
        <v>436</v>
      </c>
      <c r="AA196" s="257" t="s">
        <v>240</v>
      </c>
      <c r="AB196" s="257" t="s">
        <v>1945</v>
      </c>
      <c r="AC196" s="257" t="s">
        <v>124</v>
      </c>
      <c r="AD196" s="257" t="s">
        <v>125</v>
      </c>
      <c r="AE196" s="257" t="s">
        <v>122</v>
      </c>
      <c r="AF196" s="257" t="s">
        <v>123</v>
      </c>
      <c r="AG196" s="257" t="s">
        <v>127</v>
      </c>
      <c r="AH196" s="257" t="s">
        <v>128</v>
      </c>
      <c r="AI196" s="257" t="s">
        <v>131</v>
      </c>
      <c r="AJ196" s="257" t="s">
        <v>133</v>
      </c>
      <c r="AK196" s="257" t="s">
        <v>1946</v>
      </c>
      <c r="AL196" s="257" t="s">
        <v>134</v>
      </c>
      <c r="AM196" s="87">
        <f t="shared" si="42"/>
        <v>0</v>
      </c>
      <c r="AN196" s="87">
        <f t="shared" si="43"/>
        <v>0</v>
      </c>
      <c r="AO196" s="87">
        <f t="shared" si="44"/>
        <v>0</v>
      </c>
      <c r="AP196" s="87">
        <f t="shared" si="45"/>
        <v>0</v>
      </c>
      <c r="AQ196" s="87">
        <f t="shared" si="46"/>
        <v>0</v>
      </c>
      <c r="AR196" s="87">
        <f t="shared" si="47"/>
        <v>0</v>
      </c>
      <c r="AS196" s="87">
        <f>IF(AND($AM196=1,$AN196=1,$U196="POS"),COUNTIFS($AM$113:AM196,1,$AN$113:AN196,1,$U$113:U196,"POS"),0)</f>
        <v>0</v>
      </c>
      <c r="AT196" s="87">
        <f>IF($AP196=1,COUNTIF($AP$113:AP196,1),0)</f>
        <v>0</v>
      </c>
      <c r="AU196" s="87">
        <f>IF($AO196=1,COUNTIF($AO$113:AO196,1),0)</f>
        <v>0</v>
      </c>
      <c r="AV196" s="87">
        <f t="shared" si="48"/>
        <v>0</v>
      </c>
      <c r="AW196" s="87">
        <f t="shared" si="49"/>
        <v>0</v>
      </c>
      <c r="AX196" s="87">
        <f t="shared" si="50"/>
        <v>0</v>
      </c>
      <c r="AY196" s="87">
        <f t="shared" si="51"/>
        <v>0</v>
      </c>
      <c r="AZ196" s="87">
        <f t="shared" si="52"/>
        <v>0</v>
      </c>
      <c r="BA196" s="87">
        <f t="shared" si="53"/>
        <v>0</v>
      </c>
      <c r="BB196" s="87">
        <f t="shared" si="54"/>
        <v>0</v>
      </c>
      <c r="BG196" s="84">
        <v>84</v>
      </c>
      <c r="BH196" s="267" t="s">
        <v>101</v>
      </c>
      <c r="BI196" s="268" t="s">
        <v>2192</v>
      </c>
      <c r="BJ196" s="257" t="s">
        <v>1</v>
      </c>
      <c r="BK196" s="269" t="s">
        <v>22</v>
      </c>
      <c r="BL196" s="269" t="s">
        <v>102</v>
      </c>
      <c r="BM196" s="270" t="s">
        <v>2442</v>
      </c>
      <c r="BN196" s="269" t="s">
        <v>2443</v>
      </c>
      <c r="BO196" s="269" t="s">
        <v>2444</v>
      </c>
      <c r="BP196" s="269" t="s">
        <v>241</v>
      </c>
      <c r="BQ196" s="269" t="s">
        <v>428</v>
      </c>
      <c r="BR196" s="269" t="s">
        <v>429</v>
      </c>
      <c r="BS196" s="269" t="s">
        <v>430</v>
      </c>
      <c r="BT196" s="269" t="s">
        <v>241</v>
      </c>
      <c r="BU196" s="269" t="s">
        <v>1593</v>
      </c>
      <c r="BV196" s="269" t="s">
        <v>1594</v>
      </c>
      <c r="BW196" s="271">
        <f t="shared" si="55"/>
        <v>0</v>
      </c>
      <c r="BX196" s="271">
        <f t="shared" si="56"/>
        <v>0</v>
      </c>
      <c r="BY196" s="271">
        <f t="shared" si="57"/>
        <v>0</v>
      </c>
      <c r="BZ196" s="271">
        <f t="shared" si="58"/>
        <v>0</v>
      </c>
      <c r="CA196" s="271">
        <f t="shared" si="59"/>
        <v>0</v>
      </c>
      <c r="CB196" s="271">
        <f t="shared" si="60"/>
        <v>0</v>
      </c>
      <c r="CC196" s="271">
        <f t="shared" si="61"/>
        <v>0</v>
      </c>
      <c r="CD196" s="271">
        <f t="shared" si="62"/>
        <v>0</v>
      </c>
      <c r="CE196" s="271">
        <f t="shared" si="63"/>
        <v>0</v>
      </c>
      <c r="CF196" s="271">
        <f t="shared" si="64"/>
        <v>0</v>
      </c>
      <c r="CG196" s="271">
        <f t="shared" si="65"/>
        <v>0</v>
      </c>
      <c r="CH196" s="271">
        <f t="shared" si="66"/>
        <v>0</v>
      </c>
      <c r="CI196" s="271">
        <f t="shared" si="67"/>
        <v>0</v>
      </c>
      <c r="CJ196" s="271">
        <f t="shared" si="68"/>
        <v>0</v>
      </c>
      <c r="CK196" s="271">
        <f t="shared" si="69"/>
        <v>0</v>
      </c>
    </row>
    <row r="197" spans="16:89" x14ac:dyDescent="0.25">
      <c r="P197" s="66" t="s">
        <v>437</v>
      </c>
      <c r="Q197" s="278" t="s">
        <v>17</v>
      </c>
      <c r="R197" s="66" t="s">
        <v>22</v>
      </c>
      <c r="S197" s="276" t="s">
        <v>5</v>
      </c>
      <c r="T197" s="66" t="s">
        <v>102</v>
      </c>
      <c r="U197" s="276" t="s">
        <v>103</v>
      </c>
      <c r="V197" s="276" t="s">
        <v>104</v>
      </c>
      <c r="W197" s="276" t="s">
        <v>104</v>
      </c>
      <c r="X197" s="276">
        <v>3</v>
      </c>
      <c r="Y197" s="276">
        <v>4</v>
      </c>
      <c r="Z197" s="277" t="s">
        <v>438</v>
      </c>
      <c r="AA197" s="257" t="s">
        <v>243</v>
      </c>
      <c r="AB197" s="257" t="s">
        <v>1947</v>
      </c>
      <c r="AC197" s="257" t="s">
        <v>141</v>
      </c>
      <c r="AD197" s="257" t="s">
        <v>142</v>
      </c>
      <c r="AE197" s="257" t="s">
        <v>143</v>
      </c>
      <c r="AF197" s="257" t="s">
        <v>137</v>
      </c>
      <c r="AG197" s="257" t="s">
        <v>138</v>
      </c>
      <c r="AH197" s="257" t="s">
        <v>139</v>
      </c>
      <c r="AI197" s="257" t="s">
        <v>140</v>
      </c>
      <c r="AJ197" s="257" t="s">
        <v>135</v>
      </c>
      <c r="AK197" s="257" t="s">
        <v>136</v>
      </c>
      <c r="AL197" s="257" t="s">
        <v>233</v>
      </c>
      <c r="AM197" s="87">
        <f t="shared" si="42"/>
        <v>0</v>
      </c>
      <c r="AN197" s="87">
        <f t="shared" si="43"/>
        <v>0</v>
      </c>
      <c r="AO197" s="87">
        <f t="shared" si="44"/>
        <v>0</v>
      </c>
      <c r="AP197" s="87">
        <f t="shared" si="45"/>
        <v>0</v>
      </c>
      <c r="AQ197" s="87">
        <f t="shared" si="46"/>
        <v>0</v>
      </c>
      <c r="AR197" s="87">
        <f t="shared" si="47"/>
        <v>0</v>
      </c>
      <c r="AS197" s="87">
        <f>IF(AND($AM197=1,$AN197=1,$U197="POS"),COUNTIFS($AM$113:AM197,1,$AN$113:AN197,1,$U$113:U197,"POS"),0)</f>
        <v>0</v>
      </c>
      <c r="AT197" s="87">
        <f>IF($AP197=1,COUNTIF($AP$113:AP197,1),0)</f>
        <v>0</v>
      </c>
      <c r="AU197" s="87">
        <f>IF($AO197=1,COUNTIF($AO$113:AO197,1),0)</f>
        <v>0</v>
      </c>
      <c r="AV197" s="87">
        <f t="shared" si="48"/>
        <v>0</v>
      </c>
      <c r="AW197" s="87">
        <f t="shared" si="49"/>
        <v>0</v>
      </c>
      <c r="AX197" s="87">
        <f t="shared" si="50"/>
        <v>0</v>
      </c>
      <c r="AY197" s="87">
        <f t="shared" si="51"/>
        <v>0</v>
      </c>
      <c r="AZ197" s="87">
        <f t="shared" si="52"/>
        <v>0</v>
      </c>
      <c r="BA197" s="87">
        <f t="shared" si="53"/>
        <v>0</v>
      </c>
      <c r="BB197" s="87">
        <f t="shared" si="54"/>
        <v>0</v>
      </c>
      <c r="BG197" s="84">
        <v>85</v>
      </c>
      <c r="BH197" s="267" t="s">
        <v>101</v>
      </c>
      <c r="BI197" s="268" t="s">
        <v>2192</v>
      </c>
      <c r="BJ197" s="257" t="s">
        <v>1</v>
      </c>
      <c r="BK197" s="269" t="s">
        <v>22</v>
      </c>
      <c r="BL197" s="269" t="s">
        <v>102</v>
      </c>
      <c r="BM197" s="270" t="s">
        <v>2445</v>
      </c>
      <c r="BN197" s="269" t="s">
        <v>2446</v>
      </c>
      <c r="BO197" s="269" t="s">
        <v>2447</v>
      </c>
      <c r="BP197" s="269" t="s">
        <v>241</v>
      </c>
      <c r="BQ197" s="269" t="s">
        <v>428</v>
      </c>
      <c r="BR197" s="269" t="s">
        <v>429</v>
      </c>
      <c r="BS197" s="269" t="s">
        <v>430</v>
      </c>
      <c r="BT197" s="269" t="s">
        <v>241</v>
      </c>
      <c r="BU197" s="269" t="s">
        <v>1593</v>
      </c>
      <c r="BV197" s="269" t="s">
        <v>1594</v>
      </c>
      <c r="BW197" s="271">
        <f t="shared" si="55"/>
        <v>0</v>
      </c>
      <c r="BX197" s="271">
        <f t="shared" si="56"/>
        <v>0</v>
      </c>
      <c r="BY197" s="271">
        <f t="shared" si="57"/>
        <v>0</v>
      </c>
      <c r="BZ197" s="271">
        <f t="shared" si="58"/>
        <v>0</v>
      </c>
      <c r="CA197" s="271">
        <f t="shared" si="59"/>
        <v>0</v>
      </c>
      <c r="CB197" s="271">
        <f t="shared" si="60"/>
        <v>0</v>
      </c>
      <c r="CC197" s="271">
        <f t="shared" si="61"/>
        <v>0</v>
      </c>
      <c r="CD197" s="271">
        <f t="shared" si="62"/>
        <v>0</v>
      </c>
      <c r="CE197" s="271">
        <f t="shared" si="63"/>
        <v>0</v>
      </c>
      <c r="CF197" s="271">
        <f t="shared" si="64"/>
        <v>0</v>
      </c>
      <c r="CG197" s="271">
        <f t="shared" si="65"/>
        <v>0</v>
      </c>
      <c r="CH197" s="271">
        <f t="shared" si="66"/>
        <v>0</v>
      </c>
      <c r="CI197" s="271">
        <f t="shared" si="67"/>
        <v>0</v>
      </c>
      <c r="CJ197" s="271">
        <f t="shared" si="68"/>
        <v>0</v>
      </c>
      <c r="CK197" s="271">
        <f t="shared" si="69"/>
        <v>0</v>
      </c>
    </row>
    <row r="198" spans="16:89" x14ac:dyDescent="0.25">
      <c r="P198" s="66" t="s">
        <v>439</v>
      </c>
      <c r="Q198" s="278" t="s">
        <v>17</v>
      </c>
      <c r="R198" s="66" t="s">
        <v>25</v>
      </c>
      <c r="S198" s="276" t="s">
        <v>5</v>
      </c>
      <c r="T198" s="66" t="s">
        <v>102</v>
      </c>
      <c r="U198" s="276" t="s">
        <v>103</v>
      </c>
      <c r="V198" s="276" t="s">
        <v>104</v>
      </c>
      <c r="W198" s="276" t="s">
        <v>104</v>
      </c>
      <c r="X198" s="276">
        <v>3</v>
      </c>
      <c r="Y198" s="276">
        <v>4</v>
      </c>
      <c r="Z198" s="277" t="s">
        <v>440</v>
      </c>
      <c r="AA198" s="257" t="s">
        <v>246</v>
      </c>
      <c r="AB198" s="257" t="s">
        <v>1948</v>
      </c>
      <c r="AC198" s="257" t="s">
        <v>1949</v>
      </c>
      <c r="AD198" s="257" t="s">
        <v>247</v>
      </c>
      <c r="AE198" s="257" t="s">
        <v>126</v>
      </c>
      <c r="AF198" s="257" t="s">
        <v>145</v>
      </c>
      <c r="AG198" s="257" t="s">
        <v>248</v>
      </c>
      <c r="AH198" s="257" t="s">
        <v>1950</v>
      </c>
      <c r="AI198" s="257" t="s">
        <v>1951</v>
      </c>
      <c r="AJ198" s="257" t="s">
        <v>144</v>
      </c>
      <c r="AK198" s="257" t="s">
        <v>249</v>
      </c>
      <c r="AL198" s="257" t="s">
        <v>1952</v>
      </c>
      <c r="AM198" s="87">
        <f t="shared" si="42"/>
        <v>0</v>
      </c>
      <c r="AN198" s="87">
        <f t="shared" si="43"/>
        <v>0</v>
      </c>
      <c r="AO198" s="87">
        <f t="shared" si="44"/>
        <v>0</v>
      </c>
      <c r="AP198" s="87">
        <f t="shared" si="45"/>
        <v>0</v>
      </c>
      <c r="AQ198" s="87">
        <f t="shared" si="46"/>
        <v>0</v>
      </c>
      <c r="AR198" s="87">
        <f t="shared" si="47"/>
        <v>0</v>
      </c>
      <c r="AS198" s="87">
        <f>IF(AND($AM198=1,$AN198=1,$U198="POS"),COUNTIFS($AM$113:AM198,1,$AN$113:AN198,1,$U$113:U198,"POS"),0)</f>
        <v>0</v>
      </c>
      <c r="AT198" s="87">
        <f>IF($AP198=1,COUNTIF($AP$113:AP198,1),0)</f>
        <v>0</v>
      </c>
      <c r="AU198" s="87">
        <f>IF($AO198=1,COUNTIF($AO$113:AO198,1),0)</f>
        <v>0</v>
      </c>
      <c r="AV198" s="87">
        <f t="shared" si="48"/>
        <v>0</v>
      </c>
      <c r="AW198" s="87">
        <f t="shared" si="49"/>
        <v>0</v>
      </c>
      <c r="AX198" s="87">
        <f t="shared" si="50"/>
        <v>0</v>
      </c>
      <c r="AY198" s="87">
        <f t="shared" si="51"/>
        <v>0</v>
      </c>
      <c r="AZ198" s="87">
        <f t="shared" si="52"/>
        <v>0</v>
      </c>
      <c r="BA198" s="87">
        <f t="shared" si="53"/>
        <v>0</v>
      </c>
      <c r="BB198" s="87">
        <f t="shared" si="54"/>
        <v>0</v>
      </c>
      <c r="BG198" s="84">
        <v>86</v>
      </c>
      <c r="BH198" s="267" t="s">
        <v>101</v>
      </c>
      <c r="BI198" s="268" t="s">
        <v>2192</v>
      </c>
      <c r="BJ198" s="257" t="s">
        <v>1</v>
      </c>
      <c r="BK198" s="269" t="s">
        <v>22</v>
      </c>
      <c r="BL198" s="269" t="s">
        <v>102</v>
      </c>
      <c r="BM198" s="270" t="s">
        <v>2448</v>
      </c>
      <c r="BN198" s="269" t="s">
        <v>2449</v>
      </c>
      <c r="BO198" s="269" t="s">
        <v>2450</v>
      </c>
      <c r="BP198" s="269" t="s">
        <v>241</v>
      </c>
      <c r="BQ198" s="269" t="s">
        <v>428</v>
      </c>
      <c r="BR198" s="269" t="s">
        <v>429</v>
      </c>
      <c r="BS198" s="269" t="s">
        <v>430</v>
      </c>
      <c r="BT198" s="269" t="s">
        <v>241</v>
      </c>
      <c r="BU198" s="269" t="s">
        <v>1593</v>
      </c>
      <c r="BV198" s="269" t="s">
        <v>1594</v>
      </c>
      <c r="BW198" s="271">
        <f t="shared" si="55"/>
        <v>0</v>
      </c>
      <c r="BX198" s="271">
        <f t="shared" si="56"/>
        <v>0</v>
      </c>
      <c r="BY198" s="271">
        <f t="shared" si="57"/>
        <v>0</v>
      </c>
      <c r="BZ198" s="271">
        <f t="shared" si="58"/>
        <v>0</v>
      </c>
      <c r="CA198" s="271">
        <f t="shared" si="59"/>
        <v>0</v>
      </c>
      <c r="CB198" s="271">
        <f t="shared" si="60"/>
        <v>0</v>
      </c>
      <c r="CC198" s="271">
        <f t="shared" si="61"/>
        <v>0</v>
      </c>
      <c r="CD198" s="271">
        <f t="shared" si="62"/>
        <v>0</v>
      </c>
      <c r="CE198" s="271">
        <f t="shared" si="63"/>
        <v>0</v>
      </c>
      <c r="CF198" s="271">
        <f t="shared" si="64"/>
        <v>0</v>
      </c>
      <c r="CG198" s="271">
        <f t="shared" si="65"/>
        <v>0</v>
      </c>
      <c r="CH198" s="271">
        <f t="shared" si="66"/>
        <v>0</v>
      </c>
      <c r="CI198" s="271">
        <f t="shared" si="67"/>
        <v>0</v>
      </c>
      <c r="CJ198" s="271">
        <f t="shared" si="68"/>
        <v>0</v>
      </c>
      <c r="CK198" s="271">
        <f t="shared" si="69"/>
        <v>0</v>
      </c>
    </row>
    <row r="199" spans="16:89" x14ac:dyDescent="0.25">
      <c r="P199" s="66" t="s">
        <v>441</v>
      </c>
      <c r="Q199" s="278" t="s">
        <v>17</v>
      </c>
      <c r="R199" s="66" t="s">
        <v>14</v>
      </c>
      <c r="S199" s="276" t="s">
        <v>5</v>
      </c>
      <c r="T199" s="66" t="s">
        <v>102</v>
      </c>
      <c r="U199" s="276" t="s">
        <v>103</v>
      </c>
      <c r="V199" s="276" t="s">
        <v>104</v>
      </c>
      <c r="W199" s="276" t="s">
        <v>104</v>
      </c>
      <c r="X199" s="276">
        <v>3</v>
      </c>
      <c r="Y199" s="276">
        <v>4</v>
      </c>
      <c r="Z199" s="277" t="s">
        <v>442</v>
      </c>
      <c r="AA199" s="257" t="s">
        <v>1953</v>
      </c>
      <c r="AB199" s="257" t="s">
        <v>252</v>
      </c>
      <c r="AC199" s="257" t="s">
        <v>146</v>
      </c>
      <c r="AD199" s="257" t="s">
        <v>1954</v>
      </c>
      <c r="AE199" s="257" t="s">
        <v>149</v>
      </c>
      <c r="AF199" s="257" t="s">
        <v>1955</v>
      </c>
      <c r="AG199" s="257" t="s">
        <v>148</v>
      </c>
      <c r="AH199" s="257" t="s">
        <v>150</v>
      </c>
      <c r="AI199" s="257" t="s">
        <v>253</v>
      </c>
      <c r="AJ199" s="257" t="s">
        <v>1956</v>
      </c>
      <c r="AK199" s="257" t="s">
        <v>1957</v>
      </c>
      <c r="AL199" s="257" t="s">
        <v>1958</v>
      </c>
      <c r="AM199" s="87">
        <f t="shared" si="42"/>
        <v>0</v>
      </c>
      <c r="AN199" s="87">
        <f t="shared" si="43"/>
        <v>0</v>
      </c>
      <c r="AO199" s="87">
        <f t="shared" si="44"/>
        <v>0</v>
      </c>
      <c r="AP199" s="87">
        <f t="shared" si="45"/>
        <v>0</v>
      </c>
      <c r="AQ199" s="87">
        <f t="shared" si="46"/>
        <v>0</v>
      </c>
      <c r="AR199" s="87">
        <f t="shared" si="47"/>
        <v>0</v>
      </c>
      <c r="AS199" s="87">
        <f>IF(AND($AM199=1,$AN199=1,$U199="POS"),COUNTIFS($AM$113:AM199,1,$AN$113:AN199,1,$U$113:U199,"POS"),0)</f>
        <v>0</v>
      </c>
      <c r="AT199" s="87">
        <f>IF($AP199=1,COUNTIF($AP$113:AP199,1),0)</f>
        <v>0</v>
      </c>
      <c r="AU199" s="87">
        <f>IF($AO199=1,COUNTIF($AO$113:AO199,1),0)</f>
        <v>0</v>
      </c>
      <c r="AV199" s="87">
        <f t="shared" si="48"/>
        <v>0</v>
      </c>
      <c r="AW199" s="87">
        <f t="shared" si="49"/>
        <v>0</v>
      </c>
      <c r="AX199" s="87">
        <f t="shared" si="50"/>
        <v>0</v>
      </c>
      <c r="AY199" s="87">
        <f t="shared" si="51"/>
        <v>0</v>
      </c>
      <c r="AZ199" s="87">
        <f t="shared" si="52"/>
        <v>0</v>
      </c>
      <c r="BA199" s="87">
        <f t="shared" si="53"/>
        <v>0</v>
      </c>
      <c r="BB199" s="87">
        <f t="shared" si="54"/>
        <v>0</v>
      </c>
      <c r="BG199" s="84">
        <v>87</v>
      </c>
      <c r="BH199" s="267" t="s">
        <v>101</v>
      </c>
      <c r="BI199" s="268" t="s">
        <v>2192</v>
      </c>
      <c r="BJ199" s="257" t="s">
        <v>1</v>
      </c>
      <c r="BK199" s="269" t="s">
        <v>22</v>
      </c>
      <c r="BL199" s="269" t="s">
        <v>102</v>
      </c>
      <c r="BM199" s="270" t="s">
        <v>2451</v>
      </c>
      <c r="BN199" s="269" t="s">
        <v>2452</v>
      </c>
      <c r="BO199" s="269" t="s">
        <v>2453</v>
      </c>
      <c r="BP199" s="269" t="s">
        <v>241</v>
      </c>
      <c r="BQ199" s="269" t="s">
        <v>428</v>
      </c>
      <c r="BR199" s="269" t="s">
        <v>429</v>
      </c>
      <c r="BS199" s="269" t="s">
        <v>430</v>
      </c>
      <c r="BT199" s="269" t="s">
        <v>241</v>
      </c>
      <c r="BU199" s="269" t="s">
        <v>1593</v>
      </c>
      <c r="BV199" s="269" t="s">
        <v>1594</v>
      </c>
      <c r="BW199" s="271">
        <f t="shared" si="55"/>
        <v>0</v>
      </c>
      <c r="BX199" s="271">
        <f t="shared" si="56"/>
        <v>0</v>
      </c>
      <c r="BY199" s="271">
        <f t="shared" si="57"/>
        <v>0</v>
      </c>
      <c r="BZ199" s="271">
        <f t="shared" si="58"/>
        <v>0</v>
      </c>
      <c r="CA199" s="271">
        <f t="shared" si="59"/>
        <v>0</v>
      </c>
      <c r="CB199" s="271">
        <f t="shared" si="60"/>
        <v>0</v>
      </c>
      <c r="CC199" s="271">
        <f t="shared" si="61"/>
        <v>0</v>
      </c>
      <c r="CD199" s="271">
        <f t="shared" si="62"/>
        <v>0</v>
      </c>
      <c r="CE199" s="271">
        <f t="shared" si="63"/>
        <v>0</v>
      </c>
      <c r="CF199" s="271">
        <f t="shared" si="64"/>
        <v>0</v>
      </c>
      <c r="CG199" s="271">
        <f t="shared" si="65"/>
        <v>0</v>
      </c>
      <c r="CH199" s="271">
        <f t="shared" si="66"/>
        <v>0</v>
      </c>
      <c r="CI199" s="271">
        <f t="shared" si="67"/>
        <v>0</v>
      </c>
      <c r="CJ199" s="271">
        <f t="shared" si="68"/>
        <v>0</v>
      </c>
      <c r="CK199" s="271">
        <f t="shared" si="69"/>
        <v>0</v>
      </c>
    </row>
    <row r="200" spans="16:89" x14ac:dyDescent="0.25">
      <c r="P200" s="66" t="s">
        <v>443</v>
      </c>
      <c r="Q200" s="278" t="s">
        <v>17</v>
      </c>
      <c r="R200" s="66" t="s">
        <v>26</v>
      </c>
      <c r="S200" s="276" t="s">
        <v>5</v>
      </c>
      <c r="T200" s="66" t="s">
        <v>102</v>
      </c>
      <c r="U200" s="276" t="s">
        <v>103</v>
      </c>
      <c r="V200" s="276" t="s">
        <v>104</v>
      </c>
      <c r="W200" s="276" t="s">
        <v>104</v>
      </c>
      <c r="X200" s="276">
        <v>3</v>
      </c>
      <c r="Y200" s="276">
        <v>4</v>
      </c>
      <c r="Z200" s="277" t="s">
        <v>444</v>
      </c>
      <c r="AA200" s="257" t="s">
        <v>153</v>
      </c>
      <c r="AB200" s="257" t="s">
        <v>152</v>
      </c>
      <c r="AC200" s="257" t="s">
        <v>156</v>
      </c>
      <c r="AD200" s="257" t="s">
        <v>157</v>
      </c>
      <c r="AE200" s="257" t="s">
        <v>158</v>
      </c>
      <c r="AF200" s="257" t="s">
        <v>1959</v>
      </c>
      <c r="AG200" s="257" t="s">
        <v>159</v>
      </c>
      <c r="AH200" s="257" t="s">
        <v>1960</v>
      </c>
      <c r="AI200" s="257" t="s">
        <v>256</v>
      </c>
      <c r="AJ200" s="257" t="s">
        <v>1961</v>
      </c>
      <c r="AK200" s="257" t="s">
        <v>177</v>
      </c>
      <c r="AL200" s="257" t="s">
        <v>139</v>
      </c>
      <c r="AM200" s="87">
        <f t="shared" si="42"/>
        <v>0</v>
      </c>
      <c r="AN200" s="87">
        <f t="shared" si="43"/>
        <v>0</v>
      </c>
      <c r="AO200" s="87">
        <f t="shared" si="44"/>
        <v>0</v>
      </c>
      <c r="AP200" s="87">
        <f t="shared" si="45"/>
        <v>0</v>
      </c>
      <c r="AQ200" s="87">
        <f t="shared" si="46"/>
        <v>0</v>
      </c>
      <c r="AR200" s="87">
        <f t="shared" si="47"/>
        <v>0</v>
      </c>
      <c r="AS200" s="87">
        <f>IF(AND($AM200=1,$AN200=1,$U200="POS"),COUNTIFS($AM$113:AM200,1,$AN$113:AN200,1,$U$113:U200,"POS"),0)</f>
        <v>0</v>
      </c>
      <c r="AT200" s="87">
        <f>IF($AP200=1,COUNTIF($AP$113:AP200,1),0)</f>
        <v>0</v>
      </c>
      <c r="AU200" s="87">
        <f>IF($AO200=1,COUNTIF($AO$113:AO200,1),0)</f>
        <v>0</v>
      </c>
      <c r="AV200" s="87">
        <f t="shared" si="48"/>
        <v>0</v>
      </c>
      <c r="AW200" s="87">
        <f t="shared" si="49"/>
        <v>0</v>
      </c>
      <c r="AX200" s="87">
        <f t="shared" si="50"/>
        <v>0</v>
      </c>
      <c r="AY200" s="87">
        <f t="shared" si="51"/>
        <v>0</v>
      </c>
      <c r="AZ200" s="87">
        <f t="shared" si="52"/>
        <v>0</v>
      </c>
      <c r="BA200" s="87">
        <f t="shared" si="53"/>
        <v>0</v>
      </c>
      <c r="BB200" s="87">
        <f t="shared" si="54"/>
        <v>0</v>
      </c>
      <c r="BG200" s="84">
        <v>88</v>
      </c>
      <c r="BH200" s="267" t="s">
        <v>101</v>
      </c>
      <c r="BI200" s="268" t="s">
        <v>2192</v>
      </c>
      <c r="BJ200" s="257" t="s">
        <v>1</v>
      </c>
      <c r="BK200" s="269" t="s">
        <v>22</v>
      </c>
      <c r="BL200" s="269" t="s">
        <v>102</v>
      </c>
      <c r="BM200" s="270" t="s">
        <v>2454</v>
      </c>
      <c r="BN200" s="269" t="s">
        <v>2455</v>
      </c>
      <c r="BO200" s="269" t="s">
        <v>2456</v>
      </c>
      <c r="BP200" s="269" t="s">
        <v>241</v>
      </c>
      <c r="BQ200" s="269" t="s">
        <v>428</v>
      </c>
      <c r="BR200" s="269" t="s">
        <v>429</v>
      </c>
      <c r="BS200" s="269" t="s">
        <v>430</v>
      </c>
      <c r="BT200" s="269" t="s">
        <v>241</v>
      </c>
      <c r="BU200" s="269" t="s">
        <v>1593</v>
      </c>
      <c r="BV200" s="269" t="s">
        <v>1594</v>
      </c>
      <c r="BW200" s="271">
        <f t="shared" si="55"/>
        <v>0</v>
      </c>
      <c r="BX200" s="271">
        <f t="shared" si="56"/>
        <v>0</v>
      </c>
      <c r="BY200" s="271">
        <f t="shared" si="57"/>
        <v>0</v>
      </c>
      <c r="BZ200" s="271">
        <f t="shared" si="58"/>
        <v>0</v>
      </c>
      <c r="CA200" s="271">
        <f t="shared" si="59"/>
        <v>0</v>
      </c>
      <c r="CB200" s="271">
        <f t="shared" si="60"/>
        <v>0</v>
      </c>
      <c r="CC200" s="271">
        <f t="shared" si="61"/>
        <v>0</v>
      </c>
      <c r="CD200" s="271">
        <f t="shared" si="62"/>
        <v>0</v>
      </c>
      <c r="CE200" s="271">
        <f t="shared" si="63"/>
        <v>0</v>
      </c>
      <c r="CF200" s="271">
        <f t="shared" si="64"/>
        <v>0</v>
      </c>
      <c r="CG200" s="271">
        <f t="shared" si="65"/>
        <v>0</v>
      </c>
      <c r="CH200" s="271">
        <f t="shared" si="66"/>
        <v>0</v>
      </c>
      <c r="CI200" s="271">
        <f t="shared" si="67"/>
        <v>0</v>
      </c>
      <c r="CJ200" s="271">
        <f t="shared" si="68"/>
        <v>0</v>
      </c>
      <c r="CK200" s="271">
        <f t="shared" si="69"/>
        <v>0</v>
      </c>
    </row>
    <row r="201" spans="16:89" x14ac:dyDescent="0.25">
      <c r="P201" s="66" t="s">
        <v>445</v>
      </c>
      <c r="Q201" s="278" t="s">
        <v>17</v>
      </c>
      <c r="R201" s="66" t="s">
        <v>129</v>
      </c>
      <c r="S201" s="276" t="s">
        <v>5</v>
      </c>
      <c r="T201" s="66" t="s">
        <v>102</v>
      </c>
      <c r="U201" s="276" t="s">
        <v>103</v>
      </c>
      <c r="V201" s="276" t="s">
        <v>104</v>
      </c>
      <c r="W201" s="276" t="s">
        <v>104</v>
      </c>
      <c r="X201" s="276">
        <v>3</v>
      </c>
      <c r="Y201" s="276">
        <v>4</v>
      </c>
      <c r="Z201" s="277" t="s">
        <v>446</v>
      </c>
      <c r="AA201" s="257" t="s">
        <v>1962</v>
      </c>
      <c r="AB201" s="257" t="s">
        <v>162</v>
      </c>
      <c r="AC201" s="257" t="s">
        <v>259</v>
      </c>
      <c r="AD201" s="257" t="s">
        <v>1963</v>
      </c>
      <c r="AE201" s="257" t="s">
        <v>1964</v>
      </c>
      <c r="AF201" s="257" t="s">
        <v>1965</v>
      </c>
      <c r="AG201" s="257" t="s">
        <v>125</v>
      </c>
      <c r="AH201" s="257" t="s">
        <v>126</v>
      </c>
      <c r="AI201" s="257" t="s">
        <v>1966</v>
      </c>
      <c r="AJ201" s="257" t="s">
        <v>1967</v>
      </c>
      <c r="AK201" s="257" t="s">
        <v>179</v>
      </c>
      <c r="AL201" s="257" t="s">
        <v>177</v>
      </c>
      <c r="AM201" s="87">
        <f t="shared" si="42"/>
        <v>0</v>
      </c>
      <c r="AN201" s="87">
        <f t="shared" si="43"/>
        <v>0</v>
      </c>
      <c r="AO201" s="87">
        <f t="shared" si="44"/>
        <v>0</v>
      </c>
      <c r="AP201" s="87">
        <f t="shared" si="45"/>
        <v>0</v>
      </c>
      <c r="AQ201" s="87">
        <f t="shared" si="46"/>
        <v>0</v>
      </c>
      <c r="AR201" s="87">
        <f t="shared" si="47"/>
        <v>0</v>
      </c>
      <c r="AS201" s="87">
        <f>IF(AND($AM201=1,$AN201=1,$U201="POS"),COUNTIFS($AM$113:AM201,1,$AN$113:AN201,1,$U$113:U201,"POS"),0)</f>
        <v>0</v>
      </c>
      <c r="AT201" s="87">
        <f>IF($AP201=1,COUNTIF($AP$113:AP201,1),0)</f>
        <v>0</v>
      </c>
      <c r="AU201" s="87">
        <f>IF($AO201=1,COUNTIF($AO$113:AO201,1),0)</f>
        <v>0</v>
      </c>
      <c r="AV201" s="87">
        <f t="shared" si="48"/>
        <v>0</v>
      </c>
      <c r="AW201" s="87">
        <f t="shared" si="49"/>
        <v>0</v>
      </c>
      <c r="AX201" s="87">
        <f t="shared" si="50"/>
        <v>0</v>
      </c>
      <c r="AY201" s="87">
        <f t="shared" si="51"/>
        <v>0</v>
      </c>
      <c r="AZ201" s="87">
        <f t="shared" si="52"/>
        <v>0</v>
      </c>
      <c r="BA201" s="87">
        <f t="shared" si="53"/>
        <v>0</v>
      </c>
      <c r="BB201" s="87">
        <f t="shared" si="54"/>
        <v>0</v>
      </c>
      <c r="BG201" s="84">
        <v>89</v>
      </c>
      <c r="BH201" s="267" t="s">
        <v>101</v>
      </c>
      <c r="BI201" s="268" t="s">
        <v>2192</v>
      </c>
      <c r="BJ201" s="257" t="s">
        <v>1</v>
      </c>
      <c r="BK201" s="269" t="s">
        <v>22</v>
      </c>
      <c r="BL201" s="269" t="s">
        <v>102</v>
      </c>
      <c r="BM201" s="270" t="s">
        <v>2457</v>
      </c>
      <c r="BN201" s="269" t="s">
        <v>2458</v>
      </c>
      <c r="BO201" s="269" t="s">
        <v>2459</v>
      </c>
      <c r="BP201" s="269" t="s">
        <v>241</v>
      </c>
      <c r="BQ201" s="269" t="s">
        <v>428</v>
      </c>
      <c r="BR201" s="269" t="s">
        <v>429</v>
      </c>
      <c r="BS201" s="269" t="s">
        <v>430</v>
      </c>
      <c r="BT201" s="269" t="s">
        <v>241</v>
      </c>
      <c r="BU201" s="269" t="s">
        <v>1593</v>
      </c>
      <c r="BV201" s="269" t="s">
        <v>1594</v>
      </c>
      <c r="BW201" s="271">
        <f t="shared" si="55"/>
        <v>0</v>
      </c>
      <c r="BX201" s="271">
        <f t="shared" si="56"/>
        <v>0</v>
      </c>
      <c r="BY201" s="271">
        <f t="shared" si="57"/>
        <v>0</v>
      </c>
      <c r="BZ201" s="271">
        <f t="shared" si="58"/>
        <v>0</v>
      </c>
      <c r="CA201" s="271">
        <f t="shared" si="59"/>
        <v>0</v>
      </c>
      <c r="CB201" s="271">
        <f t="shared" si="60"/>
        <v>0</v>
      </c>
      <c r="CC201" s="271">
        <f t="shared" si="61"/>
        <v>0</v>
      </c>
      <c r="CD201" s="271">
        <f t="shared" si="62"/>
        <v>0</v>
      </c>
      <c r="CE201" s="271">
        <f t="shared" si="63"/>
        <v>0</v>
      </c>
      <c r="CF201" s="271">
        <f t="shared" si="64"/>
        <v>0</v>
      </c>
      <c r="CG201" s="271">
        <f t="shared" si="65"/>
        <v>0</v>
      </c>
      <c r="CH201" s="271">
        <f t="shared" si="66"/>
        <v>0</v>
      </c>
      <c r="CI201" s="271">
        <f t="shared" si="67"/>
        <v>0</v>
      </c>
      <c r="CJ201" s="271">
        <f t="shared" si="68"/>
        <v>0</v>
      </c>
      <c r="CK201" s="271">
        <f t="shared" si="69"/>
        <v>0</v>
      </c>
    </row>
    <row r="202" spans="16:89" x14ac:dyDescent="0.25">
      <c r="P202" s="66" t="s">
        <v>447</v>
      </c>
      <c r="Q202" s="278" t="s">
        <v>17</v>
      </c>
      <c r="R202" s="66" t="s">
        <v>27</v>
      </c>
      <c r="S202" s="276" t="s">
        <v>5</v>
      </c>
      <c r="T202" s="66" t="s">
        <v>102</v>
      </c>
      <c r="U202" s="276" t="s">
        <v>103</v>
      </c>
      <c r="V202" s="276" t="s">
        <v>104</v>
      </c>
      <c r="W202" s="276" t="s">
        <v>104</v>
      </c>
      <c r="X202" s="276">
        <v>3</v>
      </c>
      <c r="Y202" s="276">
        <v>4</v>
      </c>
      <c r="Z202" s="277" t="s">
        <v>448</v>
      </c>
      <c r="AA202" s="257" t="s">
        <v>1968</v>
      </c>
      <c r="AB202" s="257" t="s">
        <v>164</v>
      </c>
      <c r="AC202" s="257" t="s">
        <v>167</v>
      </c>
      <c r="AD202" s="257" t="s">
        <v>1969</v>
      </c>
      <c r="AE202" s="257" t="s">
        <v>1970</v>
      </c>
      <c r="AF202" s="257" t="s">
        <v>1971</v>
      </c>
      <c r="AG202" s="257" t="s">
        <v>218</v>
      </c>
      <c r="AH202" s="257" t="s">
        <v>165</v>
      </c>
      <c r="AI202" s="257" t="s">
        <v>1972</v>
      </c>
      <c r="AJ202" s="257" t="s">
        <v>154</v>
      </c>
      <c r="AK202" s="257" t="s">
        <v>163</v>
      </c>
      <c r="AL202" s="257" t="s">
        <v>166</v>
      </c>
      <c r="AM202" s="87">
        <f t="shared" si="42"/>
        <v>0</v>
      </c>
      <c r="AN202" s="87">
        <f t="shared" si="43"/>
        <v>0</v>
      </c>
      <c r="AO202" s="87">
        <f t="shared" si="44"/>
        <v>0</v>
      </c>
      <c r="AP202" s="87">
        <f t="shared" si="45"/>
        <v>0</v>
      </c>
      <c r="AQ202" s="87">
        <f t="shared" si="46"/>
        <v>0</v>
      </c>
      <c r="AR202" s="87">
        <f t="shared" si="47"/>
        <v>0</v>
      </c>
      <c r="AS202" s="87">
        <f>IF(AND($AM202=1,$AN202=1,$U202="POS"),COUNTIFS($AM$113:AM202,1,$AN$113:AN202,1,$U$113:U202,"POS"),0)</f>
        <v>0</v>
      </c>
      <c r="AT202" s="87">
        <f>IF($AP202=1,COUNTIF($AP$113:AP202,1),0)</f>
        <v>0</v>
      </c>
      <c r="AU202" s="87">
        <f>IF($AO202=1,COUNTIF($AO$113:AO202,1),0)</f>
        <v>0</v>
      </c>
      <c r="AV202" s="87">
        <f t="shared" si="48"/>
        <v>0</v>
      </c>
      <c r="AW202" s="87">
        <f t="shared" si="49"/>
        <v>0</v>
      </c>
      <c r="AX202" s="87">
        <f t="shared" si="50"/>
        <v>0</v>
      </c>
      <c r="AY202" s="87">
        <f t="shared" si="51"/>
        <v>0</v>
      </c>
      <c r="AZ202" s="87">
        <f t="shared" si="52"/>
        <v>0</v>
      </c>
      <c r="BA202" s="87">
        <f t="shared" si="53"/>
        <v>0</v>
      </c>
      <c r="BB202" s="87">
        <f t="shared" si="54"/>
        <v>0</v>
      </c>
      <c r="BG202" s="84">
        <v>90</v>
      </c>
      <c r="BH202" s="267" t="s">
        <v>101</v>
      </c>
      <c r="BI202" s="268" t="s">
        <v>2192</v>
      </c>
      <c r="BJ202" s="257" t="s">
        <v>1</v>
      </c>
      <c r="BK202" s="269" t="s">
        <v>22</v>
      </c>
      <c r="BL202" s="269" t="s">
        <v>102</v>
      </c>
      <c r="BM202" s="270" t="s">
        <v>2460</v>
      </c>
      <c r="BN202" s="269" t="s">
        <v>2461</v>
      </c>
      <c r="BO202" s="269" t="s">
        <v>2462</v>
      </c>
      <c r="BP202" s="269" t="s">
        <v>241</v>
      </c>
      <c r="BQ202" s="269" t="s">
        <v>428</v>
      </c>
      <c r="BR202" s="269" t="s">
        <v>429</v>
      </c>
      <c r="BS202" s="269" t="s">
        <v>430</v>
      </c>
      <c r="BT202" s="269" t="s">
        <v>241</v>
      </c>
      <c r="BU202" s="269" t="s">
        <v>1593</v>
      </c>
      <c r="BV202" s="269" t="s">
        <v>1594</v>
      </c>
      <c r="BW202" s="271">
        <f t="shared" si="55"/>
        <v>0</v>
      </c>
      <c r="BX202" s="271">
        <f t="shared" si="56"/>
        <v>0</v>
      </c>
      <c r="BY202" s="271">
        <f t="shared" si="57"/>
        <v>0</v>
      </c>
      <c r="BZ202" s="271">
        <f t="shared" si="58"/>
        <v>0</v>
      </c>
      <c r="CA202" s="271">
        <f t="shared" si="59"/>
        <v>0</v>
      </c>
      <c r="CB202" s="271">
        <f t="shared" si="60"/>
        <v>0</v>
      </c>
      <c r="CC202" s="271">
        <f t="shared" si="61"/>
        <v>0</v>
      </c>
      <c r="CD202" s="271">
        <f t="shared" si="62"/>
        <v>0</v>
      </c>
      <c r="CE202" s="271">
        <f t="shared" si="63"/>
        <v>0</v>
      </c>
      <c r="CF202" s="271">
        <f t="shared" si="64"/>
        <v>0</v>
      </c>
      <c r="CG202" s="271">
        <f t="shared" si="65"/>
        <v>0</v>
      </c>
      <c r="CH202" s="271">
        <f t="shared" si="66"/>
        <v>0</v>
      </c>
      <c r="CI202" s="271">
        <f t="shared" si="67"/>
        <v>0</v>
      </c>
      <c r="CJ202" s="271">
        <f t="shared" si="68"/>
        <v>0</v>
      </c>
      <c r="CK202" s="271">
        <f t="shared" si="69"/>
        <v>0</v>
      </c>
    </row>
    <row r="203" spans="16:89" x14ac:dyDescent="0.25">
      <c r="P203" s="66" t="s">
        <v>449</v>
      </c>
      <c r="Q203" s="278" t="s">
        <v>17</v>
      </c>
      <c r="R203" s="66" t="s">
        <v>31</v>
      </c>
      <c r="S203" s="276" t="s">
        <v>5</v>
      </c>
      <c r="T203" s="66" t="s">
        <v>130</v>
      </c>
      <c r="U203" s="276" t="s">
        <v>103</v>
      </c>
      <c r="V203" s="276" t="s">
        <v>104</v>
      </c>
      <c r="W203" s="276" t="s">
        <v>104</v>
      </c>
      <c r="X203" s="276">
        <v>3</v>
      </c>
      <c r="Y203" s="276">
        <v>4</v>
      </c>
      <c r="Z203" s="277" t="s">
        <v>450</v>
      </c>
      <c r="AA203" s="257" t="s">
        <v>170</v>
      </c>
      <c r="AB203" s="257" t="s">
        <v>132</v>
      </c>
      <c r="AC203" s="257" t="s">
        <v>131</v>
      </c>
      <c r="AD203" s="257" t="s">
        <v>171</v>
      </c>
      <c r="AE203" s="257" t="s">
        <v>264</v>
      </c>
      <c r="AF203" s="257" t="s">
        <v>133</v>
      </c>
      <c r="AG203" s="257" t="s">
        <v>122</v>
      </c>
      <c r="AH203" s="257" t="s">
        <v>123</v>
      </c>
      <c r="AI203" s="257" t="s">
        <v>1973</v>
      </c>
      <c r="AJ203" s="257" t="s">
        <v>134</v>
      </c>
      <c r="AK203" s="257" t="s">
        <v>172</v>
      </c>
      <c r="AL203" s="257" t="s">
        <v>168</v>
      </c>
      <c r="AM203" s="87">
        <f t="shared" si="42"/>
        <v>0</v>
      </c>
      <c r="AN203" s="87">
        <f t="shared" si="43"/>
        <v>0</v>
      </c>
      <c r="AO203" s="87">
        <f t="shared" si="44"/>
        <v>0</v>
      </c>
      <c r="AP203" s="87">
        <f t="shared" si="45"/>
        <v>0</v>
      </c>
      <c r="AQ203" s="87">
        <f t="shared" si="46"/>
        <v>0</v>
      </c>
      <c r="AR203" s="87">
        <f t="shared" si="47"/>
        <v>0</v>
      </c>
      <c r="AS203" s="87">
        <f>IF(AND($AM203=1,$AN203=1,$U203="POS"),COUNTIFS($AM$113:AM203,1,$AN$113:AN203,1,$U$113:U203,"POS"),0)</f>
        <v>0</v>
      </c>
      <c r="AT203" s="87">
        <f>IF($AP203=1,COUNTIF($AP$113:AP203,1),0)</f>
        <v>0</v>
      </c>
      <c r="AU203" s="87">
        <f>IF($AO203=1,COUNTIF($AO$113:AO203,1),0)</f>
        <v>0</v>
      </c>
      <c r="AV203" s="87">
        <f t="shared" si="48"/>
        <v>0</v>
      </c>
      <c r="AW203" s="87">
        <f t="shared" si="49"/>
        <v>0</v>
      </c>
      <c r="AX203" s="87">
        <f t="shared" si="50"/>
        <v>0</v>
      </c>
      <c r="AY203" s="87">
        <f t="shared" si="51"/>
        <v>0</v>
      </c>
      <c r="AZ203" s="87">
        <f t="shared" si="52"/>
        <v>0</v>
      </c>
      <c r="BA203" s="87">
        <f t="shared" si="53"/>
        <v>0</v>
      </c>
      <c r="BB203" s="87">
        <f t="shared" si="54"/>
        <v>0</v>
      </c>
      <c r="BG203" s="84">
        <v>91</v>
      </c>
      <c r="BH203" s="267" t="s">
        <v>101</v>
      </c>
      <c r="BI203" s="268" t="s">
        <v>2192</v>
      </c>
      <c r="BJ203" s="257" t="s">
        <v>4</v>
      </c>
      <c r="BK203" s="269" t="s">
        <v>22</v>
      </c>
      <c r="BL203" s="269" t="s">
        <v>102</v>
      </c>
      <c r="BM203" s="270" t="s">
        <v>2463</v>
      </c>
      <c r="BN203" s="269" t="s">
        <v>2464</v>
      </c>
      <c r="BO203" s="269" t="s">
        <v>2465</v>
      </c>
      <c r="BP203" s="269" t="s">
        <v>241</v>
      </c>
      <c r="BQ203" s="269" t="s">
        <v>428</v>
      </c>
      <c r="BR203" s="269" t="s">
        <v>429</v>
      </c>
      <c r="BS203" s="269" t="s">
        <v>430</v>
      </c>
      <c r="BT203" s="269" t="s">
        <v>241</v>
      </c>
      <c r="BU203" s="269" t="s">
        <v>1593</v>
      </c>
      <c r="BV203" s="269" t="s">
        <v>1594</v>
      </c>
      <c r="BW203" s="271">
        <f t="shared" si="55"/>
        <v>0</v>
      </c>
      <c r="BX203" s="271">
        <f t="shared" si="56"/>
        <v>0</v>
      </c>
      <c r="BY203" s="271">
        <f t="shared" si="57"/>
        <v>0</v>
      </c>
      <c r="BZ203" s="271">
        <f t="shared" si="58"/>
        <v>0</v>
      </c>
      <c r="CA203" s="271">
        <f t="shared" si="59"/>
        <v>0</v>
      </c>
      <c r="CB203" s="271">
        <f t="shared" si="60"/>
        <v>0</v>
      </c>
      <c r="CC203" s="271">
        <f t="shared" si="61"/>
        <v>0</v>
      </c>
      <c r="CD203" s="271">
        <f t="shared" si="62"/>
        <v>0</v>
      </c>
      <c r="CE203" s="271">
        <f t="shared" si="63"/>
        <v>0</v>
      </c>
      <c r="CF203" s="271">
        <f t="shared" si="64"/>
        <v>0</v>
      </c>
      <c r="CG203" s="271">
        <f t="shared" si="65"/>
        <v>0</v>
      </c>
      <c r="CH203" s="271">
        <f t="shared" si="66"/>
        <v>0</v>
      </c>
      <c r="CI203" s="271">
        <f t="shared" si="67"/>
        <v>0</v>
      </c>
      <c r="CJ203" s="271">
        <f t="shared" si="68"/>
        <v>0</v>
      </c>
      <c r="CK203" s="271">
        <f t="shared" si="69"/>
        <v>0</v>
      </c>
    </row>
    <row r="204" spans="16:89" x14ac:dyDescent="0.25">
      <c r="P204" s="66" t="s">
        <v>451</v>
      </c>
      <c r="Q204" s="278" t="s">
        <v>17</v>
      </c>
      <c r="R204" s="66" t="s">
        <v>32</v>
      </c>
      <c r="S204" s="276" t="s">
        <v>5</v>
      </c>
      <c r="T204" s="66" t="s">
        <v>130</v>
      </c>
      <c r="U204" s="276" t="s">
        <v>103</v>
      </c>
      <c r="V204" s="276" t="s">
        <v>104</v>
      </c>
      <c r="W204" s="276" t="s">
        <v>104</v>
      </c>
      <c r="X204" s="276">
        <v>3</v>
      </c>
      <c r="Y204" s="276">
        <v>4</v>
      </c>
      <c r="Z204" s="277" t="s">
        <v>452</v>
      </c>
      <c r="AA204" s="257" t="s">
        <v>176</v>
      </c>
      <c r="AB204" s="257" t="s">
        <v>1974</v>
      </c>
      <c r="AC204" s="257" t="s">
        <v>287</v>
      </c>
      <c r="AD204" s="257" t="s">
        <v>178</v>
      </c>
      <c r="AE204" s="257" t="s">
        <v>174</v>
      </c>
      <c r="AF204" s="257" t="s">
        <v>173</v>
      </c>
      <c r="AG204" s="257" t="s">
        <v>1975</v>
      </c>
      <c r="AH204" s="257" t="s">
        <v>1976</v>
      </c>
      <c r="AI204" s="257" t="s">
        <v>145</v>
      </c>
      <c r="AJ204" s="257" t="s">
        <v>182</v>
      </c>
      <c r="AK204" s="257" t="s">
        <v>181</v>
      </c>
      <c r="AL204" s="257" t="s">
        <v>179</v>
      </c>
      <c r="AM204" s="87">
        <f t="shared" si="42"/>
        <v>0</v>
      </c>
      <c r="AN204" s="87">
        <f t="shared" si="43"/>
        <v>0</v>
      </c>
      <c r="AO204" s="87">
        <f t="shared" si="44"/>
        <v>0</v>
      </c>
      <c r="AP204" s="87">
        <f t="shared" si="45"/>
        <v>0</v>
      </c>
      <c r="AQ204" s="87">
        <f t="shared" si="46"/>
        <v>0</v>
      </c>
      <c r="AR204" s="87">
        <f t="shared" si="47"/>
        <v>0</v>
      </c>
      <c r="AS204" s="87">
        <f>IF(AND($AM204=1,$AN204=1,$U204="POS"),COUNTIFS($AM$113:AM204,1,$AN$113:AN204,1,$U$113:U204,"POS"),0)</f>
        <v>0</v>
      </c>
      <c r="AT204" s="87">
        <f>IF($AP204=1,COUNTIF($AP$113:AP204,1),0)</f>
        <v>0</v>
      </c>
      <c r="AU204" s="87">
        <f>IF($AO204=1,COUNTIF($AO$113:AO204,1),0)</f>
        <v>0</v>
      </c>
      <c r="AV204" s="87">
        <f t="shared" si="48"/>
        <v>0</v>
      </c>
      <c r="AW204" s="87">
        <f t="shared" si="49"/>
        <v>0</v>
      </c>
      <c r="AX204" s="87">
        <f t="shared" si="50"/>
        <v>0</v>
      </c>
      <c r="AY204" s="87">
        <f t="shared" si="51"/>
        <v>0</v>
      </c>
      <c r="AZ204" s="87">
        <f t="shared" si="52"/>
        <v>0</v>
      </c>
      <c r="BA204" s="87">
        <f t="shared" si="53"/>
        <v>0</v>
      </c>
      <c r="BB204" s="87">
        <f t="shared" si="54"/>
        <v>0</v>
      </c>
      <c r="BG204" s="84">
        <v>92</v>
      </c>
      <c r="BH204" s="267" t="s">
        <v>101</v>
      </c>
      <c r="BI204" s="268" t="s">
        <v>2192</v>
      </c>
      <c r="BJ204" s="257" t="s">
        <v>4</v>
      </c>
      <c r="BK204" s="269" t="s">
        <v>22</v>
      </c>
      <c r="BL204" s="269" t="s">
        <v>102</v>
      </c>
      <c r="BM204" s="270" t="s">
        <v>2466</v>
      </c>
      <c r="BN204" s="269" t="s">
        <v>2467</v>
      </c>
      <c r="BO204" s="269" t="s">
        <v>2468</v>
      </c>
      <c r="BP204" s="269" t="s">
        <v>241</v>
      </c>
      <c r="BQ204" s="269" t="s">
        <v>428</v>
      </c>
      <c r="BR204" s="269" t="s">
        <v>429</v>
      </c>
      <c r="BS204" s="269" t="s">
        <v>430</v>
      </c>
      <c r="BT204" s="269" t="s">
        <v>241</v>
      </c>
      <c r="BU204" s="269" t="s">
        <v>1593</v>
      </c>
      <c r="BV204" s="269" t="s">
        <v>1594</v>
      </c>
      <c r="BW204" s="271">
        <f t="shared" si="55"/>
        <v>0</v>
      </c>
      <c r="BX204" s="271">
        <f t="shared" si="56"/>
        <v>0</v>
      </c>
      <c r="BY204" s="271">
        <f t="shared" si="57"/>
        <v>0</v>
      </c>
      <c r="BZ204" s="271">
        <f t="shared" si="58"/>
        <v>0</v>
      </c>
      <c r="CA204" s="271">
        <f t="shared" si="59"/>
        <v>0</v>
      </c>
      <c r="CB204" s="271">
        <f t="shared" si="60"/>
        <v>0</v>
      </c>
      <c r="CC204" s="271">
        <f t="shared" si="61"/>
        <v>0</v>
      </c>
      <c r="CD204" s="271">
        <f t="shared" si="62"/>
        <v>0</v>
      </c>
      <c r="CE204" s="271">
        <f t="shared" si="63"/>
        <v>0</v>
      </c>
      <c r="CF204" s="271">
        <f t="shared" si="64"/>
        <v>0</v>
      </c>
      <c r="CG204" s="271">
        <f t="shared" si="65"/>
        <v>0</v>
      </c>
      <c r="CH204" s="271">
        <f t="shared" si="66"/>
        <v>0</v>
      </c>
      <c r="CI204" s="271">
        <f t="shared" si="67"/>
        <v>0</v>
      </c>
      <c r="CJ204" s="271">
        <f t="shared" si="68"/>
        <v>0</v>
      </c>
      <c r="CK204" s="271">
        <f t="shared" si="69"/>
        <v>0</v>
      </c>
    </row>
    <row r="205" spans="16:89" x14ac:dyDescent="0.25">
      <c r="P205" s="66" t="s">
        <v>453</v>
      </c>
      <c r="Q205" s="278" t="s">
        <v>17</v>
      </c>
      <c r="R205" s="66" t="s">
        <v>34</v>
      </c>
      <c r="S205" s="276" t="s">
        <v>5</v>
      </c>
      <c r="T205" s="66" t="s">
        <v>130</v>
      </c>
      <c r="U205" s="276" t="s">
        <v>103</v>
      </c>
      <c r="V205" s="276" t="s">
        <v>104</v>
      </c>
      <c r="W205" s="276" t="s">
        <v>104</v>
      </c>
      <c r="X205" s="276">
        <v>3</v>
      </c>
      <c r="Y205" s="276">
        <v>4</v>
      </c>
      <c r="Z205" s="277" t="s">
        <v>454</v>
      </c>
      <c r="AA205" s="257" t="s">
        <v>1977</v>
      </c>
      <c r="AB205" s="257" t="s">
        <v>1978</v>
      </c>
      <c r="AC205" s="257" t="s">
        <v>1979</v>
      </c>
      <c r="AD205" s="257" t="s">
        <v>183</v>
      </c>
      <c r="AE205" s="257" t="s">
        <v>184</v>
      </c>
      <c r="AF205" s="257" t="s">
        <v>1980</v>
      </c>
      <c r="AG205" s="257" t="s">
        <v>185</v>
      </c>
      <c r="AH205" s="257" t="s">
        <v>186</v>
      </c>
      <c r="AI205" s="257" t="s">
        <v>187</v>
      </c>
      <c r="AJ205" s="257" t="s">
        <v>188</v>
      </c>
      <c r="AK205" s="257" t="s">
        <v>1981</v>
      </c>
      <c r="AL205" s="257" t="s">
        <v>1982</v>
      </c>
      <c r="AM205" s="87">
        <f t="shared" si="42"/>
        <v>0</v>
      </c>
      <c r="AN205" s="87">
        <f t="shared" si="43"/>
        <v>0</v>
      </c>
      <c r="AO205" s="87">
        <f t="shared" si="44"/>
        <v>0</v>
      </c>
      <c r="AP205" s="87">
        <f t="shared" si="45"/>
        <v>0</v>
      </c>
      <c r="AQ205" s="87">
        <f t="shared" si="46"/>
        <v>0</v>
      </c>
      <c r="AR205" s="87">
        <f t="shared" si="47"/>
        <v>0</v>
      </c>
      <c r="AS205" s="87">
        <f>IF(AND($AM205=1,$AN205=1,$U205="POS"),COUNTIFS($AM$113:AM205,1,$AN$113:AN205,1,$U$113:U205,"POS"),0)</f>
        <v>0</v>
      </c>
      <c r="AT205" s="87">
        <f>IF($AP205=1,COUNTIF($AP$113:AP205,1),0)</f>
        <v>0</v>
      </c>
      <c r="AU205" s="87">
        <f>IF($AO205=1,COUNTIF($AO$113:AO205,1),0)</f>
        <v>0</v>
      </c>
      <c r="AV205" s="87">
        <f t="shared" si="48"/>
        <v>0</v>
      </c>
      <c r="AW205" s="87">
        <f t="shared" si="49"/>
        <v>0</v>
      </c>
      <c r="AX205" s="87">
        <f t="shared" si="50"/>
        <v>0</v>
      </c>
      <c r="AY205" s="87">
        <f t="shared" si="51"/>
        <v>0</v>
      </c>
      <c r="AZ205" s="87">
        <f t="shared" si="52"/>
        <v>0</v>
      </c>
      <c r="BA205" s="87">
        <f t="shared" si="53"/>
        <v>0</v>
      </c>
      <c r="BB205" s="87">
        <f t="shared" si="54"/>
        <v>0</v>
      </c>
      <c r="BG205" s="84">
        <v>93</v>
      </c>
      <c r="BH205" s="267" t="s">
        <v>101</v>
      </c>
      <c r="BI205" s="268" t="s">
        <v>2192</v>
      </c>
      <c r="BJ205" s="257" t="s">
        <v>4</v>
      </c>
      <c r="BK205" s="269" t="s">
        <v>22</v>
      </c>
      <c r="BL205" s="269" t="s">
        <v>102</v>
      </c>
      <c r="BM205" s="270" t="s">
        <v>2469</v>
      </c>
      <c r="BN205" s="269" t="s">
        <v>2470</v>
      </c>
      <c r="BO205" s="269" t="s">
        <v>2471</v>
      </c>
      <c r="BP205" s="269" t="s">
        <v>241</v>
      </c>
      <c r="BQ205" s="269" t="s">
        <v>428</v>
      </c>
      <c r="BR205" s="269" t="s">
        <v>429</v>
      </c>
      <c r="BS205" s="269" t="s">
        <v>430</v>
      </c>
      <c r="BT205" s="269" t="s">
        <v>241</v>
      </c>
      <c r="BU205" s="269" t="s">
        <v>1593</v>
      </c>
      <c r="BV205" s="269" t="s">
        <v>1594</v>
      </c>
      <c r="BW205" s="271">
        <f t="shared" si="55"/>
        <v>0</v>
      </c>
      <c r="BX205" s="271">
        <f t="shared" si="56"/>
        <v>0</v>
      </c>
      <c r="BY205" s="271">
        <f t="shared" si="57"/>
        <v>0</v>
      </c>
      <c r="BZ205" s="271">
        <f t="shared" si="58"/>
        <v>0</v>
      </c>
      <c r="CA205" s="271">
        <f t="shared" si="59"/>
        <v>0</v>
      </c>
      <c r="CB205" s="271">
        <f t="shared" si="60"/>
        <v>0</v>
      </c>
      <c r="CC205" s="271">
        <f t="shared" si="61"/>
        <v>0</v>
      </c>
      <c r="CD205" s="271">
        <f t="shared" si="62"/>
        <v>0</v>
      </c>
      <c r="CE205" s="271">
        <f t="shared" si="63"/>
        <v>0</v>
      </c>
      <c r="CF205" s="271">
        <f t="shared" si="64"/>
        <v>0</v>
      </c>
      <c r="CG205" s="271">
        <f t="shared" si="65"/>
        <v>0</v>
      </c>
      <c r="CH205" s="271">
        <f t="shared" si="66"/>
        <v>0</v>
      </c>
      <c r="CI205" s="271">
        <f t="shared" si="67"/>
        <v>0</v>
      </c>
      <c r="CJ205" s="271">
        <f t="shared" si="68"/>
        <v>0</v>
      </c>
      <c r="CK205" s="271">
        <f t="shared" si="69"/>
        <v>0</v>
      </c>
    </row>
    <row r="206" spans="16:89" x14ac:dyDescent="0.25">
      <c r="P206" s="66" t="s">
        <v>455</v>
      </c>
      <c r="Q206" s="278" t="s">
        <v>17</v>
      </c>
      <c r="R206" s="66" t="s">
        <v>33</v>
      </c>
      <c r="S206" s="276" t="s">
        <v>5</v>
      </c>
      <c r="T206" s="66" t="s">
        <v>155</v>
      </c>
      <c r="U206" s="276" t="s">
        <v>103</v>
      </c>
      <c r="V206" s="276" t="s">
        <v>104</v>
      </c>
      <c r="W206" s="276" t="s">
        <v>104</v>
      </c>
      <c r="X206" s="276">
        <v>3</v>
      </c>
      <c r="Y206" s="276">
        <v>4</v>
      </c>
      <c r="Z206" s="277" t="s">
        <v>456</v>
      </c>
      <c r="AA206" s="257" t="s">
        <v>188</v>
      </c>
      <c r="AB206" s="257" t="s">
        <v>1983</v>
      </c>
      <c r="AC206" s="257" t="s">
        <v>189</v>
      </c>
      <c r="AD206" s="257" t="s">
        <v>190</v>
      </c>
      <c r="AE206" s="257" t="s">
        <v>191</v>
      </c>
      <c r="AF206" s="257" t="s">
        <v>192</v>
      </c>
      <c r="AG206" s="257" t="s">
        <v>193</v>
      </c>
      <c r="AH206" s="257" t="s">
        <v>194</v>
      </c>
      <c r="AI206" s="257" t="s">
        <v>212</v>
      </c>
      <c r="AJ206" s="257" t="s">
        <v>217</v>
      </c>
      <c r="AK206" s="257" t="s">
        <v>1957</v>
      </c>
      <c r="AL206" s="257" t="s">
        <v>115</v>
      </c>
      <c r="AM206" s="87">
        <f t="shared" si="42"/>
        <v>0</v>
      </c>
      <c r="AN206" s="87">
        <f t="shared" si="43"/>
        <v>0</v>
      </c>
      <c r="AO206" s="87">
        <f t="shared" si="44"/>
        <v>0</v>
      </c>
      <c r="AP206" s="87">
        <f t="shared" si="45"/>
        <v>0</v>
      </c>
      <c r="AQ206" s="87">
        <f t="shared" si="46"/>
        <v>0</v>
      </c>
      <c r="AR206" s="87">
        <f t="shared" si="47"/>
        <v>0</v>
      </c>
      <c r="AS206" s="87">
        <f>IF(AND($AM206=1,$AN206=1,$U206="POS"),COUNTIFS($AM$113:AM206,1,$AN$113:AN206,1,$U$113:U206,"POS"),0)</f>
        <v>0</v>
      </c>
      <c r="AT206" s="87">
        <f>IF($AP206=1,COUNTIF($AP$113:AP206,1),0)</f>
        <v>0</v>
      </c>
      <c r="AU206" s="87">
        <f>IF($AO206=1,COUNTIF($AO$113:AO206,1),0)</f>
        <v>0</v>
      </c>
      <c r="AV206" s="87">
        <f t="shared" si="48"/>
        <v>0</v>
      </c>
      <c r="AW206" s="87">
        <f t="shared" si="49"/>
        <v>0</v>
      </c>
      <c r="AX206" s="87">
        <f t="shared" si="50"/>
        <v>0</v>
      </c>
      <c r="AY206" s="87">
        <f t="shared" si="51"/>
        <v>0</v>
      </c>
      <c r="AZ206" s="87">
        <f t="shared" si="52"/>
        <v>0</v>
      </c>
      <c r="BA206" s="87">
        <f t="shared" si="53"/>
        <v>0</v>
      </c>
      <c r="BB206" s="87">
        <f t="shared" si="54"/>
        <v>0</v>
      </c>
      <c r="BG206" s="84">
        <v>94</v>
      </c>
      <c r="BH206" s="267" t="s">
        <v>101</v>
      </c>
      <c r="BI206" s="268" t="s">
        <v>2192</v>
      </c>
      <c r="BJ206" s="257" t="s">
        <v>4</v>
      </c>
      <c r="BK206" s="269" t="s">
        <v>22</v>
      </c>
      <c r="BL206" s="269" t="s">
        <v>102</v>
      </c>
      <c r="BM206" s="270" t="s">
        <v>2472</v>
      </c>
      <c r="BN206" s="269" t="s">
        <v>2473</v>
      </c>
      <c r="BO206" s="269" t="s">
        <v>2474</v>
      </c>
      <c r="BP206" s="269" t="s">
        <v>241</v>
      </c>
      <c r="BQ206" s="269" t="s">
        <v>428</v>
      </c>
      <c r="BR206" s="269" t="s">
        <v>429</v>
      </c>
      <c r="BS206" s="269" t="s">
        <v>430</v>
      </c>
      <c r="BT206" s="269" t="s">
        <v>241</v>
      </c>
      <c r="BU206" s="269" t="s">
        <v>1593</v>
      </c>
      <c r="BV206" s="269" t="s">
        <v>1594</v>
      </c>
      <c r="BW206" s="271">
        <f t="shared" si="55"/>
        <v>0</v>
      </c>
      <c r="BX206" s="271">
        <f t="shared" si="56"/>
        <v>0</v>
      </c>
      <c r="BY206" s="271">
        <f t="shared" si="57"/>
        <v>0</v>
      </c>
      <c r="BZ206" s="271">
        <f t="shared" si="58"/>
        <v>0</v>
      </c>
      <c r="CA206" s="271">
        <f t="shared" si="59"/>
        <v>0</v>
      </c>
      <c r="CB206" s="271">
        <f t="shared" si="60"/>
        <v>0</v>
      </c>
      <c r="CC206" s="271">
        <f t="shared" si="61"/>
        <v>0</v>
      </c>
      <c r="CD206" s="271">
        <f t="shared" si="62"/>
        <v>0</v>
      </c>
      <c r="CE206" s="271">
        <f t="shared" si="63"/>
        <v>0</v>
      </c>
      <c r="CF206" s="271">
        <f t="shared" si="64"/>
        <v>0</v>
      </c>
      <c r="CG206" s="271">
        <f t="shared" si="65"/>
        <v>0</v>
      </c>
      <c r="CH206" s="271">
        <f t="shared" si="66"/>
        <v>0</v>
      </c>
      <c r="CI206" s="271">
        <f t="shared" si="67"/>
        <v>0</v>
      </c>
      <c r="CJ206" s="271">
        <f t="shared" si="68"/>
        <v>0</v>
      </c>
      <c r="CK206" s="271">
        <f t="shared" si="69"/>
        <v>0</v>
      </c>
    </row>
    <row r="207" spans="16:89" x14ac:dyDescent="0.25">
      <c r="P207" s="66" t="s">
        <v>457</v>
      </c>
      <c r="Q207" s="278" t="s">
        <v>17</v>
      </c>
      <c r="R207" s="66" t="s">
        <v>160</v>
      </c>
      <c r="S207" s="276" t="s">
        <v>5</v>
      </c>
      <c r="T207" s="66" t="s">
        <v>109</v>
      </c>
      <c r="U207" s="276" t="s">
        <v>103</v>
      </c>
      <c r="V207" s="276" t="s">
        <v>104</v>
      </c>
      <c r="W207" s="276" t="s">
        <v>104</v>
      </c>
      <c r="X207" s="276">
        <v>3</v>
      </c>
      <c r="Y207" s="276">
        <v>4</v>
      </c>
      <c r="Z207" s="277" t="s">
        <v>458</v>
      </c>
      <c r="AA207" s="257" t="s">
        <v>273</v>
      </c>
      <c r="AB207" s="257" t="s">
        <v>196</v>
      </c>
      <c r="AC207" s="257" t="s">
        <v>274</v>
      </c>
      <c r="AD207" s="257" t="s">
        <v>275</v>
      </c>
      <c r="AE207" s="257" t="s">
        <v>276</v>
      </c>
      <c r="AF207" s="257" t="s">
        <v>1984</v>
      </c>
      <c r="AG207" s="257" t="s">
        <v>195</v>
      </c>
      <c r="AH207" s="257" t="s">
        <v>1985</v>
      </c>
      <c r="AI207" s="257" t="s">
        <v>1986</v>
      </c>
      <c r="AJ207" s="257" t="s">
        <v>1987</v>
      </c>
      <c r="AK207" s="257" t="s">
        <v>1988</v>
      </c>
      <c r="AL207" s="257" t="s">
        <v>1989</v>
      </c>
      <c r="AM207" s="87">
        <f t="shared" si="42"/>
        <v>0</v>
      </c>
      <c r="AN207" s="87">
        <f t="shared" si="43"/>
        <v>0</v>
      </c>
      <c r="AO207" s="87">
        <f t="shared" si="44"/>
        <v>0</v>
      </c>
      <c r="AP207" s="87">
        <f t="shared" si="45"/>
        <v>0</v>
      </c>
      <c r="AQ207" s="87">
        <f t="shared" si="46"/>
        <v>0</v>
      </c>
      <c r="AR207" s="87">
        <f t="shared" si="47"/>
        <v>0</v>
      </c>
      <c r="AS207" s="87">
        <f>IF(AND($AM207=1,$AN207=1,$U207="POS"),COUNTIFS($AM$113:AM207,1,$AN$113:AN207,1,$U$113:U207,"POS"),0)</f>
        <v>0</v>
      </c>
      <c r="AT207" s="87">
        <f>IF($AP207=1,COUNTIF($AP$113:AP207,1),0)</f>
        <v>0</v>
      </c>
      <c r="AU207" s="87">
        <f>IF($AO207=1,COUNTIF($AO$113:AO207,1),0)</f>
        <v>0</v>
      </c>
      <c r="AV207" s="87">
        <f t="shared" si="48"/>
        <v>0</v>
      </c>
      <c r="AW207" s="87">
        <f t="shared" si="49"/>
        <v>0</v>
      </c>
      <c r="AX207" s="87">
        <f t="shared" si="50"/>
        <v>0</v>
      </c>
      <c r="AY207" s="87">
        <f t="shared" si="51"/>
        <v>0</v>
      </c>
      <c r="AZ207" s="87">
        <f t="shared" si="52"/>
        <v>0</v>
      </c>
      <c r="BA207" s="87">
        <f t="shared" si="53"/>
        <v>0</v>
      </c>
      <c r="BB207" s="87">
        <f t="shared" si="54"/>
        <v>0</v>
      </c>
      <c r="BG207" s="84">
        <v>95</v>
      </c>
      <c r="BH207" s="267" t="s">
        <v>101</v>
      </c>
      <c r="BI207" s="268" t="s">
        <v>2192</v>
      </c>
      <c r="BJ207" s="257" t="s">
        <v>4</v>
      </c>
      <c r="BK207" s="269" t="s">
        <v>22</v>
      </c>
      <c r="BL207" s="269" t="s">
        <v>102</v>
      </c>
      <c r="BM207" s="270" t="s">
        <v>2475</v>
      </c>
      <c r="BN207" s="269" t="s">
        <v>2476</v>
      </c>
      <c r="BO207" s="269" t="s">
        <v>2477</v>
      </c>
      <c r="BP207" s="269" t="s">
        <v>241</v>
      </c>
      <c r="BQ207" s="269" t="s">
        <v>428</v>
      </c>
      <c r="BR207" s="269" t="s">
        <v>429</v>
      </c>
      <c r="BS207" s="269" t="s">
        <v>430</v>
      </c>
      <c r="BT207" s="269" t="s">
        <v>241</v>
      </c>
      <c r="BU207" s="269" t="s">
        <v>1593</v>
      </c>
      <c r="BV207" s="269" t="s">
        <v>1594</v>
      </c>
      <c r="BW207" s="271">
        <f t="shared" si="55"/>
        <v>0</v>
      </c>
      <c r="BX207" s="271">
        <f t="shared" si="56"/>
        <v>0</v>
      </c>
      <c r="BY207" s="271">
        <f t="shared" si="57"/>
        <v>0</v>
      </c>
      <c r="BZ207" s="271">
        <f t="shared" si="58"/>
        <v>0</v>
      </c>
      <c r="CA207" s="271">
        <f t="shared" si="59"/>
        <v>0</v>
      </c>
      <c r="CB207" s="271">
        <f t="shared" si="60"/>
        <v>0</v>
      </c>
      <c r="CC207" s="271">
        <f t="shared" si="61"/>
        <v>0</v>
      </c>
      <c r="CD207" s="271">
        <f t="shared" si="62"/>
        <v>0</v>
      </c>
      <c r="CE207" s="271">
        <f t="shared" si="63"/>
        <v>0</v>
      </c>
      <c r="CF207" s="271">
        <f t="shared" si="64"/>
        <v>0</v>
      </c>
      <c r="CG207" s="271">
        <f t="shared" si="65"/>
        <v>0</v>
      </c>
      <c r="CH207" s="271">
        <f t="shared" si="66"/>
        <v>0</v>
      </c>
      <c r="CI207" s="271">
        <f t="shared" si="67"/>
        <v>0</v>
      </c>
      <c r="CJ207" s="271">
        <f t="shared" si="68"/>
        <v>0</v>
      </c>
      <c r="CK207" s="271">
        <f t="shared" si="69"/>
        <v>0</v>
      </c>
    </row>
    <row r="208" spans="16:89" x14ac:dyDescent="0.25">
      <c r="P208" s="66" t="s">
        <v>459</v>
      </c>
      <c r="Q208" s="278" t="s">
        <v>17</v>
      </c>
      <c r="R208" s="66" t="s">
        <v>161</v>
      </c>
      <c r="S208" s="276" t="s">
        <v>5</v>
      </c>
      <c r="T208" s="66" t="s">
        <v>130</v>
      </c>
      <c r="U208" s="276" t="s">
        <v>103</v>
      </c>
      <c r="V208" s="276" t="s">
        <v>104</v>
      </c>
      <c r="W208" s="276" t="s">
        <v>104</v>
      </c>
      <c r="X208" s="276">
        <v>3</v>
      </c>
      <c r="Y208" s="276">
        <v>4</v>
      </c>
      <c r="Z208" s="277" t="s">
        <v>460</v>
      </c>
      <c r="AA208" s="257" t="s">
        <v>1990</v>
      </c>
      <c r="AB208" s="257" t="s">
        <v>1991</v>
      </c>
      <c r="AC208" s="257" t="s">
        <v>1992</v>
      </c>
      <c r="AD208" s="257" t="s">
        <v>1993</v>
      </c>
      <c r="AE208" s="257" t="s">
        <v>197</v>
      </c>
      <c r="AF208" s="257" t="s">
        <v>280</v>
      </c>
      <c r="AG208" s="257" t="s">
        <v>1994</v>
      </c>
      <c r="AH208" s="257" t="s">
        <v>1995</v>
      </c>
      <c r="AI208" s="257" t="s">
        <v>281</v>
      </c>
      <c r="AJ208" s="257" t="s">
        <v>1996</v>
      </c>
      <c r="AK208" s="257" t="s">
        <v>1997</v>
      </c>
      <c r="AL208" s="257" t="s">
        <v>279</v>
      </c>
      <c r="AM208" s="87">
        <f t="shared" si="42"/>
        <v>0</v>
      </c>
      <c r="AN208" s="87">
        <f t="shared" si="43"/>
        <v>0</v>
      </c>
      <c r="AO208" s="87">
        <f t="shared" si="44"/>
        <v>0</v>
      </c>
      <c r="AP208" s="87">
        <f t="shared" si="45"/>
        <v>0</v>
      </c>
      <c r="AQ208" s="87">
        <f t="shared" si="46"/>
        <v>0</v>
      </c>
      <c r="AR208" s="87">
        <f t="shared" si="47"/>
        <v>0</v>
      </c>
      <c r="AS208" s="87">
        <f>IF(AND($AM208=1,$AN208=1,$U208="POS"),COUNTIFS($AM$113:AM208,1,$AN$113:AN208,1,$U$113:U208,"POS"),0)</f>
        <v>0</v>
      </c>
      <c r="AT208" s="87">
        <f>IF($AP208=1,COUNTIF($AP$113:AP208,1),0)</f>
        <v>0</v>
      </c>
      <c r="AU208" s="87">
        <f>IF($AO208=1,COUNTIF($AO$113:AO208,1),0)</f>
        <v>0</v>
      </c>
      <c r="AV208" s="87">
        <f t="shared" si="48"/>
        <v>0</v>
      </c>
      <c r="AW208" s="87">
        <f t="shared" si="49"/>
        <v>0</v>
      </c>
      <c r="AX208" s="87">
        <f t="shared" si="50"/>
        <v>0</v>
      </c>
      <c r="AY208" s="87">
        <f t="shared" si="51"/>
        <v>0</v>
      </c>
      <c r="AZ208" s="87">
        <f t="shared" si="52"/>
        <v>0</v>
      </c>
      <c r="BA208" s="87">
        <f t="shared" si="53"/>
        <v>0</v>
      </c>
      <c r="BB208" s="87">
        <f t="shared" si="54"/>
        <v>0</v>
      </c>
      <c r="BG208" s="84">
        <v>96</v>
      </c>
      <c r="BH208" s="267" t="s">
        <v>101</v>
      </c>
      <c r="BI208" s="268" t="s">
        <v>2192</v>
      </c>
      <c r="BJ208" s="257" t="s">
        <v>4</v>
      </c>
      <c r="BK208" s="269" t="s">
        <v>22</v>
      </c>
      <c r="BL208" s="269" t="s">
        <v>102</v>
      </c>
      <c r="BM208" s="270" t="s">
        <v>2478</v>
      </c>
      <c r="BN208" s="269" t="s">
        <v>2479</v>
      </c>
      <c r="BO208" s="269" t="s">
        <v>2480</v>
      </c>
      <c r="BP208" s="269" t="s">
        <v>241</v>
      </c>
      <c r="BQ208" s="269" t="s">
        <v>428</v>
      </c>
      <c r="BR208" s="269" t="s">
        <v>429</v>
      </c>
      <c r="BS208" s="269" t="s">
        <v>430</v>
      </c>
      <c r="BT208" s="269" t="s">
        <v>241</v>
      </c>
      <c r="BU208" s="269" t="s">
        <v>1593</v>
      </c>
      <c r="BV208" s="269" t="s">
        <v>1594</v>
      </c>
      <c r="BW208" s="271">
        <f t="shared" si="55"/>
        <v>0</v>
      </c>
      <c r="BX208" s="271">
        <f t="shared" si="56"/>
        <v>0</v>
      </c>
      <c r="BY208" s="271">
        <f t="shared" si="57"/>
        <v>0</v>
      </c>
      <c r="BZ208" s="271">
        <f t="shared" si="58"/>
        <v>0</v>
      </c>
      <c r="CA208" s="271">
        <f t="shared" si="59"/>
        <v>0</v>
      </c>
      <c r="CB208" s="271">
        <f t="shared" si="60"/>
        <v>0</v>
      </c>
      <c r="CC208" s="271">
        <f t="shared" si="61"/>
        <v>0</v>
      </c>
      <c r="CD208" s="271">
        <f t="shared" si="62"/>
        <v>0</v>
      </c>
      <c r="CE208" s="271">
        <f t="shared" si="63"/>
        <v>0</v>
      </c>
      <c r="CF208" s="271">
        <f t="shared" si="64"/>
        <v>0</v>
      </c>
      <c r="CG208" s="271">
        <f t="shared" si="65"/>
        <v>0</v>
      </c>
      <c r="CH208" s="271">
        <f t="shared" si="66"/>
        <v>0</v>
      </c>
      <c r="CI208" s="271">
        <f t="shared" si="67"/>
        <v>0</v>
      </c>
      <c r="CJ208" s="271">
        <f t="shared" si="68"/>
        <v>0</v>
      </c>
      <c r="CK208" s="271">
        <f t="shared" si="69"/>
        <v>0</v>
      </c>
    </row>
    <row r="209" spans="16:89" x14ac:dyDescent="0.25">
      <c r="P209" s="66" t="s">
        <v>461</v>
      </c>
      <c r="Q209" s="278" t="s">
        <v>17</v>
      </c>
      <c r="R209" s="66" t="s">
        <v>169</v>
      </c>
      <c r="S209" s="276" t="s">
        <v>5</v>
      </c>
      <c r="T209" s="66" t="s">
        <v>130</v>
      </c>
      <c r="U209" s="276" t="s">
        <v>103</v>
      </c>
      <c r="V209" s="276" t="s">
        <v>104</v>
      </c>
      <c r="W209" s="276" t="s">
        <v>104</v>
      </c>
      <c r="X209" s="276">
        <v>3</v>
      </c>
      <c r="Y209" s="276">
        <v>4</v>
      </c>
      <c r="Z209" s="277" t="s">
        <v>462</v>
      </c>
      <c r="AA209" s="257" t="s">
        <v>284</v>
      </c>
      <c r="AB209" s="257" t="s">
        <v>1998</v>
      </c>
      <c r="AC209" s="257" t="s">
        <v>220</v>
      </c>
      <c r="AD209" s="257" t="s">
        <v>227</v>
      </c>
      <c r="AE209" s="257" t="s">
        <v>288</v>
      </c>
      <c r="AF209" s="257" t="s">
        <v>285</v>
      </c>
      <c r="AG209" s="257" t="s">
        <v>1997</v>
      </c>
      <c r="AH209" s="257" t="s">
        <v>1999</v>
      </c>
      <c r="AI209" s="257" t="s">
        <v>2000</v>
      </c>
      <c r="AJ209" s="257" t="s">
        <v>286</v>
      </c>
      <c r="AK209" s="257" t="s">
        <v>2001</v>
      </c>
      <c r="AL209" s="257" t="s">
        <v>180</v>
      </c>
      <c r="AM209" s="87">
        <f t="shared" si="42"/>
        <v>0</v>
      </c>
      <c r="AN209" s="87">
        <f t="shared" si="43"/>
        <v>0</v>
      </c>
      <c r="AO209" s="87">
        <f t="shared" si="44"/>
        <v>0</v>
      </c>
      <c r="AP209" s="87">
        <f t="shared" si="45"/>
        <v>0</v>
      </c>
      <c r="AQ209" s="87">
        <f t="shared" si="46"/>
        <v>0</v>
      </c>
      <c r="AR209" s="87">
        <f t="shared" si="47"/>
        <v>0</v>
      </c>
      <c r="AS209" s="87">
        <f>IF(AND($AM209=1,$AN209=1,$U209="POS"),COUNTIFS($AM$113:AM209,1,$AN$113:AN209,1,$U$113:U209,"POS"),0)</f>
        <v>0</v>
      </c>
      <c r="AT209" s="87">
        <f>IF($AP209=1,COUNTIF($AP$113:AP209,1),0)</f>
        <v>0</v>
      </c>
      <c r="AU209" s="87">
        <f>IF($AO209=1,COUNTIF($AO$113:AO209,1),0)</f>
        <v>0</v>
      </c>
      <c r="AV209" s="87">
        <f t="shared" si="48"/>
        <v>0</v>
      </c>
      <c r="AW209" s="87">
        <f t="shared" si="49"/>
        <v>0</v>
      </c>
      <c r="AX209" s="87">
        <f t="shared" si="50"/>
        <v>0</v>
      </c>
      <c r="AY209" s="87">
        <f t="shared" si="51"/>
        <v>0</v>
      </c>
      <c r="AZ209" s="87">
        <f t="shared" si="52"/>
        <v>0</v>
      </c>
      <c r="BA209" s="87">
        <f t="shared" si="53"/>
        <v>0</v>
      </c>
      <c r="BB209" s="87">
        <f t="shared" si="54"/>
        <v>0</v>
      </c>
      <c r="BG209" s="84">
        <v>97</v>
      </c>
      <c r="BH209" s="267" t="s">
        <v>101</v>
      </c>
      <c r="BI209" s="268" t="s">
        <v>2192</v>
      </c>
      <c r="BJ209" s="257" t="s">
        <v>4</v>
      </c>
      <c r="BK209" s="269" t="s">
        <v>22</v>
      </c>
      <c r="BL209" s="269" t="s">
        <v>102</v>
      </c>
      <c r="BM209" s="270" t="s">
        <v>2481</v>
      </c>
      <c r="BN209" s="269" t="s">
        <v>2482</v>
      </c>
      <c r="BO209" s="269" t="s">
        <v>2483</v>
      </c>
      <c r="BP209" s="269" t="s">
        <v>241</v>
      </c>
      <c r="BQ209" s="269" t="s">
        <v>428</v>
      </c>
      <c r="BR209" s="269" t="s">
        <v>429</v>
      </c>
      <c r="BS209" s="269" t="s">
        <v>430</v>
      </c>
      <c r="BT209" s="269" t="s">
        <v>241</v>
      </c>
      <c r="BU209" s="269" t="s">
        <v>1593</v>
      </c>
      <c r="BV209" s="269" t="s">
        <v>1594</v>
      </c>
      <c r="BW209" s="271">
        <f t="shared" si="55"/>
        <v>0</v>
      </c>
      <c r="BX209" s="271">
        <f t="shared" si="56"/>
        <v>0</v>
      </c>
      <c r="BY209" s="271">
        <f t="shared" si="57"/>
        <v>0</v>
      </c>
      <c r="BZ209" s="271">
        <f t="shared" si="58"/>
        <v>0</v>
      </c>
      <c r="CA209" s="271">
        <f t="shared" si="59"/>
        <v>0</v>
      </c>
      <c r="CB209" s="271">
        <f t="shared" si="60"/>
        <v>0</v>
      </c>
      <c r="CC209" s="271">
        <f t="shared" si="61"/>
        <v>0</v>
      </c>
      <c r="CD209" s="271">
        <f t="shared" si="62"/>
        <v>0</v>
      </c>
      <c r="CE209" s="271">
        <f t="shared" si="63"/>
        <v>0</v>
      </c>
      <c r="CF209" s="271">
        <f t="shared" si="64"/>
        <v>0</v>
      </c>
      <c r="CG209" s="271">
        <f t="shared" si="65"/>
        <v>0</v>
      </c>
      <c r="CH209" s="271">
        <f t="shared" si="66"/>
        <v>0</v>
      </c>
      <c r="CI209" s="271">
        <f t="shared" si="67"/>
        <v>0</v>
      </c>
      <c r="CJ209" s="271">
        <f t="shared" si="68"/>
        <v>0</v>
      </c>
      <c r="CK209" s="271">
        <f t="shared" si="69"/>
        <v>0</v>
      </c>
    </row>
    <row r="210" spans="16:89" x14ac:dyDescent="0.25">
      <c r="P210" s="66" t="s">
        <v>463</v>
      </c>
      <c r="Q210" s="278" t="s">
        <v>17</v>
      </c>
      <c r="R210" s="66" t="s">
        <v>175</v>
      </c>
      <c r="S210" s="276" t="s">
        <v>5</v>
      </c>
      <c r="T210" s="66" t="s">
        <v>102</v>
      </c>
      <c r="U210" s="276" t="s">
        <v>103</v>
      </c>
      <c r="V210" s="276" t="s">
        <v>104</v>
      </c>
      <c r="W210" s="276" t="s">
        <v>104</v>
      </c>
      <c r="X210" s="276">
        <v>3</v>
      </c>
      <c r="Y210" s="276">
        <v>4</v>
      </c>
      <c r="Z210" s="277" t="s">
        <v>464</v>
      </c>
      <c r="AA210" s="257" t="s">
        <v>209</v>
      </c>
      <c r="AB210" s="257" t="s">
        <v>292</v>
      </c>
      <c r="AC210" s="257" t="s">
        <v>2002</v>
      </c>
      <c r="AD210" s="257" t="s">
        <v>291</v>
      </c>
      <c r="AE210" s="257" t="s">
        <v>2003</v>
      </c>
      <c r="AF210" s="257" t="s">
        <v>210</v>
      </c>
      <c r="AG210" s="257" t="s">
        <v>2004</v>
      </c>
      <c r="AH210" s="257" t="s">
        <v>2005</v>
      </c>
      <c r="AI210" s="257" t="s">
        <v>2006</v>
      </c>
      <c r="AJ210" s="257" t="s">
        <v>2007</v>
      </c>
      <c r="AK210" s="257" t="s">
        <v>2008</v>
      </c>
      <c r="AL210" s="257" t="s">
        <v>2009</v>
      </c>
      <c r="AM210" s="87">
        <f t="shared" si="42"/>
        <v>0</v>
      </c>
      <c r="AN210" s="87">
        <f t="shared" si="43"/>
        <v>0</v>
      </c>
      <c r="AO210" s="87">
        <f t="shared" si="44"/>
        <v>0</v>
      </c>
      <c r="AP210" s="87">
        <f t="shared" si="45"/>
        <v>0</v>
      </c>
      <c r="AQ210" s="87">
        <f t="shared" si="46"/>
        <v>0</v>
      </c>
      <c r="AR210" s="87">
        <f t="shared" si="47"/>
        <v>0</v>
      </c>
      <c r="AS210" s="87">
        <f>IF(AND($AM210=1,$AN210=1,$U210="POS"),COUNTIFS($AM$113:AM210,1,$AN$113:AN210,1,$U$113:U210,"POS"),0)</f>
        <v>0</v>
      </c>
      <c r="AT210" s="87">
        <f>IF($AP210=1,COUNTIF($AP$113:AP210,1),0)</f>
        <v>0</v>
      </c>
      <c r="AU210" s="87">
        <f>IF($AO210=1,COUNTIF($AO$113:AO210,1),0)</f>
        <v>0</v>
      </c>
      <c r="AV210" s="87">
        <f t="shared" si="48"/>
        <v>0</v>
      </c>
      <c r="AW210" s="87">
        <f t="shared" si="49"/>
        <v>0</v>
      </c>
      <c r="AX210" s="87">
        <f t="shared" si="50"/>
        <v>0</v>
      </c>
      <c r="AY210" s="87">
        <f t="shared" si="51"/>
        <v>0</v>
      </c>
      <c r="AZ210" s="87">
        <f t="shared" si="52"/>
        <v>0</v>
      </c>
      <c r="BA210" s="87">
        <f t="shared" si="53"/>
        <v>0</v>
      </c>
      <c r="BB210" s="87">
        <f t="shared" si="54"/>
        <v>0</v>
      </c>
      <c r="BG210" s="84">
        <v>98</v>
      </c>
      <c r="BH210" s="267" t="s">
        <v>101</v>
      </c>
      <c r="BI210" s="268" t="s">
        <v>2192</v>
      </c>
      <c r="BJ210" s="257" t="s">
        <v>4</v>
      </c>
      <c r="BK210" s="269" t="s">
        <v>22</v>
      </c>
      <c r="BL210" s="269" t="s">
        <v>102</v>
      </c>
      <c r="BM210" s="270" t="s">
        <v>2484</v>
      </c>
      <c r="BN210" s="269" t="s">
        <v>2485</v>
      </c>
      <c r="BO210" s="269" t="s">
        <v>2486</v>
      </c>
      <c r="BP210" s="269" t="s">
        <v>241</v>
      </c>
      <c r="BQ210" s="269" t="s">
        <v>428</v>
      </c>
      <c r="BR210" s="269" t="s">
        <v>429</v>
      </c>
      <c r="BS210" s="269" t="s">
        <v>430</v>
      </c>
      <c r="BT210" s="269" t="s">
        <v>241</v>
      </c>
      <c r="BU210" s="269" t="s">
        <v>1593</v>
      </c>
      <c r="BV210" s="269" t="s">
        <v>1594</v>
      </c>
      <c r="BW210" s="271">
        <f t="shared" si="55"/>
        <v>0</v>
      </c>
      <c r="BX210" s="271">
        <f t="shared" si="56"/>
        <v>0</v>
      </c>
      <c r="BY210" s="271">
        <f t="shared" si="57"/>
        <v>0</v>
      </c>
      <c r="BZ210" s="271">
        <f t="shared" si="58"/>
        <v>0</v>
      </c>
      <c r="CA210" s="271">
        <f t="shared" si="59"/>
        <v>0</v>
      </c>
      <c r="CB210" s="271">
        <f t="shared" si="60"/>
        <v>0</v>
      </c>
      <c r="CC210" s="271">
        <f t="shared" si="61"/>
        <v>0</v>
      </c>
      <c r="CD210" s="271">
        <f t="shared" si="62"/>
        <v>0</v>
      </c>
      <c r="CE210" s="271">
        <f t="shared" si="63"/>
        <v>0</v>
      </c>
      <c r="CF210" s="271">
        <f t="shared" si="64"/>
        <v>0</v>
      </c>
      <c r="CG210" s="271">
        <f t="shared" si="65"/>
        <v>0</v>
      </c>
      <c r="CH210" s="271">
        <f t="shared" si="66"/>
        <v>0</v>
      </c>
      <c r="CI210" s="271">
        <f t="shared" si="67"/>
        <v>0</v>
      </c>
      <c r="CJ210" s="271">
        <f t="shared" si="68"/>
        <v>0</v>
      </c>
      <c r="CK210" s="271">
        <f t="shared" si="69"/>
        <v>0</v>
      </c>
    </row>
    <row r="211" spans="16:89" x14ac:dyDescent="0.25">
      <c r="P211" s="66" t="s">
        <v>465</v>
      </c>
      <c r="Q211" s="278" t="s">
        <v>17</v>
      </c>
      <c r="R211" s="66" t="s">
        <v>213</v>
      </c>
      <c r="S211" s="276" t="s">
        <v>5</v>
      </c>
      <c r="T211" s="66" t="s">
        <v>102</v>
      </c>
      <c r="U211" s="276" t="s">
        <v>103</v>
      </c>
      <c r="V211" s="276" t="s">
        <v>104</v>
      </c>
      <c r="W211" s="276" t="s">
        <v>104</v>
      </c>
      <c r="X211" s="276">
        <v>3</v>
      </c>
      <c r="Y211" s="276">
        <v>4</v>
      </c>
      <c r="Z211" s="277" t="s">
        <v>466</v>
      </c>
      <c r="AA211" s="257" t="s">
        <v>214</v>
      </c>
      <c r="AB211" s="257" t="s">
        <v>2010</v>
      </c>
      <c r="AC211" s="257" t="s">
        <v>215</v>
      </c>
      <c r="AD211" s="257" t="s">
        <v>2011</v>
      </c>
      <c r="AE211" s="257" t="s">
        <v>2012</v>
      </c>
      <c r="AF211" s="257" t="s">
        <v>2013</v>
      </c>
      <c r="AG211" s="257" t="s">
        <v>2014</v>
      </c>
      <c r="AH211" s="257" t="s">
        <v>2015</v>
      </c>
      <c r="AI211" s="257" t="s">
        <v>125</v>
      </c>
      <c r="AJ211" s="257" t="s">
        <v>2016</v>
      </c>
      <c r="AK211" s="257" t="s">
        <v>2017</v>
      </c>
      <c r="AL211" s="257" t="s">
        <v>2018</v>
      </c>
      <c r="AM211" s="87">
        <f t="shared" si="42"/>
        <v>0</v>
      </c>
      <c r="AN211" s="87">
        <f t="shared" si="43"/>
        <v>0</v>
      </c>
      <c r="AO211" s="87">
        <f t="shared" si="44"/>
        <v>0</v>
      </c>
      <c r="AP211" s="87">
        <f t="shared" si="45"/>
        <v>0</v>
      </c>
      <c r="AQ211" s="87">
        <f t="shared" si="46"/>
        <v>0</v>
      </c>
      <c r="AR211" s="87">
        <f t="shared" si="47"/>
        <v>0</v>
      </c>
      <c r="AS211" s="87">
        <f>IF(AND($AM211=1,$AN211=1,$U211="POS"),COUNTIFS($AM$113:AM211,1,$AN$113:AN211,1,$U$113:U211,"POS"),0)</f>
        <v>0</v>
      </c>
      <c r="AT211" s="87">
        <f>IF($AP211=1,COUNTIF($AP$113:AP211,1),0)</f>
        <v>0</v>
      </c>
      <c r="AU211" s="87">
        <f>IF($AO211=1,COUNTIF($AO$113:AO211,1),0)</f>
        <v>0</v>
      </c>
      <c r="AV211" s="87">
        <f t="shared" si="48"/>
        <v>0</v>
      </c>
      <c r="AW211" s="87">
        <f t="shared" si="49"/>
        <v>0</v>
      </c>
      <c r="AX211" s="87">
        <f t="shared" si="50"/>
        <v>0</v>
      </c>
      <c r="AY211" s="87">
        <f t="shared" si="51"/>
        <v>0</v>
      </c>
      <c r="AZ211" s="87">
        <f t="shared" si="52"/>
        <v>0</v>
      </c>
      <c r="BA211" s="87">
        <f t="shared" si="53"/>
        <v>0</v>
      </c>
      <c r="BB211" s="87">
        <f t="shared" si="54"/>
        <v>0</v>
      </c>
      <c r="BG211" s="84">
        <v>99</v>
      </c>
      <c r="BH211" s="267" t="s">
        <v>101</v>
      </c>
      <c r="BI211" s="268" t="s">
        <v>2192</v>
      </c>
      <c r="BJ211" s="257" t="s">
        <v>4</v>
      </c>
      <c r="BK211" s="269" t="s">
        <v>22</v>
      </c>
      <c r="BL211" s="269" t="s">
        <v>102</v>
      </c>
      <c r="BM211" s="270" t="s">
        <v>2487</v>
      </c>
      <c r="BN211" s="269" t="s">
        <v>2488</v>
      </c>
      <c r="BO211" s="269" t="s">
        <v>2489</v>
      </c>
      <c r="BP211" s="269" t="s">
        <v>241</v>
      </c>
      <c r="BQ211" s="269" t="s">
        <v>428</v>
      </c>
      <c r="BR211" s="269" t="s">
        <v>429</v>
      </c>
      <c r="BS211" s="269" t="s">
        <v>430</v>
      </c>
      <c r="BT211" s="269" t="s">
        <v>241</v>
      </c>
      <c r="BU211" s="269" t="s">
        <v>1593</v>
      </c>
      <c r="BV211" s="269" t="s">
        <v>1594</v>
      </c>
      <c r="BW211" s="271">
        <f t="shared" si="55"/>
        <v>0</v>
      </c>
      <c r="BX211" s="271">
        <f t="shared" si="56"/>
        <v>0</v>
      </c>
      <c r="BY211" s="271">
        <f t="shared" si="57"/>
        <v>0</v>
      </c>
      <c r="BZ211" s="271">
        <f t="shared" si="58"/>
        <v>0</v>
      </c>
      <c r="CA211" s="271">
        <f t="shared" si="59"/>
        <v>0</v>
      </c>
      <c r="CB211" s="271">
        <f t="shared" si="60"/>
        <v>0</v>
      </c>
      <c r="CC211" s="271">
        <f t="shared" si="61"/>
        <v>0</v>
      </c>
      <c r="CD211" s="271">
        <f t="shared" si="62"/>
        <v>0</v>
      </c>
      <c r="CE211" s="271">
        <f t="shared" si="63"/>
        <v>0</v>
      </c>
      <c r="CF211" s="271">
        <f t="shared" si="64"/>
        <v>0</v>
      </c>
      <c r="CG211" s="271">
        <f t="shared" si="65"/>
        <v>0</v>
      </c>
      <c r="CH211" s="271">
        <f t="shared" si="66"/>
        <v>0</v>
      </c>
      <c r="CI211" s="271">
        <f t="shared" si="67"/>
        <v>0</v>
      </c>
      <c r="CJ211" s="271">
        <f t="shared" si="68"/>
        <v>0</v>
      </c>
      <c r="CK211" s="271">
        <f t="shared" si="69"/>
        <v>0</v>
      </c>
    </row>
    <row r="212" spans="16:89" x14ac:dyDescent="0.25">
      <c r="P212" s="66" t="s">
        <v>467</v>
      </c>
      <c r="Q212" s="278" t="s">
        <v>17</v>
      </c>
      <c r="R212" s="66" t="s">
        <v>216</v>
      </c>
      <c r="S212" s="276" t="s">
        <v>5</v>
      </c>
      <c r="T212" s="66" t="s">
        <v>102</v>
      </c>
      <c r="U212" s="276" t="s">
        <v>103</v>
      </c>
      <c r="V212" s="276" t="s">
        <v>104</v>
      </c>
      <c r="W212" s="276" t="s">
        <v>104</v>
      </c>
      <c r="X212" s="276">
        <v>3</v>
      </c>
      <c r="Y212" s="276">
        <v>4</v>
      </c>
      <c r="Z212" s="277" t="s">
        <v>468</v>
      </c>
      <c r="AA212" s="257" t="s">
        <v>2019</v>
      </c>
      <c r="AB212" s="257" t="s">
        <v>471</v>
      </c>
      <c r="AC212" s="257" t="s">
        <v>2020</v>
      </c>
      <c r="AD212" s="257" t="s">
        <v>1955</v>
      </c>
      <c r="AE212" s="257" t="s">
        <v>1954</v>
      </c>
      <c r="AF212" s="257" t="s">
        <v>151</v>
      </c>
      <c r="AG212" s="257" t="s">
        <v>147</v>
      </c>
      <c r="AH212" s="257" t="s">
        <v>2021</v>
      </c>
      <c r="AI212" s="257" t="s">
        <v>2022</v>
      </c>
      <c r="AJ212" s="257" t="s">
        <v>2023</v>
      </c>
      <c r="AK212" s="257" t="s">
        <v>125</v>
      </c>
      <c r="AL212" s="257" t="s">
        <v>2024</v>
      </c>
      <c r="AM212" s="87">
        <f t="shared" si="42"/>
        <v>0</v>
      </c>
      <c r="AN212" s="87">
        <f t="shared" si="43"/>
        <v>0</v>
      </c>
      <c r="AO212" s="87">
        <f t="shared" si="44"/>
        <v>0</v>
      </c>
      <c r="AP212" s="87">
        <f t="shared" si="45"/>
        <v>0</v>
      </c>
      <c r="AQ212" s="87">
        <f t="shared" si="46"/>
        <v>0</v>
      </c>
      <c r="AR212" s="87">
        <f t="shared" si="47"/>
        <v>0</v>
      </c>
      <c r="AS212" s="87">
        <f>IF(AND($AM212=1,$AN212=1,$U212="POS"),COUNTIFS($AM$113:AM212,1,$AN$113:AN212,1,$U$113:U212,"POS"),0)</f>
        <v>0</v>
      </c>
      <c r="AT212" s="87">
        <f>IF($AP212=1,COUNTIF($AP$113:AP212,1),0)</f>
        <v>0</v>
      </c>
      <c r="AU212" s="87">
        <f>IF($AO212=1,COUNTIF($AO$113:AO212,1),0)</f>
        <v>0</v>
      </c>
      <c r="AV212" s="87">
        <f t="shared" si="48"/>
        <v>0</v>
      </c>
      <c r="AW212" s="87">
        <f t="shared" si="49"/>
        <v>0</v>
      </c>
      <c r="AX212" s="87">
        <f t="shared" si="50"/>
        <v>0</v>
      </c>
      <c r="AY212" s="87">
        <f t="shared" si="51"/>
        <v>0</v>
      </c>
      <c r="AZ212" s="87">
        <f t="shared" si="52"/>
        <v>0</v>
      </c>
      <c r="BA212" s="87">
        <f t="shared" si="53"/>
        <v>0</v>
      </c>
      <c r="BB212" s="87">
        <f t="shared" si="54"/>
        <v>0</v>
      </c>
      <c r="BG212" s="84">
        <v>100</v>
      </c>
      <c r="BH212" s="267" t="s">
        <v>101</v>
      </c>
      <c r="BI212" s="268" t="s">
        <v>2192</v>
      </c>
      <c r="BJ212" s="257" t="s">
        <v>4</v>
      </c>
      <c r="BK212" s="269" t="s">
        <v>22</v>
      </c>
      <c r="BL212" s="269" t="s">
        <v>102</v>
      </c>
      <c r="BM212" s="270" t="s">
        <v>2490</v>
      </c>
      <c r="BN212" s="269" t="s">
        <v>2491</v>
      </c>
      <c r="BO212" s="269" t="s">
        <v>2492</v>
      </c>
      <c r="BP212" s="269" t="s">
        <v>241</v>
      </c>
      <c r="BQ212" s="269" t="s">
        <v>428</v>
      </c>
      <c r="BR212" s="269" t="s">
        <v>429</v>
      </c>
      <c r="BS212" s="269" t="s">
        <v>430</v>
      </c>
      <c r="BT212" s="269" t="s">
        <v>241</v>
      </c>
      <c r="BU212" s="269" t="s">
        <v>1593</v>
      </c>
      <c r="BV212" s="269" t="s">
        <v>1594</v>
      </c>
      <c r="BW212" s="271">
        <f t="shared" si="55"/>
        <v>0</v>
      </c>
      <c r="BX212" s="271">
        <f t="shared" si="56"/>
        <v>0</v>
      </c>
      <c r="BY212" s="271">
        <f t="shared" si="57"/>
        <v>0</v>
      </c>
      <c r="BZ212" s="271">
        <f t="shared" si="58"/>
        <v>0</v>
      </c>
      <c r="CA212" s="271">
        <f t="shared" si="59"/>
        <v>0</v>
      </c>
      <c r="CB212" s="271">
        <f t="shared" si="60"/>
        <v>0</v>
      </c>
      <c r="CC212" s="271">
        <f t="shared" si="61"/>
        <v>0</v>
      </c>
      <c r="CD212" s="271">
        <f t="shared" si="62"/>
        <v>0</v>
      </c>
      <c r="CE212" s="271">
        <f t="shared" si="63"/>
        <v>0</v>
      </c>
      <c r="CF212" s="271">
        <f t="shared" si="64"/>
        <v>0</v>
      </c>
      <c r="CG212" s="271">
        <f t="shared" si="65"/>
        <v>0</v>
      </c>
      <c r="CH212" s="271">
        <f t="shared" si="66"/>
        <v>0</v>
      </c>
      <c r="CI212" s="271">
        <f t="shared" si="67"/>
        <v>0</v>
      </c>
      <c r="CJ212" s="271">
        <f t="shared" si="68"/>
        <v>0</v>
      </c>
      <c r="CK212" s="271">
        <f t="shared" si="69"/>
        <v>0</v>
      </c>
    </row>
    <row r="213" spans="16:89" x14ac:dyDescent="0.25">
      <c r="P213" s="66" t="s">
        <v>469</v>
      </c>
      <c r="Q213" s="279" t="s">
        <v>15</v>
      </c>
      <c r="R213" s="66" t="s">
        <v>20</v>
      </c>
      <c r="S213" s="276" t="s">
        <v>5</v>
      </c>
      <c r="T213" s="66" t="s">
        <v>102</v>
      </c>
      <c r="U213" s="276" t="s">
        <v>103</v>
      </c>
      <c r="V213" s="276" t="s">
        <v>104</v>
      </c>
      <c r="W213" s="276" t="s">
        <v>104</v>
      </c>
      <c r="X213" s="276">
        <v>3</v>
      </c>
      <c r="Y213" s="276">
        <v>4</v>
      </c>
      <c r="Z213" s="277" t="s">
        <v>470</v>
      </c>
      <c r="AA213" s="257" t="s">
        <v>1936</v>
      </c>
      <c r="AB213" s="257" t="s">
        <v>105</v>
      </c>
      <c r="AC213" s="257" t="s">
        <v>106</v>
      </c>
      <c r="AD213" s="257" t="s">
        <v>107</v>
      </c>
      <c r="AE213" s="257" t="s">
        <v>108</v>
      </c>
      <c r="AF213" s="257" t="s">
        <v>225</v>
      </c>
      <c r="AG213" s="257" t="s">
        <v>1937</v>
      </c>
      <c r="AH213" s="257" t="s">
        <v>110</v>
      </c>
      <c r="AI213" s="257" t="s">
        <v>111</v>
      </c>
      <c r="AJ213" s="257" t="s">
        <v>226</v>
      </c>
      <c r="AK213" s="257" t="s">
        <v>1938</v>
      </c>
      <c r="AL213" s="257" t="s">
        <v>113</v>
      </c>
      <c r="AM213" s="87">
        <f t="shared" si="42"/>
        <v>0</v>
      </c>
      <c r="AN213" s="87">
        <f t="shared" si="43"/>
        <v>0</v>
      </c>
      <c r="AO213" s="87">
        <f t="shared" si="44"/>
        <v>0</v>
      </c>
      <c r="AP213" s="87">
        <f t="shared" si="45"/>
        <v>0</v>
      </c>
      <c r="AQ213" s="87">
        <f t="shared" si="46"/>
        <v>0</v>
      </c>
      <c r="AR213" s="87">
        <f t="shared" si="47"/>
        <v>0</v>
      </c>
      <c r="AS213" s="87">
        <f>IF(AND($AM213=1,$AN213=1,$U213="POS"),COUNTIFS($AM$113:AM213,1,$AN$113:AN213,1,$U$113:U213,"POS"),0)</f>
        <v>0</v>
      </c>
      <c r="AT213" s="87">
        <f>IF($AP213=1,COUNTIF($AP$113:AP213,1),0)</f>
        <v>0</v>
      </c>
      <c r="AU213" s="87">
        <f>IF($AO213=1,COUNTIF($AO$113:AO213,1),0)</f>
        <v>0</v>
      </c>
      <c r="AV213" s="87">
        <f t="shared" si="48"/>
        <v>0</v>
      </c>
      <c r="AW213" s="87">
        <f t="shared" si="49"/>
        <v>0</v>
      </c>
      <c r="AX213" s="87">
        <f t="shared" si="50"/>
        <v>0</v>
      </c>
      <c r="AY213" s="87">
        <f t="shared" si="51"/>
        <v>0</v>
      </c>
      <c r="AZ213" s="87">
        <f t="shared" si="52"/>
        <v>0</v>
      </c>
      <c r="BA213" s="87">
        <f t="shared" si="53"/>
        <v>0</v>
      </c>
      <c r="BB213" s="87">
        <f t="shared" si="54"/>
        <v>0</v>
      </c>
      <c r="BG213" s="84">
        <v>101</v>
      </c>
      <c r="BH213" s="267" t="s">
        <v>101</v>
      </c>
      <c r="BI213" s="268" t="s">
        <v>2192</v>
      </c>
      <c r="BJ213" s="257" t="s">
        <v>1</v>
      </c>
      <c r="BK213" s="269" t="s">
        <v>25</v>
      </c>
      <c r="BL213" s="269" t="s">
        <v>102</v>
      </c>
      <c r="BM213" s="270" t="s">
        <v>2493</v>
      </c>
      <c r="BN213" s="269" t="s">
        <v>2494</v>
      </c>
      <c r="BO213" s="269" t="s">
        <v>2495</v>
      </c>
      <c r="BP213" s="269" t="s">
        <v>244</v>
      </c>
      <c r="BQ213" s="269" t="s">
        <v>472</v>
      </c>
      <c r="BR213" s="269" t="s">
        <v>473</v>
      </c>
      <c r="BS213" s="269" t="s">
        <v>474</v>
      </c>
      <c r="BT213" s="269" t="s">
        <v>244</v>
      </c>
      <c r="BU213" s="269" t="s">
        <v>1595</v>
      </c>
      <c r="BV213" s="269" t="s">
        <v>1596</v>
      </c>
      <c r="BW213" s="271">
        <f t="shared" si="55"/>
        <v>0</v>
      </c>
      <c r="BX213" s="271">
        <f t="shared" si="56"/>
        <v>0</v>
      </c>
      <c r="BY213" s="271">
        <f t="shared" si="57"/>
        <v>0</v>
      </c>
      <c r="BZ213" s="271">
        <f t="shared" si="58"/>
        <v>0</v>
      </c>
      <c r="CA213" s="271">
        <f t="shared" si="59"/>
        <v>0</v>
      </c>
      <c r="CB213" s="271">
        <f t="shared" si="60"/>
        <v>0</v>
      </c>
      <c r="CC213" s="271">
        <f t="shared" si="61"/>
        <v>0</v>
      </c>
      <c r="CD213" s="271">
        <f t="shared" si="62"/>
        <v>0</v>
      </c>
      <c r="CE213" s="271">
        <f t="shared" si="63"/>
        <v>0</v>
      </c>
      <c r="CF213" s="271">
        <f t="shared" si="64"/>
        <v>0</v>
      </c>
      <c r="CG213" s="271">
        <f t="shared" si="65"/>
        <v>0</v>
      </c>
      <c r="CH213" s="271">
        <f t="shared" si="66"/>
        <v>0</v>
      </c>
      <c r="CI213" s="271">
        <f t="shared" si="67"/>
        <v>0</v>
      </c>
      <c r="CJ213" s="271">
        <f t="shared" si="68"/>
        <v>0</v>
      </c>
      <c r="CK213" s="271">
        <f t="shared" si="69"/>
        <v>0</v>
      </c>
    </row>
    <row r="214" spans="16:89" x14ac:dyDescent="0.25">
      <c r="P214" s="66" t="s">
        <v>475</v>
      </c>
      <c r="Q214" s="279" t="s">
        <v>15</v>
      </c>
      <c r="R214" s="66" t="s">
        <v>114</v>
      </c>
      <c r="S214" s="276" t="s">
        <v>5</v>
      </c>
      <c r="T214" s="66" t="s">
        <v>102</v>
      </c>
      <c r="U214" s="276" t="s">
        <v>103</v>
      </c>
      <c r="V214" s="276" t="s">
        <v>104</v>
      </c>
      <c r="W214" s="276" t="s">
        <v>104</v>
      </c>
      <c r="X214" s="276">
        <v>3</v>
      </c>
      <c r="Y214" s="276">
        <v>4</v>
      </c>
      <c r="Z214" s="277" t="s">
        <v>476</v>
      </c>
      <c r="AA214" s="257" t="s">
        <v>208</v>
      </c>
      <c r="AB214" s="257" t="s">
        <v>1939</v>
      </c>
      <c r="AC214" s="257" t="s">
        <v>197</v>
      </c>
      <c r="AD214" s="257" t="s">
        <v>233</v>
      </c>
      <c r="AE214" s="257" t="s">
        <v>198</v>
      </c>
      <c r="AF214" s="257" t="s">
        <v>117</v>
      </c>
      <c r="AG214" s="257" t="s">
        <v>1940</v>
      </c>
      <c r="AH214" s="257" t="s">
        <v>199</v>
      </c>
      <c r="AI214" s="257" t="s">
        <v>1941</v>
      </c>
      <c r="AJ214" s="257" t="s">
        <v>1942</v>
      </c>
      <c r="AK214" s="257" t="s">
        <v>1943</v>
      </c>
      <c r="AL214" s="257" t="s">
        <v>1944</v>
      </c>
      <c r="AM214" s="87">
        <f t="shared" si="42"/>
        <v>0</v>
      </c>
      <c r="AN214" s="87">
        <f t="shared" si="43"/>
        <v>0</v>
      </c>
      <c r="AO214" s="87">
        <f t="shared" si="44"/>
        <v>0</v>
      </c>
      <c r="AP214" s="87">
        <f t="shared" si="45"/>
        <v>0</v>
      </c>
      <c r="AQ214" s="87">
        <f t="shared" si="46"/>
        <v>0</v>
      </c>
      <c r="AR214" s="87">
        <f t="shared" si="47"/>
        <v>0</v>
      </c>
      <c r="AS214" s="87">
        <f>IF(AND($AM214=1,$AN214=1,$U214="POS"),COUNTIFS($AM$113:AM214,1,$AN$113:AN214,1,$U$113:U214,"POS"),0)</f>
        <v>0</v>
      </c>
      <c r="AT214" s="87">
        <f>IF($AP214=1,COUNTIF($AP$113:AP214,1),0)</f>
        <v>0</v>
      </c>
      <c r="AU214" s="87">
        <f>IF($AO214=1,COUNTIF($AO$113:AO214,1),0)</f>
        <v>0</v>
      </c>
      <c r="AV214" s="87">
        <f t="shared" si="48"/>
        <v>0</v>
      </c>
      <c r="AW214" s="87">
        <f t="shared" si="49"/>
        <v>0</v>
      </c>
      <c r="AX214" s="87">
        <f t="shared" si="50"/>
        <v>0</v>
      </c>
      <c r="AY214" s="87">
        <f t="shared" si="51"/>
        <v>0</v>
      </c>
      <c r="AZ214" s="87">
        <f t="shared" si="52"/>
        <v>0</v>
      </c>
      <c r="BA214" s="87">
        <f t="shared" si="53"/>
        <v>0</v>
      </c>
      <c r="BB214" s="87">
        <f t="shared" si="54"/>
        <v>0</v>
      </c>
      <c r="BG214" s="84">
        <v>102</v>
      </c>
      <c r="BH214" s="267" t="s">
        <v>101</v>
      </c>
      <c r="BI214" s="268" t="s">
        <v>2192</v>
      </c>
      <c r="BJ214" s="257" t="s">
        <v>1</v>
      </c>
      <c r="BK214" s="269" t="s">
        <v>25</v>
      </c>
      <c r="BL214" s="269" t="s">
        <v>102</v>
      </c>
      <c r="BM214" s="270" t="s">
        <v>2496</v>
      </c>
      <c r="BN214" s="269" t="s">
        <v>2497</v>
      </c>
      <c r="BO214" s="269" t="s">
        <v>2498</v>
      </c>
      <c r="BP214" s="269" t="s">
        <v>244</v>
      </c>
      <c r="BQ214" s="269" t="s">
        <v>472</v>
      </c>
      <c r="BR214" s="269" t="s">
        <v>473</v>
      </c>
      <c r="BS214" s="269" t="s">
        <v>474</v>
      </c>
      <c r="BT214" s="269" t="s">
        <v>244</v>
      </c>
      <c r="BU214" s="269" t="s">
        <v>1595</v>
      </c>
      <c r="BV214" s="269" t="s">
        <v>1596</v>
      </c>
      <c r="BW214" s="271">
        <f t="shared" si="55"/>
        <v>0</v>
      </c>
      <c r="BX214" s="271">
        <f t="shared" si="56"/>
        <v>0</v>
      </c>
      <c r="BY214" s="271">
        <f t="shared" si="57"/>
        <v>0</v>
      </c>
      <c r="BZ214" s="271">
        <f t="shared" si="58"/>
        <v>0</v>
      </c>
      <c r="CA214" s="271">
        <f t="shared" si="59"/>
        <v>0</v>
      </c>
      <c r="CB214" s="271">
        <f t="shared" si="60"/>
        <v>0</v>
      </c>
      <c r="CC214" s="271">
        <f t="shared" si="61"/>
        <v>0</v>
      </c>
      <c r="CD214" s="271">
        <f t="shared" si="62"/>
        <v>0</v>
      </c>
      <c r="CE214" s="271">
        <f t="shared" si="63"/>
        <v>0</v>
      </c>
      <c r="CF214" s="271">
        <f t="shared" si="64"/>
        <v>0</v>
      </c>
      <c r="CG214" s="271">
        <f t="shared" si="65"/>
        <v>0</v>
      </c>
      <c r="CH214" s="271">
        <f t="shared" si="66"/>
        <v>0</v>
      </c>
      <c r="CI214" s="271">
        <f t="shared" si="67"/>
        <v>0</v>
      </c>
      <c r="CJ214" s="271">
        <f t="shared" si="68"/>
        <v>0</v>
      </c>
      <c r="CK214" s="271">
        <f t="shared" si="69"/>
        <v>0</v>
      </c>
    </row>
    <row r="215" spans="16:89" x14ac:dyDescent="0.25">
      <c r="P215" s="66" t="s">
        <v>477</v>
      </c>
      <c r="Q215" s="279" t="s">
        <v>15</v>
      </c>
      <c r="R215" s="66" t="s">
        <v>30</v>
      </c>
      <c r="S215" s="276" t="s">
        <v>5</v>
      </c>
      <c r="T215" s="66" t="s">
        <v>116</v>
      </c>
      <c r="U215" s="276" t="s">
        <v>103</v>
      </c>
      <c r="V215" s="276" t="s">
        <v>104</v>
      </c>
      <c r="W215" s="276" t="s">
        <v>104</v>
      </c>
      <c r="X215" s="276">
        <v>3</v>
      </c>
      <c r="Y215" s="276">
        <v>4</v>
      </c>
      <c r="Z215" s="277" t="s">
        <v>478</v>
      </c>
      <c r="AA215" s="257" t="s">
        <v>236</v>
      </c>
      <c r="AB215" s="257" t="s">
        <v>1581</v>
      </c>
      <c r="AC215" s="257" t="s">
        <v>1582</v>
      </c>
      <c r="AD215" s="257" t="s">
        <v>1583</v>
      </c>
      <c r="AE215" s="257" t="s">
        <v>1584</v>
      </c>
      <c r="AF215" s="257" t="s">
        <v>1585</v>
      </c>
      <c r="AG215" s="257" t="s">
        <v>1586</v>
      </c>
      <c r="AH215" s="257" t="s">
        <v>118</v>
      </c>
      <c r="AI215" s="257" t="s">
        <v>237</v>
      </c>
      <c r="AJ215" s="257" t="s">
        <v>119</v>
      </c>
      <c r="AK215" s="257" t="s">
        <v>120</v>
      </c>
      <c r="AL215" s="257" t="s">
        <v>121</v>
      </c>
      <c r="AM215" s="87">
        <f t="shared" si="42"/>
        <v>0</v>
      </c>
      <c r="AN215" s="87">
        <f t="shared" si="43"/>
        <v>1</v>
      </c>
      <c r="AO215" s="87">
        <f t="shared" si="44"/>
        <v>0</v>
      </c>
      <c r="AP215" s="87">
        <f t="shared" si="45"/>
        <v>0</v>
      </c>
      <c r="AQ215" s="87">
        <f t="shared" si="46"/>
        <v>0</v>
      </c>
      <c r="AR215" s="87">
        <f t="shared" si="47"/>
        <v>0</v>
      </c>
      <c r="AS215" s="87">
        <f>IF(AND($AM215=1,$AN215=1,$U215="POS"),COUNTIFS($AM$113:AM215,1,$AN$113:AN215,1,$U$113:U215,"POS"),0)</f>
        <v>0</v>
      </c>
      <c r="AT215" s="87">
        <f>IF($AP215=1,COUNTIF($AP$113:AP215,1),0)</f>
        <v>0</v>
      </c>
      <c r="AU215" s="87">
        <f>IF($AO215=1,COUNTIF($AO$113:AO215,1),0)</f>
        <v>0</v>
      </c>
      <c r="AV215" s="87">
        <f t="shared" si="48"/>
        <v>0</v>
      </c>
      <c r="AW215" s="87">
        <f t="shared" si="49"/>
        <v>0</v>
      </c>
      <c r="AX215" s="87">
        <f t="shared" si="50"/>
        <v>0</v>
      </c>
      <c r="AY215" s="87">
        <f t="shared" si="51"/>
        <v>0</v>
      </c>
      <c r="AZ215" s="87">
        <f t="shared" si="52"/>
        <v>0</v>
      </c>
      <c r="BA215" s="87">
        <f t="shared" si="53"/>
        <v>0</v>
      </c>
      <c r="BB215" s="87">
        <f t="shared" si="54"/>
        <v>0</v>
      </c>
      <c r="BG215" s="84">
        <v>103</v>
      </c>
      <c r="BH215" s="267" t="s">
        <v>101</v>
      </c>
      <c r="BI215" s="268" t="s">
        <v>2192</v>
      </c>
      <c r="BJ215" s="257" t="s">
        <v>1</v>
      </c>
      <c r="BK215" s="269" t="s">
        <v>25</v>
      </c>
      <c r="BL215" s="269" t="s">
        <v>102</v>
      </c>
      <c r="BM215" s="270" t="s">
        <v>2499</v>
      </c>
      <c r="BN215" s="269" t="s">
        <v>2500</v>
      </c>
      <c r="BO215" s="269" t="s">
        <v>2501</v>
      </c>
      <c r="BP215" s="269" t="s">
        <v>244</v>
      </c>
      <c r="BQ215" s="269" t="s">
        <v>472</v>
      </c>
      <c r="BR215" s="269" t="s">
        <v>473</v>
      </c>
      <c r="BS215" s="269" t="s">
        <v>474</v>
      </c>
      <c r="BT215" s="269" t="s">
        <v>244</v>
      </c>
      <c r="BU215" s="269" t="s">
        <v>1595</v>
      </c>
      <c r="BV215" s="269" t="s">
        <v>1596</v>
      </c>
      <c r="BW215" s="271">
        <f t="shared" si="55"/>
        <v>0</v>
      </c>
      <c r="BX215" s="271">
        <f t="shared" si="56"/>
        <v>0</v>
      </c>
      <c r="BY215" s="271">
        <f t="shared" si="57"/>
        <v>0</v>
      </c>
      <c r="BZ215" s="271">
        <f t="shared" si="58"/>
        <v>0</v>
      </c>
      <c r="CA215" s="271">
        <f t="shared" si="59"/>
        <v>0</v>
      </c>
      <c r="CB215" s="271">
        <f t="shared" si="60"/>
        <v>0</v>
      </c>
      <c r="CC215" s="271">
        <f t="shared" si="61"/>
        <v>0</v>
      </c>
      <c r="CD215" s="271">
        <f t="shared" si="62"/>
        <v>0</v>
      </c>
      <c r="CE215" s="271">
        <f t="shared" si="63"/>
        <v>0</v>
      </c>
      <c r="CF215" s="271">
        <f t="shared" si="64"/>
        <v>0</v>
      </c>
      <c r="CG215" s="271">
        <f t="shared" si="65"/>
        <v>0</v>
      </c>
      <c r="CH215" s="271">
        <f t="shared" si="66"/>
        <v>0</v>
      </c>
      <c r="CI215" s="271">
        <f t="shared" si="67"/>
        <v>0</v>
      </c>
      <c r="CJ215" s="271">
        <f t="shared" si="68"/>
        <v>0</v>
      </c>
      <c r="CK215" s="271">
        <f t="shared" si="69"/>
        <v>0</v>
      </c>
    </row>
    <row r="216" spans="16:89" x14ac:dyDescent="0.25">
      <c r="P216" s="66" t="s">
        <v>479</v>
      </c>
      <c r="Q216" s="279" t="s">
        <v>15</v>
      </c>
      <c r="R216" s="66" t="s">
        <v>21</v>
      </c>
      <c r="S216" s="276" t="s">
        <v>5</v>
      </c>
      <c r="T216" s="66" t="s">
        <v>102</v>
      </c>
      <c r="U216" s="276" t="s">
        <v>103</v>
      </c>
      <c r="V216" s="276" t="s">
        <v>104</v>
      </c>
      <c r="W216" s="276" t="s">
        <v>104</v>
      </c>
      <c r="X216" s="276">
        <v>3</v>
      </c>
      <c r="Y216" s="276">
        <v>4</v>
      </c>
      <c r="Z216" s="277" t="s">
        <v>480</v>
      </c>
      <c r="AA216" s="257" t="s">
        <v>240</v>
      </c>
      <c r="AB216" s="257" t="s">
        <v>1945</v>
      </c>
      <c r="AC216" s="257" t="s">
        <v>124</v>
      </c>
      <c r="AD216" s="257" t="s">
        <v>125</v>
      </c>
      <c r="AE216" s="257" t="s">
        <v>122</v>
      </c>
      <c r="AF216" s="257" t="s">
        <v>123</v>
      </c>
      <c r="AG216" s="257" t="s">
        <v>127</v>
      </c>
      <c r="AH216" s="257" t="s">
        <v>128</v>
      </c>
      <c r="AI216" s="257" t="s">
        <v>131</v>
      </c>
      <c r="AJ216" s="257" t="s">
        <v>133</v>
      </c>
      <c r="AK216" s="257" t="s">
        <v>1946</v>
      </c>
      <c r="AL216" s="257" t="s">
        <v>134</v>
      </c>
      <c r="AM216" s="87">
        <f t="shared" si="42"/>
        <v>0</v>
      </c>
      <c r="AN216" s="87">
        <f t="shared" si="43"/>
        <v>0</v>
      </c>
      <c r="AO216" s="87">
        <f t="shared" si="44"/>
        <v>0</v>
      </c>
      <c r="AP216" s="87">
        <f t="shared" si="45"/>
        <v>0</v>
      </c>
      <c r="AQ216" s="87">
        <f t="shared" si="46"/>
        <v>0</v>
      </c>
      <c r="AR216" s="87">
        <f t="shared" si="47"/>
        <v>0</v>
      </c>
      <c r="AS216" s="87">
        <f>IF(AND($AM216=1,$AN216=1,$U216="POS"),COUNTIFS($AM$113:AM216,1,$AN$113:AN216,1,$U$113:U216,"POS"),0)</f>
        <v>0</v>
      </c>
      <c r="AT216" s="87">
        <f>IF($AP216=1,COUNTIF($AP$113:AP216,1),0)</f>
        <v>0</v>
      </c>
      <c r="AU216" s="87">
        <f>IF($AO216=1,COUNTIF($AO$113:AO216,1),0)</f>
        <v>0</v>
      </c>
      <c r="AV216" s="87">
        <f t="shared" si="48"/>
        <v>0</v>
      </c>
      <c r="AW216" s="87">
        <f t="shared" si="49"/>
        <v>0</v>
      </c>
      <c r="AX216" s="87">
        <f t="shared" si="50"/>
        <v>0</v>
      </c>
      <c r="AY216" s="87">
        <f t="shared" si="51"/>
        <v>0</v>
      </c>
      <c r="AZ216" s="87">
        <f t="shared" si="52"/>
        <v>0</v>
      </c>
      <c r="BA216" s="87">
        <f t="shared" si="53"/>
        <v>0</v>
      </c>
      <c r="BB216" s="87">
        <f t="shared" si="54"/>
        <v>0</v>
      </c>
      <c r="BG216" s="84">
        <v>104</v>
      </c>
      <c r="BH216" s="267" t="s">
        <v>101</v>
      </c>
      <c r="BI216" s="268" t="s">
        <v>2192</v>
      </c>
      <c r="BJ216" s="257" t="s">
        <v>1</v>
      </c>
      <c r="BK216" s="269" t="s">
        <v>25</v>
      </c>
      <c r="BL216" s="269" t="s">
        <v>102</v>
      </c>
      <c r="BM216" s="270" t="s">
        <v>2502</v>
      </c>
      <c r="BN216" s="269" t="s">
        <v>2503</v>
      </c>
      <c r="BO216" s="269" t="s">
        <v>2504</v>
      </c>
      <c r="BP216" s="269" t="s">
        <v>244</v>
      </c>
      <c r="BQ216" s="269" t="s">
        <v>472</v>
      </c>
      <c r="BR216" s="269" t="s">
        <v>473</v>
      </c>
      <c r="BS216" s="269" t="s">
        <v>474</v>
      </c>
      <c r="BT216" s="269" t="s">
        <v>244</v>
      </c>
      <c r="BU216" s="269" t="s">
        <v>1595</v>
      </c>
      <c r="BV216" s="269" t="s">
        <v>1596</v>
      </c>
      <c r="BW216" s="271">
        <f t="shared" si="55"/>
        <v>0</v>
      </c>
      <c r="BX216" s="271">
        <f t="shared" si="56"/>
        <v>0</v>
      </c>
      <c r="BY216" s="271">
        <f t="shared" si="57"/>
        <v>0</v>
      </c>
      <c r="BZ216" s="271">
        <f t="shared" si="58"/>
        <v>0</v>
      </c>
      <c r="CA216" s="271">
        <f t="shared" si="59"/>
        <v>0</v>
      </c>
      <c r="CB216" s="271">
        <f t="shared" si="60"/>
        <v>0</v>
      </c>
      <c r="CC216" s="271">
        <f t="shared" si="61"/>
        <v>0</v>
      </c>
      <c r="CD216" s="271">
        <f t="shared" si="62"/>
        <v>0</v>
      </c>
      <c r="CE216" s="271">
        <f t="shared" si="63"/>
        <v>0</v>
      </c>
      <c r="CF216" s="271">
        <f t="shared" si="64"/>
        <v>0</v>
      </c>
      <c r="CG216" s="271">
        <f t="shared" si="65"/>
        <v>0</v>
      </c>
      <c r="CH216" s="271">
        <f t="shared" si="66"/>
        <v>0</v>
      </c>
      <c r="CI216" s="271">
        <f t="shared" si="67"/>
        <v>0</v>
      </c>
      <c r="CJ216" s="271">
        <f t="shared" si="68"/>
        <v>0</v>
      </c>
      <c r="CK216" s="271">
        <f t="shared" si="69"/>
        <v>0</v>
      </c>
    </row>
    <row r="217" spans="16:89" x14ac:dyDescent="0.25">
      <c r="P217" s="66" t="s">
        <v>481</v>
      </c>
      <c r="Q217" s="279" t="s">
        <v>15</v>
      </c>
      <c r="R217" s="66" t="s">
        <v>22</v>
      </c>
      <c r="S217" s="276" t="s">
        <v>5</v>
      </c>
      <c r="T217" s="66" t="s">
        <v>102</v>
      </c>
      <c r="U217" s="276" t="s">
        <v>103</v>
      </c>
      <c r="V217" s="276" t="s">
        <v>104</v>
      </c>
      <c r="W217" s="276" t="s">
        <v>104</v>
      </c>
      <c r="X217" s="276">
        <v>3</v>
      </c>
      <c r="Y217" s="276">
        <v>4</v>
      </c>
      <c r="Z217" s="277" t="s">
        <v>482</v>
      </c>
      <c r="AA217" s="257" t="s">
        <v>243</v>
      </c>
      <c r="AB217" s="257" t="s">
        <v>1947</v>
      </c>
      <c r="AC217" s="257" t="s">
        <v>141</v>
      </c>
      <c r="AD217" s="257" t="s">
        <v>142</v>
      </c>
      <c r="AE217" s="257" t="s">
        <v>143</v>
      </c>
      <c r="AF217" s="257" t="s">
        <v>137</v>
      </c>
      <c r="AG217" s="257" t="s">
        <v>138</v>
      </c>
      <c r="AH217" s="257" t="s">
        <v>139</v>
      </c>
      <c r="AI217" s="257" t="s">
        <v>140</v>
      </c>
      <c r="AJ217" s="257" t="s">
        <v>135</v>
      </c>
      <c r="AK217" s="257" t="s">
        <v>136</v>
      </c>
      <c r="AL217" s="257" t="s">
        <v>233</v>
      </c>
      <c r="AM217" s="87">
        <f t="shared" si="42"/>
        <v>0</v>
      </c>
      <c r="AN217" s="87">
        <f t="shared" si="43"/>
        <v>0</v>
      </c>
      <c r="AO217" s="87">
        <f t="shared" si="44"/>
        <v>0</v>
      </c>
      <c r="AP217" s="87">
        <f t="shared" si="45"/>
        <v>0</v>
      </c>
      <c r="AQ217" s="87">
        <f t="shared" si="46"/>
        <v>0</v>
      </c>
      <c r="AR217" s="87">
        <f t="shared" si="47"/>
        <v>0</v>
      </c>
      <c r="AS217" s="87">
        <f>IF(AND($AM217=1,$AN217=1,$U217="POS"),COUNTIFS($AM$113:AM217,1,$AN$113:AN217,1,$U$113:U217,"POS"),0)</f>
        <v>0</v>
      </c>
      <c r="AT217" s="87">
        <f>IF($AP217=1,COUNTIF($AP$113:AP217,1),0)</f>
        <v>0</v>
      </c>
      <c r="AU217" s="87">
        <f>IF($AO217=1,COUNTIF($AO$113:AO217,1),0)</f>
        <v>0</v>
      </c>
      <c r="AV217" s="87">
        <f t="shared" si="48"/>
        <v>0</v>
      </c>
      <c r="AW217" s="87">
        <f t="shared" si="49"/>
        <v>0</v>
      </c>
      <c r="AX217" s="87">
        <f t="shared" si="50"/>
        <v>0</v>
      </c>
      <c r="AY217" s="87">
        <f t="shared" si="51"/>
        <v>0</v>
      </c>
      <c r="AZ217" s="87">
        <f t="shared" si="52"/>
        <v>0</v>
      </c>
      <c r="BA217" s="87">
        <f t="shared" si="53"/>
        <v>0</v>
      </c>
      <c r="BB217" s="87">
        <f t="shared" si="54"/>
        <v>0</v>
      </c>
      <c r="BG217" s="84">
        <v>105</v>
      </c>
      <c r="BH217" s="267" t="s">
        <v>101</v>
      </c>
      <c r="BI217" s="268" t="s">
        <v>2192</v>
      </c>
      <c r="BJ217" s="257" t="s">
        <v>1</v>
      </c>
      <c r="BK217" s="269" t="s">
        <v>25</v>
      </c>
      <c r="BL217" s="269" t="s">
        <v>102</v>
      </c>
      <c r="BM217" s="270" t="s">
        <v>2505</v>
      </c>
      <c r="BN217" s="269" t="s">
        <v>2506</v>
      </c>
      <c r="BO217" s="269" t="s">
        <v>2507</v>
      </c>
      <c r="BP217" s="269" t="s">
        <v>244</v>
      </c>
      <c r="BQ217" s="269" t="s">
        <v>472</v>
      </c>
      <c r="BR217" s="269" t="s">
        <v>473</v>
      </c>
      <c r="BS217" s="269" t="s">
        <v>474</v>
      </c>
      <c r="BT217" s="269" t="s">
        <v>244</v>
      </c>
      <c r="BU217" s="269" t="s">
        <v>1595</v>
      </c>
      <c r="BV217" s="269" t="s">
        <v>1596</v>
      </c>
      <c r="BW217" s="271">
        <f t="shared" si="55"/>
        <v>0</v>
      </c>
      <c r="BX217" s="271">
        <f t="shared" si="56"/>
        <v>0</v>
      </c>
      <c r="BY217" s="271">
        <f t="shared" si="57"/>
        <v>0</v>
      </c>
      <c r="BZ217" s="271">
        <f t="shared" si="58"/>
        <v>0</v>
      </c>
      <c r="CA217" s="271">
        <f t="shared" si="59"/>
        <v>0</v>
      </c>
      <c r="CB217" s="271">
        <f t="shared" si="60"/>
        <v>0</v>
      </c>
      <c r="CC217" s="271">
        <f t="shared" si="61"/>
        <v>0</v>
      </c>
      <c r="CD217" s="271">
        <f t="shared" si="62"/>
        <v>0</v>
      </c>
      <c r="CE217" s="271">
        <f t="shared" si="63"/>
        <v>0</v>
      </c>
      <c r="CF217" s="271">
        <f t="shared" si="64"/>
        <v>0</v>
      </c>
      <c r="CG217" s="271">
        <f t="shared" si="65"/>
        <v>0</v>
      </c>
      <c r="CH217" s="271">
        <f t="shared" si="66"/>
        <v>0</v>
      </c>
      <c r="CI217" s="271">
        <f t="shared" si="67"/>
        <v>0</v>
      </c>
      <c r="CJ217" s="271">
        <f t="shared" si="68"/>
        <v>0</v>
      </c>
      <c r="CK217" s="271">
        <f t="shared" si="69"/>
        <v>0</v>
      </c>
    </row>
    <row r="218" spans="16:89" x14ac:dyDescent="0.25">
      <c r="P218" s="66" t="s">
        <v>483</v>
      </c>
      <c r="Q218" s="279" t="s">
        <v>15</v>
      </c>
      <c r="R218" s="66" t="s">
        <v>25</v>
      </c>
      <c r="S218" s="276" t="s">
        <v>5</v>
      </c>
      <c r="T218" s="66" t="s">
        <v>102</v>
      </c>
      <c r="U218" s="276" t="s">
        <v>103</v>
      </c>
      <c r="V218" s="276" t="s">
        <v>104</v>
      </c>
      <c r="W218" s="276" t="s">
        <v>104</v>
      </c>
      <c r="X218" s="276">
        <v>3</v>
      </c>
      <c r="Y218" s="276">
        <v>4</v>
      </c>
      <c r="Z218" s="277" t="s">
        <v>484</v>
      </c>
      <c r="AA218" s="257" t="s">
        <v>246</v>
      </c>
      <c r="AB218" s="257" t="s">
        <v>1948</v>
      </c>
      <c r="AC218" s="257" t="s">
        <v>1949</v>
      </c>
      <c r="AD218" s="257" t="s">
        <v>247</v>
      </c>
      <c r="AE218" s="257" t="s">
        <v>126</v>
      </c>
      <c r="AF218" s="257" t="s">
        <v>145</v>
      </c>
      <c r="AG218" s="257" t="s">
        <v>248</v>
      </c>
      <c r="AH218" s="257" t="s">
        <v>1950</v>
      </c>
      <c r="AI218" s="257" t="s">
        <v>1951</v>
      </c>
      <c r="AJ218" s="257" t="s">
        <v>144</v>
      </c>
      <c r="AK218" s="257" t="s">
        <v>249</v>
      </c>
      <c r="AL218" s="257" t="s">
        <v>1952</v>
      </c>
      <c r="AM218" s="87">
        <f t="shared" si="42"/>
        <v>0</v>
      </c>
      <c r="AN218" s="87">
        <f t="shared" si="43"/>
        <v>0</v>
      </c>
      <c r="AO218" s="87">
        <f t="shared" si="44"/>
        <v>0</v>
      </c>
      <c r="AP218" s="87">
        <f t="shared" si="45"/>
        <v>0</v>
      </c>
      <c r="AQ218" s="87">
        <f t="shared" si="46"/>
        <v>0</v>
      </c>
      <c r="AR218" s="87">
        <f t="shared" si="47"/>
        <v>0</v>
      </c>
      <c r="AS218" s="87">
        <f>IF(AND($AM218=1,$AN218=1,$U218="POS"),COUNTIFS($AM$113:AM218,1,$AN$113:AN218,1,$U$113:U218,"POS"),0)</f>
        <v>0</v>
      </c>
      <c r="AT218" s="87">
        <f>IF($AP218=1,COUNTIF($AP$113:AP218,1),0)</f>
        <v>0</v>
      </c>
      <c r="AU218" s="87">
        <f>IF($AO218=1,COUNTIF($AO$113:AO218,1),0)</f>
        <v>0</v>
      </c>
      <c r="AV218" s="87">
        <f t="shared" si="48"/>
        <v>0</v>
      </c>
      <c r="AW218" s="87">
        <f t="shared" si="49"/>
        <v>0</v>
      </c>
      <c r="AX218" s="87">
        <f t="shared" si="50"/>
        <v>0</v>
      </c>
      <c r="AY218" s="87">
        <f t="shared" si="51"/>
        <v>0</v>
      </c>
      <c r="AZ218" s="87">
        <f t="shared" si="52"/>
        <v>0</v>
      </c>
      <c r="BA218" s="87">
        <f t="shared" si="53"/>
        <v>0</v>
      </c>
      <c r="BB218" s="87">
        <f t="shared" si="54"/>
        <v>0</v>
      </c>
      <c r="BG218" s="84">
        <v>106</v>
      </c>
      <c r="BH218" s="267" t="s">
        <v>101</v>
      </c>
      <c r="BI218" s="268" t="s">
        <v>2192</v>
      </c>
      <c r="BJ218" s="257" t="s">
        <v>1</v>
      </c>
      <c r="BK218" s="269" t="s">
        <v>25</v>
      </c>
      <c r="BL218" s="269" t="s">
        <v>102</v>
      </c>
      <c r="BM218" s="270" t="s">
        <v>2508</v>
      </c>
      <c r="BN218" s="269" t="s">
        <v>2509</v>
      </c>
      <c r="BO218" s="269" t="s">
        <v>2510</v>
      </c>
      <c r="BP218" s="269" t="s">
        <v>244</v>
      </c>
      <c r="BQ218" s="269" t="s">
        <v>472</v>
      </c>
      <c r="BR218" s="269" t="s">
        <v>473</v>
      </c>
      <c r="BS218" s="269" t="s">
        <v>474</v>
      </c>
      <c r="BT218" s="269" t="s">
        <v>244</v>
      </c>
      <c r="BU218" s="269" t="s">
        <v>1595</v>
      </c>
      <c r="BV218" s="269" t="s">
        <v>1596</v>
      </c>
      <c r="BW218" s="271">
        <f t="shared" si="55"/>
        <v>0</v>
      </c>
      <c r="BX218" s="271">
        <f t="shared" si="56"/>
        <v>0</v>
      </c>
      <c r="BY218" s="271">
        <f t="shared" si="57"/>
        <v>0</v>
      </c>
      <c r="BZ218" s="271">
        <f t="shared" si="58"/>
        <v>0</v>
      </c>
      <c r="CA218" s="271">
        <f t="shared" si="59"/>
        <v>0</v>
      </c>
      <c r="CB218" s="271">
        <f t="shared" si="60"/>
        <v>0</v>
      </c>
      <c r="CC218" s="271">
        <f t="shared" si="61"/>
        <v>0</v>
      </c>
      <c r="CD218" s="271">
        <f t="shared" si="62"/>
        <v>0</v>
      </c>
      <c r="CE218" s="271">
        <f t="shared" si="63"/>
        <v>0</v>
      </c>
      <c r="CF218" s="271">
        <f t="shared" si="64"/>
        <v>0</v>
      </c>
      <c r="CG218" s="271">
        <f t="shared" si="65"/>
        <v>0</v>
      </c>
      <c r="CH218" s="271">
        <f t="shared" si="66"/>
        <v>0</v>
      </c>
      <c r="CI218" s="271">
        <f t="shared" si="67"/>
        <v>0</v>
      </c>
      <c r="CJ218" s="271">
        <f t="shared" si="68"/>
        <v>0</v>
      </c>
      <c r="CK218" s="271">
        <f t="shared" si="69"/>
        <v>0</v>
      </c>
    </row>
    <row r="219" spans="16:89" x14ac:dyDescent="0.25">
      <c r="P219" s="66" t="s">
        <v>485</v>
      </c>
      <c r="Q219" s="279" t="s">
        <v>15</v>
      </c>
      <c r="R219" s="66" t="s">
        <v>14</v>
      </c>
      <c r="S219" s="276" t="s">
        <v>5</v>
      </c>
      <c r="T219" s="66" t="s">
        <v>102</v>
      </c>
      <c r="U219" s="276" t="s">
        <v>103</v>
      </c>
      <c r="V219" s="276" t="s">
        <v>104</v>
      </c>
      <c r="W219" s="276" t="s">
        <v>104</v>
      </c>
      <c r="X219" s="276">
        <v>3</v>
      </c>
      <c r="Y219" s="276">
        <v>4</v>
      </c>
      <c r="Z219" s="277" t="s">
        <v>486</v>
      </c>
      <c r="AA219" s="257" t="s">
        <v>1953</v>
      </c>
      <c r="AB219" s="257" t="s">
        <v>252</v>
      </c>
      <c r="AC219" s="257" t="s">
        <v>146</v>
      </c>
      <c r="AD219" s="257" t="s">
        <v>1954</v>
      </c>
      <c r="AE219" s="257" t="s">
        <v>149</v>
      </c>
      <c r="AF219" s="257" t="s">
        <v>1955</v>
      </c>
      <c r="AG219" s="257" t="s">
        <v>148</v>
      </c>
      <c r="AH219" s="257" t="s">
        <v>150</v>
      </c>
      <c r="AI219" s="257" t="s">
        <v>253</v>
      </c>
      <c r="AJ219" s="257" t="s">
        <v>1956</v>
      </c>
      <c r="AK219" s="257" t="s">
        <v>1957</v>
      </c>
      <c r="AL219" s="257" t="s">
        <v>1958</v>
      </c>
      <c r="AM219" s="87">
        <f t="shared" si="42"/>
        <v>0</v>
      </c>
      <c r="AN219" s="87">
        <f t="shared" si="43"/>
        <v>0</v>
      </c>
      <c r="AO219" s="87">
        <f t="shared" si="44"/>
        <v>0</v>
      </c>
      <c r="AP219" s="87">
        <f t="shared" si="45"/>
        <v>0</v>
      </c>
      <c r="AQ219" s="87">
        <f t="shared" si="46"/>
        <v>0</v>
      </c>
      <c r="AR219" s="87">
        <f t="shared" si="47"/>
        <v>0</v>
      </c>
      <c r="AS219" s="87">
        <f>IF(AND($AM219=1,$AN219=1,$U219="POS"),COUNTIFS($AM$113:AM219,1,$AN$113:AN219,1,$U$113:U219,"POS"),0)</f>
        <v>0</v>
      </c>
      <c r="AT219" s="87">
        <f>IF($AP219=1,COUNTIF($AP$113:AP219,1),0)</f>
        <v>0</v>
      </c>
      <c r="AU219" s="87">
        <f>IF($AO219=1,COUNTIF($AO$113:AO219,1),0)</f>
        <v>0</v>
      </c>
      <c r="AV219" s="87">
        <f t="shared" si="48"/>
        <v>0</v>
      </c>
      <c r="AW219" s="87">
        <f t="shared" si="49"/>
        <v>0</v>
      </c>
      <c r="AX219" s="87">
        <f t="shared" si="50"/>
        <v>0</v>
      </c>
      <c r="AY219" s="87">
        <f t="shared" si="51"/>
        <v>0</v>
      </c>
      <c r="AZ219" s="87">
        <f t="shared" si="52"/>
        <v>0</v>
      </c>
      <c r="BA219" s="87">
        <f t="shared" si="53"/>
        <v>0</v>
      </c>
      <c r="BB219" s="87">
        <f t="shared" si="54"/>
        <v>0</v>
      </c>
      <c r="BG219" s="84">
        <v>107</v>
      </c>
      <c r="BH219" s="267" t="s">
        <v>101</v>
      </c>
      <c r="BI219" s="268" t="s">
        <v>2192</v>
      </c>
      <c r="BJ219" s="257" t="s">
        <v>1</v>
      </c>
      <c r="BK219" s="269" t="s">
        <v>25</v>
      </c>
      <c r="BL219" s="269" t="s">
        <v>102</v>
      </c>
      <c r="BM219" s="270" t="s">
        <v>2511</v>
      </c>
      <c r="BN219" s="269" t="s">
        <v>2512</v>
      </c>
      <c r="BO219" s="269" t="s">
        <v>2513</v>
      </c>
      <c r="BP219" s="269" t="s">
        <v>244</v>
      </c>
      <c r="BQ219" s="269" t="s">
        <v>472</v>
      </c>
      <c r="BR219" s="269" t="s">
        <v>473</v>
      </c>
      <c r="BS219" s="269" t="s">
        <v>474</v>
      </c>
      <c r="BT219" s="269" t="s">
        <v>244</v>
      </c>
      <c r="BU219" s="269" t="s">
        <v>1595</v>
      </c>
      <c r="BV219" s="269" t="s">
        <v>1596</v>
      </c>
      <c r="BW219" s="271">
        <f t="shared" si="55"/>
        <v>0</v>
      </c>
      <c r="BX219" s="271">
        <f t="shared" si="56"/>
        <v>0</v>
      </c>
      <c r="BY219" s="271">
        <f t="shared" si="57"/>
        <v>0</v>
      </c>
      <c r="BZ219" s="271">
        <f t="shared" si="58"/>
        <v>0</v>
      </c>
      <c r="CA219" s="271">
        <f t="shared" si="59"/>
        <v>0</v>
      </c>
      <c r="CB219" s="271">
        <f t="shared" si="60"/>
        <v>0</v>
      </c>
      <c r="CC219" s="271">
        <f t="shared" si="61"/>
        <v>0</v>
      </c>
      <c r="CD219" s="271">
        <f t="shared" si="62"/>
        <v>0</v>
      </c>
      <c r="CE219" s="271">
        <f t="shared" si="63"/>
        <v>0</v>
      </c>
      <c r="CF219" s="271">
        <f t="shared" si="64"/>
        <v>0</v>
      </c>
      <c r="CG219" s="271">
        <f t="shared" si="65"/>
        <v>0</v>
      </c>
      <c r="CH219" s="271">
        <f t="shared" si="66"/>
        <v>0</v>
      </c>
      <c r="CI219" s="271">
        <f t="shared" si="67"/>
        <v>0</v>
      </c>
      <c r="CJ219" s="271">
        <f t="shared" si="68"/>
        <v>0</v>
      </c>
      <c r="CK219" s="271">
        <f t="shared" si="69"/>
        <v>0</v>
      </c>
    </row>
    <row r="220" spans="16:89" x14ac:dyDescent="0.25">
      <c r="P220" s="66" t="s">
        <v>487</v>
      </c>
      <c r="Q220" s="279" t="s">
        <v>15</v>
      </c>
      <c r="R220" s="66" t="s">
        <v>26</v>
      </c>
      <c r="S220" s="276" t="s">
        <v>5</v>
      </c>
      <c r="T220" s="66" t="s">
        <v>102</v>
      </c>
      <c r="U220" s="276" t="s">
        <v>103</v>
      </c>
      <c r="V220" s="276" t="s">
        <v>104</v>
      </c>
      <c r="W220" s="276" t="s">
        <v>104</v>
      </c>
      <c r="X220" s="276">
        <v>3</v>
      </c>
      <c r="Y220" s="276">
        <v>4</v>
      </c>
      <c r="Z220" s="277" t="s">
        <v>488</v>
      </c>
      <c r="AA220" s="257" t="s">
        <v>153</v>
      </c>
      <c r="AB220" s="257" t="s">
        <v>152</v>
      </c>
      <c r="AC220" s="257" t="s">
        <v>156</v>
      </c>
      <c r="AD220" s="257" t="s">
        <v>157</v>
      </c>
      <c r="AE220" s="257" t="s">
        <v>158</v>
      </c>
      <c r="AF220" s="257" t="s">
        <v>1959</v>
      </c>
      <c r="AG220" s="257" t="s">
        <v>159</v>
      </c>
      <c r="AH220" s="257" t="s">
        <v>1960</v>
      </c>
      <c r="AI220" s="257" t="s">
        <v>256</v>
      </c>
      <c r="AJ220" s="257" t="s">
        <v>1961</v>
      </c>
      <c r="AK220" s="257" t="s">
        <v>177</v>
      </c>
      <c r="AL220" s="257" t="s">
        <v>139</v>
      </c>
      <c r="AM220" s="87">
        <f t="shared" si="42"/>
        <v>0</v>
      </c>
      <c r="AN220" s="87">
        <f t="shared" si="43"/>
        <v>0</v>
      </c>
      <c r="AO220" s="87">
        <f t="shared" si="44"/>
        <v>0</v>
      </c>
      <c r="AP220" s="87">
        <f t="shared" si="45"/>
        <v>0</v>
      </c>
      <c r="AQ220" s="87">
        <f t="shared" si="46"/>
        <v>0</v>
      </c>
      <c r="AR220" s="87">
        <f t="shared" si="47"/>
        <v>0</v>
      </c>
      <c r="AS220" s="87">
        <f>IF(AND($AM220=1,$AN220=1,$U220="POS"),COUNTIFS($AM$113:AM220,1,$AN$113:AN220,1,$U$113:U220,"POS"),0)</f>
        <v>0</v>
      </c>
      <c r="AT220" s="87">
        <f>IF($AP220=1,COUNTIF($AP$113:AP220,1),0)</f>
        <v>0</v>
      </c>
      <c r="AU220" s="87">
        <f>IF($AO220=1,COUNTIF($AO$113:AO220,1),0)</f>
        <v>0</v>
      </c>
      <c r="AV220" s="87">
        <f t="shared" si="48"/>
        <v>0</v>
      </c>
      <c r="AW220" s="87">
        <f t="shared" si="49"/>
        <v>0</v>
      </c>
      <c r="AX220" s="87">
        <f t="shared" si="50"/>
        <v>0</v>
      </c>
      <c r="AY220" s="87">
        <f t="shared" si="51"/>
        <v>0</v>
      </c>
      <c r="AZ220" s="87">
        <f t="shared" si="52"/>
        <v>0</v>
      </c>
      <c r="BA220" s="87">
        <f t="shared" si="53"/>
        <v>0</v>
      </c>
      <c r="BB220" s="87">
        <f t="shared" si="54"/>
        <v>0</v>
      </c>
      <c r="BG220" s="84">
        <v>108</v>
      </c>
      <c r="BH220" s="267" t="s">
        <v>101</v>
      </c>
      <c r="BI220" s="268" t="s">
        <v>2192</v>
      </c>
      <c r="BJ220" s="257" t="s">
        <v>1</v>
      </c>
      <c r="BK220" s="269" t="s">
        <v>25</v>
      </c>
      <c r="BL220" s="269" t="s">
        <v>102</v>
      </c>
      <c r="BM220" s="270" t="s">
        <v>2514</v>
      </c>
      <c r="BN220" s="269" t="s">
        <v>2515</v>
      </c>
      <c r="BO220" s="269" t="s">
        <v>2516</v>
      </c>
      <c r="BP220" s="269" t="s">
        <v>244</v>
      </c>
      <c r="BQ220" s="269" t="s">
        <v>472</v>
      </c>
      <c r="BR220" s="269" t="s">
        <v>473</v>
      </c>
      <c r="BS220" s="269" t="s">
        <v>474</v>
      </c>
      <c r="BT220" s="269" t="s">
        <v>244</v>
      </c>
      <c r="BU220" s="269" t="s">
        <v>1595</v>
      </c>
      <c r="BV220" s="269" t="s">
        <v>1596</v>
      </c>
      <c r="BW220" s="271">
        <f t="shared" si="55"/>
        <v>0</v>
      </c>
      <c r="BX220" s="271">
        <f t="shared" si="56"/>
        <v>0</v>
      </c>
      <c r="BY220" s="271">
        <f t="shared" si="57"/>
        <v>0</v>
      </c>
      <c r="BZ220" s="271">
        <f t="shared" si="58"/>
        <v>0</v>
      </c>
      <c r="CA220" s="271">
        <f t="shared" si="59"/>
        <v>0</v>
      </c>
      <c r="CB220" s="271">
        <f t="shared" si="60"/>
        <v>0</v>
      </c>
      <c r="CC220" s="271">
        <f t="shared" si="61"/>
        <v>0</v>
      </c>
      <c r="CD220" s="271">
        <f t="shared" si="62"/>
        <v>0</v>
      </c>
      <c r="CE220" s="271">
        <f t="shared" si="63"/>
        <v>0</v>
      </c>
      <c r="CF220" s="271">
        <f t="shared" si="64"/>
        <v>0</v>
      </c>
      <c r="CG220" s="271">
        <f t="shared" si="65"/>
        <v>0</v>
      </c>
      <c r="CH220" s="271">
        <f t="shared" si="66"/>
        <v>0</v>
      </c>
      <c r="CI220" s="271">
        <f t="shared" si="67"/>
        <v>0</v>
      </c>
      <c r="CJ220" s="271">
        <f t="shared" si="68"/>
        <v>0</v>
      </c>
      <c r="CK220" s="271">
        <f t="shared" si="69"/>
        <v>0</v>
      </c>
    </row>
    <row r="221" spans="16:89" x14ac:dyDescent="0.25">
      <c r="P221" s="66" t="s">
        <v>489</v>
      </c>
      <c r="Q221" s="279" t="s">
        <v>15</v>
      </c>
      <c r="R221" s="66" t="s">
        <v>129</v>
      </c>
      <c r="S221" s="276" t="s">
        <v>5</v>
      </c>
      <c r="T221" s="66" t="s">
        <v>102</v>
      </c>
      <c r="U221" s="276" t="s">
        <v>103</v>
      </c>
      <c r="V221" s="276" t="s">
        <v>104</v>
      </c>
      <c r="W221" s="276" t="s">
        <v>104</v>
      </c>
      <c r="X221" s="276">
        <v>3</v>
      </c>
      <c r="Y221" s="276">
        <v>4</v>
      </c>
      <c r="Z221" s="277" t="s">
        <v>490</v>
      </c>
      <c r="AA221" s="257" t="s">
        <v>1962</v>
      </c>
      <c r="AB221" s="257" t="s">
        <v>162</v>
      </c>
      <c r="AC221" s="257" t="s">
        <v>259</v>
      </c>
      <c r="AD221" s="257" t="s">
        <v>1963</v>
      </c>
      <c r="AE221" s="257" t="s">
        <v>1964</v>
      </c>
      <c r="AF221" s="257" t="s">
        <v>1965</v>
      </c>
      <c r="AG221" s="257" t="s">
        <v>125</v>
      </c>
      <c r="AH221" s="257" t="s">
        <v>126</v>
      </c>
      <c r="AI221" s="257" t="s">
        <v>1966</v>
      </c>
      <c r="AJ221" s="257" t="s">
        <v>1967</v>
      </c>
      <c r="AK221" s="257" t="s">
        <v>179</v>
      </c>
      <c r="AL221" s="257" t="s">
        <v>177</v>
      </c>
      <c r="AM221" s="87">
        <f t="shared" si="42"/>
        <v>0</v>
      </c>
      <c r="AN221" s="87">
        <f t="shared" si="43"/>
        <v>0</v>
      </c>
      <c r="AO221" s="87">
        <f t="shared" si="44"/>
        <v>0</v>
      </c>
      <c r="AP221" s="87">
        <f t="shared" si="45"/>
        <v>0</v>
      </c>
      <c r="AQ221" s="87">
        <f t="shared" si="46"/>
        <v>0</v>
      </c>
      <c r="AR221" s="87">
        <f t="shared" si="47"/>
        <v>0</v>
      </c>
      <c r="AS221" s="87">
        <f>IF(AND($AM221=1,$AN221=1,$U221="POS"),COUNTIFS($AM$113:AM221,1,$AN$113:AN221,1,$U$113:U221,"POS"),0)</f>
        <v>0</v>
      </c>
      <c r="AT221" s="87">
        <f>IF($AP221=1,COUNTIF($AP$113:AP221,1),0)</f>
        <v>0</v>
      </c>
      <c r="AU221" s="87">
        <f>IF($AO221=1,COUNTIF($AO$113:AO221,1),0)</f>
        <v>0</v>
      </c>
      <c r="AV221" s="87">
        <f t="shared" si="48"/>
        <v>0</v>
      </c>
      <c r="AW221" s="87">
        <f t="shared" si="49"/>
        <v>0</v>
      </c>
      <c r="AX221" s="87">
        <f t="shared" si="50"/>
        <v>0</v>
      </c>
      <c r="AY221" s="87">
        <f t="shared" si="51"/>
        <v>0</v>
      </c>
      <c r="AZ221" s="87">
        <f t="shared" si="52"/>
        <v>0</v>
      </c>
      <c r="BA221" s="87">
        <f t="shared" si="53"/>
        <v>0</v>
      </c>
      <c r="BB221" s="87">
        <f t="shared" si="54"/>
        <v>0</v>
      </c>
      <c r="BG221" s="84">
        <v>109</v>
      </c>
      <c r="BH221" s="267" t="s">
        <v>101</v>
      </c>
      <c r="BI221" s="268" t="s">
        <v>2192</v>
      </c>
      <c r="BJ221" s="257" t="s">
        <v>1</v>
      </c>
      <c r="BK221" s="269" t="s">
        <v>25</v>
      </c>
      <c r="BL221" s="269" t="s">
        <v>102</v>
      </c>
      <c r="BM221" s="270" t="s">
        <v>2517</v>
      </c>
      <c r="BN221" s="269" t="s">
        <v>2518</v>
      </c>
      <c r="BO221" s="269" t="s">
        <v>2519</v>
      </c>
      <c r="BP221" s="269" t="s">
        <v>244</v>
      </c>
      <c r="BQ221" s="269" t="s">
        <v>472</v>
      </c>
      <c r="BR221" s="269" t="s">
        <v>473</v>
      </c>
      <c r="BS221" s="269" t="s">
        <v>474</v>
      </c>
      <c r="BT221" s="269" t="s">
        <v>244</v>
      </c>
      <c r="BU221" s="269" t="s">
        <v>1595</v>
      </c>
      <c r="BV221" s="269" t="s">
        <v>1596</v>
      </c>
      <c r="BW221" s="271">
        <f t="shared" si="55"/>
        <v>0</v>
      </c>
      <c r="BX221" s="271">
        <f t="shared" si="56"/>
        <v>0</v>
      </c>
      <c r="BY221" s="271">
        <f t="shared" si="57"/>
        <v>0</v>
      </c>
      <c r="BZ221" s="271">
        <f t="shared" si="58"/>
        <v>0</v>
      </c>
      <c r="CA221" s="271">
        <f t="shared" si="59"/>
        <v>0</v>
      </c>
      <c r="CB221" s="271">
        <f t="shared" si="60"/>
        <v>0</v>
      </c>
      <c r="CC221" s="271">
        <f t="shared" si="61"/>
        <v>0</v>
      </c>
      <c r="CD221" s="271">
        <f t="shared" si="62"/>
        <v>0</v>
      </c>
      <c r="CE221" s="271">
        <f t="shared" si="63"/>
        <v>0</v>
      </c>
      <c r="CF221" s="271">
        <f t="shared" si="64"/>
        <v>0</v>
      </c>
      <c r="CG221" s="271">
        <f t="shared" si="65"/>
        <v>0</v>
      </c>
      <c r="CH221" s="271">
        <f t="shared" si="66"/>
        <v>0</v>
      </c>
      <c r="CI221" s="271">
        <f t="shared" si="67"/>
        <v>0</v>
      </c>
      <c r="CJ221" s="271">
        <f t="shared" si="68"/>
        <v>0</v>
      </c>
      <c r="CK221" s="271">
        <f t="shared" si="69"/>
        <v>0</v>
      </c>
    </row>
    <row r="222" spans="16:89" x14ac:dyDescent="0.25">
      <c r="P222" s="66" t="s">
        <v>491</v>
      </c>
      <c r="Q222" s="279" t="s">
        <v>15</v>
      </c>
      <c r="R222" s="66" t="s">
        <v>27</v>
      </c>
      <c r="S222" s="276" t="s">
        <v>5</v>
      </c>
      <c r="T222" s="66" t="s">
        <v>102</v>
      </c>
      <c r="U222" s="276" t="s">
        <v>103</v>
      </c>
      <c r="V222" s="276" t="s">
        <v>104</v>
      </c>
      <c r="W222" s="276" t="s">
        <v>104</v>
      </c>
      <c r="X222" s="276">
        <v>3</v>
      </c>
      <c r="Y222" s="276">
        <v>4</v>
      </c>
      <c r="Z222" s="277" t="s">
        <v>492</v>
      </c>
      <c r="AA222" s="257" t="s">
        <v>1968</v>
      </c>
      <c r="AB222" s="257" t="s">
        <v>164</v>
      </c>
      <c r="AC222" s="257" t="s">
        <v>167</v>
      </c>
      <c r="AD222" s="257" t="s">
        <v>1969</v>
      </c>
      <c r="AE222" s="257" t="s">
        <v>1970</v>
      </c>
      <c r="AF222" s="257" t="s">
        <v>1971</v>
      </c>
      <c r="AG222" s="257" t="s">
        <v>218</v>
      </c>
      <c r="AH222" s="257" t="s">
        <v>165</v>
      </c>
      <c r="AI222" s="257" t="s">
        <v>1972</v>
      </c>
      <c r="AJ222" s="257" t="s">
        <v>154</v>
      </c>
      <c r="AK222" s="257" t="s">
        <v>163</v>
      </c>
      <c r="AL222" s="257" t="s">
        <v>166</v>
      </c>
      <c r="AM222" s="87">
        <f t="shared" si="42"/>
        <v>0</v>
      </c>
      <c r="AN222" s="87">
        <f t="shared" si="43"/>
        <v>0</v>
      </c>
      <c r="AO222" s="87">
        <f t="shared" si="44"/>
        <v>0</v>
      </c>
      <c r="AP222" s="87">
        <f t="shared" si="45"/>
        <v>0</v>
      </c>
      <c r="AQ222" s="87">
        <f t="shared" si="46"/>
        <v>0</v>
      </c>
      <c r="AR222" s="87">
        <f t="shared" si="47"/>
        <v>0</v>
      </c>
      <c r="AS222" s="87">
        <f>IF(AND($AM222=1,$AN222=1,$U222="POS"),COUNTIFS($AM$113:AM222,1,$AN$113:AN222,1,$U$113:U222,"POS"),0)</f>
        <v>0</v>
      </c>
      <c r="AT222" s="87">
        <f>IF($AP222=1,COUNTIF($AP$113:AP222,1),0)</f>
        <v>0</v>
      </c>
      <c r="AU222" s="87">
        <f>IF($AO222=1,COUNTIF($AO$113:AO222,1),0)</f>
        <v>0</v>
      </c>
      <c r="AV222" s="87">
        <f t="shared" si="48"/>
        <v>0</v>
      </c>
      <c r="AW222" s="87">
        <f t="shared" si="49"/>
        <v>0</v>
      </c>
      <c r="AX222" s="87">
        <f t="shared" si="50"/>
        <v>0</v>
      </c>
      <c r="AY222" s="87">
        <f t="shared" si="51"/>
        <v>0</v>
      </c>
      <c r="AZ222" s="87">
        <f t="shared" si="52"/>
        <v>0</v>
      </c>
      <c r="BA222" s="87">
        <f t="shared" si="53"/>
        <v>0</v>
      </c>
      <c r="BB222" s="87">
        <f t="shared" si="54"/>
        <v>0</v>
      </c>
      <c r="BG222" s="84">
        <v>110</v>
      </c>
      <c r="BH222" s="267" t="s">
        <v>101</v>
      </c>
      <c r="BI222" s="268" t="s">
        <v>2192</v>
      </c>
      <c r="BJ222" s="257" t="s">
        <v>1</v>
      </c>
      <c r="BK222" s="269" t="s">
        <v>25</v>
      </c>
      <c r="BL222" s="269" t="s">
        <v>102</v>
      </c>
      <c r="BM222" s="270" t="s">
        <v>2520</v>
      </c>
      <c r="BN222" s="269" t="s">
        <v>2521</v>
      </c>
      <c r="BO222" s="269" t="s">
        <v>2522</v>
      </c>
      <c r="BP222" s="269" t="s">
        <v>244</v>
      </c>
      <c r="BQ222" s="269" t="s">
        <v>472</v>
      </c>
      <c r="BR222" s="269" t="s">
        <v>473</v>
      </c>
      <c r="BS222" s="269" t="s">
        <v>474</v>
      </c>
      <c r="BT222" s="269" t="s">
        <v>244</v>
      </c>
      <c r="BU222" s="269" t="s">
        <v>1595</v>
      </c>
      <c r="BV222" s="269" t="s">
        <v>1596</v>
      </c>
      <c r="BW222" s="271">
        <f t="shared" si="55"/>
        <v>0</v>
      </c>
      <c r="BX222" s="271">
        <f t="shared" si="56"/>
        <v>0</v>
      </c>
      <c r="BY222" s="271">
        <f t="shared" si="57"/>
        <v>0</v>
      </c>
      <c r="BZ222" s="271">
        <f t="shared" si="58"/>
        <v>0</v>
      </c>
      <c r="CA222" s="271">
        <f t="shared" si="59"/>
        <v>0</v>
      </c>
      <c r="CB222" s="271">
        <f t="shared" si="60"/>
        <v>0</v>
      </c>
      <c r="CC222" s="271">
        <f t="shared" si="61"/>
        <v>0</v>
      </c>
      <c r="CD222" s="271">
        <f t="shared" si="62"/>
        <v>0</v>
      </c>
      <c r="CE222" s="271">
        <f t="shared" si="63"/>
        <v>0</v>
      </c>
      <c r="CF222" s="271">
        <f t="shared" si="64"/>
        <v>0</v>
      </c>
      <c r="CG222" s="271">
        <f t="shared" si="65"/>
        <v>0</v>
      </c>
      <c r="CH222" s="271">
        <f t="shared" si="66"/>
        <v>0</v>
      </c>
      <c r="CI222" s="271">
        <f t="shared" si="67"/>
        <v>0</v>
      </c>
      <c r="CJ222" s="271">
        <f t="shared" si="68"/>
        <v>0</v>
      </c>
      <c r="CK222" s="271">
        <f t="shared" si="69"/>
        <v>0</v>
      </c>
    </row>
    <row r="223" spans="16:89" x14ac:dyDescent="0.25">
      <c r="P223" s="66" t="s">
        <v>493</v>
      </c>
      <c r="Q223" s="279" t="s">
        <v>15</v>
      </c>
      <c r="R223" s="66" t="s">
        <v>31</v>
      </c>
      <c r="S223" s="276" t="s">
        <v>5</v>
      </c>
      <c r="T223" s="66" t="s">
        <v>130</v>
      </c>
      <c r="U223" s="276" t="s">
        <v>103</v>
      </c>
      <c r="V223" s="276" t="s">
        <v>104</v>
      </c>
      <c r="W223" s="276" t="s">
        <v>104</v>
      </c>
      <c r="X223" s="276">
        <v>3</v>
      </c>
      <c r="Y223" s="276">
        <v>4</v>
      </c>
      <c r="Z223" s="277" t="s">
        <v>494</v>
      </c>
      <c r="AA223" s="257" t="s">
        <v>170</v>
      </c>
      <c r="AB223" s="257" t="s">
        <v>132</v>
      </c>
      <c r="AC223" s="257" t="s">
        <v>131</v>
      </c>
      <c r="AD223" s="257" t="s">
        <v>171</v>
      </c>
      <c r="AE223" s="257" t="s">
        <v>264</v>
      </c>
      <c r="AF223" s="257" t="s">
        <v>133</v>
      </c>
      <c r="AG223" s="257" t="s">
        <v>122</v>
      </c>
      <c r="AH223" s="257" t="s">
        <v>123</v>
      </c>
      <c r="AI223" s="257" t="s">
        <v>1973</v>
      </c>
      <c r="AJ223" s="257" t="s">
        <v>134</v>
      </c>
      <c r="AK223" s="257" t="s">
        <v>172</v>
      </c>
      <c r="AL223" s="257" t="s">
        <v>168</v>
      </c>
      <c r="AM223" s="87">
        <f t="shared" si="42"/>
        <v>0</v>
      </c>
      <c r="AN223" s="87">
        <f t="shared" si="43"/>
        <v>0</v>
      </c>
      <c r="AO223" s="87">
        <f t="shared" si="44"/>
        <v>0</v>
      </c>
      <c r="AP223" s="87">
        <f t="shared" si="45"/>
        <v>0</v>
      </c>
      <c r="AQ223" s="87">
        <f t="shared" si="46"/>
        <v>0</v>
      </c>
      <c r="AR223" s="87">
        <f t="shared" si="47"/>
        <v>0</v>
      </c>
      <c r="AS223" s="87">
        <f>IF(AND($AM223=1,$AN223=1,$U223="POS"),COUNTIFS($AM$113:AM223,1,$AN$113:AN223,1,$U$113:U223,"POS"),0)</f>
        <v>0</v>
      </c>
      <c r="AT223" s="87">
        <f>IF($AP223=1,COUNTIF($AP$113:AP223,1),0)</f>
        <v>0</v>
      </c>
      <c r="AU223" s="87">
        <f>IF($AO223=1,COUNTIF($AO$113:AO223,1),0)</f>
        <v>0</v>
      </c>
      <c r="AV223" s="87">
        <f t="shared" si="48"/>
        <v>0</v>
      </c>
      <c r="AW223" s="87">
        <f t="shared" si="49"/>
        <v>0</v>
      </c>
      <c r="AX223" s="87">
        <f t="shared" si="50"/>
        <v>0</v>
      </c>
      <c r="AY223" s="87">
        <f t="shared" si="51"/>
        <v>0</v>
      </c>
      <c r="AZ223" s="87">
        <f t="shared" si="52"/>
        <v>0</v>
      </c>
      <c r="BA223" s="87">
        <f t="shared" si="53"/>
        <v>0</v>
      </c>
      <c r="BB223" s="87">
        <f t="shared" si="54"/>
        <v>0</v>
      </c>
      <c r="BG223" s="84">
        <v>111</v>
      </c>
      <c r="BH223" s="267" t="s">
        <v>101</v>
      </c>
      <c r="BI223" s="268" t="s">
        <v>2192</v>
      </c>
      <c r="BJ223" s="257" t="s">
        <v>4</v>
      </c>
      <c r="BK223" s="269" t="s">
        <v>25</v>
      </c>
      <c r="BL223" s="269" t="s">
        <v>102</v>
      </c>
      <c r="BM223" s="270" t="s">
        <v>2523</v>
      </c>
      <c r="BN223" s="269" t="s">
        <v>2524</v>
      </c>
      <c r="BO223" s="269" t="s">
        <v>2525</v>
      </c>
      <c r="BP223" s="269" t="s">
        <v>244</v>
      </c>
      <c r="BQ223" s="269" t="s">
        <v>472</v>
      </c>
      <c r="BR223" s="269" t="s">
        <v>473</v>
      </c>
      <c r="BS223" s="269" t="s">
        <v>474</v>
      </c>
      <c r="BT223" s="269" t="s">
        <v>244</v>
      </c>
      <c r="BU223" s="269" t="s">
        <v>1595</v>
      </c>
      <c r="BV223" s="269" t="s">
        <v>1596</v>
      </c>
      <c r="BW223" s="271">
        <f t="shared" si="55"/>
        <v>0</v>
      </c>
      <c r="BX223" s="271">
        <f t="shared" si="56"/>
        <v>0</v>
      </c>
      <c r="BY223" s="271">
        <f t="shared" si="57"/>
        <v>0</v>
      </c>
      <c r="BZ223" s="271">
        <f t="shared" si="58"/>
        <v>0</v>
      </c>
      <c r="CA223" s="271">
        <f t="shared" si="59"/>
        <v>0</v>
      </c>
      <c r="CB223" s="271">
        <f t="shared" si="60"/>
        <v>0</v>
      </c>
      <c r="CC223" s="271">
        <f t="shared" si="61"/>
        <v>0</v>
      </c>
      <c r="CD223" s="271">
        <f t="shared" si="62"/>
        <v>0</v>
      </c>
      <c r="CE223" s="271">
        <f t="shared" si="63"/>
        <v>0</v>
      </c>
      <c r="CF223" s="271">
        <f t="shared" si="64"/>
        <v>0</v>
      </c>
      <c r="CG223" s="271">
        <f t="shared" si="65"/>
        <v>0</v>
      </c>
      <c r="CH223" s="271">
        <f t="shared" si="66"/>
        <v>0</v>
      </c>
      <c r="CI223" s="271">
        <f t="shared" si="67"/>
        <v>0</v>
      </c>
      <c r="CJ223" s="271">
        <f t="shared" si="68"/>
        <v>0</v>
      </c>
      <c r="CK223" s="271">
        <f t="shared" si="69"/>
        <v>0</v>
      </c>
    </row>
    <row r="224" spans="16:89" x14ac:dyDescent="0.25">
      <c r="P224" s="66" t="s">
        <v>495</v>
      </c>
      <c r="Q224" s="279" t="s">
        <v>15</v>
      </c>
      <c r="R224" s="66" t="s">
        <v>32</v>
      </c>
      <c r="S224" s="276" t="s">
        <v>5</v>
      </c>
      <c r="T224" s="66" t="s">
        <v>130</v>
      </c>
      <c r="U224" s="276" t="s">
        <v>103</v>
      </c>
      <c r="V224" s="276" t="s">
        <v>104</v>
      </c>
      <c r="W224" s="276" t="s">
        <v>104</v>
      </c>
      <c r="X224" s="276">
        <v>3</v>
      </c>
      <c r="Y224" s="276">
        <v>4</v>
      </c>
      <c r="Z224" s="277" t="s">
        <v>496</v>
      </c>
      <c r="AA224" s="257" t="s">
        <v>176</v>
      </c>
      <c r="AB224" s="257" t="s">
        <v>1974</v>
      </c>
      <c r="AC224" s="257" t="s">
        <v>287</v>
      </c>
      <c r="AD224" s="257" t="s">
        <v>178</v>
      </c>
      <c r="AE224" s="257" t="s">
        <v>174</v>
      </c>
      <c r="AF224" s="257" t="s">
        <v>173</v>
      </c>
      <c r="AG224" s="257" t="s">
        <v>1975</v>
      </c>
      <c r="AH224" s="257" t="s">
        <v>1976</v>
      </c>
      <c r="AI224" s="257" t="s">
        <v>145</v>
      </c>
      <c r="AJ224" s="257" t="s">
        <v>182</v>
      </c>
      <c r="AK224" s="257" t="s">
        <v>181</v>
      </c>
      <c r="AL224" s="257" t="s">
        <v>179</v>
      </c>
      <c r="AM224" s="87">
        <f t="shared" si="42"/>
        <v>0</v>
      </c>
      <c r="AN224" s="87">
        <f t="shared" si="43"/>
        <v>0</v>
      </c>
      <c r="AO224" s="87">
        <f t="shared" si="44"/>
        <v>0</v>
      </c>
      <c r="AP224" s="87">
        <f t="shared" si="45"/>
        <v>0</v>
      </c>
      <c r="AQ224" s="87">
        <f t="shared" si="46"/>
        <v>0</v>
      </c>
      <c r="AR224" s="87">
        <f t="shared" si="47"/>
        <v>0</v>
      </c>
      <c r="AS224" s="87">
        <f>IF(AND($AM224=1,$AN224=1,$U224="POS"),COUNTIFS($AM$113:AM224,1,$AN$113:AN224,1,$U$113:U224,"POS"),0)</f>
        <v>0</v>
      </c>
      <c r="AT224" s="87">
        <f>IF($AP224=1,COUNTIF($AP$113:AP224,1),0)</f>
        <v>0</v>
      </c>
      <c r="AU224" s="87">
        <f>IF($AO224=1,COUNTIF($AO$113:AO224,1),0)</f>
        <v>0</v>
      </c>
      <c r="AV224" s="87">
        <f t="shared" si="48"/>
        <v>0</v>
      </c>
      <c r="AW224" s="87">
        <f t="shared" si="49"/>
        <v>0</v>
      </c>
      <c r="AX224" s="87">
        <f t="shared" si="50"/>
        <v>0</v>
      </c>
      <c r="AY224" s="87">
        <f t="shared" si="51"/>
        <v>0</v>
      </c>
      <c r="AZ224" s="87">
        <f t="shared" si="52"/>
        <v>0</v>
      </c>
      <c r="BA224" s="87">
        <f t="shared" si="53"/>
        <v>0</v>
      </c>
      <c r="BB224" s="87">
        <f t="shared" si="54"/>
        <v>0</v>
      </c>
      <c r="BG224" s="84">
        <v>112</v>
      </c>
      <c r="BH224" s="267" t="s">
        <v>101</v>
      </c>
      <c r="BI224" s="268" t="s">
        <v>2192</v>
      </c>
      <c r="BJ224" s="257" t="s">
        <v>4</v>
      </c>
      <c r="BK224" s="269" t="s">
        <v>25</v>
      </c>
      <c r="BL224" s="269" t="s">
        <v>102</v>
      </c>
      <c r="BM224" s="270" t="s">
        <v>2526</v>
      </c>
      <c r="BN224" s="269" t="s">
        <v>2527</v>
      </c>
      <c r="BO224" s="269" t="s">
        <v>2528</v>
      </c>
      <c r="BP224" s="269" t="s">
        <v>244</v>
      </c>
      <c r="BQ224" s="269" t="s">
        <v>472</v>
      </c>
      <c r="BR224" s="269" t="s">
        <v>473</v>
      </c>
      <c r="BS224" s="269" t="s">
        <v>474</v>
      </c>
      <c r="BT224" s="269" t="s">
        <v>244</v>
      </c>
      <c r="BU224" s="269" t="s">
        <v>1595</v>
      </c>
      <c r="BV224" s="269" t="s">
        <v>1596</v>
      </c>
      <c r="BW224" s="271">
        <f t="shared" si="55"/>
        <v>0</v>
      </c>
      <c r="BX224" s="271">
        <f t="shared" si="56"/>
        <v>0</v>
      </c>
      <c r="BY224" s="271">
        <f t="shared" si="57"/>
        <v>0</v>
      </c>
      <c r="BZ224" s="271">
        <f t="shared" si="58"/>
        <v>0</v>
      </c>
      <c r="CA224" s="271">
        <f t="shared" si="59"/>
        <v>0</v>
      </c>
      <c r="CB224" s="271">
        <f t="shared" si="60"/>
        <v>0</v>
      </c>
      <c r="CC224" s="271">
        <f t="shared" si="61"/>
        <v>0</v>
      </c>
      <c r="CD224" s="271">
        <f t="shared" si="62"/>
        <v>0</v>
      </c>
      <c r="CE224" s="271">
        <f t="shared" si="63"/>
        <v>0</v>
      </c>
      <c r="CF224" s="271">
        <f t="shared" si="64"/>
        <v>0</v>
      </c>
      <c r="CG224" s="271">
        <f t="shared" si="65"/>
        <v>0</v>
      </c>
      <c r="CH224" s="271">
        <f t="shared" si="66"/>
        <v>0</v>
      </c>
      <c r="CI224" s="271">
        <f t="shared" si="67"/>
        <v>0</v>
      </c>
      <c r="CJ224" s="271">
        <f t="shared" si="68"/>
        <v>0</v>
      </c>
      <c r="CK224" s="271">
        <f t="shared" si="69"/>
        <v>0</v>
      </c>
    </row>
    <row r="225" spans="16:89" x14ac:dyDescent="0.25">
      <c r="P225" s="66" t="s">
        <v>497</v>
      </c>
      <c r="Q225" s="279" t="s">
        <v>15</v>
      </c>
      <c r="R225" s="66" t="s">
        <v>34</v>
      </c>
      <c r="S225" s="276" t="s">
        <v>5</v>
      </c>
      <c r="T225" s="66" t="s">
        <v>130</v>
      </c>
      <c r="U225" s="276" t="s">
        <v>103</v>
      </c>
      <c r="V225" s="276" t="s">
        <v>104</v>
      </c>
      <c r="W225" s="276" t="s">
        <v>104</v>
      </c>
      <c r="X225" s="276">
        <v>3</v>
      </c>
      <c r="Y225" s="276">
        <v>4</v>
      </c>
      <c r="Z225" s="277" t="s">
        <v>498</v>
      </c>
      <c r="AA225" s="257" t="s">
        <v>1977</v>
      </c>
      <c r="AB225" s="257" t="s">
        <v>1978</v>
      </c>
      <c r="AC225" s="257" t="s">
        <v>1979</v>
      </c>
      <c r="AD225" s="257" t="s">
        <v>183</v>
      </c>
      <c r="AE225" s="257" t="s">
        <v>184</v>
      </c>
      <c r="AF225" s="257" t="s">
        <v>1980</v>
      </c>
      <c r="AG225" s="257" t="s">
        <v>185</v>
      </c>
      <c r="AH225" s="257" t="s">
        <v>186</v>
      </c>
      <c r="AI225" s="257" t="s">
        <v>187</v>
      </c>
      <c r="AJ225" s="257" t="s">
        <v>188</v>
      </c>
      <c r="AK225" s="257" t="s">
        <v>1981</v>
      </c>
      <c r="AL225" s="257" t="s">
        <v>1982</v>
      </c>
      <c r="AM225" s="87">
        <f t="shared" si="42"/>
        <v>0</v>
      </c>
      <c r="AN225" s="87">
        <f t="shared" si="43"/>
        <v>0</v>
      </c>
      <c r="AO225" s="87">
        <f t="shared" si="44"/>
        <v>0</v>
      </c>
      <c r="AP225" s="87">
        <f t="shared" si="45"/>
        <v>0</v>
      </c>
      <c r="AQ225" s="87">
        <f t="shared" si="46"/>
        <v>0</v>
      </c>
      <c r="AR225" s="87">
        <f t="shared" si="47"/>
        <v>0</v>
      </c>
      <c r="AS225" s="87">
        <f>IF(AND($AM225=1,$AN225=1,$U225="POS"),COUNTIFS($AM$113:AM225,1,$AN$113:AN225,1,$U$113:U225,"POS"),0)</f>
        <v>0</v>
      </c>
      <c r="AT225" s="87">
        <f>IF($AP225=1,COUNTIF($AP$113:AP225,1),0)</f>
        <v>0</v>
      </c>
      <c r="AU225" s="87">
        <f>IF($AO225=1,COUNTIF($AO$113:AO225,1),0)</f>
        <v>0</v>
      </c>
      <c r="AV225" s="87">
        <f t="shared" si="48"/>
        <v>0</v>
      </c>
      <c r="AW225" s="87">
        <f t="shared" si="49"/>
        <v>0</v>
      </c>
      <c r="AX225" s="87">
        <f t="shared" si="50"/>
        <v>0</v>
      </c>
      <c r="AY225" s="87">
        <f t="shared" si="51"/>
        <v>0</v>
      </c>
      <c r="AZ225" s="87">
        <f t="shared" si="52"/>
        <v>0</v>
      </c>
      <c r="BA225" s="87">
        <f t="shared" si="53"/>
        <v>0</v>
      </c>
      <c r="BB225" s="87">
        <f t="shared" si="54"/>
        <v>0</v>
      </c>
      <c r="BG225" s="84">
        <v>113</v>
      </c>
      <c r="BH225" s="267" t="s">
        <v>101</v>
      </c>
      <c r="BI225" s="268" t="s">
        <v>2192</v>
      </c>
      <c r="BJ225" s="257" t="s">
        <v>4</v>
      </c>
      <c r="BK225" s="269" t="s">
        <v>25</v>
      </c>
      <c r="BL225" s="269" t="s">
        <v>102</v>
      </c>
      <c r="BM225" s="270" t="s">
        <v>2529</v>
      </c>
      <c r="BN225" s="269" t="s">
        <v>2530</v>
      </c>
      <c r="BO225" s="269" t="s">
        <v>2531</v>
      </c>
      <c r="BP225" s="269" t="s">
        <v>244</v>
      </c>
      <c r="BQ225" s="269" t="s">
        <v>472</v>
      </c>
      <c r="BR225" s="269" t="s">
        <v>473</v>
      </c>
      <c r="BS225" s="269" t="s">
        <v>474</v>
      </c>
      <c r="BT225" s="269" t="s">
        <v>244</v>
      </c>
      <c r="BU225" s="269" t="s">
        <v>1595</v>
      </c>
      <c r="BV225" s="269" t="s">
        <v>1596</v>
      </c>
      <c r="BW225" s="271">
        <f t="shared" si="55"/>
        <v>0</v>
      </c>
      <c r="BX225" s="271">
        <f t="shared" si="56"/>
        <v>0</v>
      </c>
      <c r="BY225" s="271">
        <f t="shared" si="57"/>
        <v>0</v>
      </c>
      <c r="BZ225" s="271">
        <f t="shared" si="58"/>
        <v>0</v>
      </c>
      <c r="CA225" s="271">
        <f t="shared" si="59"/>
        <v>0</v>
      </c>
      <c r="CB225" s="271">
        <f t="shared" si="60"/>
        <v>0</v>
      </c>
      <c r="CC225" s="271">
        <f t="shared" si="61"/>
        <v>0</v>
      </c>
      <c r="CD225" s="271">
        <f t="shared" si="62"/>
        <v>0</v>
      </c>
      <c r="CE225" s="271">
        <f t="shared" si="63"/>
        <v>0</v>
      </c>
      <c r="CF225" s="271">
        <f t="shared" si="64"/>
        <v>0</v>
      </c>
      <c r="CG225" s="271">
        <f t="shared" si="65"/>
        <v>0</v>
      </c>
      <c r="CH225" s="271">
        <f t="shared" si="66"/>
        <v>0</v>
      </c>
      <c r="CI225" s="271">
        <f t="shared" si="67"/>
        <v>0</v>
      </c>
      <c r="CJ225" s="271">
        <f t="shared" si="68"/>
        <v>0</v>
      </c>
      <c r="CK225" s="271">
        <f t="shared" si="69"/>
        <v>0</v>
      </c>
    </row>
    <row r="226" spans="16:89" x14ac:dyDescent="0.25">
      <c r="P226" s="66" t="s">
        <v>499</v>
      </c>
      <c r="Q226" s="279" t="s">
        <v>15</v>
      </c>
      <c r="R226" s="66" t="s">
        <v>33</v>
      </c>
      <c r="S226" s="276" t="s">
        <v>5</v>
      </c>
      <c r="T226" s="66" t="s">
        <v>155</v>
      </c>
      <c r="U226" s="276" t="s">
        <v>103</v>
      </c>
      <c r="V226" s="276" t="s">
        <v>104</v>
      </c>
      <c r="W226" s="276" t="s">
        <v>104</v>
      </c>
      <c r="X226" s="276">
        <v>3</v>
      </c>
      <c r="Y226" s="276">
        <v>4</v>
      </c>
      <c r="Z226" s="277" t="s">
        <v>500</v>
      </c>
      <c r="AA226" s="257" t="s">
        <v>188</v>
      </c>
      <c r="AB226" s="257" t="s">
        <v>1983</v>
      </c>
      <c r="AC226" s="257" t="s">
        <v>189</v>
      </c>
      <c r="AD226" s="257" t="s">
        <v>190</v>
      </c>
      <c r="AE226" s="257" t="s">
        <v>191</v>
      </c>
      <c r="AF226" s="257" t="s">
        <v>192</v>
      </c>
      <c r="AG226" s="257" t="s">
        <v>193</v>
      </c>
      <c r="AH226" s="257" t="s">
        <v>194</v>
      </c>
      <c r="AI226" s="257" t="s">
        <v>212</v>
      </c>
      <c r="AJ226" s="257" t="s">
        <v>217</v>
      </c>
      <c r="AK226" s="257" t="s">
        <v>1957</v>
      </c>
      <c r="AL226" s="257" t="s">
        <v>115</v>
      </c>
      <c r="AM226" s="87">
        <f t="shared" si="42"/>
        <v>0</v>
      </c>
      <c r="AN226" s="87">
        <f t="shared" si="43"/>
        <v>0</v>
      </c>
      <c r="AO226" s="87">
        <f t="shared" si="44"/>
        <v>0</v>
      </c>
      <c r="AP226" s="87">
        <f t="shared" si="45"/>
        <v>0</v>
      </c>
      <c r="AQ226" s="87">
        <f t="shared" si="46"/>
        <v>0</v>
      </c>
      <c r="AR226" s="87">
        <f t="shared" si="47"/>
        <v>0</v>
      </c>
      <c r="AS226" s="87">
        <f>IF(AND($AM226=1,$AN226=1,$U226="POS"),COUNTIFS($AM$113:AM226,1,$AN$113:AN226,1,$U$113:U226,"POS"),0)</f>
        <v>0</v>
      </c>
      <c r="AT226" s="87">
        <f>IF($AP226=1,COUNTIF($AP$113:AP226,1),0)</f>
        <v>0</v>
      </c>
      <c r="AU226" s="87">
        <f>IF($AO226=1,COUNTIF($AO$113:AO226,1),0)</f>
        <v>0</v>
      </c>
      <c r="AV226" s="87">
        <f t="shared" si="48"/>
        <v>0</v>
      </c>
      <c r="AW226" s="87">
        <f t="shared" si="49"/>
        <v>0</v>
      </c>
      <c r="AX226" s="87">
        <f t="shared" si="50"/>
        <v>0</v>
      </c>
      <c r="AY226" s="87">
        <f t="shared" si="51"/>
        <v>0</v>
      </c>
      <c r="AZ226" s="87">
        <f t="shared" si="52"/>
        <v>0</v>
      </c>
      <c r="BA226" s="87">
        <f t="shared" si="53"/>
        <v>0</v>
      </c>
      <c r="BB226" s="87">
        <f t="shared" si="54"/>
        <v>0</v>
      </c>
      <c r="BG226" s="84">
        <v>114</v>
      </c>
      <c r="BH226" s="267" t="s">
        <v>101</v>
      </c>
      <c r="BI226" s="268" t="s">
        <v>2192</v>
      </c>
      <c r="BJ226" s="257" t="s">
        <v>4</v>
      </c>
      <c r="BK226" s="269" t="s">
        <v>25</v>
      </c>
      <c r="BL226" s="269" t="s">
        <v>102</v>
      </c>
      <c r="BM226" s="270" t="s">
        <v>2532</v>
      </c>
      <c r="BN226" s="269" t="s">
        <v>2533</v>
      </c>
      <c r="BO226" s="269" t="s">
        <v>2534</v>
      </c>
      <c r="BP226" s="269" t="s">
        <v>244</v>
      </c>
      <c r="BQ226" s="269" t="s">
        <v>472</v>
      </c>
      <c r="BR226" s="269" t="s">
        <v>473</v>
      </c>
      <c r="BS226" s="269" t="s">
        <v>474</v>
      </c>
      <c r="BT226" s="269" t="s">
        <v>244</v>
      </c>
      <c r="BU226" s="269" t="s">
        <v>1595</v>
      </c>
      <c r="BV226" s="269" t="s">
        <v>1596</v>
      </c>
      <c r="BW226" s="271">
        <f t="shared" si="55"/>
        <v>0</v>
      </c>
      <c r="BX226" s="271">
        <f t="shared" si="56"/>
        <v>0</v>
      </c>
      <c r="BY226" s="271">
        <f t="shared" si="57"/>
        <v>0</v>
      </c>
      <c r="BZ226" s="271">
        <f t="shared" si="58"/>
        <v>0</v>
      </c>
      <c r="CA226" s="271">
        <f t="shared" si="59"/>
        <v>0</v>
      </c>
      <c r="CB226" s="271">
        <f t="shared" si="60"/>
        <v>0</v>
      </c>
      <c r="CC226" s="271">
        <f t="shared" si="61"/>
        <v>0</v>
      </c>
      <c r="CD226" s="271">
        <f t="shared" si="62"/>
        <v>0</v>
      </c>
      <c r="CE226" s="271">
        <f t="shared" si="63"/>
        <v>0</v>
      </c>
      <c r="CF226" s="271">
        <f t="shared" si="64"/>
        <v>0</v>
      </c>
      <c r="CG226" s="271">
        <f t="shared" si="65"/>
        <v>0</v>
      </c>
      <c r="CH226" s="271">
        <f t="shared" si="66"/>
        <v>0</v>
      </c>
      <c r="CI226" s="271">
        <f t="shared" si="67"/>
        <v>0</v>
      </c>
      <c r="CJ226" s="271">
        <f t="shared" si="68"/>
        <v>0</v>
      </c>
      <c r="CK226" s="271">
        <f t="shared" si="69"/>
        <v>0</v>
      </c>
    </row>
    <row r="227" spans="16:89" x14ac:dyDescent="0.25">
      <c r="P227" s="66" t="s">
        <v>501</v>
      </c>
      <c r="Q227" s="279" t="s">
        <v>15</v>
      </c>
      <c r="R227" s="66" t="s">
        <v>160</v>
      </c>
      <c r="S227" s="276" t="s">
        <v>5</v>
      </c>
      <c r="T227" s="66" t="s">
        <v>109</v>
      </c>
      <c r="U227" s="276" t="s">
        <v>103</v>
      </c>
      <c r="V227" s="276" t="s">
        <v>104</v>
      </c>
      <c r="W227" s="276" t="s">
        <v>104</v>
      </c>
      <c r="X227" s="276">
        <v>3</v>
      </c>
      <c r="Y227" s="276">
        <v>4</v>
      </c>
      <c r="Z227" s="277" t="s">
        <v>502</v>
      </c>
      <c r="AA227" s="257" t="s">
        <v>273</v>
      </c>
      <c r="AB227" s="257" t="s">
        <v>196</v>
      </c>
      <c r="AC227" s="257" t="s">
        <v>274</v>
      </c>
      <c r="AD227" s="257" t="s">
        <v>275</v>
      </c>
      <c r="AE227" s="257" t="s">
        <v>276</v>
      </c>
      <c r="AF227" s="257" t="s">
        <v>1984</v>
      </c>
      <c r="AG227" s="257" t="s">
        <v>195</v>
      </c>
      <c r="AH227" s="257" t="s">
        <v>1985</v>
      </c>
      <c r="AI227" s="257" t="s">
        <v>1986</v>
      </c>
      <c r="AJ227" s="257" t="s">
        <v>1987</v>
      </c>
      <c r="AK227" s="257" t="s">
        <v>1988</v>
      </c>
      <c r="AL227" s="257" t="s">
        <v>1989</v>
      </c>
      <c r="AM227" s="87">
        <f t="shared" si="42"/>
        <v>0</v>
      </c>
      <c r="AN227" s="87">
        <f t="shared" si="43"/>
        <v>0</v>
      </c>
      <c r="AO227" s="87">
        <f t="shared" si="44"/>
        <v>0</v>
      </c>
      <c r="AP227" s="87">
        <f t="shared" si="45"/>
        <v>0</v>
      </c>
      <c r="AQ227" s="87">
        <f t="shared" si="46"/>
        <v>0</v>
      </c>
      <c r="AR227" s="87">
        <f t="shared" si="47"/>
        <v>0</v>
      </c>
      <c r="AS227" s="87">
        <f>IF(AND($AM227=1,$AN227=1,$U227="POS"),COUNTIFS($AM$113:AM227,1,$AN$113:AN227,1,$U$113:U227,"POS"),0)</f>
        <v>0</v>
      </c>
      <c r="AT227" s="87">
        <f>IF($AP227=1,COUNTIF($AP$113:AP227,1),0)</f>
        <v>0</v>
      </c>
      <c r="AU227" s="87">
        <f>IF($AO227=1,COUNTIF($AO$113:AO227,1),0)</f>
        <v>0</v>
      </c>
      <c r="AV227" s="87">
        <f t="shared" si="48"/>
        <v>0</v>
      </c>
      <c r="AW227" s="87">
        <f t="shared" si="49"/>
        <v>0</v>
      </c>
      <c r="AX227" s="87">
        <f t="shared" si="50"/>
        <v>0</v>
      </c>
      <c r="AY227" s="87">
        <f t="shared" si="51"/>
        <v>0</v>
      </c>
      <c r="AZ227" s="87">
        <f t="shared" si="52"/>
        <v>0</v>
      </c>
      <c r="BA227" s="87">
        <f t="shared" si="53"/>
        <v>0</v>
      </c>
      <c r="BB227" s="87">
        <f t="shared" si="54"/>
        <v>0</v>
      </c>
      <c r="BG227" s="84">
        <v>115</v>
      </c>
      <c r="BH227" s="267" t="s">
        <v>101</v>
      </c>
      <c r="BI227" s="268" t="s">
        <v>2192</v>
      </c>
      <c r="BJ227" s="257" t="s">
        <v>4</v>
      </c>
      <c r="BK227" s="269" t="s">
        <v>25</v>
      </c>
      <c r="BL227" s="269" t="s">
        <v>102</v>
      </c>
      <c r="BM227" s="270" t="s">
        <v>2535</v>
      </c>
      <c r="BN227" s="269" t="s">
        <v>2536</v>
      </c>
      <c r="BO227" s="269" t="s">
        <v>2537</v>
      </c>
      <c r="BP227" s="269" t="s">
        <v>244</v>
      </c>
      <c r="BQ227" s="269" t="s">
        <v>472</v>
      </c>
      <c r="BR227" s="269" t="s">
        <v>473</v>
      </c>
      <c r="BS227" s="269" t="s">
        <v>474</v>
      </c>
      <c r="BT227" s="269" t="s">
        <v>244</v>
      </c>
      <c r="BU227" s="269" t="s">
        <v>1595</v>
      </c>
      <c r="BV227" s="269" t="s">
        <v>1596</v>
      </c>
      <c r="BW227" s="271">
        <f t="shared" si="55"/>
        <v>0</v>
      </c>
      <c r="BX227" s="271">
        <f t="shared" si="56"/>
        <v>0</v>
      </c>
      <c r="BY227" s="271">
        <f t="shared" si="57"/>
        <v>0</v>
      </c>
      <c r="BZ227" s="271">
        <f t="shared" si="58"/>
        <v>0</v>
      </c>
      <c r="CA227" s="271">
        <f t="shared" si="59"/>
        <v>0</v>
      </c>
      <c r="CB227" s="271">
        <f t="shared" si="60"/>
        <v>0</v>
      </c>
      <c r="CC227" s="271">
        <f t="shared" si="61"/>
        <v>0</v>
      </c>
      <c r="CD227" s="271">
        <f t="shared" si="62"/>
        <v>0</v>
      </c>
      <c r="CE227" s="271">
        <f t="shared" si="63"/>
        <v>0</v>
      </c>
      <c r="CF227" s="271">
        <f t="shared" si="64"/>
        <v>0</v>
      </c>
      <c r="CG227" s="271">
        <f t="shared" si="65"/>
        <v>0</v>
      </c>
      <c r="CH227" s="271">
        <f t="shared" si="66"/>
        <v>0</v>
      </c>
      <c r="CI227" s="271">
        <f t="shared" si="67"/>
        <v>0</v>
      </c>
      <c r="CJ227" s="271">
        <f t="shared" si="68"/>
        <v>0</v>
      </c>
      <c r="CK227" s="271">
        <f t="shared" si="69"/>
        <v>0</v>
      </c>
    </row>
    <row r="228" spans="16:89" x14ac:dyDescent="0.25">
      <c r="P228" s="66" t="s">
        <v>503</v>
      </c>
      <c r="Q228" s="279" t="s">
        <v>15</v>
      </c>
      <c r="R228" s="66" t="s">
        <v>161</v>
      </c>
      <c r="S228" s="276" t="s">
        <v>5</v>
      </c>
      <c r="T228" s="66" t="s">
        <v>130</v>
      </c>
      <c r="U228" s="276" t="s">
        <v>103</v>
      </c>
      <c r="V228" s="276" t="s">
        <v>104</v>
      </c>
      <c r="W228" s="276" t="s">
        <v>104</v>
      </c>
      <c r="X228" s="276">
        <v>3</v>
      </c>
      <c r="Y228" s="276">
        <v>4</v>
      </c>
      <c r="Z228" s="277" t="s">
        <v>504</v>
      </c>
      <c r="AA228" s="257" t="s">
        <v>1990</v>
      </c>
      <c r="AB228" s="257" t="s">
        <v>1991</v>
      </c>
      <c r="AC228" s="257" t="s">
        <v>1992</v>
      </c>
      <c r="AD228" s="257" t="s">
        <v>1993</v>
      </c>
      <c r="AE228" s="257" t="s">
        <v>197</v>
      </c>
      <c r="AF228" s="257" t="s">
        <v>280</v>
      </c>
      <c r="AG228" s="257" t="s">
        <v>1994</v>
      </c>
      <c r="AH228" s="257" t="s">
        <v>1995</v>
      </c>
      <c r="AI228" s="257" t="s">
        <v>281</v>
      </c>
      <c r="AJ228" s="257" t="s">
        <v>1996</v>
      </c>
      <c r="AK228" s="257" t="s">
        <v>1997</v>
      </c>
      <c r="AL228" s="257" t="s">
        <v>279</v>
      </c>
      <c r="AM228" s="87">
        <f t="shared" si="42"/>
        <v>0</v>
      </c>
      <c r="AN228" s="87">
        <f t="shared" si="43"/>
        <v>0</v>
      </c>
      <c r="AO228" s="87">
        <f t="shared" si="44"/>
        <v>0</v>
      </c>
      <c r="AP228" s="87">
        <f t="shared" si="45"/>
        <v>0</v>
      </c>
      <c r="AQ228" s="87">
        <f t="shared" si="46"/>
        <v>0</v>
      </c>
      <c r="AR228" s="87">
        <f t="shared" si="47"/>
        <v>0</v>
      </c>
      <c r="AS228" s="87">
        <f>IF(AND($AM228=1,$AN228=1,$U228="POS"),COUNTIFS($AM$113:AM228,1,$AN$113:AN228,1,$U$113:U228,"POS"),0)</f>
        <v>0</v>
      </c>
      <c r="AT228" s="87">
        <f>IF($AP228=1,COUNTIF($AP$113:AP228,1),0)</f>
        <v>0</v>
      </c>
      <c r="AU228" s="87">
        <f>IF($AO228=1,COUNTIF($AO$113:AO228,1),0)</f>
        <v>0</v>
      </c>
      <c r="AV228" s="87">
        <f t="shared" si="48"/>
        <v>0</v>
      </c>
      <c r="AW228" s="87">
        <f t="shared" si="49"/>
        <v>0</v>
      </c>
      <c r="AX228" s="87">
        <f t="shared" si="50"/>
        <v>0</v>
      </c>
      <c r="AY228" s="87">
        <f t="shared" si="51"/>
        <v>0</v>
      </c>
      <c r="AZ228" s="87">
        <f t="shared" si="52"/>
        <v>0</v>
      </c>
      <c r="BA228" s="87">
        <f t="shared" si="53"/>
        <v>0</v>
      </c>
      <c r="BB228" s="87">
        <f t="shared" si="54"/>
        <v>0</v>
      </c>
      <c r="BG228" s="84">
        <v>116</v>
      </c>
      <c r="BH228" s="267" t="s">
        <v>101</v>
      </c>
      <c r="BI228" s="268" t="s">
        <v>2192</v>
      </c>
      <c r="BJ228" s="257" t="s">
        <v>4</v>
      </c>
      <c r="BK228" s="269" t="s">
        <v>25</v>
      </c>
      <c r="BL228" s="269" t="s">
        <v>102</v>
      </c>
      <c r="BM228" s="270" t="s">
        <v>2538</v>
      </c>
      <c r="BN228" s="269" t="s">
        <v>2539</v>
      </c>
      <c r="BO228" s="269" t="s">
        <v>2540</v>
      </c>
      <c r="BP228" s="269" t="s">
        <v>244</v>
      </c>
      <c r="BQ228" s="269" t="s">
        <v>472</v>
      </c>
      <c r="BR228" s="269" t="s">
        <v>473</v>
      </c>
      <c r="BS228" s="269" t="s">
        <v>474</v>
      </c>
      <c r="BT228" s="269" t="s">
        <v>244</v>
      </c>
      <c r="BU228" s="269" t="s">
        <v>1595</v>
      </c>
      <c r="BV228" s="269" t="s">
        <v>1596</v>
      </c>
      <c r="BW228" s="271">
        <f t="shared" si="55"/>
        <v>0</v>
      </c>
      <c r="BX228" s="271">
        <f t="shared" si="56"/>
        <v>0</v>
      </c>
      <c r="BY228" s="271">
        <f t="shared" si="57"/>
        <v>0</v>
      </c>
      <c r="BZ228" s="271">
        <f t="shared" si="58"/>
        <v>0</v>
      </c>
      <c r="CA228" s="271">
        <f t="shared" si="59"/>
        <v>0</v>
      </c>
      <c r="CB228" s="271">
        <f t="shared" si="60"/>
        <v>0</v>
      </c>
      <c r="CC228" s="271">
        <f t="shared" si="61"/>
        <v>0</v>
      </c>
      <c r="CD228" s="271">
        <f t="shared" si="62"/>
        <v>0</v>
      </c>
      <c r="CE228" s="271">
        <f t="shared" si="63"/>
        <v>0</v>
      </c>
      <c r="CF228" s="271">
        <f t="shared" si="64"/>
        <v>0</v>
      </c>
      <c r="CG228" s="271">
        <f t="shared" si="65"/>
        <v>0</v>
      </c>
      <c r="CH228" s="271">
        <f t="shared" si="66"/>
        <v>0</v>
      </c>
      <c r="CI228" s="271">
        <f t="shared" si="67"/>
        <v>0</v>
      </c>
      <c r="CJ228" s="271">
        <f t="shared" si="68"/>
        <v>0</v>
      </c>
      <c r="CK228" s="271">
        <f t="shared" si="69"/>
        <v>0</v>
      </c>
    </row>
    <row r="229" spans="16:89" x14ac:dyDescent="0.25">
      <c r="P229" s="66" t="s">
        <v>505</v>
      </c>
      <c r="Q229" s="279" t="s">
        <v>15</v>
      </c>
      <c r="R229" s="66" t="s">
        <v>169</v>
      </c>
      <c r="S229" s="276" t="s">
        <v>5</v>
      </c>
      <c r="T229" s="66" t="s">
        <v>130</v>
      </c>
      <c r="U229" s="276" t="s">
        <v>103</v>
      </c>
      <c r="V229" s="276" t="s">
        <v>104</v>
      </c>
      <c r="W229" s="276" t="s">
        <v>104</v>
      </c>
      <c r="X229" s="276">
        <v>3</v>
      </c>
      <c r="Y229" s="276">
        <v>4</v>
      </c>
      <c r="Z229" s="277" t="s">
        <v>506</v>
      </c>
      <c r="AA229" s="257" t="s">
        <v>284</v>
      </c>
      <c r="AB229" s="257" t="s">
        <v>1998</v>
      </c>
      <c r="AC229" s="257" t="s">
        <v>220</v>
      </c>
      <c r="AD229" s="257" t="s">
        <v>227</v>
      </c>
      <c r="AE229" s="257" t="s">
        <v>288</v>
      </c>
      <c r="AF229" s="257" t="s">
        <v>285</v>
      </c>
      <c r="AG229" s="257" t="s">
        <v>1997</v>
      </c>
      <c r="AH229" s="257" t="s">
        <v>1999</v>
      </c>
      <c r="AI229" s="257" t="s">
        <v>2000</v>
      </c>
      <c r="AJ229" s="257" t="s">
        <v>286</v>
      </c>
      <c r="AK229" s="257" t="s">
        <v>2001</v>
      </c>
      <c r="AL229" s="257" t="s">
        <v>180</v>
      </c>
      <c r="AM229" s="87">
        <f t="shared" si="42"/>
        <v>0</v>
      </c>
      <c r="AN229" s="87">
        <f t="shared" si="43"/>
        <v>0</v>
      </c>
      <c r="AO229" s="87">
        <f t="shared" si="44"/>
        <v>0</v>
      </c>
      <c r="AP229" s="87">
        <f t="shared" si="45"/>
        <v>0</v>
      </c>
      <c r="AQ229" s="87">
        <f t="shared" si="46"/>
        <v>0</v>
      </c>
      <c r="AR229" s="87">
        <f t="shared" si="47"/>
        <v>0</v>
      </c>
      <c r="AS229" s="87">
        <f>IF(AND($AM229=1,$AN229=1,$U229="POS"),COUNTIFS($AM$113:AM229,1,$AN$113:AN229,1,$U$113:U229,"POS"),0)</f>
        <v>0</v>
      </c>
      <c r="AT229" s="87">
        <f>IF($AP229=1,COUNTIF($AP$113:AP229,1),0)</f>
        <v>0</v>
      </c>
      <c r="AU229" s="87">
        <f>IF($AO229=1,COUNTIF($AO$113:AO229,1),0)</f>
        <v>0</v>
      </c>
      <c r="AV229" s="87">
        <f t="shared" si="48"/>
        <v>0</v>
      </c>
      <c r="AW229" s="87">
        <f t="shared" si="49"/>
        <v>0</v>
      </c>
      <c r="AX229" s="87">
        <f t="shared" si="50"/>
        <v>0</v>
      </c>
      <c r="AY229" s="87">
        <f t="shared" si="51"/>
        <v>0</v>
      </c>
      <c r="AZ229" s="87">
        <f t="shared" si="52"/>
        <v>0</v>
      </c>
      <c r="BA229" s="87">
        <f t="shared" si="53"/>
        <v>0</v>
      </c>
      <c r="BB229" s="87">
        <f t="shared" si="54"/>
        <v>0</v>
      </c>
      <c r="BG229" s="84">
        <v>117</v>
      </c>
      <c r="BH229" s="267" t="s">
        <v>101</v>
      </c>
      <c r="BI229" s="268" t="s">
        <v>2192</v>
      </c>
      <c r="BJ229" s="257" t="s">
        <v>4</v>
      </c>
      <c r="BK229" s="269" t="s">
        <v>25</v>
      </c>
      <c r="BL229" s="269" t="s">
        <v>102</v>
      </c>
      <c r="BM229" s="270" t="s">
        <v>2541</v>
      </c>
      <c r="BN229" s="269" t="s">
        <v>2542</v>
      </c>
      <c r="BO229" s="269" t="s">
        <v>2543</v>
      </c>
      <c r="BP229" s="269" t="s">
        <v>244</v>
      </c>
      <c r="BQ229" s="269" t="s">
        <v>472</v>
      </c>
      <c r="BR229" s="269" t="s">
        <v>473</v>
      </c>
      <c r="BS229" s="269" t="s">
        <v>474</v>
      </c>
      <c r="BT229" s="269" t="s">
        <v>244</v>
      </c>
      <c r="BU229" s="269" t="s">
        <v>1595</v>
      </c>
      <c r="BV229" s="269" t="s">
        <v>1596</v>
      </c>
      <c r="BW229" s="271">
        <f t="shared" si="55"/>
        <v>0</v>
      </c>
      <c r="BX229" s="271">
        <f t="shared" si="56"/>
        <v>0</v>
      </c>
      <c r="BY229" s="271">
        <f t="shared" si="57"/>
        <v>0</v>
      </c>
      <c r="BZ229" s="271">
        <f t="shared" si="58"/>
        <v>0</v>
      </c>
      <c r="CA229" s="271">
        <f t="shared" si="59"/>
        <v>0</v>
      </c>
      <c r="CB229" s="271">
        <f t="shared" si="60"/>
        <v>0</v>
      </c>
      <c r="CC229" s="271">
        <f t="shared" si="61"/>
        <v>0</v>
      </c>
      <c r="CD229" s="271">
        <f t="shared" si="62"/>
        <v>0</v>
      </c>
      <c r="CE229" s="271">
        <f t="shared" si="63"/>
        <v>0</v>
      </c>
      <c r="CF229" s="271">
        <f t="shared" si="64"/>
        <v>0</v>
      </c>
      <c r="CG229" s="271">
        <f t="shared" si="65"/>
        <v>0</v>
      </c>
      <c r="CH229" s="271">
        <f t="shared" si="66"/>
        <v>0</v>
      </c>
      <c r="CI229" s="271">
        <f t="shared" si="67"/>
        <v>0</v>
      </c>
      <c r="CJ229" s="271">
        <f t="shared" si="68"/>
        <v>0</v>
      </c>
      <c r="CK229" s="271">
        <f t="shared" si="69"/>
        <v>0</v>
      </c>
    </row>
    <row r="230" spans="16:89" x14ac:dyDescent="0.25">
      <c r="P230" s="66" t="s">
        <v>507</v>
      </c>
      <c r="Q230" s="279" t="s">
        <v>15</v>
      </c>
      <c r="R230" s="66" t="s">
        <v>175</v>
      </c>
      <c r="S230" s="276" t="s">
        <v>5</v>
      </c>
      <c r="T230" s="66" t="s">
        <v>102</v>
      </c>
      <c r="U230" s="276" t="s">
        <v>103</v>
      </c>
      <c r="V230" s="276" t="s">
        <v>104</v>
      </c>
      <c r="W230" s="276" t="s">
        <v>104</v>
      </c>
      <c r="X230" s="276">
        <v>3</v>
      </c>
      <c r="Y230" s="276">
        <v>4</v>
      </c>
      <c r="Z230" s="277" t="s">
        <v>508</v>
      </c>
      <c r="AA230" s="257" t="s">
        <v>209</v>
      </c>
      <c r="AB230" s="257" t="s">
        <v>292</v>
      </c>
      <c r="AC230" s="257" t="s">
        <v>2002</v>
      </c>
      <c r="AD230" s="257" t="s">
        <v>291</v>
      </c>
      <c r="AE230" s="257" t="s">
        <v>2003</v>
      </c>
      <c r="AF230" s="257" t="s">
        <v>210</v>
      </c>
      <c r="AG230" s="257" t="s">
        <v>2004</v>
      </c>
      <c r="AH230" s="257" t="s">
        <v>2005</v>
      </c>
      <c r="AI230" s="257" t="s">
        <v>2006</v>
      </c>
      <c r="AJ230" s="257" t="s">
        <v>2007</v>
      </c>
      <c r="AK230" s="257" t="s">
        <v>2008</v>
      </c>
      <c r="AL230" s="257" t="s">
        <v>2009</v>
      </c>
      <c r="AM230" s="87">
        <f t="shared" si="42"/>
        <v>0</v>
      </c>
      <c r="AN230" s="87">
        <f t="shared" si="43"/>
        <v>0</v>
      </c>
      <c r="AO230" s="87">
        <f t="shared" si="44"/>
        <v>0</v>
      </c>
      <c r="AP230" s="87">
        <f t="shared" si="45"/>
        <v>0</v>
      </c>
      <c r="AQ230" s="87">
        <f t="shared" si="46"/>
        <v>0</v>
      </c>
      <c r="AR230" s="87">
        <f t="shared" si="47"/>
        <v>0</v>
      </c>
      <c r="AS230" s="87">
        <f>IF(AND($AM230=1,$AN230=1,$U230="POS"),COUNTIFS($AM$113:AM230,1,$AN$113:AN230,1,$U$113:U230,"POS"),0)</f>
        <v>0</v>
      </c>
      <c r="AT230" s="87">
        <f>IF($AP230=1,COUNTIF($AP$113:AP230,1),0)</f>
        <v>0</v>
      </c>
      <c r="AU230" s="87">
        <f>IF($AO230=1,COUNTIF($AO$113:AO230,1),0)</f>
        <v>0</v>
      </c>
      <c r="AV230" s="87">
        <f t="shared" si="48"/>
        <v>0</v>
      </c>
      <c r="AW230" s="87">
        <f t="shared" si="49"/>
        <v>0</v>
      </c>
      <c r="AX230" s="87">
        <f t="shared" si="50"/>
        <v>0</v>
      </c>
      <c r="AY230" s="87">
        <f t="shared" si="51"/>
        <v>0</v>
      </c>
      <c r="AZ230" s="87">
        <f t="shared" si="52"/>
        <v>0</v>
      </c>
      <c r="BA230" s="87">
        <f t="shared" si="53"/>
        <v>0</v>
      </c>
      <c r="BB230" s="87">
        <f t="shared" si="54"/>
        <v>0</v>
      </c>
      <c r="BG230" s="84">
        <v>118</v>
      </c>
      <c r="BH230" s="267" t="s">
        <v>101</v>
      </c>
      <c r="BI230" s="268" t="s">
        <v>2192</v>
      </c>
      <c r="BJ230" s="257" t="s">
        <v>4</v>
      </c>
      <c r="BK230" s="269" t="s">
        <v>25</v>
      </c>
      <c r="BL230" s="269" t="s">
        <v>102</v>
      </c>
      <c r="BM230" s="270" t="s">
        <v>2544</v>
      </c>
      <c r="BN230" s="269" t="s">
        <v>2545</v>
      </c>
      <c r="BO230" s="269" t="s">
        <v>2546</v>
      </c>
      <c r="BP230" s="269" t="s">
        <v>244</v>
      </c>
      <c r="BQ230" s="269" t="s">
        <v>472</v>
      </c>
      <c r="BR230" s="269" t="s">
        <v>473</v>
      </c>
      <c r="BS230" s="269" t="s">
        <v>474</v>
      </c>
      <c r="BT230" s="269" t="s">
        <v>244</v>
      </c>
      <c r="BU230" s="269" t="s">
        <v>1595</v>
      </c>
      <c r="BV230" s="269" t="s">
        <v>1596</v>
      </c>
      <c r="BW230" s="271">
        <f t="shared" si="55"/>
        <v>0</v>
      </c>
      <c r="BX230" s="271">
        <f t="shared" si="56"/>
        <v>0</v>
      </c>
      <c r="BY230" s="271">
        <f t="shared" si="57"/>
        <v>0</v>
      </c>
      <c r="BZ230" s="271">
        <f t="shared" si="58"/>
        <v>0</v>
      </c>
      <c r="CA230" s="271">
        <f t="shared" si="59"/>
        <v>0</v>
      </c>
      <c r="CB230" s="271">
        <f t="shared" si="60"/>
        <v>0</v>
      </c>
      <c r="CC230" s="271">
        <f t="shared" si="61"/>
        <v>0</v>
      </c>
      <c r="CD230" s="271">
        <f t="shared" si="62"/>
        <v>0</v>
      </c>
      <c r="CE230" s="271">
        <f t="shared" si="63"/>
        <v>0</v>
      </c>
      <c r="CF230" s="271">
        <f t="shared" si="64"/>
        <v>0</v>
      </c>
      <c r="CG230" s="271">
        <f t="shared" si="65"/>
        <v>0</v>
      </c>
      <c r="CH230" s="271">
        <f t="shared" si="66"/>
        <v>0</v>
      </c>
      <c r="CI230" s="271">
        <f t="shared" si="67"/>
        <v>0</v>
      </c>
      <c r="CJ230" s="271">
        <f t="shared" si="68"/>
        <v>0</v>
      </c>
      <c r="CK230" s="271">
        <f t="shared" si="69"/>
        <v>0</v>
      </c>
    </row>
    <row r="231" spans="16:89" x14ac:dyDescent="0.25">
      <c r="P231" s="66" t="s">
        <v>509</v>
      </c>
      <c r="Q231" s="279" t="s">
        <v>15</v>
      </c>
      <c r="R231" s="66" t="s">
        <v>213</v>
      </c>
      <c r="S231" s="276" t="s">
        <v>5</v>
      </c>
      <c r="T231" s="66" t="s">
        <v>102</v>
      </c>
      <c r="U231" s="276" t="s">
        <v>103</v>
      </c>
      <c r="V231" s="276" t="s">
        <v>104</v>
      </c>
      <c r="W231" s="276" t="s">
        <v>104</v>
      </c>
      <c r="X231" s="276">
        <v>3</v>
      </c>
      <c r="Y231" s="276">
        <v>4</v>
      </c>
      <c r="Z231" s="277" t="s">
        <v>510</v>
      </c>
      <c r="AA231" s="257" t="s">
        <v>214</v>
      </c>
      <c r="AB231" s="257" t="s">
        <v>2010</v>
      </c>
      <c r="AC231" s="257" t="s">
        <v>215</v>
      </c>
      <c r="AD231" s="257" t="s">
        <v>2011</v>
      </c>
      <c r="AE231" s="257" t="s">
        <v>2012</v>
      </c>
      <c r="AF231" s="257" t="s">
        <v>2013</v>
      </c>
      <c r="AG231" s="257" t="s">
        <v>2014</v>
      </c>
      <c r="AH231" s="257" t="s">
        <v>2015</v>
      </c>
      <c r="AI231" s="257" t="s">
        <v>125</v>
      </c>
      <c r="AJ231" s="257" t="s">
        <v>2016</v>
      </c>
      <c r="AK231" s="257" t="s">
        <v>2017</v>
      </c>
      <c r="AL231" s="257" t="s">
        <v>2018</v>
      </c>
      <c r="AM231" s="87">
        <f t="shared" si="42"/>
        <v>0</v>
      </c>
      <c r="AN231" s="87">
        <f t="shared" si="43"/>
        <v>0</v>
      </c>
      <c r="AO231" s="87">
        <f t="shared" si="44"/>
        <v>0</v>
      </c>
      <c r="AP231" s="87">
        <f t="shared" si="45"/>
        <v>0</v>
      </c>
      <c r="AQ231" s="87">
        <f t="shared" si="46"/>
        <v>0</v>
      </c>
      <c r="AR231" s="87">
        <f t="shared" si="47"/>
        <v>0</v>
      </c>
      <c r="AS231" s="87">
        <f>IF(AND($AM231=1,$AN231=1,$U231="POS"),COUNTIFS($AM$113:AM231,1,$AN$113:AN231,1,$U$113:U231,"POS"),0)</f>
        <v>0</v>
      </c>
      <c r="AT231" s="87">
        <f>IF($AP231=1,COUNTIF($AP$113:AP231,1),0)</f>
        <v>0</v>
      </c>
      <c r="AU231" s="87">
        <f>IF($AO231=1,COUNTIF($AO$113:AO231,1),0)</f>
        <v>0</v>
      </c>
      <c r="AV231" s="87">
        <f t="shared" si="48"/>
        <v>0</v>
      </c>
      <c r="AW231" s="87">
        <f t="shared" si="49"/>
        <v>0</v>
      </c>
      <c r="AX231" s="87">
        <f t="shared" si="50"/>
        <v>0</v>
      </c>
      <c r="AY231" s="87">
        <f t="shared" si="51"/>
        <v>0</v>
      </c>
      <c r="AZ231" s="87">
        <f t="shared" si="52"/>
        <v>0</v>
      </c>
      <c r="BA231" s="87">
        <f t="shared" si="53"/>
        <v>0</v>
      </c>
      <c r="BB231" s="87">
        <f t="shared" si="54"/>
        <v>0</v>
      </c>
      <c r="BG231" s="84">
        <v>119</v>
      </c>
      <c r="BH231" s="267" t="s">
        <v>101</v>
      </c>
      <c r="BI231" s="268" t="s">
        <v>2192</v>
      </c>
      <c r="BJ231" s="257" t="s">
        <v>4</v>
      </c>
      <c r="BK231" s="269" t="s">
        <v>25</v>
      </c>
      <c r="BL231" s="269" t="s">
        <v>102</v>
      </c>
      <c r="BM231" s="270" t="s">
        <v>2547</v>
      </c>
      <c r="BN231" s="269" t="s">
        <v>2548</v>
      </c>
      <c r="BO231" s="269" t="s">
        <v>2549</v>
      </c>
      <c r="BP231" s="269" t="s">
        <v>244</v>
      </c>
      <c r="BQ231" s="269" t="s">
        <v>472</v>
      </c>
      <c r="BR231" s="269" t="s">
        <v>473</v>
      </c>
      <c r="BS231" s="269" t="s">
        <v>474</v>
      </c>
      <c r="BT231" s="269" t="s">
        <v>244</v>
      </c>
      <c r="BU231" s="269" t="s">
        <v>1595</v>
      </c>
      <c r="BV231" s="269" t="s">
        <v>1596</v>
      </c>
      <c r="BW231" s="271">
        <f t="shared" si="55"/>
        <v>0</v>
      </c>
      <c r="BX231" s="271">
        <f t="shared" si="56"/>
        <v>0</v>
      </c>
      <c r="BY231" s="271">
        <f t="shared" si="57"/>
        <v>0</v>
      </c>
      <c r="BZ231" s="271">
        <f t="shared" si="58"/>
        <v>0</v>
      </c>
      <c r="CA231" s="271">
        <f t="shared" si="59"/>
        <v>0</v>
      </c>
      <c r="CB231" s="271">
        <f t="shared" si="60"/>
        <v>0</v>
      </c>
      <c r="CC231" s="271">
        <f t="shared" si="61"/>
        <v>0</v>
      </c>
      <c r="CD231" s="271">
        <f t="shared" si="62"/>
        <v>0</v>
      </c>
      <c r="CE231" s="271">
        <f t="shared" si="63"/>
        <v>0</v>
      </c>
      <c r="CF231" s="271">
        <f t="shared" si="64"/>
        <v>0</v>
      </c>
      <c r="CG231" s="271">
        <f t="shared" si="65"/>
        <v>0</v>
      </c>
      <c r="CH231" s="271">
        <f t="shared" si="66"/>
        <v>0</v>
      </c>
      <c r="CI231" s="271">
        <f t="shared" si="67"/>
        <v>0</v>
      </c>
      <c r="CJ231" s="271">
        <f t="shared" si="68"/>
        <v>0</v>
      </c>
      <c r="CK231" s="271">
        <f t="shared" si="69"/>
        <v>0</v>
      </c>
    </row>
    <row r="232" spans="16:89" x14ac:dyDescent="0.25">
      <c r="P232" s="66" t="s">
        <v>511</v>
      </c>
      <c r="Q232" s="279" t="s">
        <v>15</v>
      </c>
      <c r="R232" s="66" t="s">
        <v>216</v>
      </c>
      <c r="S232" s="276" t="s">
        <v>5</v>
      </c>
      <c r="T232" s="66" t="s">
        <v>102</v>
      </c>
      <c r="U232" s="276" t="s">
        <v>103</v>
      </c>
      <c r="V232" s="276" t="s">
        <v>104</v>
      </c>
      <c r="W232" s="276" t="s">
        <v>104</v>
      </c>
      <c r="X232" s="276">
        <v>3</v>
      </c>
      <c r="Y232" s="276">
        <v>4</v>
      </c>
      <c r="Z232" s="277" t="s">
        <v>512</v>
      </c>
      <c r="AA232" s="257" t="s">
        <v>2019</v>
      </c>
      <c r="AB232" s="257" t="s">
        <v>471</v>
      </c>
      <c r="AC232" s="257" t="s">
        <v>2020</v>
      </c>
      <c r="AD232" s="257" t="s">
        <v>1955</v>
      </c>
      <c r="AE232" s="257" t="s">
        <v>1954</v>
      </c>
      <c r="AF232" s="257" t="s">
        <v>151</v>
      </c>
      <c r="AG232" s="257" t="s">
        <v>147</v>
      </c>
      <c r="AH232" s="257" t="s">
        <v>2021</v>
      </c>
      <c r="AI232" s="257" t="s">
        <v>2022</v>
      </c>
      <c r="AJ232" s="257" t="s">
        <v>2023</v>
      </c>
      <c r="AK232" s="257" t="s">
        <v>125</v>
      </c>
      <c r="AL232" s="257" t="s">
        <v>2024</v>
      </c>
      <c r="AM232" s="87">
        <f t="shared" si="42"/>
        <v>0</v>
      </c>
      <c r="AN232" s="87">
        <f t="shared" si="43"/>
        <v>0</v>
      </c>
      <c r="AO232" s="87">
        <f t="shared" si="44"/>
        <v>0</v>
      </c>
      <c r="AP232" s="87">
        <f t="shared" si="45"/>
        <v>0</v>
      </c>
      <c r="AQ232" s="87">
        <f t="shared" si="46"/>
        <v>0</v>
      </c>
      <c r="AR232" s="87">
        <f t="shared" si="47"/>
        <v>0</v>
      </c>
      <c r="AS232" s="87">
        <f>IF(AND($AM232=1,$AN232=1,$U232="POS"),COUNTIFS($AM$113:AM232,1,$AN$113:AN232,1,$U$113:U232,"POS"),0)</f>
        <v>0</v>
      </c>
      <c r="AT232" s="87">
        <f>IF($AP232=1,COUNTIF($AP$113:AP232,1),0)</f>
        <v>0</v>
      </c>
      <c r="AU232" s="87">
        <f>IF($AO232=1,COUNTIF($AO$113:AO232,1),0)</f>
        <v>0</v>
      </c>
      <c r="AV232" s="87">
        <f t="shared" si="48"/>
        <v>0</v>
      </c>
      <c r="AW232" s="87">
        <f t="shared" si="49"/>
        <v>0</v>
      </c>
      <c r="AX232" s="87">
        <f t="shared" si="50"/>
        <v>0</v>
      </c>
      <c r="AY232" s="87">
        <f t="shared" si="51"/>
        <v>0</v>
      </c>
      <c r="AZ232" s="87">
        <f t="shared" si="52"/>
        <v>0</v>
      </c>
      <c r="BA232" s="87">
        <f t="shared" si="53"/>
        <v>0</v>
      </c>
      <c r="BB232" s="87">
        <f t="shared" si="54"/>
        <v>0</v>
      </c>
      <c r="BG232" s="84">
        <v>120</v>
      </c>
      <c r="BH232" s="267" t="s">
        <v>101</v>
      </c>
      <c r="BI232" s="268" t="s">
        <v>2192</v>
      </c>
      <c r="BJ232" s="257" t="s">
        <v>4</v>
      </c>
      <c r="BK232" s="269" t="s">
        <v>25</v>
      </c>
      <c r="BL232" s="269" t="s">
        <v>102</v>
      </c>
      <c r="BM232" s="270" t="s">
        <v>2550</v>
      </c>
      <c r="BN232" s="269" t="s">
        <v>2551</v>
      </c>
      <c r="BO232" s="269" t="s">
        <v>2552</v>
      </c>
      <c r="BP232" s="269" t="s">
        <v>244</v>
      </c>
      <c r="BQ232" s="269" t="s">
        <v>472</v>
      </c>
      <c r="BR232" s="269" t="s">
        <v>473</v>
      </c>
      <c r="BS232" s="269" t="s">
        <v>474</v>
      </c>
      <c r="BT232" s="269" t="s">
        <v>244</v>
      </c>
      <c r="BU232" s="269" t="s">
        <v>1595</v>
      </c>
      <c r="BV232" s="269" t="s">
        <v>1596</v>
      </c>
      <c r="BW232" s="271">
        <f t="shared" si="55"/>
        <v>0</v>
      </c>
      <c r="BX232" s="271">
        <f t="shared" si="56"/>
        <v>0</v>
      </c>
      <c r="BY232" s="271">
        <f t="shared" si="57"/>
        <v>0</v>
      </c>
      <c r="BZ232" s="271">
        <f t="shared" si="58"/>
        <v>0</v>
      </c>
      <c r="CA232" s="271">
        <f t="shared" si="59"/>
        <v>0</v>
      </c>
      <c r="CB232" s="271">
        <f t="shared" si="60"/>
        <v>0</v>
      </c>
      <c r="CC232" s="271">
        <f t="shared" si="61"/>
        <v>0</v>
      </c>
      <c r="CD232" s="271">
        <f t="shared" si="62"/>
        <v>0</v>
      </c>
      <c r="CE232" s="271">
        <f t="shared" si="63"/>
        <v>0</v>
      </c>
      <c r="CF232" s="271">
        <f t="shared" si="64"/>
        <v>0</v>
      </c>
      <c r="CG232" s="271">
        <f t="shared" si="65"/>
        <v>0</v>
      </c>
      <c r="CH232" s="271">
        <f t="shared" si="66"/>
        <v>0</v>
      </c>
      <c r="CI232" s="271">
        <f t="shared" si="67"/>
        <v>0</v>
      </c>
      <c r="CJ232" s="271">
        <f t="shared" si="68"/>
        <v>0</v>
      </c>
      <c r="CK232" s="271">
        <f t="shared" si="69"/>
        <v>0</v>
      </c>
    </row>
    <row r="233" spans="16:89" x14ac:dyDescent="0.25">
      <c r="P233" s="66" t="s">
        <v>513</v>
      </c>
      <c r="Q233" s="280" t="s">
        <v>14</v>
      </c>
      <c r="R233" s="66" t="s">
        <v>20</v>
      </c>
      <c r="S233" s="276" t="s">
        <v>5</v>
      </c>
      <c r="T233" s="66" t="s">
        <v>102</v>
      </c>
      <c r="U233" s="276" t="s">
        <v>103</v>
      </c>
      <c r="V233" s="276" t="s">
        <v>104</v>
      </c>
      <c r="W233" s="276" t="s">
        <v>104</v>
      </c>
      <c r="X233" s="276">
        <v>3</v>
      </c>
      <c r="Y233" s="276">
        <v>4</v>
      </c>
      <c r="Z233" s="277" t="s">
        <v>514</v>
      </c>
      <c r="AA233" s="257" t="s">
        <v>1936</v>
      </c>
      <c r="AB233" s="257" t="s">
        <v>105</v>
      </c>
      <c r="AC233" s="257" t="s">
        <v>106</v>
      </c>
      <c r="AD233" s="257" t="s">
        <v>107</v>
      </c>
      <c r="AE233" s="257" t="s">
        <v>108</v>
      </c>
      <c r="AF233" s="257" t="s">
        <v>225</v>
      </c>
      <c r="AG233" s="257" t="s">
        <v>1937</v>
      </c>
      <c r="AH233" s="257" t="s">
        <v>110</v>
      </c>
      <c r="AI233" s="257" t="s">
        <v>111</v>
      </c>
      <c r="AJ233" s="257" t="s">
        <v>226</v>
      </c>
      <c r="AK233" s="257" t="s">
        <v>1938</v>
      </c>
      <c r="AL233" s="257" t="s">
        <v>113</v>
      </c>
      <c r="AM233" s="87">
        <f t="shared" si="42"/>
        <v>0</v>
      </c>
      <c r="AN233" s="87">
        <f t="shared" si="43"/>
        <v>0</v>
      </c>
      <c r="AO233" s="87">
        <f t="shared" si="44"/>
        <v>0</v>
      </c>
      <c r="AP233" s="87">
        <f t="shared" si="45"/>
        <v>0</v>
      </c>
      <c r="AQ233" s="87">
        <f t="shared" si="46"/>
        <v>0</v>
      </c>
      <c r="AR233" s="87">
        <f t="shared" si="47"/>
        <v>0</v>
      </c>
      <c r="AS233" s="87">
        <f>IF(AND($AM233=1,$AN233=1,$U233="POS"),COUNTIFS($AM$113:AM233,1,$AN$113:AN233,1,$U$113:U233,"POS"),0)</f>
        <v>0</v>
      </c>
      <c r="AT233" s="87">
        <f>IF($AP233=1,COUNTIF($AP$113:AP233,1),0)</f>
        <v>0</v>
      </c>
      <c r="AU233" s="87">
        <f>IF($AO233=1,COUNTIF($AO$113:AO233,1),0)</f>
        <v>0</v>
      </c>
      <c r="AV233" s="87">
        <f t="shared" si="48"/>
        <v>0</v>
      </c>
      <c r="AW233" s="87">
        <f t="shared" si="49"/>
        <v>0</v>
      </c>
      <c r="AX233" s="87">
        <f t="shared" si="50"/>
        <v>0</v>
      </c>
      <c r="AY233" s="87">
        <f t="shared" si="51"/>
        <v>0</v>
      </c>
      <c r="AZ233" s="87">
        <f t="shared" si="52"/>
        <v>0</v>
      </c>
      <c r="BA233" s="87">
        <f t="shared" si="53"/>
        <v>0</v>
      </c>
      <c r="BB233" s="87">
        <f t="shared" si="54"/>
        <v>0</v>
      </c>
      <c r="BG233" s="84">
        <v>121</v>
      </c>
      <c r="BH233" s="267" t="s">
        <v>101</v>
      </c>
      <c r="BI233" s="268" t="s">
        <v>2192</v>
      </c>
      <c r="BJ233" s="257" t="s">
        <v>1</v>
      </c>
      <c r="BK233" s="269" t="s">
        <v>14</v>
      </c>
      <c r="BL233" s="269" t="s">
        <v>102</v>
      </c>
      <c r="BM233" s="270" t="s">
        <v>2553</v>
      </c>
      <c r="BN233" s="269" t="s">
        <v>2554</v>
      </c>
      <c r="BO233" s="269" t="s">
        <v>2555</v>
      </c>
      <c r="BP233" s="269" t="s">
        <v>250</v>
      </c>
      <c r="BQ233" s="269" t="s">
        <v>515</v>
      </c>
      <c r="BR233" s="269" t="s">
        <v>516</v>
      </c>
      <c r="BS233" s="269" t="s">
        <v>517</v>
      </c>
      <c r="BT233" s="269" t="s">
        <v>250</v>
      </c>
      <c r="BU233" s="269" t="s">
        <v>1597</v>
      </c>
      <c r="BV233" s="269" t="s">
        <v>1598</v>
      </c>
      <c r="BW233" s="271">
        <f t="shared" si="55"/>
        <v>0</v>
      </c>
      <c r="BX233" s="271">
        <f t="shared" si="56"/>
        <v>0</v>
      </c>
      <c r="BY233" s="271">
        <f t="shared" si="57"/>
        <v>0</v>
      </c>
      <c r="BZ233" s="271">
        <f t="shared" si="58"/>
        <v>0</v>
      </c>
      <c r="CA233" s="271">
        <f t="shared" si="59"/>
        <v>0</v>
      </c>
      <c r="CB233" s="271">
        <f t="shared" si="60"/>
        <v>0</v>
      </c>
      <c r="CC233" s="271">
        <f t="shared" si="61"/>
        <v>0</v>
      </c>
      <c r="CD233" s="271">
        <f t="shared" si="62"/>
        <v>0</v>
      </c>
      <c r="CE233" s="271">
        <f t="shared" si="63"/>
        <v>0</v>
      </c>
      <c r="CF233" s="271">
        <f t="shared" si="64"/>
        <v>0</v>
      </c>
      <c r="CG233" s="271">
        <f t="shared" si="65"/>
        <v>0</v>
      </c>
      <c r="CH233" s="271">
        <f t="shared" si="66"/>
        <v>0</v>
      </c>
      <c r="CI233" s="271">
        <f t="shared" si="67"/>
        <v>0</v>
      </c>
      <c r="CJ233" s="271">
        <f t="shared" si="68"/>
        <v>0</v>
      </c>
      <c r="CK233" s="271">
        <f t="shared" si="69"/>
        <v>0</v>
      </c>
    </row>
    <row r="234" spans="16:89" x14ac:dyDescent="0.25">
      <c r="P234" s="66" t="s">
        <v>518</v>
      </c>
      <c r="Q234" s="280" t="s">
        <v>14</v>
      </c>
      <c r="R234" s="66" t="s">
        <v>114</v>
      </c>
      <c r="S234" s="276" t="s">
        <v>5</v>
      </c>
      <c r="T234" s="66" t="s">
        <v>102</v>
      </c>
      <c r="U234" s="276" t="s">
        <v>103</v>
      </c>
      <c r="V234" s="276" t="s">
        <v>104</v>
      </c>
      <c r="W234" s="276" t="s">
        <v>104</v>
      </c>
      <c r="X234" s="276">
        <v>3</v>
      </c>
      <c r="Y234" s="276">
        <v>4</v>
      </c>
      <c r="Z234" s="277" t="s">
        <v>519</v>
      </c>
      <c r="AA234" s="257" t="s">
        <v>208</v>
      </c>
      <c r="AB234" s="257" t="s">
        <v>1939</v>
      </c>
      <c r="AC234" s="257" t="s">
        <v>197</v>
      </c>
      <c r="AD234" s="257" t="s">
        <v>233</v>
      </c>
      <c r="AE234" s="257" t="s">
        <v>198</v>
      </c>
      <c r="AF234" s="257" t="s">
        <v>117</v>
      </c>
      <c r="AG234" s="257" t="s">
        <v>1940</v>
      </c>
      <c r="AH234" s="257" t="s">
        <v>199</v>
      </c>
      <c r="AI234" s="257" t="s">
        <v>1941</v>
      </c>
      <c r="AJ234" s="257" t="s">
        <v>1942</v>
      </c>
      <c r="AK234" s="257" t="s">
        <v>1943</v>
      </c>
      <c r="AL234" s="257" t="s">
        <v>1944</v>
      </c>
      <c r="AM234" s="87">
        <f t="shared" si="42"/>
        <v>0</v>
      </c>
      <c r="AN234" s="87">
        <f t="shared" si="43"/>
        <v>0</v>
      </c>
      <c r="AO234" s="87">
        <f t="shared" si="44"/>
        <v>0</v>
      </c>
      <c r="AP234" s="87">
        <f t="shared" si="45"/>
        <v>0</v>
      </c>
      <c r="AQ234" s="87">
        <f t="shared" si="46"/>
        <v>0</v>
      </c>
      <c r="AR234" s="87">
        <f t="shared" si="47"/>
        <v>0</v>
      </c>
      <c r="AS234" s="87">
        <f>IF(AND($AM234=1,$AN234=1,$U234="POS"),COUNTIFS($AM$113:AM234,1,$AN$113:AN234,1,$U$113:U234,"POS"),0)</f>
        <v>0</v>
      </c>
      <c r="AT234" s="87">
        <f>IF($AP234=1,COUNTIF($AP$113:AP234,1),0)</f>
        <v>0</v>
      </c>
      <c r="AU234" s="87">
        <f>IF($AO234=1,COUNTIF($AO$113:AO234,1),0)</f>
        <v>0</v>
      </c>
      <c r="AV234" s="87">
        <f t="shared" si="48"/>
        <v>0</v>
      </c>
      <c r="AW234" s="87">
        <f t="shared" si="49"/>
        <v>0</v>
      </c>
      <c r="AX234" s="87">
        <f t="shared" si="50"/>
        <v>0</v>
      </c>
      <c r="AY234" s="87">
        <f t="shared" si="51"/>
        <v>0</v>
      </c>
      <c r="AZ234" s="87">
        <f t="shared" si="52"/>
        <v>0</v>
      </c>
      <c r="BA234" s="87">
        <f t="shared" si="53"/>
        <v>0</v>
      </c>
      <c r="BB234" s="87">
        <f t="shared" si="54"/>
        <v>0</v>
      </c>
      <c r="BG234" s="84">
        <v>122</v>
      </c>
      <c r="BH234" s="267" t="s">
        <v>101</v>
      </c>
      <c r="BI234" s="268" t="s">
        <v>2192</v>
      </c>
      <c r="BJ234" s="257" t="s">
        <v>1</v>
      </c>
      <c r="BK234" s="269" t="s">
        <v>14</v>
      </c>
      <c r="BL234" s="269" t="s">
        <v>102</v>
      </c>
      <c r="BM234" s="270" t="s">
        <v>2556</v>
      </c>
      <c r="BN234" s="269" t="s">
        <v>2557</v>
      </c>
      <c r="BO234" s="269" t="s">
        <v>2558</v>
      </c>
      <c r="BP234" s="269" t="s">
        <v>250</v>
      </c>
      <c r="BQ234" s="269" t="s">
        <v>515</v>
      </c>
      <c r="BR234" s="269" t="s">
        <v>516</v>
      </c>
      <c r="BS234" s="269" t="s">
        <v>517</v>
      </c>
      <c r="BT234" s="269" t="s">
        <v>250</v>
      </c>
      <c r="BU234" s="269" t="s">
        <v>1597</v>
      </c>
      <c r="BV234" s="269" t="s">
        <v>1598</v>
      </c>
      <c r="BW234" s="271">
        <f t="shared" si="55"/>
        <v>0</v>
      </c>
      <c r="BX234" s="271">
        <f t="shared" si="56"/>
        <v>0</v>
      </c>
      <c r="BY234" s="271">
        <f t="shared" si="57"/>
        <v>0</v>
      </c>
      <c r="BZ234" s="271">
        <f t="shared" si="58"/>
        <v>0</v>
      </c>
      <c r="CA234" s="271">
        <f t="shared" si="59"/>
        <v>0</v>
      </c>
      <c r="CB234" s="271">
        <f t="shared" si="60"/>
        <v>0</v>
      </c>
      <c r="CC234" s="271">
        <f t="shared" si="61"/>
        <v>0</v>
      </c>
      <c r="CD234" s="271">
        <f t="shared" si="62"/>
        <v>0</v>
      </c>
      <c r="CE234" s="271">
        <f t="shared" si="63"/>
        <v>0</v>
      </c>
      <c r="CF234" s="271">
        <f t="shared" si="64"/>
        <v>0</v>
      </c>
      <c r="CG234" s="271">
        <f t="shared" si="65"/>
        <v>0</v>
      </c>
      <c r="CH234" s="271">
        <f t="shared" si="66"/>
        <v>0</v>
      </c>
      <c r="CI234" s="271">
        <f t="shared" si="67"/>
        <v>0</v>
      </c>
      <c r="CJ234" s="271">
        <f t="shared" si="68"/>
        <v>0</v>
      </c>
      <c r="CK234" s="271">
        <f t="shared" si="69"/>
        <v>0</v>
      </c>
    </row>
    <row r="235" spans="16:89" x14ac:dyDescent="0.25">
      <c r="P235" s="66" t="s">
        <v>520</v>
      </c>
      <c r="Q235" s="280" t="s">
        <v>14</v>
      </c>
      <c r="R235" s="66" t="s">
        <v>30</v>
      </c>
      <c r="S235" s="276" t="s">
        <v>5</v>
      </c>
      <c r="T235" s="66" t="s">
        <v>116</v>
      </c>
      <c r="U235" s="276" t="s">
        <v>103</v>
      </c>
      <c r="V235" s="276" t="s">
        <v>104</v>
      </c>
      <c r="W235" s="276" t="s">
        <v>104</v>
      </c>
      <c r="X235" s="276">
        <v>3</v>
      </c>
      <c r="Y235" s="276">
        <v>4</v>
      </c>
      <c r="Z235" s="277" t="s">
        <v>521</v>
      </c>
      <c r="AA235" s="257" t="s">
        <v>236</v>
      </c>
      <c r="AB235" s="257" t="s">
        <v>1581</v>
      </c>
      <c r="AC235" s="257" t="s">
        <v>1582</v>
      </c>
      <c r="AD235" s="257" t="s">
        <v>1583</v>
      </c>
      <c r="AE235" s="257" t="s">
        <v>1584</v>
      </c>
      <c r="AF235" s="257" t="s">
        <v>1585</v>
      </c>
      <c r="AG235" s="257" t="s">
        <v>1586</v>
      </c>
      <c r="AH235" s="257" t="s">
        <v>118</v>
      </c>
      <c r="AI235" s="257" t="s">
        <v>237</v>
      </c>
      <c r="AJ235" s="257" t="s">
        <v>119</v>
      </c>
      <c r="AK235" s="257" t="s">
        <v>120</v>
      </c>
      <c r="AL235" s="257" t="s">
        <v>121</v>
      </c>
      <c r="AM235" s="87">
        <f t="shared" si="42"/>
        <v>0</v>
      </c>
      <c r="AN235" s="87">
        <f t="shared" si="43"/>
        <v>1</v>
      </c>
      <c r="AO235" s="87">
        <f t="shared" si="44"/>
        <v>0</v>
      </c>
      <c r="AP235" s="87">
        <f t="shared" si="45"/>
        <v>0</v>
      </c>
      <c r="AQ235" s="87">
        <f t="shared" si="46"/>
        <v>0</v>
      </c>
      <c r="AR235" s="87">
        <f t="shared" si="47"/>
        <v>0</v>
      </c>
      <c r="AS235" s="87">
        <f>IF(AND($AM235=1,$AN235=1,$U235="POS"),COUNTIFS($AM$113:AM235,1,$AN$113:AN235,1,$U$113:U235,"POS"),0)</f>
        <v>0</v>
      </c>
      <c r="AT235" s="87">
        <f>IF($AP235=1,COUNTIF($AP$113:AP235,1),0)</f>
        <v>0</v>
      </c>
      <c r="AU235" s="87">
        <f>IF($AO235=1,COUNTIF($AO$113:AO235,1),0)</f>
        <v>0</v>
      </c>
      <c r="AV235" s="87">
        <f t="shared" si="48"/>
        <v>0</v>
      </c>
      <c r="AW235" s="87">
        <f t="shared" si="49"/>
        <v>0</v>
      </c>
      <c r="AX235" s="87">
        <f t="shared" si="50"/>
        <v>0</v>
      </c>
      <c r="AY235" s="87">
        <f t="shared" si="51"/>
        <v>0</v>
      </c>
      <c r="AZ235" s="87">
        <f t="shared" si="52"/>
        <v>0</v>
      </c>
      <c r="BA235" s="87">
        <f t="shared" si="53"/>
        <v>0</v>
      </c>
      <c r="BB235" s="87">
        <f t="shared" si="54"/>
        <v>0</v>
      </c>
      <c r="BG235" s="84">
        <v>123</v>
      </c>
      <c r="BH235" s="267" t="s">
        <v>101</v>
      </c>
      <c r="BI235" s="268" t="s">
        <v>2192</v>
      </c>
      <c r="BJ235" s="257" t="s">
        <v>1</v>
      </c>
      <c r="BK235" s="269" t="s">
        <v>14</v>
      </c>
      <c r="BL235" s="269" t="s">
        <v>102</v>
      </c>
      <c r="BM235" s="270" t="s">
        <v>2559</v>
      </c>
      <c r="BN235" s="269" t="s">
        <v>2560</v>
      </c>
      <c r="BO235" s="269" t="s">
        <v>2561</v>
      </c>
      <c r="BP235" s="269" t="s">
        <v>250</v>
      </c>
      <c r="BQ235" s="269" t="s">
        <v>515</v>
      </c>
      <c r="BR235" s="269" t="s">
        <v>516</v>
      </c>
      <c r="BS235" s="269" t="s">
        <v>517</v>
      </c>
      <c r="BT235" s="269" t="s">
        <v>250</v>
      </c>
      <c r="BU235" s="269" t="s">
        <v>1597</v>
      </c>
      <c r="BV235" s="269" t="s">
        <v>1598</v>
      </c>
      <c r="BW235" s="271">
        <f t="shared" si="55"/>
        <v>0</v>
      </c>
      <c r="BX235" s="271">
        <f t="shared" si="56"/>
        <v>0</v>
      </c>
      <c r="BY235" s="271">
        <f t="shared" si="57"/>
        <v>0</v>
      </c>
      <c r="BZ235" s="271">
        <f t="shared" si="58"/>
        <v>0</v>
      </c>
      <c r="CA235" s="271">
        <f t="shared" si="59"/>
        <v>0</v>
      </c>
      <c r="CB235" s="271">
        <f t="shared" si="60"/>
        <v>0</v>
      </c>
      <c r="CC235" s="271">
        <f t="shared" si="61"/>
        <v>0</v>
      </c>
      <c r="CD235" s="271">
        <f t="shared" si="62"/>
        <v>0</v>
      </c>
      <c r="CE235" s="271">
        <f t="shared" si="63"/>
        <v>0</v>
      </c>
      <c r="CF235" s="271">
        <f t="shared" si="64"/>
        <v>0</v>
      </c>
      <c r="CG235" s="271">
        <f t="shared" si="65"/>
        <v>0</v>
      </c>
      <c r="CH235" s="271">
        <f t="shared" si="66"/>
        <v>0</v>
      </c>
      <c r="CI235" s="271">
        <f t="shared" si="67"/>
        <v>0</v>
      </c>
      <c r="CJ235" s="271">
        <f t="shared" si="68"/>
        <v>0</v>
      </c>
      <c r="CK235" s="271">
        <f t="shared" si="69"/>
        <v>0</v>
      </c>
    </row>
    <row r="236" spans="16:89" x14ac:dyDescent="0.25">
      <c r="P236" s="66" t="s">
        <v>522</v>
      </c>
      <c r="Q236" s="280" t="s">
        <v>14</v>
      </c>
      <c r="R236" s="66" t="s">
        <v>21</v>
      </c>
      <c r="S236" s="276" t="s">
        <v>5</v>
      </c>
      <c r="T236" s="66" t="s">
        <v>102</v>
      </c>
      <c r="U236" s="276" t="s">
        <v>103</v>
      </c>
      <c r="V236" s="276" t="s">
        <v>104</v>
      </c>
      <c r="W236" s="276" t="s">
        <v>104</v>
      </c>
      <c r="X236" s="276">
        <v>3</v>
      </c>
      <c r="Y236" s="276">
        <v>4</v>
      </c>
      <c r="Z236" s="277" t="s">
        <v>523</v>
      </c>
      <c r="AA236" s="257" t="s">
        <v>240</v>
      </c>
      <c r="AB236" s="257" t="s">
        <v>1945</v>
      </c>
      <c r="AC236" s="257" t="s">
        <v>124</v>
      </c>
      <c r="AD236" s="257" t="s">
        <v>125</v>
      </c>
      <c r="AE236" s="257" t="s">
        <v>122</v>
      </c>
      <c r="AF236" s="257" t="s">
        <v>123</v>
      </c>
      <c r="AG236" s="257" t="s">
        <v>127</v>
      </c>
      <c r="AH236" s="257" t="s">
        <v>128</v>
      </c>
      <c r="AI236" s="257" t="s">
        <v>131</v>
      </c>
      <c r="AJ236" s="257" t="s">
        <v>133</v>
      </c>
      <c r="AK236" s="257" t="s">
        <v>1946</v>
      </c>
      <c r="AL236" s="257" t="s">
        <v>134</v>
      </c>
      <c r="AM236" s="87">
        <f t="shared" si="42"/>
        <v>0</v>
      </c>
      <c r="AN236" s="87">
        <f t="shared" si="43"/>
        <v>0</v>
      </c>
      <c r="AO236" s="87">
        <f t="shared" si="44"/>
        <v>0</v>
      </c>
      <c r="AP236" s="87">
        <f t="shared" si="45"/>
        <v>0</v>
      </c>
      <c r="AQ236" s="87">
        <f t="shared" si="46"/>
        <v>0</v>
      </c>
      <c r="AR236" s="87">
        <f t="shared" si="47"/>
        <v>0</v>
      </c>
      <c r="AS236" s="87">
        <f>IF(AND($AM236=1,$AN236=1,$U236="POS"),COUNTIFS($AM$113:AM236,1,$AN$113:AN236,1,$U$113:U236,"POS"),0)</f>
        <v>0</v>
      </c>
      <c r="AT236" s="87">
        <f>IF($AP236=1,COUNTIF($AP$113:AP236,1),0)</f>
        <v>0</v>
      </c>
      <c r="AU236" s="87">
        <f>IF($AO236=1,COUNTIF($AO$113:AO236,1),0)</f>
        <v>0</v>
      </c>
      <c r="AV236" s="87">
        <f t="shared" si="48"/>
        <v>0</v>
      </c>
      <c r="AW236" s="87">
        <f t="shared" si="49"/>
        <v>0</v>
      </c>
      <c r="AX236" s="87">
        <f t="shared" si="50"/>
        <v>0</v>
      </c>
      <c r="AY236" s="87">
        <f t="shared" si="51"/>
        <v>0</v>
      </c>
      <c r="AZ236" s="87">
        <f t="shared" si="52"/>
        <v>0</v>
      </c>
      <c r="BA236" s="87">
        <f t="shared" si="53"/>
        <v>0</v>
      </c>
      <c r="BB236" s="87">
        <f t="shared" si="54"/>
        <v>0</v>
      </c>
      <c r="BG236" s="84">
        <v>124</v>
      </c>
      <c r="BH236" s="267" t="s">
        <v>101</v>
      </c>
      <c r="BI236" s="268" t="s">
        <v>2192</v>
      </c>
      <c r="BJ236" s="257" t="s">
        <v>1</v>
      </c>
      <c r="BK236" s="269" t="s">
        <v>14</v>
      </c>
      <c r="BL236" s="269" t="s">
        <v>102</v>
      </c>
      <c r="BM236" s="270" t="s">
        <v>2562</v>
      </c>
      <c r="BN236" s="269" t="s">
        <v>2563</v>
      </c>
      <c r="BO236" s="269" t="s">
        <v>2564</v>
      </c>
      <c r="BP236" s="269" t="s">
        <v>250</v>
      </c>
      <c r="BQ236" s="269" t="s">
        <v>515</v>
      </c>
      <c r="BR236" s="269" t="s">
        <v>516</v>
      </c>
      <c r="BS236" s="269" t="s">
        <v>517</v>
      </c>
      <c r="BT236" s="269" t="s">
        <v>250</v>
      </c>
      <c r="BU236" s="269" t="s">
        <v>1597</v>
      </c>
      <c r="BV236" s="269" t="s">
        <v>1598</v>
      </c>
      <c r="BW236" s="271">
        <f t="shared" si="55"/>
        <v>0</v>
      </c>
      <c r="BX236" s="271">
        <f t="shared" si="56"/>
        <v>0</v>
      </c>
      <c r="BY236" s="271">
        <f t="shared" si="57"/>
        <v>0</v>
      </c>
      <c r="BZ236" s="271">
        <f t="shared" si="58"/>
        <v>0</v>
      </c>
      <c r="CA236" s="271">
        <f t="shared" si="59"/>
        <v>0</v>
      </c>
      <c r="CB236" s="271">
        <f t="shared" si="60"/>
        <v>0</v>
      </c>
      <c r="CC236" s="271">
        <f t="shared" si="61"/>
        <v>0</v>
      </c>
      <c r="CD236" s="271">
        <f t="shared" si="62"/>
        <v>0</v>
      </c>
      <c r="CE236" s="271">
        <f t="shared" si="63"/>
        <v>0</v>
      </c>
      <c r="CF236" s="271">
        <f t="shared" si="64"/>
        <v>0</v>
      </c>
      <c r="CG236" s="271">
        <f t="shared" si="65"/>
        <v>0</v>
      </c>
      <c r="CH236" s="271">
        <f t="shared" si="66"/>
        <v>0</v>
      </c>
      <c r="CI236" s="271">
        <f t="shared" si="67"/>
        <v>0</v>
      </c>
      <c r="CJ236" s="271">
        <f t="shared" si="68"/>
        <v>0</v>
      </c>
      <c r="CK236" s="271">
        <f t="shared" si="69"/>
        <v>0</v>
      </c>
    </row>
    <row r="237" spans="16:89" x14ac:dyDescent="0.25">
      <c r="P237" s="66" t="s">
        <v>524</v>
      </c>
      <c r="Q237" s="280" t="s">
        <v>14</v>
      </c>
      <c r="R237" s="66" t="s">
        <v>22</v>
      </c>
      <c r="S237" s="276" t="s">
        <v>5</v>
      </c>
      <c r="T237" s="66" t="s">
        <v>102</v>
      </c>
      <c r="U237" s="276" t="s">
        <v>103</v>
      </c>
      <c r="V237" s="276" t="s">
        <v>104</v>
      </c>
      <c r="W237" s="276" t="s">
        <v>104</v>
      </c>
      <c r="X237" s="276">
        <v>3</v>
      </c>
      <c r="Y237" s="276">
        <v>4</v>
      </c>
      <c r="Z237" s="277" t="s">
        <v>525</v>
      </c>
      <c r="AA237" s="257" t="s">
        <v>243</v>
      </c>
      <c r="AB237" s="257" t="s">
        <v>1947</v>
      </c>
      <c r="AC237" s="257" t="s">
        <v>141</v>
      </c>
      <c r="AD237" s="257" t="s">
        <v>142</v>
      </c>
      <c r="AE237" s="257" t="s">
        <v>143</v>
      </c>
      <c r="AF237" s="257" t="s">
        <v>137</v>
      </c>
      <c r="AG237" s="257" t="s">
        <v>138</v>
      </c>
      <c r="AH237" s="257" t="s">
        <v>139</v>
      </c>
      <c r="AI237" s="257" t="s">
        <v>140</v>
      </c>
      <c r="AJ237" s="257" t="s">
        <v>135</v>
      </c>
      <c r="AK237" s="257" t="s">
        <v>136</v>
      </c>
      <c r="AL237" s="257" t="s">
        <v>233</v>
      </c>
      <c r="AM237" s="87">
        <f t="shared" si="42"/>
        <v>0</v>
      </c>
      <c r="AN237" s="87">
        <f t="shared" si="43"/>
        <v>0</v>
      </c>
      <c r="AO237" s="87">
        <f t="shared" si="44"/>
        <v>0</v>
      </c>
      <c r="AP237" s="87">
        <f t="shared" si="45"/>
        <v>0</v>
      </c>
      <c r="AQ237" s="87">
        <f t="shared" si="46"/>
        <v>0</v>
      </c>
      <c r="AR237" s="87">
        <f t="shared" si="47"/>
        <v>0</v>
      </c>
      <c r="AS237" s="87">
        <f>IF(AND($AM237=1,$AN237=1,$U237="POS"),COUNTIFS($AM$113:AM237,1,$AN$113:AN237,1,$U$113:U237,"POS"),0)</f>
        <v>0</v>
      </c>
      <c r="AT237" s="87">
        <f>IF($AP237=1,COUNTIF($AP$113:AP237,1),0)</f>
        <v>0</v>
      </c>
      <c r="AU237" s="87">
        <f>IF($AO237=1,COUNTIF($AO$113:AO237,1),0)</f>
        <v>0</v>
      </c>
      <c r="AV237" s="87">
        <f t="shared" si="48"/>
        <v>0</v>
      </c>
      <c r="AW237" s="87">
        <f t="shared" si="49"/>
        <v>0</v>
      </c>
      <c r="AX237" s="87">
        <f t="shared" si="50"/>
        <v>0</v>
      </c>
      <c r="AY237" s="87">
        <f t="shared" si="51"/>
        <v>0</v>
      </c>
      <c r="AZ237" s="87">
        <f t="shared" si="52"/>
        <v>0</v>
      </c>
      <c r="BA237" s="87">
        <f t="shared" si="53"/>
        <v>0</v>
      </c>
      <c r="BB237" s="87">
        <f t="shared" si="54"/>
        <v>0</v>
      </c>
      <c r="BG237" s="84">
        <v>125</v>
      </c>
      <c r="BH237" s="267" t="s">
        <v>101</v>
      </c>
      <c r="BI237" s="268" t="s">
        <v>2192</v>
      </c>
      <c r="BJ237" s="257" t="s">
        <v>1</v>
      </c>
      <c r="BK237" s="269" t="s">
        <v>14</v>
      </c>
      <c r="BL237" s="269" t="s">
        <v>102</v>
      </c>
      <c r="BM237" s="270" t="s">
        <v>2565</v>
      </c>
      <c r="BN237" s="269" t="s">
        <v>2566</v>
      </c>
      <c r="BO237" s="269" t="s">
        <v>2567</v>
      </c>
      <c r="BP237" s="269" t="s">
        <v>250</v>
      </c>
      <c r="BQ237" s="269" t="s">
        <v>515</v>
      </c>
      <c r="BR237" s="269" t="s">
        <v>516</v>
      </c>
      <c r="BS237" s="269" t="s">
        <v>517</v>
      </c>
      <c r="BT237" s="269" t="s">
        <v>250</v>
      </c>
      <c r="BU237" s="269" t="s">
        <v>1597</v>
      </c>
      <c r="BV237" s="269" t="s">
        <v>1598</v>
      </c>
      <c r="BW237" s="271">
        <f t="shared" si="55"/>
        <v>0</v>
      </c>
      <c r="BX237" s="271">
        <f t="shared" si="56"/>
        <v>0</v>
      </c>
      <c r="BY237" s="271">
        <f t="shared" si="57"/>
        <v>0</v>
      </c>
      <c r="BZ237" s="271">
        <f t="shared" si="58"/>
        <v>0</v>
      </c>
      <c r="CA237" s="271">
        <f t="shared" si="59"/>
        <v>0</v>
      </c>
      <c r="CB237" s="271">
        <f t="shared" si="60"/>
        <v>0</v>
      </c>
      <c r="CC237" s="271">
        <f t="shared" si="61"/>
        <v>0</v>
      </c>
      <c r="CD237" s="271">
        <f t="shared" si="62"/>
        <v>0</v>
      </c>
      <c r="CE237" s="271">
        <f t="shared" si="63"/>
        <v>0</v>
      </c>
      <c r="CF237" s="271">
        <f t="shared" si="64"/>
        <v>0</v>
      </c>
      <c r="CG237" s="271">
        <f t="shared" si="65"/>
        <v>0</v>
      </c>
      <c r="CH237" s="271">
        <f t="shared" si="66"/>
        <v>0</v>
      </c>
      <c r="CI237" s="271">
        <f t="shared" si="67"/>
        <v>0</v>
      </c>
      <c r="CJ237" s="271">
        <f t="shared" si="68"/>
        <v>0</v>
      </c>
      <c r="CK237" s="271">
        <f t="shared" si="69"/>
        <v>0</v>
      </c>
    </row>
    <row r="238" spans="16:89" x14ac:dyDescent="0.25">
      <c r="P238" s="66" t="s">
        <v>526</v>
      </c>
      <c r="Q238" s="280" t="s">
        <v>14</v>
      </c>
      <c r="R238" s="66" t="s">
        <v>25</v>
      </c>
      <c r="S238" s="276" t="s">
        <v>5</v>
      </c>
      <c r="T238" s="66" t="s">
        <v>102</v>
      </c>
      <c r="U238" s="276" t="s">
        <v>103</v>
      </c>
      <c r="V238" s="276" t="s">
        <v>104</v>
      </c>
      <c r="W238" s="276" t="s">
        <v>104</v>
      </c>
      <c r="X238" s="276">
        <v>3</v>
      </c>
      <c r="Y238" s="276">
        <v>4</v>
      </c>
      <c r="Z238" s="277" t="s">
        <v>527</v>
      </c>
      <c r="AA238" s="257" t="s">
        <v>246</v>
      </c>
      <c r="AB238" s="257" t="s">
        <v>1948</v>
      </c>
      <c r="AC238" s="257" t="s">
        <v>1949</v>
      </c>
      <c r="AD238" s="257" t="s">
        <v>247</v>
      </c>
      <c r="AE238" s="257" t="s">
        <v>126</v>
      </c>
      <c r="AF238" s="257" t="s">
        <v>145</v>
      </c>
      <c r="AG238" s="257" t="s">
        <v>248</v>
      </c>
      <c r="AH238" s="257" t="s">
        <v>1950</v>
      </c>
      <c r="AI238" s="257" t="s">
        <v>1951</v>
      </c>
      <c r="AJ238" s="257" t="s">
        <v>144</v>
      </c>
      <c r="AK238" s="257" t="s">
        <v>249</v>
      </c>
      <c r="AL238" s="257" t="s">
        <v>1952</v>
      </c>
      <c r="AM238" s="87">
        <f t="shared" si="42"/>
        <v>0</v>
      </c>
      <c r="AN238" s="87">
        <f t="shared" si="43"/>
        <v>0</v>
      </c>
      <c r="AO238" s="87">
        <f t="shared" si="44"/>
        <v>0</v>
      </c>
      <c r="AP238" s="87">
        <f t="shared" si="45"/>
        <v>0</v>
      </c>
      <c r="AQ238" s="87">
        <f t="shared" si="46"/>
        <v>0</v>
      </c>
      <c r="AR238" s="87">
        <f t="shared" si="47"/>
        <v>0</v>
      </c>
      <c r="AS238" s="87">
        <f>IF(AND($AM238=1,$AN238=1,$U238="POS"),COUNTIFS($AM$113:AM238,1,$AN$113:AN238,1,$U$113:U238,"POS"),0)</f>
        <v>0</v>
      </c>
      <c r="AT238" s="87">
        <f>IF($AP238=1,COUNTIF($AP$113:AP238,1),0)</f>
        <v>0</v>
      </c>
      <c r="AU238" s="87">
        <f>IF($AO238=1,COUNTIF($AO$113:AO238,1),0)</f>
        <v>0</v>
      </c>
      <c r="AV238" s="87">
        <f t="shared" si="48"/>
        <v>0</v>
      </c>
      <c r="AW238" s="87">
        <f t="shared" si="49"/>
        <v>0</v>
      </c>
      <c r="AX238" s="87">
        <f t="shared" si="50"/>
        <v>0</v>
      </c>
      <c r="AY238" s="87">
        <f t="shared" si="51"/>
        <v>0</v>
      </c>
      <c r="AZ238" s="87">
        <f t="shared" si="52"/>
        <v>0</v>
      </c>
      <c r="BA238" s="87">
        <f t="shared" si="53"/>
        <v>0</v>
      </c>
      <c r="BB238" s="87">
        <f t="shared" si="54"/>
        <v>0</v>
      </c>
      <c r="BG238" s="84">
        <v>126</v>
      </c>
      <c r="BH238" s="267" t="s">
        <v>101</v>
      </c>
      <c r="BI238" s="268" t="s">
        <v>2192</v>
      </c>
      <c r="BJ238" s="257" t="s">
        <v>1</v>
      </c>
      <c r="BK238" s="269" t="s">
        <v>14</v>
      </c>
      <c r="BL238" s="269" t="s">
        <v>102</v>
      </c>
      <c r="BM238" s="270" t="s">
        <v>2568</v>
      </c>
      <c r="BN238" s="269" t="s">
        <v>2569</v>
      </c>
      <c r="BO238" s="269" t="s">
        <v>2570</v>
      </c>
      <c r="BP238" s="269" t="s">
        <v>250</v>
      </c>
      <c r="BQ238" s="269" t="s">
        <v>515</v>
      </c>
      <c r="BR238" s="269" t="s">
        <v>516</v>
      </c>
      <c r="BS238" s="269" t="s">
        <v>517</v>
      </c>
      <c r="BT238" s="269" t="s">
        <v>250</v>
      </c>
      <c r="BU238" s="269" t="s">
        <v>1597</v>
      </c>
      <c r="BV238" s="269" t="s">
        <v>1598</v>
      </c>
      <c r="BW238" s="271">
        <f t="shared" si="55"/>
        <v>0</v>
      </c>
      <c r="BX238" s="271">
        <f t="shared" si="56"/>
        <v>0</v>
      </c>
      <c r="BY238" s="271">
        <f t="shared" si="57"/>
        <v>0</v>
      </c>
      <c r="BZ238" s="271">
        <f t="shared" si="58"/>
        <v>0</v>
      </c>
      <c r="CA238" s="271">
        <f t="shared" si="59"/>
        <v>0</v>
      </c>
      <c r="CB238" s="271">
        <f t="shared" si="60"/>
        <v>0</v>
      </c>
      <c r="CC238" s="271">
        <f t="shared" si="61"/>
        <v>0</v>
      </c>
      <c r="CD238" s="271">
        <f t="shared" si="62"/>
        <v>0</v>
      </c>
      <c r="CE238" s="271">
        <f t="shared" si="63"/>
        <v>0</v>
      </c>
      <c r="CF238" s="271">
        <f t="shared" si="64"/>
        <v>0</v>
      </c>
      <c r="CG238" s="271">
        <f t="shared" si="65"/>
        <v>0</v>
      </c>
      <c r="CH238" s="271">
        <f t="shared" si="66"/>
        <v>0</v>
      </c>
      <c r="CI238" s="271">
        <f t="shared" si="67"/>
        <v>0</v>
      </c>
      <c r="CJ238" s="271">
        <f t="shared" si="68"/>
        <v>0</v>
      </c>
      <c r="CK238" s="271">
        <f t="shared" si="69"/>
        <v>0</v>
      </c>
    </row>
    <row r="239" spans="16:89" x14ac:dyDescent="0.25">
      <c r="P239" s="66" t="s">
        <v>528</v>
      </c>
      <c r="Q239" s="280" t="s">
        <v>14</v>
      </c>
      <c r="R239" s="66" t="s">
        <v>14</v>
      </c>
      <c r="S239" s="276" t="s">
        <v>5</v>
      </c>
      <c r="T239" s="66" t="s">
        <v>102</v>
      </c>
      <c r="U239" s="276" t="s">
        <v>103</v>
      </c>
      <c r="V239" s="276" t="s">
        <v>104</v>
      </c>
      <c r="W239" s="276" t="s">
        <v>104</v>
      </c>
      <c r="X239" s="276">
        <v>3</v>
      </c>
      <c r="Y239" s="276">
        <v>4</v>
      </c>
      <c r="Z239" s="277" t="s">
        <v>529</v>
      </c>
      <c r="AA239" s="257" t="s">
        <v>1953</v>
      </c>
      <c r="AB239" s="257" t="s">
        <v>252</v>
      </c>
      <c r="AC239" s="257" t="s">
        <v>146</v>
      </c>
      <c r="AD239" s="257" t="s">
        <v>1954</v>
      </c>
      <c r="AE239" s="257" t="s">
        <v>149</v>
      </c>
      <c r="AF239" s="257" t="s">
        <v>1955</v>
      </c>
      <c r="AG239" s="257" t="s">
        <v>148</v>
      </c>
      <c r="AH239" s="257" t="s">
        <v>150</v>
      </c>
      <c r="AI239" s="257" t="s">
        <v>253</v>
      </c>
      <c r="AJ239" s="257" t="s">
        <v>1956</v>
      </c>
      <c r="AK239" s="257" t="s">
        <v>1957</v>
      </c>
      <c r="AL239" s="257" t="s">
        <v>1958</v>
      </c>
      <c r="AM239" s="87">
        <f t="shared" si="42"/>
        <v>0</v>
      </c>
      <c r="AN239" s="87">
        <f t="shared" si="43"/>
        <v>0</v>
      </c>
      <c r="AO239" s="87">
        <f t="shared" si="44"/>
        <v>0</v>
      </c>
      <c r="AP239" s="87">
        <f t="shared" si="45"/>
        <v>0</v>
      </c>
      <c r="AQ239" s="87">
        <f t="shared" si="46"/>
        <v>0</v>
      </c>
      <c r="AR239" s="87">
        <f t="shared" si="47"/>
        <v>0</v>
      </c>
      <c r="AS239" s="87">
        <f>IF(AND($AM239=1,$AN239=1,$U239="POS"),COUNTIFS($AM$113:AM239,1,$AN$113:AN239,1,$U$113:U239,"POS"),0)</f>
        <v>0</v>
      </c>
      <c r="AT239" s="87">
        <f>IF($AP239=1,COUNTIF($AP$113:AP239,1),0)</f>
        <v>0</v>
      </c>
      <c r="AU239" s="87">
        <f>IF($AO239=1,COUNTIF($AO$113:AO239,1),0)</f>
        <v>0</v>
      </c>
      <c r="AV239" s="87">
        <f t="shared" si="48"/>
        <v>0</v>
      </c>
      <c r="AW239" s="87">
        <f t="shared" si="49"/>
        <v>0</v>
      </c>
      <c r="AX239" s="87">
        <f t="shared" si="50"/>
        <v>0</v>
      </c>
      <c r="AY239" s="87">
        <f t="shared" si="51"/>
        <v>0</v>
      </c>
      <c r="AZ239" s="87">
        <f t="shared" si="52"/>
        <v>0</v>
      </c>
      <c r="BA239" s="87">
        <f t="shared" si="53"/>
        <v>0</v>
      </c>
      <c r="BB239" s="87">
        <f t="shared" si="54"/>
        <v>0</v>
      </c>
      <c r="BG239" s="84">
        <v>127</v>
      </c>
      <c r="BH239" s="267" t="s">
        <v>101</v>
      </c>
      <c r="BI239" s="268" t="s">
        <v>2192</v>
      </c>
      <c r="BJ239" s="257" t="s">
        <v>1</v>
      </c>
      <c r="BK239" s="269" t="s">
        <v>14</v>
      </c>
      <c r="BL239" s="269" t="s">
        <v>102</v>
      </c>
      <c r="BM239" s="270" t="s">
        <v>2571</v>
      </c>
      <c r="BN239" s="269" t="s">
        <v>2572</v>
      </c>
      <c r="BO239" s="269" t="s">
        <v>2573</v>
      </c>
      <c r="BP239" s="269" t="s">
        <v>250</v>
      </c>
      <c r="BQ239" s="269" t="s">
        <v>515</v>
      </c>
      <c r="BR239" s="269" t="s">
        <v>516</v>
      </c>
      <c r="BS239" s="269" t="s">
        <v>517</v>
      </c>
      <c r="BT239" s="269" t="s">
        <v>250</v>
      </c>
      <c r="BU239" s="269" t="s">
        <v>1597</v>
      </c>
      <c r="BV239" s="269" t="s">
        <v>1598</v>
      </c>
      <c r="BW239" s="271">
        <f t="shared" si="55"/>
        <v>0</v>
      </c>
      <c r="BX239" s="271">
        <f t="shared" si="56"/>
        <v>0</v>
      </c>
      <c r="BY239" s="271">
        <f t="shared" si="57"/>
        <v>0</v>
      </c>
      <c r="BZ239" s="271">
        <f t="shared" si="58"/>
        <v>0</v>
      </c>
      <c r="CA239" s="271">
        <f t="shared" si="59"/>
        <v>0</v>
      </c>
      <c r="CB239" s="271">
        <f t="shared" si="60"/>
        <v>0</v>
      </c>
      <c r="CC239" s="271">
        <f t="shared" si="61"/>
        <v>0</v>
      </c>
      <c r="CD239" s="271">
        <f t="shared" si="62"/>
        <v>0</v>
      </c>
      <c r="CE239" s="271">
        <f t="shared" si="63"/>
        <v>0</v>
      </c>
      <c r="CF239" s="271">
        <f t="shared" si="64"/>
        <v>0</v>
      </c>
      <c r="CG239" s="271">
        <f t="shared" si="65"/>
        <v>0</v>
      </c>
      <c r="CH239" s="271">
        <f t="shared" si="66"/>
        <v>0</v>
      </c>
      <c r="CI239" s="271">
        <f t="shared" si="67"/>
        <v>0</v>
      </c>
      <c r="CJ239" s="271">
        <f t="shared" si="68"/>
        <v>0</v>
      </c>
      <c r="CK239" s="271">
        <f t="shared" si="69"/>
        <v>0</v>
      </c>
    </row>
    <row r="240" spans="16:89" x14ac:dyDescent="0.25">
      <c r="P240" s="66" t="s">
        <v>530</v>
      </c>
      <c r="Q240" s="280" t="s">
        <v>14</v>
      </c>
      <c r="R240" s="66" t="s">
        <v>26</v>
      </c>
      <c r="S240" s="276" t="s">
        <v>5</v>
      </c>
      <c r="T240" s="66" t="s">
        <v>102</v>
      </c>
      <c r="U240" s="276" t="s">
        <v>103</v>
      </c>
      <c r="V240" s="276" t="s">
        <v>104</v>
      </c>
      <c r="W240" s="276" t="s">
        <v>104</v>
      </c>
      <c r="X240" s="276">
        <v>3</v>
      </c>
      <c r="Y240" s="276">
        <v>4</v>
      </c>
      <c r="Z240" s="277" t="s">
        <v>531</v>
      </c>
      <c r="AA240" s="257" t="s">
        <v>153</v>
      </c>
      <c r="AB240" s="257" t="s">
        <v>152</v>
      </c>
      <c r="AC240" s="257" t="s">
        <v>156</v>
      </c>
      <c r="AD240" s="257" t="s">
        <v>157</v>
      </c>
      <c r="AE240" s="257" t="s">
        <v>158</v>
      </c>
      <c r="AF240" s="257" t="s">
        <v>1959</v>
      </c>
      <c r="AG240" s="257" t="s">
        <v>159</v>
      </c>
      <c r="AH240" s="257" t="s">
        <v>1960</v>
      </c>
      <c r="AI240" s="257" t="s">
        <v>256</v>
      </c>
      <c r="AJ240" s="257" t="s">
        <v>1961</v>
      </c>
      <c r="AK240" s="257" t="s">
        <v>177</v>
      </c>
      <c r="AL240" s="257" t="s">
        <v>139</v>
      </c>
      <c r="AM240" s="87">
        <f t="shared" si="42"/>
        <v>0</v>
      </c>
      <c r="AN240" s="87">
        <f t="shared" si="43"/>
        <v>0</v>
      </c>
      <c r="AO240" s="87">
        <f t="shared" si="44"/>
        <v>0</v>
      </c>
      <c r="AP240" s="87">
        <f t="shared" si="45"/>
        <v>0</v>
      </c>
      <c r="AQ240" s="87">
        <f t="shared" si="46"/>
        <v>0</v>
      </c>
      <c r="AR240" s="87">
        <f t="shared" si="47"/>
        <v>0</v>
      </c>
      <c r="AS240" s="87">
        <f>IF(AND($AM240=1,$AN240=1,$U240="POS"),COUNTIFS($AM$113:AM240,1,$AN$113:AN240,1,$U$113:U240,"POS"),0)</f>
        <v>0</v>
      </c>
      <c r="AT240" s="87">
        <f>IF($AP240=1,COUNTIF($AP$113:AP240,1),0)</f>
        <v>0</v>
      </c>
      <c r="AU240" s="87">
        <f>IF($AO240=1,COUNTIF($AO$113:AO240,1),0)</f>
        <v>0</v>
      </c>
      <c r="AV240" s="87">
        <f t="shared" si="48"/>
        <v>0</v>
      </c>
      <c r="AW240" s="87">
        <f t="shared" si="49"/>
        <v>0</v>
      </c>
      <c r="AX240" s="87">
        <f t="shared" si="50"/>
        <v>0</v>
      </c>
      <c r="AY240" s="87">
        <f t="shared" si="51"/>
        <v>0</v>
      </c>
      <c r="AZ240" s="87">
        <f t="shared" si="52"/>
        <v>0</v>
      </c>
      <c r="BA240" s="87">
        <f t="shared" si="53"/>
        <v>0</v>
      </c>
      <c r="BB240" s="87">
        <f t="shared" si="54"/>
        <v>0</v>
      </c>
      <c r="BG240" s="84">
        <v>128</v>
      </c>
      <c r="BH240" s="267" t="s">
        <v>101</v>
      </c>
      <c r="BI240" s="268" t="s">
        <v>2192</v>
      </c>
      <c r="BJ240" s="257" t="s">
        <v>1</v>
      </c>
      <c r="BK240" s="269" t="s">
        <v>14</v>
      </c>
      <c r="BL240" s="269" t="s">
        <v>102</v>
      </c>
      <c r="BM240" s="270" t="s">
        <v>2574</v>
      </c>
      <c r="BN240" s="269" t="s">
        <v>2575</v>
      </c>
      <c r="BO240" s="269" t="s">
        <v>2576</v>
      </c>
      <c r="BP240" s="269" t="s">
        <v>250</v>
      </c>
      <c r="BQ240" s="269" t="s">
        <v>515</v>
      </c>
      <c r="BR240" s="269" t="s">
        <v>516</v>
      </c>
      <c r="BS240" s="269" t="s">
        <v>517</v>
      </c>
      <c r="BT240" s="269" t="s">
        <v>250</v>
      </c>
      <c r="BU240" s="269" t="s">
        <v>1597</v>
      </c>
      <c r="BV240" s="269" t="s">
        <v>1598</v>
      </c>
      <c r="BW240" s="271">
        <f t="shared" si="55"/>
        <v>0</v>
      </c>
      <c r="BX240" s="271">
        <f t="shared" si="56"/>
        <v>0</v>
      </c>
      <c r="BY240" s="271">
        <f t="shared" si="57"/>
        <v>0</v>
      </c>
      <c r="BZ240" s="271">
        <f t="shared" si="58"/>
        <v>0</v>
      </c>
      <c r="CA240" s="271">
        <f t="shared" si="59"/>
        <v>0</v>
      </c>
      <c r="CB240" s="271">
        <f t="shared" si="60"/>
        <v>0</v>
      </c>
      <c r="CC240" s="271">
        <f t="shared" si="61"/>
        <v>0</v>
      </c>
      <c r="CD240" s="271">
        <f t="shared" si="62"/>
        <v>0</v>
      </c>
      <c r="CE240" s="271">
        <f t="shared" si="63"/>
        <v>0</v>
      </c>
      <c r="CF240" s="271">
        <f t="shared" si="64"/>
        <v>0</v>
      </c>
      <c r="CG240" s="271">
        <f t="shared" si="65"/>
        <v>0</v>
      </c>
      <c r="CH240" s="271">
        <f t="shared" si="66"/>
        <v>0</v>
      </c>
      <c r="CI240" s="271">
        <f t="shared" si="67"/>
        <v>0</v>
      </c>
      <c r="CJ240" s="271">
        <f t="shared" si="68"/>
        <v>0</v>
      </c>
      <c r="CK240" s="271">
        <f t="shared" si="69"/>
        <v>0</v>
      </c>
    </row>
    <row r="241" spans="16:89" x14ac:dyDescent="0.25">
      <c r="P241" s="66" t="s">
        <v>532</v>
      </c>
      <c r="Q241" s="280" t="s">
        <v>14</v>
      </c>
      <c r="R241" s="66" t="s">
        <v>129</v>
      </c>
      <c r="S241" s="276" t="s">
        <v>5</v>
      </c>
      <c r="T241" s="66" t="s">
        <v>102</v>
      </c>
      <c r="U241" s="276" t="s">
        <v>103</v>
      </c>
      <c r="V241" s="276" t="s">
        <v>104</v>
      </c>
      <c r="W241" s="276" t="s">
        <v>104</v>
      </c>
      <c r="X241" s="276">
        <v>3</v>
      </c>
      <c r="Y241" s="276">
        <v>4</v>
      </c>
      <c r="Z241" s="277" t="s">
        <v>533</v>
      </c>
      <c r="AA241" s="257" t="s">
        <v>1962</v>
      </c>
      <c r="AB241" s="257" t="s">
        <v>162</v>
      </c>
      <c r="AC241" s="257" t="s">
        <v>259</v>
      </c>
      <c r="AD241" s="257" t="s">
        <v>1963</v>
      </c>
      <c r="AE241" s="257" t="s">
        <v>1964</v>
      </c>
      <c r="AF241" s="257" t="s">
        <v>1965</v>
      </c>
      <c r="AG241" s="257" t="s">
        <v>125</v>
      </c>
      <c r="AH241" s="257" t="s">
        <v>126</v>
      </c>
      <c r="AI241" s="257" t="s">
        <v>1966</v>
      </c>
      <c r="AJ241" s="257" t="s">
        <v>1967</v>
      </c>
      <c r="AK241" s="257" t="s">
        <v>179</v>
      </c>
      <c r="AL241" s="257" t="s">
        <v>177</v>
      </c>
      <c r="AM241" s="87">
        <f t="shared" ref="AM241:AM304" si="70">IF($P241="",0,IF($B$12&lt;&gt;"",--AND(ISNUMBER(SEARCH(";"&amp;$P241&amp;";",";"&amp;$C$21&amp;";")),OR($S241="TOUS",TRIM($K$4)="AUDIT",$S241=TRIM($K$4))),IF(AND(OR($Q241="TRONC_COMMUN",$Q241=TRIM($B$5),TRIM($B$5)="TOUS"),OR($R241="TOUS",$R241=TRIM($B$8),TRIM($B$8)="TOUS"),OR($S241="TOUS",TRIM($K$4)="AUDIT",$S241=TRIM($K$4))),1,0)))</f>
        <v>0</v>
      </c>
      <c r="AN241" s="87">
        <f t="shared" ref="AN241:AN304" si="71">IF($P241="",0,IF($B$23="",0,--OR(AND($AA241&lt;&gt;"",ISNUMBER(SEARCH(" "&amp;$AA241&amp;" ",$B$23))),AND($AB241&lt;&gt;"",ISNUMBER(SEARCH(" "&amp;$AB241&amp;" ",$B$23))),AND($AC241&lt;&gt;"",ISNUMBER(SEARCH(" "&amp;$AC241&amp;" ",$B$23))),AND($AD241&lt;&gt;"",ISNUMBER(SEARCH(" "&amp;$AD241&amp;" ",$B$23))),AND($AE241&lt;&gt;"",ISNUMBER(SEARCH(" "&amp;$AE241&amp;" ",$B$23))),AND($AF241&lt;&gt;"",ISNUMBER(SEARCH(" "&amp;$AF241&amp;" ",$B$23))),AND($AG241&lt;&gt;"",ISNUMBER(SEARCH(" "&amp;$AG241&amp;" ",$B$23))),AND($AH241&lt;&gt;"",ISNUMBER(SEARCH(" "&amp;$AH241&amp;" ",$B$23))),AND($AI241&lt;&gt;"",ISNUMBER(SEARCH(" "&amp;$AI241&amp;" ",$B$23))),AND($AJ241&lt;&gt;"",ISNUMBER(SEARCH(" "&amp;$AJ241&amp;" ",$B$23))),AND($AK241&lt;&gt;"",ISNUMBER(SEARCH(" "&amp;$AK241&amp;" ",$B$23))),AND($AL241&lt;&gt;"",ISNUMBER(SEARCH(" "&amp;$AL241&amp;" ",$B$23))))))</f>
        <v>0</v>
      </c>
      <c r="AO241" s="87">
        <f t="shared" ref="AO241:AO304" si="72">IF(AND($U241="CRITIQUE",$AN241=1),1,0)</f>
        <v>0</v>
      </c>
      <c r="AP241" s="87">
        <f t="shared" ref="AP241:AP304" si="73">IF(AND($AM241=1,$AN241=0,$U241="POS"),1,0)</f>
        <v>0</v>
      </c>
      <c r="AQ241" s="87">
        <f t="shared" ref="AQ241:AQ304" si="74">IF(AND($AM241=1,$AN241=1,$U241="POS"),$X241,0)</f>
        <v>0</v>
      </c>
      <c r="AR241" s="87">
        <f t="shared" ref="AR241:AR304" si="75">IF(AND($AM241=1,$AN241=1,$U241="POS"),$Y241,0)</f>
        <v>0</v>
      </c>
      <c r="AS241" s="87">
        <f>IF(AND($AM241=1,$AN241=1,$U241="POS"),COUNTIFS($AM$113:AM241,1,$AN$113:AN241,1,$U$113:U241,"POS"),0)</f>
        <v>0</v>
      </c>
      <c r="AT241" s="87">
        <f>IF($AP241=1,COUNTIF($AP$113:AP241,1),0)</f>
        <v>0</v>
      </c>
      <c r="AU241" s="87">
        <f>IF($AO241=1,COUNTIF($AO$113:AO241,1),0)</f>
        <v>0</v>
      </c>
      <c r="AV241" s="87">
        <f t="shared" ref="AV241:AV304" si="76">IF(AND($AM241=1,$U241="POS"),1,0)</f>
        <v>0</v>
      </c>
      <c r="AW241" s="87">
        <f t="shared" ref="AW241:AW304" si="77">IF(AND($AM241=1,$AN241=1,$U241="POS"),1,0)</f>
        <v>0</v>
      </c>
      <c r="AX241" s="87">
        <f t="shared" ref="AX241:AX304" si="78">IF(AND($AM241=1,$AP241=1,$U241="POS",$V241="OUI"),1,0)</f>
        <v>0</v>
      </c>
      <c r="AY241" s="87">
        <f t="shared" ref="AY241:AY304" si="79">IF(AND($AM241=1,$AP241=1,$U241="POS",$W241="OUI"),1,0)</f>
        <v>0</v>
      </c>
      <c r="AZ241" s="87">
        <f t="shared" ref="AZ241:AZ304" si="80">IF(AND($AM241=1,$U241="POS"),$X241,0)</f>
        <v>0</v>
      </c>
      <c r="BA241" s="87">
        <f t="shared" ref="BA241:BA304" si="81">IF(AND($AM241=1,$U241="POS"),$Y241,0)</f>
        <v>0</v>
      </c>
      <c r="BB241" s="87">
        <f t="shared" ref="BB241:BB304" si="82">IF(OR($AX241=1,$AY241=1),1,0)</f>
        <v>0</v>
      </c>
      <c r="BG241" s="84">
        <v>129</v>
      </c>
      <c r="BH241" s="267" t="s">
        <v>101</v>
      </c>
      <c r="BI241" s="268" t="s">
        <v>2192</v>
      </c>
      <c r="BJ241" s="257" t="s">
        <v>1</v>
      </c>
      <c r="BK241" s="269" t="s">
        <v>14</v>
      </c>
      <c r="BL241" s="269" t="s">
        <v>102</v>
      </c>
      <c r="BM241" s="270" t="s">
        <v>2577</v>
      </c>
      <c r="BN241" s="269" t="s">
        <v>2578</v>
      </c>
      <c r="BO241" s="269" t="s">
        <v>2579</v>
      </c>
      <c r="BP241" s="269" t="s">
        <v>250</v>
      </c>
      <c r="BQ241" s="269" t="s">
        <v>515</v>
      </c>
      <c r="BR241" s="269" t="s">
        <v>516</v>
      </c>
      <c r="BS241" s="269" t="s">
        <v>517</v>
      </c>
      <c r="BT241" s="269" t="s">
        <v>250</v>
      </c>
      <c r="BU241" s="269" t="s">
        <v>1597</v>
      </c>
      <c r="BV241" s="269" t="s">
        <v>1598</v>
      </c>
      <c r="BW241" s="271">
        <f t="shared" ref="BW241:BW304" si="83">IF($P241="",0,--AND(ISNUMBER(SEARCH(";"&amp;$P241&amp;";",";"&amp;$N$3&amp;";")),$U241="POS"))</f>
        <v>0</v>
      </c>
      <c r="BX241" s="271">
        <f t="shared" ref="BX241:BX304" si="84">IF($P241="",0,--AND(ISNUMBER(SEARCH(";"&amp;$P241&amp;";",";"&amp;$N$4&amp;";")),$U241="POS"))</f>
        <v>0</v>
      </c>
      <c r="BY241" s="271">
        <f t="shared" ref="BY241:BY304" si="85">IF($P241="",0,--AND(ISNUMBER(SEARCH(";"&amp;$P241&amp;";",";"&amp;$N$5&amp;";")),$U241="POS"))</f>
        <v>0</v>
      </c>
      <c r="BZ241" s="271">
        <f t="shared" ref="BZ241:BZ304" si="86">IF(AND($BW241=1,$AN241=1),1,0)</f>
        <v>0</v>
      </c>
      <c r="CA241" s="271">
        <f t="shared" ref="CA241:CA304" si="87">IF(AND($BX241=1,$AN241=1),1,0)</f>
        <v>0</v>
      </c>
      <c r="CB241" s="271">
        <f t="shared" ref="CB241:CB304" si="88">IF(AND($BY241=1,$AN241=1),1,0)</f>
        <v>0</v>
      </c>
      <c r="CC241" s="271">
        <f t="shared" ref="CC241:CC304" si="89">IF(AND($BW241=1,$AN241=0,$V241="OUI"),1,0)</f>
        <v>0</v>
      </c>
      <c r="CD241" s="271">
        <f t="shared" ref="CD241:CD304" si="90">IF(AND($BX241=1,$AN241=0,$W241="OUI"),1,0)</f>
        <v>0</v>
      </c>
      <c r="CE241" s="271">
        <f t="shared" ref="CE241:CE304" si="91">IF(AND($BY241=1,$AN241=0,OR($V241="OUI",$W241="OUI")),1,0)</f>
        <v>0</v>
      </c>
      <c r="CF241" s="271">
        <f t="shared" ref="CF241:CF304" si="92">IF($BZ241=1,$X241,0)</f>
        <v>0</v>
      </c>
      <c r="CG241" s="271">
        <f t="shared" ref="CG241:CG304" si="93">IF($BW241=1,$X241,0)</f>
        <v>0</v>
      </c>
      <c r="CH241" s="271">
        <f t="shared" ref="CH241:CH304" si="94">IF($CA241=1,$Y241,0)</f>
        <v>0</v>
      </c>
      <c r="CI241" s="271">
        <f t="shared" ref="CI241:CI304" si="95">IF($BX241=1,$Y241,0)</f>
        <v>0</v>
      </c>
      <c r="CJ241" s="271">
        <f t="shared" ref="CJ241:CJ304" si="96">IF($CB241=1,$Y241,0)</f>
        <v>0</v>
      </c>
      <c r="CK241" s="271">
        <f t="shared" ref="CK241:CK304" si="97">IF($BY241=1,$Y241,0)</f>
        <v>0</v>
      </c>
    </row>
    <row r="242" spans="16:89" x14ac:dyDescent="0.25">
      <c r="P242" s="66" t="s">
        <v>534</v>
      </c>
      <c r="Q242" s="280" t="s">
        <v>14</v>
      </c>
      <c r="R242" s="66" t="s">
        <v>27</v>
      </c>
      <c r="S242" s="276" t="s">
        <v>5</v>
      </c>
      <c r="T242" s="66" t="s">
        <v>102</v>
      </c>
      <c r="U242" s="276" t="s">
        <v>103</v>
      </c>
      <c r="V242" s="276" t="s">
        <v>104</v>
      </c>
      <c r="W242" s="276" t="s">
        <v>104</v>
      </c>
      <c r="X242" s="276">
        <v>3</v>
      </c>
      <c r="Y242" s="276">
        <v>4</v>
      </c>
      <c r="Z242" s="277" t="s">
        <v>535</v>
      </c>
      <c r="AA242" s="257" t="s">
        <v>1968</v>
      </c>
      <c r="AB242" s="257" t="s">
        <v>164</v>
      </c>
      <c r="AC242" s="257" t="s">
        <v>167</v>
      </c>
      <c r="AD242" s="257" t="s">
        <v>1969</v>
      </c>
      <c r="AE242" s="257" t="s">
        <v>1970</v>
      </c>
      <c r="AF242" s="257" t="s">
        <v>1971</v>
      </c>
      <c r="AG242" s="257" t="s">
        <v>218</v>
      </c>
      <c r="AH242" s="257" t="s">
        <v>165</v>
      </c>
      <c r="AI242" s="257" t="s">
        <v>1972</v>
      </c>
      <c r="AJ242" s="257" t="s">
        <v>154</v>
      </c>
      <c r="AK242" s="257" t="s">
        <v>163</v>
      </c>
      <c r="AL242" s="257" t="s">
        <v>166</v>
      </c>
      <c r="AM242" s="87">
        <f t="shared" si="70"/>
        <v>0</v>
      </c>
      <c r="AN242" s="87">
        <f t="shared" si="71"/>
        <v>0</v>
      </c>
      <c r="AO242" s="87">
        <f t="shared" si="72"/>
        <v>0</v>
      </c>
      <c r="AP242" s="87">
        <f t="shared" si="73"/>
        <v>0</v>
      </c>
      <c r="AQ242" s="87">
        <f t="shared" si="74"/>
        <v>0</v>
      </c>
      <c r="AR242" s="87">
        <f t="shared" si="75"/>
        <v>0</v>
      </c>
      <c r="AS242" s="87">
        <f>IF(AND($AM242=1,$AN242=1,$U242="POS"),COUNTIFS($AM$113:AM242,1,$AN$113:AN242,1,$U$113:U242,"POS"),0)</f>
        <v>0</v>
      </c>
      <c r="AT242" s="87">
        <f>IF($AP242=1,COUNTIF($AP$113:AP242,1),0)</f>
        <v>0</v>
      </c>
      <c r="AU242" s="87">
        <f>IF($AO242=1,COUNTIF($AO$113:AO242,1),0)</f>
        <v>0</v>
      </c>
      <c r="AV242" s="87">
        <f t="shared" si="76"/>
        <v>0</v>
      </c>
      <c r="AW242" s="87">
        <f t="shared" si="77"/>
        <v>0</v>
      </c>
      <c r="AX242" s="87">
        <f t="shared" si="78"/>
        <v>0</v>
      </c>
      <c r="AY242" s="87">
        <f t="shared" si="79"/>
        <v>0</v>
      </c>
      <c r="AZ242" s="87">
        <f t="shared" si="80"/>
        <v>0</v>
      </c>
      <c r="BA242" s="87">
        <f t="shared" si="81"/>
        <v>0</v>
      </c>
      <c r="BB242" s="87">
        <f t="shared" si="82"/>
        <v>0</v>
      </c>
      <c r="BG242" s="84">
        <v>130</v>
      </c>
      <c r="BH242" s="267" t="s">
        <v>101</v>
      </c>
      <c r="BI242" s="268" t="s">
        <v>2192</v>
      </c>
      <c r="BJ242" s="257" t="s">
        <v>1</v>
      </c>
      <c r="BK242" s="269" t="s">
        <v>14</v>
      </c>
      <c r="BL242" s="269" t="s">
        <v>102</v>
      </c>
      <c r="BM242" s="270" t="s">
        <v>2580</v>
      </c>
      <c r="BN242" s="269" t="s">
        <v>2581</v>
      </c>
      <c r="BO242" s="269" t="s">
        <v>2582</v>
      </c>
      <c r="BP242" s="269" t="s">
        <v>250</v>
      </c>
      <c r="BQ242" s="269" t="s">
        <v>515</v>
      </c>
      <c r="BR242" s="269" t="s">
        <v>516</v>
      </c>
      <c r="BS242" s="269" t="s">
        <v>517</v>
      </c>
      <c r="BT242" s="269" t="s">
        <v>250</v>
      </c>
      <c r="BU242" s="269" t="s">
        <v>1597</v>
      </c>
      <c r="BV242" s="269" t="s">
        <v>1598</v>
      </c>
      <c r="BW242" s="271">
        <f t="shared" si="83"/>
        <v>0</v>
      </c>
      <c r="BX242" s="271">
        <f t="shared" si="84"/>
        <v>0</v>
      </c>
      <c r="BY242" s="271">
        <f t="shared" si="85"/>
        <v>0</v>
      </c>
      <c r="BZ242" s="271">
        <f t="shared" si="86"/>
        <v>0</v>
      </c>
      <c r="CA242" s="271">
        <f t="shared" si="87"/>
        <v>0</v>
      </c>
      <c r="CB242" s="271">
        <f t="shared" si="88"/>
        <v>0</v>
      </c>
      <c r="CC242" s="271">
        <f t="shared" si="89"/>
        <v>0</v>
      </c>
      <c r="CD242" s="271">
        <f t="shared" si="90"/>
        <v>0</v>
      </c>
      <c r="CE242" s="271">
        <f t="shared" si="91"/>
        <v>0</v>
      </c>
      <c r="CF242" s="271">
        <f t="shared" si="92"/>
        <v>0</v>
      </c>
      <c r="CG242" s="271">
        <f t="shared" si="93"/>
        <v>0</v>
      </c>
      <c r="CH242" s="271">
        <f t="shared" si="94"/>
        <v>0</v>
      </c>
      <c r="CI242" s="271">
        <f t="shared" si="95"/>
        <v>0</v>
      </c>
      <c r="CJ242" s="271">
        <f t="shared" si="96"/>
        <v>0</v>
      </c>
      <c r="CK242" s="271">
        <f t="shared" si="97"/>
        <v>0</v>
      </c>
    </row>
    <row r="243" spans="16:89" x14ac:dyDescent="0.25">
      <c r="P243" s="66" t="s">
        <v>536</v>
      </c>
      <c r="Q243" s="280" t="s">
        <v>14</v>
      </c>
      <c r="R243" s="66" t="s">
        <v>31</v>
      </c>
      <c r="S243" s="276" t="s">
        <v>5</v>
      </c>
      <c r="T243" s="66" t="s">
        <v>130</v>
      </c>
      <c r="U243" s="276" t="s">
        <v>103</v>
      </c>
      <c r="V243" s="276" t="s">
        <v>104</v>
      </c>
      <c r="W243" s="276" t="s">
        <v>104</v>
      </c>
      <c r="X243" s="276">
        <v>3</v>
      </c>
      <c r="Y243" s="276">
        <v>4</v>
      </c>
      <c r="Z243" s="277" t="s">
        <v>537</v>
      </c>
      <c r="AA243" s="257" t="s">
        <v>170</v>
      </c>
      <c r="AB243" s="257" t="s">
        <v>132</v>
      </c>
      <c r="AC243" s="257" t="s">
        <v>131</v>
      </c>
      <c r="AD243" s="257" t="s">
        <v>171</v>
      </c>
      <c r="AE243" s="257" t="s">
        <v>264</v>
      </c>
      <c r="AF243" s="257" t="s">
        <v>133</v>
      </c>
      <c r="AG243" s="257" t="s">
        <v>122</v>
      </c>
      <c r="AH243" s="257" t="s">
        <v>123</v>
      </c>
      <c r="AI243" s="257" t="s">
        <v>1973</v>
      </c>
      <c r="AJ243" s="257" t="s">
        <v>134</v>
      </c>
      <c r="AK243" s="257" t="s">
        <v>172</v>
      </c>
      <c r="AL243" s="257" t="s">
        <v>168</v>
      </c>
      <c r="AM243" s="87">
        <f t="shared" si="70"/>
        <v>0</v>
      </c>
      <c r="AN243" s="87">
        <f t="shared" si="71"/>
        <v>0</v>
      </c>
      <c r="AO243" s="87">
        <f t="shared" si="72"/>
        <v>0</v>
      </c>
      <c r="AP243" s="87">
        <f t="shared" si="73"/>
        <v>0</v>
      </c>
      <c r="AQ243" s="87">
        <f t="shared" si="74"/>
        <v>0</v>
      </c>
      <c r="AR243" s="87">
        <f t="shared" si="75"/>
        <v>0</v>
      </c>
      <c r="AS243" s="87">
        <f>IF(AND($AM243=1,$AN243=1,$U243="POS"),COUNTIFS($AM$113:AM243,1,$AN$113:AN243,1,$U$113:U243,"POS"),0)</f>
        <v>0</v>
      </c>
      <c r="AT243" s="87">
        <f>IF($AP243=1,COUNTIF($AP$113:AP243,1),0)</f>
        <v>0</v>
      </c>
      <c r="AU243" s="87">
        <f>IF($AO243=1,COUNTIF($AO$113:AO243,1),0)</f>
        <v>0</v>
      </c>
      <c r="AV243" s="87">
        <f t="shared" si="76"/>
        <v>0</v>
      </c>
      <c r="AW243" s="87">
        <f t="shared" si="77"/>
        <v>0</v>
      </c>
      <c r="AX243" s="87">
        <f t="shared" si="78"/>
        <v>0</v>
      </c>
      <c r="AY243" s="87">
        <f t="shared" si="79"/>
        <v>0</v>
      </c>
      <c r="AZ243" s="87">
        <f t="shared" si="80"/>
        <v>0</v>
      </c>
      <c r="BA243" s="87">
        <f t="shared" si="81"/>
        <v>0</v>
      </c>
      <c r="BB243" s="87">
        <f t="shared" si="82"/>
        <v>0</v>
      </c>
      <c r="BG243" s="84">
        <v>131</v>
      </c>
      <c r="BH243" s="267" t="s">
        <v>101</v>
      </c>
      <c r="BI243" s="268" t="s">
        <v>2192</v>
      </c>
      <c r="BJ243" s="257" t="s">
        <v>4</v>
      </c>
      <c r="BK243" s="269" t="s">
        <v>14</v>
      </c>
      <c r="BL243" s="269" t="s">
        <v>102</v>
      </c>
      <c r="BM243" s="270" t="s">
        <v>2583</v>
      </c>
      <c r="BN243" s="269" t="s">
        <v>2584</v>
      </c>
      <c r="BO243" s="269" t="s">
        <v>2585</v>
      </c>
      <c r="BP243" s="269" t="s">
        <v>250</v>
      </c>
      <c r="BQ243" s="269" t="s">
        <v>515</v>
      </c>
      <c r="BR243" s="269" t="s">
        <v>516</v>
      </c>
      <c r="BS243" s="269" t="s">
        <v>517</v>
      </c>
      <c r="BT243" s="269" t="s">
        <v>250</v>
      </c>
      <c r="BU243" s="269" t="s">
        <v>1597</v>
      </c>
      <c r="BV243" s="269" t="s">
        <v>1598</v>
      </c>
      <c r="BW243" s="271">
        <f t="shared" si="83"/>
        <v>0</v>
      </c>
      <c r="BX243" s="271">
        <f t="shared" si="84"/>
        <v>0</v>
      </c>
      <c r="BY243" s="271">
        <f t="shared" si="85"/>
        <v>0</v>
      </c>
      <c r="BZ243" s="271">
        <f t="shared" si="86"/>
        <v>0</v>
      </c>
      <c r="CA243" s="271">
        <f t="shared" si="87"/>
        <v>0</v>
      </c>
      <c r="CB243" s="271">
        <f t="shared" si="88"/>
        <v>0</v>
      </c>
      <c r="CC243" s="271">
        <f t="shared" si="89"/>
        <v>0</v>
      </c>
      <c r="CD243" s="271">
        <f t="shared" si="90"/>
        <v>0</v>
      </c>
      <c r="CE243" s="271">
        <f t="shared" si="91"/>
        <v>0</v>
      </c>
      <c r="CF243" s="271">
        <f t="shared" si="92"/>
        <v>0</v>
      </c>
      <c r="CG243" s="271">
        <f t="shared" si="93"/>
        <v>0</v>
      </c>
      <c r="CH243" s="271">
        <f t="shared" si="94"/>
        <v>0</v>
      </c>
      <c r="CI243" s="271">
        <f t="shared" si="95"/>
        <v>0</v>
      </c>
      <c r="CJ243" s="271">
        <f t="shared" si="96"/>
        <v>0</v>
      </c>
      <c r="CK243" s="271">
        <f t="shared" si="97"/>
        <v>0</v>
      </c>
    </row>
    <row r="244" spans="16:89" x14ac:dyDescent="0.25">
      <c r="P244" s="66" t="s">
        <v>538</v>
      </c>
      <c r="Q244" s="280" t="s">
        <v>14</v>
      </c>
      <c r="R244" s="66" t="s">
        <v>32</v>
      </c>
      <c r="S244" s="276" t="s">
        <v>5</v>
      </c>
      <c r="T244" s="66" t="s">
        <v>130</v>
      </c>
      <c r="U244" s="276" t="s">
        <v>103</v>
      </c>
      <c r="V244" s="276" t="s">
        <v>104</v>
      </c>
      <c r="W244" s="276" t="s">
        <v>104</v>
      </c>
      <c r="X244" s="276">
        <v>3</v>
      </c>
      <c r="Y244" s="276">
        <v>4</v>
      </c>
      <c r="Z244" s="277" t="s">
        <v>539</v>
      </c>
      <c r="AA244" s="257" t="s">
        <v>176</v>
      </c>
      <c r="AB244" s="257" t="s">
        <v>1974</v>
      </c>
      <c r="AC244" s="257" t="s">
        <v>287</v>
      </c>
      <c r="AD244" s="257" t="s">
        <v>178</v>
      </c>
      <c r="AE244" s="257" t="s">
        <v>174</v>
      </c>
      <c r="AF244" s="257" t="s">
        <v>173</v>
      </c>
      <c r="AG244" s="257" t="s">
        <v>1975</v>
      </c>
      <c r="AH244" s="257" t="s">
        <v>1976</v>
      </c>
      <c r="AI244" s="257" t="s">
        <v>145</v>
      </c>
      <c r="AJ244" s="257" t="s">
        <v>182</v>
      </c>
      <c r="AK244" s="257" t="s">
        <v>181</v>
      </c>
      <c r="AL244" s="257" t="s">
        <v>179</v>
      </c>
      <c r="AM244" s="87">
        <f t="shared" si="70"/>
        <v>0</v>
      </c>
      <c r="AN244" s="87">
        <f t="shared" si="71"/>
        <v>0</v>
      </c>
      <c r="AO244" s="87">
        <f t="shared" si="72"/>
        <v>0</v>
      </c>
      <c r="AP244" s="87">
        <f t="shared" si="73"/>
        <v>0</v>
      </c>
      <c r="AQ244" s="87">
        <f t="shared" si="74"/>
        <v>0</v>
      </c>
      <c r="AR244" s="87">
        <f t="shared" si="75"/>
        <v>0</v>
      </c>
      <c r="AS244" s="87">
        <f>IF(AND($AM244=1,$AN244=1,$U244="POS"),COUNTIFS($AM$113:AM244,1,$AN$113:AN244,1,$U$113:U244,"POS"),0)</f>
        <v>0</v>
      </c>
      <c r="AT244" s="87">
        <f>IF($AP244=1,COUNTIF($AP$113:AP244,1),0)</f>
        <v>0</v>
      </c>
      <c r="AU244" s="87">
        <f>IF($AO244=1,COUNTIF($AO$113:AO244,1),0)</f>
        <v>0</v>
      </c>
      <c r="AV244" s="87">
        <f t="shared" si="76"/>
        <v>0</v>
      </c>
      <c r="AW244" s="87">
        <f t="shared" si="77"/>
        <v>0</v>
      </c>
      <c r="AX244" s="87">
        <f t="shared" si="78"/>
        <v>0</v>
      </c>
      <c r="AY244" s="87">
        <f t="shared" si="79"/>
        <v>0</v>
      </c>
      <c r="AZ244" s="87">
        <f t="shared" si="80"/>
        <v>0</v>
      </c>
      <c r="BA244" s="87">
        <f t="shared" si="81"/>
        <v>0</v>
      </c>
      <c r="BB244" s="87">
        <f t="shared" si="82"/>
        <v>0</v>
      </c>
      <c r="BG244" s="84">
        <v>132</v>
      </c>
      <c r="BH244" s="267" t="s">
        <v>101</v>
      </c>
      <c r="BI244" s="268" t="s">
        <v>2192</v>
      </c>
      <c r="BJ244" s="257" t="s">
        <v>4</v>
      </c>
      <c r="BK244" s="269" t="s">
        <v>14</v>
      </c>
      <c r="BL244" s="269" t="s">
        <v>102</v>
      </c>
      <c r="BM244" s="270" t="s">
        <v>2586</v>
      </c>
      <c r="BN244" s="269" t="s">
        <v>2587</v>
      </c>
      <c r="BO244" s="269" t="s">
        <v>2588</v>
      </c>
      <c r="BP244" s="269" t="s">
        <v>250</v>
      </c>
      <c r="BQ244" s="269" t="s">
        <v>515</v>
      </c>
      <c r="BR244" s="269" t="s">
        <v>516</v>
      </c>
      <c r="BS244" s="269" t="s">
        <v>517</v>
      </c>
      <c r="BT244" s="269" t="s">
        <v>250</v>
      </c>
      <c r="BU244" s="269" t="s">
        <v>1597</v>
      </c>
      <c r="BV244" s="269" t="s">
        <v>1598</v>
      </c>
      <c r="BW244" s="271">
        <f t="shared" si="83"/>
        <v>0</v>
      </c>
      <c r="BX244" s="271">
        <f t="shared" si="84"/>
        <v>0</v>
      </c>
      <c r="BY244" s="271">
        <f t="shared" si="85"/>
        <v>0</v>
      </c>
      <c r="BZ244" s="271">
        <f t="shared" si="86"/>
        <v>0</v>
      </c>
      <c r="CA244" s="271">
        <f t="shared" si="87"/>
        <v>0</v>
      </c>
      <c r="CB244" s="271">
        <f t="shared" si="88"/>
        <v>0</v>
      </c>
      <c r="CC244" s="271">
        <f t="shared" si="89"/>
        <v>0</v>
      </c>
      <c r="CD244" s="271">
        <f t="shared" si="90"/>
        <v>0</v>
      </c>
      <c r="CE244" s="271">
        <f t="shared" si="91"/>
        <v>0</v>
      </c>
      <c r="CF244" s="271">
        <f t="shared" si="92"/>
        <v>0</v>
      </c>
      <c r="CG244" s="271">
        <f t="shared" si="93"/>
        <v>0</v>
      </c>
      <c r="CH244" s="271">
        <f t="shared" si="94"/>
        <v>0</v>
      </c>
      <c r="CI244" s="271">
        <f t="shared" si="95"/>
        <v>0</v>
      </c>
      <c r="CJ244" s="271">
        <f t="shared" si="96"/>
        <v>0</v>
      </c>
      <c r="CK244" s="271">
        <f t="shared" si="97"/>
        <v>0</v>
      </c>
    </row>
    <row r="245" spans="16:89" x14ac:dyDescent="0.25">
      <c r="P245" s="66" t="s">
        <v>540</v>
      </c>
      <c r="Q245" s="280" t="s">
        <v>14</v>
      </c>
      <c r="R245" s="66" t="s">
        <v>34</v>
      </c>
      <c r="S245" s="276" t="s">
        <v>5</v>
      </c>
      <c r="T245" s="66" t="s">
        <v>130</v>
      </c>
      <c r="U245" s="276" t="s">
        <v>103</v>
      </c>
      <c r="V245" s="276" t="s">
        <v>104</v>
      </c>
      <c r="W245" s="276" t="s">
        <v>104</v>
      </c>
      <c r="X245" s="276">
        <v>3</v>
      </c>
      <c r="Y245" s="276">
        <v>4</v>
      </c>
      <c r="Z245" s="277" t="s">
        <v>541</v>
      </c>
      <c r="AA245" s="257" t="s">
        <v>1977</v>
      </c>
      <c r="AB245" s="257" t="s">
        <v>1978</v>
      </c>
      <c r="AC245" s="257" t="s">
        <v>1979</v>
      </c>
      <c r="AD245" s="257" t="s">
        <v>183</v>
      </c>
      <c r="AE245" s="257" t="s">
        <v>184</v>
      </c>
      <c r="AF245" s="257" t="s">
        <v>1980</v>
      </c>
      <c r="AG245" s="257" t="s">
        <v>185</v>
      </c>
      <c r="AH245" s="257" t="s">
        <v>186</v>
      </c>
      <c r="AI245" s="257" t="s">
        <v>187</v>
      </c>
      <c r="AJ245" s="257" t="s">
        <v>188</v>
      </c>
      <c r="AK245" s="257" t="s">
        <v>1981</v>
      </c>
      <c r="AL245" s="257" t="s">
        <v>1982</v>
      </c>
      <c r="AM245" s="87">
        <f t="shared" si="70"/>
        <v>0</v>
      </c>
      <c r="AN245" s="87">
        <f t="shared" si="71"/>
        <v>0</v>
      </c>
      <c r="AO245" s="87">
        <f t="shared" si="72"/>
        <v>0</v>
      </c>
      <c r="AP245" s="87">
        <f t="shared" si="73"/>
        <v>0</v>
      </c>
      <c r="AQ245" s="87">
        <f t="shared" si="74"/>
        <v>0</v>
      </c>
      <c r="AR245" s="87">
        <f t="shared" si="75"/>
        <v>0</v>
      </c>
      <c r="AS245" s="87">
        <f>IF(AND($AM245=1,$AN245=1,$U245="POS"),COUNTIFS($AM$113:AM245,1,$AN$113:AN245,1,$U$113:U245,"POS"),0)</f>
        <v>0</v>
      </c>
      <c r="AT245" s="87">
        <f>IF($AP245=1,COUNTIF($AP$113:AP245,1),0)</f>
        <v>0</v>
      </c>
      <c r="AU245" s="87">
        <f>IF($AO245=1,COUNTIF($AO$113:AO245,1),0)</f>
        <v>0</v>
      </c>
      <c r="AV245" s="87">
        <f t="shared" si="76"/>
        <v>0</v>
      </c>
      <c r="AW245" s="87">
        <f t="shared" si="77"/>
        <v>0</v>
      </c>
      <c r="AX245" s="87">
        <f t="shared" si="78"/>
        <v>0</v>
      </c>
      <c r="AY245" s="87">
        <f t="shared" si="79"/>
        <v>0</v>
      </c>
      <c r="AZ245" s="87">
        <f t="shared" si="80"/>
        <v>0</v>
      </c>
      <c r="BA245" s="87">
        <f t="shared" si="81"/>
        <v>0</v>
      </c>
      <c r="BB245" s="87">
        <f t="shared" si="82"/>
        <v>0</v>
      </c>
      <c r="BG245" s="84">
        <v>133</v>
      </c>
      <c r="BH245" s="267" t="s">
        <v>101</v>
      </c>
      <c r="BI245" s="268" t="s">
        <v>2192</v>
      </c>
      <c r="BJ245" s="257" t="s">
        <v>4</v>
      </c>
      <c r="BK245" s="269" t="s">
        <v>14</v>
      </c>
      <c r="BL245" s="269" t="s">
        <v>102</v>
      </c>
      <c r="BM245" s="270" t="s">
        <v>2589</v>
      </c>
      <c r="BN245" s="269" t="s">
        <v>2590</v>
      </c>
      <c r="BO245" s="269" t="s">
        <v>2591</v>
      </c>
      <c r="BP245" s="269" t="s">
        <v>250</v>
      </c>
      <c r="BQ245" s="269" t="s">
        <v>515</v>
      </c>
      <c r="BR245" s="269" t="s">
        <v>516</v>
      </c>
      <c r="BS245" s="269" t="s">
        <v>517</v>
      </c>
      <c r="BT245" s="269" t="s">
        <v>250</v>
      </c>
      <c r="BU245" s="269" t="s">
        <v>1597</v>
      </c>
      <c r="BV245" s="269" t="s">
        <v>1598</v>
      </c>
      <c r="BW245" s="271">
        <f t="shared" si="83"/>
        <v>0</v>
      </c>
      <c r="BX245" s="271">
        <f t="shared" si="84"/>
        <v>0</v>
      </c>
      <c r="BY245" s="271">
        <f t="shared" si="85"/>
        <v>0</v>
      </c>
      <c r="BZ245" s="271">
        <f t="shared" si="86"/>
        <v>0</v>
      </c>
      <c r="CA245" s="271">
        <f t="shared" si="87"/>
        <v>0</v>
      </c>
      <c r="CB245" s="271">
        <f t="shared" si="88"/>
        <v>0</v>
      </c>
      <c r="CC245" s="271">
        <f t="shared" si="89"/>
        <v>0</v>
      </c>
      <c r="CD245" s="271">
        <f t="shared" si="90"/>
        <v>0</v>
      </c>
      <c r="CE245" s="271">
        <f t="shared" si="91"/>
        <v>0</v>
      </c>
      <c r="CF245" s="271">
        <f t="shared" si="92"/>
        <v>0</v>
      </c>
      <c r="CG245" s="271">
        <f t="shared" si="93"/>
        <v>0</v>
      </c>
      <c r="CH245" s="271">
        <f t="shared" si="94"/>
        <v>0</v>
      </c>
      <c r="CI245" s="271">
        <f t="shared" si="95"/>
        <v>0</v>
      </c>
      <c r="CJ245" s="271">
        <f t="shared" si="96"/>
        <v>0</v>
      </c>
      <c r="CK245" s="271">
        <f t="shared" si="97"/>
        <v>0</v>
      </c>
    </row>
    <row r="246" spans="16:89" x14ac:dyDescent="0.25">
      <c r="P246" s="66" t="s">
        <v>542</v>
      </c>
      <c r="Q246" s="280" t="s">
        <v>14</v>
      </c>
      <c r="R246" s="66" t="s">
        <v>33</v>
      </c>
      <c r="S246" s="276" t="s">
        <v>5</v>
      </c>
      <c r="T246" s="66" t="s">
        <v>155</v>
      </c>
      <c r="U246" s="276" t="s">
        <v>103</v>
      </c>
      <c r="V246" s="276" t="s">
        <v>104</v>
      </c>
      <c r="W246" s="276" t="s">
        <v>104</v>
      </c>
      <c r="X246" s="276">
        <v>3</v>
      </c>
      <c r="Y246" s="276">
        <v>4</v>
      </c>
      <c r="Z246" s="277" t="s">
        <v>543</v>
      </c>
      <c r="AA246" s="257" t="s">
        <v>188</v>
      </c>
      <c r="AB246" s="257" t="s">
        <v>1983</v>
      </c>
      <c r="AC246" s="257" t="s">
        <v>189</v>
      </c>
      <c r="AD246" s="257" t="s">
        <v>190</v>
      </c>
      <c r="AE246" s="257" t="s">
        <v>191</v>
      </c>
      <c r="AF246" s="257" t="s">
        <v>192</v>
      </c>
      <c r="AG246" s="257" t="s">
        <v>193</v>
      </c>
      <c r="AH246" s="257" t="s">
        <v>194</v>
      </c>
      <c r="AI246" s="257" t="s">
        <v>212</v>
      </c>
      <c r="AJ246" s="257" t="s">
        <v>217</v>
      </c>
      <c r="AK246" s="257" t="s">
        <v>1957</v>
      </c>
      <c r="AL246" s="257" t="s">
        <v>115</v>
      </c>
      <c r="AM246" s="87">
        <f t="shared" si="70"/>
        <v>0</v>
      </c>
      <c r="AN246" s="87">
        <f t="shared" si="71"/>
        <v>0</v>
      </c>
      <c r="AO246" s="87">
        <f t="shared" si="72"/>
        <v>0</v>
      </c>
      <c r="AP246" s="87">
        <f t="shared" si="73"/>
        <v>0</v>
      </c>
      <c r="AQ246" s="87">
        <f t="shared" si="74"/>
        <v>0</v>
      </c>
      <c r="AR246" s="87">
        <f t="shared" si="75"/>
        <v>0</v>
      </c>
      <c r="AS246" s="87">
        <f>IF(AND($AM246=1,$AN246=1,$U246="POS"),COUNTIFS($AM$113:AM246,1,$AN$113:AN246,1,$U$113:U246,"POS"),0)</f>
        <v>0</v>
      </c>
      <c r="AT246" s="87">
        <f>IF($AP246=1,COUNTIF($AP$113:AP246,1),0)</f>
        <v>0</v>
      </c>
      <c r="AU246" s="87">
        <f>IF($AO246=1,COUNTIF($AO$113:AO246,1),0)</f>
        <v>0</v>
      </c>
      <c r="AV246" s="87">
        <f t="shared" si="76"/>
        <v>0</v>
      </c>
      <c r="AW246" s="87">
        <f t="shared" si="77"/>
        <v>0</v>
      </c>
      <c r="AX246" s="87">
        <f t="shared" si="78"/>
        <v>0</v>
      </c>
      <c r="AY246" s="87">
        <f t="shared" si="79"/>
        <v>0</v>
      </c>
      <c r="AZ246" s="87">
        <f t="shared" si="80"/>
        <v>0</v>
      </c>
      <c r="BA246" s="87">
        <f t="shared" si="81"/>
        <v>0</v>
      </c>
      <c r="BB246" s="87">
        <f t="shared" si="82"/>
        <v>0</v>
      </c>
      <c r="BG246" s="84">
        <v>134</v>
      </c>
      <c r="BH246" s="267" t="s">
        <v>101</v>
      </c>
      <c r="BI246" s="268" t="s">
        <v>2192</v>
      </c>
      <c r="BJ246" s="257" t="s">
        <v>4</v>
      </c>
      <c r="BK246" s="269" t="s">
        <v>14</v>
      </c>
      <c r="BL246" s="269" t="s">
        <v>102</v>
      </c>
      <c r="BM246" s="270" t="s">
        <v>2592</v>
      </c>
      <c r="BN246" s="269" t="s">
        <v>2593</v>
      </c>
      <c r="BO246" s="269" t="s">
        <v>2594</v>
      </c>
      <c r="BP246" s="269" t="s">
        <v>250</v>
      </c>
      <c r="BQ246" s="269" t="s">
        <v>515</v>
      </c>
      <c r="BR246" s="269" t="s">
        <v>516</v>
      </c>
      <c r="BS246" s="269" t="s">
        <v>517</v>
      </c>
      <c r="BT246" s="269" t="s">
        <v>250</v>
      </c>
      <c r="BU246" s="269" t="s">
        <v>1597</v>
      </c>
      <c r="BV246" s="269" t="s">
        <v>1598</v>
      </c>
      <c r="BW246" s="271">
        <f t="shared" si="83"/>
        <v>0</v>
      </c>
      <c r="BX246" s="271">
        <f t="shared" si="84"/>
        <v>0</v>
      </c>
      <c r="BY246" s="271">
        <f t="shared" si="85"/>
        <v>0</v>
      </c>
      <c r="BZ246" s="271">
        <f t="shared" si="86"/>
        <v>0</v>
      </c>
      <c r="CA246" s="271">
        <f t="shared" si="87"/>
        <v>0</v>
      </c>
      <c r="CB246" s="271">
        <f t="shared" si="88"/>
        <v>0</v>
      </c>
      <c r="CC246" s="271">
        <f t="shared" si="89"/>
        <v>0</v>
      </c>
      <c r="CD246" s="271">
        <f t="shared" si="90"/>
        <v>0</v>
      </c>
      <c r="CE246" s="271">
        <f t="shared" si="91"/>
        <v>0</v>
      </c>
      <c r="CF246" s="271">
        <f t="shared" si="92"/>
        <v>0</v>
      </c>
      <c r="CG246" s="271">
        <f t="shared" si="93"/>
        <v>0</v>
      </c>
      <c r="CH246" s="271">
        <f t="shared" si="94"/>
        <v>0</v>
      </c>
      <c r="CI246" s="271">
        <f t="shared" si="95"/>
        <v>0</v>
      </c>
      <c r="CJ246" s="271">
        <f t="shared" si="96"/>
        <v>0</v>
      </c>
      <c r="CK246" s="271">
        <f t="shared" si="97"/>
        <v>0</v>
      </c>
    </row>
    <row r="247" spans="16:89" x14ac:dyDescent="0.25">
      <c r="P247" s="66" t="s">
        <v>544</v>
      </c>
      <c r="Q247" s="280" t="s">
        <v>14</v>
      </c>
      <c r="R247" s="66" t="s">
        <v>160</v>
      </c>
      <c r="S247" s="276" t="s">
        <v>5</v>
      </c>
      <c r="T247" s="66" t="s">
        <v>109</v>
      </c>
      <c r="U247" s="276" t="s">
        <v>103</v>
      </c>
      <c r="V247" s="276" t="s">
        <v>104</v>
      </c>
      <c r="W247" s="276" t="s">
        <v>104</v>
      </c>
      <c r="X247" s="276">
        <v>3</v>
      </c>
      <c r="Y247" s="276">
        <v>4</v>
      </c>
      <c r="Z247" s="277" t="s">
        <v>545</v>
      </c>
      <c r="AA247" s="257" t="s">
        <v>273</v>
      </c>
      <c r="AB247" s="257" t="s">
        <v>196</v>
      </c>
      <c r="AC247" s="257" t="s">
        <v>274</v>
      </c>
      <c r="AD247" s="257" t="s">
        <v>275</v>
      </c>
      <c r="AE247" s="257" t="s">
        <v>276</v>
      </c>
      <c r="AF247" s="257" t="s">
        <v>1984</v>
      </c>
      <c r="AG247" s="257" t="s">
        <v>195</v>
      </c>
      <c r="AH247" s="257" t="s">
        <v>1985</v>
      </c>
      <c r="AI247" s="257" t="s">
        <v>1986</v>
      </c>
      <c r="AJ247" s="257" t="s">
        <v>1987</v>
      </c>
      <c r="AK247" s="257" t="s">
        <v>1988</v>
      </c>
      <c r="AL247" s="257" t="s">
        <v>1989</v>
      </c>
      <c r="AM247" s="87">
        <f t="shared" si="70"/>
        <v>0</v>
      </c>
      <c r="AN247" s="87">
        <f t="shared" si="71"/>
        <v>0</v>
      </c>
      <c r="AO247" s="87">
        <f t="shared" si="72"/>
        <v>0</v>
      </c>
      <c r="AP247" s="87">
        <f t="shared" si="73"/>
        <v>0</v>
      </c>
      <c r="AQ247" s="87">
        <f t="shared" si="74"/>
        <v>0</v>
      </c>
      <c r="AR247" s="87">
        <f t="shared" si="75"/>
        <v>0</v>
      </c>
      <c r="AS247" s="87">
        <f>IF(AND($AM247=1,$AN247=1,$U247="POS"),COUNTIFS($AM$113:AM247,1,$AN$113:AN247,1,$U$113:U247,"POS"),0)</f>
        <v>0</v>
      </c>
      <c r="AT247" s="87">
        <f>IF($AP247=1,COUNTIF($AP$113:AP247,1),0)</f>
        <v>0</v>
      </c>
      <c r="AU247" s="87">
        <f>IF($AO247=1,COUNTIF($AO$113:AO247,1),0)</f>
        <v>0</v>
      </c>
      <c r="AV247" s="87">
        <f t="shared" si="76"/>
        <v>0</v>
      </c>
      <c r="AW247" s="87">
        <f t="shared" si="77"/>
        <v>0</v>
      </c>
      <c r="AX247" s="87">
        <f t="shared" si="78"/>
        <v>0</v>
      </c>
      <c r="AY247" s="87">
        <f t="shared" si="79"/>
        <v>0</v>
      </c>
      <c r="AZ247" s="87">
        <f t="shared" si="80"/>
        <v>0</v>
      </c>
      <c r="BA247" s="87">
        <f t="shared" si="81"/>
        <v>0</v>
      </c>
      <c r="BB247" s="87">
        <f t="shared" si="82"/>
        <v>0</v>
      </c>
      <c r="BG247" s="84">
        <v>135</v>
      </c>
      <c r="BH247" s="267" t="s">
        <v>101</v>
      </c>
      <c r="BI247" s="268" t="s">
        <v>2192</v>
      </c>
      <c r="BJ247" s="257" t="s">
        <v>4</v>
      </c>
      <c r="BK247" s="269" t="s">
        <v>14</v>
      </c>
      <c r="BL247" s="269" t="s">
        <v>102</v>
      </c>
      <c r="BM247" s="270" t="s">
        <v>2595</v>
      </c>
      <c r="BN247" s="269" t="s">
        <v>2596</v>
      </c>
      <c r="BO247" s="269" t="s">
        <v>2597</v>
      </c>
      <c r="BP247" s="269" t="s">
        <v>250</v>
      </c>
      <c r="BQ247" s="269" t="s">
        <v>515</v>
      </c>
      <c r="BR247" s="269" t="s">
        <v>516</v>
      </c>
      <c r="BS247" s="269" t="s">
        <v>517</v>
      </c>
      <c r="BT247" s="269" t="s">
        <v>250</v>
      </c>
      <c r="BU247" s="269" t="s">
        <v>1597</v>
      </c>
      <c r="BV247" s="269" t="s">
        <v>1598</v>
      </c>
      <c r="BW247" s="271">
        <f t="shared" si="83"/>
        <v>0</v>
      </c>
      <c r="BX247" s="271">
        <f t="shared" si="84"/>
        <v>0</v>
      </c>
      <c r="BY247" s="271">
        <f t="shared" si="85"/>
        <v>0</v>
      </c>
      <c r="BZ247" s="271">
        <f t="shared" si="86"/>
        <v>0</v>
      </c>
      <c r="CA247" s="271">
        <f t="shared" si="87"/>
        <v>0</v>
      </c>
      <c r="CB247" s="271">
        <f t="shared" si="88"/>
        <v>0</v>
      </c>
      <c r="CC247" s="271">
        <f t="shared" si="89"/>
        <v>0</v>
      </c>
      <c r="CD247" s="271">
        <f t="shared" si="90"/>
        <v>0</v>
      </c>
      <c r="CE247" s="271">
        <f t="shared" si="91"/>
        <v>0</v>
      </c>
      <c r="CF247" s="271">
        <f t="shared" si="92"/>
        <v>0</v>
      </c>
      <c r="CG247" s="271">
        <f t="shared" si="93"/>
        <v>0</v>
      </c>
      <c r="CH247" s="271">
        <f t="shared" si="94"/>
        <v>0</v>
      </c>
      <c r="CI247" s="271">
        <f t="shared" si="95"/>
        <v>0</v>
      </c>
      <c r="CJ247" s="271">
        <f t="shared" si="96"/>
        <v>0</v>
      </c>
      <c r="CK247" s="271">
        <f t="shared" si="97"/>
        <v>0</v>
      </c>
    </row>
    <row r="248" spans="16:89" x14ac:dyDescent="0.25">
      <c r="P248" s="66" t="s">
        <v>546</v>
      </c>
      <c r="Q248" s="280" t="s">
        <v>14</v>
      </c>
      <c r="R248" s="66" t="s">
        <v>161</v>
      </c>
      <c r="S248" s="276" t="s">
        <v>5</v>
      </c>
      <c r="T248" s="66" t="s">
        <v>130</v>
      </c>
      <c r="U248" s="276" t="s">
        <v>103</v>
      </c>
      <c r="V248" s="276" t="s">
        <v>104</v>
      </c>
      <c r="W248" s="276" t="s">
        <v>104</v>
      </c>
      <c r="X248" s="276">
        <v>3</v>
      </c>
      <c r="Y248" s="276">
        <v>4</v>
      </c>
      <c r="Z248" s="277" t="s">
        <v>547</v>
      </c>
      <c r="AA248" s="257" t="s">
        <v>1990</v>
      </c>
      <c r="AB248" s="257" t="s">
        <v>1991</v>
      </c>
      <c r="AC248" s="257" t="s">
        <v>1992</v>
      </c>
      <c r="AD248" s="257" t="s">
        <v>1993</v>
      </c>
      <c r="AE248" s="257" t="s">
        <v>197</v>
      </c>
      <c r="AF248" s="257" t="s">
        <v>280</v>
      </c>
      <c r="AG248" s="257" t="s">
        <v>1994</v>
      </c>
      <c r="AH248" s="257" t="s">
        <v>1995</v>
      </c>
      <c r="AI248" s="257" t="s">
        <v>281</v>
      </c>
      <c r="AJ248" s="257" t="s">
        <v>1996</v>
      </c>
      <c r="AK248" s="257" t="s">
        <v>1997</v>
      </c>
      <c r="AL248" s="257" t="s">
        <v>279</v>
      </c>
      <c r="AM248" s="87">
        <f t="shared" si="70"/>
        <v>0</v>
      </c>
      <c r="AN248" s="87">
        <f t="shared" si="71"/>
        <v>0</v>
      </c>
      <c r="AO248" s="87">
        <f t="shared" si="72"/>
        <v>0</v>
      </c>
      <c r="AP248" s="87">
        <f t="shared" si="73"/>
        <v>0</v>
      </c>
      <c r="AQ248" s="87">
        <f t="shared" si="74"/>
        <v>0</v>
      </c>
      <c r="AR248" s="87">
        <f t="shared" si="75"/>
        <v>0</v>
      </c>
      <c r="AS248" s="87">
        <f>IF(AND($AM248=1,$AN248=1,$U248="POS"),COUNTIFS($AM$113:AM248,1,$AN$113:AN248,1,$U$113:U248,"POS"),0)</f>
        <v>0</v>
      </c>
      <c r="AT248" s="87">
        <f>IF($AP248=1,COUNTIF($AP$113:AP248,1),0)</f>
        <v>0</v>
      </c>
      <c r="AU248" s="87">
        <f>IF($AO248=1,COUNTIF($AO$113:AO248,1),0)</f>
        <v>0</v>
      </c>
      <c r="AV248" s="87">
        <f t="shared" si="76"/>
        <v>0</v>
      </c>
      <c r="AW248" s="87">
        <f t="shared" si="77"/>
        <v>0</v>
      </c>
      <c r="AX248" s="87">
        <f t="shared" si="78"/>
        <v>0</v>
      </c>
      <c r="AY248" s="87">
        <f t="shared" si="79"/>
        <v>0</v>
      </c>
      <c r="AZ248" s="87">
        <f t="shared" si="80"/>
        <v>0</v>
      </c>
      <c r="BA248" s="87">
        <f t="shared" si="81"/>
        <v>0</v>
      </c>
      <c r="BB248" s="87">
        <f t="shared" si="82"/>
        <v>0</v>
      </c>
      <c r="BG248" s="84">
        <v>136</v>
      </c>
      <c r="BH248" s="267" t="s">
        <v>101</v>
      </c>
      <c r="BI248" s="268" t="s">
        <v>2192</v>
      </c>
      <c r="BJ248" s="257" t="s">
        <v>4</v>
      </c>
      <c r="BK248" s="269" t="s">
        <v>14</v>
      </c>
      <c r="BL248" s="269" t="s">
        <v>102</v>
      </c>
      <c r="BM248" s="270" t="s">
        <v>2598</v>
      </c>
      <c r="BN248" s="269" t="s">
        <v>2599</v>
      </c>
      <c r="BO248" s="269" t="s">
        <v>2600</v>
      </c>
      <c r="BP248" s="269" t="s">
        <v>250</v>
      </c>
      <c r="BQ248" s="269" t="s">
        <v>515</v>
      </c>
      <c r="BR248" s="269" t="s">
        <v>516</v>
      </c>
      <c r="BS248" s="269" t="s">
        <v>517</v>
      </c>
      <c r="BT248" s="269" t="s">
        <v>250</v>
      </c>
      <c r="BU248" s="269" t="s">
        <v>1597</v>
      </c>
      <c r="BV248" s="269" t="s">
        <v>1598</v>
      </c>
      <c r="BW248" s="271">
        <f t="shared" si="83"/>
        <v>0</v>
      </c>
      <c r="BX248" s="271">
        <f t="shared" si="84"/>
        <v>0</v>
      </c>
      <c r="BY248" s="271">
        <f t="shared" si="85"/>
        <v>0</v>
      </c>
      <c r="BZ248" s="271">
        <f t="shared" si="86"/>
        <v>0</v>
      </c>
      <c r="CA248" s="271">
        <f t="shared" si="87"/>
        <v>0</v>
      </c>
      <c r="CB248" s="271">
        <f t="shared" si="88"/>
        <v>0</v>
      </c>
      <c r="CC248" s="271">
        <f t="shared" si="89"/>
        <v>0</v>
      </c>
      <c r="CD248" s="271">
        <f t="shared" si="90"/>
        <v>0</v>
      </c>
      <c r="CE248" s="271">
        <f t="shared" si="91"/>
        <v>0</v>
      </c>
      <c r="CF248" s="271">
        <f t="shared" si="92"/>
        <v>0</v>
      </c>
      <c r="CG248" s="271">
        <f t="shared" si="93"/>
        <v>0</v>
      </c>
      <c r="CH248" s="271">
        <f t="shared" si="94"/>
        <v>0</v>
      </c>
      <c r="CI248" s="271">
        <f t="shared" si="95"/>
        <v>0</v>
      </c>
      <c r="CJ248" s="271">
        <f t="shared" si="96"/>
        <v>0</v>
      </c>
      <c r="CK248" s="271">
        <f t="shared" si="97"/>
        <v>0</v>
      </c>
    </row>
    <row r="249" spans="16:89" x14ac:dyDescent="0.25">
      <c r="P249" s="66" t="s">
        <v>548</v>
      </c>
      <c r="Q249" s="280" t="s">
        <v>14</v>
      </c>
      <c r="R249" s="66" t="s">
        <v>169</v>
      </c>
      <c r="S249" s="276" t="s">
        <v>5</v>
      </c>
      <c r="T249" s="66" t="s">
        <v>130</v>
      </c>
      <c r="U249" s="276" t="s">
        <v>103</v>
      </c>
      <c r="V249" s="276" t="s">
        <v>104</v>
      </c>
      <c r="W249" s="276" t="s">
        <v>104</v>
      </c>
      <c r="X249" s="276">
        <v>3</v>
      </c>
      <c r="Y249" s="276">
        <v>4</v>
      </c>
      <c r="Z249" s="277" t="s">
        <v>549</v>
      </c>
      <c r="AA249" s="257" t="s">
        <v>284</v>
      </c>
      <c r="AB249" s="257" t="s">
        <v>1998</v>
      </c>
      <c r="AC249" s="257" t="s">
        <v>220</v>
      </c>
      <c r="AD249" s="257" t="s">
        <v>227</v>
      </c>
      <c r="AE249" s="257" t="s">
        <v>288</v>
      </c>
      <c r="AF249" s="257" t="s">
        <v>285</v>
      </c>
      <c r="AG249" s="257" t="s">
        <v>1997</v>
      </c>
      <c r="AH249" s="257" t="s">
        <v>1999</v>
      </c>
      <c r="AI249" s="257" t="s">
        <v>2000</v>
      </c>
      <c r="AJ249" s="257" t="s">
        <v>286</v>
      </c>
      <c r="AK249" s="257" t="s">
        <v>2001</v>
      </c>
      <c r="AL249" s="257" t="s">
        <v>180</v>
      </c>
      <c r="AM249" s="87">
        <f t="shared" si="70"/>
        <v>0</v>
      </c>
      <c r="AN249" s="87">
        <f t="shared" si="71"/>
        <v>0</v>
      </c>
      <c r="AO249" s="87">
        <f t="shared" si="72"/>
        <v>0</v>
      </c>
      <c r="AP249" s="87">
        <f t="shared" si="73"/>
        <v>0</v>
      </c>
      <c r="AQ249" s="87">
        <f t="shared" si="74"/>
        <v>0</v>
      </c>
      <c r="AR249" s="87">
        <f t="shared" si="75"/>
        <v>0</v>
      </c>
      <c r="AS249" s="87">
        <f>IF(AND($AM249=1,$AN249=1,$U249="POS"),COUNTIFS($AM$113:AM249,1,$AN$113:AN249,1,$U$113:U249,"POS"),0)</f>
        <v>0</v>
      </c>
      <c r="AT249" s="87">
        <f>IF($AP249=1,COUNTIF($AP$113:AP249,1),0)</f>
        <v>0</v>
      </c>
      <c r="AU249" s="87">
        <f>IF($AO249=1,COUNTIF($AO$113:AO249,1),0)</f>
        <v>0</v>
      </c>
      <c r="AV249" s="87">
        <f t="shared" si="76"/>
        <v>0</v>
      </c>
      <c r="AW249" s="87">
        <f t="shared" si="77"/>
        <v>0</v>
      </c>
      <c r="AX249" s="87">
        <f t="shared" si="78"/>
        <v>0</v>
      </c>
      <c r="AY249" s="87">
        <f t="shared" si="79"/>
        <v>0</v>
      </c>
      <c r="AZ249" s="87">
        <f t="shared" si="80"/>
        <v>0</v>
      </c>
      <c r="BA249" s="87">
        <f t="shared" si="81"/>
        <v>0</v>
      </c>
      <c r="BB249" s="87">
        <f t="shared" si="82"/>
        <v>0</v>
      </c>
      <c r="BG249" s="84">
        <v>137</v>
      </c>
      <c r="BH249" s="267" t="s">
        <v>101</v>
      </c>
      <c r="BI249" s="268" t="s">
        <v>2192</v>
      </c>
      <c r="BJ249" s="257" t="s">
        <v>4</v>
      </c>
      <c r="BK249" s="269" t="s">
        <v>14</v>
      </c>
      <c r="BL249" s="269" t="s">
        <v>102</v>
      </c>
      <c r="BM249" s="270" t="s">
        <v>2601</v>
      </c>
      <c r="BN249" s="269" t="s">
        <v>2602</v>
      </c>
      <c r="BO249" s="269" t="s">
        <v>2603</v>
      </c>
      <c r="BP249" s="269" t="s">
        <v>250</v>
      </c>
      <c r="BQ249" s="269" t="s">
        <v>515</v>
      </c>
      <c r="BR249" s="269" t="s">
        <v>516</v>
      </c>
      <c r="BS249" s="269" t="s">
        <v>517</v>
      </c>
      <c r="BT249" s="269" t="s">
        <v>250</v>
      </c>
      <c r="BU249" s="269" t="s">
        <v>1597</v>
      </c>
      <c r="BV249" s="269" t="s">
        <v>1598</v>
      </c>
      <c r="BW249" s="271">
        <f t="shared" si="83"/>
        <v>0</v>
      </c>
      <c r="BX249" s="271">
        <f t="shared" si="84"/>
        <v>0</v>
      </c>
      <c r="BY249" s="271">
        <f t="shared" si="85"/>
        <v>0</v>
      </c>
      <c r="BZ249" s="271">
        <f t="shared" si="86"/>
        <v>0</v>
      </c>
      <c r="CA249" s="271">
        <f t="shared" si="87"/>
        <v>0</v>
      </c>
      <c r="CB249" s="271">
        <f t="shared" si="88"/>
        <v>0</v>
      </c>
      <c r="CC249" s="271">
        <f t="shared" si="89"/>
        <v>0</v>
      </c>
      <c r="CD249" s="271">
        <f t="shared" si="90"/>
        <v>0</v>
      </c>
      <c r="CE249" s="271">
        <f t="shared" si="91"/>
        <v>0</v>
      </c>
      <c r="CF249" s="271">
        <f t="shared" si="92"/>
        <v>0</v>
      </c>
      <c r="CG249" s="271">
        <f t="shared" si="93"/>
        <v>0</v>
      </c>
      <c r="CH249" s="271">
        <f t="shared" si="94"/>
        <v>0</v>
      </c>
      <c r="CI249" s="271">
        <f t="shared" si="95"/>
        <v>0</v>
      </c>
      <c r="CJ249" s="271">
        <f t="shared" si="96"/>
        <v>0</v>
      </c>
      <c r="CK249" s="271">
        <f t="shared" si="97"/>
        <v>0</v>
      </c>
    </row>
    <row r="250" spans="16:89" x14ac:dyDescent="0.25">
      <c r="P250" s="66" t="s">
        <v>550</v>
      </c>
      <c r="Q250" s="280" t="s">
        <v>14</v>
      </c>
      <c r="R250" s="66" t="s">
        <v>175</v>
      </c>
      <c r="S250" s="276" t="s">
        <v>5</v>
      </c>
      <c r="T250" s="66" t="s">
        <v>102</v>
      </c>
      <c r="U250" s="276" t="s">
        <v>103</v>
      </c>
      <c r="V250" s="276" t="s">
        <v>104</v>
      </c>
      <c r="W250" s="276" t="s">
        <v>104</v>
      </c>
      <c r="X250" s="276">
        <v>3</v>
      </c>
      <c r="Y250" s="276">
        <v>4</v>
      </c>
      <c r="Z250" s="277" t="s">
        <v>551</v>
      </c>
      <c r="AA250" s="257" t="s">
        <v>209</v>
      </c>
      <c r="AB250" s="257" t="s">
        <v>292</v>
      </c>
      <c r="AC250" s="257" t="s">
        <v>2002</v>
      </c>
      <c r="AD250" s="257" t="s">
        <v>291</v>
      </c>
      <c r="AE250" s="257" t="s">
        <v>2003</v>
      </c>
      <c r="AF250" s="257" t="s">
        <v>210</v>
      </c>
      <c r="AG250" s="257" t="s">
        <v>2004</v>
      </c>
      <c r="AH250" s="257" t="s">
        <v>2005</v>
      </c>
      <c r="AI250" s="257" t="s">
        <v>2006</v>
      </c>
      <c r="AJ250" s="257" t="s">
        <v>2007</v>
      </c>
      <c r="AK250" s="257" t="s">
        <v>2008</v>
      </c>
      <c r="AL250" s="257" t="s">
        <v>2009</v>
      </c>
      <c r="AM250" s="87">
        <f t="shared" si="70"/>
        <v>0</v>
      </c>
      <c r="AN250" s="87">
        <f t="shared" si="71"/>
        <v>0</v>
      </c>
      <c r="AO250" s="87">
        <f t="shared" si="72"/>
        <v>0</v>
      </c>
      <c r="AP250" s="87">
        <f t="shared" si="73"/>
        <v>0</v>
      </c>
      <c r="AQ250" s="87">
        <f t="shared" si="74"/>
        <v>0</v>
      </c>
      <c r="AR250" s="87">
        <f t="shared" si="75"/>
        <v>0</v>
      </c>
      <c r="AS250" s="87">
        <f>IF(AND($AM250=1,$AN250=1,$U250="POS"),COUNTIFS($AM$113:AM250,1,$AN$113:AN250,1,$U$113:U250,"POS"),0)</f>
        <v>0</v>
      </c>
      <c r="AT250" s="87">
        <f>IF($AP250=1,COUNTIF($AP$113:AP250,1),0)</f>
        <v>0</v>
      </c>
      <c r="AU250" s="87">
        <f>IF($AO250=1,COUNTIF($AO$113:AO250,1),0)</f>
        <v>0</v>
      </c>
      <c r="AV250" s="87">
        <f t="shared" si="76"/>
        <v>0</v>
      </c>
      <c r="AW250" s="87">
        <f t="shared" si="77"/>
        <v>0</v>
      </c>
      <c r="AX250" s="87">
        <f t="shared" si="78"/>
        <v>0</v>
      </c>
      <c r="AY250" s="87">
        <f t="shared" si="79"/>
        <v>0</v>
      </c>
      <c r="AZ250" s="87">
        <f t="shared" si="80"/>
        <v>0</v>
      </c>
      <c r="BA250" s="87">
        <f t="shared" si="81"/>
        <v>0</v>
      </c>
      <c r="BB250" s="87">
        <f t="shared" si="82"/>
        <v>0</v>
      </c>
      <c r="BG250" s="84">
        <v>138</v>
      </c>
      <c r="BH250" s="267" t="s">
        <v>101</v>
      </c>
      <c r="BI250" s="268" t="s">
        <v>2192</v>
      </c>
      <c r="BJ250" s="257" t="s">
        <v>4</v>
      </c>
      <c r="BK250" s="269" t="s">
        <v>14</v>
      </c>
      <c r="BL250" s="269" t="s">
        <v>102</v>
      </c>
      <c r="BM250" s="270" t="s">
        <v>2604</v>
      </c>
      <c r="BN250" s="269" t="s">
        <v>2605</v>
      </c>
      <c r="BO250" s="269" t="s">
        <v>2606</v>
      </c>
      <c r="BP250" s="269" t="s">
        <v>250</v>
      </c>
      <c r="BQ250" s="269" t="s">
        <v>515</v>
      </c>
      <c r="BR250" s="269" t="s">
        <v>516</v>
      </c>
      <c r="BS250" s="269" t="s">
        <v>517</v>
      </c>
      <c r="BT250" s="269" t="s">
        <v>250</v>
      </c>
      <c r="BU250" s="269" t="s">
        <v>1597</v>
      </c>
      <c r="BV250" s="269" t="s">
        <v>1598</v>
      </c>
      <c r="BW250" s="271">
        <f t="shared" si="83"/>
        <v>0</v>
      </c>
      <c r="BX250" s="271">
        <f t="shared" si="84"/>
        <v>0</v>
      </c>
      <c r="BY250" s="271">
        <f t="shared" si="85"/>
        <v>0</v>
      </c>
      <c r="BZ250" s="271">
        <f t="shared" si="86"/>
        <v>0</v>
      </c>
      <c r="CA250" s="271">
        <f t="shared" si="87"/>
        <v>0</v>
      </c>
      <c r="CB250" s="271">
        <f t="shared" si="88"/>
        <v>0</v>
      </c>
      <c r="CC250" s="271">
        <f t="shared" si="89"/>
        <v>0</v>
      </c>
      <c r="CD250" s="271">
        <f t="shared" si="90"/>
        <v>0</v>
      </c>
      <c r="CE250" s="271">
        <f t="shared" si="91"/>
        <v>0</v>
      </c>
      <c r="CF250" s="271">
        <f t="shared" si="92"/>
        <v>0</v>
      </c>
      <c r="CG250" s="271">
        <f t="shared" si="93"/>
        <v>0</v>
      </c>
      <c r="CH250" s="271">
        <f t="shared" si="94"/>
        <v>0</v>
      </c>
      <c r="CI250" s="271">
        <f t="shared" si="95"/>
        <v>0</v>
      </c>
      <c r="CJ250" s="271">
        <f t="shared" si="96"/>
        <v>0</v>
      </c>
      <c r="CK250" s="271">
        <f t="shared" si="97"/>
        <v>0</v>
      </c>
    </row>
    <row r="251" spans="16:89" x14ac:dyDescent="0.25">
      <c r="P251" s="66" t="s">
        <v>552</v>
      </c>
      <c r="Q251" s="280" t="s">
        <v>14</v>
      </c>
      <c r="R251" s="66" t="s">
        <v>213</v>
      </c>
      <c r="S251" s="276" t="s">
        <v>5</v>
      </c>
      <c r="T251" s="66" t="s">
        <v>102</v>
      </c>
      <c r="U251" s="276" t="s">
        <v>103</v>
      </c>
      <c r="V251" s="276" t="s">
        <v>104</v>
      </c>
      <c r="W251" s="276" t="s">
        <v>104</v>
      </c>
      <c r="X251" s="276">
        <v>3</v>
      </c>
      <c r="Y251" s="276">
        <v>4</v>
      </c>
      <c r="Z251" s="277" t="s">
        <v>553</v>
      </c>
      <c r="AA251" s="257" t="s">
        <v>214</v>
      </c>
      <c r="AB251" s="257" t="s">
        <v>2010</v>
      </c>
      <c r="AC251" s="257" t="s">
        <v>215</v>
      </c>
      <c r="AD251" s="257" t="s">
        <v>2011</v>
      </c>
      <c r="AE251" s="257" t="s">
        <v>2012</v>
      </c>
      <c r="AF251" s="257" t="s">
        <v>2013</v>
      </c>
      <c r="AG251" s="257" t="s">
        <v>2014</v>
      </c>
      <c r="AH251" s="257" t="s">
        <v>2015</v>
      </c>
      <c r="AI251" s="257" t="s">
        <v>125</v>
      </c>
      <c r="AJ251" s="257" t="s">
        <v>2016</v>
      </c>
      <c r="AK251" s="257" t="s">
        <v>2017</v>
      </c>
      <c r="AL251" s="257" t="s">
        <v>2018</v>
      </c>
      <c r="AM251" s="87">
        <f t="shared" si="70"/>
        <v>0</v>
      </c>
      <c r="AN251" s="87">
        <f t="shared" si="71"/>
        <v>0</v>
      </c>
      <c r="AO251" s="87">
        <f t="shared" si="72"/>
        <v>0</v>
      </c>
      <c r="AP251" s="87">
        <f t="shared" si="73"/>
        <v>0</v>
      </c>
      <c r="AQ251" s="87">
        <f t="shared" si="74"/>
        <v>0</v>
      </c>
      <c r="AR251" s="87">
        <f t="shared" si="75"/>
        <v>0</v>
      </c>
      <c r="AS251" s="87">
        <f>IF(AND($AM251=1,$AN251=1,$U251="POS"),COUNTIFS($AM$113:AM251,1,$AN$113:AN251,1,$U$113:U251,"POS"),0)</f>
        <v>0</v>
      </c>
      <c r="AT251" s="87">
        <f>IF($AP251=1,COUNTIF($AP$113:AP251,1),0)</f>
        <v>0</v>
      </c>
      <c r="AU251" s="87">
        <f>IF($AO251=1,COUNTIF($AO$113:AO251,1),0)</f>
        <v>0</v>
      </c>
      <c r="AV251" s="87">
        <f t="shared" si="76"/>
        <v>0</v>
      </c>
      <c r="AW251" s="87">
        <f t="shared" si="77"/>
        <v>0</v>
      </c>
      <c r="AX251" s="87">
        <f t="shared" si="78"/>
        <v>0</v>
      </c>
      <c r="AY251" s="87">
        <f t="shared" si="79"/>
        <v>0</v>
      </c>
      <c r="AZ251" s="87">
        <f t="shared" si="80"/>
        <v>0</v>
      </c>
      <c r="BA251" s="87">
        <f t="shared" si="81"/>
        <v>0</v>
      </c>
      <c r="BB251" s="87">
        <f t="shared" si="82"/>
        <v>0</v>
      </c>
      <c r="BG251" s="84">
        <v>139</v>
      </c>
      <c r="BH251" s="267" t="s">
        <v>101</v>
      </c>
      <c r="BI251" s="268" t="s">
        <v>2192</v>
      </c>
      <c r="BJ251" s="257" t="s">
        <v>4</v>
      </c>
      <c r="BK251" s="269" t="s">
        <v>14</v>
      </c>
      <c r="BL251" s="269" t="s">
        <v>102</v>
      </c>
      <c r="BM251" s="270" t="s">
        <v>2607</v>
      </c>
      <c r="BN251" s="269" t="s">
        <v>2608</v>
      </c>
      <c r="BO251" s="269" t="s">
        <v>2609</v>
      </c>
      <c r="BP251" s="269" t="s">
        <v>250</v>
      </c>
      <c r="BQ251" s="269" t="s">
        <v>515</v>
      </c>
      <c r="BR251" s="269" t="s">
        <v>516</v>
      </c>
      <c r="BS251" s="269" t="s">
        <v>517</v>
      </c>
      <c r="BT251" s="269" t="s">
        <v>250</v>
      </c>
      <c r="BU251" s="269" t="s">
        <v>1597</v>
      </c>
      <c r="BV251" s="269" t="s">
        <v>1598</v>
      </c>
      <c r="BW251" s="271">
        <f t="shared" si="83"/>
        <v>0</v>
      </c>
      <c r="BX251" s="271">
        <f t="shared" si="84"/>
        <v>0</v>
      </c>
      <c r="BY251" s="271">
        <f t="shared" si="85"/>
        <v>0</v>
      </c>
      <c r="BZ251" s="271">
        <f t="shared" si="86"/>
        <v>0</v>
      </c>
      <c r="CA251" s="271">
        <f t="shared" si="87"/>
        <v>0</v>
      </c>
      <c r="CB251" s="271">
        <f t="shared" si="88"/>
        <v>0</v>
      </c>
      <c r="CC251" s="271">
        <f t="shared" si="89"/>
        <v>0</v>
      </c>
      <c r="CD251" s="271">
        <f t="shared" si="90"/>
        <v>0</v>
      </c>
      <c r="CE251" s="271">
        <f t="shared" si="91"/>
        <v>0</v>
      </c>
      <c r="CF251" s="271">
        <f t="shared" si="92"/>
        <v>0</v>
      </c>
      <c r="CG251" s="271">
        <f t="shared" si="93"/>
        <v>0</v>
      </c>
      <c r="CH251" s="271">
        <f t="shared" si="94"/>
        <v>0</v>
      </c>
      <c r="CI251" s="271">
        <f t="shared" si="95"/>
        <v>0</v>
      </c>
      <c r="CJ251" s="271">
        <f t="shared" si="96"/>
        <v>0</v>
      </c>
      <c r="CK251" s="271">
        <f t="shared" si="97"/>
        <v>0</v>
      </c>
    </row>
    <row r="252" spans="16:89" x14ac:dyDescent="0.25">
      <c r="P252" s="66" t="s">
        <v>554</v>
      </c>
      <c r="Q252" s="280" t="s">
        <v>14</v>
      </c>
      <c r="R252" s="66" t="s">
        <v>216</v>
      </c>
      <c r="S252" s="276" t="s">
        <v>5</v>
      </c>
      <c r="T252" s="66" t="s">
        <v>102</v>
      </c>
      <c r="U252" s="276" t="s">
        <v>103</v>
      </c>
      <c r="V252" s="276" t="s">
        <v>104</v>
      </c>
      <c r="W252" s="276" t="s">
        <v>104</v>
      </c>
      <c r="X252" s="276">
        <v>3</v>
      </c>
      <c r="Y252" s="276">
        <v>4</v>
      </c>
      <c r="Z252" s="277" t="s">
        <v>555</v>
      </c>
      <c r="AA252" s="257" t="s">
        <v>2019</v>
      </c>
      <c r="AB252" s="257" t="s">
        <v>471</v>
      </c>
      <c r="AC252" s="257" t="s">
        <v>2020</v>
      </c>
      <c r="AD252" s="257" t="s">
        <v>1955</v>
      </c>
      <c r="AE252" s="257" t="s">
        <v>1954</v>
      </c>
      <c r="AF252" s="257" t="s">
        <v>151</v>
      </c>
      <c r="AG252" s="257" t="s">
        <v>147</v>
      </c>
      <c r="AH252" s="257" t="s">
        <v>2021</v>
      </c>
      <c r="AI252" s="257" t="s">
        <v>2022</v>
      </c>
      <c r="AJ252" s="257" t="s">
        <v>2023</v>
      </c>
      <c r="AK252" s="257" t="s">
        <v>125</v>
      </c>
      <c r="AL252" s="257" t="s">
        <v>2024</v>
      </c>
      <c r="AM252" s="87">
        <f t="shared" si="70"/>
        <v>0</v>
      </c>
      <c r="AN252" s="87">
        <f t="shared" si="71"/>
        <v>0</v>
      </c>
      <c r="AO252" s="87">
        <f t="shared" si="72"/>
        <v>0</v>
      </c>
      <c r="AP252" s="87">
        <f t="shared" si="73"/>
        <v>0</v>
      </c>
      <c r="AQ252" s="87">
        <f t="shared" si="74"/>
        <v>0</v>
      </c>
      <c r="AR252" s="87">
        <f t="shared" si="75"/>
        <v>0</v>
      </c>
      <c r="AS252" s="87">
        <f>IF(AND($AM252=1,$AN252=1,$U252="POS"),COUNTIFS($AM$113:AM252,1,$AN$113:AN252,1,$U$113:U252,"POS"),0)</f>
        <v>0</v>
      </c>
      <c r="AT252" s="87">
        <f>IF($AP252=1,COUNTIF($AP$113:AP252,1),0)</f>
        <v>0</v>
      </c>
      <c r="AU252" s="87">
        <f>IF($AO252=1,COUNTIF($AO$113:AO252,1),0)</f>
        <v>0</v>
      </c>
      <c r="AV252" s="87">
        <f t="shared" si="76"/>
        <v>0</v>
      </c>
      <c r="AW252" s="87">
        <f t="shared" si="77"/>
        <v>0</v>
      </c>
      <c r="AX252" s="87">
        <f t="shared" si="78"/>
        <v>0</v>
      </c>
      <c r="AY252" s="87">
        <f t="shared" si="79"/>
        <v>0</v>
      </c>
      <c r="AZ252" s="87">
        <f t="shared" si="80"/>
        <v>0</v>
      </c>
      <c r="BA252" s="87">
        <f t="shared" si="81"/>
        <v>0</v>
      </c>
      <c r="BB252" s="87">
        <f t="shared" si="82"/>
        <v>0</v>
      </c>
      <c r="BG252" s="84">
        <v>140</v>
      </c>
      <c r="BH252" s="267" t="s">
        <v>101</v>
      </c>
      <c r="BI252" s="268" t="s">
        <v>2192</v>
      </c>
      <c r="BJ252" s="257" t="s">
        <v>4</v>
      </c>
      <c r="BK252" s="269" t="s">
        <v>14</v>
      </c>
      <c r="BL252" s="269" t="s">
        <v>102</v>
      </c>
      <c r="BM252" s="270" t="s">
        <v>2610</v>
      </c>
      <c r="BN252" s="269" t="s">
        <v>2611</v>
      </c>
      <c r="BO252" s="269" t="s">
        <v>2612</v>
      </c>
      <c r="BP252" s="269" t="s">
        <v>250</v>
      </c>
      <c r="BQ252" s="269" t="s">
        <v>515</v>
      </c>
      <c r="BR252" s="269" t="s">
        <v>516</v>
      </c>
      <c r="BS252" s="269" t="s">
        <v>517</v>
      </c>
      <c r="BT252" s="269" t="s">
        <v>250</v>
      </c>
      <c r="BU252" s="269" t="s">
        <v>1597</v>
      </c>
      <c r="BV252" s="269" t="s">
        <v>1598</v>
      </c>
      <c r="BW252" s="271">
        <f t="shared" si="83"/>
        <v>0</v>
      </c>
      <c r="BX252" s="271">
        <f t="shared" si="84"/>
        <v>0</v>
      </c>
      <c r="BY252" s="271">
        <f t="shared" si="85"/>
        <v>0</v>
      </c>
      <c r="BZ252" s="271">
        <f t="shared" si="86"/>
        <v>0</v>
      </c>
      <c r="CA252" s="271">
        <f t="shared" si="87"/>
        <v>0</v>
      </c>
      <c r="CB252" s="271">
        <f t="shared" si="88"/>
        <v>0</v>
      </c>
      <c r="CC252" s="271">
        <f t="shared" si="89"/>
        <v>0</v>
      </c>
      <c r="CD252" s="271">
        <f t="shared" si="90"/>
        <v>0</v>
      </c>
      <c r="CE252" s="271">
        <f t="shared" si="91"/>
        <v>0</v>
      </c>
      <c r="CF252" s="271">
        <f t="shared" si="92"/>
        <v>0</v>
      </c>
      <c r="CG252" s="271">
        <f t="shared" si="93"/>
        <v>0</v>
      </c>
      <c r="CH252" s="271">
        <f t="shared" si="94"/>
        <v>0</v>
      </c>
      <c r="CI252" s="271">
        <f t="shared" si="95"/>
        <v>0</v>
      </c>
      <c r="CJ252" s="271">
        <f t="shared" si="96"/>
        <v>0</v>
      </c>
      <c r="CK252" s="271">
        <f t="shared" si="97"/>
        <v>0</v>
      </c>
    </row>
    <row r="253" spans="16:89" x14ac:dyDescent="0.25">
      <c r="P253" s="66" t="s">
        <v>556</v>
      </c>
      <c r="Q253" s="281" t="s">
        <v>3</v>
      </c>
      <c r="R253" s="66" t="s">
        <v>20</v>
      </c>
      <c r="S253" s="276" t="s">
        <v>5</v>
      </c>
      <c r="T253" s="66" t="s">
        <v>102</v>
      </c>
      <c r="U253" s="276" t="s">
        <v>103</v>
      </c>
      <c r="V253" s="276" t="s">
        <v>104</v>
      </c>
      <c r="W253" s="276" t="s">
        <v>104</v>
      </c>
      <c r="X253" s="276">
        <v>3</v>
      </c>
      <c r="Y253" s="276">
        <v>4</v>
      </c>
      <c r="Z253" s="277" t="s">
        <v>557</v>
      </c>
      <c r="AA253" s="257" t="s">
        <v>1936</v>
      </c>
      <c r="AB253" s="257" t="s">
        <v>105</v>
      </c>
      <c r="AC253" s="257" t="s">
        <v>106</v>
      </c>
      <c r="AD253" s="257" t="s">
        <v>107</v>
      </c>
      <c r="AE253" s="257" t="s">
        <v>108</v>
      </c>
      <c r="AF253" s="257" t="s">
        <v>225</v>
      </c>
      <c r="AG253" s="257" t="s">
        <v>1937</v>
      </c>
      <c r="AH253" s="257" t="s">
        <v>110</v>
      </c>
      <c r="AI253" s="257" t="s">
        <v>111</v>
      </c>
      <c r="AJ253" s="257" t="s">
        <v>226</v>
      </c>
      <c r="AK253" s="257" t="s">
        <v>1938</v>
      </c>
      <c r="AL253" s="257" t="s">
        <v>113</v>
      </c>
      <c r="AM253" s="87">
        <f t="shared" si="70"/>
        <v>0</v>
      </c>
      <c r="AN253" s="87">
        <f t="shared" si="71"/>
        <v>0</v>
      </c>
      <c r="AO253" s="87">
        <f t="shared" si="72"/>
        <v>0</v>
      </c>
      <c r="AP253" s="87">
        <f t="shared" si="73"/>
        <v>0</v>
      </c>
      <c r="AQ253" s="87">
        <f t="shared" si="74"/>
        <v>0</v>
      </c>
      <c r="AR253" s="87">
        <f t="shared" si="75"/>
        <v>0</v>
      </c>
      <c r="AS253" s="87">
        <f>IF(AND($AM253=1,$AN253=1,$U253="POS"),COUNTIFS($AM$113:AM253,1,$AN$113:AN253,1,$U$113:U253,"POS"),0)</f>
        <v>0</v>
      </c>
      <c r="AT253" s="87">
        <f>IF($AP253=1,COUNTIF($AP$113:AP253,1),0)</f>
        <v>0</v>
      </c>
      <c r="AU253" s="87">
        <f>IF($AO253=1,COUNTIF($AO$113:AO253,1),0)</f>
        <v>0</v>
      </c>
      <c r="AV253" s="87">
        <f t="shared" si="76"/>
        <v>0</v>
      </c>
      <c r="AW253" s="87">
        <f t="shared" si="77"/>
        <v>0</v>
      </c>
      <c r="AX253" s="87">
        <f t="shared" si="78"/>
        <v>0</v>
      </c>
      <c r="AY253" s="87">
        <f t="shared" si="79"/>
        <v>0</v>
      </c>
      <c r="AZ253" s="87">
        <f t="shared" si="80"/>
        <v>0</v>
      </c>
      <c r="BA253" s="87">
        <f t="shared" si="81"/>
        <v>0</v>
      </c>
      <c r="BB253" s="87">
        <f t="shared" si="82"/>
        <v>0</v>
      </c>
      <c r="BG253" s="84">
        <v>141</v>
      </c>
      <c r="BH253" s="267" t="s">
        <v>101</v>
      </c>
      <c r="BI253" s="268" t="s">
        <v>2192</v>
      </c>
      <c r="BJ253" s="257" t="s">
        <v>1</v>
      </c>
      <c r="BK253" s="269" t="s">
        <v>26</v>
      </c>
      <c r="BL253" s="269" t="s">
        <v>102</v>
      </c>
      <c r="BM253" s="270" t="s">
        <v>2613</v>
      </c>
      <c r="BN253" s="269" t="s">
        <v>2614</v>
      </c>
      <c r="BO253" s="269" t="s">
        <v>2615</v>
      </c>
      <c r="BP253" s="269" t="s">
        <v>254</v>
      </c>
      <c r="BQ253" s="269" t="s">
        <v>558</v>
      </c>
      <c r="BR253" s="269" t="s">
        <v>559</v>
      </c>
      <c r="BS253" s="269" t="s">
        <v>560</v>
      </c>
      <c r="BT253" s="269" t="s">
        <v>254</v>
      </c>
      <c r="BU253" s="269" t="s">
        <v>1599</v>
      </c>
      <c r="BV253" s="269" t="s">
        <v>1600</v>
      </c>
      <c r="BW253" s="271">
        <f t="shared" si="83"/>
        <v>0</v>
      </c>
      <c r="BX253" s="271">
        <f t="shared" si="84"/>
        <v>0</v>
      </c>
      <c r="BY253" s="271">
        <f t="shared" si="85"/>
        <v>0</v>
      </c>
      <c r="BZ253" s="271">
        <f t="shared" si="86"/>
        <v>0</v>
      </c>
      <c r="CA253" s="271">
        <f t="shared" si="87"/>
        <v>0</v>
      </c>
      <c r="CB253" s="271">
        <f t="shared" si="88"/>
        <v>0</v>
      </c>
      <c r="CC253" s="271">
        <f t="shared" si="89"/>
        <v>0</v>
      </c>
      <c r="CD253" s="271">
        <f t="shared" si="90"/>
        <v>0</v>
      </c>
      <c r="CE253" s="271">
        <f t="shared" si="91"/>
        <v>0</v>
      </c>
      <c r="CF253" s="271">
        <f t="shared" si="92"/>
        <v>0</v>
      </c>
      <c r="CG253" s="271">
        <f t="shared" si="93"/>
        <v>0</v>
      </c>
      <c r="CH253" s="271">
        <f t="shared" si="94"/>
        <v>0</v>
      </c>
      <c r="CI253" s="271">
        <f t="shared" si="95"/>
        <v>0</v>
      </c>
      <c r="CJ253" s="271">
        <f t="shared" si="96"/>
        <v>0</v>
      </c>
      <c r="CK253" s="271">
        <f t="shared" si="97"/>
        <v>0</v>
      </c>
    </row>
    <row r="254" spans="16:89" x14ac:dyDescent="0.25">
      <c r="P254" s="66" t="s">
        <v>561</v>
      </c>
      <c r="Q254" s="281" t="s">
        <v>3</v>
      </c>
      <c r="R254" s="66" t="s">
        <v>114</v>
      </c>
      <c r="S254" s="276" t="s">
        <v>5</v>
      </c>
      <c r="T254" s="66" t="s">
        <v>102</v>
      </c>
      <c r="U254" s="276" t="s">
        <v>103</v>
      </c>
      <c r="V254" s="276" t="s">
        <v>104</v>
      </c>
      <c r="W254" s="276" t="s">
        <v>104</v>
      </c>
      <c r="X254" s="276">
        <v>3</v>
      </c>
      <c r="Y254" s="276">
        <v>4</v>
      </c>
      <c r="Z254" s="277" t="s">
        <v>562</v>
      </c>
      <c r="AA254" s="257" t="s">
        <v>208</v>
      </c>
      <c r="AB254" s="257" t="s">
        <v>1939</v>
      </c>
      <c r="AC254" s="257" t="s">
        <v>197</v>
      </c>
      <c r="AD254" s="257" t="s">
        <v>233</v>
      </c>
      <c r="AE254" s="257" t="s">
        <v>198</v>
      </c>
      <c r="AF254" s="257" t="s">
        <v>117</v>
      </c>
      <c r="AG254" s="257" t="s">
        <v>1940</v>
      </c>
      <c r="AH254" s="257" t="s">
        <v>199</v>
      </c>
      <c r="AI254" s="257" t="s">
        <v>1941</v>
      </c>
      <c r="AJ254" s="257" t="s">
        <v>1942</v>
      </c>
      <c r="AK254" s="257" t="s">
        <v>1943</v>
      </c>
      <c r="AL254" s="257" t="s">
        <v>1944</v>
      </c>
      <c r="AM254" s="87">
        <f t="shared" si="70"/>
        <v>0</v>
      </c>
      <c r="AN254" s="87">
        <f t="shared" si="71"/>
        <v>0</v>
      </c>
      <c r="AO254" s="87">
        <f t="shared" si="72"/>
        <v>0</v>
      </c>
      <c r="AP254" s="87">
        <f t="shared" si="73"/>
        <v>0</v>
      </c>
      <c r="AQ254" s="87">
        <f t="shared" si="74"/>
        <v>0</v>
      </c>
      <c r="AR254" s="87">
        <f t="shared" si="75"/>
        <v>0</v>
      </c>
      <c r="AS254" s="87">
        <f>IF(AND($AM254=1,$AN254=1,$U254="POS"),COUNTIFS($AM$113:AM254,1,$AN$113:AN254,1,$U$113:U254,"POS"),0)</f>
        <v>0</v>
      </c>
      <c r="AT254" s="87">
        <f>IF($AP254=1,COUNTIF($AP$113:AP254,1),0)</f>
        <v>0</v>
      </c>
      <c r="AU254" s="87">
        <f>IF($AO254=1,COUNTIF($AO$113:AO254,1),0)</f>
        <v>0</v>
      </c>
      <c r="AV254" s="87">
        <f t="shared" si="76"/>
        <v>0</v>
      </c>
      <c r="AW254" s="87">
        <f t="shared" si="77"/>
        <v>0</v>
      </c>
      <c r="AX254" s="87">
        <f t="shared" si="78"/>
        <v>0</v>
      </c>
      <c r="AY254" s="87">
        <f t="shared" si="79"/>
        <v>0</v>
      </c>
      <c r="AZ254" s="87">
        <f t="shared" si="80"/>
        <v>0</v>
      </c>
      <c r="BA254" s="87">
        <f t="shared" si="81"/>
        <v>0</v>
      </c>
      <c r="BB254" s="87">
        <f t="shared" si="82"/>
        <v>0</v>
      </c>
      <c r="BG254" s="84">
        <v>142</v>
      </c>
      <c r="BH254" s="267" t="s">
        <v>101</v>
      </c>
      <c r="BI254" s="268" t="s">
        <v>2192</v>
      </c>
      <c r="BJ254" s="257" t="s">
        <v>1</v>
      </c>
      <c r="BK254" s="269" t="s">
        <v>26</v>
      </c>
      <c r="BL254" s="269" t="s">
        <v>102</v>
      </c>
      <c r="BM254" s="270" t="s">
        <v>2616</v>
      </c>
      <c r="BN254" s="269" t="s">
        <v>2617</v>
      </c>
      <c r="BO254" s="269" t="s">
        <v>2618</v>
      </c>
      <c r="BP254" s="269" t="s">
        <v>254</v>
      </c>
      <c r="BQ254" s="269" t="s">
        <v>558</v>
      </c>
      <c r="BR254" s="269" t="s">
        <v>559</v>
      </c>
      <c r="BS254" s="269" t="s">
        <v>560</v>
      </c>
      <c r="BT254" s="269" t="s">
        <v>254</v>
      </c>
      <c r="BU254" s="269" t="s">
        <v>1599</v>
      </c>
      <c r="BV254" s="269" t="s">
        <v>1600</v>
      </c>
      <c r="BW254" s="271">
        <f t="shared" si="83"/>
        <v>0</v>
      </c>
      <c r="BX254" s="271">
        <f t="shared" si="84"/>
        <v>0</v>
      </c>
      <c r="BY254" s="271">
        <f t="shared" si="85"/>
        <v>0</v>
      </c>
      <c r="BZ254" s="271">
        <f t="shared" si="86"/>
        <v>0</v>
      </c>
      <c r="CA254" s="271">
        <f t="shared" si="87"/>
        <v>0</v>
      </c>
      <c r="CB254" s="271">
        <f t="shared" si="88"/>
        <v>0</v>
      </c>
      <c r="CC254" s="271">
        <f t="shared" si="89"/>
        <v>0</v>
      </c>
      <c r="CD254" s="271">
        <f t="shared" si="90"/>
        <v>0</v>
      </c>
      <c r="CE254" s="271">
        <f t="shared" si="91"/>
        <v>0</v>
      </c>
      <c r="CF254" s="271">
        <f t="shared" si="92"/>
        <v>0</v>
      </c>
      <c r="CG254" s="271">
        <f t="shared" si="93"/>
        <v>0</v>
      </c>
      <c r="CH254" s="271">
        <f t="shared" si="94"/>
        <v>0</v>
      </c>
      <c r="CI254" s="271">
        <f t="shared" si="95"/>
        <v>0</v>
      </c>
      <c r="CJ254" s="271">
        <f t="shared" si="96"/>
        <v>0</v>
      </c>
      <c r="CK254" s="271">
        <f t="shared" si="97"/>
        <v>0</v>
      </c>
    </row>
    <row r="255" spans="16:89" x14ac:dyDescent="0.25">
      <c r="P255" s="66" t="s">
        <v>563</v>
      </c>
      <c r="Q255" s="281" t="s">
        <v>3</v>
      </c>
      <c r="R255" s="66" t="s">
        <v>30</v>
      </c>
      <c r="S255" s="276" t="s">
        <v>5</v>
      </c>
      <c r="T255" s="66" t="s">
        <v>116</v>
      </c>
      <c r="U255" s="276" t="s">
        <v>103</v>
      </c>
      <c r="V255" s="276" t="s">
        <v>104</v>
      </c>
      <c r="W255" s="276" t="s">
        <v>104</v>
      </c>
      <c r="X255" s="276">
        <v>3</v>
      </c>
      <c r="Y255" s="276">
        <v>4</v>
      </c>
      <c r="Z255" s="277" t="s">
        <v>564</v>
      </c>
      <c r="AA255" s="257" t="s">
        <v>236</v>
      </c>
      <c r="AB255" s="257" t="s">
        <v>1581</v>
      </c>
      <c r="AC255" s="257" t="s">
        <v>1582</v>
      </c>
      <c r="AD255" s="257" t="s">
        <v>1583</v>
      </c>
      <c r="AE255" s="257" t="s">
        <v>1584</v>
      </c>
      <c r="AF255" s="257" t="s">
        <v>1585</v>
      </c>
      <c r="AG255" s="257" t="s">
        <v>1586</v>
      </c>
      <c r="AH255" s="257" t="s">
        <v>118</v>
      </c>
      <c r="AI255" s="257" t="s">
        <v>237</v>
      </c>
      <c r="AJ255" s="257" t="s">
        <v>119</v>
      </c>
      <c r="AK255" s="257" t="s">
        <v>120</v>
      </c>
      <c r="AL255" s="257" t="s">
        <v>121</v>
      </c>
      <c r="AM255" s="87">
        <f t="shared" si="70"/>
        <v>0</v>
      </c>
      <c r="AN255" s="87">
        <f t="shared" si="71"/>
        <v>1</v>
      </c>
      <c r="AO255" s="87">
        <f t="shared" si="72"/>
        <v>0</v>
      </c>
      <c r="AP255" s="87">
        <f t="shared" si="73"/>
        <v>0</v>
      </c>
      <c r="AQ255" s="87">
        <f t="shared" si="74"/>
        <v>0</v>
      </c>
      <c r="AR255" s="87">
        <f t="shared" si="75"/>
        <v>0</v>
      </c>
      <c r="AS255" s="87">
        <f>IF(AND($AM255=1,$AN255=1,$U255="POS"),COUNTIFS($AM$113:AM255,1,$AN$113:AN255,1,$U$113:U255,"POS"),0)</f>
        <v>0</v>
      </c>
      <c r="AT255" s="87">
        <f>IF($AP255=1,COUNTIF($AP$113:AP255,1),0)</f>
        <v>0</v>
      </c>
      <c r="AU255" s="87">
        <f>IF($AO255=1,COUNTIF($AO$113:AO255,1),0)</f>
        <v>0</v>
      </c>
      <c r="AV255" s="87">
        <f t="shared" si="76"/>
        <v>0</v>
      </c>
      <c r="AW255" s="87">
        <f t="shared" si="77"/>
        <v>0</v>
      </c>
      <c r="AX255" s="87">
        <f t="shared" si="78"/>
        <v>0</v>
      </c>
      <c r="AY255" s="87">
        <f t="shared" si="79"/>
        <v>0</v>
      </c>
      <c r="AZ255" s="87">
        <f t="shared" si="80"/>
        <v>0</v>
      </c>
      <c r="BA255" s="87">
        <f t="shared" si="81"/>
        <v>0</v>
      </c>
      <c r="BB255" s="87">
        <f t="shared" si="82"/>
        <v>0</v>
      </c>
      <c r="BG255" s="84">
        <v>143</v>
      </c>
      <c r="BH255" s="267" t="s">
        <v>101</v>
      </c>
      <c r="BI255" s="268" t="s">
        <v>2192</v>
      </c>
      <c r="BJ255" s="257" t="s">
        <v>1</v>
      </c>
      <c r="BK255" s="269" t="s">
        <v>26</v>
      </c>
      <c r="BL255" s="269" t="s">
        <v>102</v>
      </c>
      <c r="BM255" s="270" t="s">
        <v>2619</v>
      </c>
      <c r="BN255" s="269" t="s">
        <v>2620</v>
      </c>
      <c r="BO255" s="269" t="s">
        <v>2621</v>
      </c>
      <c r="BP255" s="269" t="s">
        <v>254</v>
      </c>
      <c r="BQ255" s="269" t="s">
        <v>558</v>
      </c>
      <c r="BR255" s="269" t="s">
        <v>559</v>
      </c>
      <c r="BS255" s="269" t="s">
        <v>560</v>
      </c>
      <c r="BT255" s="269" t="s">
        <v>254</v>
      </c>
      <c r="BU255" s="269" t="s">
        <v>1599</v>
      </c>
      <c r="BV255" s="269" t="s">
        <v>1600</v>
      </c>
      <c r="BW255" s="271">
        <f t="shared" si="83"/>
        <v>0</v>
      </c>
      <c r="BX255" s="271">
        <f t="shared" si="84"/>
        <v>0</v>
      </c>
      <c r="BY255" s="271">
        <f t="shared" si="85"/>
        <v>0</v>
      </c>
      <c r="BZ255" s="271">
        <f t="shared" si="86"/>
        <v>0</v>
      </c>
      <c r="CA255" s="271">
        <f t="shared" si="87"/>
        <v>0</v>
      </c>
      <c r="CB255" s="271">
        <f t="shared" si="88"/>
        <v>0</v>
      </c>
      <c r="CC255" s="271">
        <f t="shared" si="89"/>
        <v>0</v>
      </c>
      <c r="CD255" s="271">
        <f t="shared" si="90"/>
        <v>0</v>
      </c>
      <c r="CE255" s="271">
        <f t="shared" si="91"/>
        <v>0</v>
      </c>
      <c r="CF255" s="271">
        <f t="shared" si="92"/>
        <v>0</v>
      </c>
      <c r="CG255" s="271">
        <f t="shared" si="93"/>
        <v>0</v>
      </c>
      <c r="CH255" s="271">
        <f t="shared" si="94"/>
        <v>0</v>
      </c>
      <c r="CI255" s="271">
        <f t="shared" si="95"/>
        <v>0</v>
      </c>
      <c r="CJ255" s="271">
        <f t="shared" si="96"/>
        <v>0</v>
      </c>
      <c r="CK255" s="271">
        <f t="shared" si="97"/>
        <v>0</v>
      </c>
    </row>
    <row r="256" spans="16:89" x14ac:dyDescent="0.25">
      <c r="P256" s="66" t="s">
        <v>565</v>
      </c>
      <c r="Q256" s="281" t="s">
        <v>3</v>
      </c>
      <c r="R256" s="66" t="s">
        <v>21</v>
      </c>
      <c r="S256" s="276" t="s">
        <v>5</v>
      </c>
      <c r="T256" s="66" t="s">
        <v>102</v>
      </c>
      <c r="U256" s="276" t="s">
        <v>103</v>
      </c>
      <c r="V256" s="276" t="s">
        <v>104</v>
      </c>
      <c r="W256" s="276" t="s">
        <v>104</v>
      </c>
      <c r="X256" s="276">
        <v>3</v>
      </c>
      <c r="Y256" s="276">
        <v>4</v>
      </c>
      <c r="Z256" s="277" t="s">
        <v>566</v>
      </c>
      <c r="AA256" s="257" t="s">
        <v>240</v>
      </c>
      <c r="AB256" s="257" t="s">
        <v>1945</v>
      </c>
      <c r="AC256" s="257" t="s">
        <v>124</v>
      </c>
      <c r="AD256" s="257" t="s">
        <v>125</v>
      </c>
      <c r="AE256" s="257" t="s">
        <v>122</v>
      </c>
      <c r="AF256" s="257" t="s">
        <v>123</v>
      </c>
      <c r="AG256" s="257" t="s">
        <v>127</v>
      </c>
      <c r="AH256" s="257" t="s">
        <v>128</v>
      </c>
      <c r="AI256" s="257" t="s">
        <v>131</v>
      </c>
      <c r="AJ256" s="257" t="s">
        <v>133</v>
      </c>
      <c r="AK256" s="257" t="s">
        <v>1946</v>
      </c>
      <c r="AL256" s="257" t="s">
        <v>134</v>
      </c>
      <c r="AM256" s="87">
        <f t="shared" si="70"/>
        <v>0</v>
      </c>
      <c r="AN256" s="87">
        <f t="shared" si="71"/>
        <v>0</v>
      </c>
      <c r="AO256" s="87">
        <f t="shared" si="72"/>
        <v>0</v>
      </c>
      <c r="AP256" s="87">
        <f t="shared" si="73"/>
        <v>0</v>
      </c>
      <c r="AQ256" s="87">
        <f t="shared" si="74"/>
        <v>0</v>
      </c>
      <c r="AR256" s="87">
        <f t="shared" si="75"/>
        <v>0</v>
      </c>
      <c r="AS256" s="87">
        <f>IF(AND($AM256=1,$AN256=1,$U256="POS"),COUNTIFS($AM$113:AM256,1,$AN$113:AN256,1,$U$113:U256,"POS"),0)</f>
        <v>0</v>
      </c>
      <c r="AT256" s="87">
        <f>IF($AP256=1,COUNTIF($AP$113:AP256,1),0)</f>
        <v>0</v>
      </c>
      <c r="AU256" s="87">
        <f>IF($AO256=1,COUNTIF($AO$113:AO256,1),0)</f>
        <v>0</v>
      </c>
      <c r="AV256" s="87">
        <f t="shared" si="76"/>
        <v>0</v>
      </c>
      <c r="AW256" s="87">
        <f t="shared" si="77"/>
        <v>0</v>
      </c>
      <c r="AX256" s="87">
        <f t="shared" si="78"/>
        <v>0</v>
      </c>
      <c r="AY256" s="87">
        <f t="shared" si="79"/>
        <v>0</v>
      </c>
      <c r="AZ256" s="87">
        <f t="shared" si="80"/>
        <v>0</v>
      </c>
      <c r="BA256" s="87">
        <f t="shared" si="81"/>
        <v>0</v>
      </c>
      <c r="BB256" s="87">
        <f t="shared" si="82"/>
        <v>0</v>
      </c>
      <c r="BG256" s="84">
        <v>144</v>
      </c>
      <c r="BH256" s="267" t="s">
        <v>101</v>
      </c>
      <c r="BI256" s="268" t="s">
        <v>2192</v>
      </c>
      <c r="BJ256" s="257" t="s">
        <v>1</v>
      </c>
      <c r="BK256" s="269" t="s">
        <v>26</v>
      </c>
      <c r="BL256" s="269" t="s">
        <v>102</v>
      </c>
      <c r="BM256" s="270" t="s">
        <v>2622</v>
      </c>
      <c r="BN256" s="269" t="s">
        <v>2623</v>
      </c>
      <c r="BO256" s="269" t="s">
        <v>2624</v>
      </c>
      <c r="BP256" s="269" t="s">
        <v>254</v>
      </c>
      <c r="BQ256" s="269" t="s">
        <v>558</v>
      </c>
      <c r="BR256" s="269" t="s">
        <v>559</v>
      </c>
      <c r="BS256" s="269" t="s">
        <v>560</v>
      </c>
      <c r="BT256" s="269" t="s">
        <v>254</v>
      </c>
      <c r="BU256" s="269" t="s">
        <v>1599</v>
      </c>
      <c r="BV256" s="269" t="s">
        <v>1600</v>
      </c>
      <c r="BW256" s="271">
        <f t="shared" si="83"/>
        <v>0</v>
      </c>
      <c r="BX256" s="271">
        <f t="shared" si="84"/>
        <v>0</v>
      </c>
      <c r="BY256" s="271">
        <f t="shared" si="85"/>
        <v>0</v>
      </c>
      <c r="BZ256" s="271">
        <f t="shared" si="86"/>
        <v>0</v>
      </c>
      <c r="CA256" s="271">
        <f t="shared" si="87"/>
        <v>0</v>
      </c>
      <c r="CB256" s="271">
        <f t="shared" si="88"/>
        <v>0</v>
      </c>
      <c r="CC256" s="271">
        <f t="shared" si="89"/>
        <v>0</v>
      </c>
      <c r="CD256" s="271">
        <f t="shared" si="90"/>
        <v>0</v>
      </c>
      <c r="CE256" s="271">
        <f t="shared" si="91"/>
        <v>0</v>
      </c>
      <c r="CF256" s="271">
        <f t="shared" si="92"/>
        <v>0</v>
      </c>
      <c r="CG256" s="271">
        <f t="shared" si="93"/>
        <v>0</v>
      </c>
      <c r="CH256" s="271">
        <f t="shared" si="94"/>
        <v>0</v>
      </c>
      <c r="CI256" s="271">
        <f t="shared" si="95"/>
        <v>0</v>
      </c>
      <c r="CJ256" s="271">
        <f t="shared" si="96"/>
        <v>0</v>
      </c>
      <c r="CK256" s="271">
        <f t="shared" si="97"/>
        <v>0</v>
      </c>
    </row>
    <row r="257" spans="16:89" x14ac:dyDescent="0.25">
      <c r="P257" s="66" t="s">
        <v>567</v>
      </c>
      <c r="Q257" s="281" t="s">
        <v>3</v>
      </c>
      <c r="R257" s="66" t="s">
        <v>22</v>
      </c>
      <c r="S257" s="276" t="s">
        <v>5</v>
      </c>
      <c r="T257" s="66" t="s">
        <v>102</v>
      </c>
      <c r="U257" s="276" t="s">
        <v>103</v>
      </c>
      <c r="V257" s="276" t="s">
        <v>104</v>
      </c>
      <c r="W257" s="276" t="s">
        <v>104</v>
      </c>
      <c r="X257" s="276">
        <v>3</v>
      </c>
      <c r="Y257" s="276">
        <v>4</v>
      </c>
      <c r="Z257" s="277" t="s">
        <v>568</v>
      </c>
      <c r="AA257" s="257" t="s">
        <v>243</v>
      </c>
      <c r="AB257" s="257" t="s">
        <v>1947</v>
      </c>
      <c r="AC257" s="257" t="s">
        <v>141</v>
      </c>
      <c r="AD257" s="257" t="s">
        <v>142</v>
      </c>
      <c r="AE257" s="257" t="s">
        <v>143</v>
      </c>
      <c r="AF257" s="257" t="s">
        <v>137</v>
      </c>
      <c r="AG257" s="257" t="s">
        <v>138</v>
      </c>
      <c r="AH257" s="257" t="s">
        <v>139</v>
      </c>
      <c r="AI257" s="257" t="s">
        <v>140</v>
      </c>
      <c r="AJ257" s="257" t="s">
        <v>135</v>
      </c>
      <c r="AK257" s="257" t="s">
        <v>136</v>
      </c>
      <c r="AL257" s="257" t="s">
        <v>233</v>
      </c>
      <c r="AM257" s="87">
        <f t="shared" si="70"/>
        <v>0</v>
      </c>
      <c r="AN257" s="87">
        <f t="shared" si="71"/>
        <v>0</v>
      </c>
      <c r="AO257" s="87">
        <f t="shared" si="72"/>
        <v>0</v>
      </c>
      <c r="AP257" s="87">
        <f t="shared" si="73"/>
        <v>0</v>
      </c>
      <c r="AQ257" s="87">
        <f t="shared" si="74"/>
        <v>0</v>
      </c>
      <c r="AR257" s="87">
        <f t="shared" si="75"/>
        <v>0</v>
      </c>
      <c r="AS257" s="87">
        <f>IF(AND($AM257=1,$AN257=1,$U257="POS"),COUNTIFS($AM$113:AM257,1,$AN$113:AN257,1,$U$113:U257,"POS"),0)</f>
        <v>0</v>
      </c>
      <c r="AT257" s="87">
        <f>IF($AP257=1,COUNTIF($AP$113:AP257,1),0)</f>
        <v>0</v>
      </c>
      <c r="AU257" s="87">
        <f>IF($AO257=1,COUNTIF($AO$113:AO257,1),0)</f>
        <v>0</v>
      </c>
      <c r="AV257" s="87">
        <f t="shared" si="76"/>
        <v>0</v>
      </c>
      <c r="AW257" s="87">
        <f t="shared" si="77"/>
        <v>0</v>
      </c>
      <c r="AX257" s="87">
        <f t="shared" si="78"/>
        <v>0</v>
      </c>
      <c r="AY257" s="87">
        <f t="shared" si="79"/>
        <v>0</v>
      </c>
      <c r="AZ257" s="87">
        <f t="shared" si="80"/>
        <v>0</v>
      </c>
      <c r="BA257" s="87">
        <f t="shared" si="81"/>
        <v>0</v>
      </c>
      <c r="BB257" s="87">
        <f t="shared" si="82"/>
        <v>0</v>
      </c>
      <c r="BG257" s="84">
        <v>145</v>
      </c>
      <c r="BH257" s="267" t="s">
        <v>101</v>
      </c>
      <c r="BI257" s="268" t="s">
        <v>2192</v>
      </c>
      <c r="BJ257" s="257" t="s">
        <v>1</v>
      </c>
      <c r="BK257" s="269" t="s">
        <v>26</v>
      </c>
      <c r="BL257" s="269" t="s">
        <v>102</v>
      </c>
      <c r="BM257" s="270" t="s">
        <v>2625</v>
      </c>
      <c r="BN257" s="269" t="s">
        <v>2626</v>
      </c>
      <c r="BO257" s="269" t="s">
        <v>2627</v>
      </c>
      <c r="BP257" s="269" t="s">
        <v>254</v>
      </c>
      <c r="BQ257" s="269" t="s">
        <v>558</v>
      </c>
      <c r="BR257" s="269" t="s">
        <v>559</v>
      </c>
      <c r="BS257" s="269" t="s">
        <v>560</v>
      </c>
      <c r="BT257" s="269" t="s">
        <v>254</v>
      </c>
      <c r="BU257" s="269" t="s">
        <v>1599</v>
      </c>
      <c r="BV257" s="269" t="s">
        <v>1600</v>
      </c>
      <c r="BW257" s="271">
        <f t="shared" si="83"/>
        <v>0</v>
      </c>
      <c r="BX257" s="271">
        <f t="shared" si="84"/>
        <v>0</v>
      </c>
      <c r="BY257" s="271">
        <f t="shared" si="85"/>
        <v>0</v>
      </c>
      <c r="BZ257" s="271">
        <f t="shared" si="86"/>
        <v>0</v>
      </c>
      <c r="CA257" s="271">
        <f t="shared" si="87"/>
        <v>0</v>
      </c>
      <c r="CB257" s="271">
        <f t="shared" si="88"/>
        <v>0</v>
      </c>
      <c r="CC257" s="271">
        <f t="shared" si="89"/>
        <v>0</v>
      </c>
      <c r="CD257" s="271">
        <f t="shared" si="90"/>
        <v>0</v>
      </c>
      <c r="CE257" s="271">
        <f t="shared" si="91"/>
        <v>0</v>
      </c>
      <c r="CF257" s="271">
        <f t="shared" si="92"/>
        <v>0</v>
      </c>
      <c r="CG257" s="271">
        <f t="shared" si="93"/>
        <v>0</v>
      </c>
      <c r="CH257" s="271">
        <f t="shared" si="94"/>
        <v>0</v>
      </c>
      <c r="CI257" s="271">
        <f t="shared" si="95"/>
        <v>0</v>
      </c>
      <c r="CJ257" s="271">
        <f t="shared" si="96"/>
        <v>0</v>
      </c>
      <c r="CK257" s="271">
        <f t="shared" si="97"/>
        <v>0</v>
      </c>
    </row>
    <row r="258" spans="16:89" x14ac:dyDescent="0.25">
      <c r="P258" s="66" t="s">
        <v>569</v>
      </c>
      <c r="Q258" s="281" t="s">
        <v>3</v>
      </c>
      <c r="R258" s="66" t="s">
        <v>25</v>
      </c>
      <c r="S258" s="276" t="s">
        <v>5</v>
      </c>
      <c r="T258" s="66" t="s">
        <v>102</v>
      </c>
      <c r="U258" s="276" t="s">
        <v>103</v>
      </c>
      <c r="V258" s="276" t="s">
        <v>104</v>
      </c>
      <c r="W258" s="276" t="s">
        <v>104</v>
      </c>
      <c r="X258" s="276">
        <v>3</v>
      </c>
      <c r="Y258" s="276">
        <v>4</v>
      </c>
      <c r="Z258" s="277" t="s">
        <v>570</v>
      </c>
      <c r="AA258" s="257" t="s">
        <v>246</v>
      </c>
      <c r="AB258" s="257" t="s">
        <v>1948</v>
      </c>
      <c r="AC258" s="257" t="s">
        <v>1949</v>
      </c>
      <c r="AD258" s="257" t="s">
        <v>247</v>
      </c>
      <c r="AE258" s="257" t="s">
        <v>126</v>
      </c>
      <c r="AF258" s="257" t="s">
        <v>145</v>
      </c>
      <c r="AG258" s="257" t="s">
        <v>248</v>
      </c>
      <c r="AH258" s="257" t="s">
        <v>1950</v>
      </c>
      <c r="AI258" s="257" t="s">
        <v>1951</v>
      </c>
      <c r="AJ258" s="257" t="s">
        <v>144</v>
      </c>
      <c r="AK258" s="257" t="s">
        <v>249</v>
      </c>
      <c r="AL258" s="257" t="s">
        <v>1952</v>
      </c>
      <c r="AM258" s="87">
        <f t="shared" si="70"/>
        <v>0</v>
      </c>
      <c r="AN258" s="87">
        <f t="shared" si="71"/>
        <v>0</v>
      </c>
      <c r="AO258" s="87">
        <f t="shared" si="72"/>
        <v>0</v>
      </c>
      <c r="AP258" s="87">
        <f t="shared" si="73"/>
        <v>0</v>
      </c>
      <c r="AQ258" s="87">
        <f t="shared" si="74"/>
        <v>0</v>
      </c>
      <c r="AR258" s="87">
        <f t="shared" si="75"/>
        <v>0</v>
      </c>
      <c r="AS258" s="87">
        <f>IF(AND($AM258=1,$AN258=1,$U258="POS"),COUNTIFS($AM$113:AM258,1,$AN$113:AN258,1,$U$113:U258,"POS"),0)</f>
        <v>0</v>
      </c>
      <c r="AT258" s="87">
        <f>IF($AP258=1,COUNTIF($AP$113:AP258,1),0)</f>
        <v>0</v>
      </c>
      <c r="AU258" s="87">
        <f>IF($AO258=1,COUNTIF($AO$113:AO258,1),0)</f>
        <v>0</v>
      </c>
      <c r="AV258" s="87">
        <f t="shared" si="76"/>
        <v>0</v>
      </c>
      <c r="AW258" s="87">
        <f t="shared" si="77"/>
        <v>0</v>
      </c>
      <c r="AX258" s="87">
        <f t="shared" si="78"/>
        <v>0</v>
      </c>
      <c r="AY258" s="87">
        <f t="shared" si="79"/>
        <v>0</v>
      </c>
      <c r="AZ258" s="87">
        <f t="shared" si="80"/>
        <v>0</v>
      </c>
      <c r="BA258" s="87">
        <f t="shared" si="81"/>
        <v>0</v>
      </c>
      <c r="BB258" s="87">
        <f t="shared" si="82"/>
        <v>0</v>
      </c>
      <c r="BG258" s="84">
        <v>146</v>
      </c>
      <c r="BH258" s="267" t="s">
        <v>101</v>
      </c>
      <c r="BI258" s="268" t="s">
        <v>2192</v>
      </c>
      <c r="BJ258" s="257" t="s">
        <v>1</v>
      </c>
      <c r="BK258" s="269" t="s">
        <v>26</v>
      </c>
      <c r="BL258" s="269" t="s">
        <v>102</v>
      </c>
      <c r="BM258" s="270" t="s">
        <v>2628</v>
      </c>
      <c r="BN258" s="269" t="s">
        <v>2629</v>
      </c>
      <c r="BO258" s="269" t="s">
        <v>2630</v>
      </c>
      <c r="BP258" s="269" t="s">
        <v>254</v>
      </c>
      <c r="BQ258" s="269" t="s">
        <v>558</v>
      </c>
      <c r="BR258" s="269" t="s">
        <v>559</v>
      </c>
      <c r="BS258" s="269" t="s">
        <v>560</v>
      </c>
      <c r="BT258" s="269" t="s">
        <v>254</v>
      </c>
      <c r="BU258" s="269" t="s">
        <v>1599</v>
      </c>
      <c r="BV258" s="269" t="s">
        <v>1600</v>
      </c>
      <c r="BW258" s="271">
        <f t="shared" si="83"/>
        <v>0</v>
      </c>
      <c r="BX258" s="271">
        <f t="shared" si="84"/>
        <v>0</v>
      </c>
      <c r="BY258" s="271">
        <f t="shared" si="85"/>
        <v>0</v>
      </c>
      <c r="BZ258" s="271">
        <f t="shared" si="86"/>
        <v>0</v>
      </c>
      <c r="CA258" s="271">
        <f t="shared" si="87"/>
        <v>0</v>
      </c>
      <c r="CB258" s="271">
        <f t="shared" si="88"/>
        <v>0</v>
      </c>
      <c r="CC258" s="271">
        <f t="shared" si="89"/>
        <v>0</v>
      </c>
      <c r="CD258" s="271">
        <f t="shared" si="90"/>
        <v>0</v>
      </c>
      <c r="CE258" s="271">
        <f t="shared" si="91"/>
        <v>0</v>
      </c>
      <c r="CF258" s="271">
        <f t="shared" si="92"/>
        <v>0</v>
      </c>
      <c r="CG258" s="271">
        <f t="shared" si="93"/>
        <v>0</v>
      </c>
      <c r="CH258" s="271">
        <f t="shared" si="94"/>
        <v>0</v>
      </c>
      <c r="CI258" s="271">
        <f t="shared" si="95"/>
        <v>0</v>
      </c>
      <c r="CJ258" s="271">
        <f t="shared" si="96"/>
        <v>0</v>
      </c>
      <c r="CK258" s="271">
        <f t="shared" si="97"/>
        <v>0</v>
      </c>
    </row>
    <row r="259" spans="16:89" x14ac:dyDescent="0.25">
      <c r="P259" s="66" t="s">
        <v>571</v>
      </c>
      <c r="Q259" s="281" t="s">
        <v>3</v>
      </c>
      <c r="R259" s="66" t="s">
        <v>14</v>
      </c>
      <c r="S259" s="276" t="s">
        <v>5</v>
      </c>
      <c r="T259" s="66" t="s">
        <v>102</v>
      </c>
      <c r="U259" s="276" t="s">
        <v>103</v>
      </c>
      <c r="V259" s="276" t="s">
        <v>104</v>
      </c>
      <c r="W259" s="276" t="s">
        <v>104</v>
      </c>
      <c r="X259" s="276">
        <v>3</v>
      </c>
      <c r="Y259" s="276">
        <v>4</v>
      </c>
      <c r="Z259" s="277" t="s">
        <v>572</v>
      </c>
      <c r="AA259" s="257" t="s">
        <v>1953</v>
      </c>
      <c r="AB259" s="257" t="s">
        <v>252</v>
      </c>
      <c r="AC259" s="257" t="s">
        <v>146</v>
      </c>
      <c r="AD259" s="257" t="s">
        <v>1954</v>
      </c>
      <c r="AE259" s="257" t="s">
        <v>149</v>
      </c>
      <c r="AF259" s="257" t="s">
        <v>1955</v>
      </c>
      <c r="AG259" s="257" t="s">
        <v>148</v>
      </c>
      <c r="AH259" s="257" t="s">
        <v>150</v>
      </c>
      <c r="AI259" s="257" t="s">
        <v>253</v>
      </c>
      <c r="AJ259" s="257" t="s">
        <v>1956</v>
      </c>
      <c r="AK259" s="257" t="s">
        <v>1957</v>
      </c>
      <c r="AL259" s="257" t="s">
        <v>1958</v>
      </c>
      <c r="AM259" s="87">
        <f t="shared" si="70"/>
        <v>0</v>
      </c>
      <c r="AN259" s="87">
        <f t="shared" si="71"/>
        <v>0</v>
      </c>
      <c r="AO259" s="87">
        <f t="shared" si="72"/>
        <v>0</v>
      </c>
      <c r="AP259" s="87">
        <f t="shared" si="73"/>
        <v>0</v>
      </c>
      <c r="AQ259" s="87">
        <f t="shared" si="74"/>
        <v>0</v>
      </c>
      <c r="AR259" s="87">
        <f t="shared" si="75"/>
        <v>0</v>
      </c>
      <c r="AS259" s="87">
        <f>IF(AND($AM259=1,$AN259=1,$U259="POS"),COUNTIFS($AM$113:AM259,1,$AN$113:AN259,1,$U$113:U259,"POS"),0)</f>
        <v>0</v>
      </c>
      <c r="AT259" s="87">
        <f>IF($AP259=1,COUNTIF($AP$113:AP259,1),0)</f>
        <v>0</v>
      </c>
      <c r="AU259" s="87">
        <f>IF($AO259=1,COUNTIF($AO$113:AO259,1),0)</f>
        <v>0</v>
      </c>
      <c r="AV259" s="87">
        <f t="shared" si="76"/>
        <v>0</v>
      </c>
      <c r="AW259" s="87">
        <f t="shared" si="77"/>
        <v>0</v>
      </c>
      <c r="AX259" s="87">
        <f t="shared" si="78"/>
        <v>0</v>
      </c>
      <c r="AY259" s="87">
        <f t="shared" si="79"/>
        <v>0</v>
      </c>
      <c r="AZ259" s="87">
        <f t="shared" si="80"/>
        <v>0</v>
      </c>
      <c r="BA259" s="87">
        <f t="shared" si="81"/>
        <v>0</v>
      </c>
      <c r="BB259" s="87">
        <f t="shared" si="82"/>
        <v>0</v>
      </c>
      <c r="BG259" s="84">
        <v>147</v>
      </c>
      <c r="BH259" s="267" t="s">
        <v>101</v>
      </c>
      <c r="BI259" s="268" t="s">
        <v>2192</v>
      </c>
      <c r="BJ259" s="257" t="s">
        <v>1</v>
      </c>
      <c r="BK259" s="269" t="s">
        <v>26</v>
      </c>
      <c r="BL259" s="269" t="s">
        <v>102</v>
      </c>
      <c r="BM259" s="270" t="s">
        <v>2631</v>
      </c>
      <c r="BN259" s="269" t="s">
        <v>2632</v>
      </c>
      <c r="BO259" s="269" t="s">
        <v>2633</v>
      </c>
      <c r="BP259" s="269" t="s">
        <v>254</v>
      </c>
      <c r="BQ259" s="269" t="s">
        <v>558</v>
      </c>
      <c r="BR259" s="269" t="s">
        <v>559</v>
      </c>
      <c r="BS259" s="269" t="s">
        <v>560</v>
      </c>
      <c r="BT259" s="269" t="s">
        <v>254</v>
      </c>
      <c r="BU259" s="269" t="s">
        <v>1599</v>
      </c>
      <c r="BV259" s="269" t="s">
        <v>1600</v>
      </c>
      <c r="BW259" s="271">
        <f t="shared" si="83"/>
        <v>0</v>
      </c>
      <c r="BX259" s="271">
        <f t="shared" si="84"/>
        <v>0</v>
      </c>
      <c r="BY259" s="271">
        <f t="shared" si="85"/>
        <v>0</v>
      </c>
      <c r="BZ259" s="271">
        <f t="shared" si="86"/>
        <v>0</v>
      </c>
      <c r="CA259" s="271">
        <f t="shared" si="87"/>
        <v>0</v>
      </c>
      <c r="CB259" s="271">
        <f t="shared" si="88"/>
        <v>0</v>
      </c>
      <c r="CC259" s="271">
        <f t="shared" si="89"/>
        <v>0</v>
      </c>
      <c r="CD259" s="271">
        <f t="shared" si="90"/>
        <v>0</v>
      </c>
      <c r="CE259" s="271">
        <f t="shared" si="91"/>
        <v>0</v>
      </c>
      <c r="CF259" s="271">
        <f t="shared" si="92"/>
        <v>0</v>
      </c>
      <c r="CG259" s="271">
        <f t="shared" si="93"/>
        <v>0</v>
      </c>
      <c r="CH259" s="271">
        <f t="shared" si="94"/>
        <v>0</v>
      </c>
      <c r="CI259" s="271">
        <f t="shared" si="95"/>
        <v>0</v>
      </c>
      <c r="CJ259" s="271">
        <f t="shared" si="96"/>
        <v>0</v>
      </c>
      <c r="CK259" s="271">
        <f t="shared" si="97"/>
        <v>0</v>
      </c>
    </row>
    <row r="260" spans="16:89" x14ac:dyDescent="0.25">
      <c r="P260" s="66" t="s">
        <v>573</v>
      </c>
      <c r="Q260" s="281" t="s">
        <v>3</v>
      </c>
      <c r="R260" s="66" t="s">
        <v>26</v>
      </c>
      <c r="S260" s="276" t="s">
        <v>5</v>
      </c>
      <c r="T260" s="66" t="s">
        <v>102</v>
      </c>
      <c r="U260" s="276" t="s">
        <v>103</v>
      </c>
      <c r="V260" s="276" t="s">
        <v>104</v>
      </c>
      <c r="W260" s="276" t="s">
        <v>104</v>
      </c>
      <c r="X260" s="276">
        <v>3</v>
      </c>
      <c r="Y260" s="276">
        <v>4</v>
      </c>
      <c r="Z260" s="277" t="s">
        <v>574</v>
      </c>
      <c r="AA260" s="257" t="s">
        <v>153</v>
      </c>
      <c r="AB260" s="257" t="s">
        <v>152</v>
      </c>
      <c r="AC260" s="257" t="s">
        <v>156</v>
      </c>
      <c r="AD260" s="257" t="s">
        <v>157</v>
      </c>
      <c r="AE260" s="257" t="s">
        <v>158</v>
      </c>
      <c r="AF260" s="257" t="s">
        <v>1959</v>
      </c>
      <c r="AG260" s="257" t="s">
        <v>159</v>
      </c>
      <c r="AH260" s="257" t="s">
        <v>1960</v>
      </c>
      <c r="AI260" s="257" t="s">
        <v>256</v>
      </c>
      <c r="AJ260" s="257" t="s">
        <v>1961</v>
      </c>
      <c r="AK260" s="257" t="s">
        <v>177</v>
      </c>
      <c r="AL260" s="257" t="s">
        <v>139</v>
      </c>
      <c r="AM260" s="87">
        <f t="shared" si="70"/>
        <v>0</v>
      </c>
      <c r="AN260" s="87">
        <f t="shared" si="71"/>
        <v>0</v>
      </c>
      <c r="AO260" s="87">
        <f t="shared" si="72"/>
        <v>0</v>
      </c>
      <c r="AP260" s="87">
        <f t="shared" si="73"/>
        <v>0</v>
      </c>
      <c r="AQ260" s="87">
        <f t="shared" si="74"/>
        <v>0</v>
      </c>
      <c r="AR260" s="87">
        <f t="shared" si="75"/>
        <v>0</v>
      </c>
      <c r="AS260" s="87">
        <f>IF(AND($AM260=1,$AN260=1,$U260="POS"),COUNTIFS($AM$113:AM260,1,$AN$113:AN260,1,$U$113:U260,"POS"),0)</f>
        <v>0</v>
      </c>
      <c r="AT260" s="87">
        <f>IF($AP260=1,COUNTIF($AP$113:AP260,1),0)</f>
        <v>0</v>
      </c>
      <c r="AU260" s="87">
        <f>IF($AO260=1,COUNTIF($AO$113:AO260,1),0)</f>
        <v>0</v>
      </c>
      <c r="AV260" s="87">
        <f t="shared" si="76"/>
        <v>0</v>
      </c>
      <c r="AW260" s="87">
        <f t="shared" si="77"/>
        <v>0</v>
      </c>
      <c r="AX260" s="87">
        <f t="shared" si="78"/>
        <v>0</v>
      </c>
      <c r="AY260" s="87">
        <f t="shared" si="79"/>
        <v>0</v>
      </c>
      <c r="AZ260" s="87">
        <f t="shared" si="80"/>
        <v>0</v>
      </c>
      <c r="BA260" s="87">
        <f t="shared" si="81"/>
        <v>0</v>
      </c>
      <c r="BB260" s="87">
        <f t="shared" si="82"/>
        <v>0</v>
      </c>
      <c r="BG260" s="84">
        <v>148</v>
      </c>
      <c r="BH260" s="267" t="s">
        <v>101</v>
      </c>
      <c r="BI260" s="268" t="s">
        <v>2192</v>
      </c>
      <c r="BJ260" s="257" t="s">
        <v>1</v>
      </c>
      <c r="BK260" s="269" t="s">
        <v>26</v>
      </c>
      <c r="BL260" s="269" t="s">
        <v>102</v>
      </c>
      <c r="BM260" s="270" t="s">
        <v>2634</v>
      </c>
      <c r="BN260" s="269" t="s">
        <v>2635</v>
      </c>
      <c r="BO260" s="269" t="s">
        <v>2636</v>
      </c>
      <c r="BP260" s="269" t="s">
        <v>254</v>
      </c>
      <c r="BQ260" s="269" t="s">
        <v>558</v>
      </c>
      <c r="BR260" s="269" t="s">
        <v>559</v>
      </c>
      <c r="BS260" s="269" t="s">
        <v>560</v>
      </c>
      <c r="BT260" s="269" t="s">
        <v>254</v>
      </c>
      <c r="BU260" s="269" t="s">
        <v>1599</v>
      </c>
      <c r="BV260" s="269" t="s">
        <v>1600</v>
      </c>
      <c r="BW260" s="271">
        <f t="shared" si="83"/>
        <v>0</v>
      </c>
      <c r="BX260" s="271">
        <f t="shared" si="84"/>
        <v>0</v>
      </c>
      <c r="BY260" s="271">
        <f t="shared" si="85"/>
        <v>0</v>
      </c>
      <c r="BZ260" s="271">
        <f t="shared" si="86"/>
        <v>0</v>
      </c>
      <c r="CA260" s="271">
        <f t="shared" si="87"/>
        <v>0</v>
      </c>
      <c r="CB260" s="271">
        <f t="shared" si="88"/>
        <v>0</v>
      </c>
      <c r="CC260" s="271">
        <f t="shared" si="89"/>
        <v>0</v>
      </c>
      <c r="CD260" s="271">
        <f t="shared" si="90"/>
        <v>0</v>
      </c>
      <c r="CE260" s="271">
        <f t="shared" si="91"/>
        <v>0</v>
      </c>
      <c r="CF260" s="271">
        <f t="shared" si="92"/>
        <v>0</v>
      </c>
      <c r="CG260" s="271">
        <f t="shared" si="93"/>
        <v>0</v>
      </c>
      <c r="CH260" s="271">
        <f t="shared" si="94"/>
        <v>0</v>
      </c>
      <c r="CI260" s="271">
        <f t="shared" si="95"/>
        <v>0</v>
      </c>
      <c r="CJ260" s="271">
        <f t="shared" si="96"/>
        <v>0</v>
      </c>
      <c r="CK260" s="271">
        <f t="shared" si="97"/>
        <v>0</v>
      </c>
    </row>
    <row r="261" spans="16:89" x14ac:dyDescent="0.25">
      <c r="P261" s="66" t="s">
        <v>575</v>
      </c>
      <c r="Q261" s="281" t="s">
        <v>3</v>
      </c>
      <c r="R261" s="66" t="s">
        <v>129</v>
      </c>
      <c r="S261" s="276" t="s">
        <v>5</v>
      </c>
      <c r="T261" s="66" t="s">
        <v>102</v>
      </c>
      <c r="U261" s="276" t="s">
        <v>103</v>
      </c>
      <c r="V261" s="276" t="s">
        <v>104</v>
      </c>
      <c r="W261" s="276" t="s">
        <v>104</v>
      </c>
      <c r="X261" s="276">
        <v>3</v>
      </c>
      <c r="Y261" s="276">
        <v>4</v>
      </c>
      <c r="Z261" s="277" t="s">
        <v>576</v>
      </c>
      <c r="AA261" s="257" t="s">
        <v>1962</v>
      </c>
      <c r="AB261" s="257" t="s">
        <v>162</v>
      </c>
      <c r="AC261" s="257" t="s">
        <v>259</v>
      </c>
      <c r="AD261" s="257" t="s">
        <v>1963</v>
      </c>
      <c r="AE261" s="257" t="s">
        <v>1964</v>
      </c>
      <c r="AF261" s="257" t="s">
        <v>1965</v>
      </c>
      <c r="AG261" s="257" t="s">
        <v>125</v>
      </c>
      <c r="AH261" s="257" t="s">
        <v>126</v>
      </c>
      <c r="AI261" s="257" t="s">
        <v>1966</v>
      </c>
      <c r="AJ261" s="257" t="s">
        <v>1967</v>
      </c>
      <c r="AK261" s="257" t="s">
        <v>179</v>
      </c>
      <c r="AL261" s="257" t="s">
        <v>177</v>
      </c>
      <c r="AM261" s="87">
        <f t="shared" si="70"/>
        <v>0</v>
      </c>
      <c r="AN261" s="87">
        <f t="shared" si="71"/>
        <v>0</v>
      </c>
      <c r="AO261" s="87">
        <f t="shared" si="72"/>
        <v>0</v>
      </c>
      <c r="AP261" s="87">
        <f t="shared" si="73"/>
        <v>0</v>
      </c>
      <c r="AQ261" s="87">
        <f t="shared" si="74"/>
        <v>0</v>
      </c>
      <c r="AR261" s="87">
        <f t="shared" si="75"/>
        <v>0</v>
      </c>
      <c r="AS261" s="87">
        <f>IF(AND($AM261=1,$AN261=1,$U261="POS"),COUNTIFS($AM$113:AM261,1,$AN$113:AN261,1,$U$113:U261,"POS"),0)</f>
        <v>0</v>
      </c>
      <c r="AT261" s="87">
        <f>IF($AP261=1,COUNTIF($AP$113:AP261,1),0)</f>
        <v>0</v>
      </c>
      <c r="AU261" s="87">
        <f>IF($AO261=1,COUNTIF($AO$113:AO261,1),0)</f>
        <v>0</v>
      </c>
      <c r="AV261" s="87">
        <f t="shared" si="76"/>
        <v>0</v>
      </c>
      <c r="AW261" s="87">
        <f t="shared" si="77"/>
        <v>0</v>
      </c>
      <c r="AX261" s="87">
        <f t="shared" si="78"/>
        <v>0</v>
      </c>
      <c r="AY261" s="87">
        <f t="shared" si="79"/>
        <v>0</v>
      </c>
      <c r="AZ261" s="87">
        <f t="shared" si="80"/>
        <v>0</v>
      </c>
      <c r="BA261" s="87">
        <f t="shared" si="81"/>
        <v>0</v>
      </c>
      <c r="BB261" s="87">
        <f t="shared" si="82"/>
        <v>0</v>
      </c>
      <c r="BG261" s="84">
        <v>149</v>
      </c>
      <c r="BH261" s="267" t="s">
        <v>101</v>
      </c>
      <c r="BI261" s="268" t="s">
        <v>2192</v>
      </c>
      <c r="BJ261" s="257" t="s">
        <v>1</v>
      </c>
      <c r="BK261" s="269" t="s">
        <v>26</v>
      </c>
      <c r="BL261" s="269" t="s">
        <v>102</v>
      </c>
      <c r="BM261" s="270" t="s">
        <v>2637</v>
      </c>
      <c r="BN261" s="269" t="s">
        <v>2638</v>
      </c>
      <c r="BO261" s="269" t="s">
        <v>2639</v>
      </c>
      <c r="BP261" s="269" t="s">
        <v>254</v>
      </c>
      <c r="BQ261" s="269" t="s">
        <v>558</v>
      </c>
      <c r="BR261" s="269" t="s">
        <v>559</v>
      </c>
      <c r="BS261" s="269" t="s">
        <v>560</v>
      </c>
      <c r="BT261" s="269" t="s">
        <v>254</v>
      </c>
      <c r="BU261" s="269" t="s">
        <v>1599</v>
      </c>
      <c r="BV261" s="269" t="s">
        <v>1600</v>
      </c>
      <c r="BW261" s="271">
        <f t="shared" si="83"/>
        <v>0</v>
      </c>
      <c r="BX261" s="271">
        <f t="shared" si="84"/>
        <v>0</v>
      </c>
      <c r="BY261" s="271">
        <f t="shared" si="85"/>
        <v>0</v>
      </c>
      <c r="BZ261" s="271">
        <f t="shared" si="86"/>
        <v>0</v>
      </c>
      <c r="CA261" s="271">
        <f t="shared" si="87"/>
        <v>0</v>
      </c>
      <c r="CB261" s="271">
        <f t="shared" si="88"/>
        <v>0</v>
      </c>
      <c r="CC261" s="271">
        <f t="shared" si="89"/>
        <v>0</v>
      </c>
      <c r="CD261" s="271">
        <f t="shared" si="90"/>
        <v>0</v>
      </c>
      <c r="CE261" s="271">
        <f t="shared" si="91"/>
        <v>0</v>
      </c>
      <c r="CF261" s="271">
        <f t="shared" si="92"/>
        <v>0</v>
      </c>
      <c r="CG261" s="271">
        <f t="shared" si="93"/>
        <v>0</v>
      </c>
      <c r="CH261" s="271">
        <f t="shared" si="94"/>
        <v>0</v>
      </c>
      <c r="CI261" s="271">
        <f t="shared" si="95"/>
        <v>0</v>
      </c>
      <c r="CJ261" s="271">
        <f t="shared" si="96"/>
        <v>0</v>
      </c>
      <c r="CK261" s="271">
        <f t="shared" si="97"/>
        <v>0</v>
      </c>
    </row>
    <row r="262" spans="16:89" x14ac:dyDescent="0.25">
      <c r="P262" s="66" t="s">
        <v>577</v>
      </c>
      <c r="Q262" s="281" t="s">
        <v>3</v>
      </c>
      <c r="R262" s="66" t="s">
        <v>27</v>
      </c>
      <c r="S262" s="276" t="s">
        <v>5</v>
      </c>
      <c r="T262" s="66" t="s">
        <v>102</v>
      </c>
      <c r="U262" s="276" t="s">
        <v>103</v>
      </c>
      <c r="V262" s="276" t="s">
        <v>104</v>
      </c>
      <c r="W262" s="276" t="s">
        <v>104</v>
      </c>
      <c r="X262" s="276">
        <v>3</v>
      </c>
      <c r="Y262" s="276">
        <v>4</v>
      </c>
      <c r="Z262" s="277" t="s">
        <v>578</v>
      </c>
      <c r="AA262" s="257" t="s">
        <v>1968</v>
      </c>
      <c r="AB262" s="257" t="s">
        <v>164</v>
      </c>
      <c r="AC262" s="257" t="s">
        <v>167</v>
      </c>
      <c r="AD262" s="257" t="s">
        <v>1969</v>
      </c>
      <c r="AE262" s="257" t="s">
        <v>1970</v>
      </c>
      <c r="AF262" s="257" t="s">
        <v>1971</v>
      </c>
      <c r="AG262" s="257" t="s">
        <v>218</v>
      </c>
      <c r="AH262" s="257" t="s">
        <v>165</v>
      </c>
      <c r="AI262" s="257" t="s">
        <v>1972</v>
      </c>
      <c r="AJ262" s="257" t="s">
        <v>154</v>
      </c>
      <c r="AK262" s="257" t="s">
        <v>163</v>
      </c>
      <c r="AL262" s="257" t="s">
        <v>166</v>
      </c>
      <c r="AM262" s="87">
        <f t="shared" si="70"/>
        <v>0</v>
      </c>
      <c r="AN262" s="87">
        <f t="shared" si="71"/>
        <v>0</v>
      </c>
      <c r="AO262" s="87">
        <f t="shared" si="72"/>
        <v>0</v>
      </c>
      <c r="AP262" s="87">
        <f t="shared" si="73"/>
        <v>0</v>
      </c>
      <c r="AQ262" s="87">
        <f t="shared" si="74"/>
        <v>0</v>
      </c>
      <c r="AR262" s="87">
        <f t="shared" si="75"/>
        <v>0</v>
      </c>
      <c r="AS262" s="87">
        <f>IF(AND($AM262=1,$AN262=1,$U262="POS"),COUNTIFS($AM$113:AM262,1,$AN$113:AN262,1,$U$113:U262,"POS"),0)</f>
        <v>0</v>
      </c>
      <c r="AT262" s="87">
        <f>IF($AP262=1,COUNTIF($AP$113:AP262,1),0)</f>
        <v>0</v>
      </c>
      <c r="AU262" s="87">
        <f>IF($AO262=1,COUNTIF($AO$113:AO262,1),0)</f>
        <v>0</v>
      </c>
      <c r="AV262" s="87">
        <f t="shared" si="76"/>
        <v>0</v>
      </c>
      <c r="AW262" s="87">
        <f t="shared" si="77"/>
        <v>0</v>
      </c>
      <c r="AX262" s="87">
        <f t="shared" si="78"/>
        <v>0</v>
      </c>
      <c r="AY262" s="87">
        <f t="shared" si="79"/>
        <v>0</v>
      </c>
      <c r="AZ262" s="87">
        <f t="shared" si="80"/>
        <v>0</v>
      </c>
      <c r="BA262" s="87">
        <f t="shared" si="81"/>
        <v>0</v>
      </c>
      <c r="BB262" s="87">
        <f t="shared" si="82"/>
        <v>0</v>
      </c>
      <c r="BG262" s="84">
        <v>150</v>
      </c>
      <c r="BH262" s="267" t="s">
        <v>101</v>
      </c>
      <c r="BI262" s="268" t="s">
        <v>2192</v>
      </c>
      <c r="BJ262" s="257" t="s">
        <v>1</v>
      </c>
      <c r="BK262" s="269" t="s">
        <v>26</v>
      </c>
      <c r="BL262" s="269" t="s">
        <v>102</v>
      </c>
      <c r="BM262" s="270" t="s">
        <v>2640</v>
      </c>
      <c r="BN262" s="269" t="s">
        <v>2641</v>
      </c>
      <c r="BO262" s="269" t="s">
        <v>2642</v>
      </c>
      <c r="BP262" s="269" t="s">
        <v>254</v>
      </c>
      <c r="BQ262" s="269" t="s">
        <v>558</v>
      </c>
      <c r="BR262" s="269" t="s">
        <v>559</v>
      </c>
      <c r="BS262" s="269" t="s">
        <v>560</v>
      </c>
      <c r="BT262" s="269" t="s">
        <v>254</v>
      </c>
      <c r="BU262" s="269" t="s">
        <v>1599</v>
      </c>
      <c r="BV262" s="269" t="s">
        <v>1600</v>
      </c>
      <c r="BW262" s="271">
        <f t="shared" si="83"/>
        <v>0</v>
      </c>
      <c r="BX262" s="271">
        <f t="shared" si="84"/>
        <v>0</v>
      </c>
      <c r="BY262" s="271">
        <f t="shared" si="85"/>
        <v>0</v>
      </c>
      <c r="BZ262" s="271">
        <f t="shared" si="86"/>
        <v>0</v>
      </c>
      <c r="CA262" s="271">
        <f t="shared" si="87"/>
        <v>0</v>
      </c>
      <c r="CB262" s="271">
        <f t="shared" si="88"/>
        <v>0</v>
      </c>
      <c r="CC262" s="271">
        <f t="shared" si="89"/>
        <v>0</v>
      </c>
      <c r="CD262" s="271">
        <f t="shared" si="90"/>
        <v>0</v>
      </c>
      <c r="CE262" s="271">
        <f t="shared" si="91"/>
        <v>0</v>
      </c>
      <c r="CF262" s="271">
        <f t="shared" si="92"/>
        <v>0</v>
      </c>
      <c r="CG262" s="271">
        <f t="shared" si="93"/>
        <v>0</v>
      </c>
      <c r="CH262" s="271">
        <f t="shared" si="94"/>
        <v>0</v>
      </c>
      <c r="CI262" s="271">
        <f t="shared" si="95"/>
        <v>0</v>
      </c>
      <c r="CJ262" s="271">
        <f t="shared" si="96"/>
        <v>0</v>
      </c>
      <c r="CK262" s="271">
        <f t="shared" si="97"/>
        <v>0</v>
      </c>
    </row>
    <row r="263" spans="16:89" x14ac:dyDescent="0.25">
      <c r="P263" s="66" t="s">
        <v>579</v>
      </c>
      <c r="Q263" s="281" t="s">
        <v>3</v>
      </c>
      <c r="R263" s="66" t="s">
        <v>31</v>
      </c>
      <c r="S263" s="276" t="s">
        <v>5</v>
      </c>
      <c r="T263" s="66" t="s">
        <v>130</v>
      </c>
      <c r="U263" s="276" t="s">
        <v>103</v>
      </c>
      <c r="V263" s="276" t="s">
        <v>104</v>
      </c>
      <c r="W263" s="276" t="s">
        <v>104</v>
      </c>
      <c r="X263" s="276">
        <v>3</v>
      </c>
      <c r="Y263" s="276">
        <v>4</v>
      </c>
      <c r="Z263" s="277" t="s">
        <v>580</v>
      </c>
      <c r="AA263" s="257" t="s">
        <v>170</v>
      </c>
      <c r="AB263" s="257" t="s">
        <v>132</v>
      </c>
      <c r="AC263" s="257" t="s">
        <v>131</v>
      </c>
      <c r="AD263" s="257" t="s">
        <v>171</v>
      </c>
      <c r="AE263" s="257" t="s">
        <v>264</v>
      </c>
      <c r="AF263" s="257" t="s">
        <v>133</v>
      </c>
      <c r="AG263" s="257" t="s">
        <v>122</v>
      </c>
      <c r="AH263" s="257" t="s">
        <v>123</v>
      </c>
      <c r="AI263" s="257" t="s">
        <v>1973</v>
      </c>
      <c r="AJ263" s="257" t="s">
        <v>134</v>
      </c>
      <c r="AK263" s="257" t="s">
        <v>172</v>
      </c>
      <c r="AL263" s="257" t="s">
        <v>168</v>
      </c>
      <c r="AM263" s="87">
        <f t="shared" si="70"/>
        <v>0</v>
      </c>
      <c r="AN263" s="87">
        <f t="shared" si="71"/>
        <v>0</v>
      </c>
      <c r="AO263" s="87">
        <f t="shared" si="72"/>
        <v>0</v>
      </c>
      <c r="AP263" s="87">
        <f t="shared" si="73"/>
        <v>0</v>
      </c>
      <c r="AQ263" s="87">
        <f t="shared" si="74"/>
        <v>0</v>
      </c>
      <c r="AR263" s="87">
        <f t="shared" si="75"/>
        <v>0</v>
      </c>
      <c r="AS263" s="87">
        <f>IF(AND($AM263=1,$AN263=1,$U263="POS"),COUNTIFS($AM$113:AM263,1,$AN$113:AN263,1,$U$113:U263,"POS"),0)</f>
        <v>0</v>
      </c>
      <c r="AT263" s="87">
        <f>IF($AP263=1,COUNTIF($AP$113:AP263,1),0)</f>
        <v>0</v>
      </c>
      <c r="AU263" s="87">
        <f>IF($AO263=1,COUNTIF($AO$113:AO263,1),0)</f>
        <v>0</v>
      </c>
      <c r="AV263" s="87">
        <f t="shared" si="76"/>
        <v>0</v>
      </c>
      <c r="AW263" s="87">
        <f t="shared" si="77"/>
        <v>0</v>
      </c>
      <c r="AX263" s="87">
        <f t="shared" si="78"/>
        <v>0</v>
      </c>
      <c r="AY263" s="87">
        <f t="shared" si="79"/>
        <v>0</v>
      </c>
      <c r="AZ263" s="87">
        <f t="shared" si="80"/>
        <v>0</v>
      </c>
      <c r="BA263" s="87">
        <f t="shared" si="81"/>
        <v>0</v>
      </c>
      <c r="BB263" s="87">
        <f t="shared" si="82"/>
        <v>0</v>
      </c>
      <c r="BG263" s="84">
        <v>151</v>
      </c>
      <c r="BH263" s="267" t="s">
        <v>101</v>
      </c>
      <c r="BI263" s="268" t="s">
        <v>2192</v>
      </c>
      <c r="BJ263" s="257" t="s">
        <v>4</v>
      </c>
      <c r="BK263" s="269" t="s">
        <v>26</v>
      </c>
      <c r="BL263" s="269" t="s">
        <v>102</v>
      </c>
      <c r="BM263" s="270" t="s">
        <v>2643</v>
      </c>
      <c r="BN263" s="269" t="s">
        <v>2644</v>
      </c>
      <c r="BO263" s="269" t="s">
        <v>2645</v>
      </c>
      <c r="BP263" s="269" t="s">
        <v>254</v>
      </c>
      <c r="BQ263" s="269" t="s">
        <v>558</v>
      </c>
      <c r="BR263" s="269" t="s">
        <v>559</v>
      </c>
      <c r="BS263" s="269" t="s">
        <v>560</v>
      </c>
      <c r="BT263" s="269" t="s">
        <v>254</v>
      </c>
      <c r="BU263" s="269" t="s">
        <v>1599</v>
      </c>
      <c r="BV263" s="269" t="s">
        <v>1600</v>
      </c>
      <c r="BW263" s="271">
        <f t="shared" si="83"/>
        <v>0</v>
      </c>
      <c r="BX263" s="271">
        <f t="shared" si="84"/>
        <v>0</v>
      </c>
      <c r="BY263" s="271">
        <f t="shared" si="85"/>
        <v>0</v>
      </c>
      <c r="BZ263" s="271">
        <f t="shared" si="86"/>
        <v>0</v>
      </c>
      <c r="CA263" s="271">
        <f t="shared" si="87"/>
        <v>0</v>
      </c>
      <c r="CB263" s="271">
        <f t="shared" si="88"/>
        <v>0</v>
      </c>
      <c r="CC263" s="271">
        <f t="shared" si="89"/>
        <v>0</v>
      </c>
      <c r="CD263" s="271">
        <f t="shared" si="90"/>
        <v>0</v>
      </c>
      <c r="CE263" s="271">
        <f t="shared" si="91"/>
        <v>0</v>
      </c>
      <c r="CF263" s="271">
        <f t="shared" si="92"/>
        <v>0</v>
      </c>
      <c r="CG263" s="271">
        <f t="shared" si="93"/>
        <v>0</v>
      </c>
      <c r="CH263" s="271">
        <f t="shared" si="94"/>
        <v>0</v>
      </c>
      <c r="CI263" s="271">
        <f t="shared" si="95"/>
        <v>0</v>
      </c>
      <c r="CJ263" s="271">
        <f t="shared" si="96"/>
        <v>0</v>
      </c>
      <c r="CK263" s="271">
        <f t="shared" si="97"/>
        <v>0</v>
      </c>
    </row>
    <row r="264" spans="16:89" x14ac:dyDescent="0.25">
      <c r="P264" s="66" t="s">
        <v>581</v>
      </c>
      <c r="Q264" s="281" t="s">
        <v>3</v>
      </c>
      <c r="R264" s="66" t="s">
        <v>32</v>
      </c>
      <c r="S264" s="276" t="s">
        <v>5</v>
      </c>
      <c r="T264" s="66" t="s">
        <v>130</v>
      </c>
      <c r="U264" s="276" t="s">
        <v>103</v>
      </c>
      <c r="V264" s="276" t="s">
        <v>104</v>
      </c>
      <c r="W264" s="276" t="s">
        <v>104</v>
      </c>
      <c r="X264" s="276">
        <v>3</v>
      </c>
      <c r="Y264" s="276">
        <v>4</v>
      </c>
      <c r="Z264" s="277" t="s">
        <v>582</v>
      </c>
      <c r="AA264" s="257" t="s">
        <v>176</v>
      </c>
      <c r="AB264" s="257" t="s">
        <v>1974</v>
      </c>
      <c r="AC264" s="257" t="s">
        <v>287</v>
      </c>
      <c r="AD264" s="257" t="s">
        <v>178</v>
      </c>
      <c r="AE264" s="257" t="s">
        <v>174</v>
      </c>
      <c r="AF264" s="257" t="s">
        <v>173</v>
      </c>
      <c r="AG264" s="257" t="s">
        <v>1975</v>
      </c>
      <c r="AH264" s="257" t="s">
        <v>1976</v>
      </c>
      <c r="AI264" s="257" t="s">
        <v>145</v>
      </c>
      <c r="AJ264" s="257" t="s">
        <v>182</v>
      </c>
      <c r="AK264" s="257" t="s">
        <v>181</v>
      </c>
      <c r="AL264" s="257" t="s">
        <v>179</v>
      </c>
      <c r="AM264" s="87">
        <f t="shared" si="70"/>
        <v>0</v>
      </c>
      <c r="AN264" s="87">
        <f t="shared" si="71"/>
        <v>0</v>
      </c>
      <c r="AO264" s="87">
        <f t="shared" si="72"/>
        <v>0</v>
      </c>
      <c r="AP264" s="87">
        <f t="shared" si="73"/>
        <v>0</v>
      </c>
      <c r="AQ264" s="87">
        <f t="shared" si="74"/>
        <v>0</v>
      </c>
      <c r="AR264" s="87">
        <f t="shared" si="75"/>
        <v>0</v>
      </c>
      <c r="AS264" s="87">
        <f>IF(AND($AM264=1,$AN264=1,$U264="POS"),COUNTIFS($AM$113:AM264,1,$AN$113:AN264,1,$U$113:U264,"POS"),0)</f>
        <v>0</v>
      </c>
      <c r="AT264" s="87">
        <f>IF($AP264=1,COUNTIF($AP$113:AP264,1),0)</f>
        <v>0</v>
      </c>
      <c r="AU264" s="87">
        <f>IF($AO264=1,COUNTIF($AO$113:AO264,1),0)</f>
        <v>0</v>
      </c>
      <c r="AV264" s="87">
        <f t="shared" si="76"/>
        <v>0</v>
      </c>
      <c r="AW264" s="87">
        <f t="shared" si="77"/>
        <v>0</v>
      </c>
      <c r="AX264" s="87">
        <f t="shared" si="78"/>
        <v>0</v>
      </c>
      <c r="AY264" s="87">
        <f t="shared" si="79"/>
        <v>0</v>
      </c>
      <c r="AZ264" s="87">
        <f t="shared" si="80"/>
        <v>0</v>
      </c>
      <c r="BA264" s="87">
        <f t="shared" si="81"/>
        <v>0</v>
      </c>
      <c r="BB264" s="87">
        <f t="shared" si="82"/>
        <v>0</v>
      </c>
      <c r="BG264" s="84">
        <v>152</v>
      </c>
      <c r="BH264" s="267" t="s">
        <v>101</v>
      </c>
      <c r="BI264" s="268" t="s">
        <v>2192</v>
      </c>
      <c r="BJ264" s="257" t="s">
        <v>4</v>
      </c>
      <c r="BK264" s="269" t="s">
        <v>26</v>
      </c>
      <c r="BL264" s="269" t="s">
        <v>102</v>
      </c>
      <c r="BM264" s="270" t="s">
        <v>2646</v>
      </c>
      <c r="BN264" s="269" t="s">
        <v>2647</v>
      </c>
      <c r="BO264" s="269" t="s">
        <v>2648</v>
      </c>
      <c r="BP264" s="269" t="s">
        <v>254</v>
      </c>
      <c r="BQ264" s="269" t="s">
        <v>558</v>
      </c>
      <c r="BR264" s="269" t="s">
        <v>559</v>
      </c>
      <c r="BS264" s="269" t="s">
        <v>560</v>
      </c>
      <c r="BT264" s="269" t="s">
        <v>254</v>
      </c>
      <c r="BU264" s="269" t="s">
        <v>1599</v>
      </c>
      <c r="BV264" s="269" t="s">
        <v>1600</v>
      </c>
      <c r="BW264" s="271">
        <f t="shared" si="83"/>
        <v>0</v>
      </c>
      <c r="BX264" s="271">
        <f t="shared" si="84"/>
        <v>0</v>
      </c>
      <c r="BY264" s="271">
        <f t="shared" si="85"/>
        <v>0</v>
      </c>
      <c r="BZ264" s="271">
        <f t="shared" si="86"/>
        <v>0</v>
      </c>
      <c r="CA264" s="271">
        <f t="shared" si="87"/>
        <v>0</v>
      </c>
      <c r="CB264" s="271">
        <f t="shared" si="88"/>
        <v>0</v>
      </c>
      <c r="CC264" s="271">
        <f t="shared" si="89"/>
        <v>0</v>
      </c>
      <c r="CD264" s="271">
        <f t="shared" si="90"/>
        <v>0</v>
      </c>
      <c r="CE264" s="271">
        <f t="shared" si="91"/>
        <v>0</v>
      </c>
      <c r="CF264" s="271">
        <f t="shared" si="92"/>
        <v>0</v>
      </c>
      <c r="CG264" s="271">
        <f t="shared" si="93"/>
        <v>0</v>
      </c>
      <c r="CH264" s="271">
        <f t="shared" si="94"/>
        <v>0</v>
      </c>
      <c r="CI264" s="271">
        <f t="shared" si="95"/>
        <v>0</v>
      </c>
      <c r="CJ264" s="271">
        <f t="shared" si="96"/>
        <v>0</v>
      </c>
      <c r="CK264" s="271">
        <f t="shared" si="97"/>
        <v>0</v>
      </c>
    </row>
    <row r="265" spans="16:89" x14ac:dyDescent="0.25">
      <c r="P265" s="66" t="s">
        <v>583</v>
      </c>
      <c r="Q265" s="281" t="s">
        <v>3</v>
      </c>
      <c r="R265" s="66" t="s">
        <v>34</v>
      </c>
      <c r="S265" s="276" t="s">
        <v>5</v>
      </c>
      <c r="T265" s="66" t="s">
        <v>130</v>
      </c>
      <c r="U265" s="276" t="s">
        <v>103</v>
      </c>
      <c r="V265" s="276" t="s">
        <v>104</v>
      </c>
      <c r="W265" s="276" t="s">
        <v>104</v>
      </c>
      <c r="X265" s="276">
        <v>3</v>
      </c>
      <c r="Y265" s="276">
        <v>4</v>
      </c>
      <c r="Z265" s="277" t="s">
        <v>584</v>
      </c>
      <c r="AA265" s="257" t="s">
        <v>1977</v>
      </c>
      <c r="AB265" s="257" t="s">
        <v>1978</v>
      </c>
      <c r="AC265" s="257" t="s">
        <v>1979</v>
      </c>
      <c r="AD265" s="257" t="s">
        <v>183</v>
      </c>
      <c r="AE265" s="257" t="s">
        <v>184</v>
      </c>
      <c r="AF265" s="257" t="s">
        <v>1980</v>
      </c>
      <c r="AG265" s="257" t="s">
        <v>185</v>
      </c>
      <c r="AH265" s="257" t="s">
        <v>186</v>
      </c>
      <c r="AI265" s="257" t="s">
        <v>187</v>
      </c>
      <c r="AJ265" s="257" t="s">
        <v>188</v>
      </c>
      <c r="AK265" s="257" t="s">
        <v>1981</v>
      </c>
      <c r="AL265" s="257" t="s">
        <v>1982</v>
      </c>
      <c r="AM265" s="87">
        <f t="shared" si="70"/>
        <v>0</v>
      </c>
      <c r="AN265" s="87">
        <f t="shared" si="71"/>
        <v>0</v>
      </c>
      <c r="AO265" s="87">
        <f t="shared" si="72"/>
        <v>0</v>
      </c>
      <c r="AP265" s="87">
        <f t="shared" si="73"/>
        <v>0</v>
      </c>
      <c r="AQ265" s="87">
        <f t="shared" si="74"/>
        <v>0</v>
      </c>
      <c r="AR265" s="87">
        <f t="shared" si="75"/>
        <v>0</v>
      </c>
      <c r="AS265" s="87">
        <f>IF(AND($AM265=1,$AN265=1,$U265="POS"),COUNTIFS($AM$113:AM265,1,$AN$113:AN265,1,$U$113:U265,"POS"),0)</f>
        <v>0</v>
      </c>
      <c r="AT265" s="87">
        <f>IF($AP265=1,COUNTIF($AP$113:AP265,1),0)</f>
        <v>0</v>
      </c>
      <c r="AU265" s="87">
        <f>IF($AO265=1,COUNTIF($AO$113:AO265,1),0)</f>
        <v>0</v>
      </c>
      <c r="AV265" s="87">
        <f t="shared" si="76"/>
        <v>0</v>
      </c>
      <c r="AW265" s="87">
        <f t="shared" si="77"/>
        <v>0</v>
      </c>
      <c r="AX265" s="87">
        <f t="shared" si="78"/>
        <v>0</v>
      </c>
      <c r="AY265" s="87">
        <f t="shared" si="79"/>
        <v>0</v>
      </c>
      <c r="AZ265" s="87">
        <f t="shared" si="80"/>
        <v>0</v>
      </c>
      <c r="BA265" s="87">
        <f t="shared" si="81"/>
        <v>0</v>
      </c>
      <c r="BB265" s="87">
        <f t="shared" si="82"/>
        <v>0</v>
      </c>
      <c r="BG265" s="84">
        <v>153</v>
      </c>
      <c r="BH265" s="267" t="s">
        <v>101</v>
      </c>
      <c r="BI265" s="268" t="s">
        <v>2192</v>
      </c>
      <c r="BJ265" s="257" t="s">
        <v>4</v>
      </c>
      <c r="BK265" s="269" t="s">
        <v>26</v>
      </c>
      <c r="BL265" s="269" t="s">
        <v>102</v>
      </c>
      <c r="BM265" s="270" t="s">
        <v>2649</v>
      </c>
      <c r="BN265" s="269" t="s">
        <v>2650</v>
      </c>
      <c r="BO265" s="269" t="s">
        <v>2651</v>
      </c>
      <c r="BP265" s="269" t="s">
        <v>254</v>
      </c>
      <c r="BQ265" s="269" t="s">
        <v>558</v>
      </c>
      <c r="BR265" s="269" t="s">
        <v>559</v>
      </c>
      <c r="BS265" s="269" t="s">
        <v>560</v>
      </c>
      <c r="BT265" s="269" t="s">
        <v>254</v>
      </c>
      <c r="BU265" s="269" t="s">
        <v>1599</v>
      </c>
      <c r="BV265" s="269" t="s">
        <v>1600</v>
      </c>
      <c r="BW265" s="271">
        <f t="shared" si="83"/>
        <v>0</v>
      </c>
      <c r="BX265" s="271">
        <f t="shared" si="84"/>
        <v>0</v>
      </c>
      <c r="BY265" s="271">
        <f t="shared" si="85"/>
        <v>0</v>
      </c>
      <c r="BZ265" s="271">
        <f t="shared" si="86"/>
        <v>0</v>
      </c>
      <c r="CA265" s="271">
        <f t="shared" si="87"/>
        <v>0</v>
      </c>
      <c r="CB265" s="271">
        <f t="shared" si="88"/>
        <v>0</v>
      </c>
      <c r="CC265" s="271">
        <f t="shared" si="89"/>
        <v>0</v>
      </c>
      <c r="CD265" s="271">
        <f t="shared" si="90"/>
        <v>0</v>
      </c>
      <c r="CE265" s="271">
        <f t="shared" si="91"/>
        <v>0</v>
      </c>
      <c r="CF265" s="271">
        <f t="shared" si="92"/>
        <v>0</v>
      </c>
      <c r="CG265" s="271">
        <f t="shared" si="93"/>
        <v>0</v>
      </c>
      <c r="CH265" s="271">
        <f t="shared" si="94"/>
        <v>0</v>
      </c>
      <c r="CI265" s="271">
        <f t="shared" si="95"/>
        <v>0</v>
      </c>
      <c r="CJ265" s="271">
        <f t="shared" si="96"/>
        <v>0</v>
      </c>
      <c r="CK265" s="271">
        <f t="shared" si="97"/>
        <v>0</v>
      </c>
    </row>
    <row r="266" spans="16:89" x14ac:dyDescent="0.25">
      <c r="P266" s="66" t="s">
        <v>585</v>
      </c>
      <c r="Q266" s="281" t="s">
        <v>3</v>
      </c>
      <c r="R266" s="66" t="s">
        <v>33</v>
      </c>
      <c r="S266" s="276" t="s">
        <v>5</v>
      </c>
      <c r="T266" s="66" t="s">
        <v>155</v>
      </c>
      <c r="U266" s="276" t="s">
        <v>103</v>
      </c>
      <c r="V266" s="276" t="s">
        <v>104</v>
      </c>
      <c r="W266" s="276" t="s">
        <v>104</v>
      </c>
      <c r="X266" s="276">
        <v>3</v>
      </c>
      <c r="Y266" s="276">
        <v>4</v>
      </c>
      <c r="Z266" s="277" t="s">
        <v>586</v>
      </c>
      <c r="AA266" s="257" t="s">
        <v>188</v>
      </c>
      <c r="AB266" s="257" t="s">
        <v>1983</v>
      </c>
      <c r="AC266" s="257" t="s">
        <v>189</v>
      </c>
      <c r="AD266" s="257" t="s">
        <v>190</v>
      </c>
      <c r="AE266" s="257" t="s">
        <v>191</v>
      </c>
      <c r="AF266" s="257" t="s">
        <v>192</v>
      </c>
      <c r="AG266" s="257" t="s">
        <v>193</v>
      </c>
      <c r="AH266" s="257" t="s">
        <v>194</v>
      </c>
      <c r="AI266" s="257" t="s">
        <v>212</v>
      </c>
      <c r="AJ266" s="257" t="s">
        <v>217</v>
      </c>
      <c r="AK266" s="257" t="s">
        <v>1957</v>
      </c>
      <c r="AL266" s="257" t="s">
        <v>115</v>
      </c>
      <c r="AM266" s="87">
        <f t="shared" si="70"/>
        <v>0</v>
      </c>
      <c r="AN266" s="87">
        <f t="shared" si="71"/>
        <v>0</v>
      </c>
      <c r="AO266" s="87">
        <f t="shared" si="72"/>
        <v>0</v>
      </c>
      <c r="AP266" s="87">
        <f t="shared" si="73"/>
        <v>0</v>
      </c>
      <c r="AQ266" s="87">
        <f t="shared" si="74"/>
        <v>0</v>
      </c>
      <c r="AR266" s="87">
        <f t="shared" si="75"/>
        <v>0</v>
      </c>
      <c r="AS266" s="87">
        <f>IF(AND($AM266=1,$AN266=1,$U266="POS"),COUNTIFS($AM$113:AM266,1,$AN$113:AN266,1,$U$113:U266,"POS"),0)</f>
        <v>0</v>
      </c>
      <c r="AT266" s="87">
        <f>IF($AP266=1,COUNTIF($AP$113:AP266,1),0)</f>
        <v>0</v>
      </c>
      <c r="AU266" s="87">
        <f>IF($AO266=1,COUNTIF($AO$113:AO266,1),0)</f>
        <v>0</v>
      </c>
      <c r="AV266" s="87">
        <f t="shared" si="76"/>
        <v>0</v>
      </c>
      <c r="AW266" s="87">
        <f t="shared" si="77"/>
        <v>0</v>
      </c>
      <c r="AX266" s="87">
        <f t="shared" si="78"/>
        <v>0</v>
      </c>
      <c r="AY266" s="87">
        <f t="shared" si="79"/>
        <v>0</v>
      </c>
      <c r="AZ266" s="87">
        <f t="shared" si="80"/>
        <v>0</v>
      </c>
      <c r="BA266" s="87">
        <f t="shared" si="81"/>
        <v>0</v>
      </c>
      <c r="BB266" s="87">
        <f t="shared" si="82"/>
        <v>0</v>
      </c>
      <c r="BG266" s="84">
        <v>154</v>
      </c>
      <c r="BH266" s="267" t="s">
        <v>101</v>
      </c>
      <c r="BI266" s="268" t="s">
        <v>2192</v>
      </c>
      <c r="BJ266" s="257" t="s">
        <v>4</v>
      </c>
      <c r="BK266" s="269" t="s">
        <v>26</v>
      </c>
      <c r="BL266" s="269" t="s">
        <v>102</v>
      </c>
      <c r="BM266" s="270" t="s">
        <v>2652</v>
      </c>
      <c r="BN266" s="269" t="s">
        <v>2653</v>
      </c>
      <c r="BO266" s="269" t="s">
        <v>2654</v>
      </c>
      <c r="BP266" s="269" t="s">
        <v>254</v>
      </c>
      <c r="BQ266" s="269" t="s">
        <v>558</v>
      </c>
      <c r="BR266" s="269" t="s">
        <v>559</v>
      </c>
      <c r="BS266" s="269" t="s">
        <v>560</v>
      </c>
      <c r="BT266" s="269" t="s">
        <v>254</v>
      </c>
      <c r="BU266" s="269" t="s">
        <v>1599</v>
      </c>
      <c r="BV266" s="269" t="s">
        <v>1600</v>
      </c>
      <c r="BW266" s="271">
        <f t="shared" si="83"/>
        <v>0</v>
      </c>
      <c r="BX266" s="271">
        <f t="shared" si="84"/>
        <v>0</v>
      </c>
      <c r="BY266" s="271">
        <f t="shared" si="85"/>
        <v>0</v>
      </c>
      <c r="BZ266" s="271">
        <f t="shared" si="86"/>
        <v>0</v>
      </c>
      <c r="CA266" s="271">
        <f t="shared" si="87"/>
        <v>0</v>
      </c>
      <c r="CB266" s="271">
        <f t="shared" si="88"/>
        <v>0</v>
      </c>
      <c r="CC266" s="271">
        <f t="shared" si="89"/>
        <v>0</v>
      </c>
      <c r="CD266" s="271">
        <f t="shared" si="90"/>
        <v>0</v>
      </c>
      <c r="CE266" s="271">
        <f t="shared" si="91"/>
        <v>0</v>
      </c>
      <c r="CF266" s="271">
        <f t="shared" si="92"/>
        <v>0</v>
      </c>
      <c r="CG266" s="271">
        <f t="shared" si="93"/>
        <v>0</v>
      </c>
      <c r="CH266" s="271">
        <f t="shared" si="94"/>
        <v>0</v>
      </c>
      <c r="CI266" s="271">
        <f t="shared" si="95"/>
        <v>0</v>
      </c>
      <c r="CJ266" s="271">
        <f t="shared" si="96"/>
        <v>0</v>
      </c>
      <c r="CK266" s="271">
        <f t="shared" si="97"/>
        <v>0</v>
      </c>
    </row>
    <row r="267" spans="16:89" x14ac:dyDescent="0.25">
      <c r="P267" s="66" t="s">
        <v>587</v>
      </c>
      <c r="Q267" s="281" t="s">
        <v>3</v>
      </c>
      <c r="R267" s="66" t="s">
        <v>160</v>
      </c>
      <c r="S267" s="276" t="s">
        <v>5</v>
      </c>
      <c r="T267" s="66" t="s">
        <v>109</v>
      </c>
      <c r="U267" s="276" t="s">
        <v>103</v>
      </c>
      <c r="V267" s="276" t="s">
        <v>104</v>
      </c>
      <c r="W267" s="276" t="s">
        <v>104</v>
      </c>
      <c r="X267" s="276">
        <v>3</v>
      </c>
      <c r="Y267" s="276">
        <v>4</v>
      </c>
      <c r="Z267" s="277" t="s">
        <v>588</v>
      </c>
      <c r="AA267" s="257" t="s">
        <v>273</v>
      </c>
      <c r="AB267" s="257" t="s">
        <v>196</v>
      </c>
      <c r="AC267" s="257" t="s">
        <v>274</v>
      </c>
      <c r="AD267" s="257" t="s">
        <v>275</v>
      </c>
      <c r="AE267" s="257" t="s">
        <v>276</v>
      </c>
      <c r="AF267" s="257" t="s">
        <v>1984</v>
      </c>
      <c r="AG267" s="257" t="s">
        <v>195</v>
      </c>
      <c r="AH267" s="257" t="s">
        <v>1985</v>
      </c>
      <c r="AI267" s="257" t="s">
        <v>1986</v>
      </c>
      <c r="AJ267" s="257" t="s">
        <v>1987</v>
      </c>
      <c r="AK267" s="257" t="s">
        <v>1988</v>
      </c>
      <c r="AL267" s="257" t="s">
        <v>1989</v>
      </c>
      <c r="AM267" s="87">
        <f t="shared" si="70"/>
        <v>0</v>
      </c>
      <c r="AN267" s="87">
        <f t="shared" si="71"/>
        <v>0</v>
      </c>
      <c r="AO267" s="87">
        <f t="shared" si="72"/>
        <v>0</v>
      </c>
      <c r="AP267" s="87">
        <f t="shared" si="73"/>
        <v>0</v>
      </c>
      <c r="AQ267" s="87">
        <f t="shared" si="74"/>
        <v>0</v>
      </c>
      <c r="AR267" s="87">
        <f t="shared" si="75"/>
        <v>0</v>
      </c>
      <c r="AS267" s="87">
        <f>IF(AND($AM267=1,$AN267=1,$U267="POS"),COUNTIFS($AM$113:AM267,1,$AN$113:AN267,1,$U$113:U267,"POS"),0)</f>
        <v>0</v>
      </c>
      <c r="AT267" s="87">
        <f>IF($AP267=1,COUNTIF($AP$113:AP267,1),0)</f>
        <v>0</v>
      </c>
      <c r="AU267" s="87">
        <f>IF($AO267=1,COUNTIF($AO$113:AO267,1),0)</f>
        <v>0</v>
      </c>
      <c r="AV267" s="87">
        <f t="shared" si="76"/>
        <v>0</v>
      </c>
      <c r="AW267" s="87">
        <f t="shared" si="77"/>
        <v>0</v>
      </c>
      <c r="AX267" s="87">
        <f t="shared" si="78"/>
        <v>0</v>
      </c>
      <c r="AY267" s="87">
        <f t="shared" si="79"/>
        <v>0</v>
      </c>
      <c r="AZ267" s="87">
        <f t="shared" si="80"/>
        <v>0</v>
      </c>
      <c r="BA267" s="87">
        <f t="shared" si="81"/>
        <v>0</v>
      </c>
      <c r="BB267" s="87">
        <f t="shared" si="82"/>
        <v>0</v>
      </c>
      <c r="BG267" s="84">
        <v>155</v>
      </c>
      <c r="BH267" s="267" t="s">
        <v>101</v>
      </c>
      <c r="BI267" s="268" t="s">
        <v>2192</v>
      </c>
      <c r="BJ267" s="257" t="s">
        <v>4</v>
      </c>
      <c r="BK267" s="269" t="s">
        <v>26</v>
      </c>
      <c r="BL267" s="269" t="s">
        <v>102</v>
      </c>
      <c r="BM267" s="270" t="s">
        <v>2655</v>
      </c>
      <c r="BN267" s="269" t="s">
        <v>2656</v>
      </c>
      <c r="BO267" s="269" t="s">
        <v>2657</v>
      </c>
      <c r="BP267" s="269" t="s">
        <v>254</v>
      </c>
      <c r="BQ267" s="269" t="s">
        <v>558</v>
      </c>
      <c r="BR267" s="269" t="s">
        <v>559</v>
      </c>
      <c r="BS267" s="269" t="s">
        <v>560</v>
      </c>
      <c r="BT267" s="269" t="s">
        <v>254</v>
      </c>
      <c r="BU267" s="269" t="s">
        <v>1599</v>
      </c>
      <c r="BV267" s="269" t="s">
        <v>1600</v>
      </c>
      <c r="BW267" s="271">
        <f t="shared" si="83"/>
        <v>0</v>
      </c>
      <c r="BX267" s="271">
        <f t="shared" si="84"/>
        <v>0</v>
      </c>
      <c r="BY267" s="271">
        <f t="shared" si="85"/>
        <v>0</v>
      </c>
      <c r="BZ267" s="271">
        <f t="shared" si="86"/>
        <v>0</v>
      </c>
      <c r="CA267" s="271">
        <f t="shared" si="87"/>
        <v>0</v>
      </c>
      <c r="CB267" s="271">
        <f t="shared" si="88"/>
        <v>0</v>
      </c>
      <c r="CC267" s="271">
        <f t="shared" si="89"/>
        <v>0</v>
      </c>
      <c r="CD267" s="271">
        <f t="shared" si="90"/>
        <v>0</v>
      </c>
      <c r="CE267" s="271">
        <f t="shared" si="91"/>
        <v>0</v>
      </c>
      <c r="CF267" s="271">
        <f t="shared" si="92"/>
        <v>0</v>
      </c>
      <c r="CG267" s="271">
        <f t="shared" si="93"/>
        <v>0</v>
      </c>
      <c r="CH267" s="271">
        <f t="shared" si="94"/>
        <v>0</v>
      </c>
      <c r="CI267" s="271">
        <f t="shared" si="95"/>
        <v>0</v>
      </c>
      <c r="CJ267" s="271">
        <f t="shared" si="96"/>
        <v>0</v>
      </c>
      <c r="CK267" s="271">
        <f t="shared" si="97"/>
        <v>0</v>
      </c>
    </row>
    <row r="268" spans="16:89" x14ac:dyDescent="0.25">
      <c r="P268" s="66" t="s">
        <v>589</v>
      </c>
      <c r="Q268" s="281" t="s">
        <v>3</v>
      </c>
      <c r="R268" s="66" t="s">
        <v>161</v>
      </c>
      <c r="S268" s="276" t="s">
        <v>5</v>
      </c>
      <c r="T268" s="66" t="s">
        <v>130</v>
      </c>
      <c r="U268" s="276" t="s">
        <v>103</v>
      </c>
      <c r="V268" s="276" t="s">
        <v>104</v>
      </c>
      <c r="W268" s="276" t="s">
        <v>104</v>
      </c>
      <c r="X268" s="276">
        <v>3</v>
      </c>
      <c r="Y268" s="276">
        <v>4</v>
      </c>
      <c r="Z268" s="277" t="s">
        <v>590</v>
      </c>
      <c r="AA268" s="257" t="s">
        <v>1990</v>
      </c>
      <c r="AB268" s="257" t="s">
        <v>1991</v>
      </c>
      <c r="AC268" s="257" t="s">
        <v>1992</v>
      </c>
      <c r="AD268" s="257" t="s">
        <v>1993</v>
      </c>
      <c r="AE268" s="257" t="s">
        <v>197</v>
      </c>
      <c r="AF268" s="257" t="s">
        <v>280</v>
      </c>
      <c r="AG268" s="257" t="s">
        <v>1994</v>
      </c>
      <c r="AH268" s="257" t="s">
        <v>1995</v>
      </c>
      <c r="AI268" s="257" t="s">
        <v>281</v>
      </c>
      <c r="AJ268" s="257" t="s">
        <v>1996</v>
      </c>
      <c r="AK268" s="257" t="s">
        <v>1997</v>
      </c>
      <c r="AL268" s="257" t="s">
        <v>279</v>
      </c>
      <c r="AM268" s="87">
        <f t="shared" si="70"/>
        <v>0</v>
      </c>
      <c r="AN268" s="87">
        <f t="shared" si="71"/>
        <v>0</v>
      </c>
      <c r="AO268" s="87">
        <f t="shared" si="72"/>
        <v>0</v>
      </c>
      <c r="AP268" s="87">
        <f t="shared" si="73"/>
        <v>0</v>
      </c>
      <c r="AQ268" s="87">
        <f t="shared" si="74"/>
        <v>0</v>
      </c>
      <c r="AR268" s="87">
        <f t="shared" si="75"/>
        <v>0</v>
      </c>
      <c r="AS268" s="87">
        <f>IF(AND($AM268=1,$AN268=1,$U268="POS"),COUNTIFS($AM$113:AM268,1,$AN$113:AN268,1,$U$113:U268,"POS"),0)</f>
        <v>0</v>
      </c>
      <c r="AT268" s="87">
        <f>IF($AP268=1,COUNTIF($AP$113:AP268,1),0)</f>
        <v>0</v>
      </c>
      <c r="AU268" s="87">
        <f>IF($AO268=1,COUNTIF($AO$113:AO268,1),0)</f>
        <v>0</v>
      </c>
      <c r="AV268" s="87">
        <f t="shared" si="76"/>
        <v>0</v>
      </c>
      <c r="AW268" s="87">
        <f t="shared" si="77"/>
        <v>0</v>
      </c>
      <c r="AX268" s="87">
        <f t="shared" si="78"/>
        <v>0</v>
      </c>
      <c r="AY268" s="87">
        <f t="shared" si="79"/>
        <v>0</v>
      </c>
      <c r="AZ268" s="87">
        <f t="shared" si="80"/>
        <v>0</v>
      </c>
      <c r="BA268" s="87">
        <f t="shared" si="81"/>
        <v>0</v>
      </c>
      <c r="BB268" s="87">
        <f t="shared" si="82"/>
        <v>0</v>
      </c>
      <c r="BG268" s="84">
        <v>156</v>
      </c>
      <c r="BH268" s="267" t="s">
        <v>101</v>
      </c>
      <c r="BI268" s="268" t="s">
        <v>2192</v>
      </c>
      <c r="BJ268" s="257" t="s">
        <v>4</v>
      </c>
      <c r="BK268" s="269" t="s">
        <v>26</v>
      </c>
      <c r="BL268" s="269" t="s">
        <v>102</v>
      </c>
      <c r="BM268" s="270" t="s">
        <v>2658</v>
      </c>
      <c r="BN268" s="269" t="s">
        <v>2659</v>
      </c>
      <c r="BO268" s="269" t="s">
        <v>2660</v>
      </c>
      <c r="BP268" s="269" t="s">
        <v>254</v>
      </c>
      <c r="BQ268" s="269" t="s">
        <v>558</v>
      </c>
      <c r="BR268" s="269" t="s">
        <v>559</v>
      </c>
      <c r="BS268" s="269" t="s">
        <v>560</v>
      </c>
      <c r="BT268" s="269" t="s">
        <v>254</v>
      </c>
      <c r="BU268" s="269" t="s">
        <v>1599</v>
      </c>
      <c r="BV268" s="269" t="s">
        <v>1600</v>
      </c>
      <c r="BW268" s="271">
        <f t="shared" si="83"/>
        <v>0</v>
      </c>
      <c r="BX268" s="271">
        <f t="shared" si="84"/>
        <v>0</v>
      </c>
      <c r="BY268" s="271">
        <f t="shared" si="85"/>
        <v>0</v>
      </c>
      <c r="BZ268" s="271">
        <f t="shared" si="86"/>
        <v>0</v>
      </c>
      <c r="CA268" s="271">
        <f t="shared" si="87"/>
        <v>0</v>
      </c>
      <c r="CB268" s="271">
        <f t="shared" si="88"/>
        <v>0</v>
      </c>
      <c r="CC268" s="271">
        <f t="shared" si="89"/>
        <v>0</v>
      </c>
      <c r="CD268" s="271">
        <f t="shared" si="90"/>
        <v>0</v>
      </c>
      <c r="CE268" s="271">
        <f t="shared" si="91"/>
        <v>0</v>
      </c>
      <c r="CF268" s="271">
        <f t="shared" si="92"/>
        <v>0</v>
      </c>
      <c r="CG268" s="271">
        <f t="shared" si="93"/>
        <v>0</v>
      </c>
      <c r="CH268" s="271">
        <f t="shared" si="94"/>
        <v>0</v>
      </c>
      <c r="CI268" s="271">
        <f t="shared" si="95"/>
        <v>0</v>
      </c>
      <c r="CJ268" s="271">
        <f t="shared" si="96"/>
        <v>0</v>
      </c>
      <c r="CK268" s="271">
        <f t="shared" si="97"/>
        <v>0</v>
      </c>
    </row>
    <row r="269" spans="16:89" x14ac:dyDescent="0.25">
      <c r="P269" s="66" t="s">
        <v>591</v>
      </c>
      <c r="Q269" s="281" t="s">
        <v>3</v>
      </c>
      <c r="R269" s="66" t="s">
        <v>169</v>
      </c>
      <c r="S269" s="276" t="s">
        <v>5</v>
      </c>
      <c r="T269" s="66" t="s">
        <v>130</v>
      </c>
      <c r="U269" s="276" t="s">
        <v>103</v>
      </c>
      <c r="V269" s="276" t="s">
        <v>104</v>
      </c>
      <c r="W269" s="276" t="s">
        <v>104</v>
      </c>
      <c r="X269" s="276">
        <v>3</v>
      </c>
      <c r="Y269" s="276">
        <v>4</v>
      </c>
      <c r="Z269" s="277" t="s">
        <v>592</v>
      </c>
      <c r="AA269" s="257" t="s">
        <v>284</v>
      </c>
      <c r="AB269" s="257" t="s">
        <v>1998</v>
      </c>
      <c r="AC269" s="257" t="s">
        <v>220</v>
      </c>
      <c r="AD269" s="257" t="s">
        <v>227</v>
      </c>
      <c r="AE269" s="257" t="s">
        <v>288</v>
      </c>
      <c r="AF269" s="257" t="s">
        <v>285</v>
      </c>
      <c r="AG269" s="257" t="s">
        <v>1997</v>
      </c>
      <c r="AH269" s="257" t="s">
        <v>1999</v>
      </c>
      <c r="AI269" s="257" t="s">
        <v>2000</v>
      </c>
      <c r="AJ269" s="257" t="s">
        <v>286</v>
      </c>
      <c r="AK269" s="257" t="s">
        <v>2001</v>
      </c>
      <c r="AL269" s="257" t="s">
        <v>180</v>
      </c>
      <c r="AM269" s="87">
        <f t="shared" si="70"/>
        <v>0</v>
      </c>
      <c r="AN269" s="87">
        <f t="shared" si="71"/>
        <v>0</v>
      </c>
      <c r="AO269" s="87">
        <f t="shared" si="72"/>
        <v>0</v>
      </c>
      <c r="AP269" s="87">
        <f t="shared" si="73"/>
        <v>0</v>
      </c>
      <c r="AQ269" s="87">
        <f t="shared" si="74"/>
        <v>0</v>
      </c>
      <c r="AR269" s="87">
        <f t="shared" si="75"/>
        <v>0</v>
      </c>
      <c r="AS269" s="87">
        <f>IF(AND($AM269=1,$AN269=1,$U269="POS"),COUNTIFS($AM$113:AM269,1,$AN$113:AN269,1,$U$113:U269,"POS"),0)</f>
        <v>0</v>
      </c>
      <c r="AT269" s="87">
        <f>IF($AP269=1,COUNTIF($AP$113:AP269,1),0)</f>
        <v>0</v>
      </c>
      <c r="AU269" s="87">
        <f>IF($AO269=1,COUNTIF($AO$113:AO269,1),0)</f>
        <v>0</v>
      </c>
      <c r="AV269" s="87">
        <f t="shared" si="76"/>
        <v>0</v>
      </c>
      <c r="AW269" s="87">
        <f t="shared" si="77"/>
        <v>0</v>
      </c>
      <c r="AX269" s="87">
        <f t="shared" si="78"/>
        <v>0</v>
      </c>
      <c r="AY269" s="87">
        <f t="shared" si="79"/>
        <v>0</v>
      </c>
      <c r="AZ269" s="87">
        <f t="shared" si="80"/>
        <v>0</v>
      </c>
      <c r="BA269" s="87">
        <f t="shared" si="81"/>
        <v>0</v>
      </c>
      <c r="BB269" s="87">
        <f t="shared" si="82"/>
        <v>0</v>
      </c>
      <c r="BG269" s="84">
        <v>157</v>
      </c>
      <c r="BH269" s="267" t="s">
        <v>101</v>
      </c>
      <c r="BI269" s="268" t="s">
        <v>2192</v>
      </c>
      <c r="BJ269" s="257" t="s">
        <v>4</v>
      </c>
      <c r="BK269" s="269" t="s">
        <v>26</v>
      </c>
      <c r="BL269" s="269" t="s">
        <v>102</v>
      </c>
      <c r="BM269" s="270" t="s">
        <v>2661</v>
      </c>
      <c r="BN269" s="269" t="s">
        <v>2662</v>
      </c>
      <c r="BO269" s="269" t="s">
        <v>2663</v>
      </c>
      <c r="BP269" s="269" t="s">
        <v>254</v>
      </c>
      <c r="BQ269" s="269" t="s">
        <v>558</v>
      </c>
      <c r="BR269" s="269" t="s">
        <v>559</v>
      </c>
      <c r="BS269" s="269" t="s">
        <v>560</v>
      </c>
      <c r="BT269" s="269" t="s">
        <v>254</v>
      </c>
      <c r="BU269" s="269" t="s">
        <v>1599</v>
      </c>
      <c r="BV269" s="269" t="s">
        <v>1600</v>
      </c>
      <c r="BW269" s="271">
        <f t="shared" si="83"/>
        <v>0</v>
      </c>
      <c r="BX269" s="271">
        <f t="shared" si="84"/>
        <v>0</v>
      </c>
      <c r="BY269" s="271">
        <f t="shared" si="85"/>
        <v>0</v>
      </c>
      <c r="BZ269" s="271">
        <f t="shared" si="86"/>
        <v>0</v>
      </c>
      <c r="CA269" s="271">
        <f t="shared" si="87"/>
        <v>0</v>
      </c>
      <c r="CB269" s="271">
        <f t="shared" si="88"/>
        <v>0</v>
      </c>
      <c r="CC269" s="271">
        <f t="shared" si="89"/>
        <v>0</v>
      </c>
      <c r="CD269" s="271">
        <f t="shared" si="90"/>
        <v>0</v>
      </c>
      <c r="CE269" s="271">
        <f t="shared" si="91"/>
        <v>0</v>
      </c>
      <c r="CF269" s="271">
        <f t="shared" si="92"/>
        <v>0</v>
      </c>
      <c r="CG269" s="271">
        <f t="shared" si="93"/>
        <v>0</v>
      </c>
      <c r="CH269" s="271">
        <f t="shared" si="94"/>
        <v>0</v>
      </c>
      <c r="CI269" s="271">
        <f t="shared" si="95"/>
        <v>0</v>
      </c>
      <c r="CJ269" s="271">
        <f t="shared" si="96"/>
        <v>0</v>
      </c>
      <c r="CK269" s="271">
        <f t="shared" si="97"/>
        <v>0</v>
      </c>
    </row>
    <row r="270" spans="16:89" x14ac:dyDescent="0.25">
      <c r="P270" s="66" t="s">
        <v>593</v>
      </c>
      <c r="Q270" s="281" t="s">
        <v>3</v>
      </c>
      <c r="R270" s="66" t="s">
        <v>175</v>
      </c>
      <c r="S270" s="276" t="s">
        <v>5</v>
      </c>
      <c r="T270" s="66" t="s">
        <v>102</v>
      </c>
      <c r="U270" s="276" t="s">
        <v>103</v>
      </c>
      <c r="V270" s="276" t="s">
        <v>104</v>
      </c>
      <c r="W270" s="276" t="s">
        <v>104</v>
      </c>
      <c r="X270" s="276">
        <v>3</v>
      </c>
      <c r="Y270" s="276">
        <v>4</v>
      </c>
      <c r="Z270" s="277" t="s">
        <v>594</v>
      </c>
      <c r="AA270" s="257" t="s">
        <v>209</v>
      </c>
      <c r="AB270" s="257" t="s">
        <v>292</v>
      </c>
      <c r="AC270" s="257" t="s">
        <v>2002</v>
      </c>
      <c r="AD270" s="257" t="s">
        <v>291</v>
      </c>
      <c r="AE270" s="257" t="s">
        <v>2003</v>
      </c>
      <c r="AF270" s="257" t="s">
        <v>210</v>
      </c>
      <c r="AG270" s="257" t="s">
        <v>2004</v>
      </c>
      <c r="AH270" s="257" t="s">
        <v>2005</v>
      </c>
      <c r="AI270" s="257" t="s">
        <v>2006</v>
      </c>
      <c r="AJ270" s="257" t="s">
        <v>2007</v>
      </c>
      <c r="AK270" s="257" t="s">
        <v>2008</v>
      </c>
      <c r="AL270" s="257" t="s">
        <v>2009</v>
      </c>
      <c r="AM270" s="87">
        <f t="shared" si="70"/>
        <v>0</v>
      </c>
      <c r="AN270" s="87">
        <f t="shared" si="71"/>
        <v>0</v>
      </c>
      <c r="AO270" s="87">
        <f t="shared" si="72"/>
        <v>0</v>
      </c>
      <c r="AP270" s="87">
        <f t="shared" si="73"/>
        <v>0</v>
      </c>
      <c r="AQ270" s="87">
        <f t="shared" si="74"/>
        <v>0</v>
      </c>
      <c r="AR270" s="87">
        <f t="shared" si="75"/>
        <v>0</v>
      </c>
      <c r="AS270" s="87">
        <f>IF(AND($AM270=1,$AN270=1,$U270="POS"),COUNTIFS($AM$113:AM270,1,$AN$113:AN270,1,$U$113:U270,"POS"),0)</f>
        <v>0</v>
      </c>
      <c r="AT270" s="87">
        <f>IF($AP270=1,COUNTIF($AP$113:AP270,1),0)</f>
        <v>0</v>
      </c>
      <c r="AU270" s="87">
        <f>IF($AO270=1,COUNTIF($AO$113:AO270,1),0)</f>
        <v>0</v>
      </c>
      <c r="AV270" s="87">
        <f t="shared" si="76"/>
        <v>0</v>
      </c>
      <c r="AW270" s="87">
        <f t="shared" si="77"/>
        <v>0</v>
      </c>
      <c r="AX270" s="87">
        <f t="shared" si="78"/>
        <v>0</v>
      </c>
      <c r="AY270" s="87">
        <f t="shared" si="79"/>
        <v>0</v>
      </c>
      <c r="AZ270" s="87">
        <f t="shared" si="80"/>
        <v>0</v>
      </c>
      <c r="BA270" s="87">
        <f t="shared" si="81"/>
        <v>0</v>
      </c>
      <c r="BB270" s="87">
        <f t="shared" si="82"/>
        <v>0</v>
      </c>
      <c r="BG270" s="84">
        <v>158</v>
      </c>
      <c r="BH270" s="267" t="s">
        <v>101</v>
      </c>
      <c r="BI270" s="268" t="s">
        <v>2192</v>
      </c>
      <c r="BJ270" s="257" t="s">
        <v>4</v>
      </c>
      <c r="BK270" s="269" t="s">
        <v>26</v>
      </c>
      <c r="BL270" s="269" t="s">
        <v>102</v>
      </c>
      <c r="BM270" s="270" t="s">
        <v>2664</v>
      </c>
      <c r="BN270" s="269" t="s">
        <v>2665</v>
      </c>
      <c r="BO270" s="269" t="s">
        <v>2666</v>
      </c>
      <c r="BP270" s="269" t="s">
        <v>254</v>
      </c>
      <c r="BQ270" s="269" t="s">
        <v>558</v>
      </c>
      <c r="BR270" s="269" t="s">
        <v>559</v>
      </c>
      <c r="BS270" s="269" t="s">
        <v>560</v>
      </c>
      <c r="BT270" s="269" t="s">
        <v>254</v>
      </c>
      <c r="BU270" s="269" t="s">
        <v>1599</v>
      </c>
      <c r="BV270" s="269" t="s">
        <v>1600</v>
      </c>
      <c r="BW270" s="271">
        <f t="shared" si="83"/>
        <v>0</v>
      </c>
      <c r="BX270" s="271">
        <f t="shared" si="84"/>
        <v>0</v>
      </c>
      <c r="BY270" s="271">
        <f t="shared" si="85"/>
        <v>0</v>
      </c>
      <c r="BZ270" s="271">
        <f t="shared" si="86"/>
        <v>0</v>
      </c>
      <c r="CA270" s="271">
        <f t="shared" si="87"/>
        <v>0</v>
      </c>
      <c r="CB270" s="271">
        <f t="shared" si="88"/>
        <v>0</v>
      </c>
      <c r="CC270" s="271">
        <f t="shared" si="89"/>
        <v>0</v>
      </c>
      <c r="CD270" s="271">
        <f t="shared" si="90"/>
        <v>0</v>
      </c>
      <c r="CE270" s="271">
        <f t="shared" si="91"/>
        <v>0</v>
      </c>
      <c r="CF270" s="271">
        <f t="shared" si="92"/>
        <v>0</v>
      </c>
      <c r="CG270" s="271">
        <f t="shared" si="93"/>
        <v>0</v>
      </c>
      <c r="CH270" s="271">
        <f t="shared" si="94"/>
        <v>0</v>
      </c>
      <c r="CI270" s="271">
        <f t="shared" si="95"/>
        <v>0</v>
      </c>
      <c r="CJ270" s="271">
        <f t="shared" si="96"/>
        <v>0</v>
      </c>
      <c r="CK270" s="271">
        <f t="shared" si="97"/>
        <v>0</v>
      </c>
    </row>
    <row r="271" spans="16:89" x14ac:dyDescent="0.25">
      <c r="P271" s="66" t="s">
        <v>595</v>
      </c>
      <c r="Q271" s="281" t="s">
        <v>3</v>
      </c>
      <c r="R271" s="66" t="s">
        <v>213</v>
      </c>
      <c r="S271" s="276" t="s">
        <v>5</v>
      </c>
      <c r="T271" s="66" t="s">
        <v>102</v>
      </c>
      <c r="U271" s="276" t="s">
        <v>103</v>
      </c>
      <c r="V271" s="276" t="s">
        <v>104</v>
      </c>
      <c r="W271" s="276" t="s">
        <v>104</v>
      </c>
      <c r="X271" s="276">
        <v>3</v>
      </c>
      <c r="Y271" s="276">
        <v>4</v>
      </c>
      <c r="Z271" s="277" t="s">
        <v>596</v>
      </c>
      <c r="AA271" s="257" t="s">
        <v>214</v>
      </c>
      <c r="AB271" s="257" t="s">
        <v>2010</v>
      </c>
      <c r="AC271" s="257" t="s">
        <v>215</v>
      </c>
      <c r="AD271" s="257" t="s">
        <v>2011</v>
      </c>
      <c r="AE271" s="257" t="s">
        <v>2012</v>
      </c>
      <c r="AF271" s="257" t="s">
        <v>2013</v>
      </c>
      <c r="AG271" s="257" t="s">
        <v>2014</v>
      </c>
      <c r="AH271" s="257" t="s">
        <v>2015</v>
      </c>
      <c r="AI271" s="257" t="s">
        <v>125</v>
      </c>
      <c r="AJ271" s="257" t="s">
        <v>2016</v>
      </c>
      <c r="AK271" s="257" t="s">
        <v>2017</v>
      </c>
      <c r="AL271" s="257" t="s">
        <v>2018</v>
      </c>
      <c r="AM271" s="87">
        <f t="shared" si="70"/>
        <v>0</v>
      </c>
      <c r="AN271" s="87">
        <f t="shared" si="71"/>
        <v>0</v>
      </c>
      <c r="AO271" s="87">
        <f t="shared" si="72"/>
        <v>0</v>
      </c>
      <c r="AP271" s="87">
        <f t="shared" si="73"/>
        <v>0</v>
      </c>
      <c r="AQ271" s="87">
        <f t="shared" si="74"/>
        <v>0</v>
      </c>
      <c r="AR271" s="87">
        <f t="shared" si="75"/>
        <v>0</v>
      </c>
      <c r="AS271" s="87">
        <f>IF(AND($AM271=1,$AN271=1,$U271="POS"),COUNTIFS($AM$113:AM271,1,$AN$113:AN271,1,$U$113:U271,"POS"),0)</f>
        <v>0</v>
      </c>
      <c r="AT271" s="87">
        <f>IF($AP271=1,COUNTIF($AP$113:AP271,1),0)</f>
        <v>0</v>
      </c>
      <c r="AU271" s="87">
        <f>IF($AO271=1,COUNTIF($AO$113:AO271,1),0)</f>
        <v>0</v>
      </c>
      <c r="AV271" s="87">
        <f t="shared" si="76"/>
        <v>0</v>
      </c>
      <c r="AW271" s="87">
        <f t="shared" si="77"/>
        <v>0</v>
      </c>
      <c r="AX271" s="87">
        <f t="shared" si="78"/>
        <v>0</v>
      </c>
      <c r="AY271" s="87">
        <f t="shared" si="79"/>
        <v>0</v>
      </c>
      <c r="AZ271" s="87">
        <f t="shared" si="80"/>
        <v>0</v>
      </c>
      <c r="BA271" s="87">
        <f t="shared" si="81"/>
        <v>0</v>
      </c>
      <c r="BB271" s="87">
        <f t="shared" si="82"/>
        <v>0</v>
      </c>
      <c r="BG271" s="84">
        <v>159</v>
      </c>
      <c r="BH271" s="267" t="s">
        <v>101</v>
      </c>
      <c r="BI271" s="268" t="s">
        <v>2192</v>
      </c>
      <c r="BJ271" s="257" t="s">
        <v>4</v>
      </c>
      <c r="BK271" s="269" t="s">
        <v>26</v>
      </c>
      <c r="BL271" s="269" t="s">
        <v>102</v>
      </c>
      <c r="BM271" s="270" t="s">
        <v>2667</v>
      </c>
      <c r="BN271" s="269" t="s">
        <v>2668</v>
      </c>
      <c r="BO271" s="269" t="s">
        <v>2669</v>
      </c>
      <c r="BP271" s="269" t="s">
        <v>254</v>
      </c>
      <c r="BQ271" s="269" t="s">
        <v>558</v>
      </c>
      <c r="BR271" s="269" t="s">
        <v>559</v>
      </c>
      <c r="BS271" s="269" t="s">
        <v>560</v>
      </c>
      <c r="BT271" s="269" t="s">
        <v>254</v>
      </c>
      <c r="BU271" s="269" t="s">
        <v>1599</v>
      </c>
      <c r="BV271" s="269" t="s">
        <v>1600</v>
      </c>
      <c r="BW271" s="271">
        <f t="shared" si="83"/>
        <v>0</v>
      </c>
      <c r="BX271" s="271">
        <f t="shared" si="84"/>
        <v>0</v>
      </c>
      <c r="BY271" s="271">
        <f t="shared" si="85"/>
        <v>0</v>
      </c>
      <c r="BZ271" s="271">
        <f t="shared" si="86"/>
        <v>0</v>
      </c>
      <c r="CA271" s="271">
        <f t="shared" si="87"/>
        <v>0</v>
      </c>
      <c r="CB271" s="271">
        <f t="shared" si="88"/>
        <v>0</v>
      </c>
      <c r="CC271" s="271">
        <f t="shared" si="89"/>
        <v>0</v>
      </c>
      <c r="CD271" s="271">
        <f t="shared" si="90"/>
        <v>0</v>
      </c>
      <c r="CE271" s="271">
        <f t="shared" si="91"/>
        <v>0</v>
      </c>
      <c r="CF271" s="271">
        <f t="shared" si="92"/>
        <v>0</v>
      </c>
      <c r="CG271" s="271">
        <f t="shared" si="93"/>
        <v>0</v>
      </c>
      <c r="CH271" s="271">
        <f t="shared" si="94"/>
        <v>0</v>
      </c>
      <c r="CI271" s="271">
        <f t="shared" si="95"/>
        <v>0</v>
      </c>
      <c r="CJ271" s="271">
        <f t="shared" si="96"/>
        <v>0</v>
      </c>
      <c r="CK271" s="271">
        <f t="shared" si="97"/>
        <v>0</v>
      </c>
    </row>
    <row r="272" spans="16:89" x14ac:dyDescent="0.25">
      <c r="P272" s="66" t="s">
        <v>597</v>
      </c>
      <c r="Q272" s="281" t="s">
        <v>3</v>
      </c>
      <c r="R272" s="66" t="s">
        <v>216</v>
      </c>
      <c r="S272" s="276" t="s">
        <v>5</v>
      </c>
      <c r="T272" s="66" t="s">
        <v>102</v>
      </c>
      <c r="U272" s="276" t="s">
        <v>103</v>
      </c>
      <c r="V272" s="276" t="s">
        <v>104</v>
      </c>
      <c r="W272" s="276" t="s">
        <v>104</v>
      </c>
      <c r="X272" s="276">
        <v>3</v>
      </c>
      <c r="Y272" s="276">
        <v>4</v>
      </c>
      <c r="Z272" s="277" t="s">
        <v>598</v>
      </c>
      <c r="AA272" s="257" t="s">
        <v>2019</v>
      </c>
      <c r="AB272" s="257" t="s">
        <v>471</v>
      </c>
      <c r="AC272" s="257" t="s">
        <v>2020</v>
      </c>
      <c r="AD272" s="257" t="s">
        <v>1955</v>
      </c>
      <c r="AE272" s="257" t="s">
        <v>1954</v>
      </c>
      <c r="AF272" s="257" t="s">
        <v>151</v>
      </c>
      <c r="AG272" s="257" t="s">
        <v>147</v>
      </c>
      <c r="AH272" s="257" t="s">
        <v>2021</v>
      </c>
      <c r="AI272" s="257" t="s">
        <v>2022</v>
      </c>
      <c r="AJ272" s="257" t="s">
        <v>2023</v>
      </c>
      <c r="AK272" s="257" t="s">
        <v>125</v>
      </c>
      <c r="AL272" s="257" t="s">
        <v>2024</v>
      </c>
      <c r="AM272" s="87">
        <f t="shared" si="70"/>
        <v>0</v>
      </c>
      <c r="AN272" s="87">
        <f t="shared" si="71"/>
        <v>0</v>
      </c>
      <c r="AO272" s="87">
        <f t="shared" si="72"/>
        <v>0</v>
      </c>
      <c r="AP272" s="87">
        <f t="shared" si="73"/>
        <v>0</v>
      </c>
      <c r="AQ272" s="87">
        <f t="shared" si="74"/>
        <v>0</v>
      </c>
      <c r="AR272" s="87">
        <f t="shared" si="75"/>
        <v>0</v>
      </c>
      <c r="AS272" s="87">
        <f>IF(AND($AM272=1,$AN272=1,$U272="POS"),COUNTIFS($AM$113:AM272,1,$AN$113:AN272,1,$U$113:U272,"POS"),0)</f>
        <v>0</v>
      </c>
      <c r="AT272" s="87">
        <f>IF($AP272=1,COUNTIF($AP$113:AP272,1),0)</f>
        <v>0</v>
      </c>
      <c r="AU272" s="87">
        <f>IF($AO272=1,COUNTIF($AO$113:AO272,1),0)</f>
        <v>0</v>
      </c>
      <c r="AV272" s="87">
        <f t="shared" si="76"/>
        <v>0</v>
      </c>
      <c r="AW272" s="87">
        <f t="shared" si="77"/>
        <v>0</v>
      </c>
      <c r="AX272" s="87">
        <f t="shared" si="78"/>
        <v>0</v>
      </c>
      <c r="AY272" s="87">
        <f t="shared" si="79"/>
        <v>0</v>
      </c>
      <c r="AZ272" s="87">
        <f t="shared" si="80"/>
        <v>0</v>
      </c>
      <c r="BA272" s="87">
        <f t="shared" si="81"/>
        <v>0</v>
      </c>
      <c r="BB272" s="87">
        <f t="shared" si="82"/>
        <v>0</v>
      </c>
      <c r="BG272" s="84">
        <v>160</v>
      </c>
      <c r="BH272" s="267" t="s">
        <v>101</v>
      </c>
      <c r="BI272" s="268" t="s">
        <v>2192</v>
      </c>
      <c r="BJ272" s="257" t="s">
        <v>4</v>
      </c>
      <c r="BK272" s="269" t="s">
        <v>26</v>
      </c>
      <c r="BL272" s="269" t="s">
        <v>102</v>
      </c>
      <c r="BM272" s="270" t="s">
        <v>2670</v>
      </c>
      <c r="BN272" s="269" t="s">
        <v>2671</v>
      </c>
      <c r="BO272" s="269" t="s">
        <v>2672</v>
      </c>
      <c r="BP272" s="269" t="s">
        <v>254</v>
      </c>
      <c r="BQ272" s="269" t="s">
        <v>558</v>
      </c>
      <c r="BR272" s="269" t="s">
        <v>559</v>
      </c>
      <c r="BS272" s="269" t="s">
        <v>560</v>
      </c>
      <c r="BT272" s="269" t="s">
        <v>254</v>
      </c>
      <c r="BU272" s="269" t="s">
        <v>1599</v>
      </c>
      <c r="BV272" s="269" t="s">
        <v>1600</v>
      </c>
      <c r="BW272" s="271">
        <f t="shared" si="83"/>
        <v>0</v>
      </c>
      <c r="BX272" s="271">
        <f t="shared" si="84"/>
        <v>0</v>
      </c>
      <c r="BY272" s="271">
        <f t="shared" si="85"/>
        <v>0</v>
      </c>
      <c r="BZ272" s="271">
        <f t="shared" si="86"/>
        <v>0</v>
      </c>
      <c r="CA272" s="271">
        <f t="shared" si="87"/>
        <v>0</v>
      </c>
      <c r="CB272" s="271">
        <f t="shared" si="88"/>
        <v>0</v>
      </c>
      <c r="CC272" s="271">
        <f t="shared" si="89"/>
        <v>0</v>
      </c>
      <c r="CD272" s="271">
        <f t="shared" si="90"/>
        <v>0</v>
      </c>
      <c r="CE272" s="271">
        <f t="shared" si="91"/>
        <v>0</v>
      </c>
      <c r="CF272" s="271">
        <f t="shared" si="92"/>
        <v>0</v>
      </c>
      <c r="CG272" s="271">
        <f t="shared" si="93"/>
        <v>0</v>
      </c>
      <c r="CH272" s="271">
        <f t="shared" si="94"/>
        <v>0</v>
      </c>
      <c r="CI272" s="271">
        <f t="shared" si="95"/>
        <v>0</v>
      </c>
      <c r="CJ272" s="271">
        <f t="shared" si="96"/>
        <v>0</v>
      </c>
      <c r="CK272" s="271">
        <f t="shared" si="97"/>
        <v>0</v>
      </c>
    </row>
    <row r="273" spans="16:89" x14ac:dyDescent="0.25">
      <c r="P273" s="66" t="s">
        <v>599</v>
      </c>
      <c r="Q273" s="282" t="s">
        <v>11</v>
      </c>
      <c r="R273" s="66" t="s">
        <v>20</v>
      </c>
      <c r="S273" s="276" t="s">
        <v>5</v>
      </c>
      <c r="T273" s="66" t="s">
        <v>102</v>
      </c>
      <c r="U273" s="276" t="s">
        <v>103</v>
      </c>
      <c r="V273" s="276" t="s">
        <v>104</v>
      </c>
      <c r="W273" s="276" t="s">
        <v>104</v>
      </c>
      <c r="X273" s="276">
        <v>3</v>
      </c>
      <c r="Y273" s="276">
        <v>4</v>
      </c>
      <c r="Z273" s="277" t="s">
        <v>600</v>
      </c>
      <c r="AA273" s="257" t="s">
        <v>1936</v>
      </c>
      <c r="AB273" s="257" t="s">
        <v>105</v>
      </c>
      <c r="AC273" s="257" t="s">
        <v>106</v>
      </c>
      <c r="AD273" s="257" t="s">
        <v>107</v>
      </c>
      <c r="AE273" s="257" t="s">
        <v>108</v>
      </c>
      <c r="AF273" s="257" t="s">
        <v>225</v>
      </c>
      <c r="AG273" s="257" t="s">
        <v>1937</v>
      </c>
      <c r="AH273" s="257" t="s">
        <v>110</v>
      </c>
      <c r="AI273" s="257" t="s">
        <v>111</v>
      </c>
      <c r="AJ273" s="257" t="s">
        <v>226</v>
      </c>
      <c r="AK273" s="257" t="s">
        <v>1938</v>
      </c>
      <c r="AL273" s="257" t="s">
        <v>113</v>
      </c>
      <c r="AM273" s="87">
        <f t="shared" si="70"/>
        <v>0</v>
      </c>
      <c r="AN273" s="87">
        <f t="shared" si="71"/>
        <v>0</v>
      </c>
      <c r="AO273" s="87">
        <f t="shared" si="72"/>
        <v>0</v>
      </c>
      <c r="AP273" s="87">
        <f t="shared" si="73"/>
        <v>0</v>
      </c>
      <c r="AQ273" s="87">
        <f t="shared" si="74"/>
        <v>0</v>
      </c>
      <c r="AR273" s="87">
        <f t="shared" si="75"/>
        <v>0</v>
      </c>
      <c r="AS273" s="87">
        <f>IF(AND($AM273=1,$AN273=1,$U273="POS"),COUNTIFS($AM$113:AM273,1,$AN$113:AN273,1,$U$113:U273,"POS"),0)</f>
        <v>0</v>
      </c>
      <c r="AT273" s="87">
        <f>IF($AP273=1,COUNTIF($AP$113:AP273,1),0)</f>
        <v>0</v>
      </c>
      <c r="AU273" s="87">
        <f>IF($AO273=1,COUNTIF($AO$113:AO273,1),0)</f>
        <v>0</v>
      </c>
      <c r="AV273" s="87">
        <f t="shared" si="76"/>
        <v>0</v>
      </c>
      <c r="AW273" s="87">
        <f t="shared" si="77"/>
        <v>0</v>
      </c>
      <c r="AX273" s="87">
        <f t="shared" si="78"/>
        <v>0</v>
      </c>
      <c r="AY273" s="87">
        <f t="shared" si="79"/>
        <v>0</v>
      </c>
      <c r="AZ273" s="87">
        <f t="shared" si="80"/>
        <v>0</v>
      </c>
      <c r="BA273" s="87">
        <f t="shared" si="81"/>
        <v>0</v>
      </c>
      <c r="BB273" s="87">
        <f t="shared" si="82"/>
        <v>0</v>
      </c>
      <c r="BG273" s="84">
        <v>161</v>
      </c>
      <c r="BH273" s="267" t="s">
        <v>101</v>
      </c>
      <c r="BI273" s="268" t="s">
        <v>2192</v>
      </c>
      <c r="BJ273" s="257" t="s">
        <v>1</v>
      </c>
      <c r="BK273" s="269" t="s">
        <v>129</v>
      </c>
      <c r="BL273" s="269" t="s">
        <v>102</v>
      </c>
      <c r="BM273" s="270" t="s">
        <v>2673</v>
      </c>
      <c r="BN273" s="269" t="s">
        <v>2674</v>
      </c>
      <c r="BO273" s="269" t="s">
        <v>2675</v>
      </c>
      <c r="BP273" s="269" t="s">
        <v>257</v>
      </c>
      <c r="BQ273" s="269" t="s">
        <v>601</v>
      </c>
      <c r="BR273" s="269" t="s">
        <v>602</v>
      </c>
      <c r="BS273" s="269" t="s">
        <v>603</v>
      </c>
      <c r="BT273" s="269" t="s">
        <v>257</v>
      </c>
      <c r="BU273" s="269" t="s">
        <v>1601</v>
      </c>
      <c r="BV273" s="269" t="s">
        <v>1602</v>
      </c>
      <c r="BW273" s="271">
        <f t="shared" si="83"/>
        <v>0</v>
      </c>
      <c r="BX273" s="271">
        <f t="shared" si="84"/>
        <v>0</v>
      </c>
      <c r="BY273" s="271">
        <f t="shared" si="85"/>
        <v>0</v>
      </c>
      <c r="BZ273" s="271">
        <f t="shared" si="86"/>
        <v>0</v>
      </c>
      <c r="CA273" s="271">
        <f t="shared" si="87"/>
        <v>0</v>
      </c>
      <c r="CB273" s="271">
        <f t="shared" si="88"/>
        <v>0</v>
      </c>
      <c r="CC273" s="271">
        <f t="shared" si="89"/>
        <v>0</v>
      </c>
      <c r="CD273" s="271">
        <f t="shared" si="90"/>
        <v>0</v>
      </c>
      <c r="CE273" s="271">
        <f t="shared" si="91"/>
        <v>0</v>
      </c>
      <c r="CF273" s="271">
        <f t="shared" si="92"/>
        <v>0</v>
      </c>
      <c r="CG273" s="271">
        <f t="shared" si="93"/>
        <v>0</v>
      </c>
      <c r="CH273" s="271">
        <f t="shared" si="94"/>
        <v>0</v>
      </c>
      <c r="CI273" s="271">
        <f t="shared" si="95"/>
        <v>0</v>
      </c>
      <c r="CJ273" s="271">
        <f t="shared" si="96"/>
        <v>0</v>
      </c>
      <c r="CK273" s="271">
        <f t="shared" si="97"/>
        <v>0</v>
      </c>
    </row>
    <row r="274" spans="16:89" x14ac:dyDescent="0.25">
      <c r="P274" s="66" t="s">
        <v>604</v>
      </c>
      <c r="Q274" s="282" t="s">
        <v>11</v>
      </c>
      <c r="R274" s="66" t="s">
        <v>114</v>
      </c>
      <c r="S274" s="276" t="s">
        <v>5</v>
      </c>
      <c r="T274" s="66" t="s">
        <v>102</v>
      </c>
      <c r="U274" s="276" t="s">
        <v>103</v>
      </c>
      <c r="V274" s="276" t="s">
        <v>104</v>
      </c>
      <c r="W274" s="276" t="s">
        <v>104</v>
      </c>
      <c r="X274" s="276">
        <v>3</v>
      </c>
      <c r="Y274" s="276">
        <v>4</v>
      </c>
      <c r="Z274" s="277" t="s">
        <v>605</v>
      </c>
      <c r="AA274" s="257" t="s">
        <v>208</v>
      </c>
      <c r="AB274" s="257" t="s">
        <v>1939</v>
      </c>
      <c r="AC274" s="257" t="s">
        <v>197</v>
      </c>
      <c r="AD274" s="257" t="s">
        <v>233</v>
      </c>
      <c r="AE274" s="257" t="s">
        <v>198</v>
      </c>
      <c r="AF274" s="257" t="s">
        <v>117</v>
      </c>
      <c r="AG274" s="257" t="s">
        <v>1940</v>
      </c>
      <c r="AH274" s="257" t="s">
        <v>199</v>
      </c>
      <c r="AI274" s="257" t="s">
        <v>1941</v>
      </c>
      <c r="AJ274" s="257" t="s">
        <v>1942</v>
      </c>
      <c r="AK274" s="257" t="s">
        <v>1943</v>
      </c>
      <c r="AL274" s="257" t="s">
        <v>1944</v>
      </c>
      <c r="AM274" s="87">
        <f t="shared" si="70"/>
        <v>0</v>
      </c>
      <c r="AN274" s="87">
        <f t="shared" si="71"/>
        <v>0</v>
      </c>
      <c r="AO274" s="87">
        <f t="shared" si="72"/>
        <v>0</v>
      </c>
      <c r="AP274" s="87">
        <f t="shared" si="73"/>
        <v>0</v>
      </c>
      <c r="AQ274" s="87">
        <f t="shared" si="74"/>
        <v>0</v>
      </c>
      <c r="AR274" s="87">
        <f t="shared" si="75"/>
        <v>0</v>
      </c>
      <c r="AS274" s="87">
        <f>IF(AND($AM274=1,$AN274=1,$U274="POS"),COUNTIFS($AM$113:AM274,1,$AN$113:AN274,1,$U$113:U274,"POS"),0)</f>
        <v>0</v>
      </c>
      <c r="AT274" s="87">
        <f>IF($AP274=1,COUNTIF($AP$113:AP274,1),0)</f>
        <v>0</v>
      </c>
      <c r="AU274" s="87">
        <f>IF($AO274=1,COUNTIF($AO$113:AO274,1),0)</f>
        <v>0</v>
      </c>
      <c r="AV274" s="87">
        <f t="shared" si="76"/>
        <v>0</v>
      </c>
      <c r="AW274" s="87">
        <f t="shared" si="77"/>
        <v>0</v>
      </c>
      <c r="AX274" s="87">
        <f t="shared" si="78"/>
        <v>0</v>
      </c>
      <c r="AY274" s="87">
        <f t="shared" si="79"/>
        <v>0</v>
      </c>
      <c r="AZ274" s="87">
        <f t="shared" si="80"/>
        <v>0</v>
      </c>
      <c r="BA274" s="87">
        <f t="shared" si="81"/>
        <v>0</v>
      </c>
      <c r="BB274" s="87">
        <f t="shared" si="82"/>
        <v>0</v>
      </c>
      <c r="BG274" s="84">
        <v>162</v>
      </c>
      <c r="BH274" s="267" t="s">
        <v>101</v>
      </c>
      <c r="BI274" s="268" t="s">
        <v>2192</v>
      </c>
      <c r="BJ274" s="257" t="s">
        <v>1</v>
      </c>
      <c r="BK274" s="269" t="s">
        <v>129</v>
      </c>
      <c r="BL274" s="269" t="s">
        <v>102</v>
      </c>
      <c r="BM274" s="270" t="s">
        <v>2676</v>
      </c>
      <c r="BN274" s="269" t="s">
        <v>2677</v>
      </c>
      <c r="BO274" s="269" t="s">
        <v>2678</v>
      </c>
      <c r="BP274" s="269" t="s">
        <v>257</v>
      </c>
      <c r="BQ274" s="269" t="s">
        <v>601</v>
      </c>
      <c r="BR274" s="269" t="s">
        <v>602</v>
      </c>
      <c r="BS274" s="269" t="s">
        <v>603</v>
      </c>
      <c r="BT274" s="269" t="s">
        <v>257</v>
      </c>
      <c r="BU274" s="269" t="s">
        <v>1601</v>
      </c>
      <c r="BV274" s="269" t="s">
        <v>1602</v>
      </c>
      <c r="BW274" s="271">
        <f t="shared" si="83"/>
        <v>0</v>
      </c>
      <c r="BX274" s="271">
        <f t="shared" si="84"/>
        <v>0</v>
      </c>
      <c r="BY274" s="271">
        <f t="shared" si="85"/>
        <v>0</v>
      </c>
      <c r="BZ274" s="271">
        <f t="shared" si="86"/>
        <v>0</v>
      </c>
      <c r="CA274" s="271">
        <f t="shared" si="87"/>
        <v>0</v>
      </c>
      <c r="CB274" s="271">
        <f t="shared" si="88"/>
        <v>0</v>
      </c>
      <c r="CC274" s="271">
        <f t="shared" si="89"/>
        <v>0</v>
      </c>
      <c r="CD274" s="271">
        <f t="shared" si="90"/>
        <v>0</v>
      </c>
      <c r="CE274" s="271">
        <f t="shared" si="91"/>
        <v>0</v>
      </c>
      <c r="CF274" s="271">
        <f t="shared" si="92"/>
        <v>0</v>
      </c>
      <c r="CG274" s="271">
        <f t="shared" si="93"/>
        <v>0</v>
      </c>
      <c r="CH274" s="271">
        <f t="shared" si="94"/>
        <v>0</v>
      </c>
      <c r="CI274" s="271">
        <f t="shared" si="95"/>
        <v>0</v>
      </c>
      <c r="CJ274" s="271">
        <f t="shared" si="96"/>
        <v>0</v>
      </c>
      <c r="CK274" s="271">
        <f t="shared" si="97"/>
        <v>0</v>
      </c>
    </row>
    <row r="275" spans="16:89" x14ac:dyDescent="0.25">
      <c r="P275" s="66" t="s">
        <v>606</v>
      </c>
      <c r="Q275" s="282" t="s">
        <v>11</v>
      </c>
      <c r="R275" s="66" t="s">
        <v>30</v>
      </c>
      <c r="S275" s="276" t="s">
        <v>5</v>
      </c>
      <c r="T275" s="66" t="s">
        <v>116</v>
      </c>
      <c r="U275" s="276" t="s">
        <v>103</v>
      </c>
      <c r="V275" s="276" t="s">
        <v>104</v>
      </c>
      <c r="W275" s="276" t="s">
        <v>104</v>
      </c>
      <c r="X275" s="276">
        <v>3</v>
      </c>
      <c r="Y275" s="276">
        <v>4</v>
      </c>
      <c r="Z275" s="277" t="s">
        <v>607</v>
      </c>
      <c r="AA275" s="257" t="s">
        <v>236</v>
      </c>
      <c r="AB275" s="257" t="s">
        <v>1581</v>
      </c>
      <c r="AC275" s="257" t="s">
        <v>1582</v>
      </c>
      <c r="AD275" s="257" t="s">
        <v>1583</v>
      </c>
      <c r="AE275" s="257" t="s">
        <v>1584</v>
      </c>
      <c r="AF275" s="257" t="s">
        <v>1585</v>
      </c>
      <c r="AG275" s="257" t="s">
        <v>1586</v>
      </c>
      <c r="AH275" s="257" t="s">
        <v>118</v>
      </c>
      <c r="AI275" s="257" t="s">
        <v>237</v>
      </c>
      <c r="AJ275" s="257" t="s">
        <v>119</v>
      </c>
      <c r="AK275" s="257" t="s">
        <v>120</v>
      </c>
      <c r="AL275" s="257" t="s">
        <v>121</v>
      </c>
      <c r="AM275" s="87">
        <f t="shared" si="70"/>
        <v>1</v>
      </c>
      <c r="AN275" s="87">
        <f t="shared" si="71"/>
        <v>1</v>
      </c>
      <c r="AO275" s="87">
        <f t="shared" si="72"/>
        <v>0</v>
      </c>
      <c r="AP275" s="87">
        <f t="shared" si="73"/>
        <v>0</v>
      </c>
      <c r="AQ275" s="87">
        <f t="shared" si="74"/>
        <v>3</v>
      </c>
      <c r="AR275" s="87">
        <f t="shared" si="75"/>
        <v>4</v>
      </c>
      <c r="AS275" s="87">
        <f>IF(AND($AM275=1,$AN275=1,$U275="POS"),COUNTIFS($AM$113:AM275,1,$AN$113:AN275,1,$U$113:U275,"POS"),0)</f>
        <v>2</v>
      </c>
      <c r="AT275" s="87">
        <f>IF($AP275=1,COUNTIF($AP$113:AP275,1),0)</f>
        <v>0</v>
      </c>
      <c r="AU275" s="87">
        <f>IF($AO275=1,COUNTIF($AO$113:AO275,1),0)</f>
        <v>0</v>
      </c>
      <c r="AV275" s="87">
        <f t="shared" si="76"/>
        <v>1</v>
      </c>
      <c r="AW275" s="87">
        <f t="shared" si="77"/>
        <v>1</v>
      </c>
      <c r="AX275" s="87">
        <f t="shared" si="78"/>
        <v>0</v>
      </c>
      <c r="AY275" s="87">
        <f t="shared" si="79"/>
        <v>0</v>
      </c>
      <c r="AZ275" s="87">
        <f t="shared" si="80"/>
        <v>3</v>
      </c>
      <c r="BA275" s="87">
        <f t="shared" si="81"/>
        <v>4</v>
      </c>
      <c r="BB275" s="87">
        <f t="shared" si="82"/>
        <v>0</v>
      </c>
      <c r="BG275" s="84">
        <v>163</v>
      </c>
      <c r="BH275" s="267" t="s">
        <v>101</v>
      </c>
      <c r="BI275" s="268" t="s">
        <v>2192</v>
      </c>
      <c r="BJ275" s="257" t="s">
        <v>1</v>
      </c>
      <c r="BK275" s="269" t="s">
        <v>129</v>
      </c>
      <c r="BL275" s="269" t="s">
        <v>102</v>
      </c>
      <c r="BM275" s="270" t="s">
        <v>2679</v>
      </c>
      <c r="BN275" s="269" t="s">
        <v>2680</v>
      </c>
      <c r="BO275" s="269" t="s">
        <v>2681</v>
      </c>
      <c r="BP275" s="269" t="s">
        <v>257</v>
      </c>
      <c r="BQ275" s="269" t="s">
        <v>601</v>
      </c>
      <c r="BR275" s="269" t="s">
        <v>602</v>
      </c>
      <c r="BS275" s="269" t="s">
        <v>603</v>
      </c>
      <c r="BT275" s="269" t="s">
        <v>257</v>
      </c>
      <c r="BU275" s="269" t="s">
        <v>1601</v>
      </c>
      <c r="BV275" s="269" t="s">
        <v>1602</v>
      </c>
      <c r="BW275" s="271">
        <f t="shared" si="83"/>
        <v>1</v>
      </c>
      <c r="BX275" s="271">
        <f t="shared" si="84"/>
        <v>1</v>
      </c>
      <c r="BY275" s="271">
        <f t="shared" si="85"/>
        <v>1</v>
      </c>
      <c r="BZ275" s="271">
        <f t="shared" si="86"/>
        <v>1</v>
      </c>
      <c r="CA275" s="271">
        <f t="shared" si="87"/>
        <v>1</v>
      </c>
      <c r="CB275" s="271">
        <f t="shared" si="88"/>
        <v>1</v>
      </c>
      <c r="CC275" s="271">
        <f t="shared" si="89"/>
        <v>0</v>
      </c>
      <c r="CD275" s="271">
        <f t="shared" si="90"/>
        <v>0</v>
      </c>
      <c r="CE275" s="271">
        <f t="shared" si="91"/>
        <v>0</v>
      </c>
      <c r="CF275" s="271">
        <f t="shared" si="92"/>
        <v>3</v>
      </c>
      <c r="CG275" s="271">
        <f t="shared" si="93"/>
        <v>3</v>
      </c>
      <c r="CH275" s="271">
        <f t="shared" si="94"/>
        <v>4</v>
      </c>
      <c r="CI275" s="271">
        <f t="shared" si="95"/>
        <v>4</v>
      </c>
      <c r="CJ275" s="271">
        <f t="shared" si="96"/>
        <v>4</v>
      </c>
      <c r="CK275" s="271">
        <f t="shared" si="97"/>
        <v>4</v>
      </c>
    </row>
    <row r="276" spans="16:89" x14ac:dyDescent="0.25">
      <c r="P276" s="66" t="s">
        <v>608</v>
      </c>
      <c r="Q276" s="282" t="s">
        <v>11</v>
      </c>
      <c r="R276" s="66" t="s">
        <v>21</v>
      </c>
      <c r="S276" s="276" t="s">
        <v>5</v>
      </c>
      <c r="T276" s="66" t="s">
        <v>102</v>
      </c>
      <c r="U276" s="276" t="s">
        <v>103</v>
      </c>
      <c r="V276" s="276" t="s">
        <v>104</v>
      </c>
      <c r="W276" s="276" t="s">
        <v>104</v>
      </c>
      <c r="X276" s="276">
        <v>3</v>
      </c>
      <c r="Y276" s="276">
        <v>4</v>
      </c>
      <c r="Z276" s="277" t="s">
        <v>609</v>
      </c>
      <c r="AA276" s="257" t="s">
        <v>240</v>
      </c>
      <c r="AB276" s="257" t="s">
        <v>1945</v>
      </c>
      <c r="AC276" s="257" t="s">
        <v>124</v>
      </c>
      <c r="AD276" s="257" t="s">
        <v>125</v>
      </c>
      <c r="AE276" s="257" t="s">
        <v>122</v>
      </c>
      <c r="AF276" s="257" t="s">
        <v>123</v>
      </c>
      <c r="AG276" s="257" t="s">
        <v>127</v>
      </c>
      <c r="AH276" s="257" t="s">
        <v>128</v>
      </c>
      <c r="AI276" s="257" t="s">
        <v>131</v>
      </c>
      <c r="AJ276" s="257" t="s">
        <v>133</v>
      </c>
      <c r="AK276" s="257" t="s">
        <v>1946</v>
      </c>
      <c r="AL276" s="257" t="s">
        <v>134</v>
      </c>
      <c r="AM276" s="87">
        <f t="shared" si="70"/>
        <v>0</v>
      </c>
      <c r="AN276" s="87">
        <f t="shared" si="71"/>
        <v>0</v>
      </c>
      <c r="AO276" s="87">
        <f t="shared" si="72"/>
        <v>0</v>
      </c>
      <c r="AP276" s="87">
        <f t="shared" si="73"/>
        <v>0</v>
      </c>
      <c r="AQ276" s="87">
        <f t="shared" si="74"/>
        <v>0</v>
      </c>
      <c r="AR276" s="87">
        <f t="shared" si="75"/>
        <v>0</v>
      </c>
      <c r="AS276" s="87">
        <f>IF(AND($AM276=1,$AN276=1,$U276="POS"),COUNTIFS($AM$113:AM276,1,$AN$113:AN276,1,$U$113:U276,"POS"),0)</f>
        <v>0</v>
      </c>
      <c r="AT276" s="87">
        <f>IF($AP276=1,COUNTIF($AP$113:AP276,1),0)</f>
        <v>0</v>
      </c>
      <c r="AU276" s="87">
        <f>IF($AO276=1,COUNTIF($AO$113:AO276,1),0)</f>
        <v>0</v>
      </c>
      <c r="AV276" s="87">
        <f t="shared" si="76"/>
        <v>0</v>
      </c>
      <c r="AW276" s="87">
        <f t="shared" si="77"/>
        <v>0</v>
      </c>
      <c r="AX276" s="87">
        <f t="shared" si="78"/>
        <v>0</v>
      </c>
      <c r="AY276" s="87">
        <f t="shared" si="79"/>
        <v>0</v>
      </c>
      <c r="AZ276" s="87">
        <f t="shared" si="80"/>
        <v>0</v>
      </c>
      <c r="BA276" s="87">
        <f t="shared" si="81"/>
        <v>0</v>
      </c>
      <c r="BB276" s="87">
        <f t="shared" si="82"/>
        <v>0</v>
      </c>
      <c r="BG276" s="84">
        <v>164</v>
      </c>
      <c r="BH276" s="267" t="s">
        <v>101</v>
      </c>
      <c r="BI276" s="268" t="s">
        <v>2192</v>
      </c>
      <c r="BJ276" s="257" t="s">
        <v>1</v>
      </c>
      <c r="BK276" s="269" t="s">
        <v>129</v>
      </c>
      <c r="BL276" s="269" t="s">
        <v>102</v>
      </c>
      <c r="BM276" s="270" t="s">
        <v>2682</v>
      </c>
      <c r="BN276" s="269" t="s">
        <v>2683</v>
      </c>
      <c r="BO276" s="269" t="s">
        <v>2684</v>
      </c>
      <c r="BP276" s="269" t="s">
        <v>257</v>
      </c>
      <c r="BQ276" s="269" t="s">
        <v>601</v>
      </c>
      <c r="BR276" s="269" t="s">
        <v>602</v>
      </c>
      <c r="BS276" s="269" t="s">
        <v>603</v>
      </c>
      <c r="BT276" s="269" t="s">
        <v>257</v>
      </c>
      <c r="BU276" s="269" t="s">
        <v>1601</v>
      </c>
      <c r="BV276" s="269" t="s">
        <v>1602</v>
      </c>
      <c r="BW276" s="271">
        <f t="shared" si="83"/>
        <v>0</v>
      </c>
      <c r="BX276" s="271">
        <f t="shared" si="84"/>
        <v>0</v>
      </c>
      <c r="BY276" s="271">
        <f t="shared" si="85"/>
        <v>0</v>
      </c>
      <c r="BZ276" s="271">
        <f t="shared" si="86"/>
        <v>0</v>
      </c>
      <c r="CA276" s="271">
        <f t="shared" si="87"/>
        <v>0</v>
      </c>
      <c r="CB276" s="271">
        <f t="shared" si="88"/>
        <v>0</v>
      </c>
      <c r="CC276" s="271">
        <f t="shared" si="89"/>
        <v>0</v>
      </c>
      <c r="CD276" s="271">
        <f t="shared" si="90"/>
        <v>0</v>
      </c>
      <c r="CE276" s="271">
        <f t="shared" si="91"/>
        <v>0</v>
      </c>
      <c r="CF276" s="271">
        <f t="shared" si="92"/>
        <v>0</v>
      </c>
      <c r="CG276" s="271">
        <f t="shared" si="93"/>
        <v>0</v>
      </c>
      <c r="CH276" s="271">
        <f t="shared" si="94"/>
        <v>0</v>
      </c>
      <c r="CI276" s="271">
        <f t="shared" si="95"/>
        <v>0</v>
      </c>
      <c r="CJ276" s="271">
        <f t="shared" si="96"/>
        <v>0</v>
      </c>
      <c r="CK276" s="271">
        <f t="shared" si="97"/>
        <v>0</v>
      </c>
    </row>
    <row r="277" spans="16:89" x14ac:dyDescent="0.25">
      <c r="P277" s="66" t="s">
        <v>610</v>
      </c>
      <c r="Q277" s="282" t="s">
        <v>11</v>
      </c>
      <c r="R277" s="66" t="s">
        <v>22</v>
      </c>
      <c r="S277" s="276" t="s">
        <v>5</v>
      </c>
      <c r="T277" s="66" t="s">
        <v>102</v>
      </c>
      <c r="U277" s="276" t="s">
        <v>103</v>
      </c>
      <c r="V277" s="276" t="s">
        <v>104</v>
      </c>
      <c r="W277" s="276" t="s">
        <v>104</v>
      </c>
      <c r="X277" s="276">
        <v>3</v>
      </c>
      <c r="Y277" s="276">
        <v>4</v>
      </c>
      <c r="Z277" s="277" t="s">
        <v>611</v>
      </c>
      <c r="AA277" s="257" t="s">
        <v>243</v>
      </c>
      <c r="AB277" s="257" t="s">
        <v>1947</v>
      </c>
      <c r="AC277" s="257" t="s">
        <v>141</v>
      </c>
      <c r="AD277" s="257" t="s">
        <v>142</v>
      </c>
      <c r="AE277" s="257" t="s">
        <v>143</v>
      </c>
      <c r="AF277" s="257" t="s">
        <v>137</v>
      </c>
      <c r="AG277" s="257" t="s">
        <v>138</v>
      </c>
      <c r="AH277" s="257" t="s">
        <v>139</v>
      </c>
      <c r="AI277" s="257" t="s">
        <v>140</v>
      </c>
      <c r="AJ277" s="257" t="s">
        <v>135</v>
      </c>
      <c r="AK277" s="257" t="s">
        <v>136</v>
      </c>
      <c r="AL277" s="257" t="s">
        <v>233</v>
      </c>
      <c r="AM277" s="87">
        <f t="shared" si="70"/>
        <v>0</v>
      </c>
      <c r="AN277" s="87">
        <f t="shared" si="71"/>
        <v>0</v>
      </c>
      <c r="AO277" s="87">
        <f t="shared" si="72"/>
        <v>0</v>
      </c>
      <c r="AP277" s="87">
        <f t="shared" si="73"/>
        <v>0</v>
      </c>
      <c r="AQ277" s="87">
        <f t="shared" si="74"/>
        <v>0</v>
      </c>
      <c r="AR277" s="87">
        <f t="shared" si="75"/>
        <v>0</v>
      </c>
      <c r="AS277" s="87">
        <f>IF(AND($AM277=1,$AN277=1,$U277="POS"),COUNTIFS($AM$113:AM277,1,$AN$113:AN277,1,$U$113:U277,"POS"),0)</f>
        <v>0</v>
      </c>
      <c r="AT277" s="87">
        <f>IF($AP277=1,COUNTIF($AP$113:AP277,1),0)</f>
        <v>0</v>
      </c>
      <c r="AU277" s="87">
        <f>IF($AO277=1,COUNTIF($AO$113:AO277,1),0)</f>
        <v>0</v>
      </c>
      <c r="AV277" s="87">
        <f t="shared" si="76"/>
        <v>0</v>
      </c>
      <c r="AW277" s="87">
        <f t="shared" si="77"/>
        <v>0</v>
      </c>
      <c r="AX277" s="87">
        <f t="shared" si="78"/>
        <v>0</v>
      </c>
      <c r="AY277" s="87">
        <f t="shared" si="79"/>
        <v>0</v>
      </c>
      <c r="AZ277" s="87">
        <f t="shared" si="80"/>
        <v>0</v>
      </c>
      <c r="BA277" s="87">
        <f t="shared" si="81"/>
        <v>0</v>
      </c>
      <c r="BB277" s="87">
        <f t="shared" si="82"/>
        <v>0</v>
      </c>
      <c r="BG277" s="84">
        <v>165</v>
      </c>
      <c r="BH277" s="267" t="s">
        <v>101</v>
      </c>
      <c r="BI277" s="268" t="s">
        <v>2192</v>
      </c>
      <c r="BJ277" s="257" t="s">
        <v>1</v>
      </c>
      <c r="BK277" s="269" t="s">
        <v>129</v>
      </c>
      <c r="BL277" s="269" t="s">
        <v>102</v>
      </c>
      <c r="BM277" s="270" t="s">
        <v>2685</v>
      </c>
      <c r="BN277" s="269" t="s">
        <v>2686</v>
      </c>
      <c r="BO277" s="269" t="s">
        <v>2687</v>
      </c>
      <c r="BP277" s="269" t="s">
        <v>257</v>
      </c>
      <c r="BQ277" s="269" t="s">
        <v>601</v>
      </c>
      <c r="BR277" s="269" t="s">
        <v>602</v>
      </c>
      <c r="BS277" s="269" t="s">
        <v>603</v>
      </c>
      <c r="BT277" s="269" t="s">
        <v>257</v>
      </c>
      <c r="BU277" s="269" t="s">
        <v>1601</v>
      </c>
      <c r="BV277" s="269" t="s">
        <v>1602</v>
      </c>
      <c r="BW277" s="271">
        <f t="shared" si="83"/>
        <v>0</v>
      </c>
      <c r="BX277" s="271">
        <f t="shared" si="84"/>
        <v>0</v>
      </c>
      <c r="BY277" s="271">
        <f t="shared" si="85"/>
        <v>0</v>
      </c>
      <c r="BZ277" s="271">
        <f t="shared" si="86"/>
        <v>0</v>
      </c>
      <c r="CA277" s="271">
        <f t="shared" si="87"/>
        <v>0</v>
      </c>
      <c r="CB277" s="271">
        <f t="shared" si="88"/>
        <v>0</v>
      </c>
      <c r="CC277" s="271">
        <f t="shared" si="89"/>
        <v>0</v>
      </c>
      <c r="CD277" s="271">
        <f t="shared" si="90"/>
        <v>0</v>
      </c>
      <c r="CE277" s="271">
        <f t="shared" si="91"/>
        <v>0</v>
      </c>
      <c r="CF277" s="271">
        <f t="shared" si="92"/>
        <v>0</v>
      </c>
      <c r="CG277" s="271">
        <f t="shared" si="93"/>
        <v>0</v>
      </c>
      <c r="CH277" s="271">
        <f t="shared" si="94"/>
        <v>0</v>
      </c>
      <c r="CI277" s="271">
        <f t="shared" si="95"/>
        <v>0</v>
      </c>
      <c r="CJ277" s="271">
        <f t="shared" si="96"/>
        <v>0</v>
      </c>
      <c r="CK277" s="271">
        <f t="shared" si="97"/>
        <v>0</v>
      </c>
    </row>
    <row r="278" spans="16:89" x14ac:dyDescent="0.25">
      <c r="P278" s="66" t="s">
        <v>612</v>
      </c>
      <c r="Q278" s="282" t="s">
        <v>11</v>
      </c>
      <c r="R278" s="66" t="s">
        <v>25</v>
      </c>
      <c r="S278" s="276" t="s">
        <v>5</v>
      </c>
      <c r="T278" s="66" t="s">
        <v>102</v>
      </c>
      <c r="U278" s="276" t="s">
        <v>103</v>
      </c>
      <c r="V278" s="276" t="s">
        <v>104</v>
      </c>
      <c r="W278" s="276" t="s">
        <v>104</v>
      </c>
      <c r="X278" s="276">
        <v>3</v>
      </c>
      <c r="Y278" s="276">
        <v>4</v>
      </c>
      <c r="Z278" s="277" t="s">
        <v>613</v>
      </c>
      <c r="AA278" s="257" t="s">
        <v>246</v>
      </c>
      <c r="AB278" s="257" t="s">
        <v>1948</v>
      </c>
      <c r="AC278" s="257" t="s">
        <v>1949</v>
      </c>
      <c r="AD278" s="257" t="s">
        <v>247</v>
      </c>
      <c r="AE278" s="257" t="s">
        <v>126</v>
      </c>
      <c r="AF278" s="257" t="s">
        <v>145</v>
      </c>
      <c r="AG278" s="257" t="s">
        <v>248</v>
      </c>
      <c r="AH278" s="257" t="s">
        <v>1950</v>
      </c>
      <c r="AI278" s="257" t="s">
        <v>1951</v>
      </c>
      <c r="AJ278" s="257" t="s">
        <v>144</v>
      </c>
      <c r="AK278" s="257" t="s">
        <v>249</v>
      </c>
      <c r="AL278" s="257" t="s">
        <v>1952</v>
      </c>
      <c r="AM278" s="87">
        <f t="shared" si="70"/>
        <v>0</v>
      </c>
      <c r="AN278" s="87">
        <f t="shared" si="71"/>
        <v>0</v>
      </c>
      <c r="AO278" s="87">
        <f t="shared" si="72"/>
        <v>0</v>
      </c>
      <c r="AP278" s="87">
        <f t="shared" si="73"/>
        <v>0</v>
      </c>
      <c r="AQ278" s="87">
        <f t="shared" si="74"/>
        <v>0</v>
      </c>
      <c r="AR278" s="87">
        <f t="shared" si="75"/>
        <v>0</v>
      </c>
      <c r="AS278" s="87">
        <f>IF(AND($AM278=1,$AN278=1,$U278="POS"),COUNTIFS($AM$113:AM278,1,$AN$113:AN278,1,$U$113:U278,"POS"),0)</f>
        <v>0</v>
      </c>
      <c r="AT278" s="87">
        <f>IF($AP278=1,COUNTIF($AP$113:AP278,1),0)</f>
        <v>0</v>
      </c>
      <c r="AU278" s="87">
        <f>IF($AO278=1,COUNTIF($AO$113:AO278,1),0)</f>
        <v>0</v>
      </c>
      <c r="AV278" s="87">
        <f t="shared" si="76"/>
        <v>0</v>
      </c>
      <c r="AW278" s="87">
        <f t="shared" si="77"/>
        <v>0</v>
      </c>
      <c r="AX278" s="87">
        <f t="shared" si="78"/>
        <v>0</v>
      </c>
      <c r="AY278" s="87">
        <f t="shared" si="79"/>
        <v>0</v>
      </c>
      <c r="AZ278" s="87">
        <f t="shared" si="80"/>
        <v>0</v>
      </c>
      <c r="BA278" s="87">
        <f t="shared" si="81"/>
        <v>0</v>
      </c>
      <c r="BB278" s="87">
        <f t="shared" si="82"/>
        <v>0</v>
      </c>
      <c r="BG278" s="84">
        <v>166</v>
      </c>
      <c r="BH278" s="267" t="s">
        <v>101</v>
      </c>
      <c r="BI278" s="268" t="s">
        <v>2192</v>
      </c>
      <c r="BJ278" s="257" t="s">
        <v>1</v>
      </c>
      <c r="BK278" s="269" t="s">
        <v>129</v>
      </c>
      <c r="BL278" s="269" t="s">
        <v>102</v>
      </c>
      <c r="BM278" s="270" t="s">
        <v>2688</v>
      </c>
      <c r="BN278" s="269" t="s">
        <v>2689</v>
      </c>
      <c r="BO278" s="269" t="s">
        <v>2690</v>
      </c>
      <c r="BP278" s="269" t="s">
        <v>257</v>
      </c>
      <c r="BQ278" s="269" t="s">
        <v>601</v>
      </c>
      <c r="BR278" s="269" t="s">
        <v>602</v>
      </c>
      <c r="BS278" s="269" t="s">
        <v>603</v>
      </c>
      <c r="BT278" s="269" t="s">
        <v>257</v>
      </c>
      <c r="BU278" s="269" t="s">
        <v>1601</v>
      </c>
      <c r="BV278" s="269" t="s">
        <v>1602</v>
      </c>
      <c r="BW278" s="271">
        <f t="shared" si="83"/>
        <v>0</v>
      </c>
      <c r="BX278" s="271">
        <f t="shared" si="84"/>
        <v>0</v>
      </c>
      <c r="BY278" s="271">
        <f t="shared" si="85"/>
        <v>0</v>
      </c>
      <c r="BZ278" s="271">
        <f t="shared" si="86"/>
        <v>0</v>
      </c>
      <c r="CA278" s="271">
        <f t="shared" si="87"/>
        <v>0</v>
      </c>
      <c r="CB278" s="271">
        <f t="shared" si="88"/>
        <v>0</v>
      </c>
      <c r="CC278" s="271">
        <f t="shared" si="89"/>
        <v>0</v>
      </c>
      <c r="CD278" s="271">
        <f t="shared" si="90"/>
        <v>0</v>
      </c>
      <c r="CE278" s="271">
        <f t="shared" si="91"/>
        <v>0</v>
      </c>
      <c r="CF278" s="271">
        <f t="shared" si="92"/>
        <v>0</v>
      </c>
      <c r="CG278" s="271">
        <f t="shared" si="93"/>
        <v>0</v>
      </c>
      <c r="CH278" s="271">
        <f t="shared" si="94"/>
        <v>0</v>
      </c>
      <c r="CI278" s="271">
        <f t="shared" si="95"/>
        <v>0</v>
      </c>
      <c r="CJ278" s="271">
        <f t="shared" si="96"/>
        <v>0</v>
      </c>
      <c r="CK278" s="271">
        <f t="shared" si="97"/>
        <v>0</v>
      </c>
    </row>
    <row r="279" spans="16:89" x14ac:dyDescent="0.25">
      <c r="P279" s="66" t="s">
        <v>614</v>
      </c>
      <c r="Q279" s="282" t="s">
        <v>11</v>
      </c>
      <c r="R279" s="66" t="s">
        <v>14</v>
      </c>
      <c r="S279" s="276" t="s">
        <v>5</v>
      </c>
      <c r="T279" s="66" t="s">
        <v>102</v>
      </c>
      <c r="U279" s="276" t="s">
        <v>103</v>
      </c>
      <c r="V279" s="276" t="s">
        <v>104</v>
      </c>
      <c r="W279" s="276" t="s">
        <v>104</v>
      </c>
      <c r="X279" s="276">
        <v>3</v>
      </c>
      <c r="Y279" s="276">
        <v>4</v>
      </c>
      <c r="Z279" s="277" t="s">
        <v>615</v>
      </c>
      <c r="AA279" s="257" t="s">
        <v>1953</v>
      </c>
      <c r="AB279" s="257" t="s">
        <v>252</v>
      </c>
      <c r="AC279" s="257" t="s">
        <v>146</v>
      </c>
      <c r="AD279" s="257" t="s">
        <v>1954</v>
      </c>
      <c r="AE279" s="257" t="s">
        <v>149</v>
      </c>
      <c r="AF279" s="257" t="s">
        <v>1955</v>
      </c>
      <c r="AG279" s="257" t="s">
        <v>148</v>
      </c>
      <c r="AH279" s="257" t="s">
        <v>150</v>
      </c>
      <c r="AI279" s="257" t="s">
        <v>253</v>
      </c>
      <c r="AJ279" s="257" t="s">
        <v>1956</v>
      </c>
      <c r="AK279" s="257" t="s">
        <v>1957</v>
      </c>
      <c r="AL279" s="257" t="s">
        <v>1958</v>
      </c>
      <c r="AM279" s="87">
        <f t="shared" si="70"/>
        <v>0</v>
      </c>
      <c r="AN279" s="87">
        <f t="shared" si="71"/>
        <v>0</v>
      </c>
      <c r="AO279" s="87">
        <f t="shared" si="72"/>
        <v>0</v>
      </c>
      <c r="AP279" s="87">
        <f t="shared" si="73"/>
        <v>0</v>
      </c>
      <c r="AQ279" s="87">
        <f t="shared" si="74"/>
        <v>0</v>
      </c>
      <c r="AR279" s="87">
        <f t="shared" si="75"/>
        <v>0</v>
      </c>
      <c r="AS279" s="87">
        <f>IF(AND($AM279=1,$AN279=1,$U279="POS"),COUNTIFS($AM$113:AM279,1,$AN$113:AN279,1,$U$113:U279,"POS"),0)</f>
        <v>0</v>
      </c>
      <c r="AT279" s="87">
        <f>IF($AP279=1,COUNTIF($AP$113:AP279,1),0)</f>
        <v>0</v>
      </c>
      <c r="AU279" s="87">
        <f>IF($AO279=1,COUNTIF($AO$113:AO279,1),0)</f>
        <v>0</v>
      </c>
      <c r="AV279" s="87">
        <f t="shared" si="76"/>
        <v>0</v>
      </c>
      <c r="AW279" s="87">
        <f t="shared" si="77"/>
        <v>0</v>
      </c>
      <c r="AX279" s="87">
        <f t="shared" si="78"/>
        <v>0</v>
      </c>
      <c r="AY279" s="87">
        <f t="shared" si="79"/>
        <v>0</v>
      </c>
      <c r="AZ279" s="87">
        <f t="shared" si="80"/>
        <v>0</v>
      </c>
      <c r="BA279" s="87">
        <f t="shared" si="81"/>
        <v>0</v>
      </c>
      <c r="BB279" s="87">
        <f t="shared" si="82"/>
        <v>0</v>
      </c>
      <c r="BG279" s="84">
        <v>167</v>
      </c>
      <c r="BH279" s="267" t="s">
        <v>101</v>
      </c>
      <c r="BI279" s="268" t="s">
        <v>2192</v>
      </c>
      <c r="BJ279" s="257" t="s">
        <v>1</v>
      </c>
      <c r="BK279" s="269" t="s">
        <v>129</v>
      </c>
      <c r="BL279" s="269" t="s">
        <v>102</v>
      </c>
      <c r="BM279" s="270" t="s">
        <v>2691</v>
      </c>
      <c r="BN279" s="269" t="s">
        <v>2692</v>
      </c>
      <c r="BO279" s="269" t="s">
        <v>2693</v>
      </c>
      <c r="BP279" s="269" t="s">
        <v>257</v>
      </c>
      <c r="BQ279" s="269" t="s">
        <v>601</v>
      </c>
      <c r="BR279" s="269" t="s">
        <v>602</v>
      </c>
      <c r="BS279" s="269" t="s">
        <v>603</v>
      </c>
      <c r="BT279" s="269" t="s">
        <v>257</v>
      </c>
      <c r="BU279" s="269" t="s">
        <v>1601</v>
      </c>
      <c r="BV279" s="269" t="s">
        <v>1602</v>
      </c>
      <c r="BW279" s="271">
        <f t="shared" si="83"/>
        <v>0</v>
      </c>
      <c r="BX279" s="271">
        <f t="shared" si="84"/>
        <v>0</v>
      </c>
      <c r="BY279" s="271">
        <f t="shared" si="85"/>
        <v>0</v>
      </c>
      <c r="BZ279" s="271">
        <f t="shared" si="86"/>
        <v>0</v>
      </c>
      <c r="CA279" s="271">
        <f t="shared" si="87"/>
        <v>0</v>
      </c>
      <c r="CB279" s="271">
        <f t="shared" si="88"/>
        <v>0</v>
      </c>
      <c r="CC279" s="271">
        <f t="shared" si="89"/>
        <v>0</v>
      </c>
      <c r="CD279" s="271">
        <f t="shared" si="90"/>
        <v>0</v>
      </c>
      <c r="CE279" s="271">
        <f t="shared" si="91"/>
        <v>0</v>
      </c>
      <c r="CF279" s="271">
        <f t="shared" si="92"/>
        <v>0</v>
      </c>
      <c r="CG279" s="271">
        <f t="shared" si="93"/>
        <v>0</v>
      </c>
      <c r="CH279" s="271">
        <f t="shared" si="94"/>
        <v>0</v>
      </c>
      <c r="CI279" s="271">
        <f t="shared" si="95"/>
        <v>0</v>
      </c>
      <c r="CJ279" s="271">
        <f t="shared" si="96"/>
        <v>0</v>
      </c>
      <c r="CK279" s="271">
        <f t="shared" si="97"/>
        <v>0</v>
      </c>
    </row>
    <row r="280" spans="16:89" x14ac:dyDescent="0.25">
      <c r="P280" s="66" t="s">
        <v>616</v>
      </c>
      <c r="Q280" s="282" t="s">
        <v>11</v>
      </c>
      <c r="R280" s="66" t="s">
        <v>26</v>
      </c>
      <c r="S280" s="276" t="s">
        <v>5</v>
      </c>
      <c r="T280" s="66" t="s">
        <v>102</v>
      </c>
      <c r="U280" s="276" t="s">
        <v>103</v>
      </c>
      <c r="V280" s="276" t="s">
        <v>104</v>
      </c>
      <c r="W280" s="276" t="s">
        <v>104</v>
      </c>
      <c r="X280" s="276">
        <v>3</v>
      </c>
      <c r="Y280" s="276">
        <v>4</v>
      </c>
      <c r="Z280" s="277" t="s">
        <v>617</v>
      </c>
      <c r="AA280" s="257" t="s">
        <v>153</v>
      </c>
      <c r="AB280" s="257" t="s">
        <v>152</v>
      </c>
      <c r="AC280" s="257" t="s">
        <v>156</v>
      </c>
      <c r="AD280" s="257" t="s">
        <v>157</v>
      </c>
      <c r="AE280" s="257" t="s">
        <v>158</v>
      </c>
      <c r="AF280" s="257" t="s">
        <v>1959</v>
      </c>
      <c r="AG280" s="257" t="s">
        <v>159</v>
      </c>
      <c r="AH280" s="257" t="s">
        <v>1960</v>
      </c>
      <c r="AI280" s="257" t="s">
        <v>256</v>
      </c>
      <c r="AJ280" s="257" t="s">
        <v>1961</v>
      </c>
      <c r="AK280" s="257" t="s">
        <v>177</v>
      </c>
      <c r="AL280" s="257" t="s">
        <v>139</v>
      </c>
      <c r="AM280" s="87">
        <f t="shared" si="70"/>
        <v>0</v>
      </c>
      <c r="AN280" s="87">
        <f t="shared" si="71"/>
        <v>0</v>
      </c>
      <c r="AO280" s="87">
        <f t="shared" si="72"/>
        <v>0</v>
      </c>
      <c r="AP280" s="87">
        <f t="shared" si="73"/>
        <v>0</v>
      </c>
      <c r="AQ280" s="87">
        <f t="shared" si="74"/>
        <v>0</v>
      </c>
      <c r="AR280" s="87">
        <f t="shared" si="75"/>
        <v>0</v>
      </c>
      <c r="AS280" s="87">
        <f>IF(AND($AM280=1,$AN280=1,$U280="POS"),COUNTIFS($AM$113:AM280,1,$AN$113:AN280,1,$U$113:U280,"POS"),0)</f>
        <v>0</v>
      </c>
      <c r="AT280" s="87">
        <f>IF($AP280=1,COUNTIF($AP$113:AP280,1),0)</f>
        <v>0</v>
      </c>
      <c r="AU280" s="87">
        <f>IF($AO280=1,COUNTIF($AO$113:AO280,1),0)</f>
        <v>0</v>
      </c>
      <c r="AV280" s="87">
        <f t="shared" si="76"/>
        <v>0</v>
      </c>
      <c r="AW280" s="87">
        <f t="shared" si="77"/>
        <v>0</v>
      </c>
      <c r="AX280" s="87">
        <f t="shared" si="78"/>
        <v>0</v>
      </c>
      <c r="AY280" s="87">
        <f t="shared" si="79"/>
        <v>0</v>
      </c>
      <c r="AZ280" s="87">
        <f t="shared" si="80"/>
        <v>0</v>
      </c>
      <c r="BA280" s="87">
        <f t="shared" si="81"/>
        <v>0</v>
      </c>
      <c r="BB280" s="87">
        <f t="shared" si="82"/>
        <v>0</v>
      </c>
      <c r="BG280" s="84">
        <v>168</v>
      </c>
      <c r="BH280" s="267" t="s">
        <v>101</v>
      </c>
      <c r="BI280" s="268" t="s">
        <v>2192</v>
      </c>
      <c r="BJ280" s="257" t="s">
        <v>1</v>
      </c>
      <c r="BK280" s="269" t="s">
        <v>129</v>
      </c>
      <c r="BL280" s="269" t="s">
        <v>102</v>
      </c>
      <c r="BM280" s="270" t="s">
        <v>2694</v>
      </c>
      <c r="BN280" s="269" t="s">
        <v>2695</v>
      </c>
      <c r="BO280" s="269" t="s">
        <v>2696</v>
      </c>
      <c r="BP280" s="269" t="s">
        <v>257</v>
      </c>
      <c r="BQ280" s="269" t="s">
        <v>601</v>
      </c>
      <c r="BR280" s="269" t="s">
        <v>602</v>
      </c>
      <c r="BS280" s="269" t="s">
        <v>603</v>
      </c>
      <c r="BT280" s="269" t="s">
        <v>257</v>
      </c>
      <c r="BU280" s="269" t="s">
        <v>1601</v>
      </c>
      <c r="BV280" s="269" t="s">
        <v>1602</v>
      </c>
      <c r="BW280" s="271">
        <f t="shared" si="83"/>
        <v>0</v>
      </c>
      <c r="BX280" s="271">
        <f t="shared" si="84"/>
        <v>0</v>
      </c>
      <c r="BY280" s="271">
        <f t="shared" si="85"/>
        <v>0</v>
      </c>
      <c r="BZ280" s="271">
        <f t="shared" si="86"/>
        <v>0</v>
      </c>
      <c r="CA280" s="271">
        <f t="shared" si="87"/>
        <v>0</v>
      </c>
      <c r="CB280" s="271">
        <f t="shared" si="88"/>
        <v>0</v>
      </c>
      <c r="CC280" s="271">
        <f t="shared" si="89"/>
        <v>0</v>
      </c>
      <c r="CD280" s="271">
        <f t="shared" si="90"/>
        <v>0</v>
      </c>
      <c r="CE280" s="271">
        <f t="shared" si="91"/>
        <v>0</v>
      </c>
      <c r="CF280" s="271">
        <f t="shared" si="92"/>
        <v>0</v>
      </c>
      <c r="CG280" s="271">
        <f t="shared" si="93"/>
        <v>0</v>
      </c>
      <c r="CH280" s="271">
        <f t="shared" si="94"/>
        <v>0</v>
      </c>
      <c r="CI280" s="271">
        <f t="shared" si="95"/>
        <v>0</v>
      </c>
      <c r="CJ280" s="271">
        <f t="shared" si="96"/>
        <v>0</v>
      </c>
      <c r="CK280" s="271">
        <f t="shared" si="97"/>
        <v>0</v>
      </c>
    </row>
    <row r="281" spans="16:89" x14ac:dyDescent="0.25">
      <c r="P281" s="66" t="s">
        <v>618</v>
      </c>
      <c r="Q281" s="282" t="s">
        <v>11</v>
      </c>
      <c r="R281" s="66" t="s">
        <v>129</v>
      </c>
      <c r="S281" s="276" t="s">
        <v>5</v>
      </c>
      <c r="T281" s="66" t="s">
        <v>102</v>
      </c>
      <c r="U281" s="276" t="s">
        <v>103</v>
      </c>
      <c r="V281" s="276" t="s">
        <v>104</v>
      </c>
      <c r="W281" s="276" t="s">
        <v>104</v>
      </c>
      <c r="X281" s="276">
        <v>3</v>
      </c>
      <c r="Y281" s="276">
        <v>4</v>
      </c>
      <c r="Z281" s="277" t="s">
        <v>619</v>
      </c>
      <c r="AA281" s="257" t="s">
        <v>1962</v>
      </c>
      <c r="AB281" s="257" t="s">
        <v>162</v>
      </c>
      <c r="AC281" s="257" t="s">
        <v>259</v>
      </c>
      <c r="AD281" s="257" t="s">
        <v>1963</v>
      </c>
      <c r="AE281" s="257" t="s">
        <v>1964</v>
      </c>
      <c r="AF281" s="257" t="s">
        <v>1965</v>
      </c>
      <c r="AG281" s="257" t="s">
        <v>125</v>
      </c>
      <c r="AH281" s="257" t="s">
        <v>126</v>
      </c>
      <c r="AI281" s="257" t="s">
        <v>1966</v>
      </c>
      <c r="AJ281" s="257" t="s">
        <v>1967</v>
      </c>
      <c r="AK281" s="257" t="s">
        <v>179</v>
      </c>
      <c r="AL281" s="257" t="s">
        <v>177</v>
      </c>
      <c r="AM281" s="87">
        <f t="shared" si="70"/>
        <v>0</v>
      </c>
      <c r="AN281" s="87">
        <f t="shared" si="71"/>
        <v>0</v>
      </c>
      <c r="AO281" s="87">
        <f t="shared" si="72"/>
        <v>0</v>
      </c>
      <c r="AP281" s="87">
        <f t="shared" si="73"/>
        <v>0</v>
      </c>
      <c r="AQ281" s="87">
        <f t="shared" si="74"/>
        <v>0</v>
      </c>
      <c r="AR281" s="87">
        <f t="shared" si="75"/>
        <v>0</v>
      </c>
      <c r="AS281" s="87">
        <f>IF(AND($AM281=1,$AN281=1,$U281="POS"),COUNTIFS($AM$113:AM281,1,$AN$113:AN281,1,$U$113:U281,"POS"),0)</f>
        <v>0</v>
      </c>
      <c r="AT281" s="87">
        <f>IF($AP281=1,COUNTIF($AP$113:AP281,1),0)</f>
        <v>0</v>
      </c>
      <c r="AU281" s="87">
        <f>IF($AO281=1,COUNTIF($AO$113:AO281,1),0)</f>
        <v>0</v>
      </c>
      <c r="AV281" s="87">
        <f t="shared" si="76"/>
        <v>0</v>
      </c>
      <c r="AW281" s="87">
        <f t="shared" si="77"/>
        <v>0</v>
      </c>
      <c r="AX281" s="87">
        <f t="shared" si="78"/>
        <v>0</v>
      </c>
      <c r="AY281" s="87">
        <f t="shared" si="79"/>
        <v>0</v>
      </c>
      <c r="AZ281" s="87">
        <f t="shared" si="80"/>
        <v>0</v>
      </c>
      <c r="BA281" s="87">
        <f t="shared" si="81"/>
        <v>0</v>
      </c>
      <c r="BB281" s="87">
        <f t="shared" si="82"/>
        <v>0</v>
      </c>
      <c r="BG281" s="84">
        <v>169</v>
      </c>
      <c r="BH281" s="267" t="s">
        <v>101</v>
      </c>
      <c r="BI281" s="268" t="s">
        <v>2192</v>
      </c>
      <c r="BJ281" s="257" t="s">
        <v>1</v>
      </c>
      <c r="BK281" s="269" t="s">
        <v>129</v>
      </c>
      <c r="BL281" s="269" t="s">
        <v>102</v>
      </c>
      <c r="BM281" s="270" t="s">
        <v>2697</v>
      </c>
      <c r="BN281" s="269" t="s">
        <v>2698</v>
      </c>
      <c r="BO281" s="269" t="s">
        <v>2699</v>
      </c>
      <c r="BP281" s="269" t="s">
        <v>257</v>
      </c>
      <c r="BQ281" s="269" t="s">
        <v>601</v>
      </c>
      <c r="BR281" s="269" t="s">
        <v>602</v>
      </c>
      <c r="BS281" s="269" t="s">
        <v>603</v>
      </c>
      <c r="BT281" s="269" t="s">
        <v>257</v>
      </c>
      <c r="BU281" s="269" t="s">
        <v>1601</v>
      </c>
      <c r="BV281" s="269" t="s">
        <v>1602</v>
      </c>
      <c r="BW281" s="271">
        <f t="shared" si="83"/>
        <v>0</v>
      </c>
      <c r="BX281" s="271">
        <f t="shared" si="84"/>
        <v>0</v>
      </c>
      <c r="BY281" s="271">
        <f t="shared" si="85"/>
        <v>0</v>
      </c>
      <c r="BZ281" s="271">
        <f t="shared" si="86"/>
        <v>0</v>
      </c>
      <c r="CA281" s="271">
        <f t="shared" si="87"/>
        <v>0</v>
      </c>
      <c r="CB281" s="271">
        <f t="shared" si="88"/>
        <v>0</v>
      </c>
      <c r="CC281" s="271">
        <f t="shared" si="89"/>
        <v>0</v>
      </c>
      <c r="CD281" s="271">
        <f t="shared" si="90"/>
        <v>0</v>
      </c>
      <c r="CE281" s="271">
        <f t="shared" si="91"/>
        <v>0</v>
      </c>
      <c r="CF281" s="271">
        <f t="shared" si="92"/>
        <v>0</v>
      </c>
      <c r="CG281" s="271">
        <f t="shared" si="93"/>
        <v>0</v>
      </c>
      <c r="CH281" s="271">
        <f t="shared" si="94"/>
        <v>0</v>
      </c>
      <c r="CI281" s="271">
        <f t="shared" si="95"/>
        <v>0</v>
      </c>
      <c r="CJ281" s="271">
        <f t="shared" si="96"/>
        <v>0</v>
      </c>
      <c r="CK281" s="271">
        <f t="shared" si="97"/>
        <v>0</v>
      </c>
    </row>
    <row r="282" spans="16:89" x14ac:dyDescent="0.25">
      <c r="P282" s="66" t="s">
        <v>620</v>
      </c>
      <c r="Q282" s="282" t="s">
        <v>11</v>
      </c>
      <c r="R282" s="66" t="s">
        <v>27</v>
      </c>
      <c r="S282" s="276" t="s">
        <v>5</v>
      </c>
      <c r="T282" s="66" t="s">
        <v>102</v>
      </c>
      <c r="U282" s="276" t="s">
        <v>103</v>
      </c>
      <c r="V282" s="276" t="s">
        <v>104</v>
      </c>
      <c r="W282" s="276" t="s">
        <v>104</v>
      </c>
      <c r="X282" s="276">
        <v>3</v>
      </c>
      <c r="Y282" s="276">
        <v>4</v>
      </c>
      <c r="Z282" s="277" t="s">
        <v>621</v>
      </c>
      <c r="AA282" s="257" t="s">
        <v>1968</v>
      </c>
      <c r="AB282" s="257" t="s">
        <v>164</v>
      </c>
      <c r="AC282" s="257" t="s">
        <v>167</v>
      </c>
      <c r="AD282" s="257" t="s">
        <v>1969</v>
      </c>
      <c r="AE282" s="257" t="s">
        <v>1970</v>
      </c>
      <c r="AF282" s="257" t="s">
        <v>1971</v>
      </c>
      <c r="AG282" s="257" t="s">
        <v>218</v>
      </c>
      <c r="AH282" s="257" t="s">
        <v>165</v>
      </c>
      <c r="AI282" s="257" t="s">
        <v>1972</v>
      </c>
      <c r="AJ282" s="257" t="s">
        <v>154</v>
      </c>
      <c r="AK282" s="257" t="s">
        <v>163</v>
      </c>
      <c r="AL282" s="257" t="s">
        <v>166</v>
      </c>
      <c r="AM282" s="87">
        <f t="shared" si="70"/>
        <v>0</v>
      </c>
      <c r="AN282" s="87">
        <f t="shared" si="71"/>
        <v>0</v>
      </c>
      <c r="AO282" s="87">
        <f t="shared" si="72"/>
        <v>0</v>
      </c>
      <c r="AP282" s="87">
        <f t="shared" si="73"/>
        <v>0</v>
      </c>
      <c r="AQ282" s="87">
        <f t="shared" si="74"/>
        <v>0</v>
      </c>
      <c r="AR282" s="87">
        <f t="shared" si="75"/>
        <v>0</v>
      </c>
      <c r="AS282" s="87">
        <f>IF(AND($AM282=1,$AN282=1,$U282="POS"),COUNTIFS($AM$113:AM282,1,$AN$113:AN282,1,$U$113:U282,"POS"),0)</f>
        <v>0</v>
      </c>
      <c r="AT282" s="87">
        <f>IF($AP282=1,COUNTIF($AP$113:AP282,1),0)</f>
        <v>0</v>
      </c>
      <c r="AU282" s="87">
        <f>IF($AO282=1,COUNTIF($AO$113:AO282,1),0)</f>
        <v>0</v>
      </c>
      <c r="AV282" s="87">
        <f t="shared" si="76"/>
        <v>0</v>
      </c>
      <c r="AW282" s="87">
        <f t="shared" si="77"/>
        <v>0</v>
      </c>
      <c r="AX282" s="87">
        <f t="shared" si="78"/>
        <v>0</v>
      </c>
      <c r="AY282" s="87">
        <f t="shared" si="79"/>
        <v>0</v>
      </c>
      <c r="AZ282" s="87">
        <f t="shared" si="80"/>
        <v>0</v>
      </c>
      <c r="BA282" s="87">
        <f t="shared" si="81"/>
        <v>0</v>
      </c>
      <c r="BB282" s="87">
        <f t="shared" si="82"/>
        <v>0</v>
      </c>
      <c r="BG282" s="84">
        <v>170</v>
      </c>
      <c r="BH282" s="267" t="s">
        <v>101</v>
      </c>
      <c r="BI282" s="268" t="s">
        <v>2192</v>
      </c>
      <c r="BJ282" s="257" t="s">
        <v>1</v>
      </c>
      <c r="BK282" s="269" t="s">
        <v>129</v>
      </c>
      <c r="BL282" s="269" t="s">
        <v>102</v>
      </c>
      <c r="BM282" s="270" t="s">
        <v>2700</v>
      </c>
      <c r="BN282" s="269" t="s">
        <v>2701</v>
      </c>
      <c r="BO282" s="269" t="s">
        <v>2702</v>
      </c>
      <c r="BP282" s="269" t="s">
        <v>257</v>
      </c>
      <c r="BQ282" s="269" t="s">
        <v>601</v>
      </c>
      <c r="BR282" s="269" t="s">
        <v>602</v>
      </c>
      <c r="BS282" s="269" t="s">
        <v>603</v>
      </c>
      <c r="BT282" s="269" t="s">
        <v>257</v>
      </c>
      <c r="BU282" s="269" t="s">
        <v>1601</v>
      </c>
      <c r="BV282" s="269" t="s">
        <v>1602</v>
      </c>
      <c r="BW282" s="271">
        <f t="shared" si="83"/>
        <v>0</v>
      </c>
      <c r="BX282" s="271">
        <f t="shared" si="84"/>
        <v>0</v>
      </c>
      <c r="BY282" s="271">
        <f t="shared" si="85"/>
        <v>0</v>
      </c>
      <c r="BZ282" s="271">
        <f t="shared" si="86"/>
        <v>0</v>
      </c>
      <c r="CA282" s="271">
        <f t="shared" si="87"/>
        <v>0</v>
      </c>
      <c r="CB282" s="271">
        <f t="shared" si="88"/>
        <v>0</v>
      </c>
      <c r="CC282" s="271">
        <f t="shared" si="89"/>
        <v>0</v>
      </c>
      <c r="CD282" s="271">
        <f t="shared" si="90"/>
        <v>0</v>
      </c>
      <c r="CE282" s="271">
        <f t="shared" si="91"/>
        <v>0</v>
      </c>
      <c r="CF282" s="271">
        <f t="shared" si="92"/>
        <v>0</v>
      </c>
      <c r="CG282" s="271">
        <f t="shared" si="93"/>
        <v>0</v>
      </c>
      <c r="CH282" s="271">
        <f t="shared" si="94"/>
        <v>0</v>
      </c>
      <c r="CI282" s="271">
        <f t="shared" si="95"/>
        <v>0</v>
      </c>
      <c r="CJ282" s="271">
        <f t="shared" si="96"/>
        <v>0</v>
      </c>
      <c r="CK282" s="271">
        <f t="shared" si="97"/>
        <v>0</v>
      </c>
    </row>
    <row r="283" spans="16:89" x14ac:dyDescent="0.25">
      <c r="P283" s="66" t="s">
        <v>622</v>
      </c>
      <c r="Q283" s="282" t="s">
        <v>11</v>
      </c>
      <c r="R283" s="66" t="s">
        <v>31</v>
      </c>
      <c r="S283" s="276" t="s">
        <v>5</v>
      </c>
      <c r="T283" s="66" t="s">
        <v>130</v>
      </c>
      <c r="U283" s="276" t="s">
        <v>103</v>
      </c>
      <c r="V283" s="276" t="s">
        <v>104</v>
      </c>
      <c r="W283" s="276" t="s">
        <v>104</v>
      </c>
      <c r="X283" s="276">
        <v>3</v>
      </c>
      <c r="Y283" s="276">
        <v>4</v>
      </c>
      <c r="Z283" s="277" t="s">
        <v>623</v>
      </c>
      <c r="AA283" s="257" t="s">
        <v>170</v>
      </c>
      <c r="AB283" s="257" t="s">
        <v>132</v>
      </c>
      <c r="AC283" s="257" t="s">
        <v>131</v>
      </c>
      <c r="AD283" s="257" t="s">
        <v>171</v>
      </c>
      <c r="AE283" s="257" t="s">
        <v>264</v>
      </c>
      <c r="AF283" s="257" t="s">
        <v>133</v>
      </c>
      <c r="AG283" s="257" t="s">
        <v>122</v>
      </c>
      <c r="AH283" s="257" t="s">
        <v>123</v>
      </c>
      <c r="AI283" s="257" t="s">
        <v>1973</v>
      </c>
      <c r="AJ283" s="257" t="s">
        <v>134</v>
      </c>
      <c r="AK283" s="257" t="s">
        <v>172</v>
      </c>
      <c r="AL283" s="257" t="s">
        <v>168</v>
      </c>
      <c r="AM283" s="87">
        <f t="shared" si="70"/>
        <v>0</v>
      </c>
      <c r="AN283" s="87">
        <f t="shared" si="71"/>
        <v>0</v>
      </c>
      <c r="AO283" s="87">
        <f t="shared" si="72"/>
        <v>0</v>
      </c>
      <c r="AP283" s="87">
        <f t="shared" si="73"/>
        <v>0</v>
      </c>
      <c r="AQ283" s="87">
        <f t="shared" si="74"/>
        <v>0</v>
      </c>
      <c r="AR283" s="87">
        <f t="shared" si="75"/>
        <v>0</v>
      </c>
      <c r="AS283" s="87">
        <f>IF(AND($AM283=1,$AN283=1,$U283="POS"),COUNTIFS($AM$113:AM283,1,$AN$113:AN283,1,$U$113:U283,"POS"),0)</f>
        <v>0</v>
      </c>
      <c r="AT283" s="87">
        <f>IF($AP283=1,COUNTIF($AP$113:AP283,1),0)</f>
        <v>0</v>
      </c>
      <c r="AU283" s="87">
        <f>IF($AO283=1,COUNTIF($AO$113:AO283,1),0)</f>
        <v>0</v>
      </c>
      <c r="AV283" s="87">
        <f t="shared" si="76"/>
        <v>0</v>
      </c>
      <c r="AW283" s="87">
        <f t="shared" si="77"/>
        <v>0</v>
      </c>
      <c r="AX283" s="87">
        <f t="shared" si="78"/>
        <v>0</v>
      </c>
      <c r="AY283" s="87">
        <f t="shared" si="79"/>
        <v>0</v>
      </c>
      <c r="AZ283" s="87">
        <f t="shared" si="80"/>
        <v>0</v>
      </c>
      <c r="BA283" s="87">
        <f t="shared" si="81"/>
        <v>0</v>
      </c>
      <c r="BB283" s="87">
        <f t="shared" si="82"/>
        <v>0</v>
      </c>
      <c r="BG283" s="84">
        <v>171</v>
      </c>
      <c r="BH283" s="267" t="s">
        <v>101</v>
      </c>
      <c r="BI283" s="268" t="s">
        <v>2192</v>
      </c>
      <c r="BJ283" s="257" t="s">
        <v>4</v>
      </c>
      <c r="BK283" s="269" t="s">
        <v>129</v>
      </c>
      <c r="BL283" s="269" t="s">
        <v>102</v>
      </c>
      <c r="BM283" s="270" t="s">
        <v>2703</v>
      </c>
      <c r="BN283" s="269" t="s">
        <v>2704</v>
      </c>
      <c r="BO283" s="269" t="s">
        <v>2705</v>
      </c>
      <c r="BP283" s="269" t="s">
        <v>257</v>
      </c>
      <c r="BQ283" s="269" t="s">
        <v>601</v>
      </c>
      <c r="BR283" s="269" t="s">
        <v>602</v>
      </c>
      <c r="BS283" s="269" t="s">
        <v>603</v>
      </c>
      <c r="BT283" s="269" t="s">
        <v>257</v>
      </c>
      <c r="BU283" s="269" t="s">
        <v>1601</v>
      </c>
      <c r="BV283" s="269" t="s">
        <v>1602</v>
      </c>
      <c r="BW283" s="271">
        <f t="shared" si="83"/>
        <v>0</v>
      </c>
      <c r="BX283" s="271">
        <f t="shared" si="84"/>
        <v>0</v>
      </c>
      <c r="BY283" s="271">
        <f t="shared" si="85"/>
        <v>0</v>
      </c>
      <c r="BZ283" s="271">
        <f t="shared" si="86"/>
        <v>0</v>
      </c>
      <c r="CA283" s="271">
        <f t="shared" si="87"/>
        <v>0</v>
      </c>
      <c r="CB283" s="271">
        <f t="shared" si="88"/>
        <v>0</v>
      </c>
      <c r="CC283" s="271">
        <f t="shared" si="89"/>
        <v>0</v>
      </c>
      <c r="CD283" s="271">
        <f t="shared" si="90"/>
        <v>0</v>
      </c>
      <c r="CE283" s="271">
        <f t="shared" si="91"/>
        <v>0</v>
      </c>
      <c r="CF283" s="271">
        <f t="shared" si="92"/>
        <v>0</v>
      </c>
      <c r="CG283" s="271">
        <f t="shared" si="93"/>
        <v>0</v>
      </c>
      <c r="CH283" s="271">
        <f t="shared" si="94"/>
        <v>0</v>
      </c>
      <c r="CI283" s="271">
        <f t="shared" si="95"/>
        <v>0</v>
      </c>
      <c r="CJ283" s="271">
        <f t="shared" si="96"/>
        <v>0</v>
      </c>
      <c r="CK283" s="271">
        <f t="shared" si="97"/>
        <v>0</v>
      </c>
    </row>
    <row r="284" spans="16:89" x14ac:dyDescent="0.25">
      <c r="P284" s="66" t="s">
        <v>624</v>
      </c>
      <c r="Q284" s="282" t="s">
        <v>11</v>
      </c>
      <c r="R284" s="66" t="s">
        <v>32</v>
      </c>
      <c r="S284" s="276" t="s">
        <v>5</v>
      </c>
      <c r="T284" s="66" t="s">
        <v>130</v>
      </c>
      <c r="U284" s="276" t="s">
        <v>103</v>
      </c>
      <c r="V284" s="276" t="s">
        <v>104</v>
      </c>
      <c r="W284" s="276" t="s">
        <v>104</v>
      </c>
      <c r="X284" s="276">
        <v>3</v>
      </c>
      <c r="Y284" s="276">
        <v>4</v>
      </c>
      <c r="Z284" s="277" t="s">
        <v>625</v>
      </c>
      <c r="AA284" s="257" t="s">
        <v>176</v>
      </c>
      <c r="AB284" s="257" t="s">
        <v>1974</v>
      </c>
      <c r="AC284" s="257" t="s">
        <v>287</v>
      </c>
      <c r="AD284" s="257" t="s">
        <v>178</v>
      </c>
      <c r="AE284" s="257" t="s">
        <v>174</v>
      </c>
      <c r="AF284" s="257" t="s">
        <v>173</v>
      </c>
      <c r="AG284" s="257" t="s">
        <v>1975</v>
      </c>
      <c r="AH284" s="257" t="s">
        <v>1976</v>
      </c>
      <c r="AI284" s="257" t="s">
        <v>145</v>
      </c>
      <c r="AJ284" s="257" t="s">
        <v>182</v>
      </c>
      <c r="AK284" s="257" t="s">
        <v>181</v>
      </c>
      <c r="AL284" s="257" t="s">
        <v>179</v>
      </c>
      <c r="AM284" s="87">
        <f t="shared" si="70"/>
        <v>0</v>
      </c>
      <c r="AN284" s="87">
        <f t="shared" si="71"/>
        <v>0</v>
      </c>
      <c r="AO284" s="87">
        <f t="shared" si="72"/>
        <v>0</v>
      </c>
      <c r="AP284" s="87">
        <f t="shared" si="73"/>
        <v>0</v>
      </c>
      <c r="AQ284" s="87">
        <f t="shared" si="74"/>
        <v>0</v>
      </c>
      <c r="AR284" s="87">
        <f t="shared" si="75"/>
        <v>0</v>
      </c>
      <c r="AS284" s="87">
        <f>IF(AND($AM284=1,$AN284=1,$U284="POS"),COUNTIFS($AM$113:AM284,1,$AN$113:AN284,1,$U$113:U284,"POS"),0)</f>
        <v>0</v>
      </c>
      <c r="AT284" s="87">
        <f>IF($AP284=1,COUNTIF($AP$113:AP284,1),0)</f>
        <v>0</v>
      </c>
      <c r="AU284" s="87">
        <f>IF($AO284=1,COUNTIF($AO$113:AO284,1),0)</f>
        <v>0</v>
      </c>
      <c r="AV284" s="87">
        <f t="shared" si="76"/>
        <v>0</v>
      </c>
      <c r="AW284" s="87">
        <f t="shared" si="77"/>
        <v>0</v>
      </c>
      <c r="AX284" s="87">
        <f t="shared" si="78"/>
        <v>0</v>
      </c>
      <c r="AY284" s="87">
        <f t="shared" si="79"/>
        <v>0</v>
      </c>
      <c r="AZ284" s="87">
        <f t="shared" si="80"/>
        <v>0</v>
      </c>
      <c r="BA284" s="87">
        <f t="shared" si="81"/>
        <v>0</v>
      </c>
      <c r="BB284" s="87">
        <f t="shared" si="82"/>
        <v>0</v>
      </c>
      <c r="BG284" s="84">
        <v>172</v>
      </c>
      <c r="BH284" s="267" t="s">
        <v>101</v>
      </c>
      <c r="BI284" s="268" t="s">
        <v>2192</v>
      </c>
      <c r="BJ284" s="257" t="s">
        <v>4</v>
      </c>
      <c r="BK284" s="269" t="s">
        <v>129</v>
      </c>
      <c r="BL284" s="269" t="s">
        <v>102</v>
      </c>
      <c r="BM284" s="270" t="s">
        <v>2706</v>
      </c>
      <c r="BN284" s="269" t="s">
        <v>2707</v>
      </c>
      <c r="BO284" s="269" t="s">
        <v>2708</v>
      </c>
      <c r="BP284" s="269" t="s">
        <v>257</v>
      </c>
      <c r="BQ284" s="269" t="s">
        <v>601</v>
      </c>
      <c r="BR284" s="269" t="s">
        <v>602</v>
      </c>
      <c r="BS284" s="269" t="s">
        <v>603</v>
      </c>
      <c r="BT284" s="269" t="s">
        <v>257</v>
      </c>
      <c r="BU284" s="269" t="s">
        <v>1601</v>
      </c>
      <c r="BV284" s="269" t="s">
        <v>1602</v>
      </c>
      <c r="BW284" s="271">
        <f t="shared" si="83"/>
        <v>0</v>
      </c>
      <c r="BX284" s="271">
        <f t="shared" si="84"/>
        <v>0</v>
      </c>
      <c r="BY284" s="271">
        <f t="shared" si="85"/>
        <v>0</v>
      </c>
      <c r="BZ284" s="271">
        <f t="shared" si="86"/>
        <v>0</v>
      </c>
      <c r="CA284" s="271">
        <f t="shared" si="87"/>
        <v>0</v>
      </c>
      <c r="CB284" s="271">
        <f t="shared" si="88"/>
        <v>0</v>
      </c>
      <c r="CC284" s="271">
        <f t="shared" si="89"/>
        <v>0</v>
      </c>
      <c r="CD284" s="271">
        <f t="shared" si="90"/>
        <v>0</v>
      </c>
      <c r="CE284" s="271">
        <f t="shared" si="91"/>
        <v>0</v>
      </c>
      <c r="CF284" s="271">
        <f t="shared" si="92"/>
        <v>0</v>
      </c>
      <c r="CG284" s="271">
        <f t="shared" si="93"/>
        <v>0</v>
      </c>
      <c r="CH284" s="271">
        <f t="shared" si="94"/>
        <v>0</v>
      </c>
      <c r="CI284" s="271">
        <f t="shared" si="95"/>
        <v>0</v>
      </c>
      <c r="CJ284" s="271">
        <f t="shared" si="96"/>
        <v>0</v>
      </c>
      <c r="CK284" s="271">
        <f t="shared" si="97"/>
        <v>0</v>
      </c>
    </row>
    <row r="285" spans="16:89" x14ac:dyDescent="0.25">
      <c r="P285" s="66" t="s">
        <v>626</v>
      </c>
      <c r="Q285" s="282" t="s">
        <v>11</v>
      </c>
      <c r="R285" s="66" t="s">
        <v>34</v>
      </c>
      <c r="S285" s="276" t="s">
        <v>5</v>
      </c>
      <c r="T285" s="66" t="s">
        <v>130</v>
      </c>
      <c r="U285" s="276" t="s">
        <v>103</v>
      </c>
      <c r="V285" s="276" t="s">
        <v>104</v>
      </c>
      <c r="W285" s="276" t="s">
        <v>104</v>
      </c>
      <c r="X285" s="276">
        <v>3</v>
      </c>
      <c r="Y285" s="276">
        <v>4</v>
      </c>
      <c r="Z285" s="277" t="s">
        <v>627</v>
      </c>
      <c r="AA285" s="257" t="s">
        <v>1977</v>
      </c>
      <c r="AB285" s="257" t="s">
        <v>1978</v>
      </c>
      <c r="AC285" s="257" t="s">
        <v>1979</v>
      </c>
      <c r="AD285" s="257" t="s">
        <v>183</v>
      </c>
      <c r="AE285" s="257" t="s">
        <v>184</v>
      </c>
      <c r="AF285" s="257" t="s">
        <v>1980</v>
      </c>
      <c r="AG285" s="257" t="s">
        <v>185</v>
      </c>
      <c r="AH285" s="257" t="s">
        <v>186</v>
      </c>
      <c r="AI285" s="257" t="s">
        <v>187</v>
      </c>
      <c r="AJ285" s="257" t="s">
        <v>188</v>
      </c>
      <c r="AK285" s="257" t="s">
        <v>1981</v>
      </c>
      <c r="AL285" s="257" t="s">
        <v>1982</v>
      </c>
      <c r="AM285" s="87">
        <f t="shared" si="70"/>
        <v>0</v>
      </c>
      <c r="AN285" s="87">
        <f t="shared" si="71"/>
        <v>0</v>
      </c>
      <c r="AO285" s="87">
        <f t="shared" si="72"/>
        <v>0</v>
      </c>
      <c r="AP285" s="87">
        <f t="shared" si="73"/>
        <v>0</v>
      </c>
      <c r="AQ285" s="87">
        <f t="shared" si="74"/>
        <v>0</v>
      </c>
      <c r="AR285" s="87">
        <f t="shared" si="75"/>
        <v>0</v>
      </c>
      <c r="AS285" s="87">
        <f>IF(AND($AM285=1,$AN285=1,$U285="POS"),COUNTIFS($AM$113:AM285,1,$AN$113:AN285,1,$U$113:U285,"POS"),0)</f>
        <v>0</v>
      </c>
      <c r="AT285" s="87">
        <f>IF($AP285=1,COUNTIF($AP$113:AP285,1),0)</f>
        <v>0</v>
      </c>
      <c r="AU285" s="87">
        <f>IF($AO285=1,COUNTIF($AO$113:AO285,1),0)</f>
        <v>0</v>
      </c>
      <c r="AV285" s="87">
        <f t="shared" si="76"/>
        <v>0</v>
      </c>
      <c r="AW285" s="87">
        <f t="shared" si="77"/>
        <v>0</v>
      </c>
      <c r="AX285" s="87">
        <f t="shared" si="78"/>
        <v>0</v>
      </c>
      <c r="AY285" s="87">
        <f t="shared" si="79"/>
        <v>0</v>
      </c>
      <c r="AZ285" s="87">
        <f t="shared" si="80"/>
        <v>0</v>
      </c>
      <c r="BA285" s="87">
        <f t="shared" si="81"/>
        <v>0</v>
      </c>
      <c r="BB285" s="87">
        <f t="shared" si="82"/>
        <v>0</v>
      </c>
      <c r="BG285" s="84">
        <v>173</v>
      </c>
      <c r="BH285" s="267" t="s">
        <v>101</v>
      </c>
      <c r="BI285" s="268" t="s">
        <v>2192</v>
      </c>
      <c r="BJ285" s="257" t="s">
        <v>4</v>
      </c>
      <c r="BK285" s="269" t="s">
        <v>129</v>
      </c>
      <c r="BL285" s="269" t="s">
        <v>102</v>
      </c>
      <c r="BM285" s="270" t="s">
        <v>2709</v>
      </c>
      <c r="BN285" s="269" t="s">
        <v>2710</v>
      </c>
      <c r="BO285" s="269" t="s">
        <v>2711</v>
      </c>
      <c r="BP285" s="269" t="s">
        <v>257</v>
      </c>
      <c r="BQ285" s="269" t="s">
        <v>601</v>
      </c>
      <c r="BR285" s="269" t="s">
        <v>602</v>
      </c>
      <c r="BS285" s="269" t="s">
        <v>603</v>
      </c>
      <c r="BT285" s="269" t="s">
        <v>257</v>
      </c>
      <c r="BU285" s="269" t="s">
        <v>1601</v>
      </c>
      <c r="BV285" s="269" t="s">
        <v>1602</v>
      </c>
      <c r="BW285" s="271">
        <f t="shared" si="83"/>
        <v>0</v>
      </c>
      <c r="BX285" s="271">
        <f t="shared" si="84"/>
        <v>0</v>
      </c>
      <c r="BY285" s="271">
        <f t="shared" si="85"/>
        <v>0</v>
      </c>
      <c r="BZ285" s="271">
        <f t="shared" si="86"/>
        <v>0</v>
      </c>
      <c r="CA285" s="271">
        <f t="shared" si="87"/>
        <v>0</v>
      </c>
      <c r="CB285" s="271">
        <f t="shared" si="88"/>
        <v>0</v>
      </c>
      <c r="CC285" s="271">
        <f t="shared" si="89"/>
        <v>0</v>
      </c>
      <c r="CD285" s="271">
        <f t="shared" si="90"/>
        <v>0</v>
      </c>
      <c r="CE285" s="271">
        <f t="shared" si="91"/>
        <v>0</v>
      </c>
      <c r="CF285" s="271">
        <f t="shared" si="92"/>
        <v>0</v>
      </c>
      <c r="CG285" s="271">
        <f t="shared" si="93"/>
        <v>0</v>
      </c>
      <c r="CH285" s="271">
        <f t="shared" si="94"/>
        <v>0</v>
      </c>
      <c r="CI285" s="271">
        <f t="shared" si="95"/>
        <v>0</v>
      </c>
      <c r="CJ285" s="271">
        <f t="shared" si="96"/>
        <v>0</v>
      </c>
      <c r="CK285" s="271">
        <f t="shared" si="97"/>
        <v>0</v>
      </c>
    </row>
    <row r="286" spans="16:89" x14ac:dyDescent="0.25">
      <c r="P286" s="66" t="s">
        <v>628</v>
      </c>
      <c r="Q286" s="282" t="s">
        <v>11</v>
      </c>
      <c r="R286" s="66" t="s">
        <v>33</v>
      </c>
      <c r="S286" s="276" t="s">
        <v>5</v>
      </c>
      <c r="T286" s="66" t="s">
        <v>155</v>
      </c>
      <c r="U286" s="276" t="s">
        <v>103</v>
      </c>
      <c r="V286" s="276" t="s">
        <v>104</v>
      </c>
      <c r="W286" s="276" t="s">
        <v>104</v>
      </c>
      <c r="X286" s="276">
        <v>3</v>
      </c>
      <c r="Y286" s="276">
        <v>4</v>
      </c>
      <c r="Z286" s="277" t="s">
        <v>629</v>
      </c>
      <c r="AA286" s="257" t="s">
        <v>188</v>
      </c>
      <c r="AB286" s="257" t="s">
        <v>1983</v>
      </c>
      <c r="AC286" s="257" t="s">
        <v>189</v>
      </c>
      <c r="AD286" s="257" t="s">
        <v>190</v>
      </c>
      <c r="AE286" s="257" t="s">
        <v>191</v>
      </c>
      <c r="AF286" s="257" t="s">
        <v>192</v>
      </c>
      <c r="AG286" s="257" t="s">
        <v>193</v>
      </c>
      <c r="AH286" s="257" t="s">
        <v>194</v>
      </c>
      <c r="AI286" s="257" t="s">
        <v>212</v>
      </c>
      <c r="AJ286" s="257" t="s">
        <v>217</v>
      </c>
      <c r="AK286" s="257" t="s">
        <v>1957</v>
      </c>
      <c r="AL286" s="257" t="s">
        <v>115</v>
      </c>
      <c r="AM286" s="87">
        <f t="shared" si="70"/>
        <v>0</v>
      </c>
      <c r="AN286" s="87">
        <f t="shared" si="71"/>
        <v>0</v>
      </c>
      <c r="AO286" s="87">
        <f t="shared" si="72"/>
        <v>0</v>
      </c>
      <c r="AP286" s="87">
        <f t="shared" si="73"/>
        <v>0</v>
      </c>
      <c r="AQ286" s="87">
        <f t="shared" si="74"/>
        <v>0</v>
      </c>
      <c r="AR286" s="87">
        <f t="shared" si="75"/>
        <v>0</v>
      </c>
      <c r="AS286" s="87">
        <f>IF(AND($AM286=1,$AN286=1,$U286="POS"),COUNTIFS($AM$113:AM286,1,$AN$113:AN286,1,$U$113:U286,"POS"),0)</f>
        <v>0</v>
      </c>
      <c r="AT286" s="87">
        <f>IF($AP286=1,COUNTIF($AP$113:AP286,1),0)</f>
        <v>0</v>
      </c>
      <c r="AU286" s="87">
        <f>IF($AO286=1,COUNTIF($AO$113:AO286,1),0)</f>
        <v>0</v>
      </c>
      <c r="AV286" s="87">
        <f t="shared" si="76"/>
        <v>0</v>
      </c>
      <c r="AW286" s="87">
        <f t="shared" si="77"/>
        <v>0</v>
      </c>
      <c r="AX286" s="87">
        <f t="shared" si="78"/>
        <v>0</v>
      </c>
      <c r="AY286" s="87">
        <f t="shared" si="79"/>
        <v>0</v>
      </c>
      <c r="AZ286" s="87">
        <f t="shared" si="80"/>
        <v>0</v>
      </c>
      <c r="BA286" s="87">
        <f t="shared" si="81"/>
        <v>0</v>
      </c>
      <c r="BB286" s="87">
        <f t="shared" si="82"/>
        <v>0</v>
      </c>
      <c r="BG286" s="84">
        <v>174</v>
      </c>
      <c r="BH286" s="267" t="s">
        <v>101</v>
      </c>
      <c r="BI286" s="268" t="s">
        <v>2192</v>
      </c>
      <c r="BJ286" s="257" t="s">
        <v>4</v>
      </c>
      <c r="BK286" s="269" t="s">
        <v>129</v>
      </c>
      <c r="BL286" s="269" t="s">
        <v>102</v>
      </c>
      <c r="BM286" s="270" t="s">
        <v>2712</v>
      </c>
      <c r="BN286" s="269" t="s">
        <v>2713</v>
      </c>
      <c r="BO286" s="269" t="s">
        <v>2714</v>
      </c>
      <c r="BP286" s="269" t="s">
        <v>257</v>
      </c>
      <c r="BQ286" s="269" t="s">
        <v>601</v>
      </c>
      <c r="BR286" s="269" t="s">
        <v>602</v>
      </c>
      <c r="BS286" s="269" t="s">
        <v>603</v>
      </c>
      <c r="BT286" s="269" t="s">
        <v>257</v>
      </c>
      <c r="BU286" s="269" t="s">
        <v>1601</v>
      </c>
      <c r="BV286" s="269" t="s">
        <v>1602</v>
      </c>
      <c r="BW286" s="271">
        <f t="shared" si="83"/>
        <v>0</v>
      </c>
      <c r="BX286" s="271">
        <f t="shared" si="84"/>
        <v>0</v>
      </c>
      <c r="BY286" s="271">
        <f t="shared" si="85"/>
        <v>0</v>
      </c>
      <c r="BZ286" s="271">
        <f t="shared" si="86"/>
        <v>0</v>
      </c>
      <c r="CA286" s="271">
        <f t="shared" si="87"/>
        <v>0</v>
      </c>
      <c r="CB286" s="271">
        <f t="shared" si="88"/>
        <v>0</v>
      </c>
      <c r="CC286" s="271">
        <f t="shared" si="89"/>
        <v>0</v>
      </c>
      <c r="CD286" s="271">
        <f t="shared" si="90"/>
        <v>0</v>
      </c>
      <c r="CE286" s="271">
        <f t="shared" si="91"/>
        <v>0</v>
      </c>
      <c r="CF286" s="271">
        <f t="shared" si="92"/>
        <v>0</v>
      </c>
      <c r="CG286" s="271">
        <f t="shared" si="93"/>
        <v>0</v>
      </c>
      <c r="CH286" s="271">
        <f t="shared" si="94"/>
        <v>0</v>
      </c>
      <c r="CI286" s="271">
        <f t="shared" si="95"/>
        <v>0</v>
      </c>
      <c r="CJ286" s="271">
        <f t="shared" si="96"/>
        <v>0</v>
      </c>
      <c r="CK286" s="271">
        <f t="shared" si="97"/>
        <v>0</v>
      </c>
    </row>
    <row r="287" spans="16:89" x14ac:dyDescent="0.25">
      <c r="P287" s="66" t="s">
        <v>630</v>
      </c>
      <c r="Q287" s="282" t="s">
        <v>11</v>
      </c>
      <c r="R287" s="66" t="s">
        <v>160</v>
      </c>
      <c r="S287" s="276" t="s">
        <v>5</v>
      </c>
      <c r="T287" s="66" t="s">
        <v>109</v>
      </c>
      <c r="U287" s="276" t="s">
        <v>103</v>
      </c>
      <c r="V287" s="276" t="s">
        <v>104</v>
      </c>
      <c r="W287" s="276" t="s">
        <v>104</v>
      </c>
      <c r="X287" s="276">
        <v>3</v>
      </c>
      <c r="Y287" s="276">
        <v>4</v>
      </c>
      <c r="Z287" s="277" t="s">
        <v>631</v>
      </c>
      <c r="AA287" s="257" t="s">
        <v>273</v>
      </c>
      <c r="AB287" s="257" t="s">
        <v>196</v>
      </c>
      <c r="AC287" s="257" t="s">
        <v>274</v>
      </c>
      <c r="AD287" s="257" t="s">
        <v>275</v>
      </c>
      <c r="AE287" s="257" t="s">
        <v>276</v>
      </c>
      <c r="AF287" s="257" t="s">
        <v>1984</v>
      </c>
      <c r="AG287" s="257" t="s">
        <v>195</v>
      </c>
      <c r="AH287" s="257" t="s">
        <v>1985</v>
      </c>
      <c r="AI287" s="257" t="s">
        <v>1986</v>
      </c>
      <c r="AJ287" s="257" t="s">
        <v>1987</v>
      </c>
      <c r="AK287" s="257" t="s">
        <v>1988</v>
      </c>
      <c r="AL287" s="257" t="s">
        <v>1989</v>
      </c>
      <c r="AM287" s="87">
        <f t="shared" si="70"/>
        <v>0</v>
      </c>
      <c r="AN287" s="87">
        <f t="shared" si="71"/>
        <v>0</v>
      </c>
      <c r="AO287" s="87">
        <f t="shared" si="72"/>
        <v>0</v>
      </c>
      <c r="AP287" s="87">
        <f t="shared" si="73"/>
        <v>0</v>
      </c>
      <c r="AQ287" s="87">
        <f t="shared" si="74"/>
        <v>0</v>
      </c>
      <c r="AR287" s="87">
        <f t="shared" si="75"/>
        <v>0</v>
      </c>
      <c r="AS287" s="87">
        <f>IF(AND($AM287=1,$AN287=1,$U287="POS"),COUNTIFS($AM$113:AM287,1,$AN$113:AN287,1,$U$113:U287,"POS"),0)</f>
        <v>0</v>
      </c>
      <c r="AT287" s="87">
        <f>IF($AP287=1,COUNTIF($AP$113:AP287,1),0)</f>
        <v>0</v>
      </c>
      <c r="AU287" s="87">
        <f>IF($AO287=1,COUNTIF($AO$113:AO287,1),0)</f>
        <v>0</v>
      </c>
      <c r="AV287" s="87">
        <f t="shared" si="76"/>
        <v>0</v>
      </c>
      <c r="AW287" s="87">
        <f t="shared" si="77"/>
        <v>0</v>
      </c>
      <c r="AX287" s="87">
        <f t="shared" si="78"/>
        <v>0</v>
      </c>
      <c r="AY287" s="87">
        <f t="shared" si="79"/>
        <v>0</v>
      </c>
      <c r="AZ287" s="87">
        <f t="shared" si="80"/>
        <v>0</v>
      </c>
      <c r="BA287" s="87">
        <f t="shared" si="81"/>
        <v>0</v>
      </c>
      <c r="BB287" s="87">
        <f t="shared" si="82"/>
        <v>0</v>
      </c>
      <c r="BG287" s="84">
        <v>175</v>
      </c>
      <c r="BH287" s="267" t="s">
        <v>101</v>
      </c>
      <c r="BI287" s="268" t="s">
        <v>2192</v>
      </c>
      <c r="BJ287" s="257" t="s">
        <v>4</v>
      </c>
      <c r="BK287" s="269" t="s">
        <v>129</v>
      </c>
      <c r="BL287" s="269" t="s">
        <v>102</v>
      </c>
      <c r="BM287" s="270" t="s">
        <v>2715</v>
      </c>
      <c r="BN287" s="269" t="s">
        <v>2716</v>
      </c>
      <c r="BO287" s="269" t="s">
        <v>2717</v>
      </c>
      <c r="BP287" s="269" t="s">
        <v>257</v>
      </c>
      <c r="BQ287" s="269" t="s">
        <v>601</v>
      </c>
      <c r="BR287" s="269" t="s">
        <v>602</v>
      </c>
      <c r="BS287" s="269" t="s">
        <v>603</v>
      </c>
      <c r="BT287" s="269" t="s">
        <v>257</v>
      </c>
      <c r="BU287" s="269" t="s">
        <v>1601</v>
      </c>
      <c r="BV287" s="269" t="s">
        <v>1602</v>
      </c>
      <c r="BW287" s="271">
        <f t="shared" si="83"/>
        <v>0</v>
      </c>
      <c r="BX287" s="271">
        <f t="shared" si="84"/>
        <v>0</v>
      </c>
      <c r="BY287" s="271">
        <f t="shared" si="85"/>
        <v>0</v>
      </c>
      <c r="BZ287" s="271">
        <f t="shared" si="86"/>
        <v>0</v>
      </c>
      <c r="CA287" s="271">
        <f t="shared" si="87"/>
        <v>0</v>
      </c>
      <c r="CB287" s="271">
        <f t="shared" si="88"/>
        <v>0</v>
      </c>
      <c r="CC287" s="271">
        <f t="shared" si="89"/>
        <v>0</v>
      </c>
      <c r="CD287" s="271">
        <f t="shared" si="90"/>
        <v>0</v>
      </c>
      <c r="CE287" s="271">
        <f t="shared" si="91"/>
        <v>0</v>
      </c>
      <c r="CF287" s="271">
        <f t="shared" si="92"/>
        <v>0</v>
      </c>
      <c r="CG287" s="271">
        <f t="shared" si="93"/>
        <v>0</v>
      </c>
      <c r="CH287" s="271">
        <f t="shared" si="94"/>
        <v>0</v>
      </c>
      <c r="CI287" s="271">
        <f t="shared" si="95"/>
        <v>0</v>
      </c>
      <c r="CJ287" s="271">
        <f t="shared" si="96"/>
        <v>0</v>
      </c>
      <c r="CK287" s="271">
        <f t="shared" si="97"/>
        <v>0</v>
      </c>
    </row>
    <row r="288" spans="16:89" x14ac:dyDescent="0.25">
      <c r="P288" s="66" t="s">
        <v>632</v>
      </c>
      <c r="Q288" s="282" t="s">
        <v>11</v>
      </c>
      <c r="R288" s="66" t="s">
        <v>161</v>
      </c>
      <c r="S288" s="276" t="s">
        <v>5</v>
      </c>
      <c r="T288" s="66" t="s">
        <v>130</v>
      </c>
      <c r="U288" s="276" t="s">
        <v>103</v>
      </c>
      <c r="V288" s="276" t="s">
        <v>104</v>
      </c>
      <c r="W288" s="276" t="s">
        <v>104</v>
      </c>
      <c r="X288" s="276">
        <v>3</v>
      </c>
      <c r="Y288" s="276">
        <v>4</v>
      </c>
      <c r="Z288" s="277" t="s">
        <v>633</v>
      </c>
      <c r="AA288" s="257" t="s">
        <v>1990</v>
      </c>
      <c r="AB288" s="257" t="s">
        <v>1991</v>
      </c>
      <c r="AC288" s="257" t="s">
        <v>1992</v>
      </c>
      <c r="AD288" s="257" t="s">
        <v>1993</v>
      </c>
      <c r="AE288" s="257" t="s">
        <v>197</v>
      </c>
      <c r="AF288" s="257" t="s">
        <v>280</v>
      </c>
      <c r="AG288" s="257" t="s">
        <v>1994</v>
      </c>
      <c r="AH288" s="257" t="s">
        <v>1995</v>
      </c>
      <c r="AI288" s="257" t="s">
        <v>281</v>
      </c>
      <c r="AJ288" s="257" t="s">
        <v>1996</v>
      </c>
      <c r="AK288" s="257" t="s">
        <v>1997</v>
      </c>
      <c r="AL288" s="257" t="s">
        <v>279</v>
      </c>
      <c r="AM288" s="87">
        <f t="shared" si="70"/>
        <v>0</v>
      </c>
      <c r="AN288" s="87">
        <f t="shared" si="71"/>
        <v>0</v>
      </c>
      <c r="AO288" s="87">
        <f t="shared" si="72"/>
        <v>0</v>
      </c>
      <c r="AP288" s="87">
        <f t="shared" si="73"/>
        <v>0</v>
      </c>
      <c r="AQ288" s="87">
        <f t="shared" si="74"/>
        <v>0</v>
      </c>
      <c r="AR288" s="87">
        <f t="shared" si="75"/>
        <v>0</v>
      </c>
      <c r="AS288" s="87">
        <f>IF(AND($AM288=1,$AN288=1,$U288="POS"),COUNTIFS($AM$113:AM288,1,$AN$113:AN288,1,$U$113:U288,"POS"),0)</f>
        <v>0</v>
      </c>
      <c r="AT288" s="87">
        <f>IF($AP288=1,COUNTIF($AP$113:AP288,1),0)</f>
        <v>0</v>
      </c>
      <c r="AU288" s="87">
        <f>IF($AO288=1,COUNTIF($AO$113:AO288,1),0)</f>
        <v>0</v>
      </c>
      <c r="AV288" s="87">
        <f t="shared" si="76"/>
        <v>0</v>
      </c>
      <c r="AW288" s="87">
        <f t="shared" si="77"/>
        <v>0</v>
      </c>
      <c r="AX288" s="87">
        <f t="shared" si="78"/>
        <v>0</v>
      </c>
      <c r="AY288" s="87">
        <f t="shared" si="79"/>
        <v>0</v>
      </c>
      <c r="AZ288" s="87">
        <f t="shared" si="80"/>
        <v>0</v>
      </c>
      <c r="BA288" s="87">
        <f t="shared" si="81"/>
        <v>0</v>
      </c>
      <c r="BB288" s="87">
        <f t="shared" si="82"/>
        <v>0</v>
      </c>
      <c r="BG288" s="84">
        <v>176</v>
      </c>
      <c r="BH288" s="267" t="s">
        <v>101</v>
      </c>
      <c r="BI288" s="268" t="s">
        <v>2192</v>
      </c>
      <c r="BJ288" s="257" t="s">
        <v>4</v>
      </c>
      <c r="BK288" s="269" t="s">
        <v>129</v>
      </c>
      <c r="BL288" s="269" t="s">
        <v>102</v>
      </c>
      <c r="BM288" s="270" t="s">
        <v>2718</v>
      </c>
      <c r="BN288" s="269" t="s">
        <v>2719</v>
      </c>
      <c r="BO288" s="269" t="s">
        <v>2720</v>
      </c>
      <c r="BP288" s="269" t="s">
        <v>257</v>
      </c>
      <c r="BQ288" s="269" t="s">
        <v>601</v>
      </c>
      <c r="BR288" s="269" t="s">
        <v>602</v>
      </c>
      <c r="BS288" s="269" t="s">
        <v>603</v>
      </c>
      <c r="BT288" s="269" t="s">
        <v>257</v>
      </c>
      <c r="BU288" s="269" t="s">
        <v>1601</v>
      </c>
      <c r="BV288" s="269" t="s">
        <v>1602</v>
      </c>
      <c r="BW288" s="271">
        <f t="shared" si="83"/>
        <v>0</v>
      </c>
      <c r="BX288" s="271">
        <f t="shared" si="84"/>
        <v>0</v>
      </c>
      <c r="BY288" s="271">
        <f t="shared" si="85"/>
        <v>0</v>
      </c>
      <c r="BZ288" s="271">
        <f t="shared" si="86"/>
        <v>0</v>
      </c>
      <c r="CA288" s="271">
        <f t="shared" si="87"/>
        <v>0</v>
      </c>
      <c r="CB288" s="271">
        <f t="shared" si="88"/>
        <v>0</v>
      </c>
      <c r="CC288" s="271">
        <f t="shared" si="89"/>
        <v>0</v>
      </c>
      <c r="CD288" s="271">
        <f t="shared" si="90"/>
        <v>0</v>
      </c>
      <c r="CE288" s="271">
        <f t="shared" si="91"/>
        <v>0</v>
      </c>
      <c r="CF288" s="271">
        <f t="shared" si="92"/>
        <v>0</v>
      </c>
      <c r="CG288" s="271">
        <f t="shared" si="93"/>
        <v>0</v>
      </c>
      <c r="CH288" s="271">
        <f t="shared" si="94"/>
        <v>0</v>
      </c>
      <c r="CI288" s="271">
        <f t="shared" si="95"/>
        <v>0</v>
      </c>
      <c r="CJ288" s="271">
        <f t="shared" si="96"/>
        <v>0</v>
      </c>
      <c r="CK288" s="271">
        <f t="shared" si="97"/>
        <v>0</v>
      </c>
    </row>
    <row r="289" spans="16:89" x14ac:dyDescent="0.25">
      <c r="P289" s="66" t="s">
        <v>634</v>
      </c>
      <c r="Q289" s="282" t="s">
        <v>11</v>
      </c>
      <c r="R289" s="66" t="s">
        <v>169</v>
      </c>
      <c r="S289" s="276" t="s">
        <v>5</v>
      </c>
      <c r="T289" s="66" t="s">
        <v>130</v>
      </c>
      <c r="U289" s="276" t="s">
        <v>103</v>
      </c>
      <c r="V289" s="276" t="s">
        <v>104</v>
      </c>
      <c r="W289" s="276" t="s">
        <v>104</v>
      </c>
      <c r="X289" s="276">
        <v>3</v>
      </c>
      <c r="Y289" s="276">
        <v>4</v>
      </c>
      <c r="Z289" s="277" t="s">
        <v>635</v>
      </c>
      <c r="AA289" s="257" t="s">
        <v>284</v>
      </c>
      <c r="AB289" s="257" t="s">
        <v>1998</v>
      </c>
      <c r="AC289" s="257" t="s">
        <v>220</v>
      </c>
      <c r="AD289" s="257" t="s">
        <v>227</v>
      </c>
      <c r="AE289" s="257" t="s">
        <v>288</v>
      </c>
      <c r="AF289" s="257" t="s">
        <v>285</v>
      </c>
      <c r="AG289" s="257" t="s">
        <v>1997</v>
      </c>
      <c r="AH289" s="257" t="s">
        <v>1999</v>
      </c>
      <c r="AI289" s="257" t="s">
        <v>2000</v>
      </c>
      <c r="AJ289" s="257" t="s">
        <v>286</v>
      </c>
      <c r="AK289" s="257" t="s">
        <v>2001</v>
      </c>
      <c r="AL289" s="257" t="s">
        <v>180</v>
      </c>
      <c r="AM289" s="87">
        <f t="shared" si="70"/>
        <v>0</v>
      </c>
      <c r="AN289" s="87">
        <f t="shared" si="71"/>
        <v>0</v>
      </c>
      <c r="AO289" s="87">
        <f t="shared" si="72"/>
        <v>0</v>
      </c>
      <c r="AP289" s="87">
        <f t="shared" si="73"/>
        <v>0</v>
      </c>
      <c r="AQ289" s="87">
        <f t="shared" si="74"/>
        <v>0</v>
      </c>
      <c r="AR289" s="87">
        <f t="shared" si="75"/>
        <v>0</v>
      </c>
      <c r="AS289" s="87">
        <f>IF(AND($AM289=1,$AN289=1,$U289="POS"),COUNTIFS($AM$113:AM289,1,$AN$113:AN289,1,$U$113:U289,"POS"),0)</f>
        <v>0</v>
      </c>
      <c r="AT289" s="87">
        <f>IF($AP289=1,COUNTIF($AP$113:AP289,1),0)</f>
        <v>0</v>
      </c>
      <c r="AU289" s="87">
        <f>IF($AO289=1,COUNTIF($AO$113:AO289,1),0)</f>
        <v>0</v>
      </c>
      <c r="AV289" s="87">
        <f t="shared" si="76"/>
        <v>0</v>
      </c>
      <c r="AW289" s="87">
        <f t="shared" si="77"/>
        <v>0</v>
      </c>
      <c r="AX289" s="87">
        <f t="shared" si="78"/>
        <v>0</v>
      </c>
      <c r="AY289" s="87">
        <f t="shared" si="79"/>
        <v>0</v>
      </c>
      <c r="AZ289" s="87">
        <f t="shared" si="80"/>
        <v>0</v>
      </c>
      <c r="BA289" s="87">
        <f t="shared" si="81"/>
        <v>0</v>
      </c>
      <c r="BB289" s="87">
        <f t="shared" si="82"/>
        <v>0</v>
      </c>
      <c r="BG289" s="84">
        <v>177</v>
      </c>
      <c r="BH289" s="267" t="s">
        <v>101</v>
      </c>
      <c r="BI289" s="268" t="s">
        <v>2192</v>
      </c>
      <c r="BJ289" s="257" t="s">
        <v>4</v>
      </c>
      <c r="BK289" s="269" t="s">
        <v>129</v>
      </c>
      <c r="BL289" s="269" t="s">
        <v>102</v>
      </c>
      <c r="BM289" s="270" t="s">
        <v>2721</v>
      </c>
      <c r="BN289" s="269" t="s">
        <v>2722</v>
      </c>
      <c r="BO289" s="269" t="s">
        <v>2723</v>
      </c>
      <c r="BP289" s="269" t="s">
        <v>257</v>
      </c>
      <c r="BQ289" s="269" t="s">
        <v>601</v>
      </c>
      <c r="BR289" s="269" t="s">
        <v>602</v>
      </c>
      <c r="BS289" s="269" t="s">
        <v>603</v>
      </c>
      <c r="BT289" s="269" t="s">
        <v>257</v>
      </c>
      <c r="BU289" s="269" t="s">
        <v>1601</v>
      </c>
      <c r="BV289" s="269" t="s">
        <v>1602</v>
      </c>
      <c r="BW289" s="271">
        <f t="shared" si="83"/>
        <v>0</v>
      </c>
      <c r="BX289" s="271">
        <f t="shared" si="84"/>
        <v>0</v>
      </c>
      <c r="BY289" s="271">
        <f t="shared" si="85"/>
        <v>0</v>
      </c>
      <c r="BZ289" s="271">
        <f t="shared" si="86"/>
        <v>0</v>
      </c>
      <c r="CA289" s="271">
        <f t="shared" si="87"/>
        <v>0</v>
      </c>
      <c r="CB289" s="271">
        <f t="shared" si="88"/>
        <v>0</v>
      </c>
      <c r="CC289" s="271">
        <f t="shared" si="89"/>
        <v>0</v>
      </c>
      <c r="CD289" s="271">
        <f t="shared" si="90"/>
        <v>0</v>
      </c>
      <c r="CE289" s="271">
        <f t="shared" si="91"/>
        <v>0</v>
      </c>
      <c r="CF289" s="271">
        <f t="shared" si="92"/>
        <v>0</v>
      </c>
      <c r="CG289" s="271">
        <f t="shared" si="93"/>
        <v>0</v>
      </c>
      <c r="CH289" s="271">
        <f t="shared" si="94"/>
        <v>0</v>
      </c>
      <c r="CI289" s="271">
        <f t="shared" si="95"/>
        <v>0</v>
      </c>
      <c r="CJ289" s="271">
        <f t="shared" si="96"/>
        <v>0</v>
      </c>
      <c r="CK289" s="271">
        <f t="shared" si="97"/>
        <v>0</v>
      </c>
    </row>
    <row r="290" spans="16:89" x14ac:dyDescent="0.25">
      <c r="P290" s="66" t="s">
        <v>636</v>
      </c>
      <c r="Q290" s="282" t="s">
        <v>11</v>
      </c>
      <c r="R290" s="66" t="s">
        <v>175</v>
      </c>
      <c r="S290" s="276" t="s">
        <v>5</v>
      </c>
      <c r="T290" s="66" t="s">
        <v>102</v>
      </c>
      <c r="U290" s="276" t="s">
        <v>103</v>
      </c>
      <c r="V290" s="276" t="s">
        <v>104</v>
      </c>
      <c r="W290" s="276" t="s">
        <v>104</v>
      </c>
      <c r="X290" s="276">
        <v>3</v>
      </c>
      <c r="Y290" s="276">
        <v>4</v>
      </c>
      <c r="Z290" s="277" t="s">
        <v>637</v>
      </c>
      <c r="AA290" s="257" t="s">
        <v>209</v>
      </c>
      <c r="AB290" s="257" t="s">
        <v>292</v>
      </c>
      <c r="AC290" s="257" t="s">
        <v>2002</v>
      </c>
      <c r="AD290" s="257" t="s">
        <v>291</v>
      </c>
      <c r="AE290" s="257" t="s">
        <v>2003</v>
      </c>
      <c r="AF290" s="257" t="s">
        <v>210</v>
      </c>
      <c r="AG290" s="257" t="s">
        <v>2004</v>
      </c>
      <c r="AH290" s="257" t="s">
        <v>2005</v>
      </c>
      <c r="AI290" s="257" t="s">
        <v>2006</v>
      </c>
      <c r="AJ290" s="257" t="s">
        <v>2007</v>
      </c>
      <c r="AK290" s="257" t="s">
        <v>2008</v>
      </c>
      <c r="AL290" s="257" t="s">
        <v>2009</v>
      </c>
      <c r="AM290" s="87">
        <f t="shared" si="70"/>
        <v>0</v>
      </c>
      <c r="AN290" s="87">
        <f t="shared" si="71"/>
        <v>0</v>
      </c>
      <c r="AO290" s="87">
        <f t="shared" si="72"/>
        <v>0</v>
      </c>
      <c r="AP290" s="87">
        <f t="shared" si="73"/>
        <v>0</v>
      </c>
      <c r="AQ290" s="87">
        <f t="shared" si="74"/>
        <v>0</v>
      </c>
      <c r="AR290" s="87">
        <f t="shared" si="75"/>
        <v>0</v>
      </c>
      <c r="AS290" s="87">
        <f>IF(AND($AM290=1,$AN290=1,$U290="POS"),COUNTIFS($AM$113:AM290,1,$AN$113:AN290,1,$U$113:U290,"POS"),0)</f>
        <v>0</v>
      </c>
      <c r="AT290" s="87">
        <f>IF($AP290=1,COUNTIF($AP$113:AP290,1),0)</f>
        <v>0</v>
      </c>
      <c r="AU290" s="87">
        <f>IF($AO290=1,COUNTIF($AO$113:AO290,1),0)</f>
        <v>0</v>
      </c>
      <c r="AV290" s="87">
        <f t="shared" si="76"/>
        <v>0</v>
      </c>
      <c r="AW290" s="87">
        <f t="shared" si="77"/>
        <v>0</v>
      </c>
      <c r="AX290" s="87">
        <f t="shared" si="78"/>
        <v>0</v>
      </c>
      <c r="AY290" s="87">
        <f t="shared" si="79"/>
        <v>0</v>
      </c>
      <c r="AZ290" s="87">
        <f t="shared" si="80"/>
        <v>0</v>
      </c>
      <c r="BA290" s="87">
        <f t="shared" si="81"/>
        <v>0</v>
      </c>
      <c r="BB290" s="87">
        <f t="shared" si="82"/>
        <v>0</v>
      </c>
      <c r="BG290" s="84">
        <v>178</v>
      </c>
      <c r="BH290" s="267" t="s">
        <v>101</v>
      </c>
      <c r="BI290" s="268" t="s">
        <v>2192</v>
      </c>
      <c r="BJ290" s="257" t="s">
        <v>4</v>
      </c>
      <c r="BK290" s="269" t="s">
        <v>129</v>
      </c>
      <c r="BL290" s="269" t="s">
        <v>102</v>
      </c>
      <c r="BM290" s="270" t="s">
        <v>2724</v>
      </c>
      <c r="BN290" s="269" t="s">
        <v>2725</v>
      </c>
      <c r="BO290" s="269" t="s">
        <v>2726</v>
      </c>
      <c r="BP290" s="269" t="s">
        <v>257</v>
      </c>
      <c r="BQ290" s="269" t="s">
        <v>601</v>
      </c>
      <c r="BR290" s="269" t="s">
        <v>602</v>
      </c>
      <c r="BS290" s="269" t="s">
        <v>603</v>
      </c>
      <c r="BT290" s="269" t="s">
        <v>257</v>
      </c>
      <c r="BU290" s="269" t="s">
        <v>1601</v>
      </c>
      <c r="BV290" s="269" t="s">
        <v>1602</v>
      </c>
      <c r="BW290" s="271">
        <f t="shared" si="83"/>
        <v>0</v>
      </c>
      <c r="BX290" s="271">
        <f t="shared" si="84"/>
        <v>0</v>
      </c>
      <c r="BY290" s="271">
        <f t="shared" si="85"/>
        <v>0</v>
      </c>
      <c r="BZ290" s="271">
        <f t="shared" si="86"/>
        <v>0</v>
      </c>
      <c r="CA290" s="271">
        <f t="shared" si="87"/>
        <v>0</v>
      </c>
      <c r="CB290" s="271">
        <f t="shared" si="88"/>
        <v>0</v>
      </c>
      <c r="CC290" s="271">
        <f t="shared" si="89"/>
        <v>0</v>
      </c>
      <c r="CD290" s="271">
        <f t="shared" si="90"/>
        <v>0</v>
      </c>
      <c r="CE290" s="271">
        <f t="shared" si="91"/>
        <v>0</v>
      </c>
      <c r="CF290" s="271">
        <f t="shared" si="92"/>
        <v>0</v>
      </c>
      <c r="CG290" s="271">
        <f t="shared" si="93"/>
        <v>0</v>
      </c>
      <c r="CH290" s="271">
        <f t="shared" si="94"/>
        <v>0</v>
      </c>
      <c r="CI290" s="271">
        <f t="shared" si="95"/>
        <v>0</v>
      </c>
      <c r="CJ290" s="271">
        <f t="shared" si="96"/>
        <v>0</v>
      </c>
      <c r="CK290" s="271">
        <f t="shared" si="97"/>
        <v>0</v>
      </c>
    </row>
    <row r="291" spans="16:89" x14ac:dyDescent="0.25">
      <c r="P291" s="66" t="s">
        <v>638</v>
      </c>
      <c r="Q291" s="282" t="s">
        <v>11</v>
      </c>
      <c r="R291" s="66" t="s">
        <v>213</v>
      </c>
      <c r="S291" s="276" t="s">
        <v>5</v>
      </c>
      <c r="T291" s="66" t="s">
        <v>102</v>
      </c>
      <c r="U291" s="276" t="s">
        <v>103</v>
      </c>
      <c r="V291" s="276" t="s">
        <v>104</v>
      </c>
      <c r="W291" s="276" t="s">
        <v>104</v>
      </c>
      <c r="X291" s="276">
        <v>3</v>
      </c>
      <c r="Y291" s="276">
        <v>4</v>
      </c>
      <c r="Z291" s="277" t="s">
        <v>639</v>
      </c>
      <c r="AA291" s="257" t="s">
        <v>214</v>
      </c>
      <c r="AB291" s="257" t="s">
        <v>2010</v>
      </c>
      <c r="AC291" s="257" t="s">
        <v>215</v>
      </c>
      <c r="AD291" s="257" t="s">
        <v>2011</v>
      </c>
      <c r="AE291" s="257" t="s">
        <v>2012</v>
      </c>
      <c r="AF291" s="257" t="s">
        <v>2013</v>
      </c>
      <c r="AG291" s="257" t="s">
        <v>2014</v>
      </c>
      <c r="AH291" s="257" t="s">
        <v>2015</v>
      </c>
      <c r="AI291" s="257" t="s">
        <v>125</v>
      </c>
      <c r="AJ291" s="257" t="s">
        <v>2016</v>
      </c>
      <c r="AK291" s="257" t="s">
        <v>2017</v>
      </c>
      <c r="AL291" s="257" t="s">
        <v>2018</v>
      </c>
      <c r="AM291" s="87">
        <f t="shared" si="70"/>
        <v>0</v>
      </c>
      <c r="AN291" s="87">
        <f t="shared" si="71"/>
        <v>0</v>
      </c>
      <c r="AO291" s="87">
        <f t="shared" si="72"/>
        <v>0</v>
      </c>
      <c r="AP291" s="87">
        <f t="shared" si="73"/>
        <v>0</v>
      </c>
      <c r="AQ291" s="87">
        <f t="shared" si="74"/>
        <v>0</v>
      </c>
      <c r="AR291" s="87">
        <f t="shared" si="75"/>
        <v>0</v>
      </c>
      <c r="AS291" s="87">
        <f>IF(AND($AM291=1,$AN291=1,$U291="POS"),COUNTIFS($AM$113:AM291,1,$AN$113:AN291,1,$U$113:U291,"POS"),0)</f>
        <v>0</v>
      </c>
      <c r="AT291" s="87">
        <f>IF($AP291=1,COUNTIF($AP$113:AP291,1),0)</f>
        <v>0</v>
      </c>
      <c r="AU291" s="87">
        <f>IF($AO291=1,COUNTIF($AO$113:AO291,1),0)</f>
        <v>0</v>
      </c>
      <c r="AV291" s="87">
        <f t="shared" si="76"/>
        <v>0</v>
      </c>
      <c r="AW291" s="87">
        <f t="shared" si="77"/>
        <v>0</v>
      </c>
      <c r="AX291" s="87">
        <f t="shared" si="78"/>
        <v>0</v>
      </c>
      <c r="AY291" s="87">
        <f t="shared" si="79"/>
        <v>0</v>
      </c>
      <c r="AZ291" s="87">
        <f t="shared" si="80"/>
        <v>0</v>
      </c>
      <c r="BA291" s="87">
        <f t="shared" si="81"/>
        <v>0</v>
      </c>
      <c r="BB291" s="87">
        <f t="shared" si="82"/>
        <v>0</v>
      </c>
      <c r="BG291" s="84">
        <v>179</v>
      </c>
      <c r="BH291" s="267" t="s">
        <v>101</v>
      </c>
      <c r="BI291" s="268" t="s">
        <v>2192</v>
      </c>
      <c r="BJ291" s="257" t="s">
        <v>4</v>
      </c>
      <c r="BK291" s="269" t="s">
        <v>129</v>
      </c>
      <c r="BL291" s="269" t="s">
        <v>102</v>
      </c>
      <c r="BM291" s="270" t="s">
        <v>2727</v>
      </c>
      <c r="BN291" s="269" t="s">
        <v>2728</v>
      </c>
      <c r="BO291" s="269" t="s">
        <v>2729</v>
      </c>
      <c r="BP291" s="269" t="s">
        <v>257</v>
      </c>
      <c r="BQ291" s="269" t="s">
        <v>601</v>
      </c>
      <c r="BR291" s="269" t="s">
        <v>602</v>
      </c>
      <c r="BS291" s="269" t="s">
        <v>603</v>
      </c>
      <c r="BT291" s="269" t="s">
        <v>257</v>
      </c>
      <c r="BU291" s="269" t="s">
        <v>1601</v>
      </c>
      <c r="BV291" s="269" t="s">
        <v>1602</v>
      </c>
      <c r="BW291" s="271">
        <f t="shared" si="83"/>
        <v>0</v>
      </c>
      <c r="BX291" s="271">
        <f t="shared" si="84"/>
        <v>0</v>
      </c>
      <c r="BY291" s="271">
        <f t="shared" si="85"/>
        <v>0</v>
      </c>
      <c r="BZ291" s="271">
        <f t="shared" si="86"/>
        <v>0</v>
      </c>
      <c r="CA291" s="271">
        <f t="shared" si="87"/>
        <v>0</v>
      </c>
      <c r="CB291" s="271">
        <f t="shared" si="88"/>
        <v>0</v>
      </c>
      <c r="CC291" s="271">
        <f t="shared" si="89"/>
        <v>0</v>
      </c>
      <c r="CD291" s="271">
        <f t="shared" si="90"/>
        <v>0</v>
      </c>
      <c r="CE291" s="271">
        <f t="shared" si="91"/>
        <v>0</v>
      </c>
      <c r="CF291" s="271">
        <f t="shared" si="92"/>
        <v>0</v>
      </c>
      <c r="CG291" s="271">
        <f t="shared" si="93"/>
        <v>0</v>
      </c>
      <c r="CH291" s="271">
        <f t="shared" si="94"/>
        <v>0</v>
      </c>
      <c r="CI291" s="271">
        <f t="shared" si="95"/>
        <v>0</v>
      </c>
      <c r="CJ291" s="271">
        <f t="shared" si="96"/>
        <v>0</v>
      </c>
      <c r="CK291" s="271">
        <f t="shared" si="97"/>
        <v>0</v>
      </c>
    </row>
    <row r="292" spans="16:89" x14ac:dyDescent="0.25">
      <c r="P292" s="66" t="s">
        <v>640</v>
      </c>
      <c r="Q292" s="282" t="s">
        <v>11</v>
      </c>
      <c r="R292" s="66" t="s">
        <v>216</v>
      </c>
      <c r="S292" s="276" t="s">
        <v>5</v>
      </c>
      <c r="T292" s="66" t="s">
        <v>102</v>
      </c>
      <c r="U292" s="276" t="s">
        <v>103</v>
      </c>
      <c r="V292" s="276" t="s">
        <v>104</v>
      </c>
      <c r="W292" s="276" t="s">
        <v>104</v>
      </c>
      <c r="X292" s="276">
        <v>3</v>
      </c>
      <c r="Y292" s="276">
        <v>4</v>
      </c>
      <c r="Z292" s="277" t="s">
        <v>641</v>
      </c>
      <c r="AA292" s="257" t="s">
        <v>2019</v>
      </c>
      <c r="AB292" s="257" t="s">
        <v>471</v>
      </c>
      <c r="AC292" s="257" t="s">
        <v>2020</v>
      </c>
      <c r="AD292" s="257" t="s">
        <v>1955</v>
      </c>
      <c r="AE292" s="257" t="s">
        <v>1954</v>
      </c>
      <c r="AF292" s="257" t="s">
        <v>151</v>
      </c>
      <c r="AG292" s="257" t="s">
        <v>147</v>
      </c>
      <c r="AH292" s="257" t="s">
        <v>2021</v>
      </c>
      <c r="AI292" s="257" t="s">
        <v>2022</v>
      </c>
      <c r="AJ292" s="257" t="s">
        <v>2023</v>
      </c>
      <c r="AK292" s="257" t="s">
        <v>125</v>
      </c>
      <c r="AL292" s="257" t="s">
        <v>2024</v>
      </c>
      <c r="AM292" s="87">
        <f t="shared" si="70"/>
        <v>0</v>
      </c>
      <c r="AN292" s="87">
        <f t="shared" si="71"/>
        <v>0</v>
      </c>
      <c r="AO292" s="87">
        <f t="shared" si="72"/>
        <v>0</v>
      </c>
      <c r="AP292" s="87">
        <f t="shared" si="73"/>
        <v>0</v>
      </c>
      <c r="AQ292" s="87">
        <f t="shared" si="74"/>
        <v>0</v>
      </c>
      <c r="AR292" s="87">
        <f t="shared" si="75"/>
        <v>0</v>
      </c>
      <c r="AS292" s="87">
        <f>IF(AND($AM292=1,$AN292=1,$U292="POS"),COUNTIFS($AM$113:AM292,1,$AN$113:AN292,1,$U$113:U292,"POS"),0)</f>
        <v>0</v>
      </c>
      <c r="AT292" s="87">
        <f>IF($AP292=1,COUNTIF($AP$113:AP292,1),0)</f>
        <v>0</v>
      </c>
      <c r="AU292" s="87">
        <f>IF($AO292=1,COUNTIF($AO$113:AO292,1),0)</f>
        <v>0</v>
      </c>
      <c r="AV292" s="87">
        <f t="shared" si="76"/>
        <v>0</v>
      </c>
      <c r="AW292" s="87">
        <f t="shared" si="77"/>
        <v>0</v>
      </c>
      <c r="AX292" s="87">
        <f t="shared" si="78"/>
        <v>0</v>
      </c>
      <c r="AY292" s="87">
        <f t="shared" si="79"/>
        <v>0</v>
      </c>
      <c r="AZ292" s="87">
        <f t="shared" si="80"/>
        <v>0</v>
      </c>
      <c r="BA292" s="87">
        <f t="shared" si="81"/>
        <v>0</v>
      </c>
      <c r="BB292" s="87">
        <f t="shared" si="82"/>
        <v>0</v>
      </c>
      <c r="BG292" s="84">
        <v>180</v>
      </c>
      <c r="BH292" s="267" t="s">
        <v>101</v>
      </c>
      <c r="BI292" s="268" t="s">
        <v>2192</v>
      </c>
      <c r="BJ292" s="257" t="s">
        <v>4</v>
      </c>
      <c r="BK292" s="269" t="s">
        <v>129</v>
      </c>
      <c r="BL292" s="269" t="s">
        <v>102</v>
      </c>
      <c r="BM292" s="270" t="s">
        <v>2730</v>
      </c>
      <c r="BN292" s="269" t="s">
        <v>2731</v>
      </c>
      <c r="BO292" s="269" t="s">
        <v>2732</v>
      </c>
      <c r="BP292" s="269" t="s">
        <v>257</v>
      </c>
      <c r="BQ292" s="269" t="s">
        <v>601</v>
      </c>
      <c r="BR292" s="269" t="s">
        <v>602</v>
      </c>
      <c r="BS292" s="269" t="s">
        <v>603</v>
      </c>
      <c r="BT292" s="269" t="s">
        <v>257</v>
      </c>
      <c r="BU292" s="269" t="s">
        <v>1601</v>
      </c>
      <c r="BV292" s="269" t="s">
        <v>1602</v>
      </c>
      <c r="BW292" s="271">
        <f t="shared" si="83"/>
        <v>0</v>
      </c>
      <c r="BX292" s="271">
        <f t="shared" si="84"/>
        <v>0</v>
      </c>
      <c r="BY292" s="271">
        <f t="shared" si="85"/>
        <v>0</v>
      </c>
      <c r="BZ292" s="271">
        <f t="shared" si="86"/>
        <v>0</v>
      </c>
      <c r="CA292" s="271">
        <f t="shared" si="87"/>
        <v>0</v>
      </c>
      <c r="CB292" s="271">
        <f t="shared" si="88"/>
        <v>0</v>
      </c>
      <c r="CC292" s="271">
        <f t="shared" si="89"/>
        <v>0</v>
      </c>
      <c r="CD292" s="271">
        <f t="shared" si="90"/>
        <v>0</v>
      </c>
      <c r="CE292" s="271">
        <f t="shared" si="91"/>
        <v>0</v>
      </c>
      <c r="CF292" s="271">
        <f t="shared" si="92"/>
        <v>0</v>
      </c>
      <c r="CG292" s="271">
        <f t="shared" si="93"/>
        <v>0</v>
      </c>
      <c r="CH292" s="271">
        <f t="shared" si="94"/>
        <v>0</v>
      </c>
      <c r="CI292" s="271">
        <f t="shared" si="95"/>
        <v>0</v>
      </c>
      <c r="CJ292" s="271">
        <f t="shared" si="96"/>
        <v>0</v>
      </c>
      <c r="CK292" s="271">
        <f t="shared" si="97"/>
        <v>0</v>
      </c>
    </row>
    <row r="293" spans="16:89" x14ac:dyDescent="0.25">
      <c r="P293" s="66" t="s">
        <v>228</v>
      </c>
      <c r="Q293" s="266" t="s">
        <v>101</v>
      </c>
      <c r="R293" s="66" t="s">
        <v>20</v>
      </c>
      <c r="S293" s="276" t="s">
        <v>5</v>
      </c>
      <c r="T293" s="66" t="s">
        <v>102</v>
      </c>
      <c r="U293" s="276" t="s">
        <v>79</v>
      </c>
      <c r="V293" s="276" t="s">
        <v>112</v>
      </c>
      <c r="W293" s="276" t="s">
        <v>112</v>
      </c>
      <c r="X293" s="276">
        <v>0</v>
      </c>
      <c r="Y293" s="276">
        <v>0</v>
      </c>
      <c r="Z293" s="277" t="s">
        <v>642</v>
      </c>
      <c r="AA293" s="257" t="s">
        <v>643</v>
      </c>
      <c r="AB293" s="257" t="s">
        <v>2025</v>
      </c>
      <c r="AC293" s="257" t="s">
        <v>2026</v>
      </c>
      <c r="AD293" s="257" t="s">
        <v>2027</v>
      </c>
      <c r="AE293" s="257" t="s">
        <v>644</v>
      </c>
      <c r="AF293" s="257" t="s">
        <v>2028</v>
      </c>
      <c r="AG293" s="257" t="s">
        <v>2029</v>
      </c>
      <c r="AH293" s="257" t="s">
        <v>2030</v>
      </c>
      <c r="AI293" s="257" t="s">
        <v>2031</v>
      </c>
      <c r="AJ293" s="257" t="s">
        <v>645</v>
      </c>
      <c r="AK293" s="257" t="s">
        <v>646</v>
      </c>
      <c r="AL293" s="257" t="s">
        <v>647</v>
      </c>
      <c r="AM293" s="87">
        <f t="shared" si="70"/>
        <v>0</v>
      </c>
      <c r="AN293" s="87">
        <f t="shared" si="71"/>
        <v>0</v>
      </c>
      <c r="AO293" s="87">
        <f t="shared" si="72"/>
        <v>0</v>
      </c>
      <c r="AP293" s="87">
        <f t="shared" si="73"/>
        <v>0</v>
      </c>
      <c r="AQ293" s="87">
        <f t="shared" si="74"/>
        <v>0</v>
      </c>
      <c r="AR293" s="87">
        <f t="shared" si="75"/>
        <v>0</v>
      </c>
      <c r="AS293" s="87">
        <f>IF(AND($AM293=1,$AN293=1,$U293="POS"),COUNTIFS($AM$113:AM293,1,$AN$113:AN293,1,$U$113:U293,"POS"),0)</f>
        <v>0</v>
      </c>
      <c r="AT293" s="87">
        <f>IF($AP293=1,COUNTIF($AP$113:AP293,1),0)</f>
        <v>0</v>
      </c>
      <c r="AU293" s="87">
        <f>IF($AO293=1,COUNTIF($AO$113:AO293,1),0)</f>
        <v>0</v>
      </c>
      <c r="AV293" s="87">
        <f t="shared" si="76"/>
        <v>0</v>
      </c>
      <c r="AW293" s="87">
        <f t="shared" si="77"/>
        <v>0</v>
      </c>
      <c r="AX293" s="87">
        <f t="shared" si="78"/>
        <v>0</v>
      </c>
      <c r="AY293" s="87">
        <f t="shared" si="79"/>
        <v>0</v>
      </c>
      <c r="AZ293" s="87">
        <f t="shared" si="80"/>
        <v>0</v>
      </c>
      <c r="BA293" s="87">
        <f t="shared" si="81"/>
        <v>0</v>
      </c>
      <c r="BB293" s="87">
        <f t="shared" si="82"/>
        <v>0</v>
      </c>
      <c r="BG293" s="84">
        <v>181</v>
      </c>
      <c r="BH293" s="267" t="s">
        <v>101</v>
      </c>
      <c r="BI293" s="268" t="s">
        <v>2192</v>
      </c>
      <c r="BJ293" s="257" t="s">
        <v>1</v>
      </c>
      <c r="BK293" s="269" t="s">
        <v>27</v>
      </c>
      <c r="BL293" s="269" t="s">
        <v>102</v>
      </c>
      <c r="BM293" s="270" t="s">
        <v>2733</v>
      </c>
      <c r="BN293" s="269" t="s">
        <v>2734</v>
      </c>
      <c r="BO293" s="269" t="s">
        <v>2735</v>
      </c>
      <c r="BP293" s="269" t="s">
        <v>260</v>
      </c>
      <c r="BQ293" s="269" t="s">
        <v>648</v>
      </c>
      <c r="BR293" s="269" t="s">
        <v>649</v>
      </c>
      <c r="BS293" s="269" t="s">
        <v>650</v>
      </c>
      <c r="BT293" s="269" t="s">
        <v>260</v>
      </c>
      <c r="BU293" s="269" t="s">
        <v>1603</v>
      </c>
      <c r="BV293" s="269" t="s">
        <v>1604</v>
      </c>
      <c r="BW293" s="271">
        <f t="shared" si="83"/>
        <v>0</v>
      </c>
      <c r="BX293" s="271">
        <f t="shared" si="84"/>
        <v>0</v>
      </c>
      <c r="BY293" s="271">
        <f t="shared" si="85"/>
        <v>0</v>
      </c>
      <c r="BZ293" s="271">
        <f t="shared" si="86"/>
        <v>0</v>
      </c>
      <c r="CA293" s="271">
        <f t="shared" si="87"/>
        <v>0</v>
      </c>
      <c r="CB293" s="271">
        <f t="shared" si="88"/>
        <v>0</v>
      </c>
      <c r="CC293" s="271">
        <f t="shared" si="89"/>
        <v>0</v>
      </c>
      <c r="CD293" s="271">
        <f t="shared" si="90"/>
        <v>0</v>
      </c>
      <c r="CE293" s="271">
        <f t="shared" si="91"/>
        <v>0</v>
      </c>
      <c r="CF293" s="271">
        <f t="shared" si="92"/>
        <v>0</v>
      </c>
      <c r="CG293" s="271">
        <f t="shared" si="93"/>
        <v>0</v>
      </c>
      <c r="CH293" s="271">
        <f t="shared" si="94"/>
        <v>0</v>
      </c>
      <c r="CI293" s="271">
        <f t="shared" si="95"/>
        <v>0</v>
      </c>
      <c r="CJ293" s="271">
        <f t="shared" si="96"/>
        <v>0</v>
      </c>
      <c r="CK293" s="271">
        <f t="shared" si="97"/>
        <v>0</v>
      </c>
    </row>
    <row r="294" spans="16:89" x14ac:dyDescent="0.25">
      <c r="P294" s="66" t="s">
        <v>299</v>
      </c>
      <c r="Q294" s="266" t="s">
        <v>101</v>
      </c>
      <c r="R294" s="66" t="s">
        <v>114</v>
      </c>
      <c r="S294" s="276" t="s">
        <v>5</v>
      </c>
      <c r="T294" s="66" t="s">
        <v>102</v>
      </c>
      <c r="U294" s="276" t="s">
        <v>79</v>
      </c>
      <c r="V294" s="276" t="s">
        <v>112</v>
      </c>
      <c r="W294" s="276" t="s">
        <v>112</v>
      </c>
      <c r="X294" s="276">
        <v>0</v>
      </c>
      <c r="Y294" s="276">
        <v>0</v>
      </c>
      <c r="Z294" s="277" t="s">
        <v>651</v>
      </c>
      <c r="AA294" s="257" t="s">
        <v>2032</v>
      </c>
      <c r="AB294" s="257" t="s">
        <v>2033</v>
      </c>
      <c r="AC294" s="257" t="s">
        <v>2034</v>
      </c>
      <c r="AD294" s="257" t="s">
        <v>719</v>
      </c>
      <c r="AE294" s="257" t="s">
        <v>2035</v>
      </c>
      <c r="AF294" s="257" t="s">
        <v>2036</v>
      </c>
      <c r="AG294" s="257" t="s">
        <v>2037</v>
      </c>
      <c r="AH294" s="257" t="s">
        <v>2038</v>
      </c>
      <c r="AI294" s="257" t="s">
        <v>115</v>
      </c>
      <c r="AJ294" s="257" t="s">
        <v>645</v>
      </c>
      <c r="AK294" s="257" t="s">
        <v>646</v>
      </c>
      <c r="AL294" s="257" t="s">
        <v>647</v>
      </c>
      <c r="AM294" s="87">
        <f t="shared" si="70"/>
        <v>0</v>
      </c>
      <c r="AN294" s="87">
        <f t="shared" si="71"/>
        <v>0</v>
      </c>
      <c r="AO294" s="87">
        <f t="shared" si="72"/>
        <v>0</v>
      </c>
      <c r="AP294" s="87">
        <f t="shared" si="73"/>
        <v>0</v>
      </c>
      <c r="AQ294" s="87">
        <f t="shared" si="74"/>
        <v>0</v>
      </c>
      <c r="AR294" s="87">
        <f t="shared" si="75"/>
        <v>0</v>
      </c>
      <c r="AS294" s="87">
        <f>IF(AND($AM294=1,$AN294=1,$U294="POS"),COUNTIFS($AM$113:AM294,1,$AN$113:AN294,1,$U$113:U294,"POS"),0)</f>
        <v>0</v>
      </c>
      <c r="AT294" s="87">
        <f>IF($AP294=1,COUNTIF($AP$113:AP294,1),0)</f>
        <v>0</v>
      </c>
      <c r="AU294" s="87">
        <f>IF($AO294=1,COUNTIF($AO$113:AO294,1),0)</f>
        <v>0</v>
      </c>
      <c r="AV294" s="87">
        <f t="shared" si="76"/>
        <v>0</v>
      </c>
      <c r="AW294" s="87">
        <f t="shared" si="77"/>
        <v>0</v>
      </c>
      <c r="AX294" s="87">
        <f t="shared" si="78"/>
        <v>0</v>
      </c>
      <c r="AY294" s="87">
        <f t="shared" si="79"/>
        <v>0</v>
      </c>
      <c r="AZ294" s="87">
        <f t="shared" si="80"/>
        <v>0</v>
      </c>
      <c r="BA294" s="87">
        <f t="shared" si="81"/>
        <v>0</v>
      </c>
      <c r="BB294" s="87">
        <f t="shared" si="82"/>
        <v>0</v>
      </c>
      <c r="BG294" s="84">
        <v>182</v>
      </c>
      <c r="BH294" s="267" t="s">
        <v>101</v>
      </c>
      <c r="BI294" s="268" t="s">
        <v>2192</v>
      </c>
      <c r="BJ294" s="257" t="s">
        <v>1</v>
      </c>
      <c r="BK294" s="269" t="s">
        <v>27</v>
      </c>
      <c r="BL294" s="269" t="s">
        <v>102</v>
      </c>
      <c r="BM294" s="270" t="s">
        <v>2736</v>
      </c>
      <c r="BN294" s="269" t="s">
        <v>2737</v>
      </c>
      <c r="BO294" s="269" t="s">
        <v>2738</v>
      </c>
      <c r="BP294" s="269" t="s">
        <v>260</v>
      </c>
      <c r="BQ294" s="269" t="s">
        <v>648</v>
      </c>
      <c r="BR294" s="269" t="s">
        <v>649</v>
      </c>
      <c r="BS294" s="269" t="s">
        <v>650</v>
      </c>
      <c r="BT294" s="269" t="s">
        <v>260</v>
      </c>
      <c r="BU294" s="269" t="s">
        <v>1603</v>
      </c>
      <c r="BV294" s="269" t="s">
        <v>1604</v>
      </c>
      <c r="BW294" s="271">
        <f t="shared" si="83"/>
        <v>0</v>
      </c>
      <c r="BX294" s="271">
        <f t="shared" si="84"/>
        <v>0</v>
      </c>
      <c r="BY294" s="271">
        <f t="shared" si="85"/>
        <v>0</v>
      </c>
      <c r="BZ294" s="271">
        <f t="shared" si="86"/>
        <v>0</v>
      </c>
      <c r="CA294" s="271">
        <f t="shared" si="87"/>
        <v>0</v>
      </c>
      <c r="CB294" s="271">
        <f t="shared" si="88"/>
        <v>0</v>
      </c>
      <c r="CC294" s="271">
        <f t="shared" si="89"/>
        <v>0</v>
      </c>
      <c r="CD294" s="271">
        <f t="shared" si="90"/>
        <v>0</v>
      </c>
      <c r="CE294" s="271">
        <f t="shared" si="91"/>
        <v>0</v>
      </c>
      <c r="CF294" s="271">
        <f t="shared" si="92"/>
        <v>0</v>
      </c>
      <c r="CG294" s="271">
        <f t="shared" si="93"/>
        <v>0</v>
      </c>
      <c r="CH294" s="271">
        <f t="shared" si="94"/>
        <v>0</v>
      </c>
      <c r="CI294" s="271">
        <f t="shared" si="95"/>
        <v>0</v>
      </c>
      <c r="CJ294" s="271">
        <f t="shared" si="96"/>
        <v>0</v>
      </c>
      <c r="CK294" s="271">
        <f t="shared" si="97"/>
        <v>0</v>
      </c>
    </row>
    <row r="295" spans="16:89" x14ac:dyDescent="0.25">
      <c r="P295" s="66" t="s">
        <v>342</v>
      </c>
      <c r="Q295" s="266" t="s">
        <v>101</v>
      </c>
      <c r="R295" s="66" t="s">
        <v>30</v>
      </c>
      <c r="S295" s="276" t="s">
        <v>5</v>
      </c>
      <c r="T295" s="66" t="s">
        <v>116</v>
      </c>
      <c r="U295" s="276" t="s">
        <v>79</v>
      </c>
      <c r="V295" s="276" t="s">
        <v>112</v>
      </c>
      <c r="W295" s="276" t="s">
        <v>112</v>
      </c>
      <c r="X295" s="276">
        <v>0</v>
      </c>
      <c r="Y295" s="276">
        <v>0</v>
      </c>
      <c r="Z295" s="277" t="s">
        <v>652</v>
      </c>
      <c r="AA295" s="257" t="s">
        <v>653</v>
      </c>
      <c r="AB295" s="257" t="s">
        <v>654</v>
      </c>
      <c r="AC295" s="257" t="s">
        <v>655</v>
      </c>
      <c r="AD295" s="257" t="s">
        <v>656</v>
      </c>
      <c r="AE295" s="257" t="s">
        <v>2039</v>
      </c>
      <c r="AF295" s="257" t="s">
        <v>2040</v>
      </c>
      <c r="AG295" s="257" t="s">
        <v>2041</v>
      </c>
      <c r="AH295" s="257" t="s">
        <v>2042</v>
      </c>
      <c r="AI295" s="257" t="s">
        <v>645</v>
      </c>
      <c r="AJ295" s="257" t="s">
        <v>646</v>
      </c>
      <c r="AK295" s="257" t="s">
        <v>647</v>
      </c>
      <c r="AL295" s="257" t="s">
        <v>2043</v>
      </c>
      <c r="AM295" s="87">
        <f t="shared" si="70"/>
        <v>0</v>
      </c>
      <c r="AN295" s="87">
        <f t="shared" si="71"/>
        <v>0</v>
      </c>
      <c r="AO295" s="87">
        <f t="shared" si="72"/>
        <v>0</v>
      </c>
      <c r="AP295" s="87">
        <f t="shared" si="73"/>
        <v>0</v>
      </c>
      <c r="AQ295" s="87">
        <f t="shared" si="74"/>
        <v>0</v>
      </c>
      <c r="AR295" s="87">
        <f t="shared" si="75"/>
        <v>0</v>
      </c>
      <c r="AS295" s="87">
        <f>IF(AND($AM295=1,$AN295=1,$U295="POS"),COUNTIFS($AM$113:AM295,1,$AN$113:AN295,1,$U$113:U295,"POS"),0)</f>
        <v>0</v>
      </c>
      <c r="AT295" s="87">
        <f>IF($AP295=1,COUNTIF($AP$113:AP295,1),0)</f>
        <v>0</v>
      </c>
      <c r="AU295" s="87">
        <f>IF($AO295=1,COUNTIF($AO$113:AO295,1),0)</f>
        <v>0</v>
      </c>
      <c r="AV295" s="87">
        <f t="shared" si="76"/>
        <v>0</v>
      </c>
      <c r="AW295" s="87">
        <f t="shared" si="77"/>
        <v>0</v>
      </c>
      <c r="AX295" s="87">
        <f t="shared" si="78"/>
        <v>0</v>
      </c>
      <c r="AY295" s="87">
        <f t="shared" si="79"/>
        <v>0</v>
      </c>
      <c r="AZ295" s="87">
        <f t="shared" si="80"/>
        <v>0</v>
      </c>
      <c r="BA295" s="87">
        <f t="shared" si="81"/>
        <v>0</v>
      </c>
      <c r="BB295" s="87">
        <f t="shared" si="82"/>
        <v>0</v>
      </c>
      <c r="BG295" s="84">
        <v>183</v>
      </c>
      <c r="BH295" s="267" t="s">
        <v>101</v>
      </c>
      <c r="BI295" s="268" t="s">
        <v>2192</v>
      </c>
      <c r="BJ295" s="257" t="s">
        <v>1</v>
      </c>
      <c r="BK295" s="269" t="s">
        <v>27</v>
      </c>
      <c r="BL295" s="269" t="s">
        <v>102</v>
      </c>
      <c r="BM295" s="270" t="s">
        <v>2739</v>
      </c>
      <c r="BN295" s="269" t="s">
        <v>2740</v>
      </c>
      <c r="BO295" s="269" t="s">
        <v>2741</v>
      </c>
      <c r="BP295" s="269" t="s">
        <v>260</v>
      </c>
      <c r="BQ295" s="269" t="s">
        <v>648</v>
      </c>
      <c r="BR295" s="269" t="s">
        <v>649</v>
      </c>
      <c r="BS295" s="269" t="s">
        <v>650</v>
      </c>
      <c r="BT295" s="269" t="s">
        <v>260</v>
      </c>
      <c r="BU295" s="269" t="s">
        <v>1603</v>
      </c>
      <c r="BV295" s="269" t="s">
        <v>1604</v>
      </c>
      <c r="BW295" s="271">
        <f t="shared" si="83"/>
        <v>0</v>
      </c>
      <c r="BX295" s="271">
        <f t="shared" si="84"/>
        <v>0</v>
      </c>
      <c r="BY295" s="271">
        <f t="shared" si="85"/>
        <v>0</v>
      </c>
      <c r="BZ295" s="271">
        <f t="shared" si="86"/>
        <v>0</v>
      </c>
      <c r="CA295" s="271">
        <f t="shared" si="87"/>
        <v>0</v>
      </c>
      <c r="CB295" s="271">
        <f t="shared" si="88"/>
        <v>0</v>
      </c>
      <c r="CC295" s="271">
        <f t="shared" si="89"/>
        <v>0</v>
      </c>
      <c r="CD295" s="271">
        <f t="shared" si="90"/>
        <v>0</v>
      </c>
      <c r="CE295" s="271">
        <f t="shared" si="91"/>
        <v>0</v>
      </c>
      <c r="CF295" s="271">
        <f t="shared" si="92"/>
        <v>0</v>
      </c>
      <c r="CG295" s="271">
        <f t="shared" si="93"/>
        <v>0</v>
      </c>
      <c r="CH295" s="271">
        <f t="shared" si="94"/>
        <v>0</v>
      </c>
      <c r="CI295" s="271">
        <f t="shared" si="95"/>
        <v>0</v>
      </c>
      <c r="CJ295" s="271">
        <f t="shared" si="96"/>
        <v>0</v>
      </c>
      <c r="CK295" s="271">
        <f t="shared" si="97"/>
        <v>0</v>
      </c>
    </row>
    <row r="296" spans="16:89" x14ac:dyDescent="0.25">
      <c r="P296" s="66" t="s">
        <v>385</v>
      </c>
      <c r="Q296" s="266" t="s">
        <v>101</v>
      </c>
      <c r="R296" s="66" t="s">
        <v>21</v>
      </c>
      <c r="S296" s="276" t="s">
        <v>5</v>
      </c>
      <c r="T296" s="66" t="s">
        <v>102</v>
      </c>
      <c r="U296" s="276" t="s">
        <v>79</v>
      </c>
      <c r="V296" s="276" t="s">
        <v>112</v>
      </c>
      <c r="W296" s="276" t="s">
        <v>112</v>
      </c>
      <c r="X296" s="276">
        <v>0</v>
      </c>
      <c r="Y296" s="276">
        <v>0</v>
      </c>
      <c r="Z296" s="277" t="s">
        <v>657</v>
      </c>
      <c r="AA296" s="257" t="s">
        <v>658</v>
      </c>
      <c r="AB296" s="257" t="s">
        <v>659</v>
      </c>
      <c r="AC296" s="257" t="s">
        <v>660</v>
      </c>
      <c r="AD296" s="257" t="s">
        <v>661</v>
      </c>
      <c r="AE296" s="257" t="s">
        <v>2044</v>
      </c>
      <c r="AF296" s="257" t="s">
        <v>2045</v>
      </c>
      <c r="AG296" s="257" t="s">
        <v>2046</v>
      </c>
      <c r="AH296" s="257" t="s">
        <v>2047</v>
      </c>
      <c r="AI296" s="257" t="s">
        <v>645</v>
      </c>
      <c r="AJ296" s="257" t="s">
        <v>646</v>
      </c>
      <c r="AK296" s="257" t="s">
        <v>647</v>
      </c>
      <c r="AL296" s="257" t="s">
        <v>2048</v>
      </c>
      <c r="AM296" s="87">
        <f t="shared" si="70"/>
        <v>0</v>
      </c>
      <c r="AN296" s="87">
        <f t="shared" si="71"/>
        <v>0</v>
      </c>
      <c r="AO296" s="87">
        <f t="shared" si="72"/>
        <v>0</v>
      </c>
      <c r="AP296" s="87">
        <f t="shared" si="73"/>
        <v>0</v>
      </c>
      <c r="AQ296" s="87">
        <f t="shared" si="74"/>
        <v>0</v>
      </c>
      <c r="AR296" s="87">
        <f t="shared" si="75"/>
        <v>0</v>
      </c>
      <c r="AS296" s="87">
        <f>IF(AND($AM296=1,$AN296=1,$U296="POS"),COUNTIFS($AM$113:AM296,1,$AN$113:AN296,1,$U$113:U296,"POS"),0)</f>
        <v>0</v>
      </c>
      <c r="AT296" s="87">
        <f>IF($AP296=1,COUNTIF($AP$113:AP296,1),0)</f>
        <v>0</v>
      </c>
      <c r="AU296" s="87">
        <f>IF($AO296=1,COUNTIF($AO$113:AO296,1),0)</f>
        <v>0</v>
      </c>
      <c r="AV296" s="87">
        <f t="shared" si="76"/>
        <v>0</v>
      </c>
      <c r="AW296" s="87">
        <f t="shared" si="77"/>
        <v>0</v>
      </c>
      <c r="AX296" s="87">
        <f t="shared" si="78"/>
        <v>0</v>
      </c>
      <c r="AY296" s="87">
        <f t="shared" si="79"/>
        <v>0</v>
      </c>
      <c r="AZ296" s="87">
        <f t="shared" si="80"/>
        <v>0</v>
      </c>
      <c r="BA296" s="87">
        <f t="shared" si="81"/>
        <v>0</v>
      </c>
      <c r="BB296" s="87">
        <f t="shared" si="82"/>
        <v>0</v>
      </c>
      <c r="BG296" s="84">
        <v>184</v>
      </c>
      <c r="BH296" s="267" t="s">
        <v>101</v>
      </c>
      <c r="BI296" s="268" t="s">
        <v>2192</v>
      </c>
      <c r="BJ296" s="257" t="s">
        <v>1</v>
      </c>
      <c r="BK296" s="269" t="s">
        <v>27</v>
      </c>
      <c r="BL296" s="269" t="s">
        <v>102</v>
      </c>
      <c r="BM296" s="270" t="s">
        <v>2742</v>
      </c>
      <c r="BN296" s="269" t="s">
        <v>2743</v>
      </c>
      <c r="BO296" s="269" t="s">
        <v>2744</v>
      </c>
      <c r="BP296" s="269" t="s">
        <v>260</v>
      </c>
      <c r="BQ296" s="269" t="s">
        <v>648</v>
      </c>
      <c r="BR296" s="269" t="s">
        <v>649</v>
      </c>
      <c r="BS296" s="269" t="s">
        <v>650</v>
      </c>
      <c r="BT296" s="269" t="s">
        <v>260</v>
      </c>
      <c r="BU296" s="269" t="s">
        <v>1603</v>
      </c>
      <c r="BV296" s="269" t="s">
        <v>1604</v>
      </c>
      <c r="BW296" s="271">
        <f t="shared" si="83"/>
        <v>0</v>
      </c>
      <c r="BX296" s="271">
        <f t="shared" si="84"/>
        <v>0</v>
      </c>
      <c r="BY296" s="271">
        <f t="shared" si="85"/>
        <v>0</v>
      </c>
      <c r="BZ296" s="271">
        <f t="shared" si="86"/>
        <v>0</v>
      </c>
      <c r="CA296" s="271">
        <f t="shared" si="87"/>
        <v>0</v>
      </c>
      <c r="CB296" s="271">
        <f t="shared" si="88"/>
        <v>0</v>
      </c>
      <c r="CC296" s="271">
        <f t="shared" si="89"/>
        <v>0</v>
      </c>
      <c r="CD296" s="271">
        <f t="shared" si="90"/>
        <v>0</v>
      </c>
      <c r="CE296" s="271">
        <f t="shared" si="91"/>
        <v>0</v>
      </c>
      <c r="CF296" s="271">
        <f t="shared" si="92"/>
        <v>0</v>
      </c>
      <c r="CG296" s="271">
        <f t="shared" si="93"/>
        <v>0</v>
      </c>
      <c r="CH296" s="271">
        <f t="shared" si="94"/>
        <v>0</v>
      </c>
      <c r="CI296" s="271">
        <f t="shared" si="95"/>
        <v>0</v>
      </c>
      <c r="CJ296" s="271">
        <f t="shared" si="96"/>
        <v>0</v>
      </c>
      <c r="CK296" s="271">
        <f t="shared" si="97"/>
        <v>0</v>
      </c>
    </row>
    <row r="297" spans="16:89" x14ac:dyDescent="0.25">
      <c r="P297" s="66" t="s">
        <v>428</v>
      </c>
      <c r="Q297" s="266" t="s">
        <v>101</v>
      </c>
      <c r="R297" s="66" t="s">
        <v>22</v>
      </c>
      <c r="S297" s="276" t="s">
        <v>5</v>
      </c>
      <c r="T297" s="66" t="s">
        <v>102</v>
      </c>
      <c r="U297" s="276" t="s">
        <v>79</v>
      </c>
      <c r="V297" s="276" t="s">
        <v>112</v>
      </c>
      <c r="W297" s="276" t="s">
        <v>112</v>
      </c>
      <c r="X297" s="276">
        <v>0</v>
      </c>
      <c r="Y297" s="276">
        <v>0</v>
      </c>
      <c r="Z297" s="277" t="s">
        <v>662</v>
      </c>
      <c r="AA297" s="257" t="s">
        <v>663</v>
      </c>
      <c r="AB297" s="257" t="s">
        <v>664</v>
      </c>
      <c r="AC297" s="257" t="s">
        <v>665</v>
      </c>
      <c r="AD297" s="257" t="s">
        <v>666</v>
      </c>
      <c r="AE297" s="257" t="s">
        <v>2049</v>
      </c>
      <c r="AF297" s="257" t="s">
        <v>2050</v>
      </c>
      <c r="AG297" s="257" t="s">
        <v>2051</v>
      </c>
      <c r="AH297" s="257" t="s">
        <v>2052</v>
      </c>
      <c r="AI297" s="257" t="s">
        <v>645</v>
      </c>
      <c r="AJ297" s="257" t="s">
        <v>646</v>
      </c>
      <c r="AK297" s="257" t="s">
        <v>647</v>
      </c>
      <c r="AL297" s="257" t="s">
        <v>2053</v>
      </c>
      <c r="AM297" s="87">
        <f t="shared" si="70"/>
        <v>0</v>
      </c>
      <c r="AN297" s="87">
        <f t="shared" si="71"/>
        <v>0</v>
      </c>
      <c r="AO297" s="87">
        <f t="shared" si="72"/>
        <v>0</v>
      </c>
      <c r="AP297" s="87">
        <f t="shared" si="73"/>
        <v>0</v>
      </c>
      <c r="AQ297" s="87">
        <f t="shared" si="74"/>
        <v>0</v>
      </c>
      <c r="AR297" s="87">
        <f t="shared" si="75"/>
        <v>0</v>
      </c>
      <c r="AS297" s="87">
        <f>IF(AND($AM297=1,$AN297=1,$U297="POS"),COUNTIFS($AM$113:AM297,1,$AN$113:AN297,1,$U$113:U297,"POS"),0)</f>
        <v>0</v>
      </c>
      <c r="AT297" s="87">
        <f>IF($AP297=1,COUNTIF($AP$113:AP297,1),0)</f>
        <v>0</v>
      </c>
      <c r="AU297" s="87">
        <f>IF($AO297=1,COUNTIF($AO$113:AO297,1),0)</f>
        <v>0</v>
      </c>
      <c r="AV297" s="87">
        <f t="shared" si="76"/>
        <v>0</v>
      </c>
      <c r="AW297" s="87">
        <f t="shared" si="77"/>
        <v>0</v>
      </c>
      <c r="AX297" s="87">
        <f t="shared" si="78"/>
        <v>0</v>
      </c>
      <c r="AY297" s="87">
        <f t="shared" si="79"/>
        <v>0</v>
      </c>
      <c r="AZ297" s="87">
        <f t="shared" si="80"/>
        <v>0</v>
      </c>
      <c r="BA297" s="87">
        <f t="shared" si="81"/>
        <v>0</v>
      </c>
      <c r="BB297" s="87">
        <f t="shared" si="82"/>
        <v>0</v>
      </c>
      <c r="BG297" s="84">
        <v>185</v>
      </c>
      <c r="BH297" s="267" t="s">
        <v>101</v>
      </c>
      <c r="BI297" s="268" t="s">
        <v>2192</v>
      </c>
      <c r="BJ297" s="257" t="s">
        <v>1</v>
      </c>
      <c r="BK297" s="269" t="s">
        <v>27</v>
      </c>
      <c r="BL297" s="269" t="s">
        <v>102</v>
      </c>
      <c r="BM297" s="270" t="s">
        <v>2745</v>
      </c>
      <c r="BN297" s="269" t="s">
        <v>2746</v>
      </c>
      <c r="BO297" s="269" t="s">
        <v>2747</v>
      </c>
      <c r="BP297" s="269" t="s">
        <v>260</v>
      </c>
      <c r="BQ297" s="269" t="s">
        <v>648</v>
      </c>
      <c r="BR297" s="269" t="s">
        <v>649</v>
      </c>
      <c r="BS297" s="269" t="s">
        <v>650</v>
      </c>
      <c r="BT297" s="269" t="s">
        <v>260</v>
      </c>
      <c r="BU297" s="269" t="s">
        <v>1603</v>
      </c>
      <c r="BV297" s="269" t="s">
        <v>1604</v>
      </c>
      <c r="BW297" s="271">
        <f t="shared" si="83"/>
        <v>0</v>
      </c>
      <c r="BX297" s="271">
        <f t="shared" si="84"/>
        <v>0</v>
      </c>
      <c r="BY297" s="271">
        <f t="shared" si="85"/>
        <v>0</v>
      </c>
      <c r="BZ297" s="271">
        <f t="shared" si="86"/>
        <v>0</v>
      </c>
      <c r="CA297" s="271">
        <f t="shared" si="87"/>
        <v>0</v>
      </c>
      <c r="CB297" s="271">
        <f t="shared" si="88"/>
        <v>0</v>
      </c>
      <c r="CC297" s="271">
        <f t="shared" si="89"/>
        <v>0</v>
      </c>
      <c r="CD297" s="271">
        <f t="shared" si="90"/>
        <v>0</v>
      </c>
      <c r="CE297" s="271">
        <f t="shared" si="91"/>
        <v>0</v>
      </c>
      <c r="CF297" s="271">
        <f t="shared" si="92"/>
        <v>0</v>
      </c>
      <c r="CG297" s="271">
        <f t="shared" si="93"/>
        <v>0</v>
      </c>
      <c r="CH297" s="271">
        <f t="shared" si="94"/>
        <v>0</v>
      </c>
      <c r="CI297" s="271">
        <f t="shared" si="95"/>
        <v>0</v>
      </c>
      <c r="CJ297" s="271">
        <f t="shared" si="96"/>
        <v>0</v>
      </c>
      <c r="CK297" s="271">
        <f t="shared" si="97"/>
        <v>0</v>
      </c>
    </row>
    <row r="298" spans="16:89" x14ac:dyDescent="0.25">
      <c r="P298" s="66" t="s">
        <v>472</v>
      </c>
      <c r="Q298" s="266" t="s">
        <v>101</v>
      </c>
      <c r="R298" s="66" t="s">
        <v>25</v>
      </c>
      <c r="S298" s="276" t="s">
        <v>5</v>
      </c>
      <c r="T298" s="66" t="s">
        <v>102</v>
      </c>
      <c r="U298" s="276" t="s">
        <v>79</v>
      </c>
      <c r="V298" s="276" t="s">
        <v>112</v>
      </c>
      <c r="W298" s="276" t="s">
        <v>112</v>
      </c>
      <c r="X298" s="276">
        <v>0</v>
      </c>
      <c r="Y298" s="276">
        <v>0</v>
      </c>
      <c r="Z298" s="277" t="s">
        <v>667</v>
      </c>
      <c r="AA298" s="257" t="s">
        <v>668</v>
      </c>
      <c r="AB298" s="257" t="s">
        <v>669</v>
      </c>
      <c r="AC298" s="257" t="s">
        <v>670</v>
      </c>
      <c r="AD298" s="257" t="s">
        <v>2054</v>
      </c>
      <c r="AE298" s="257" t="s">
        <v>2055</v>
      </c>
      <c r="AF298" s="257" t="s">
        <v>2056</v>
      </c>
      <c r="AG298" s="257" t="s">
        <v>2057</v>
      </c>
      <c r="AH298" s="257" t="s">
        <v>2058</v>
      </c>
      <c r="AI298" s="257" t="s">
        <v>645</v>
      </c>
      <c r="AJ298" s="257" t="s">
        <v>646</v>
      </c>
      <c r="AK298" s="257" t="s">
        <v>647</v>
      </c>
      <c r="AL298" s="257" t="s">
        <v>2059</v>
      </c>
      <c r="AM298" s="87">
        <f t="shared" si="70"/>
        <v>0</v>
      </c>
      <c r="AN298" s="87">
        <f t="shared" si="71"/>
        <v>0</v>
      </c>
      <c r="AO298" s="87">
        <f t="shared" si="72"/>
        <v>0</v>
      </c>
      <c r="AP298" s="87">
        <f t="shared" si="73"/>
        <v>0</v>
      </c>
      <c r="AQ298" s="87">
        <f t="shared" si="74"/>
        <v>0</v>
      </c>
      <c r="AR298" s="87">
        <f t="shared" si="75"/>
        <v>0</v>
      </c>
      <c r="AS298" s="87">
        <f>IF(AND($AM298=1,$AN298=1,$U298="POS"),COUNTIFS($AM$113:AM298,1,$AN$113:AN298,1,$U$113:U298,"POS"),0)</f>
        <v>0</v>
      </c>
      <c r="AT298" s="87">
        <f>IF($AP298=1,COUNTIF($AP$113:AP298,1),0)</f>
        <v>0</v>
      </c>
      <c r="AU298" s="87">
        <f>IF($AO298=1,COUNTIF($AO$113:AO298,1),0)</f>
        <v>0</v>
      </c>
      <c r="AV298" s="87">
        <f t="shared" si="76"/>
        <v>0</v>
      </c>
      <c r="AW298" s="87">
        <f t="shared" si="77"/>
        <v>0</v>
      </c>
      <c r="AX298" s="87">
        <f t="shared" si="78"/>
        <v>0</v>
      </c>
      <c r="AY298" s="87">
        <f t="shared" si="79"/>
        <v>0</v>
      </c>
      <c r="AZ298" s="87">
        <f t="shared" si="80"/>
        <v>0</v>
      </c>
      <c r="BA298" s="87">
        <f t="shared" si="81"/>
        <v>0</v>
      </c>
      <c r="BB298" s="87">
        <f t="shared" si="82"/>
        <v>0</v>
      </c>
      <c r="BG298" s="84">
        <v>186</v>
      </c>
      <c r="BH298" s="267" t="s">
        <v>101</v>
      </c>
      <c r="BI298" s="268" t="s">
        <v>2192</v>
      </c>
      <c r="BJ298" s="257" t="s">
        <v>1</v>
      </c>
      <c r="BK298" s="269" t="s">
        <v>27</v>
      </c>
      <c r="BL298" s="269" t="s">
        <v>102</v>
      </c>
      <c r="BM298" s="270" t="s">
        <v>2748</v>
      </c>
      <c r="BN298" s="269" t="s">
        <v>2749</v>
      </c>
      <c r="BO298" s="269" t="s">
        <v>2750</v>
      </c>
      <c r="BP298" s="269" t="s">
        <v>260</v>
      </c>
      <c r="BQ298" s="269" t="s">
        <v>648</v>
      </c>
      <c r="BR298" s="269" t="s">
        <v>649</v>
      </c>
      <c r="BS298" s="269" t="s">
        <v>650</v>
      </c>
      <c r="BT298" s="269" t="s">
        <v>260</v>
      </c>
      <c r="BU298" s="269" t="s">
        <v>1603</v>
      </c>
      <c r="BV298" s="269" t="s">
        <v>1604</v>
      </c>
      <c r="BW298" s="271">
        <f t="shared" si="83"/>
        <v>0</v>
      </c>
      <c r="BX298" s="271">
        <f t="shared" si="84"/>
        <v>0</v>
      </c>
      <c r="BY298" s="271">
        <f t="shared" si="85"/>
        <v>0</v>
      </c>
      <c r="BZ298" s="271">
        <f t="shared" si="86"/>
        <v>0</v>
      </c>
      <c r="CA298" s="271">
        <f t="shared" si="87"/>
        <v>0</v>
      </c>
      <c r="CB298" s="271">
        <f t="shared" si="88"/>
        <v>0</v>
      </c>
      <c r="CC298" s="271">
        <f t="shared" si="89"/>
        <v>0</v>
      </c>
      <c r="CD298" s="271">
        <f t="shared" si="90"/>
        <v>0</v>
      </c>
      <c r="CE298" s="271">
        <f t="shared" si="91"/>
        <v>0</v>
      </c>
      <c r="CF298" s="271">
        <f t="shared" si="92"/>
        <v>0</v>
      </c>
      <c r="CG298" s="271">
        <f t="shared" si="93"/>
        <v>0</v>
      </c>
      <c r="CH298" s="271">
        <f t="shared" si="94"/>
        <v>0</v>
      </c>
      <c r="CI298" s="271">
        <f t="shared" si="95"/>
        <v>0</v>
      </c>
      <c r="CJ298" s="271">
        <f t="shared" si="96"/>
        <v>0</v>
      </c>
      <c r="CK298" s="271">
        <f t="shared" si="97"/>
        <v>0</v>
      </c>
    </row>
    <row r="299" spans="16:89" x14ac:dyDescent="0.25">
      <c r="P299" s="66" t="s">
        <v>515</v>
      </c>
      <c r="Q299" s="266" t="s">
        <v>101</v>
      </c>
      <c r="R299" s="66" t="s">
        <v>14</v>
      </c>
      <c r="S299" s="276" t="s">
        <v>5</v>
      </c>
      <c r="T299" s="66" t="s">
        <v>102</v>
      </c>
      <c r="U299" s="276" t="s">
        <v>79</v>
      </c>
      <c r="V299" s="276" t="s">
        <v>112</v>
      </c>
      <c r="W299" s="276" t="s">
        <v>112</v>
      </c>
      <c r="X299" s="276">
        <v>0</v>
      </c>
      <c r="Y299" s="276">
        <v>0</v>
      </c>
      <c r="Z299" s="277" t="s">
        <v>671</v>
      </c>
      <c r="AA299" s="257" t="s">
        <v>672</v>
      </c>
      <c r="AB299" s="257" t="s">
        <v>673</v>
      </c>
      <c r="AC299" s="257" t="s">
        <v>674</v>
      </c>
      <c r="AD299" s="257" t="s">
        <v>675</v>
      </c>
      <c r="AE299" s="257" t="s">
        <v>2060</v>
      </c>
      <c r="AF299" s="257" t="s">
        <v>2061</v>
      </c>
      <c r="AG299" s="257" t="s">
        <v>2062</v>
      </c>
      <c r="AH299" s="257" t="s">
        <v>2063</v>
      </c>
      <c r="AI299" s="257" t="s">
        <v>645</v>
      </c>
      <c r="AJ299" s="257" t="s">
        <v>646</v>
      </c>
      <c r="AK299" s="257" t="s">
        <v>647</v>
      </c>
      <c r="AL299" s="257" t="s">
        <v>2064</v>
      </c>
      <c r="AM299" s="87">
        <f t="shared" si="70"/>
        <v>0</v>
      </c>
      <c r="AN299" s="87">
        <f t="shared" si="71"/>
        <v>0</v>
      </c>
      <c r="AO299" s="87">
        <f t="shared" si="72"/>
        <v>0</v>
      </c>
      <c r="AP299" s="87">
        <f t="shared" si="73"/>
        <v>0</v>
      </c>
      <c r="AQ299" s="87">
        <f t="shared" si="74"/>
        <v>0</v>
      </c>
      <c r="AR299" s="87">
        <f t="shared" si="75"/>
        <v>0</v>
      </c>
      <c r="AS299" s="87">
        <f>IF(AND($AM299=1,$AN299=1,$U299="POS"),COUNTIFS($AM$113:AM299,1,$AN$113:AN299,1,$U$113:U299,"POS"),0)</f>
        <v>0</v>
      </c>
      <c r="AT299" s="87">
        <f>IF($AP299=1,COUNTIF($AP$113:AP299,1),0)</f>
        <v>0</v>
      </c>
      <c r="AU299" s="87">
        <f>IF($AO299=1,COUNTIF($AO$113:AO299,1),0)</f>
        <v>0</v>
      </c>
      <c r="AV299" s="87">
        <f t="shared" si="76"/>
        <v>0</v>
      </c>
      <c r="AW299" s="87">
        <f t="shared" si="77"/>
        <v>0</v>
      </c>
      <c r="AX299" s="87">
        <f t="shared" si="78"/>
        <v>0</v>
      </c>
      <c r="AY299" s="87">
        <f t="shared" si="79"/>
        <v>0</v>
      </c>
      <c r="AZ299" s="87">
        <f t="shared" si="80"/>
        <v>0</v>
      </c>
      <c r="BA299" s="87">
        <f t="shared" si="81"/>
        <v>0</v>
      </c>
      <c r="BB299" s="87">
        <f t="shared" si="82"/>
        <v>0</v>
      </c>
      <c r="BG299" s="84">
        <v>187</v>
      </c>
      <c r="BH299" s="267" t="s">
        <v>101</v>
      </c>
      <c r="BI299" s="268" t="s">
        <v>2192</v>
      </c>
      <c r="BJ299" s="257" t="s">
        <v>1</v>
      </c>
      <c r="BK299" s="269" t="s">
        <v>27</v>
      </c>
      <c r="BL299" s="269" t="s">
        <v>102</v>
      </c>
      <c r="BM299" s="270" t="s">
        <v>2751</v>
      </c>
      <c r="BN299" s="269" t="s">
        <v>2752</v>
      </c>
      <c r="BO299" s="269" t="s">
        <v>2753</v>
      </c>
      <c r="BP299" s="269" t="s">
        <v>260</v>
      </c>
      <c r="BQ299" s="269" t="s">
        <v>648</v>
      </c>
      <c r="BR299" s="269" t="s">
        <v>649</v>
      </c>
      <c r="BS299" s="269" t="s">
        <v>650</v>
      </c>
      <c r="BT299" s="269" t="s">
        <v>260</v>
      </c>
      <c r="BU299" s="269" t="s">
        <v>1603</v>
      </c>
      <c r="BV299" s="269" t="s">
        <v>1604</v>
      </c>
      <c r="BW299" s="271">
        <f t="shared" si="83"/>
        <v>0</v>
      </c>
      <c r="BX299" s="271">
        <f t="shared" si="84"/>
        <v>0</v>
      </c>
      <c r="BY299" s="271">
        <f t="shared" si="85"/>
        <v>0</v>
      </c>
      <c r="BZ299" s="271">
        <f t="shared" si="86"/>
        <v>0</v>
      </c>
      <c r="CA299" s="271">
        <f t="shared" si="87"/>
        <v>0</v>
      </c>
      <c r="CB299" s="271">
        <f t="shared" si="88"/>
        <v>0</v>
      </c>
      <c r="CC299" s="271">
        <f t="shared" si="89"/>
        <v>0</v>
      </c>
      <c r="CD299" s="271">
        <f t="shared" si="90"/>
        <v>0</v>
      </c>
      <c r="CE299" s="271">
        <f t="shared" si="91"/>
        <v>0</v>
      </c>
      <c r="CF299" s="271">
        <f t="shared" si="92"/>
        <v>0</v>
      </c>
      <c r="CG299" s="271">
        <f t="shared" si="93"/>
        <v>0</v>
      </c>
      <c r="CH299" s="271">
        <f t="shared" si="94"/>
        <v>0</v>
      </c>
      <c r="CI299" s="271">
        <f t="shared" si="95"/>
        <v>0</v>
      </c>
      <c r="CJ299" s="271">
        <f t="shared" si="96"/>
        <v>0</v>
      </c>
      <c r="CK299" s="271">
        <f t="shared" si="97"/>
        <v>0</v>
      </c>
    </row>
    <row r="300" spans="16:89" x14ac:dyDescent="0.25">
      <c r="P300" s="66" t="s">
        <v>558</v>
      </c>
      <c r="Q300" s="266" t="s">
        <v>101</v>
      </c>
      <c r="R300" s="66" t="s">
        <v>26</v>
      </c>
      <c r="S300" s="276" t="s">
        <v>5</v>
      </c>
      <c r="T300" s="66" t="s">
        <v>102</v>
      </c>
      <c r="U300" s="276" t="s">
        <v>79</v>
      </c>
      <c r="V300" s="276" t="s">
        <v>112</v>
      </c>
      <c r="W300" s="276" t="s">
        <v>112</v>
      </c>
      <c r="X300" s="276">
        <v>0</v>
      </c>
      <c r="Y300" s="276">
        <v>0</v>
      </c>
      <c r="Z300" s="277" t="s">
        <v>676</v>
      </c>
      <c r="AA300" s="257" t="s">
        <v>200</v>
      </c>
      <c r="AB300" s="257" t="s">
        <v>202</v>
      </c>
      <c r="AC300" s="257" t="s">
        <v>201</v>
      </c>
      <c r="AD300" s="257" t="s">
        <v>677</v>
      </c>
      <c r="AE300" s="257" t="s">
        <v>2065</v>
      </c>
      <c r="AF300" s="257" t="s">
        <v>2066</v>
      </c>
      <c r="AG300" s="257" t="s">
        <v>2067</v>
      </c>
      <c r="AH300" s="257" t="s">
        <v>2068</v>
      </c>
      <c r="AI300" s="257" t="s">
        <v>645</v>
      </c>
      <c r="AJ300" s="257" t="s">
        <v>646</v>
      </c>
      <c r="AK300" s="257" t="s">
        <v>647</v>
      </c>
      <c r="AL300" s="257" t="s">
        <v>2069</v>
      </c>
      <c r="AM300" s="87">
        <f t="shared" si="70"/>
        <v>0</v>
      </c>
      <c r="AN300" s="87">
        <f t="shared" si="71"/>
        <v>0</v>
      </c>
      <c r="AO300" s="87">
        <f t="shared" si="72"/>
        <v>0</v>
      </c>
      <c r="AP300" s="87">
        <f t="shared" si="73"/>
        <v>0</v>
      </c>
      <c r="AQ300" s="87">
        <f t="shared" si="74"/>
        <v>0</v>
      </c>
      <c r="AR300" s="87">
        <f t="shared" si="75"/>
        <v>0</v>
      </c>
      <c r="AS300" s="87">
        <f>IF(AND($AM300=1,$AN300=1,$U300="POS"),COUNTIFS($AM$113:AM300,1,$AN$113:AN300,1,$U$113:U300,"POS"),0)</f>
        <v>0</v>
      </c>
      <c r="AT300" s="87">
        <f>IF($AP300=1,COUNTIF($AP$113:AP300,1),0)</f>
        <v>0</v>
      </c>
      <c r="AU300" s="87">
        <f>IF($AO300=1,COUNTIF($AO$113:AO300,1),0)</f>
        <v>0</v>
      </c>
      <c r="AV300" s="87">
        <f t="shared" si="76"/>
        <v>0</v>
      </c>
      <c r="AW300" s="87">
        <f t="shared" si="77"/>
        <v>0</v>
      </c>
      <c r="AX300" s="87">
        <f t="shared" si="78"/>
        <v>0</v>
      </c>
      <c r="AY300" s="87">
        <f t="shared" si="79"/>
        <v>0</v>
      </c>
      <c r="AZ300" s="87">
        <f t="shared" si="80"/>
        <v>0</v>
      </c>
      <c r="BA300" s="87">
        <f t="shared" si="81"/>
        <v>0</v>
      </c>
      <c r="BB300" s="87">
        <f t="shared" si="82"/>
        <v>0</v>
      </c>
      <c r="BG300" s="84">
        <v>188</v>
      </c>
      <c r="BH300" s="267" t="s">
        <v>101</v>
      </c>
      <c r="BI300" s="268" t="s">
        <v>2192</v>
      </c>
      <c r="BJ300" s="257" t="s">
        <v>1</v>
      </c>
      <c r="BK300" s="269" t="s">
        <v>27</v>
      </c>
      <c r="BL300" s="269" t="s">
        <v>102</v>
      </c>
      <c r="BM300" s="270" t="s">
        <v>2754</v>
      </c>
      <c r="BN300" s="269" t="s">
        <v>2755</v>
      </c>
      <c r="BO300" s="269" t="s">
        <v>2756</v>
      </c>
      <c r="BP300" s="269" t="s">
        <v>260</v>
      </c>
      <c r="BQ300" s="269" t="s">
        <v>648</v>
      </c>
      <c r="BR300" s="269" t="s">
        <v>649</v>
      </c>
      <c r="BS300" s="269" t="s">
        <v>650</v>
      </c>
      <c r="BT300" s="269" t="s">
        <v>260</v>
      </c>
      <c r="BU300" s="269" t="s">
        <v>1603</v>
      </c>
      <c r="BV300" s="269" t="s">
        <v>1604</v>
      </c>
      <c r="BW300" s="271">
        <f t="shared" si="83"/>
        <v>0</v>
      </c>
      <c r="BX300" s="271">
        <f t="shared" si="84"/>
        <v>0</v>
      </c>
      <c r="BY300" s="271">
        <f t="shared" si="85"/>
        <v>0</v>
      </c>
      <c r="BZ300" s="271">
        <f t="shared" si="86"/>
        <v>0</v>
      </c>
      <c r="CA300" s="271">
        <f t="shared" si="87"/>
        <v>0</v>
      </c>
      <c r="CB300" s="271">
        <f t="shared" si="88"/>
        <v>0</v>
      </c>
      <c r="CC300" s="271">
        <f t="shared" si="89"/>
        <v>0</v>
      </c>
      <c r="CD300" s="271">
        <f t="shared" si="90"/>
        <v>0</v>
      </c>
      <c r="CE300" s="271">
        <f t="shared" si="91"/>
        <v>0</v>
      </c>
      <c r="CF300" s="271">
        <f t="shared" si="92"/>
        <v>0</v>
      </c>
      <c r="CG300" s="271">
        <f t="shared" si="93"/>
        <v>0</v>
      </c>
      <c r="CH300" s="271">
        <f t="shared" si="94"/>
        <v>0</v>
      </c>
      <c r="CI300" s="271">
        <f t="shared" si="95"/>
        <v>0</v>
      </c>
      <c r="CJ300" s="271">
        <f t="shared" si="96"/>
        <v>0</v>
      </c>
      <c r="CK300" s="271">
        <f t="shared" si="97"/>
        <v>0</v>
      </c>
    </row>
    <row r="301" spans="16:89" x14ac:dyDescent="0.25">
      <c r="P301" s="66" t="s">
        <v>601</v>
      </c>
      <c r="Q301" s="266" t="s">
        <v>101</v>
      </c>
      <c r="R301" s="66" t="s">
        <v>129</v>
      </c>
      <c r="S301" s="276" t="s">
        <v>5</v>
      </c>
      <c r="T301" s="66" t="s">
        <v>102</v>
      </c>
      <c r="U301" s="276" t="s">
        <v>79</v>
      </c>
      <c r="V301" s="276" t="s">
        <v>112</v>
      </c>
      <c r="W301" s="276" t="s">
        <v>112</v>
      </c>
      <c r="X301" s="276">
        <v>0</v>
      </c>
      <c r="Y301" s="276">
        <v>0</v>
      </c>
      <c r="Z301" s="277" t="s">
        <v>678</v>
      </c>
      <c r="AA301" s="257" t="s">
        <v>207</v>
      </c>
      <c r="AB301" s="257" t="s">
        <v>679</v>
      </c>
      <c r="AC301" s="257" t="s">
        <v>680</v>
      </c>
      <c r="AD301" s="257" t="s">
        <v>681</v>
      </c>
      <c r="AE301" s="257" t="s">
        <v>2070</v>
      </c>
      <c r="AF301" s="257" t="s">
        <v>2071</v>
      </c>
      <c r="AG301" s="257" t="s">
        <v>2072</v>
      </c>
      <c r="AH301" s="257" t="s">
        <v>2073</v>
      </c>
      <c r="AI301" s="257" t="s">
        <v>645</v>
      </c>
      <c r="AJ301" s="257" t="s">
        <v>646</v>
      </c>
      <c r="AK301" s="257" t="s">
        <v>647</v>
      </c>
      <c r="AL301" s="257" t="s">
        <v>2074</v>
      </c>
      <c r="AM301" s="87">
        <f t="shared" si="70"/>
        <v>0</v>
      </c>
      <c r="AN301" s="87">
        <f t="shared" si="71"/>
        <v>0</v>
      </c>
      <c r="AO301" s="87">
        <f t="shared" si="72"/>
        <v>0</v>
      </c>
      <c r="AP301" s="87">
        <f t="shared" si="73"/>
        <v>0</v>
      </c>
      <c r="AQ301" s="87">
        <f t="shared" si="74"/>
        <v>0</v>
      </c>
      <c r="AR301" s="87">
        <f t="shared" si="75"/>
        <v>0</v>
      </c>
      <c r="AS301" s="87">
        <f>IF(AND($AM301=1,$AN301=1,$U301="POS"),COUNTIFS($AM$113:AM301,1,$AN$113:AN301,1,$U$113:U301,"POS"),0)</f>
        <v>0</v>
      </c>
      <c r="AT301" s="87">
        <f>IF($AP301=1,COUNTIF($AP$113:AP301,1),0)</f>
        <v>0</v>
      </c>
      <c r="AU301" s="87">
        <f>IF($AO301=1,COUNTIF($AO$113:AO301,1),0)</f>
        <v>0</v>
      </c>
      <c r="AV301" s="87">
        <f t="shared" si="76"/>
        <v>0</v>
      </c>
      <c r="AW301" s="87">
        <f t="shared" si="77"/>
        <v>0</v>
      </c>
      <c r="AX301" s="87">
        <f t="shared" si="78"/>
        <v>0</v>
      </c>
      <c r="AY301" s="87">
        <f t="shared" si="79"/>
        <v>0</v>
      </c>
      <c r="AZ301" s="87">
        <f t="shared" si="80"/>
        <v>0</v>
      </c>
      <c r="BA301" s="87">
        <f t="shared" si="81"/>
        <v>0</v>
      </c>
      <c r="BB301" s="87">
        <f t="shared" si="82"/>
        <v>0</v>
      </c>
      <c r="BG301" s="84">
        <v>189</v>
      </c>
      <c r="BH301" s="267" t="s">
        <v>101</v>
      </c>
      <c r="BI301" s="268" t="s">
        <v>2192</v>
      </c>
      <c r="BJ301" s="257" t="s">
        <v>1</v>
      </c>
      <c r="BK301" s="269" t="s">
        <v>27</v>
      </c>
      <c r="BL301" s="269" t="s">
        <v>102</v>
      </c>
      <c r="BM301" s="270" t="s">
        <v>2757</v>
      </c>
      <c r="BN301" s="269" t="s">
        <v>2758</v>
      </c>
      <c r="BO301" s="269" t="s">
        <v>2759</v>
      </c>
      <c r="BP301" s="269" t="s">
        <v>260</v>
      </c>
      <c r="BQ301" s="269" t="s">
        <v>648</v>
      </c>
      <c r="BR301" s="269" t="s">
        <v>649</v>
      </c>
      <c r="BS301" s="269" t="s">
        <v>650</v>
      </c>
      <c r="BT301" s="269" t="s">
        <v>260</v>
      </c>
      <c r="BU301" s="269" t="s">
        <v>1603</v>
      </c>
      <c r="BV301" s="269" t="s">
        <v>1604</v>
      </c>
      <c r="BW301" s="271">
        <f t="shared" si="83"/>
        <v>0</v>
      </c>
      <c r="BX301" s="271">
        <f t="shared" si="84"/>
        <v>0</v>
      </c>
      <c r="BY301" s="271">
        <f t="shared" si="85"/>
        <v>0</v>
      </c>
      <c r="BZ301" s="271">
        <f t="shared" si="86"/>
        <v>0</v>
      </c>
      <c r="CA301" s="271">
        <f t="shared" si="87"/>
        <v>0</v>
      </c>
      <c r="CB301" s="271">
        <f t="shared" si="88"/>
        <v>0</v>
      </c>
      <c r="CC301" s="271">
        <f t="shared" si="89"/>
        <v>0</v>
      </c>
      <c r="CD301" s="271">
        <f t="shared" si="90"/>
        <v>0</v>
      </c>
      <c r="CE301" s="271">
        <f t="shared" si="91"/>
        <v>0</v>
      </c>
      <c r="CF301" s="271">
        <f t="shared" si="92"/>
        <v>0</v>
      </c>
      <c r="CG301" s="271">
        <f t="shared" si="93"/>
        <v>0</v>
      </c>
      <c r="CH301" s="271">
        <f t="shared" si="94"/>
        <v>0</v>
      </c>
      <c r="CI301" s="271">
        <f t="shared" si="95"/>
        <v>0</v>
      </c>
      <c r="CJ301" s="271">
        <f t="shared" si="96"/>
        <v>0</v>
      </c>
      <c r="CK301" s="271">
        <f t="shared" si="97"/>
        <v>0</v>
      </c>
    </row>
    <row r="302" spans="16:89" x14ac:dyDescent="0.25">
      <c r="P302" s="66" t="s">
        <v>648</v>
      </c>
      <c r="Q302" s="266" t="s">
        <v>101</v>
      </c>
      <c r="R302" s="66" t="s">
        <v>27</v>
      </c>
      <c r="S302" s="276" t="s">
        <v>5</v>
      </c>
      <c r="T302" s="66" t="s">
        <v>102</v>
      </c>
      <c r="U302" s="276" t="s">
        <v>79</v>
      </c>
      <c r="V302" s="276" t="s">
        <v>112</v>
      </c>
      <c r="W302" s="276" t="s">
        <v>112</v>
      </c>
      <c r="X302" s="276">
        <v>0</v>
      </c>
      <c r="Y302" s="276">
        <v>0</v>
      </c>
      <c r="Z302" s="277" t="s">
        <v>682</v>
      </c>
      <c r="AA302" s="257" t="s">
        <v>683</v>
      </c>
      <c r="AB302" s="257" t="s">
        <v>684</v>
      </c>
      <c r="AC302" s="257" t="s">
        <v>685</v>
      </c>
      <c r="AD302" s="257" t="s">
        <v>686</v>
      </c>
      <c r="AE302" s="257" t="s">
        <v>2075</v>
      </c>
      <c r="AF302" s="257" t="s">
        <v>2076</v>
      </c>
      <c r="AG302" s="257" t="s">
        <v>207</v>
      </c>
      <c r="AH302" s="257" t="s">
        <v>2077</v>
      </c>
      <c r="AI302" s="257" t="s">
        <v>645</v>
      </c>
      <c r="AJ302" s="257" t="s">
        <v>646</v>
      </c>
      <c r="AK302" s="257" t="s">
        <v>647</v>
      </c>
      <c r="AL302" s="257" t="s">
        <v>219</v>
      </c>
      <c r="AM302" s="87">
        <f t="shared" si="70"/>
        <v>0</v>
      </c>
      <c r="AN302" s="87">
        <f t="shared" si="71"/>
        <v>0</v>
      </c>
      <c r="AO302" s="87">
        <f t="shared" si="72"/>
        <v>0</v>
      </c>
      <c r="AP302" s="87">
        <f t="shared" si="73"/>
        <v>0</v>
      </c>
      <c r="AQ302" s="87">
        <f t="shared" si="74"/>
        <v>0</v>
      </c>
      <c r="AR302" s="87">
        <f t="shared" si="75"/>
        <v>0</v>
      </c>
      <c r="AS302" s="87">
        <f>IF(AND($AM302=1,$AN302=1,$U302="POS"),COUNTIFS($AM$113:AM302,1,$AN$113:AN302,1,$U$113:U302,"POS"),0)</f>
        <v>0</v>
      </c>
      <c r="AT302" s="87">
        <f>IF($AP302=1,COUNTIF($AP$113:AP302,1),0)</f>
        <v>0</v>
      </c>
      <c r="AU302" s="87">
        <f>IF($AO302=1,COUNTIF($AO$113:AO302,1),0)</f>
        <v>0</v>
      </c>
      <c r="AV302" s="87">
        <f t="shared" si="76"/>
        <v>0</v>
      </c>
      <c r="AW302" s="87">
        <f t="shared" si="77"/>
        <v>0</v>
      </c>
      <c r="AX302" s="87">
        <f t="shared" si="78"/>
        <v>0</v>
      </c>
      <c r="AY302" s="87">
        <f t="shared" si="79"/>
        <v>0</v>
      </c>
      <c r="AZ302" s="87">
        <f t="shared" si="80"/>
        <v>0</v>
      </c>
      <c r="BA302" s="87">
        <f t="shared" si="81"/>
        <v>0</v>
      </c>
      <c r="BB302" s="87">
        <f t="shared" si="82"/>
        <v>0</v>
      </c>
      <c r="BG302" s="84">
        <v>190</v>
      </c>
      <c r="BH302" s="267" t="s">
        <v>101</v>
      </c>
      <c r="BI302" s="268" t="s">
        <v>2192</v>
      </c>
      <c r="BJ302" s="257" t="s">
        <v>1</v>
      </c>
      <c r="BK302" s="269" t="s">
        <v>27</v>
      </c>
      <c r="BL302" s="269" t="s">
        <v>102</v>
      </c>
      <c r="BM302" s="270" t="s">
        <v>2760</v>
      </c>
      <c r="BN302" s="269" t="s">
        <v>2761</v>
      </c>
      <c r="BO302" s="269" t="s">
        <v>2762</v>
      </c>
      <c r="BP302" s="269" t="s">
        <v>260</v>
      </c>
      <c r="BQ302" s="269" t="s">
        <v>648</v>
      </c>
      <c r="BR302" s="269" t="s">
        <v>649</v>
      </c>
      <c r="BS302" s="269" t="s">
        <v>650</v>
      </c>
      <c r="BT302" s="269" t="s">
        <v>260</v>
      </c>
      <c r="BU302" s="269" t="s">
        <v>1603</v>
      </c>
      <c r="BV302" s="269" t="s">
        <v>1604</v>
      </c>
      <c r="BW302" s="271">
        <f t="shared" si="83"/>
        <v>0</v>
      </c>
      <c r="BX302" s="271">
        <f t="shared" si="84"/>
        <v>0</v>
      </c>
      <c r="BY302" s="271">
        <f t="shared" si="85"/>
        <v>0</v>
      </c>
      <c r="BZ302" s="271">
        <f t="shared" si="86"/>
        <v>0</v>
      </c>
      <c r="CA302" s="271">
        <f t="shared" si="87"/>
        <v>0</v>
      </c>
      <c r="CB302" s="271">
        <f t="shared" si="88"/>
        <v>0</v>
      </c>
      <c r="CC302" s="271">
        <f t="shared" si="89"/>
        <v>0</v>
      </c>
      <c r="CD302" s="271">
        <f t="shared" si="90"/>
        <v>0</v>
      </c>
      <c r="CE302" s="271">
        <f t="shared" si="91"/>
        <v>0</v>
      </c>
      <c r="CF302" s="271">
        <f t="shared" si="92"/>
        <v>0</v>
      </c>
      <c r="CG302" s="271">
        <f t="shared" si="93"/>
        <v>0</v>
      </c>
      <c r="CH302" s="271">
        <f t="shared" si="94"/>
        <v>0</v>
      </c>
      <c r="CI302" s="271">
        <f t="shared" si="95"/>
        <v>0</v>
      </c>
      <c r="CJ302" s="271">
        <f t="shared" si="96"/>
        <v>0</v>
      </c>
      <c r="CK302" s="271">
        <f t="shared" si="97"/>
        <v>0</v>
      </c>
    </row>
    <row r="303" spans="16:89" x14ac:dyDescent="0.25">
      <c r="P303" s="66" t="s">
        <v>687</v>
      </c>
      <c r="Q303" s="266" t="s">
        <v>101</v>
      </c>
      <c r="R303" s="66" t="s">
        <v>31</v>
      </c>
      <c r="S303" s="276" t="s">
        <v>5</v>
      </c>
      <c r="T303" s="66" t="s">
        <v>130</v>
      </c>
      <c r="U303" s="276" t="s">
        <v>79</v>
      </c>
      <c r="V303" s="276" t="s">
        <v>112</v>
      </c>
      <c r="W303" s="276" t="s">
        <v>112</v>
      </c>
      <c r="X303" s="276">
        <v>0</v>
      </c>
      <c r="Y303" s="276">
        <v>0</v>
      </c>
      <c r="Z303" s="277" t="s">
        <v>688</v>
      </c>
      <c r="AA303" s="257" t="s">
        <v>689</v>
      </c>
      <c r="AB303" s="257" t="s">
        <v>690</v>
      </c>
      <c r="AC303" s="257" t="s">
        <v>691</v>
      </c>
      <c r="AD303" s="257" t="s">
        <v>692</v>
      </c>
      <c r="AE303" s="257" t="s">
        <v>2078</v>
      </c>
      <c r="AF303" s="257" t="s">
        <v>2079</v>
      </c>
      <c r="AG303" s="257" t="s">
        <v>2080</v>
      </c>
      <c r="AH303" s="257" t="s">
        <v>2081</v>
      </c>
      <c r="AI303" s="257" t="s">
        <v>645</v>
      </c>
      <c r="AJ303" s="257" t="s">
        <v>646</v>
      </c>
      <c r="AK303" s="257" t="s">
        <v>647</v>
      </c>
      <c r="AL303" s="257" t="s">
        <v>2082</v>
      </c>
      <c r="AM303" s="87">
        <f t="shared" si="70"/>
        <v>0</v>
      </c>
      <c r="AN303" s="87">
        <f t="shared" si="71"/>
        <v>0</v>
      </c>
      <c r="AO303" s="87">
        <f t="shared" si="72"/>
        <v>0</v>
      </c>
      <c r="AP303" s="87">
        <f t="shared" si="73"/>
        <v>0</v>
      </c>
      <c r="AQ303" s="87">
        <f t="shared" si="74"/>
        <v>0</v>
      </c>
      <c r="AR303" s="87">
        <f t="shared" si="75"/>
        <v>0</v>
      </c>
      <c r="AS303" s="87">
        <f>IF(AND($AM303=1,$AN303=1,$U303="POS"),COUNTIFS($AM$113:AM303,1,$AN$113:AN303,1,$U$113:U303,"POS"),0)</f>
        <v>0</v>
      </c>
      <c r="AT303" s="87">
        <f>IF($AP303=1,COUNTIF($AP$113:AP303,1),0)</f>
        <v>0</v>
      </c>
      <c r="AU303" s="87">
        <f>IF($AO303=1,COUNTIF($AO$113:AO303,1),0)</f>
        <v>0</v>
      </c>
      <c r="AV303" s="87">
        <f t="shared" si="76"/>
        <v>0</v>
      </c>
      <c r="AW303" s="87">
        <f t="shared" si="77"/>
        <v>0</v>
      </c>
      <c r="AX303" s="87">
        <f t="shared" si="78"/>
        <v>0</v>
      </c>
      <c r="AY303" s="87">
        <f t="shared" si="79"/>
        <v>0</v>
      </c>
      <c r="AZ303" s="87">
        <f t="shared" si="80"/>
        <v>0</v>
      </c>
      <c r="BA303" s="87">
        <f t="shared" si="81"/>
        <v>0</v>
      </c>
      <c r="BB303" s="87">
        <f t="shared" si="82"/>
        <v>0</v>
      </c>
      <c r="BG303" s="84">
        <v>191</v>
      </c>
      <c r="BH303" s="267" t="s">
        <v>101</v>
      </c>
      <c r="BI303" s="268" t="s">
        <v>2192</v>
      </c>
      <c r="BJ303" s="257" t="s">
        <v>4</v>
      </c>
      <c r="BK303" s="269" t="s">
        <v>27</v>
      </c>
      <c r="BL303" s="269" t="s">
        <v>102</v>
      </c>
      <c r="BM303" s="270" t="s">
        <v>2763</v>
      </c>
      <c r="BN303" s="269" t="s">
        <v>2764</v>
      </c>
      <c r="BO303" s="269" t="s">
        <v>2765</v>
      </c>
      <c r="BP303" s="269" t="s">
        <v>260</v>
      </c>
      <c r="BQ303" s="269" t="s">
        <v>648</v>
      </c>
      <c r="BR303" s="269" t="s">
        <v>649</v>
      </c>
      <c r="BS303" s="269" t="s">
        <v>650</v>
      </c>
      <c r="BT303" s="269" t="s">
        <v>260</v>
      </c>
      <c r="BU303" s="269" t="s">
        <v>1603</v>
      </c>
      <c r="BV303" s="269" t="s">
        <v>1604</v>
      </c>
      <c r="BW303" s="271">
        <f t="shared" si="83"/>
        <v>0</v>
      </c>
      <c r="BX303" s="271">
        <f t="shared" si="84"/>
        <v>0</v>
      </c>
      <c r="BY303" s="271">
        <f t="shared" si="85"/>
        <v>0</v>
      </c>
      <c r="BZ303" s="271">
        <f t="shared" si="86"/>
        <v>0</v>
      </c>
      <c r="CA303" s="271">
        <f t="shared" si="87"/>
        <v>0</v>
      </c>
      <c r="CB303" s="271">
        <f t="shared" si="88"/>
        <v>0</v>
      </c>
      <c r="CC303" s="271">
        <f t="shared" si="89"/>
        <v>0</v>
      </c>
      <c r="CD303" s="271">
        <f t="shared" si="90"/>
        <v>0</v>
      </c>
      <c r="CE303" s="271">
        <f t="shared" si="91"/>
        <v>0</v>
      </c>
      <c r="CF303" s="271">
        <f t="shared" si="92"/>
        <v>0</v>
      </c>
      <c r="CG303" s="271">
        <f t="shared" si="93"/>
        <v>0</v>
      </c>
      <c r="CH303" s="271">
        <f t="shared" si="94"/>
        <v>0</v>
      </c>
      <c r="CI303" s="271">
        <f t="shared" si="95"/>
        <v>0</v>
      </c>
      <c r="CJ303" s="271">
        <f t="shared" si="96"/>
        <v>0</v>
      </c>
      <c r="CK303" s="271">
        <f t="shared" si="97"/>
        <v>0</v>
      </c>
    </row>
    <row r="304" spans="16:89" x14ac:dyDescent="0.25">
      <c r="P304" s="66" t="s">
        <v>693</v>
      </c>
      <c r="Q304" s="266" t="s">
        <v>101</v>
      </c>
      <c r="R304" s="66" t="s">
        <v>32</v>
      </c>
      <c r="S304" s="276" t="s">
        <v>5</v>
      </c>
      <c r="T304" s="66" t="s">
        <v>130</v>
      </c>
      <c r="U304" s="276" t="s">
        <v>79</v>
      </c>
      <c r="V304" s="276" t="s">
        <v>112</v>
      </c>
      <c r="W304" s="276" t="s">
        <v>112</v>
      </c>
      <c r="X304" s="276">
        <v>0</v>
      </c>
      <c r="Y304" s="276">
        <v>0</v>
      </c>
      <c r="Z304" s="277" t="s">
        <v>694</v>
      </c>
      <c r="AA304" s="257" t="s">
        <v>695</v>
      </c>
      <c r="AB304" s="257" t="s">
        <v>696</v>
      </c>
      <c r="AC304" s="257" t="s">
        <v>697</v>
      </c>
      <c r="AD304" s="257" t="s">
        <v>698</v>
      </c>
      <c r="AE304" s="257" t="s">
        <v>2083</v>
      </c>
      <c r="AF304" s="257" t="s">
        <v>2084</v>
      </c>
      <c r="AG304" s="257" t="s">
        <v>2085</v>
      </c>
      <c r="AH304" s="257" t="s">
        <v>2086</v>
      </c>
      <c r="AI304" s="257" t="s">
        <v>645</v>
      </c>
      <c r="AJ304" s="257" t="s">
        <v>646</v>
      </c>
      <c r="AK304" s="257" t="s">
        <v>647</v>
      </c>
      <c r="AL304" s="257" t="s">
        <v>2087</v>
      </c>
      <c r="AM304" s="87">
        <f t="shared" si="70"/>
        <v>0</v>
      </c>
      <c r="AN304" s="87">
        <f t="shared" si="71"/>
        <v>0</v>
      </c>
      <c r="AO304" s="87">
        <f t="shared" si="72"/>
        <v>0</v>
      </c>
      <c r="AP304" s="87">
        <f t="shared" si="73"/>
        <v>0</v>
      </c>
      <c r="AQ304" s="87">
        <f t="shared" si="74"/>
        <v>0</v>
      </c>
      <c r="AR304" s="87">
        <f t="shared" si="75"/>
        <v>0</v>
      </c>
      <c r="AS304" s="87">
        <f>IF(AND($AM304=1,$AN304=1,$U304="POS"),COUNTIFS($AM$113:AM304,1,$AN$113:AN304,1,$U$113:U304,"POS"),0)</f>
        <v>0</v>
      </c>
      <c r="AT304" s="87">
        <f>IF($AP304=1,COUNTIF($AP$113:AP304,1),0)</f>
        <v>0</v>
      </c>
      <c r="AU304" s="87">
        <f>IF($AO304=1,COUNTIF($AO$113:AO304,1),0)</f>
        <v>0</v>
      </c>
      <c r="AV304" s="87">
        <f t="shared" si="76"/>
        <v>0</v>
      </c>
      <c r="AW304" s="87">
        <f t="shared" si="77"/>
        <v>0</v>
      </c>
      <c r="AX304" s="87">
        <f t="shared" si="78"/>
        <v>0</v>
      </c>
      <c r="AY304" s="87">
        <f t="shared" si="79"/>
        <v>0</v>
      </c>
      <c r="AZ304" s="87">
        <f t="shared" si="80"/>
        <v>0</v>
      </c>
      <c r="BA304" s="87">
        <f t="shared" si="81"/>
        <v>0</v>
      </c>
      <c r="BB304" s="87">
        <f t="shared" si="82"/>
        <v>0</v>
      </c>
      <c r="BG304" s="84">
        <v>192</v>
      </c>
      <c r="BH304" s="267" t="s">
        <v>101</v>
      </c>
      <c r="BI304" s="268" t="s">
        <v>2192</v>
      </c>
      <c r="BJ304" s="257" t="s">
        <v>4</v>
      </c>
      <c r="BK304" s="269" t="s">
        <v>27</v>
      </c>
      <c r="BL304" s="269" t="s">
        <v>102</v>
      </c>
      <c r="BM304" s="270" t="s">
        <v>2766</v>
      </c>
      <c r="BN304" s="269" t="s">
        <v>2767</v>
      </c>
      <c r="BO304" s="269" t="s">
        <v>2768</v>
      </c>
      <c r="BP304" s="269" t="s">
        <v>260</v>
      </c>
      <c r="BQ304" s="269" t="s">
        <v>648</v>
      </c>
      <c r="BR304" s="269" t="s">
        <v>649</v>
      </c>
      <c r="BS304" s="269" t="s">
        <v>650</v>
      </c>
      <c r="BT304" s="269" t="s">
        <v>260</v>
      </c>
      <c r="BU304" s="269" t="s">
        <v>1603</v>
      </c>
      <c r="BV304" s="269" t="s">
        <v>1604</v>
      </c>
      <c r="BW304" s="271">
        <f t="shared" si="83"/>
        <v>0</v>
      </c>
      <c r="BX304" s="271">
        <f t="shared" si="84"/>
        <v>0</v>
      </c>
      <c r="BY304" s="271">
        <f t="shared" si="85"/>
        <v>0</v>
      </c>
      <c r="BZ304" s="271">
        <f t="shared" si="86"/>
        <v>0</v>
      </c>
      <c r="CA304" s="271">
        <f t="shared" si="87"/>
        <v>0</v>
      </c>
      <c r="CB304" s="271">
        <f t="shared" si="88"/>
        <v>0</v>
      </c>
      <c r="CC304" s="271">
        <f t="shared" si="89"/>
        <v>0</v>
      </c>
      <c r="CD304" s="271">
        <f t="shared" si="90"/>
        <v>0</v>
      </c>
      <c r="CE304" s="271">
        <f t="shared" si="91"/>
        <v>0</v>
      </c>
      <c r="CF304" s="271">
        <f t="shared" si="92"/>
        <v>0</v>
      </c>
      <c r="CG304" s="271">
        <f t="shared" si="93"/>
        <v>0</v>
      </c>
      <c r="CH304" s="271">
        <f t="shared" si="94"/>
        <v>0</v>
      </c>
      <c r="CI304" s="271">
        <f t="shared" si="95"/>
        <v>0</v>
      </c>
      <c r="CJ304" s="271">
        <f t="shared" si="96"/>
        <v>0</v>
      </c>
      <c r="CK304" s="271">
        <f t="shared" si="97"/>
        <v>0</v>
      </c>
    </row>
    <row r="305" spans="16:89" x14ac:dyDescent="0.25">
      <c r="P305" s="66" t="s">
        <v>699</v>
      </c>
      <c r="Q305" s="266" t="s">
        <v>101</v>
      </c>
      <c r="R305" s="66" t="s">
        <v>34</v>
      </c>
      <c r="S305" s="276" t="s">
        <v>5</v>
      </c>
      <c r="T305" s="66" t="s">
        <v>130</v>
      </c>
      <c r="U305" s="276" t="s">
        <v>79</v>
      </c>
      <c r="V305" s="276" t="s">
        <v>112</v>
      </c>
      <c r="W305" s="276" t="s">
        <v>112</v>
      </c>
      <c r="X305" s="276">
        <v>0</v>
      </c>
      <c r="Y305" s="276">
        <v>0</v>
      </c>
      <c r="Z305" s="277" t="s">
        <v>700</v>
      </c>
      <c r="AA305" s="257" t="s">
        <v>645</v>
      </c>
      <c r="AB305" s="257" t="s">
        <v>701</v>
      </c>
      <c r="AC305" s="257" t="s">
        <v>702</v>
      </c>
      <c r="AD305" s="257" t="s">
        <v>703</v>
      </c>
      <c r="AE305" s="257" t="s">
        <v>2088</v>
      </c>
      <c r="AF305" s="257" t="s">
        <v>2089</v>
      </c>
      <c r="AG305" s="257" t="s">
        <v>205</v>
      </c>
      <c r="AH305" s="257" t="s">
        <v>2090</v>
      </c>
      <c r="AI305" s="257" t="s">
        <v>646</v>
      </c>
      <c r="AJ305" s="257" t="s">
        <v>647</v>
      </c>
      <c r="AK305" s="257" t="s">
        <v>2091</v>
      </c>
      <c r="AL305" s="257" t="s">
        <v>2092</v>
      </c>
      <c r="AM305" s="87">
        <f t="shared" ref="AM305:AM312" si="98">IF($P305="",0,IF($B$12&lt;&gt;"",--AND(ISNUMBER(SEARCH(";"&amp;$P305&amp;";",";"&amp;$C$21&amp;";")),OR($S305="TOUS",TRIM($K$4)="AUDIT",$S305=TRIM($K$4))),IF(AND(OR($Q305="TRONC_COMMUN",$Q305=TRIM($B$5),TRIM($B$5)="TOUS"),OR($R305="TOUS",$R305=TRIM($B$8),TRIM($B$8)="TOUS"),OR($S305="TOUS",TRIM($K$4)="AUDIT",$S305=TRIM($K$4))),1,0)))</f>
        <v>0</v>
      </c>
      <c r="AN305" s="87">
        <f t="shared" ref="AN305:AN312" si="99">IF($P305="",0,IF($B$23="",0,--OR(AND($AA305&lt;&gt;"",ISNUMBER(SEARCH(" "&amp;$AA305&amp;" ",$B$23))),AND($AB305&lt;&gt;"",ISNUMBER(SEARCH(" "&amp;$AB305&amp;" ",$B$23))),AND($AC305&lt;&gt;"",ISNUMBER(SEARCH(" "&amp;$AC305&amp;" ",$B$23))),AND($AD305&lt;&gt;"",ISNUMBER(SEARCH(" "&amp;$AD305&amp;" ",$B$23))),AND($AE305&lt;&gt;"",ISNUMBER(SEARCH(" "&amp;$AE305&amp;" ",$B$23))),AND($AF305&lt;&gt;"",ISNUMBER(SEARCH(" "&amp;$AF305&amp;" ",$B$23))),AND($AG305&lt;&gt;"",ISNUMBER(SEARCH(" "&amp;$AG305&amp;" ",$B$23))),AND($AH305&lt;&gt;"",ISNUMBER(SEARCH(" "&amp;$AH305&amp;" ",$B$23))),AND($AI305&lt;&gt;"",ISNUMBER(SEARCH(" "&amp;$AI305&amp;" ",$B$23))),AND($AJ305&lt;&gt;"",ISNUMBER(SEARCH(" "&amp;$AJ305&amp;" ",$B$23))),AND($AK305&lt;&gt;"",ISNUMBER(SEARCH(" "&amp;$AK305&amp;" ",$B$23))),AND($AL305&lt;&gt;"",ISNUMBER(SEARCH(" "&amp;$AL305&amp;" ",$B$23))))))</f>
        <v>0</v>
      </c>
      <c r="AO305" s="87">
        <f t="shared" ref="AO305:AO312" si="100">IF(AND($U305="CRITIQUE",$AN305=1),1,0)</f>
        <v>0</v>
      </c>
      <c r="AP305" s="87">
        <f t="shared" ref="AP305:AP312" si="101">IF(AND($AM305=1,$AN305=0,$U305="POS"),1,0)</f>
        <v>0</v>
      </c>
      <c r="AQ305" s="87">
        <f t="shared" ref="AQ305:AQ312" si="102">IF(AND($AM305=1,$AN305=1,$U305="POS"),$X305,0)</f>
        <v>0</v>
      </c>
      <c r="AR305" s="87">
        <f t="shared" ref="AR305:AR312" si="103">IF(AND($AM305=1,$AN305=1,$U305="POS"),$Y305,0)</f>
        <v>0</v>
      </c>
      <c r="AS305" s="87">
        <f>IF(AND($AM305=1,$AN305=1,$U305="POS"),COUNTIFS($AM$113:AM305,1,$AN$113:AN305,1,$U$113:U305,"POS"),0)</f>
        <v>0</v>
      </c>
      <c r="AT305" s="87">
        <f>IF($AP305=1,COUNTIF($AP$113:AP305,1),0)</f>
        <v>0</v>
      </c>
      <c r="AU305" s="87">
        <f>IF($AO305=1,COUNTIF($AO$113:AO305,1),0)</f>
        <v>0</v>
      </c>
      <c r="AV305" s="87">
        <f t="shared" ref="AV305:AV312" si="104">IF(AND($AM305=1,$U305="POS"),1,0)</f>
        <v>0</v>
      </c>
      <c r="AW305" s="87">
        <f t="shared" ref="AW305:AW312" si="105">IF(AND($AM305=1,$AN305=1,$U305="POS"),1,0)</f>
        <v>0</v>
      </c>
      <c r="AX305" s="87">
        <f t="shared" ref="AX305:AX312" si="106">IF(AND($AM305=1,$AP305=1,$U305="POS",$V305="OUI"),1,0)</f>
        <v>0</v>
      </c>
      <c r="AY305" s="87">
        <f t="shared" ref="AY305:AY312" si="107">IF(AND($AM305=1,$AP305=1,$U305="POS",$W305="OUI"),1,0)</f>
        <v>0</v>
      </c>
      <c r="AZ305" s="87">
        <f t="shared" ref="AZ305:AZ312" si="108">IF(AND($AM305=1,$U305="POS"),$X305,0)</f>
        <v>0</v>
      </c>
      <c r="BA305" s="87">
        <f t="shared" ref="BA305:BA312" si="109">IF(AND($AM305=1,$U305="POS"),$Y305,0)</f>
        <v>0</v>
      </c>
      <c r="BB305" s="87">
        <f t="shared" ref="BB305:BB312" si="110">IF(OR($AX305=1,$AY305=1),1,0)</f>
        <v>0</v>
      </c>
      <c r="BG305" s="84">
        <v>193</v>
      </c>
      <c r="BH305" s="267" t="s">
        <v>101</v>
      </c>
      <c r="BI305" s="268" t="s">
        <v>2192</v>
      </c>
      <c r="BJ305" s="257" t="s">
        <v>4</v>
      </c>
      <c r="BK305" s="269" t="s">
        <v>27</v>
      </c>
      <c r="BL305" s="269" t="s">
        <v>102</v>
      </c>
      <c r="BM305" s="270" t="s">
        <v>2769</v>
      </c>
      <c r="BN305" s="269" t="s">
        <v>2770</v>
      </c>
      <c r="BO305" s="269" t="s">
        <v>2771</v>
      </c>
      <c r="BP305" s="269" t="s">
        <v>260</v>
      </c>
      <c r="BQ305" s="269" t="s">
        <v>648</v>
      </c>
      <c r="BR305" s="269" t="s">
        <v>649</v>
      </c>
      <c r="BS305" s="269" t="s">
        <v>650</v>
      </c>
      <c r="BT305" s="269" t="s">
        <v>260</v>
      </c>
      <c r="BU305" s="269" t="s">
        <v>1603</v>
      </c>
      <c r="BV305" s="269" t="s">
        <v>1604</v>
      </c>
      <c r="BW305" s="271">
        <f t="shared" ref="BW305:BW312" si="111">IF($P305="",0,--AND(ISNUMBER(SEARCH(";"&amp;$P305&amp;";",";"&amp;$N$3&amp;";")),$U305="POS"))</f>
        <v>0</v>
      </c>
      <c r="BX305" s="271">
        <f t="shared" ref="BX305:BX312" si="112">IF($P305="",0,--AND(ISNUMBER(SEARCH(";"&amp;$P305&amp;";",";"&amp;$N$4&amp;";")),$U305="POS"))</f>
        <v>0</v>
      </c>
      <c r="BY305" s="271">
        <f t="shared" ref="BY305:BY312" si="113">IF($P305="",0,--AND(ISNUMBER(SEARCH(";"&amp;$P305&amp;";",";"&amp;$N$5&amp;";")),$U305="POS"))</f>
        <v>0</v>
      </c>
      <c r="BZ305" s="271">
        <f t="shared" ref="BZ305:BZ312" si="114">IF(AND($BW305=1,$AN305=1),1,0)</f>
        <v>0</v>
      </c>
      <c r="CA305" s="271">
        <f t="shared" ref="CA305:CA312" si="115">IF(AND($BX305=1,$AN305=1),1,0)</f>
        <v>0</v>
      </c>
      <c r="CB305" s="271">
        <f t="shared" ref="CB305:CB312" si="116">IF(AND($BY305=1,$AN305=1),1,0)</f>
        <v>0</v>
      </c>
      <c r="CC305" s="271">
        <f t="shared" ref="CC305:CC312" si="117">IF(AND($BW305=1,$AN305=0,$V305="OUI"),1,0)</f>
        <v>0</v>
      </c>
      <c r="CD305" s="271">
        <f t="shared" ref="CD305:CD312" si="118">IF(AND($BX305=1,$AN305=0,$W305="OUI"),1,0)</f>
        <v>0</v>
      </c>
      <c r="CE305" s="271">
        <f t="shared" ref="CE305:CE312" si="119">IF(AND($BY305=1,$AN305=0,OR($V305="OUI",$W305="OUI")),1,0)</f>
        <v>0</v>
      </c>
      <c r="CF305" s="271">
        <f t="shared" ref="CF305:CF312" si="120">IF($BZ305=1,$X305,0)</f>
        <v>0</v>
      </c>
      <c r="CG305" s="271">
        <f t="shared" ref="CG305:CG312" si="121">IF($BW305=1,$X305,0)</f>
        <v>0</v>
      </c>
      <c r="CH305" s="271">
        <f t="shared" ref="CH305:CH312" si="122">IF($CA305=1,$Y305,0)</f>
        <v>0</v>
      </c>
      <c r="CI305" s="271">
        <f t="shared" ref="CI305:CI312" si="123">IF($BX305=1,$Y305,0)</f>
        <v>0</v>
      </c>
      <c r="CJ305" s="271">
        <f t="shared" ref="CJ305:CJ312" si="124">IF($CB305=1,$Y305,0)</f>
        <v>0</v>
      </c>
      <c r="CK305" s="271">
        <f t="shared" ref="CK305:CK312" si="125">IF($BY305=1,$Y305,0)</f>
        <v>0</v>
      </c>
    </row>
    <row r="306" spans="16:89" x14ac:dyDescent="0.25">
      <c r="P306" s="66" t="s">
        <v>704</v>
      </c>
      <c r="Q306" s="266" t="s">
        <v>101</v>
      </c>
      <c r="R306" s="66" t="s">
        <v>33</v>
      </c>
      <c r="S306" s="276" t="s">
        <v>5</v>
      </c>
      <c r="T306" s="66" t="s">
        <v>155</v>
      </c>
      <c r="U306" s="276" t="s">
        <v>79</v>
      </c>
      <c r="V306" s="276" t="s">
        <v>112</v>
      </c>
      <c r="W306" s="276" t="s">
        <v>112</v>
      </c>
      <c r="X306" s="276">
        <v>0</v>
      </c>
      <c r="Y306" s="276">
        <v>0</v>
      </c>
      <c r="Z306" s="277" t="s">
        <v>705</v>
      </c>
      <c r="AA306" s="257" t="s">
        <v>706</v>
      </c>
      <c r="AB306" s="257" t="s">
        <v>206</v>
      </c>
      <c r="AC306" s="257" t="s">
        <v>707</v>
      </c>
      <c r="AD306" s="257" t="s">
        <v>708</v>
      </c>
      <c r="AE306" s="257" t="s">
        <v>2093</v>
      </c>
      <c r="AF306" s="257" t="s">
        <v>2094</v>
      </c>
      <c r="AG306" s="257" t="s">
        <v>2095</v>
      </c>
      <c r="AH306" s="257" t="s">
        <v>2096</v>
      </c>
      <c r="AI306" s="257" t="s">
        <v>645</v>
      </c>
      <c r="AJ306" s="257" t="s">
        <v>646</v>
      </c>
      <c r="AK306" s="257" t="s">
        <v>647</v>
      </c>
      <c r="AL306" s="257" t="s">
        <v>2097</v>
      </c>
      <c r="AM306" s="87">
        <f t="shared" si="98"/>
        <v>0</v>
      </c>
      <c r="AN306" s="87">
        <f t="shared" si="99"/>
        <v>0</v>
      </c>
      <c r="AO306" s="87">
        <f t="shared" si="100"/>
        <v>0</v>
      </c>
      <c r="AP306" s="87">
        <f t="shared" si="101"/>
        <v>0</v>
      </c>
      <c r="AQ306" s="87">
        <f t="shared" si="102"/>
        <v>0</v>
      </c>
      <c r="AR306" s="87">
        <f t="shared" si="103"/>
        <v>0</v>
      </c>
      <c r="AS306" s="87">
        <f>IF(AND($AM306=1,$AN306=1,$U306="POS"),COUNTIFS($AM$113:AM306,1,$AN$113:AN306,1,$U$113:U306,"POS"),0)</f>
        <v>0</v>
      </c>
      <c r="AT306" s="87">
        <f>IF($AP306=1,COUNTIF($AP$113:AP306,1),0)</f>
        <v>0</v>
      </c>
      <c r="AU306" s="87">
        <f>IF($AO306=1,COUNTIF($AO$113:AO306,1),0)</f>
        <v>0</v>
      </c>
      <c r="AV306" s="87">
        <f t="shared" si="104"/>
        <v>0</v>
      </c>
      <c r="AW306" s="87">
        <f t="shared" si="105"/>
        <v>0</v>
      </c>
      <c r="AX306" s="87">
        <f t="shared" si="106"/>
        <v>0</v>
      </c>
      <c r="AY306" s="87">
        <f t="shared" si="107"/>
        <v>0</v>
      </c>
      <c r="AZ306" s="87">
        <f t="shared" si="108"/>
        <v>0</v>
      </c>
      <c r="BA306" s="87">
        <f t="shared" si="109"/>
        <v>0</v>
      </c>
      <c r="BB306" s="87">
        <f t="shared" si="110"/>
        <v>0</v>
      </c>
      <c r="BG306" s="84">
        <v>194</v>
      </c>
      <c r="BH306" s="267" t="s">
        <v>101</v>
      </c>
      <c r="BI306" s="268" t="s">
        <v>2192</v>
      </c>
      <c r="BJ306" s="257" t="s">
        <v>4</v>
      </c>
      <c r="BK306" s="269" t="s">
        <v>27</v>
      </c>
      <c r="BL306" s="269" t="s">
        <v>102</v>
      </c>
      <c r="BM306" s="270" t="s">
        <v>2772</v>
      </c>
      <c r="BN306" s="269" t="s">
        <v>2773</v>
      </c>
      <c r="BO306" s="269" t="s">
        <v>2774</v>
      </c>
      <c r="BP306" s="269" t="s">
        <v>260</v>
      </c>
      <c r="BQ306" s="269" t="s">
        <v>648</v>
      </c>
      <c r="BR306" s="269" t="s">
        <v>649</v>
      </c>
      <c r="BS306" s="269" t="s">
        <v>650</v>
      </c>
      <c r="BT306" s="269" t="s">
        <v>260</v>
      </c>
      <c r="BU306" s="269" t="s">
        <v>1603</v>
      </c>
      <c r="BV306" s="269" t="s">
        <v>1604</v>
      </c>
      <c r="BW306" s="271">
        <f t="shared" si="111"/>
        <v>0</v>
      </c>
      <c r="BX306" s="271">
        <f t="shared" si="112"/>
        <v>0</v>
      </c>
      <c r="BY306" s="271">
        <f t="shared" si="113"/>
        <v>0</v>
      </c>
      <c r="BZ306" s="271">
        <f t="shared" si="114"/>
        <v>0</v>
      </c>
      <c r="CA306" s="271">
        <f t="shared" si="115"/>
        <v>0</v>
      </c>
      <c r="CB306" s="271">
        <f t="shared" si="116"/>
        <v>0</v>
      </c>
      <c r="CC306" s="271">
        <f t="shared" si="117"/>
        <v>0</v>
      </c>
      <c r="CD306" s="271">
        <f t="shared" si="118"/>
        <v>0</v>
      </c>
      <c r="CE306" s="271">
        <f t="shared" si="119"/>
        <v>0</v>
      </c>
      <c r="CF306" s="271">
        <f t="shared" si="120"/>
        <v>0</v>
      </c>
      <c r="CG306" s="271">
        <f t="shared" si="121"/>
        <v>0</v>
      </c>
      <c r="CH306" s="271">
        <f t="shared" si="122"/>
        <v>0</v>
      </c>
      <c r="CI306" s="271">
        <f t="shared" si="123"/>
        <v>0</v>
      </c>
      <c r="CJ306" s="271">
        <f t="shared" si="124"/>
        <v>0</v>
      </c>
      <c r="CK306" s="271">
        <f t="shared" si="125"/>
        <v>0</v>
      </c>
    </row>
    <row r="307" spans="16:89" x14ac:dyDescent="0.25">
      <c r="P307" s="66" t="s">
        <v>709</v>
      </c>
      <c r="Q307" s="266" t="s">
        <v>101</v>
      </c>
      <c r="R307" s="66" t="s">
        <v>160</v>
      </c>
      <c r="S307" s="276" t="s">
        <v>5</v>
      </c>
      <c r="T307" s="66" t="s">
        <v>109</v>
      </c>
      <c r="U307" s="276" t="s">
        <v>79</v>
      </c>
      <c r="V307" s="276" t="s">
        <v>112</v>
      </c>
      <c r="W307" s="276" t="s">
        <v>112</v>
      </c>
      <c r="X307" s="276">
        <v>0</v>
      </c>
      <c r="Y307" s="276">
        <v>0</v>
      </c>
      <c r="Z307" s="277" t="s">
        <v>710</v>
      </c>
      <c r="AA307" s="257" t="s">
        <v>711</v>
      </c>
      <c r="AB307" s="257" t="s">
        <v>712</v>
      </c>
      <c r="AC307" s="257" t="s">
        <v>713</v>
      </c>
      <c r="AD307" s="257" t="s">
        <v>714</v>
      </c>
      <c r="AE307" s="257" t="s">
        <v>2098</v>
      </c>
      <c r="AF307" s="257" t="s">
        <v>2099</v>
      </c>
      <c r="AG307" s="257" t="s">
        <v>2100</v>
      </c>
      <c r="AH307" s="257" t="s">
        <v>2101</v>
      </c>
      <c r="AI307" s="257" t="s">
        <v>645</v>
      </c>
      <c r="AJ307" s="257" t="s">
        <v>646</v>
      </c>
      <c r="AK307" s="257" t="s">
        <v>647</v>
      </c>
      <c r="AL307" s="257" t="s">
        <v>1989</v>
      </c>
      <c r="AM307" s="87">
        <f t="shared" si="98"/>
        <v>0</v>
      </c>
      <c r="AN307" s="87">
        <f t="shared" si="99"/>
        <v>0</v>
      </c>
      <c r="AO307" s="87">
        <f t="shared" si="100"/>
        <v>0</v>
      </c>
      <c r="AP307" s="87">
        <f t="shared" si="101"/>
        <v>0</v>
      </c>
      <c r="AQ307" s="87">
        <f t="shared" si="102"/>
        <v>0</v>
      </c>
      <c r="AR307" s="87">
        <f t="shared" si="103"/>
        <v>0</v>
      </c>
      <c r="AS307" s="87">
        <f>IF(AND($AM307=1,$AN307=1,$U307="POS"),COUNTIFS($AM$113:AM307,1,$AN$113:AN307,1,$U$113:U307,"POS"),0)</f>
        <v>0</v>
      </c>
      <c r="AT307" s="87">
        <f>IF($AP307=1,COUNTIF($AP$113:AP307,1),0)</f>
        <v>0</v>
      </c>
      <c r="AU307" s="87">
        <f>IF($AO307=1,COUNTIF($AO$113:AO307,1),0)</f>
        <v>0</v>
      </c>
      <c r="AV307" s="87">
        <f t="shared" si="104"/>
        <v>0</v>
      </c>
      <c r="AW307" s="87">
        <f t="shared" si="105"/>
        <v>0</v>
      </c>
      <c r="AX307" s="87">
        <f t="shared" si="106"/>
        <v>0</v>
      </c>
      <c r="AY307" s="87">
        <f t="shared" si="107"/>
        <v>0</v>
      </c>
      <c r="AZ307" s="87">
        <f t="shared" si="108"/>
        <v>0</v>
      </c>
      <c r="BA307" s="87">
        <f t="shared" si="109"/>
        <v>0</v>
      </c>
      <c r="BB307" s="87">
        <f t="shared" si="110"/>
        <v>0</v>
      </c>
      <c r="BG307" s="84">
        <v>195</v>
      </c>
      <c r="BH307" s="267" t="s">
        <v>101</v>
      </c>
      <c r="BI307" s="268" t="s">
        <v>2192</v>
      </c>
      <c r="BJ307" s="257" t="s">
        <v>4</v>
      </c>
      <c r="BK307" s="269" t="s">
        <v>27</v>
      </c>
      <c r="BL307" s="269" t="s">
        <v>102</v>
      </c>
      <c r="BM307" s="270" t="s">
        <v>2775</v>
      </c>
      <c r="BN307" s="269" t="s">
        <v>2776</v>
      </c>
      <c r="BO307" s="269" t="s">
        <v>2777</v>
      </c>
      <c r="BP307" s="269" t="s">
        <v>260</v>
      </c>
      <c r="BQ307" s="269" t="s">
        <v>648</v>
      </c>
      <c r="BR307" s="269" t="s">
        <v>649</v>
      </c>
      <c r="BS307" s="269" t="s">
        <v>650</v>
      </c>
      <c r="BT307" s="269" t="s">
        <v>260</v>
      </c>
      <c r="BU307" s="269" t="s">
        <v>1603</v>
      </c>
      <c r="BV307" s="269" t="s">
        <v>1604</v>
      </c>
      <c r="BW307" s="271">
        <f t="shared" si="111"/>
        <v>0</v>
      </c>
      <c r="BX307" s="271">
        <f t="shared" si="112"/>
        <v>0</v>
      </c>
      <c r="BY307" s="271">
        <f t="shared" si="113"/>
        <v>0</v>
      </c>
      <c r="BZ307" s="271">
        <f t="shared" si="114"/>
        <v>0</v>
      </c>
      <c r="CA307" s="271">
        <f t="shared" si="115"/>
        <v>0</v>
      </c>
      <c r="CB307" s="271">
        <f t="shared" si="116"/>
        <v>0</v>
      </c>
      <c r="CC307" s="271">
        <f t="shared" si="117"/>
        <v>0</v>
      </c>
      <c r="CD307" s="271">
        <f t="shared" si="118"/>
        <v>0</v>
      </c>
      <c r="CE307" s="271">
        <f t="shared" si="119"/>
        <v>0</v>
      </c>
      <c r="CF307" s="271">
        <f t="shared" si="120"/>
        <v>0</v>
      </c>
      <c r="CG307" s="271">
        <f t="shared" si="121"/>
        <v>0</v>
      </c>
      <c r="CH307" s="271">
        <f t="shared" si="122"/>
        <v>0</v>
      </c>
      <c r="CI307" s="271">
        <f t="shared" si="123"/>
        <v>0</v>
      </c>
      <c r="CJ307" s="271">
        <f t="shared" si="124"/>
        <v>0</v>
      </c>
      <c r="CK307" s="271">
        <f t="shared" si="125"/>
        <v>0</v>
      </c>
    </row>
    <row r="308" spans="16:89" x14ac:dyDescent="0.25">
      <c r="P308" s="66" t="s">
        <v>715</v>
      </c>
      <c r="Q308" s="266" t="s">
        <v>101</v>
      </c>
      <c r="R308" s="66" t="s">
        <v>161</v>
      </c>
      <c r="S308" s="276" t="s">
        <v>5</v>
      </c>
      <c r="T308" s="66" t="s">
        <v>130</v>
      </c>
      <c r="U308" s="276" t="s">
        <v>79</v>
      </c>
      <c r="V308" s="276" t="s">
        <v>112</v>
      </c>
      <c r="W308" s="276" t="s">
        <v>112</v>
      </c>
      <c r="X308" s="276">
        <v>0</v>
      </c>
      <c r="Y308" s="276">
        <v>0</v>
      </c>
      <c r="Z308" s="277" t="s">
        <v>716</v>
      </c>
      <c r="AA308" s="257" t="s">
        <v>717</v>
      </c>
      <c r="AB308" s="257" t="s">
        <v>718</v>
      </c>
      <c r="AC308" s="257" t="s">
        <v>719</v>
      </c>
      <c r="AD308" s="257" t="s">
        <v>720</v>
      </c>
      <c r="AE308" s="257" t="s">
        <v>2102</v>
      </c>
      <c r="AF308" s="257" t="s">
        <v>2103</v>
      </c>
      <c r="AG308" s="257" t="s">
        <v>2104</v>
      </c>
      <c r="AH308" s="257" t="s">
        <v>2105</v>
      </c>
      <c r="AI308" s="257" t="s">
        <v>645</v>
      </c>
      <c r="AJ308" s="257" t="s">
        <v>646</v>
      </c>
      <c r="AK308" s="257" t="s">
        <v>647</v>
      </c>
      <c r="AL308" s="257" t="s">
        <v>2106</v>
      </c>
      <c r="AM308" s="87">
        <f t="shared" si="98"/>
        <v>0</v>
      </c>
      <c r="AN308" s="87">
        <f t="shared" si="99"/>
        <v>0</v>
      </c>
      <c r="AO308" s="87">
        <f t="shared" si="100"/>
        <v>0</v>
      </c>
      <c r="AP308" s="87">
        <f t="shared" si="101"/>
        <v>0</v>
      </c>
      <c r="AQ308" s="87">
        <f t="shared" si="102"/>
        <v>0</v>
      </c>
      <c r="AR308" s="87">
        <f t="shared" si="103"/>
        <v>0</v>
      </c>
      <c r="AS308" s="87">
        <f>IF(AND($AM308=1,$AN308=1,$U308="POS"),COUNTIFS($AM$113:AM308,1,$AN$113:AN308,1,$U$113:U308,"POS"),0)</f>
        <v>0</v>
      </c>
      <c r="AT308" s="87">
        <f>IF($AP308=1,COUNTIF($AP$113:AP308,1),0)</f>
        <v>0</v>
      </c>
      <c r="AU308" s="87">
        <f>IF($AO308=1,COUNTIF($AO$113:AO308,1),0)</f>
        <v>0</v>
      </c>
      <c r="AV308" s="87">
        <f t="shared" si="104"/>
        <v>0</v>
      </c>
      <c r="AW308" s="87">
        <f t="shared" si="105"/>
        <v>0</v>
      </c>
      <c r="AX308" s="87">
        <f t="shared" si="106"/>
        <v>0</v>
      </c>
      <c r="AY308" s="87">
        <f t="shared" si="107"/>
        <v>0</v>
      </c>
      <c r="AZ308" s="87">
        <f t="shared" si="108"/>
        <v>0</v>
      </c>
      <c r="BA308" s="87">
        <f t="shared" si="109"/>
        <v>0</v>
      </c>
      <c r="BB308" s="87">
        <f t="shared" si="110"/>
        <v>0</v>
      </c>
      <c r="BG308" s="84">
        <v>196</v>
      </c>
      <c r="BH308" s="267" t="s">
        <v>101</v>
      </c>
      <c r="BI308" s="268" t="s">
        <v>2192</v>
      </c>
      <c r="BJ308" s="257" t="s">
        <v>4</v>
      </c>
      <c r="BK308" s="269" t="s">
        <v>27</v>
      </c>
      <c r="BL308" s="269" t="s">
        <v>102</v>
      </c>
      <c r="BM308" s="270" t="s">
        <v>2778</v>
      </c>
      <c r="BN308" s="269" t="s">
        <v>2779</v>
      </c>
      <c r="BO308" s="269" t="s">
        <v>2780</v>
      </c>
      <c r="BP308" s="269" t="s">
        <v>260</v>
      </c>
      <c r="BQ308" s="269" t="s">
        <v>648</v>
      </c>
      <c r="BR308" s="269" t="s">
        <v>649</v>
      </c>
      <c r="BS308" s="269" t="s">
        <v>650</v>
      </c>
      <c r="BT308" s="269" t="s">
        <v>260</v>
      </c>
      <c r="BU308" s="269" t="s">
        <v>1603</v>
      </c>
      <c r="BV308" s="269" t="s">
        <v>1604</v>
      </c>
      <c r="BW308" s="271">
        <f t="shared" si="111"/>
        <v>0</v>
      </c>
      <c r="BX308" s="271">
        <f t="shared" si="112"/>
        <v>0</v>
      </c>
      <c r="BY308" s="271">
        <f t="shared" si="113"/>
        <v>0</v>
      </c>
      <c r="BZ308" s="271">
        <f t="shared" si="114"/>
        <v>0</v>
      </c>
      <c r="CA308" s="271">
        <f t="shared" si="115"/>
        <v>0</v>
      </c>
      <c r="CB308" s="271">
        <f t="shared" si="116"/>
        <v>0</v>
      </c>
      <c r="CC308" s="271">
        <f t="shared" si="117"/>
        <v>0</v>
      </c>
      <c r="CD308" s="271">
        <f t="shared" si="118"/>
        <v>0</v>
      </c>
      <c r="CE308" s="271">
        <f t="shared" si="119"/>
        <v>0</v>
      </c>
      <c r="CF308" s="271">
        <f t="shared" si="120"/>
        <v>0</v>
      </c>
      <c r="CG308" s="271">
        <f t="shared" si="121"/>
        <v>0</v>
      </c>
      <c r="CH308" s="271">
        <f t="shared" si="122"/>
        <v>0</v>
      </c>
      <c r="CI308" s="271">
        <f t="shared" si="123"/>
        <v>0</v>
      </c>
      <c r="CJ308" s="271">
        <f t="shared" si="124"/>
        <v>0</v>
      </c>
      <c r="CK308" s="271">
        <f t="shared" si="125"/>
        <v>0</v>
      </c>
    </row>
    <row r="309" spans="16:89" x14ac:dyDescent="0.25">
      <c r="P309" s="66" t="s">
        <v>721</v>
      </c>
      <c r="Q309" s="266" t="s">
        <v>101</v>
      </c>
      <c r="R309" s="66" t="s">
        <v>169</v>
      </c>
      <c r="S309" s="276" t="s">
        <v>5</v>
      </c>
      <c r="T309" s="66" t="s">
        <v>130</v>
      </c>
      <c r="U309" s="276" t="s">
        <v>79</v>
      </c>
      <c r="V309" s="276" t="s">
        <v>112</v>
      </c>
      <c r="W309" s="276" t="s">
        <v>112</v>
      </c>
      <c r="X309" s="276">
        <v>0</v>
      </c>
      <c r="Y309" s="276">
        <v>0</v>
      </c>
      <c r="Z309" s="277" t="s">
        <v>722</v>
      </c>
      <c r="AA309" s="257" t="s">
        <v>723</v>
      </c>
      <c r="AB309" s="257" t="s">
        <v>724</v>
      </c>
      <c r="AC309" s="257" t="s">
        <v>725</v>
      </c>
      <c r="AD309" s="257" t="s">
        <v>726</v>
      </c>
      <c r="AE309" s="257" t="s">
        <v>2107</v>
      </c>
      <c r="AF309" s="257" t="s">
        <v>2108</v>
      </c>
      <c r="AG309" s="257" t="s">
        <v>2109</v>
      </c>
      <c r="AH309" s="257" t="s">
        <v>2110</v>
      </c>
      <c r="AI309" s="257" t="s">
        <v>645</v>
      </c>
      <c r="AJ309" s="257" t="s">
        <v>646</v>
      </c>
      <c r="AK309" s="257" t="s">
        <v>647</v>
      </c>
      <c r="AL309" s="257" t="s">
        <v>2111</v>
      </c>
      <c r="AM309" s="87">
        <f t="shared" si="98"/>
        <v>0</v>
      </c>
      <c r="AN309" s="87">
        <f t="shared" si="99"/>
        <v>0</v>
      </c>
      <c r="AO309" s="87">
        <f t="shared" si="100"/>
        <v>0</v>
      </c>
      <c r="AP309" s="87">
        <f t="shared" si="101"/>
        <v>0</v>
      </c>
      <c r="AQ309" s="87">
        <f t="shared" si="102"/>
        <v>0</v>
      </c>
      <c r="AR309" s="87">
        <f t="shared" si="103"/>
        <v>0</v>
      </c>
      <c r="AS309" s="87">
        <f>IF(AND($AM309=1,$AN309=1,$U309="POS"),COUNTIFS($AM$113:AM309,1,$AN$113:AN309,1,$U$113:U309,"POS"),0)</f>
        <v>0</v>
      </c>
      <c r="AT309" s="87">
        <f>IF($AP309=1,COUNTIF($AP$113:AP309,1),0)</f>
        <v>0</v>
      </c>
      <c r="AU309" s="87">
        <f>IF($AO309=1,COUNTIF($AO$113:AO309,1),0)</f>
        <v>0</v>
      </c>
      <c r="AV309" s="87">
        <f t="shared" si="104"/>
        <v>0</v>
      </c>
      <c r="AW309" s="87">
        <f t="shared" si="105"/>
        <v>0</v>
      </c>
      <c r="AX309" s="87">
        <f t="shared" si="106"/>
        <v>0</v>
      </c>
      <c r="AY309" s="87">
        <f t="shared" si="107"/>
        <v>0</v>
      </c>
      <c r="AZ309" s="87">
        <f t="shared" si="108"/>
        <v>0</v>
      </c>
      <c r="BA309" s="87">
        <f t="shared" si="109"/>
        <v>0</v>
      </c>
      <c r="BB309" s="87">
        <f t="shared" si="110"/>
        <v>0</v>
      </c>
      <c r="BG309" s="84">
        <v>197</v>
      </c>
      <c r="BH309" s="267" t="s">
        <v>101</v>
      </c>
      <c r="BI309" s="268" t="s">
        <v>2192</v>
      </c>
      <c r="BJ309" s="257" t="s">
        <v>4</v>
      </c>
      <c r="BK309" s="269" t="s">
        <v>27</v>
      </c>
      <c r="BL309" s="269" t="s">
        <v>102</v>
      </c>
      <c r="BM309" s="270" t="s">
        <v>2781</v>
      </c>
      <c r="BN309" s="269" t="s">
        <v>2782</v>
      </c>
      <c r="BO309" s="269" t="s">
        <v>2783</v>
      </c>
      <c r="BP309" s="269" t="s">
        <v>260</v>
      </c>
      <c r="BQ309" s="269" t="s">
        <v>648</v>
      </c>
      <c r="BR309" s="269" t="s">
        <v>649</v>
      </c>
      <c r="BS309" s="269" t="s">
        <v>650</v>
      </c>
      <c r="BT309" s="269" t="s">
        <v>260</v>
      </c>
      <c r="BU309" s="269" t="s">
        <v>1603</v>
      </c>
      <c r="BV309" s="269" t="s">
        <v>1604</v>
      </c>
      <c r="BW309" s="271">
        <f t="shared" si="111"/>
        <v>0</v>
      </c>
      <c r="BX309" s="271">
        <f t="shared" si="112"/>
        <v>0</v>
      </c>
      <c r="BY309" s="271">
        <f t="shared" si="113"/>
        <v>0</v>
      </c>
      <c r="BZ309" s="271">
        <f t="shared" si="114"/>
        <v>0</v>
      </c>
      <c r="CA309" s="271">
        <f t="shared" si="115"/>
        <v>0</v>
      </c>
      <c r="CB309" s="271">
        <f t="shared" si="116"/>
        <v>0</v>
      </c>
      <c r="CC309" s="271">
        <f t="shared" si="117"/>
        <v>0</v>
      </c>
      <c r="CD309" s="271">
        <f t="shared" si="118"/>
        <v>0</v>
      </c>
      <c r="CE309" s="271">
        <f t="shared" si="119"/>
        <v>0</v>
      </c>
      <c r="CF309" s="271">
        <f t="shared" si="120"/>
        <v>0</v>
      </c>
      <c r="CG309" s="271">
        <f t="shared" si="121"/>
        <v>0</v>
      </c>
      <c r="CH309" s="271">
        <f t="shared" si="122"/>
        <v>0</v>
      </c>
      <c r="CI309" s="271">
        <f t="shared" si="123"/>
        <v>0</v>
      </c>
      <c r="CJ309" s="271">
        <f t="shared" si="124"/>
        <v>0</v>
      </c>
      <c r="CK309" s="271">
        <f t="shared" si="125"/>
        <v>0</v>
      </c>
    </row>
    <row r="310" spans="16:89" x14ac:dyDescent="0.25">
      <c r="P310" s="66" t="s">
        <v>727</v>
      </c>
      <c r="Q310" s="266" t="s">
        <v>101</v>
      </c>
      <c r="R310" s="66" t="s">
        <v>175</v>
      </c>
      <c r="S310" s="276" t="s">
        <v>5</v>
      </c>
      <c r="T310" s="66" t="s">
        <v>102</v>
      </c>
      <c r="U310" s="276" t="s">
        <v>79</v>
      </c>
      <c r="V310" s="276" t="s">
        <v>112</v>
      </c>
      <c r="W310" s="276" t="s">
        <v>112</v>
      </c>
      <c r="X310" s="276">
        <v>0</v>
      </c>
      <c r="Y310" s="276">
        <v>0</v>
      </c>
      <c r="Z310" s="277" t="s">
        <v>728</v>
      </c>
      <c r="AA310" s="257" t="s">
        <v>729</v>
      </c>
      <c r="AB310" s="257" t="s">
        <v>204</v>
      </c>
      <c r="AC310" s="257" t="s">
        <v>730</v>
      </c>
      <c r="AD310" s="257" t="s">
        <v>731</v>
      </c>
      <c r="AE310" s="257" t="s">
        <v>2112</v>
      </c>
      <c r="AF310" s="257" t="s">
        <v>2113</v>
      </c>
      <c r="AG310" s="257" t="s">
        <v>2114</v>
      </c>
      <c r="AH310" s="257" t="s">
        <v>2115</v>
      </c>
      <c r="AI310" s="257" t="s">
        <v>645</v>
      </c>
      <c r="AJ310" s="257" t="s">
        <v>646</v>
      </c>
      <c r="AK310" s="257" t="s">
        <v>647</v>
      </c>
      <c r="AL310" s="257" t="s">
        <v>2116</v>
      </c>
      <c r="AM310" s="87">
        <f t="shared" si="98"/>
        <v>0</v>
      </c>
      <c r="AN310" s="87">
        <f t="shared" si="99"/>
        <v>0</v>
      </c>
      <c r="AO310" s="87">
        <f t="shared" si="100"/>
        <v>0</v>
      </c>
      <c r="AP310" s="87">
        <f t="shared" si="101"/>
        <v>0</v>
      </c>
      <c r="AQ310" s="87">
        <f t="shared" si="102"/>
        <v>0</v>
      </c>
      <c r="AR310" s="87">
        <f t="shared" si="103"/>
        <v>0</v>
      </c>
      <c r="AS310" s="87">
        <f>IF(AND($AM310=1,$AN310=1,$U310="POS"),COUNTIFS($AM$113:AM310,1,$AN$113:AN310,1,$U$113:U310,"POS"),0)</f>
        <v>0</v>
      </c>
      <c r="AT310" s="87">
        <f>IF($AP310=1,COUNTIF($AP$113:AP310,1),0)</f>
        <v>0</v>
      </c>
      <c r="AU310" s="87">
        <f>IF($AO310=1,COUNTIF($AO$113:AO310,1),0)</f>
        <v>0</v>
      </c>
      <c r="AV310" s="87">
        <f t="shared" si="104"/>
        <v>0</v>
      </c>
      <c r="AW310" s="87">
        <f t="shared" si="105"/>
        <v>0</v>
      </c>
      <c r="AX310" s="87">
        <f t="shared" si="106"/>
        <v>0</v>
      </c>
      <c r="AY310" s="87">
        <f t="shared" si="107"/>
        <v>0</v>
      </c>
      <c r="AZ310" s="87">
        <f t="shared" si="108"/>
        <v>0</v>
      </c>
      <c r="BA310" s="87">
        <f t="shared" si="109"/>
        <v>0</v>
      </c>
      <c r="BB310" s="87">
        <f t="shared" si="110"/>
        <v>0</v>
      </c>
      <c r="BG310" s="84">
        <v>198</v>
      </c>
      <c r="BH310" s="267" t="s">
        <v>101</v>
      </c>
      <c r="BI310" s="268" t="s">
        <v>2192</v>
      </c>
      <c r="BJ310" s="257" t="s">
        <v>4</v>
      </c>
      <c r="BK310" s="269" t="s">
        <v>27</v>
      </c>
      <c r="BL310" s="269" t="s">
        <v>102</v>
      </c>
      <c r="BM310" s="270" t="s">
        <v>2784</v>
      </c>
      <c r="BN310" s="269" t="s">
        <v>2785</v>
      </c>
      <c r="BO310" s="269" t="s">
        <v>2786</v>
      </c>
      <c r="BP310" s="269" t="s">
        <v>260</v>
      </c>
      <c r="BQ310" s="269" t="s">
        <v>648</v>
      </c>
      <c r="BR310" s="269" t="s">
        <v>649</v>
      </c>
      <c r="BS310" s="269" t="s">
        <v>650</v>
      </c>
      <c r="BT310" s="269" t="s">
        <v>260</v>
      </c>
      <c r="BU310" s="269" t="s">
        <v>1603</v>
      </c>
      <c r="BV310" s="269" t="s">
        <v>1604</v>
      </c>
      <c r="BW310" s="271">
        <f t="shared" si="111"/>
        <v>0</v>
      </c>
      <c r="BX310" s="271">
        <f t="shared" si="112"/>
        <v>0</v>
      </c>
      <c r="BY310" s="271">
        <f t="shared" si="113"/>
        <v>0</v>
      </c>
      <c r="BZ310" s="271">
        <f t="shared" si="114"/>
        <v>0</v>
      </c>
      <c r="CA310" s="271">
        <f t="shared" si="115"/>
        <v>0</v>
      </c>
      <c r="CB310" s="271">
        <f t="shared" si="116"/>
        <v>0</v>
      </c>
      <c r="CC310" s="271">
        <f t="shared" si="117"/>
        <v>0</v>
      </c>
      <c r="CD310" s="271">
        <f t="shared" si="118"/>
        <v>0</v>
      </c>
      <c r="CE310" s="271">
        <f t="shared" si="119"/>
        <v>0</v>
      </c>
      <c r="CF310" s="271">
        <f t="shared" si="120"/>
        <v>0</v>
      </c>
      <c r="CG310" s="271">
        <f t="shared" si="121"/>
        <v>0</v>
      </c>
      <c r="CH310" s="271">
        <f t="shared" si="122"/>
        <v>0</v>
      </c>
      <c r="CI310" s="271">
        <f t="shared" si="123"/>
        <v>0</v>
      </c>
      <c r="CJ310" s="271">
        <f t="shared" si="124"/>
        <v>0</v>
      </c>
      <c r="CK310" s="271">
        <f t="shared" si="125"/>
        <v>0</v>
      </c>
    </row>
    <row r="311" spans="16:89" x14ac:dyDescent="0.25">
      <c r="P311" s="66" t="s">
        <v>732</v>
      </c>
      <c r="Q311" s="266" t="s">
        <v>101</v>
      </c>
      <c r="R311" s="66" t="s">
        <v>213</v>
      </c>
      <c r="S311" s="276" t="s">
        <v>5</v>
      </c>
      <c r="T311" s="66" t="s">
        <v>102</v>
      </c>
      <c r="U311" s="276" t="s">
        <v>79</v>
      </c>
      <c r="V311" s="276" t="s">
        <v>112</v>
      </c>
      <c r="W311" s="276" t="s">
        <v>112</v>
      </c>
      <c r="X311" s="276">
        <v>0</v>
      </c>
      <c r="Y311" s="276">
        <v>0</v>
      </c>
      <c r="Z311" s="277" t="s">
        <v>733</v>
      </c>
      <c r="AA311" s="257" t="s">
        <v>734</v>
      </c>
      <c r="AB311" s="257" t="s">
        <v>735</v>
      </c>
      <c r="AC311" s="257" t="s">
        <v>736</v>
      </c>
      <c r="AD311" s="257" t="s">
        <v>737</v>
      </c>
      <c r="AE311" s="257" t="s">
        <v>2117</v>
      </c>
      <c r="AF311" s="257" t="s">
        <v>2118</v>
      </c>
      <c r="AG311" s="257" t="s">
        <v>2119</v>
      </c>
      <c r="AH311" s="257" t="s">
        <v>2120</v>
      </c>
      <c r="AI311" s="257" t="s">
        <v>645</v>
      </c>
      <c r="AJ311" s="257" t="s">
        <v>646</v>
      </c>
      <c r="AK311" s="257" t="s">
        <v>647</v>
      </c>
      <c r="AL311" s="257" t="s">
        <v>2121</v>
      </c>
      <c r="AM311" s="87">
        <f t="shared" si="98"/>
        <v>0</v>
      </c>
      <c r="AN311" s="87">
        <f t="shared" si="99"/>
        <v>0</v>
      </c>
      <c r="AO311" s="87">
        <f t="shared" si="100"/>
        <v>0</v>
      </c>
      <c r="AP311" s="87">
        <f t="shared" si="101"/>
        <v>0</v>
      </c>
      <c r="AQ311" s="87">
        <f t="shared" si="102"/>
        <v>0</v>
      </c>
      <c r="AR311" s="87">
        <f t="shared" si="103"/>
        <v>0</v>
      </c>
      <c r="AS311" s="87">
        <f>IF(AND($AM311=1,$AN311=1,$U311="POS"),COUNTIFS($AM$113:AM311,1,$AN$113:AN311,1,$U$113:U311,"POS"),0)</f>
        <v>0</v>
      </c>
      <c r="AT311" s="87">
        <f>IF($AP311=1,COUNTIF($AP$113:AP311,1),0)</f>
        <v>0</v>
      </c>
      <c r="AU311" s="87">
        <f>IF($AO311=1,COUNTIF($AO$113:AO311,1),0)</f>
        <v>0</v>
      </c>
      <c r="AV311" s="87">
        <f t="shared" si="104"/>
        <v>0</v>
      </c>
      <c r="AW311" s="87">
        <f t="shared" si="105"/>
        <v>0</v>
      </c>
      <c r="AX311" s="87">
        <f t="shared" si="106"/>
        <v>0</v>
      </c>
      <c r="AY311" s="87">
        <f t="shared" si="107"/>
        <v>0</v>
      </c>
      <c r="AZ311" s="87">
        <f t="shared" si="108"/>
        <v>0</v>
      </c>
      <c r="BA311" s="87">
        <f t="shared" si="109"/>
        <v>0</v>
      </c>
      <c r="BB311" s="87">
        <f t="shared" si="110"/>
        <v>0</v>
      </c>
      <c r="BG311" s="84">
        <v>199</v>
      </c>
      <c r="BH311" s="267" t="s">
        <v>101</v>
      </c>
      <c r="BI311" s="268" t="s">
        <v>2192</v>
      </c>
      <c r="BJ311" s="257" t="s">
        <v>4</v>
      </c>
      <c r="BK311" s="269" t="s">
        <v>27</v>
      </c>
      <c r="BL311" s="269" t="s">
        <v>102</v>
      </c>
      <c r="BM311" s="270" t="s">
        <v>2787</v>
      </c>
      <c r="BN311" s="269" t="s">
        <v>2788</v>
      </c>
      <c r="BO311" s="269" t="s">
        <v>2789</v>
      </c>
      <c r="BP311" s="269" t="s">
        <v>260</v>
      </c>
      <c r="BQ311" s="269" t="s">
        <v>648</v>
      </c>
      <c r="BR311" s="269" t="s">
        <v>649</v>
      </c>
      <c r="BS311" s="269" t="s">
        <v>650</v>
      </c>
      <c r="BT311" s="269" t="s">
        <v>260</v>
      </c>
      <c r="BU311" s="269" t="s">
        <v>1603</v>
      </c>
      <c r="BV311" s="269" t="s">
        <v>1604</v>
      </c>
      <c r="BW311" s="271">
        <f t="shared" si="111"/>
        <v>0</v>
      </c>
      <c r="BX311" s="271">
        <f t="shared" si="112"/>
        <v>0</v>
      </c>
      <c r="BY311" s="271">
        <f t="shared" si="113"/>
        <v>0</v>
      </c>
      <c r="BZ311" s="271">
        <f t="shared" si="114"/>
        <v>0</v>
      </c>
      <c r="CA311" s="271">
        <f t="shared" si="115"/>
        <v>0</v>
      </c>
      <c r="CB311" s="271">
        <f t="shared" si="116"/>
        <v>0</v>
      </c>
      <c r="CC311" s="271">
        <f t="shared" si="117"/>
        <v>0</v>
      </c>
      <c r="CD311" s="271">
        <f t="shared" si="118"/>
        <v>0</v>
      </c>
      <c r="CE311" s="271">
        <f t="shared" si="119"/>
        <v>0</v>
      </c>
      <c r="CF311" s="271">
        <f t="shared" si="120"/>
        <v>0</v>
      </c>
      <c r="CG311" s="271">
        <f t="shared" si="121"/>
        <v>0</v>
      </c>
      <c r="CH311" s="271">
        <f t="shared" si="122"/>
        <v>0</v>
      </c>
      <c r="CI311" s="271">
        <f t="shared" si="123"/>
        <v>0</v>
      </c>
      <c r="CJ311" s="271">
        <f t="shared" si="124"/>
        <v>0</v>
      </c>
      <c r="CK311" s="271">
        <f t="shared" si="125"/>
        <v>0</v>
      </c>
    </row>
    <row r="312" spans="16:89" x14ac:dyDescent="0.25">
      <c r="P312" s="66" t="s">
        <v>738</v>
      </c>
      <c r="Q312" s="266" t="s">
        <v>101</v>
      </c>
      <c r="R312" s="66" t="s">
        <v>216</v>
      </c>
      <c r="S312" s="276" t="s">
        <v>5</v>
      </c>
      <c r="T312" s="66" t="s">
        <v>102</v>
      </c>
      <c r="U312" s="276" t="s">
        <v>79</v>
      </c>
      <c r="V312" s="276" t="s">
        <v>112</v>
      </c>
      <c r="W312" s="276" t="s">
        <v>112</v>
      </c>
      <c r="X312" s="276">
        <v>0</v>
      </c>
      <c r="Y312" s="276">
        <v>0</v>
      </c>
      <c r="Z312" s="277" t="s">
        <v>739</v>
      </c>
      <c r="AA312" s="257" t="s">
        <v>740</v>
      </c>
      <c r="AB312" s="257" t="s">
        <v>741</v>
      </c>
      <c r="AC312" s="257" t="s">
        <v>742</v>
      </c>
      <c r="AD312" s="257" t="s">
        <v>743</v>
      </c>
      <c r="AE312" s="257" t="s">
        <v>2122</v>
      </c>
      <c r="AF312" s="257" t="s">
        <v>2123</v>
      </c>
      <c r="AG312" s="257" t="s">
        <v>2124</v>
      </c>
      <c r="AH312" s="257" t="s">
        <v>2125</v>
      </c>
      <c r="AI312" s="257" t="s">
        <v>645</v>
      </c>
      <c r="AJ312" s="257" t="s">
        <v>646</v>
      </c>
      <c r="AK312" s="257" t="s">
        <v>647</v>
      </c>
      <c r="AL312" s="257" t="s">
        <v>2126</v>
      </c>
      <c r="AM312" s="87">
        <f t="shared" si="98"/>
        <v>0</v>
      </c>
      <c r="AN312" s="87">
        <f t="shared" si="99"/>
        <v>0</v>
      </c>
      <c r="AO312" s="87">
        <f t="shared" si="100"/>
        <v>0</v>
      </c>
      <c r="AP312" s="87">
        <f t="shared" si="101"/>
        <v>0</v>
      </c>
      <c r="AQ312" s="87">
        <f t="shared" si="102"/>
        <v>0</v>
      </c>
      <c r="AR312" s="87">
        <f t="shared" si="103"/>
        <v>0</v>
      </c>
      <c r="AS312" s="87">
        <f>IF(AND($AM312=1,$AN312=1,$U312="POS"),COUNTIFS($AM$113:AM312,1,$AN$113:AN312,1,$U$113:U312,"POS"),0)</f>
        <v>0</v>
      </c>
      <c r="AT312" s="87">
        <f>IF($AP312=1,COUNTIF($AP$113:AP312,1),0)</f>
        <v>0</v>
      </c>
      <c r="AU312" s="87">
        <f>IF($AO312=1,COUNTIF($AO$113:AO312,1),0)</f>
        <v>0</v>
      </c>
      <c r="AV312" s="87">
        <f t="shared" si="104"/>
        <v>0</v>
      </c>
      <c r="AW312" s="87">
        <f t="shared" si="105"/>
        <v>0</v>
      </c>
      <c r="AX312" s="87">
        <f t="shared" si="106"/>
        <v>0</v>
      </c>
      <c r="AY312" s="87">
        <f t="shared" si="107"/>
        <v>0</v>
      </c>
      <c r="AZ312" s="87">
        <f t="shared" si="108"/>
        <v>0</v>
      </c>
      <c r="BA312" s="87">
        <f t="shared" si="109"/>
        <v>0</v>
      </c>
      <c r="BB312" s="87">
        <f t="shared" si="110"/>
        <v>0</v>
      </c>
      <c r="BG312" s="84">
        <v>200</v>
      </c>
      <c r="BH312" s="267" t="s">
        <v>101</v>
      </c>
      <c r="BI312" s="268" t="s">
        <v>2192</v>
      </c>
      <c r="BJ312" s="257" t="s">
        <v>4</v>
      </c>
      <c r="BK312" s="269" t="s">
        <v>27</v>
      </c>
      <c r="BL312" s="269" t="s">
        <v>102</v>
      </c>
      <c r="BM312" s="270" t="s">
        <v>2790</v>
      </c>
      <c r="BN312" s="269" t="s">
        <v>2791</v>
      </c>
      <c r="BO312" s="269" t="s">
        <v>2792</v>
      </c>
      <c r="BP312" s="269" t="s">
        <v>260</v>
      </c>
      <c r="BQ312" s="269" t="s">
        <v>648</v>
      </c>
      <c r="BR312" s="269" t="s">
        <v>649</v>
      </c>
      <c r="BS312" s="269" t="s">
        <v>650</v>
      </c>
      <c r="BT312" s="269" t="s">
        <v>260</v>
      </c>
      <c r="BU312" s="269" t="s">
        <v>1603</v>
      </c>
      <c r="BV312" s="269" t="s">
        <v>1604</v>
      </c>
      <c r="BW312" s="271">
        <f t="shared" si="111"/>
        <v>0</v>
      </c>
      <c r="BX312" s="271">
        <f t="shared" si="112"/>
        <v>0</v>
      </c>
      <c r="BY312" s="271">
        <f t="shared" si="113"/>
        <v>0</v>
      </c>
      <c r="BZ312" s="271">
        <f t="shared" si="114"/>
        <v>0</v>
      </c>
      <c r="CA312" s="271">
        <f t="shared" si="115"/>
        <v>0</v>
      </c>
      <c r="CB312" s="271">
        <f t="shared" si="116"/>
        <v>0</v>
      </c>
      <c r="CC312" s="271">
        <f t="shared" si="117"/>
        <v>0</v>
      </c>
      <c r="CD312" s="271">
        <f t="shared" si="118"/>
        <v>0</v>
      </c>
      <c r="CE312" s="271">
        <f t="shared" si="119"/>
        <v>0</v>
      </c>
      <c r="CF312" s="271">
        <f t="shared" si="120"/>
        <v>0</v>
      </c>
      <c r="CG312" s="271">
        <f t="shared" si="121"/>
        <v>0</v>
      </c>
      <c r="CH312" s="271">
        <f t="shared" si="122"/>
        <v>0</v>
      </c>
      <c r="CI312" s="271">
        <f t="shared" si="123"/>
        <v>0</v>
      </c>
      <c r="CJ312" s="271">
        <f t="shared" si="124"/>
        <v>0</v>
      </c>
      <c r="CK312" s="271">
        <f t="shared" si="125"/>
        <v>0</v>
      </c>
    </row>
    <row r="313" spans="16:89" x14ac:dyDescent="0.25">
      <c r="BG313" s="84">
        <v>201</v>
      </c>
      <c r="BH313" s="267" t="s">
        <v>101</v>
      </c>
      <c r="BI313" s="268" t="s">
        <v>2192</v>
      </c>
      <c r="BJ313" s="257" t="s">
        <v>1</v>
      </c>
      <c r="BK313" s="269" t="s">
        <v>31</v>
      </c>
      <c r="BL313" s="269" t="s">
        <v>130</v>
      </c>
      <c r="BM313" s="270" t="s">
        <v>2793</v>
      </c>
      <c r="BN313" s="269" t="s">
        <v>2794</v>
      </c>
      <c r="BO313" s="269" t="s">
        <v>2795</v>
      </c>
      <c r="BP313" s="269" t="s">
        <v>262</v>
      </c>
      <c r="BQ313" s="269" t="s">
        <v>687</v>
      </c>
      <c r="BR313" s="269" t="s">
        <v>744</v>
      </c>
      <c r="BS313" s="269" t="s">
        <v>745</v>
      </c>
      <c r="BT313" s="269" t="s">
        <v>262</v>
      </c>
      <c r="BU313" s="269" t="s">
        <v>1605</v>
      </c>
      <c r="BV313" s="269" t="s">
        <v>1606</v>
      </c>
    </row>
    <row r="314" spans="16:89" x14ac:dyDescent="0.25">
      <c r="BG314" s="84">
        <v>202</v>
      </c>
      <c r="BH314" s="267" t="s">
        <v>101</v>
      </c>
      <c r="BI314" s="268" t="s">
        <v>2192</v>
      </c>
      <c r="BJ314" s="257" t="s">
        <v>1</v>
      </c>
      <c r="BK314" s="269" t="s">
        <v>31</v>
      </c>
      <c r="BL314" s="269" t="s">
        <v>130</v>
      </c>
      <c r="BM314" s="270" t="s">
        <v>2796</v>
      </c>
      <c r="BN314" s="269" t="s">
        <v>2797</v>
      </c>
      <c r="BO314" s="269" t="s">
        <v>2798</v>
      </c>
      <c r="BP314" s="269" t="s">
        <v>262</v>
      </c>
      <c r="BQ314" s="269" t="s">
        <v>687</v>
      </c>
      <c r="BR314" s="269" t="s">
        <v>744</v>
      </c>
      <c r="BS314" s="269" t="s">
        <v>745</v>
      </c>
      <c r="BT314" s="269" t="s">
        <v>262</v>
      </c>
      <c r="BU314" s="269" t="s">
        <v>1605</v>
      </c>
      <c r="BV314" s="269" t="s">
        <v>1606</v>
      </c>
    </row>
    <row r="315" spans="16:89" x14ac:dyDescent="0.25">
      <c r="BG315" s="84">
        <v>203</v>
      </c>
      <c r="BH315" s="267" t="s">
        <v>101</v>
      </c>
      <c r="BI315" s="268" t="s">
        <v>2192</v>
      </c>
      <c r="BJ315" s="257" t="s">
        <v>1</v>
      </c>
      <c r="BK315" s="269" t="s">
        <v>31</v>
      </c>
      <c r="BL315" s="269" t="s">
        <v>130</v>
      </c>
      <c r="BM315" s="270" t="s">
        <v>2799</v>
      </c>
      <c r="BN315" s="269" t="s">
        <v>2800</v>
      </c>
      <c r="BO315" s="269" t="s">
        <v>2801</v>
      </c>
      <c r="BP315" s="269" t="s">
        <v>262</v>
      </c>
      <c r="BQ315" s="269" t="s">
        <v>687</v>
      </c>
      <c r="BR315" s="269" t="s">
        <v>744</v>
      </c>
      <c r="BS315" s="269" t="s">
        <v>745</v>
      </c>
      <c r="BT315" s="269" t="s">
        <v>262</v>
      </c>
      <c r="BU315" s="269" t="s">
        <v>1605</v>
      </c>
      <c r="BV315" s="269" t="s">
        <v>1606</v>
      </c>
    </row>
    <row r="316" spans="16:89" x14ac:dyDescent="0.25">
      <c r="BG316" s="84">
        <v>204</v>
      </c>
      <c r="BH316" s="267" t="s">
        <v>101</v>
      </c>
      <c r="BI316" s="268" t="s">
        <v>2192</v>
      </c>
      <c r="BJ316" s="257" t="s">
        <v>1</v>
      </c>
      <c r="BK316" s="269" t="s">
        <v>31</v>
      </c>
      <c r="BL316" s="269" t="s">
        <v>130</v>
      </c>
      <c r="BM316" s="270" t="s">
        <v>2802</v>
      </c>
      <c r="BN316" s="269" t="s">
        <v>2803</v>
      </c>
      <c r="BO316" s="269" t="s">
        <v>2804</v>
      </c>
      <c r="BP316" s="269" t="s">
        <v>262</v>
      </c>
      <c r="BQ316" s="269" t="s">
        <v>687</v>
      </c>
      <c r="BR316" s="269" t="s">
        <v>744</v>
      </c>
      <c r="BS316" s="269" t="s">
        <v>745</v>
      </c>
      <c r="BT316" s="269" t="s">
        <v>262</v>
      </c>
      <c r="BU316" s="269" t="s">
        <v>1605</v>
      </c>
      <c r="BV316" s="269" t="s">
        <v>1606</v>
      </c>
    </row>
    <row r="317" spans="16:89" x14ac:dyDescent="0.25">
      <c r="BG317" s="84">
        <v>205</v>
      </c>
      <c r="BH317" s="267" t="s">
        <v>101</v>
      </c>
      <c r="BI317" s="268" t="s">
        <v>2192</v>
      </c>
      <c r="BJ317" s="257" t="s">
        <v>1</v>
      </c>
      <c r="BK317" s="269" t="s">
        <v>31</v>
      </c>
      <c r="BL317" s="269" t="s">
        <v>130</v>
      </c>
      <c r="BM317" s="270" t="s">
        <v>2805</v>
      </c>
      <c r="BN317" s="269" t="s">
        <v>2806</v>
      </c>
      <c r="BO317" s="269" t="s">
        <v>2807</v>
      </c>
      <c r="BP317" s="269" t="s">
        <v>262</v>
      </c>
      <c r="BQ317" s="269" t="s">
        <v>687</v>
      </c>
      <c r="BR317" s="269" t="s">
        <v>744</v>
      </c>
      <c r="BS317" s="269" t="s">
        <v>745</v>
      </c>
      <c r="BT317" s="269" t="s">
        <v>262</v>
      </c>
      <c r="BU317" s="269" t="s">
        <v>1605</v>
      </c>
      <c r="BV317" s="269" t="s">
        <v>1606</v>
      </c>
    </row>
    <row r="318" spans="16:89" x14ac:dyDescent="0.25">
      <c r="BG318" s="84">
        <v>206</v>
      </c>
      <c r="BH318" s="267" t="s">
        <v>101</v>
      </c>
      <c r="BI318" s="268" t="s">
        <v>2192</v>
      </c>
      <c r="BJ318" s="257" t="s">
        <v>1</v>
      </c>
      <c r="BK318" s="269" t="s">
        <v>31</v>
      </c>
      <c r="BL318" s="269" t="s">
        <v>130</v>
      </c>
      <c r="BM318" s="270" t="s">
        <v>2808</v>
      </c>
      <c r="BN318" s="269" t="s">
        <v>2809</v>
      </c>
      <c r="BO318" s="269" t="s">
        <v>2810</v>
      </c>
      <c r="BP318" s="269" t="s">
        <v>262</v>
      </c>
      <c r="BQ318" s="269" t="s">
        <v>687</v>
      </c>
      <c r="BR318" s="269" t="s">
        <v>744</v>
      </c>
      <c r="BS318" s="269" t="s">
        <v>745</v>
      </c>
      <c r="BT318" s="269" t="s">
        <v>262</v>
      </c>
      <c r="BU318" s="269" t="s">
        <v>1605</v>
      </c>
      <c r="BV318" s="269" t="s">
        <v>1606</v>
      </c>
    </row>
    <row r="319" spans="16:89" x14ac:dyDescent="0.25">
      <c r="BG319" s="84">
        <v>207</v>
      </c>
      <c r="BH319" s="267" t="s">
        <v>101</v>
      </c>
      <c r="BI319" s="268" t="s">
        <v>2192</v>
      </c>
      <c r="BJ319" s="257" t="s">
        <v>1</v>
      </c>
      <c r="BK319" s="269" t="s">
        <v>31</v>
      </c>
      <c r="BL319" s="269" t="s">
        <v>130</v>
      </c>
      <c r="BM319" s="270" t="s">
        <v>2811</v>
      </c>
      <c r="BN319" s="269" t="s">
        <v>2812</v>
      </c>
      <c r="BO319" s="269" t="s">
        <v>2813</v>
      </c>
      <c r="BP319" s="269" t="s">
        <v>262</v>
      </c>
      <c r="BQ319" s="269" t="s">
        <v>687</v>
      </c>
      <c r="BR319" s="269" t="s">
        <v>744</v>
      </c>
      <c r="BS319" s="269" t="s">
        <v>745</v>
      </c>
      <c r="BT319" s="269" t="s">
        <v>262</v>
      </c>
      <c r="BU319" s="269" t="s">
        <v>1605</v>
      </c>
      <c r="BV319" s="269" t="s">
        <v>1606</v>
      </c>
    </row>
    <row r="320" spans="16:89" x14ac:dyDescent="0.25">
      <c r="BG320" s="84">
        <v>208</v>
      </c>
      <c r="BH320" s="267" t="s">
        <v>101</v>
      </c>
      <c r="BI320" s="268" t="s">
        <v>2192</v>
      </c>
      <c r="BJ320" s="257" t="s">
        <v>1</v>
      </c>
      <c r="BK320" s="269" t="s">
        <v>31</v>
      </c>
      <c r="BL320" s="269" t="s">
        <v>130</v>
      </c>
      <c r="BM320" s="270" t="s">
        <v>2814</v>
      </c>
      <c r="BN320" s="269" t="s">
        <v>2815</v>
      </c>
      <c r="BO320" s="269" t="s">
        <v>2816</v>
      </c>
      <c r="BP320" s="269" t="s">
        <v>262</v>
      </c>
      <c r="BQ320" s="269" t="s">
        <v>687</v>
      </c>
      <c r="BR320" s="269" t="s">
        <v>744</v>
      </c>
      <c r="BS320" s="269" t="s">
        <v>745</v>
      </c>
      <c r="BT320" s="269" t="s">
        <v>262</v>
      </c>
      <c r="BU320" s="269" t="s">
        <v>1605</v>
      </c>
      <c r="BV320" s="269" t="s">
        <v>1606</v>
      </c>
    </row>
    <row r="321" spans="59:74" x14ac:dyDescent="0.25">
      <c r="BG321" s="84">
        <v>209</v>
      </c>
      <c r="BH321" s="267" t="s">
        <v>101</v>
      </c>
      <c r="BI321" s="268" t="s">
        <v>2192</v>
      </c>
      <c r="BJ321" s="257" t="s">
        <v>1</v>
      </c>
      <c r="BK321" s="269" t="s">
        <v>31</v>
      </c>
      <c r="BL321" s="269" t="s">
        <v>130</v>
      </c>
      <c r="BM321" s="270" t="s">
        <v>2817</v>
      </c>
      <c r="BN321" s="269" t="s">
        <v>2818</v>
      </c>
      <c r="BO321" s="269" t="s">
        <v>2819</v>
      </c>
      <c r="BP321" s="269" t="s">
        <v>262</v>
      </c>
      <c r="BQ321" s="269" t="s">
        <v>687</v>
      </c>
      <c r="BR321" s="269" t="s">
        <v>744</v>
      </c>
      <c r="BS321" s="269" t="s">
        <v>745</v>
      </c>
      <c r="BT321" s="269" t="s">
        <v>262</v>
      </c>
      <c r="BU321" s="269" t="s">
        <v>1605</v>
      </c>
      <c r="BV321" s="269" t="s">
        <v>1606</v>
      </c>
    </row>
    <row r="322" spans="59:74" x14ac:dyDescent="0.25">
      <c r="BG322" s="84">
        <v>210</v>
      </c>
      <c r="BH322" s="267" t="s">
        <v>101</v>
      </c>
      <c r="BI322" s="268" t="s">
        <v>2192</v>
      </c>
      <c r="BJ322" s="257" t="s">
        <v>1</v>
      </c>
      <c r="BK322" s="269" t="s">
        <v>31</v>
      </c>
      <c r="BL322" s="269" t="s">
        <v>130</v>
      </c>
      <c r="BM322" s="270" t="s">
        <v>2820</v>
      </c>
      <c r="BN322" s="269" t="s">
        <v>2821</v>
      </c>
      <c r="BO322" s="269" t="s">
        <v>2822</v>
      </c>
      <c r="BP322" s="269" t="s">
        <v>262</v>
      </c>
      <c r="BQ322" s="269" t="s">
        <v>687</v>
      </c>
      <c r="BR322" s="269" t="s">
        <v>744</v>
      </c>
      <c r="BS322" s="269" t="s">
        <v>745</v>
      </c>
      <c r="BT322" s="269" t="s">
        <v>262</v>
      </c>
      <c r="BU322" s="269" t="s">
        <v>1605</v>
      </c>
      <c r="BV322" s="269" t="s">
        <v>1606</v>
      </c>
    </row>
    <row r="323" spans="59:74" x14ac:dyDescent="0.25">
      <c r="BG323" s="84">
        <v>211</v>
      </c>
      <c r="BH323" s="267" t="s">
        <v>101</v>
      </c>
      <c r="BI323" s="268" t="s">
        <v>2192</v>
      </c>
      <c r="BJ323" s="257" t="s">
        <v>4</v>
      </c>
      <c r="BK323" s="269" t="s">
        <v>31</v>
      </c>
      <c r="BL323" s="269" t="s">
        <v>130</v>
      </c>
      <c r="BM323" s="270" t="s">
        <v>2823</v>
      </c>
      <c r="BN323" s="269" t="s">
        <v>2824</v>
      </c>
      <c r="BO323" s="269" t="s">
        <v>2825</v>
      </c>
      <c r="BP323" s="269" t="s">
        <v>262</v>
      </c>
      <c r="BQ323" s="269" t="s">
        <v>687</v>
      </c>
      <c r="BR323" s="269" t="s">
        <v>744</v>
      </c>
      <c r="BS323" s="269" t="s">
        <v>745</v>
      </c>
      <c r="BT323" s="269" t="s">
        <v>262</v>
      </c>
      <c r="BU323" s="269" t="s">
        <v>1605</v>
      </c>
      <c r="BV323" s="269" t="s">
        <v>1606</v>
      </c>
    </row>
    <row r="324" spans="59:74" x14ac:dyDescent="0.25">
      <c r="BG324" s="84">
        <v>212</v>
      </c>
      <c r="BH324" s="267" t="s">
        <v>101</v>
      </c>
      <c r="BI324" s="268" t="s">
        <v>2192</v>
      </c>
      <c r="BJ324" s="257" t="s">
        <v>4</v>
      </c>
      <c r="BK324" s="269" t="s">
        <v>31</v>
      </c>
      <c r="BL324" s="269" t="s">
        <v>130</v>
      </c>
      <c r="BM324" s="270" t="s">
        <v>2826</v>
      </c>
      <c r="BN324" s="269" t="s">
        <v>2827</v>
      </c>
      <c r="BO324" s="269" t="s">
        <v>2828</v>
      </c>
      <c r="BP324" s="269" t="s">
        <v>262</v>
      </c>
      <c r="BQ324" s="269" t="s">
        <v>687</v>
      </c>
      <c r="BR324" s="269" t="s">
        <v>744</v>
      </c>
      <c r="BS324" s="269" t="s">
        <v>745</v>
      </c>
      <c r="BT324" s="269" t="s">
        <v>262</v>
      </c>
      <c r="BU324" s="269" t="s">
        <v>1605</v>
      </c>
      <c r="BV324" s="269" t="s">
        <v>1606</v>
      </c>
    </row>
    <row r="325" spans="59:74" x14ac:dyDescent="0.25">
      <c r="BG325" s="84">
        <v>213</v>
      </c>
      <c r="BH325" s="267" t="s">
        <v>101</v>
      </c>
      <c r="BI325" s="268" t="s">
        <v>2192</v>
      </c>
      <c r="BJ325" s="257" t="s">
        <v>4</v>
      </c>
      <c r="BK325" s="269" t="s">
        <v>31</v>
      </c>
      <c r="BL325" s="269" t="s">
        <v>130</v>
      </c>
      <c r="BM325" s="270" t="s">
        <v>2829</v>
      </c>
      <c r="BN325" s="269" t="s">
        <v>2830</v>
      </c>
      <c r="BO325" s="269" t="s">
        <v>2831</v>
      </c>
      <c r="BP325" s="269" t="s">
        <v>262</v>
      </c>
      <c r="BQ325" s="269" t="s">
        <v>687</v>
      </c>
      <c r="BR325" s="269" t="s">
        <v>744</v>
      </c>
      <c r="BS325" s="269" t="s">
        <v>745</v>
      </c>
      <c r="BT325" s="269" t="s">
        <v>262</v>
      </c>
      <c r="BU325" s="269" t="s">
        <v>1605</v>
      </c>
      <c r="BV325" s="269" t="s">
        <v>1606</v>
      </c>
    </row>
    <row r="326" spans="59:74" x14ac:dyDescent="0.25">
      <c r="BG326" s="84">
        <v>214</v>
      </c>
      <c r="BH326" s="267" t="s">
        <v>101</v>
      </c>
      <c r="BI326" s="268" t="s">
        <v>2192</v>
      </c>
      <c r="BJ326" s="257" t="s">
        <v>4</v>
      </c>
      <c r="BK326" s="269" t="s">
        <v>31</v>
      </c>
      <c r="BL326" s="269" t="s">
        <v>130</v>
      </c>
      <c r="BM326" s="270" t="s">
        <v>2832</v>
      </c>
      <c r="BN326" s="269" t="s">
        <v>2833</v>
      </c>
      <c r="BO326" s="269" t="s">
        <v>2834</v>
      </c>
      <c r="BP326" s="269" t="s">
        <v>262</v>
      </c>
      <c r="BQ326" s="269" t="s">
        <v>687</v>
      </c>
      <c r="BR326" s="269" t="s">
        <v>744</v>
      </c>
      <c r="BS326" s="269" t="s">
        <v>745</v>
      </c>
      <c r="BT326" s="269" t="s">
        <v>262</v>
      </c>
      <c r="BU326" s="269" t="s">
        <v>1605</v>
      </c>
      <c r="BV326" s="269" t="s">
        <v>1606</v>
      </c>
    </row>
    <row r="327" spans="59:74" x14ac:dyDescent="0.25">
      <c r="BG327" s="84">
        <v>215</v>
      </c>
      <c r="BH327" s="267" t="s">
        <v>101</v>
      </c>
      <c r="BI327" s="268" t="s">
        <v>2192</v>
      </c>
      <c r="BJ327" s="257" t="s">
        <v>4</v>
      </c>
      <c r="BK327" s="269" t="s">
        <v>31</v>
      </c>
      <c r="BL327" s="269" t="s">
        <v>130</v>
      </c>
      <c r="BM327" s="270" t="s">
        <v>2835</v>
      </c>
      <c r="BN327" s="269" t="s">
        <v>2836</v>
      </c>
      <c r="BO327" s="269" t="s">
        <v>2837</v>
      </c>
      <c r="BP327" s="269" t="s">
        <v>262</v>
      </c>
      <c r="BQ327" s="269" t="s">
        <v>687</v>
      </c>
      <c r="BR327" s="269" t="s">
        <v>744</v>
      </c>
      <c r="BS327" s="269" t="s">
        <v>745</v>
      </c>
      <c r="BT327" s="269" t="s">
        <v>262</v>
      </c>
      <c r="BU327" s="269" t="s">
        <v>1605</v>
      </c>
      <c r="BV327" s="269" t="s">
        <v>1606</v>
      </c>
    </row>
    <row r="328" spans="59:74" x14ac:dyDescent="0.25">
      <c r="BG328" s="84">
        <v>216</v>
      </c>
      <c r="BH328" s="267" t="s">
        <v>101</v>
      </c>
      <c r="BI328" s="268" t="s">
        <v>2192</v>
      </c>
      <c r="BJ328" s="257" t="s">
        <v>4</v>
      </c>
      <c r="BK328" s="269" t="s">
        <v>31</v>
      </c>
      <c r="BL328" s="269" t="s">
        <v>130</v>
      </c>
      <c r="BM328" s="270" t="s">
        <v>2838</v>
      </c>
      <c r="BN328" s="269" t="s">
        <v>2839</v>
      </c>
      <c r="BO328" s="269" t="s">
        <v>2840</v>
      </c>
      <c r="BP328" s="269" t="s">
        <v>262</v>
      </c>
      <c r="BQ328" s="269" t="s">
        <v>687</v>
      </c>
      <c r="BR328" s="269" t="s">
        <v>744</v>
      </c>
      <c r="BS328" s="269" t="s">
        <v>745</v>
      </c>
      <c r="BT328" s="269" t="s">
        <v>262</v>
      </c>
      <c r="BU328" s="269" t="s">
        <v>1605</v>
      </c>
      <c r="BV328" s="269" t="s">
        <v>1606</v>
      </c>
    </row>
    <row r="329" spans="59:74" x14ac:dyDescent="0.25">
      <c r="BG329" s="84">
        <v>217</v>
      </c>
      <c r="BH329" s="267" t="s">
        <v>101</v>
      </c>
      <c r="BI329" s="268" t="s">
        <v>2192</v>
      </c>
      <c r="BJ329" s="257" t="s">
        <v>4</v>
      </c>
      <c r="BK329" s="269" t="s">
        <v>31</v>
      </c>
      <c r="BL329" s="269" t="s">
        <v>130</v>
      </c>
      <c r="BM329" s="270" t="s">
        <v>2841</v>
      </c>
      <c r="BN329" s="269" t="s">
        <v>2842</v>
      </c>
      <c r="BO329" s="269" t="s">
        <v>2843</v>
      </c>
      <c r="BP329" s="269" t="s">
        <v>262</v>
      </c>
      <c r="BQ329" s="269" t="s">
        <v>687</v>
      </c>
      <c r="BR329" s="269" t="s">
        <v>744</v>
      </c>
      <c r="BS329" s="269" t="s">
        <v>745</v>
      </c>
      <c r="BT329" s="269" t="s">
        <v>262</v>
      </c>
      <c r="BU329" s="269" t="s">
        <v>1605</v>
      </c>
      <c r="BV329" s="269" t="s">
        <v>1606</v>
      </c>
    </row>
    <row r="330" spans="59:74" x14ac:dyDescent="0.25">
      <c r="BG330" s="84">
        <v>218</v>
      </c>
      <c r="BH330" s="267" t="s">
        <v>101</v>
      </c>
      <c r="BI330" s="268" t="s">
        <v>2192</v>
      </c>
      <c r="BJ330" s="257" t="s">
        <v>4</v>
      </c>
      <c r="BK330" s="269" t="s">
        <v>31</v>
      </c>
      <c r="BL330" s="269" t="s">
        <v>130</v>
      </c>
      <c r="BM330" s="270" t="s">
        <v>2844</v>
      </c>
      <c r="BN330" s="269" t="s">
        <v>2845</v>
      </c>
      <c r="BO330" s="269" t="s">
        <v>2846</v>
      </c>
      <c r="BP330" s="269" t="s">
        <v>262</v>
      </c>
      <c r="BQ330" s="269" t="s">
        <v>687</v>
      </c>
      <c r="BR330" s="269" t="s">
        <v>744</v>
      </c>
      <c r="BS330" s="269" t="s">
        <v>745</v>
      </c>
      <c r="BT330" s="269" t="s">
        <v>262</v>
      </c>
      <c r="BU330" s="269" t="s">
        <v>1605</v>
      </c>
      <c r="BV330" s="269" t="s">
        <v>1606</v>
      </c>
    </row>
    <row r="331" spans="59:74" x14ac:dyDescent="0.25">
      <c r="BG331" s="84">
        <v>219</v>
      </c>
      <c r="BH331" s="267" t="s">
        <v>101</v>
      </c>
      <c r="BI331" s="268" t="s">
        <v>2192</v>
      </c>
      <c r="BJ331" s="257" t="s">
        <v>4</v>
      </c>
      <c r="BK331" s="269" t="s">
        <v>31</v>
      </c>
      <c r="BL331" s="269" t="s">
        <v>130</v>
      </c>
      <c r="BM331" s="270" t="s">
        <v>2847</v>
      </c>
      <c r="BN331" s="269" t="s">
        <v>2848</v>
      </c>
      <c r="BO331" s="269" t="s">
        <v>2849</v>
      </c>
      <c r="BP331" s="269" t="s">
        <v>262</v>
      </c>
      <c r="BQ331" s="269" t="s">
        <v>687</v>
      </c>
      <c r="BR331" s="269" t="s">
        <v>744</v>
      </c>
      <c r="BS331" s="269" t="s">
        <v>745</v>
      </c>
      <c r="BT331" s="269" t="s">
        <v>262</v>
      </c>
      <c r="BU331" s="269" t="s">
        <v>1605</v>
      </c>
      <c r="BV331" s="269" t="s">
        <v>1606</v>
      </c>
    </row>
    <row r="332" spans="59:74" x14ac:dyDescent="0.25">
      <c r="BG332" s="84">
        <v>220</v>
      </c>
      <c r="BH332" s="267" t="s">
        <v>101</v>
      </c>
      <c r="BI332" s="268" t="s">
        <v>2192</v>
      </c>
      <c r="BJ332" s="257" t="s">
        <v>4</v>
      </c>
      <c r="BK332" s="269" t="s">
        <v>31</v>
      </c>
      <c r="BL332" s="269" t="s">
        <v>130</v>
      </c>
      <c r="BM332" s="270" t="s">
        <v>2850</v>
      </c>
      <c r="BN332" s="269" t="s">
        <v>2851</v>
      </c>
      <c r="BO332" s="269" t="s">
        <v>2852</v>
      </c>
      <c r="BP332" s="269" t="s">
        <v>262</v>
      </c>
      <c r="BQ332" s="269" t="s">
        <v>687</v>
      </c>
      <c r="BR332" s="269" t="s">
        <v>744</v>
      </c>
      <c r="BS332" s="269" t="s">
        <v>745</v>
      </c>
      <c r="BT332" s="269" t="s">
        <v>262</v>
      </c>
      <c r="BU332" s="269" t="s">
        <v>1605</v>
      </c>
      <c r="BV332" s="269" t="s">
        <v>1606</v>
      </c>
    </row>
    <row r="333" spans="59:74" x14ac:dyDescent="0.25">
      <c r="BG333" s="84">
        <v>221</v>
      </c>
      <c r="BH333" s="267" t="s">
        <v>101</v>
      </c>
      <c r="BI333" s="268" t="s">
        <v>2192</v>
      </c>
      <c r="BJ333" s="257" t="s">
        <v>1</v>
      </c>
      <c r="BK333" s="269" t="s">
        <v>32</v>
      </c>
      <c r="BL333" s="269" t="s">
        <v>130</v>
      </c>
      <c r="BM333" s="270" t="s">
        <v>2853</v>
      </c>
      <c r="BN333" s="269" t="s">
        <v>2854</v>
      </c>
      <c r="BO333" s="269" t="s">
        <v>2855</v>
      </c>
      <c r="BP333" s="269" t="s">
        <v>265</v>
      </c>
      <c r="BQ333" s="269" t="s">
        <v>693</v>
      </c>
      <c r="BR333" s="269" t="s">
        <v>746</v>
      </c>
      <c r="BS333" s="269" t="s">
        <v>747</v>
      </c>
      <c r="BT333" s="269" t="s">
        <v>265</v>
      </c>
      <c r="BU333" s="269" t="s">
        <v>265</v>
      </c>
      <c r="BV333" s="269" t="s">
        <v>1607</v>
      </c>
    </row>
    <row r="334" spans="59:74" x14ac:dyDescent="0.25">
      <c r="BG334" s="84">
        <v>222</v>
      </c>
      <c r="BH334" s="267" t="s">
        <v>101</v>
      </c>
      <c r="BI334" s="268" t="s">
        <v>2192</v>
      </c>
      <c r="BJ334" s="257" t="s">
        <v>1</v>
      </c>
      <c r="BK334" s="269" t="s">
        <v>32</v>
      </c>
      <c r="BL334" s="269" t="s">
        <v>130</v>
      </c>
      <c r="BM334" s="270" t="s">
        <v>2856</v>
      </c>
      <c r="BN334" s="269" t="s">
        <v>2857</v>
      </c>
      <c r="BO334" s="269" t="s">
        <v>2858</v>
      </c>
      <c r="BP334" s="269" t="s">
        <v>265</v>
      </c>
      <c r="BQ334" s="269" t="s">
        <v>693</v>
      </c>
      <c r="BR334" s="269" t="s">
        <v>746</v>
      </c>
      <c r="BS334" s="269" t="s">
        <v>747</v>
      </c>
      <c r="BT334" s="269" t="s">
        <v>265</v>
      </c>
      <c r="BU334" s="269" t="s">
        <v>265</v>
      </c>
      <c r="BV334" s="269" t="s">
        <v>1607</v>
      </c>
    </row>
    <row r="335" spans="59:74" x14ac:dyDescent="0.25">
      <c r="BG335" s="84">
        <v>223</v>
      </c>
      <c r="BH335" s="267" t="s">
        <v>101</v>
      </c>
      <c r="BI335" s="268" t="s">
        <v>2192</v>
      </c>
      <c r="BJ335" s="257" t="s">
        <v>1</v>
      </c>
      <c r="BK335" s="269" t="s">
        <v>32</v>
      </c>
      <c r="BL335" s="269" t="s">
        <v>130</v>
      </c>
      <c r="BM335" s="270" t="s">
        <v>2859</v>
      </c>
      <c r="BN335" s="269" t="s">
        <v>2860</v>
      </c>
      <c r="BO335" s="269" t="s">
        <v>2861</v>
      </c>
      <c r="BP335" s="269" t="s">
        <v>265</v>
      </c>
      <c r="BQ335" s="269" t="s">
        <v>693</v>
      </c>
      <c r="BR335" s="269" t="s">
        <v>746</v>
      </c>
      <c r="BS335" s="269" t="s">
        <v>747</v>
      </c>
      <c r="BT335" s="269" t="s">
        <v>265</v>
      </c>
      <c r="BU335" s="269" t="s">
        <v>265</v>
      </c>
      <c r="BV335" s="269" t="s">
        <v>1607</v>
      </c>
    </row>
    <row r="336" spans="59:74" x14ac:dyDescent="0.25">
      <c r="BG336" s="84">
        <v>224</v>
      </c>
      <c r="BH336" s="267" t="s">
        <v>101</v>
      </c>
      <c r="BI336" s="268" t="s">
        <v>2192</v>
      </c>
      <c r="BJ336" s="257" t="s">
        <v>1</v>
      </c>
      <c r="BK336" s="269" t="s">
        <v>32</v>
      </c>
      <c r="BL336" s="269" t="s">
        <v>130</v>
      </c>
      <c r="BM336" s="270" t="s">
        <v>2862</v>
      </c>
      <c r="BN336" s="269" t="s">
        <v>2863</v>
      </c>
      <c r="BO336" s="269" t="s">
        <v>2864</v>
      </c>
      <c r="BP336" s="269" t="s">
        <v>265</v>
      </c>
      <c r="BQ336" s="269" t="s">
        <v>693</v>
      </c>
      <c r="BR336" s="269" t="s">
        <v>746</v>
      </c>
      <c r="BS336" s="269" t="s">
        <v>747</v>
      </c>
      <c r="BT336" s="269" t="s">
        <v>265</v>
      </c>
      <c r="BU336" s="269" t="s">
        <v>265</v>
      </c>
      <c r="BV336" s="269" t="s">
        <v>1607</v>
      </c>
    </row>
    <row r="337" spans="59:74" x14ac:dyDescent="0.25">
      <c r="BG337" s="84">
        <v>225</v>
      </c>
      <c r="BH337" s="267" t="s">
        <v>101</v>
      </c>
      <c r="BI337" s="268" t="s">
        <v>2192</v>
      </c>
      <c r="BJ337" s="257" t="s">
        <v>1</v>
      </c>
      <c r="BK337" s="269" t="s">
        <v>32</v>
      </c>
      <c r="BL337" s="269" t="s">
        <v>130</v>
      </c>
      <c r="BM337" s="270" t="s">
        <v>2865</v>
      </c>
      <c r="BN337" s="269" t="s">
        <v>2866</v>
      </c>
      <c r="BO337" s="269" t="s">
        <v>2867</v>
      </c>
      <c r="BP337" s="269" t="s">
        <v>265</v>
      </c>
      <c r="BQ337" s="269" t="s">
        <v>693</v>
      </c>
      <c r="BR337" s="269" t="s">
        <v>746</v>
      </c>
      <c r="BS337" s="269" t="s">
        <v>747</v>
      </c>
      <c r="BT337" s="269" t="s">
        <v>265</v>
      </c>
      <c r="BU337" s="269" t="s">
        <v>265</v>
      </c>
      <c r="BV337" s="269" t="s">
        <v>1607</v>
      </c>
    </row>
    <row r="338" spans="59:74" x14ac:dyDescent="0.25">
      <c r="BG338" s="84">
        <v>226</v>
      </c>
      <c r="BH338" s="267" t="s">
        <v>101</v>
      </c>
      <c r="BI338" s="268" t="s">
        <v>2192</v>
      </c>
      <c r="BJ338" s="257" t="s">
        <v>1</v>
      </c>
      <c r="BK338" s="269" t="s">
        <v>32</v>
      </c>
      <c r="BL338" s="269" t="s">
        <v>130</v>
      </c>
      <c r="BM338" s="270" t="s">
        <v>2868</v>
      </c>
      <c r="BN338" s="269" t="s">
        <v>2869</v>
      </c>
      <c r="BO338" s="269" t="s">
        <v>2870</v>
      </c>
      <c r="BP338" s="269" t="s">
        <v>265</v>
      </c>
      <c r="BQ338" s="269" t="s">
        <v>693</v>
      </c>
      <c r="BR338" s="269" t="s">
        <v>746</v>
      </c>
      <c r="BS338" s="269" t="s">
        <v>747</v>
      </c>
      <c r="BT338" s="269" t="s">
        <v>265</v>
      </c>
      <c r="BU338" s="269" t="s">
        <v>265</v>
      </c>
      <c r="BV338" s="269" t="s">
        <v>1607</v>
      </c>
    </row>
    <row r="339" spans="59:74" x14ac:dyDescent="0.25">
      <c r="BG339" s="84">
        <v>227</v>
      </c>
      <c r="BH339" s="267" t="s">
        <v>101</v>
      </c>
      <c r="BI339" s="268" t="s">
        <v>2192</v>
      </c>
      <c r="BJ339" s="257" t="s">
        <v>1</v>
      </c>
      <c r="BK339" s="269" t="s">
        <v>32</v>
      </c>
      <c r="BL339" s="269" t="s">
        <v>130</v>
      </c>
      <c r="BM339" s="270" t="s">
        <v>2871</v>
      </c>
      <c r="BN339" s="269" t="s">
        <v>2872</v>
      </c>
      <c r="BO339" s="269" t="s">
        <v>2873</v>
      </c>
      <c r="BP339" s="269" t="s">
        <v>265</v>
      </c>
      <c r="BQ339" s="269" t="s">
        <v>693</v>
      </c>
      <c r="BR339" s="269" t="s">
        <v>746</v>
      </c>
      <c r="BS339" s="269" t="s">
        <v>747</v>
      </c>
      <c r="BT339" s="269" t="s">
        <v>265</v>
      </c>
      <c r="BU339" s="269" t="s">
        <v>265</v>
      </c>
      <c r="BV339" s="269" t="s">
        <v>1607</v>
      </c>
    </row>
    <row r="340" spans="59:74" x14ac:dyDescent="0.25">
      <c r="BG340" s="84">
        <v>228</v>
      </c>
      <c r="BH340" s="267" t="s">
        <v>101</v>
      </c>
      <c r="BI340" s="268" t="s">
        <v>2192</v>
      </c>
      <c r="BJ340" s="257" t="s">
        <v>1</v>
      </c>
      <c r="BK340" s="269" t="s">
        <v>32</v>
      </c>
      <c r="BL340" s="269" t="s">
        <v>130</v>
      </c>
      <c r="BM340" s="270" t="s">
        <v>2874</v>
      </c>
      <c r="BN340" s="269" t="s">
        <v>2875</v>
      </c>
      <c r="BO340" s="269" t="s">
        <v>2876</v>
      </c>
      <c r="BP340" s="269" t="s">
        <v>265</v>
      </c>
      <c r="BQ340" s="269" t="s">
        <v>693</v>
      </c>
      <c r="BR340" s="269" t="s">
        <v>746</v>
      </c>
      <c r="BS340" s="269" t="s">
        <v>747</v>
      </c>
      <c r="BT340" s="269" t="s">
        <v>265</v>
      </c>
      <c r="BU340" s="269" t="s">
        <v>265</v>
      </c>
      <c r="BV340" s="269" t="s">
        <v>1607</v>
      </c>
    </row>
    <row r="341" spans="59:74" x14ac:dyDescent="0.25">
      <c r="BG341" s="84">
        <v>229</v>
      </c>
      <c r="BH341" s="267" t="s">
        <v>101</v>
      </c>
      <c r="BI341" s="268" t="s">
        <v>2192</v>
      </c>
      <c r="BJ341" s="257" t="s">
        <v>1</v>
      </c>
      <c r="BK341" s="269" t="s">
        <v>32</v>
      </c>
      <c r="BL341" s="269" t="s">
        <v>130</v>
      </c>
      <c r="BM341" s="270" t="s">
        <v>2877</v>
      </c>
      <c r="BN341" s="269" t="s">
        <v>2878</v>
      </c>
      <c r="BO341" s="269" t="s">
        <v>2879</v>
      </c>
      <c r="BP341" s="269" t="s">
        <v>265</v>
      </c>
      <c r="BQ341" s="269" t="s">
        <v>693</v>
      </c>
      <c r="BR341" s="269" t="s">
        <v>746</v>
      </c>
      <c r="BS341" s="269" t="s">
        <v>747</v>
      </c>
      <c r="BT341" s="269" t="s">
        <v>265</v>
      </c>
      <c r="BU341" s="269" t="s">
        <v>265</v>
      </c>
      <c r="BV341" s="269" t="s">
        <v>1607</v>
      </c>
    </row>
    <row r="342" spans="59:74" x14ac:dyDescent="0.25">
      <c r="BG342" s="84">
        <v>230</v>
      </c>
      <c r="BH342" s="267" t="s">
        <v>101</v>
      </c>
      <c r="BI342" s="268" t="s">
        <v>2192</v>
      </c>
      <c r="BJ342" s="257" t="s">
        <v>1</v>
      </c>
      <c r="BK342" s="269" t="s">
        <v>32</v>
      </c>
      <c r="BL342" s="269" t="s">
        <v>130</v>
      </c>
      <c r="BM342" s="270" t="s">
        <v>2880</v>
      </c>
      <c r="BN342" s="269" t="s">
        <v>2881</v>
      </c>
      <c r="BO342" s="269" t="s">
        <v>2882</v>
      </c>
      <c r="BP342" s="269" t="s">
        <v>265</v>
      </c>
      <c r="BQ342" s="269" t="s">
        <v>693</v>
      </c>
      <c r="BR342" s="269" t="s">
        <v>746</v>
      </c>
      <c r="BS342" s="269" t="s">
        <v>747</v>
      </c>
      <c r="BT342" s="269" t="s">
        <v>265</v>
      </c>
      <c r="BU342" s="269" t="s">
        <v>265</v>
      </c>
      <c r="BV342" s="269" t="s">
        <v>1607</v>
      </c>
    </row>
    <row r="343" spans="59:74" x14ac:dyDescent="0.25">
      <c r="BG343" s="84">
        <v>231</v>
      </c>
      <c r="BH343" s="267" t="s">
        <v>101</v>
      </c>
      <c r="BI343" s="268" t="s">
        <v>2192</v>
      </c>
      <c r="BJ343" s="257" t="s">
        <v>4</v>
      </c>
      <c r="BK343" s="269" t="s">
        <v>32</v>
      </c>
      <c r="BL343" s="269" t="s">
        <v>130</v>
      </c>
      <c r="BM343" s="270" t="s">
        <v>2883</v>
      </c>
      <c r="BN343" s="269" t="s">
        <v>2884</v>
      </c>
      <c r="BO343" s="269" t="s">
        <v>2885</v>
      </c>
      <c r="BP343" s="269" t="s">
        <v>265</v>
      </c>
      <c r="BQ343" s="269" t="s">
        <v>693</v>
      </c>
      <c r="BR343" s="269" t="s">
        <v>746</v>
      </c>
      <c r="BS343" s="269" t="s">
        <v>747</v>
      </c>
      <c r="BT343" s="269" t="s">
        <v>265</v>
      </c>
      <c r="BU343" s="269" t="s">
        <v>265</v>
      </c>
      <c r="BV343" s="269" t="s">
        <v>1607</v>
      </c>
    </row>
    <row r="344" spans="59:74" x14ac:dyDescent="0.25">
      <c r="BG344" s="84">
        <v>232</v>
      </c>
      <c r="BH344" s="267" t="s">
        <v>101</v>
      </c>
      <c r="BI344" s="268" t="s">
        <v>2192</v>
      </c>
      <c r="BJ344" s="257" t="s">
        <v>4</v>
      </c>
      <c r="BK344" s="269" t="s">
        <v>32</v>
      </c>
      <c r="BL344" s="269" t="s">
        <v>130</v>
      </c>
      <c r="BM344" s="270" t="s">
        <v>2886</v>
      </c>
      <c r="BN344" s="269" t="s">
        <v>2887</v>
      </c>
      <c r="BO344" s="269" t="s">
        <v>2888</v>
      </c>
      <c r="BP344" s="269" t="s">
        <v>265</v>
      </c>
      <c r="BQ344" s="269" t="s">
        <v>693</v>
      </c>
      <c r="BR344" s="269" t="s">
        <v>746</v>
      </c>
      <c r="BS344" s="269" t="s">
        <v>747</v>
      </c>
      <c r="BT344" s="269" t="s">
        <v>265</v>
      </c>
      <c r="BU344" s="269" t="s">
        <v>265</v>
      </c>
      <c r="BV344" s="269" t="s">
        <v>1607</v>
      </c>
    </row>
    <row r="345" spans="59:74" x14ac:dyDescent="0.25">
      <c r="BG345" s="84">
        <v>233</v>
      </c>
      <c r="BH345" s="267" t="s">
        <v>101</v>
      </c>
      <c r="BI345" s="268" t="s">
        <v>2192</v>
      </c>
      <c r="BJ345" s="257" t="s">
        <v>4</v>
      </c>
      <c r="BK345" s="269" t="s">
        <v>32</v>
      </c>
      <c r="BL345" s="269" t="s">
        <v>130</v>
      </c>
      <c r="BM345" s="270" t="s">
        <v>2889</v>
      </c>
      <c r="BN345" s="269" t="s">
        <v>2890</v>
      </c>
      <c r="BO345" s="269" t="s">
        <v>2891</v>
      </c>
      <c r="BP345" s="269" t="s">
        <v>265</v>
      </c>
      <c r="BQ345" s="269" t="s">
        <v>693</v>
      </c>
      <c r="BR345" s="269" t="s">
        <v>746</v>
      </c>
      <c r="BS345" s="269" t="s">
        <v>747</v>
      </c>
      <c r="BT345" s="269" t="s">
        <v>265</v>
      </c>
      <c r="BU345" s="269" t="s">
        <v>265</v>
      </c>
      <c r="BV345" s="269" t="s">
        <v>1607</v>
      </c>
    </row>
    <row r="346" spans="59:74" x14ac:dyDescent="0.25">
      <c r="BG346" s="84">
        <v>234</v>
      </c>
      <c r="BH346" s="267" t="s">
        <v>101</v>
      </c>
      <c r="BI346" s="268" t="s">
        <v>2192</v>
      </c>
      <c r="BJ346" s="257" t="s">
        <v>4</v>
      </c>
      <c r="BK346" s="269" t="s">
        <v>32</v>
      </c>
      <c r="BL346" s="269" t="s">
        <v>130</v>
      </c>
      <c r="BM346" s="270" t="s">
        <v>2892</v>
      </c>
      <c r="BN346" s="269" t="s">
        <v>2893</v>
      </c>
      <c r="BO346" s="269" t="s">
        <v>2894</v>
      </c>
      <c r="BP346" s="269" t="s">
        <v>265</v>
      </c>
      <c r="BQ346" s="269" t="s">
        <v>693</v>
      </c>
      <c r="BR346" s="269" t="s">
        <v>746</v>
      </c>
      <c r="BS346" s="269" t="s">
        <v>747</v>
      </c>
      <c r="BT346" s="269" t="s">
        <v>265</v>
      </c>
      <c r="BU346" s="269" t="s">
        <v>265</v>
      </c>
      <c r="BV346" s="269" t="s">
        <v>1607</v>
      </c>
    </row>
    <row r="347" spans="59:74" x14ac:dyDescent="0.25">
      <c r="BG347" s="84">
        <v>235</v>
      </c>
      <c r="BH347" s="267" t="s">
        <v>101</v>
      </c>
      <c r="BI347" s="268" t="s">
        <v>2192</v>
      </c>
      <c r="BJ347" s="257" t="s">
        <v>4</v>
      </c>
      <c r="BK347" s="269" t="s">
        <v>32</v>
      </c>
      <c r="BL347" s="269" t="s">
        <v>130</v>
      </c>
      <c r="BM347" s="270" t="s">
        <v>2895</v>
      </c>
      <c r="BN347" s="269" t="s">
        <v>2896</v>
      </c>
      <c r="BO347" s="269" t="s">
        <v>2897</v>
      </c>
      <c r="BP347" s="269" t="s">
        <v>265</v>
      </c>
      <c r="BQ347" s="269" t="s">
        <v>693</v>
      </c>
      <c r="BR347" s="269" t="s">
        <v>746</v>
      </c>
      <c r="BS347" s="269" t="s">
        <v>747</v>
      </c>
      <c r="BT347" s="269" t="s">
        <v>265</v>
      </c>
      <c r="BU347" s="269" t="s">
        <v>265</v>
      </c>
      <c r="BV347" s="269" t="s">
        <v>1607</v>
      </c>
    </row>
    <row r="348" spans="59:74" x14ac:dyDescent="0.25">
      <c r="BG348" s="84">
        <v>236</v>
      </c>
      <c r="BH348" s="267" t="s">
        <v>101</v>
      </c>
      <c r="BI348" s="268" t="s">
        <v>2192</v>
      </c>
      <c r="BJ348" s="257" t="s">
        <v>4</v>
      </c>
      <c r="BK348" s="269" t="s">
        <v>32</v>
      </c>
      <c r="BL348" s="269" t="s">
        <v>130</v>
      </c>
      <c r="BM348" s="270" t="s">
        <v>2898</v>
      </c>
      <c r="BN348" s="269" t="s">
        <v>2899</v>
      </c>
      <c r="BO348" s="269" t="s">
        <v>2900</v>
      </c>
      <c r="BP348" s="269" t="s">
        <v>265</v>
      </c>
      <c r="BQ348" s="269" t="s">
        <v>693</v>
      </c>
      <c r="BR348" s="269" t="s">
        <v>746</v>
      </c>
      <c r="BS348" s="269" t="s">
        <v>747</v>
      </c>
      <c r="BT348" s="269" t="s">
        <v>265</v>
      </c>
      <c r="BU348" s="269" t="s">
        <v>265</v>
      </c>
      <c r="BV348" s="269" t="s">
        <v>1607</v>
      </c>
    </row>
    <row r="349" spans="59:74" x14ac:dyDescent="0.25">
      <c r="BG349" s="84">
        <v>237</v>
      </c>
      <c r="BH349" s="267" t="s">
        <v>101</v>
      </c>
      <c r="BI349" s="268" t="s">
        <v>2192</v>
      </c>
      <c r="BJ349" s="257" t="s">
        <v>4</v>
      </c>
      <c r="BK349" s="269" t="s">
        <v>32</v>
      </c>
      <c r="BL349" s="269" t="s">
        <v>130</v>
      </c>
      <c r="BM349" s="270" t="s">
        <v>2901</v>
      </c>
      <c r="BN349" s="269" t="s">
        <v>2902</v>
      </c>
      <c r="BO349" s="269" t="s">
        <v>2903</v>
      </c>
      <c r="BP349" s="269" t="s">
        <v>265</v>
      </c>
      <c r="BQ349" s="269" t="s">
        <v>693</v>
      </c>
      <c r="BR349" s="269" t="s">
        <v>746</v>
      </c>
      <c r="BS349" s="269" t="s">
        <v>747</v>
      </c>
      <c r="BT349" s="269" t="s">
        <v>265</v>
      </c>
      <c r="BU349" s="269" t="s">
        <v>265</v>
      </c>
      <c r="BV349" s="269" t="s">
        <v>1607</v>
      </c>
    </row>
    <row r="350" spans="59:74" x14ac:dyDescent="0.25">
      <c r="BG350" s="84">
        <v>238</v>
      </c>
      <c r="BH350" s="267" t="s">
        <v>101</v>
      </c>
      <c r="BI350" s="268" t="s">
        <v>2192</v>
      </c>
      <c r="BJ350" s="257" t="s">
        <v>4</v>
      </c>
      <c r="BK350" s="269" t="s">
        <v>32</v>
      </c>
      <c r="BL350" s="269" t="s">
        <v>130</v>
      </c>
      <c r="BM350" s="270" t="s">
        <v>2904</v>
      </c>
      <c r="BN350" s="269" t="s">
        <v>2905</v>
      </c>
      <c r="BO350" s="269" t="s">
        <v>2906</v>
      </c>
      <c r="BP350" s="269" t="s">
        <v>265</v>
      </c>
      <c r="BQ350" s="269" t="s">
        <v>693</v>
      </c>
      <c r="BR350" s="269" t="s">
        <v>746</v>
      </c>
      <c r="BS350" s="269" t="s">
        <v>747</v>
      </c>
      <c r="BT350" s="269" t="s">
        <v>265</v>
      </c>
      <c r="BU350" s="269" t="s">
        <v>265</v>
      </c>
      <c r="BV350" s="269" t="s">
        <v>1607</v>
      </c>
    </row>
    <row r="351" spans="59:74" x14ac:dyDescent="0.25">
      <c r="BG351" s="84">
        <v>239</v>
      </c>
      <c r="BH351" s="267" t="s">
        <v>101</v>
      </c>
      <c r="BI351" s="268" t="s">
        <v>2192</v>
      </c>
      <c r="BJ351" s="257" t="s">
        <v>4</v>
      </c>
      <c r="BK351" s="269" t="s">
        <v>32</v>
      </c>
      <c r="BL351" s="269" t="s">
        <v>130</v>
      </c>
      <c r="BM351" s="270" t="s">
        <v>2907</v>
      </c>
      <c r="BN351" s="269" t="s">
        <v>2908</v>
      </c>
      <c r="BO351" s="269" t="s">
        <v>2909</v>
      </c>
      <c r="BP351" s="269" t="s">
        <v>265</v>
      </c>
      <c r="BQ351" s="269" t="s">
        <v>693</v>
      </c>
      <c r="BR351" s="269" t="s">
        <v>746</v>
      </c>
      <c r="BS351" s="269" t="s">
        <v>747</v>
      </c>
      <c r="BT351" s="269" t="s">
        <v>265</v>
      </c>
      <c r="BU351" s="269" t="s">
        <v>265</v>
      </c>
      <c r="BV351" s="269" t="s">
        <v>1607</v>
      </c>
    </row>
    <row r="352" spans="59:74" x14ac:dyDescent="0.25">
      <c r="BG352" s="84">
        <v>240</v>
      </c>
      <c r="BH352" s="267" t="s">
        <v>101</v>
      </c>
      <c r="BI352" s="268" t="s">
        <v>2192</v>
      </c>
      <c r="BJ352" s="257" t="s">
        <v>4</v>
      </c>
      <c r="BK352" s="269" t="s">
        <v>32</v>
      </c>
      <c r="BL352" s="269" t="s">
        <v>130</v>
      </c>
      <c r="BM352" s="270" t="s">
        <v>2910</v>
      </c>
      <c r="BN352" s="269" t="s">
        <v>2911</v>
      </c>
      <c r="BO352" s="269" t="s">
        <v>2912</v>
      </c>
      <c r="BP352" s="269" t="s">
        <v>265</v>
      </c>
      <c r="BQ352" s="269" t="s">
        <v>693</v>
      </c>
      <c r="BR352" s="269" t="s">
        <v>746</v>
      </c>
      <c r="BS352" s="269" t="s">
        <v>747</v>
      </c>
      <c r="BT352" s="269" t="s">
        <v>265</v>
      </c>
      <c r="BU352" s="269" t="s">
        <v>265</v>
      </c>
      <c r="BV352" s="269" t="s">
        <v>1607</v>
      </c>
    </row>
    <row r="353" spans="59:74" x14ac:dyDescent="0.25">
      <c r="BG353" s="84">
        <v>241</v>
      </c>
      <c r="BH353" s="267" t="s">
        <v>101</v>
      </c>
      <c r="BI353" s="268" t="s">
        <v>2192</v>
      </c>
      <c r="BJ353" s="257" t="s">
        <v>1</v>
      </c>
      <c r="BK353" s="269" t="s">
        <v>34</v>
      </c>
      <c r="BL353" s="269" t="s">
        <v>130</v>
      </c>
      <c r="BM353" s="270" t="s">
        <v>2913</v>
      </c>
      <c r="BN353" s="269" t="s">
        <v>2914</v>
      </c>
      <c r="BO353" s="269" t="s">
        <v>2915</v>
      </c>
      <c r="BP353" s="269" t="s">
        <v>267</v>
      </c>
      <c r="BQ353" s="269" t="s">
        <v>699</v>
      </c>
      <c r="BR353" s="269" t="s">
        <v>748</v>
      </c>
      <c r="BS353" s="269" t="s">
        <v>749</v>
      </c>
      <c r="BT353" s="269" t="s">
        <v>267</v>
      </c>
      <c r="BU353" s="269" t="s">
        <v>1608</v>
      </c>
      <c r="BV353" s="269" t="s">
        <v>1609</v>
      </c>
    </row>
    <row r="354" spans="59:74" x14ac:dyDescent="0.25">
      <c r="BG354" s="84">
        <v>242</v>
      </c>
      <c r="BH354" s="267" t="s">
        <v>101</v>
      </c>
      <c r="BI354" s="268" t="s">
        <v>2192</v>
      </c>
      <c r="BJ354" s="257" t="s">
        <v>1</v>
      </c>
      <c r="BK354" s="269" t="s">
        <v>34</v>
      </c>
      <c r="BL354" s="269" t="s">
        <v>130</v>
      </c>
      <c r="BM354" s="270" t="s">
        <v>2916</v>
      </c>
      <c r="BN354" s="269" t="s">
        <v>2917</v>
      </c>
      <c r="BO354" s="269" t="s">
        <v>2918</v>
      </c>
      <c r="BP354" s="269" t="s">
        <v>267</v>
      </c>
      <c r="BQ354" s="269" t="s">
        <v>699</v>
      </c>
      <c r="BR354" s="269" t="s">
        <v>748</v>
      </c>
      <c r="BS354" s="269" t="s">
        <v>749</v>
      </c>
      <c r="BT354" s="269" t="s">
        <v>267</v>
      </c>
      <c r="BU354" s="269" t="s">
        <v>1608</v>
      </c>
      <c r="BV354" s="269" t="s">
        <v>1609</v>
      </c>
    </row>
    <row r="355" spans="59:74" x14ac:dyDescent="0.25">
      <c r="BG355" s="84">
        <v>243</v>
      </c>
      <c r="BH355" s="267" t="s">
        <v>101</v>
      </c>
      <c r="BI355" s="268" t="s">
        <v>2192</v>
      </c>
      <c r="BJ355" s="257" t="s">
        <v>1</v>
      </c>
      <c r="BK355" s="269" t="s">
        <v>34</v>
      </c>
      <c r="BL355" s="269" t="s">
        <v>130</v>
      </c>
      <c r="BM355" s="270" t="s">
        <v>2919</v>
      </c>
      <c r="BN355" s="269" t="s">
        <v>2920</v>
      </c>
      <c r="BO355" s="269" t="s">
        <v>2921</v>
      </c>
      <c r="BP355" s="269" t="s">
        <v>267</v>
      </c>
      <c r="BQ355" s="269" t="s">
        <v>699</v>
      </c>
      <c r="BR355" s="269" t="s">
        <v>748</v>
      </c>
      <c r="BS355" s="269" t="s">
        <v>749</v>
      </c>
      <c r="BT355" s="269" t="s">
        <v>267</v>
      </c>
      <c r="BU355" s="269" t="s">
        <v>1608</v>
      </c>
      <c r="BV355" s="269" t="s">
        <v>1609</v>
      </c>
    </row>
    <row r="356" spans="59:74" x14ac:dyDescent="0.25">
      <c r="BG356" s="84">
        <v>244</v>
      </c>
      <c r="BH356" s="267" t="s">
        <v>101</v>
      </c>
      <c r="BI356" s="268" t="s">
        <v>2192</v>
      </c>
      <c r="BJ356" s="257" t="s">
        <v>1</v>
      </c>
      <c r="BK356" s="269" t="s">
        <v>34</v>
      </c>
      <c r="BL356" s="269" t="s">
        <v>130</v>
      </c>
      <c r="BM356" s="270" t="s">
        <v>2922</v>
      </c>
      <c r="BN356" s="269" t="s">
        <v>2923</v>
      </c>
      <c r="BO356" s="269" t="s">
        <v>2924</v>
      </c>
      <c r="BP356" s="269" t="s">
        <v>267</v>
      </c>
      <c r="BQ356" s="269" t="s">
        <v>699</v>
      </c>
      <c r="BR356" s="269" t="s">
        <v>748</v>
      </c>
      <c r="BS356" s="269" t="s">
        <v>749</v>
      </c>
      <c r="BT356" s="269" t="s">
        <v>267</v>
      </c>
      <c r="BU356" s="269" t="s">
        <v>1608</v>
      </c>
      <c r="BV356" s="269" t="s">
        <v>1609</v>
      </c>
    </row>
    <row r="357" spans="59:74" x14ac:dyDescent="0.25">
      <c r="BG357" s="84">
        <v>245</v>
      </c>
      <c r="BH357" s="267" t="s">
        <v>101</v>
      </c>
      <c r="BI357" s="268" t="s">
        <v>2192</v>
      </c>
      <c r="BJ357" s="257" t="s">
        <v>1</v>
      </c>
      <c r="BK357" s="269" t="s">
        <v>34</v>
      </c>
      <c r="BL357" s="269" t="s">
        <v>130</v>
      </c>
      <c r="BM357" s="270" t="s">
        <v>2925</v>
      </c>
      <c r="BN357" s="269" t="s">
        <v>2926</v>
      </c>
      <c r="BO357" s="269" t="s">
        <v>2927</v>
      </c>
      <c r="BP357" s="269" t="s">
        <v>267</v>
      </c>
      <c r="BQ357" s="269" t="s">
        <v>699</v>
      </c>
      <c r="BR357" s="269" t="s">
        <v>748</v>
      </c>
      <c r="BS357" s="269" t="s">
        <v>749</v>
      </c>
      <c r="BT357" s="269" t="s">
        <v>267</v>
      </c>
      <c r="BU357" s="269" t="s">
        <v>1608</v>
      </c>
      <c r="BV357" s="269" t="s">
        <v>1609</v>
      </c>
    </row>
    <row r="358" spans="59:74" x14ac:dyDescent="0.25">
      <c r="BG358" s="84">
        <v>246</v>
      </c>
      <c r="BH358" s="267" t="s">
        <v>101</v>
      </c>
      <c r="BI358" s="268" t="s">
        <v>2192</v>
      </c>
      <c r="BJ358" s="257" t="s">
        <v>1</v>
      </c>
      <c r="BK358" s="269" t="s">
        <v>34</v>
      </c>
      <c r="BL358" s="269" t="s">
        <v>130</v>
      </c>
      <c r="BM358" s="270" t="s">
        <v>2928</v>
      </c>
      <c r="BN358" s="269" t="s">
        <v>2929</v>
      </c>
      <c r="BO358" s="269" t="s">
        <v>2930</v>
      </c>
      <c r="BP358" s="269" t="s">
        <v>267</v>
      </c>
      <c r="BQ358" s="269" t="s">
        <v>699</v>
      </c>
      <c r="BR358" s="269" t="s">
        <v>748</v>
      </c>
      <c r="BS358" s="269" t="s">
        <v>749</v>
      </c>
      <c r="BT358" s="269" t="s">
        <v>267</v>
      </c>
      <c r="BU358" s="269" t="s">
        <v>1608</v>
      </c>
      <c r="BV358" s="269" t="s">
        <v>1609</v>
      </c>
    </row>
    <row r="359" spans="59:74" x14ac:dyDescent="0.25">
      <c r="BG359" s="84">
        <v>247</v>
      </c>
      <c r="BH359" s="267" t="s">
        <v>101</v>
      </c>
      <c r="BI359" s="268" t="s">
        <v>2192</v>
      </c>
      <c r="BJ359" s="257" t="s">
        <v>1</v>
      </c>
      <c r="BK359" s="269" t="s">
        <v>34</v>
      </c>
      <c r="BL359" s="269" t="s">
        <v>130</v>
      </c>
      <c r="BM359" s="270" t="s">
        <v>2931</v>
      </c>
      <c r="BN359" s="269" t="s">
        <v>2932</v>
      </c>
      <c r="BO359" s="269" t="s">
        <v>2933</v>
      </c>
      <c r="BP359" s="269" t="s">
        <v>267</v>
      </c>
      <c r="BQ359" s="269" t="s">
        <v>699</v>
      </c>
      <c r="BR359" s="269" t="s">
        <v>748</v>
      </c>
      <c r="BS359" s="269" t="s">
        <v>749</v>
      </c>
      <c r="BT359" s="269" t="s">
        <v>267</v>
      </c>
      <c r="BU359" s="269" t="s">
        <v>1608</v>
      </c>
      <c r="BV359" s="269" t="s">
        <v>1609</v>
      </c>
    </row>
    <row r="360" spans="59:74" x14ac:dyDescent="0.25">
      <c r="BG360" s="84">
        <v>248</v>
      </c>
      <c r="BH360" s="267" t="s">
        <v>101</v>
      </c>
      <c r="BI360" s="268" t="s">
        <v>2192</v>
      </c>
      <c r="BJ360" s="257" t="s">
        <v>1</v>
      </c>
      <c r="BK360" s="269" t="s">
        <v>34</v>
      </c>
      <c r="BL360" s="269" t="s">
        <v>130</v>
      </c>
      <c r="BM360" s="270" t="s">
        <v>2934</v>
      </c>
      <c r="BN360" s="269" t="s">
        <v>2935</v>
      </c>
      <c r="BO360" s="269" t="s">
        <v>2936</v>
      </c>
      <c r="BP360" s="269" t="s">
        <v>267</v>
      </c>
      <c r="BQ360" s="269" t="s">
        <v>699</v>
      </c>
      <c r="BR360" s="269" t="s">
        <v>748</v>
      </c>
      <c r="BS360" s="269" t="s">
        <v>749</v>
      </c>
      <c r="BT360" s="269" t="s">
        <v>267</v>
      </c>
      <c r="BU360" s="269" t="s">
        <v>1608</v>
      </c>
      <c r="BV360" s="269" t="s">
        <v>1609</v>
      </c>
    </row>
    <row r="361" spans="59:74" x14ac:dyDescent="0.25">
      <c r="BG361" s="84">
        <v>249</v>
      </c>
      <c r="BH361" s="267" t="s">
        <v>101</v>
      </c>
      <c r="BI361" s="268" t="s">
        <v>2192</v>
      </c>
      <c r="BJ361" s="257" t="s">
        <v>1</v>
      </c>
      <c r="BK361" s="269" t="s">
        <v>34</v>
      </c>
      <c r="BL361" s="269" t="s">
        <v>130</v>
      </c>
      <c r="BM361" s="270" t="s">
        <v>2937</v>
      </c>
      <c r="BN361" s="269" t="s">
        <v>2938</v>
      </c>
      <c r="BO361" s="269" t="s">
        <v>2939</v>
      </c>
      <c r="BP361" s="269" t="s">
        <v>267</v>
      </c>
      <c r="BQ361" s="269" t="s">
        <v>699</v>
      </c>
      <c r="BR361" s="269" t="s">
        <v>748</v>
      </c>
      <c r="BS361" s="269" t="s">
        <v>749</v>
      </c>
      <c r="BT361" s="269" t="s">
        <v>267</v>
      </c>
      <c r="BU361" s="269" t="s">
        <v>1608</v>
      </c>
      <c r="BV361" s="269" t="s">
        <v>1609</v>
      </c>
    </row>
    <row r="362" spans="59:74" x14ac:dyDescent="0.25">
      <c r="BG362" s="84">
        <v>250</v>
      </c>
      <c r="BH362" s="267" t="s">
        <v>101</v>
      </c>
      <c r="BI362" s="268" t="s">
        <v>2192</v>
      </c>
      <c r="BJ362" s="257" t="s">
        <v>1</v>
      </c>
      <c r="BK362" s="269" t="s">
        <v>34</v>
      </c>
      <c r="BL362" s="269" t="s">
        <v>130</v>
      </c>
      <c r="BM362" s="270" t="s">
        <v>2940</v>
      </c>
      <c r="BN362" s="269" t="s">
        <v>2941</v>
      </c>
      <c r="BO362" s="269" t="s">
        <v>2942</v>
      </c>
      <c r="BP362" s="269" t="s">
        <v>267</v>
      </c>
      <c r="BQ362" s="269" t="s">
        <v>699</v>
      </c>
      <c r="BR362" s="269" t="s">
        <v>748</v>
      </c>
      <c r="BS362" s="269" t="s">
        <v>749</v>
      </c>
      <c r="BT362" s="269" t="s">
        <v>267</v>
      </c>
      <c r="BU362" s="269" t="s">
        <v>1608</v>
      </c>
      <c r="BV362" s="269" t="s">
        <v>1609</v>
      </c>
    </row>
    <row r="363" spans="59:74" x14ac:dyDescent="0.25">
      <c r="BG363" s="84">
        <v>251</v>
      </c>
      <c r="BH363" s="267" t="s">
        <v>101</v>
      </c>
      <c r="BI363" s="268" t="s">
        <v>2192</v>
      </c>
      <c r="BJ363" s="257" t="s">
        <v>4</v>
      </c>
      <c r="BK363" s="269" t="s">
        <v>34</v>
      </c>
      <c r="BL363" s="269" t="s">
        <v>130</v>
      </c>
      <c r="BM363" s="270" t="s">
        <v>2943</v>
      </c>
      <c r="BN363" s="269" t="s">
        <v>2944</v>
      </c>
      <c r="BO363" s="269" t="s">
        <v>2945</v>
      </c>
      <c r="BP363" s="269" t="s">
        <v>267</v>
      </c>
      <c r="BQ363" s="269" t="s">
        <v>699</v>
      </c>
      <c r="BR363" s="269" t="s">
        <v>748</v>
      </c>
      <c r="BS363" s="269" t="s">
        <v>749</v>
      </c>
      <c r="BT363" s="269" t="s">
        <v>267</v>
      </c>
      <c r="BU363" s="269" t="s">
        <v>1608</v>
      </c>
      <c r="BV363" s="269" t="s">
        <v>1609</v>
      </c>
    </row>
    <row r="364" spans="59:74" x14ac:dyDescent="0.25">
      <c r="BG364" s="84">
        <v>252</v>
      </c>
      <c r="BH364" s="267" t="s">
        <v>101</v>
      </c>
      <c r="BI364" s="268" t="s">
        <v>2192</v>
      </c>
      <c r="BJ364" s="257" t="s">
        <v>4</v>
      </c>
      <c r="BK364" s="269" t="s">
        <v>34</v>
      </c>
      <c r="BL364" s="269" t="s">
        <v>130</v>
      </c>
      <c r="BM364" s="270" t="s">
        <v>2946</v>
      </c>
      <c r="BN364" s="269" t="s">
        <v>2947</v>
      </c>
      <c r="BO364" s="269" t="s">
        <v>2948</v>
      </c>
      <c r="BP364" s="269" t="s">
        <v>267</v>
      </c>
      <c r="BQ364" s="269" t="s">
        <v>699</v>
      </c>
      <c r="BR364" s="269" t="s">
        <v>748</v>
      </c>
      <c r="BS364" s="269" t="s">
        <v>749</v>
      </c>
      <c r="BT364" s="269" t="s">
        <v>267</v>
      </c>
      <c r="BU364" s="269" t="s">
        <v>1608</v>
      </c>
      <c r="BV364" s="269" t="s">
        <v>1609</v>
      </c>
    </row>
    <row r="365" spans="59:74" x14ac:dyDescent="0.25">
      <c r="BG365" s="84">
        <v>253</v>
      </c>
      <c r="BH365" s="267" t="s">
        <v>101</v>
      </c>
      <c r="BI365" s="268" t="s">
        <v>2192</v>
      </c>
      <c r="BJ365" s="257" t="s">
        <v>4</v>
      </c>
      <c r="BK365" s="269" t="s">
        <v>34</v>
      </c>
      <c r="BL365" s="269" t="s">
        <v>130</v>
      </c>
      <c r="BM365" s="270" t="s">
        <v>2949</v>
      </c>
      <c r="BN365" s="269" t="s">
        <v>2950</v>
      </c>
      <c r="BO365" s="269" t="s">
        <v>2951</v>
      </c>
      <c r="BP365" s="269" t="s">
        <v>267</v>
      </c>
      <c r="BQ365" s="269" t="s">
        <v>699</v>
      </c>
      <c r="BR365" s="269" t="s">
        <v>748</v>
      </c>
      <c r="BS365" s="269" t="s">
        <v>749</v>
      </c>
      <c r="BT365" s="269" t="s">
        <v>267</v>
      </c>
      <c r="BU365" s="269" t="s">
        <v>1608</v>
      </c>
      <c r="BV365" s="269" t="s">
        <v>1609</v>
      </c>
    </row>
    <row r="366" spans="59:74" x14ac:dyDescent="0.25">
      <c r="BG366" s="84">
        <v>254</v>
      </c>
      <c r="BH366" s="267" t="s">
        <v>101</v>
      </c>
      <c r="BI366" s="268" t="s">
        <v>2192</v>
      </c>
      <c r="BJ366" s="257" t="s">
        <v>4</v>
      </c>
      <c r="BK366" s="269" t="s">
        <v>34</v>
      </c>
      <c r="BL366" s="269" t="s">
        <v>130</v>
      </c>
      <c r="BM366" s="270" t="s">
        <v>2952</v>
      </c>
      <c r="BN366" s="269" t="s">
        <v>2953</v>
      </c>
      <c r="BO366" s="269" t="s">
        <v>2954</v>
      </c>
      <c r="BP366" s="269" t="s">
        <v>267</v>
      </c>
      <c r="BQ366" s="269" t="s">
        <v>699</v>
      </c>
      <c r="BR366" s="269" t="s">
        <v>748</v>
      </c>
      <c r="BS366" s="269" t="s">
        <v>749</v>
      </c>
      <c r="BT366" s="269" t="s">
        <v>267</v>
      </c>
      <c r="BU366" s="269" t="s">
        <v>1608</v>
      </c>
      <c r="BV366" s="269" t="s">
        <v>1609</v>
      </c>
    </row>
    <row r="367" spans="59:74" x14ac:dyDescent="0.25">
      <c r="BG367" s="84">
        <v>255</v>
      </c>
      <c r="BH367" s="267" t="s">
        <v>101</v>
      </c>
      <c r="BI367" s="268" t="s">
        <v>2192</v>
      </c>
      <c r="BJ367" s="257" t="s">
        <v>4</v>
      </c>
      <c r="BK367" s="269" t="s">
        <v>34</v>
      </c>
      <c r="BL367" s="269" t="s">
        <v>130</v>
      </c>
      <c r="BM367" s="270" t="s">
        <v>2955</v>
      </c>
      <c r="BN367" s="269" t="s">
        <v>2956</v>
      </c>
      <c r="BO367" s="269" t="s">
        <v>2957</v>
      </c>
      <c r="BP367" s="269" t="s">
        <v>267</v>
      </c>
      <c r="BQ367" s="269" t="s">
        <v>699</v>
      </c>
      <c r="BR367" s="269" t="s">
        <v>748</v>
      </c>
      <c r="BS367" s="269" t="s">
        <v>749</v>
      </c>
      <c r="BT367" s="269" t="s">
        <v>267</v>
      </c>
      <c r="BU367" s="269" t="s">
        <v>1608</v>
      </c>
      <c r="BV367" s="269" t="s">
        <v>1609</v>
      </c>
    </row>
    <row r="368" spans="59:74" x14ac:dyDescent="0.25">
      <c r="BG368" s="84">
        <v>256</v>
      </c>
      <c r="BH368" s="267" t="s">
        <v>101</v>
      </c>
      <c r="BI368" s="268" t="s">
        <v>2192</v>
      </c>
      <c r="BJ368" s="257" t="s">
        <v>4</v>
      </c>
      <c r="BK368" s="269" t="s">
        <v>34</v>
      </c>
      <c r="BL368" s="269" t="s">
        <v>130</v>
      </c>
      <c r="BM368" s="270" t="s">
        <v>2958</v>
      </c>
      <c r="BN368" s="269" t="s">
        <v>2959</v>
      </c>
      <c r="BO368" s="269" t="s">
        <v>2960</v>
      </c>
      <c r="BP368" s="269" t="s">
        <v>267</v>
      </c>
      <c r="BQ368" s="269" t="s">
        <v>699</v>
      </c>
      <c r="BR368" s="269" t="s">
        <v>748</v>
      </c>
      <c r="BS368" s="269" t="s">
        <v>749</v>
      </c>
      <c r="BT368" s="269" t="s">
        <v>267</v>
      </c>
      <c r="BU368" s="269" t="s">
        <v>1608</v>
      </c>
      <c r="BV368" s="269" t="s">
        <v>1609</v>
      </c>
    </row>
    <row r="369" spans="59:74" x14ac:dyDescent="0.25">
      <c r="BG369" s="84">
        <v>257</v>
      </c>
      <c r="BH369" s="267" t="s">
        <v>101</v>
      </c>
      <c r="BI369" s="268" t="s">
        <v>2192</v>
      </c>
      <c r="BJ369" s="257" t="s">
        <v>4</v>
      </c>
      <c r="BK369" s="269" t="s">
        <v>34</v>
      </c>
      <c r="BL369" s="269" t="s">
        <v>130</v>
      </c>
      <c r="BM369" s="270" t="s">
        <v>2961</v>
      </c>
      <c r="BN369" s="269" t="s">
        <v>2962</v>
      </c>
      <c r="BO369" s="269" t="s">
        <v>2963</v>
      </c>
      <c r="BP369" s="269" t="s">
        <v>267</v>
      </c>
      <c r="BQ369" s="269" t="s">
        <v>699</v>
      </c>
      <c r="BR369" s="269" t="s">
        <v>748</v>
      </c>
      <c r="BS369" s="269" t="s">
        <v>749</v>
      </c>
      <c r="BT369" s="269" t="s">
        <v>267</v>
      </c>
      <c r="BU369" s="269" t="s">
        <v>1608</v>
      </c>
      <c r="BV369" s="269" t="s">
        <v>1609</v>
      </c>
    </row>
    <row r="370" spans="59:74" x14ac:dyDescent="0.25">
      <c r="BG370" s="84">
        <v>258</v>
      </c>
      <c r="BH370" s="267" t="s">
        <v>101</v>
      </c>
      <c r="BI370" s="268" t="s">
        <v>2192</v>
      </c>
      <c r="BJ370" s="257" t="s">
        <v>4</v>
      </c>
      <c r="BK370" s="269" t="s">
        <v>34</v>
      </c>
      <c r="BL370" s="269" t="s">
        <v>130</v>
      </c>
      <c r="BM370" s="270" t="s">
        <v>2964</v>
      </c>
      <c r="BN370" s="269" t="s">
        <v>2965</v>
      </c>
      <c r="BO370" s="269" t="s">
        <v>2966</v>
      </c>
      <c r="BP370" s="269" t="s">
        <v>267</v>
      </c>
      <c r="BQ370" s="269" t="s">
        <v>699</v>
      </c>
      <c r="BR370" s="269" t="s">
        <v>748</v>
      </c>
      <c r="BS370" s="269" t="s">
        <v>749</v>
      </c>
      <c r="BT370" s="269" t="s">
        <v>267</v>
      </c>
      <c r="BU370" s="269" t="s">
        <v>1608</v>
      </c>
      <c r="BV370" s="269" t="s">
        <v>1609</v>
      </c>
    </row>
    <row r="371" spans="59:74" x14ac:dyDescent="0.25">
      <c r="BG371" s="84">
        <v>259</v>
      </c>
      <c r="BH371" s="267" t="s">
        <v>101</v>
      </c>
      <c r="BI371" s="268" t="s">
        <v>2192</v>
      </c>
      <c r="BJ371" s="257" t="s">
        <v>4</v>
      </c>
      <c r="BK371" s="269" t="s">
        <v>34</v>
      </c>
      <c r="BL371" s="269" t="s">
        <v>130</v>
      </c>
      <c r="BM371" s="270" t="s">
        <v>2967</v>
      </c>
      <c r="BN371" s="269" t="s">
        <v>2968</v>
      </c>
      <c r="BO371" s="269" t="s">
        <v>2969</v>
      </c>
      <c r="BP371" s="269" t="s">
        <v>267</v>
      </c>
      <c r="BQ371" s="269" t="s">
        <v>699</v>
      </c>
      <c r="BR371" s="269" t="s">
        <v>748</v>
      </c>
      <c r="BS371" s="269" t="s">
        <v>749</v>
      </c>
      <c r="BT371" s="269" t="s">
        <v>267</v>
      </c>
      <c r="BU371" s="269" t="s">
        <v>1608</v>
      </c>
      <c r="BV371" s="269" t="s">
        <v>1609</v>
      </c>
    </row>
    <row r="372" spans="59:74" x14ac:dyDescent="0.25">
      <c r="BG372" s="84">
        <v>260</v>
      </c>
      <c r="BH372" s="267" t="s">
        <v>101</v>
      </c>
      <c r="BI372" s="268" t="s">
        <v>2192</v>
      </c>
      <c r="BJ372" s="257" t="s">
        <v>4</v>
      </c>
      <c r="BK372" s="269" t="s">
        <v>34</v>
      </c>
      <c r="BL372" s="269" t="s">
        <v>130</v>
      </c>
      <c r="BM372" s="270" t="s">
        <v>2970</v>
      </c>
      <c r="BN372" s="269" t="s">
        <v>2971</v>
      </c>
      <c r="BO372" s="269" t="s">
        <v>2972</v>
      </c>
      <c r="BP372" s="269" t="s">
        <v>267</v>
      </c>
      <c r="BQ372" s="269" t="s">
        <v>699</v>
      </c>
      <c r="BR372" s="269" t="s">
        <v>748</v>
      </c>
      <c r="BS372" s="269" t="s">
        <v>749</v>
      </c>
      <c r="BT372" s="269" t="s">
        <v>267</v>
      </c>
      <c r="BU372" s="269" t="s">
        <v>1608</v>
      </c>
      <c r="BV372" s="269" t="s">
        <v>1609</v>
      </c>
    </row>
    <row r="373" spans="59:74" x14ac:dyDescent="0.25">
      <c r="BG373" s="84">
        <v>261</v>
      </c>
      <c r="BH373" s="267" t="s">
        <v>101</v>
      </c>
      <c r="BI373" s="268" t="s">
        <v>2192</v>
      </c>
      <c r="BJ373" s="257" t="s">
        <v>1</v>
      </c>
      <c r="BK373" s="269" t="s">
        <v>33</v>
      </c>
      <c r="BL373" s="269" t="s">
        <v>155</v>
      </c>
      <c r="BM373" s="270" t="s">
        <v>2973</v>
      </c>
      <c r="BN373" s="269" t="s">
        <v>2974</v>
      </c>
      <c r="BO373" s="269" t="s">
        <v>2975</v>
      </c>
      <c r="BP373" s="269" t="s">
        <v>269</v>
      </c>
      <c r="BQ373" s="269" t="s">
        <v>704</v>
      </c>
      <c r="BR373" s="269" t="s">
        <v>750</v>
      </c>
      <c r="BS373" s="269" t="s">
        <v>751</v>
      </c>
      <c r="BT373" s="269" t="s">
        <v>269</v>
      </c>
      <c r="BU373" s="269" t="s">
        <v>1610</v>
      </c>
      <c r="BV373" s="269" t="s">
        <v>1611</v>
      </c>
    </row>
    <row r="374" spans="59:74" x14ac:dyDescent="0.25">
      <c r="BG374" s="84">
        <v>262</v>
      </c>
      <c r="BH374" s="267" t="s">
        <v>101</v>
      </c>
      <c r="BI374" s="268" t="s">
        <v>2192</v>
      </c>
      <c r="BJ374" s="257" t="s">
        <v>1</v>
      </c>
      <c r="BK374" s="269" t="s">
        <v>33</v>
      </c>
      <c r="BL374" s="269" t="s">
        <v>155</v>
      </c>
      <c r="BM374" s="270" t="s">
        <v>2976</v>
      </c>
      <c r="BN374" s="269" t="s">
        <v>2977</v>
      </c>
      <c r="BO374" s="269" t="s">
        <v>2978</v>
      </c>
      <c r="BP374" s="269" t="s">
        <v>269</v>
      </c>
      <c r="BQ374" s="269" t="s">
        <v>704</v>
      </c>
      <c r="BR374" s="269" t="s">
        <v>750</v>
      </c>
      <c r="BS374" s="269" t="s">
        <v>751</v>
      </c>
      <c r="BT374" s="269" t="s">
        <v>269</v>
      </c>
      <c r="BU374" s="269" t="s">
        <v>1610</v>
      </c>
      <c r="BV374" s="269" t="s">
        <v>1611</v>
      </c>
    </row>
    <row r="375" spans="59:74" x14ac:dyDescent="0.25">
      <c r="BG375" s="84">
        <v>263</v>
      </c>
      <c r="BH375" s="267" t="s">
        <v>101</v>
      </c>
      <c r="BI375" s="268" t="s">
        <v>2192</v>
      </c>
      <c r="BJ375" s="257" t="s">
        <v>1</v>
      </c>
      <c r="BK375" s="269" t="s">
        <v>33</v>
      </c>
      <c r="BL375" s="269" t="s">
        <v>155</v>
      </c>
      <c r="BM375" s="270" t="s">
        <v>2979</v>
      </c>
      <c r="BN375" s="269" t="s">
        <v>2980</v>
      </c>
      <c r="BO375" s="269" t="s">
        <v>2981</v>
      </c>
      <c r="BP375" s="269" t="s">
        <v>269</v>
      </c>
      <c r="BQ375" s="269" t="s">
        <v>704</v>
      </c>
      <c r="BR375" s="269" t="s">
        <v>750</v>
      </c>
      <c r="BS375" s="269" t="s">
        <v>751</v>
      </c>
      <c r="BT375" s="269" t="s">
        <v>269</v>
      </c>
      <c r="BU375" s="269" t="s">
        <v>1610</v>
      </c>
      <c r="BV375" s="269" t="s">
        <v>1611</v>
      </c>
    </row>
    <row r="376" spans="59:74" x14ac:dyDescent="0.25">
      <c r="BG376" s="84">
        <v>264</v>
      </c>
      <c r="BH376" s="267" t="s">
        <v>101</v>
      </c>
      <c r="BI376" s="268" t="s">
        <v>2192</v>
      </c>
      <c r="BJ376" s="257" t="s">
        <v>1</v>
      </c>
      <c r="BK376" s="269" t="s">
        <v>33</v>
      </c>
      <c r="BL376" s="269" t="s">
        <v>155</v>
      </c>
      <c r="BM376" s="270" t="s">
        <v>2982</v>
      </c>
      <c r="BN376" s="269" t="s">
        <v>2983</v>
      </c>
      <c r="BO376" s="269" t="s">
        <v>2984</v>
      </c>
      <c r="BP376" s="269" t="s">
        <v>269</v>
      </c>
      <c r="BQ376" s="269" t="s">
        <v>704</v>
      </c>
      <c r="BR376" s="269" t="s">
        <v>750</v>
      </c>
      <c r="BS376" s="269" t="s">
        <v>751</v>
      </c>
      <c r="BT376" s="269" t="s">
        <v>269</v>
      </c>
      <c r="BU376" s="269" t="s">
        <v>1610</v>
      </c>
      <c r="BV376" s="269" t="s">
        <v>1611</v>
      </c>
    </row>
    <row r="377" spans="59:74" x14ac:dyDescent="0.25">
      <c r="BG377" s="84">
        <v>265</v>
      </c>
      <c r="BH377" s="267" t="s">
        <v>101</v>
      </c>
      <c r="BI377" s="268" t="s">
        <v>2192</v>
      </c>
      <c r="BJ377" s="257" t="s">
        <v>1</v>
      </c>
      <c r="BK377" s="269" t="s">
        <v>33</v>
      </c>
      <c r="BL377" s="269" t="s">
        <v>155</v>
      </c>
      <c r="BM377" s="270" t="s">
        <v>2985</v>
      </c>
      <c r="BN377" s="269" t="s">
        <v>2986</v>
      </c>
      <c r="BO377" s="269" t="s">
        <v>2987</v>
      </c>
      <c r="BP377" s="269" t="s">
        <v>269</v>
      </c>
      <c r="BQ377" s="269" t="s">
        <v>704</v>
      </c>
      <c r="BR377" s="269" t="s">
        <v>750</v>
      </c>
      <c r="BS377" s="269" t="s">
        <v>751</v>
      </c>
      <c r="BT377" s="269" t="s">
        <v>269</v>
      </c>
      <c r="BU377" s="269" t="s">
        <v>1610</v>
      </c>
      <c r="BV377" s="269" t="s">
        <v>1611</v>
      </c>
    </row>
    <row r="378" spans="59:74" x14ac:dyDescent="0.25">
      <c r="BG378" s="84">
        <v>266</v>
      </c>
      <c r="BH378" s="267" t="s">
        <v>101</v>
      </c>
      <c r="BI378" s="268" t="s">
        <v>2192</v>
      </c>
      <c r="BJ378" s="257" t="s">
        <v>1</v>
      </c>
      <c r="BK378" s="269" t="s">
        <v>33</v>
      </c>
      <c r="BL378" s="269" t="s">
        <v>155</v>
      </c>
      <c r="BM378" s="270" t="s">
        <v>2988</v>
      </c>
      <c r="BN378" s="269" t="s">
        <v>2989</v>
      </c>
      <c r="BO378" s="269" t="s">
        <v>2990</v>
      </c>
      <c r="BP378" s="269" t="s">
        <v>269</v>
      </c>
      <c r="BQ378" s="269" t="s">
        <v>704</v>
      </c>
      <c r="BR378" s="269" t="s">
        <v>750</v>
      </c>
      <c r="BS378" s="269" t="s">
        <v>751</v>
      </c>
      <c r="BT378" s="269" t="s">
        <v>269</v>
      </c>
      <c r="BU378" s="269" t="s">
        <v>1610</v>
      </c>
      <c r="BV378" s="269" t="s">
        <v>1611</v>
      </c>
    </row>
    <row r="379" spans="59:74" x14ac:dyDescent="0.25">
      <c r="BG379" s="84">
        <v>267</v>
      </c>
      <c r="BH379" s="267" t="s">
        <v>101</v>
      </c>
      <c r="BI379" s="268" t="s">
        <v>2192</v>
      </c>
      <c r="BJ379" s="257" t="s">
        <v>1</v>
      </c>
      <c r="BK379" s="269" t="s">
        <v>33</v>
      </c>
      <c r="BL379" s="269" t="s">
        <v>155</v>
      </c>
      <c r="BM379" s="270" t="s">
        <v>2991</v>
      </c>
      <c r="BN379" s="269" t="s">
        <v>2992</v>
      </c>
      <c r="BO379" s="269" t="s">
        <v>2993</v>
      </c>
      <c r="BP379" s="269" t="s">
        <v>269</v>
      </c>
      <c r="BQ379" s="269" t="s">
        <v>704</v>
      </c>
      <c r="BR379" s="269" t="s">
        <v>750</v>
      </c>
      <c r="BS379" s="269" t="s">
        <v>751</v>
      </c>
      <c r="BT379" s="269" t="s">
        <v>269</v>
      </c>
      <c r="BU379" s="269" t="s">
        <v>1610</v>
      </c>
      <c r="BV379" s="269" t="s">
        <v>1611</v>
      </c>
    </row>
    <row r="380" spans="59:74" x14ac:dyDescent="0.25">
      <c r="BG380" s="84">
        <v>268</v>
      </c>
      <c r="BH380" s="267" t="s">
        <v>101</v>
      </c>
      <c r="BI380" s="268" t="s">
        <v>2192</v>
      </c>
      <c r="BJ380" s="257" t="s">
        <v>1</v>
      </c>
      <c r="BK380" s="269" t="s">
        <v>33</v>
      </c>
      <c r="BL380" s="269" t="s">
        <v>155</v>
      </c>
      <c r="BM380" s="270" t="s">
        <v>2994</v>
      </c>
      <c r="BN380" s="269" t="s">
        <v>2995</v>
      </c>
      <c r="BO380" s="269" t="s">
        <v>2996</v>
      </c>
      <c r="BP380" s="269" t="s">
        <v>269</v>
      </c>
      <c r="BQ380" s="269" t="s">
        <v>704</v>
      </c>
      <c r="BR380" s="269" t="s">
        <v>750</v>
      </c>
      <c r="BS380" s="269" t="s">
        <v>751</v>
      </c>
      <c r="BT380" s="269" t="s">
        <v>269</v>
      </c>
      <c r="BU380" s="269" t="s">
        <v>1610</v>
      </c>
      <c r="BV380" s="269" t="s">
        <v>1611</v>
      </c>
    </row>
    <row r="381" spans="59:74" x14ac:dyDescent="0.25">
      <c r="BG381" s="84">
        <v>269</v>
      </c>
      <c r="BH381" s="267" t="s">
        <v>101</v>
      </c>
      <c r="BI381" s="268" t="s">
        <v>2192</v>
      </c>
      <c r="BJ381" s="257" t="s">
        <v>1</v>
      </c>
      <c r="BK381" s="269" t="s">
        <v>33</v>
      </c>
      <c r="BL381" s="269" t="s">
        <v>155</v>
      </c>
      <c r="BM381" s="270" t="s">
        <v>2997</v>
      </c>
      <c r="BN381" s="269" t="s">
        <v>2998</v>
      </c>
      <c r="BO381" s="269" t="s">
        <v>2999</v>
      </c>
      <c r="BP381" s="269" t="s">
        <v>269</v>
      </c>
      <c r="BQ381" s="269" t="s">
        <v>704</v>
      </c>
      <c r="BR381" s="269" t="s">
        <v>750</v>
      </c>
      <c r="BS381" s="269" t="s">
        <v>751</v>
      </c>
      <c r="BT381" s="269" t="s">
        <v>269</v>
      </c>
      <c r="BU381" s="269" t="s">
        <v>1610</v>
      </c>
      <c r="BV381" s="269" t="s">
        <v>1611</v>
      </c>
    </row>
    <row r="382" spans="59:74" x14ac:dyDescent="0.25">
      <c r="BG382" s="84">
        <v>270</v>
      </c>
      <c r="BH382" s="267" t="s">
        <v>101</v>
      </c>
      <c r="BI382" s="268" t="s">
        <v>2192</v>
      </c>
      <c r="BJ382" s="257" t="s">
        <v>1</v>
      </c>
      <c r="BK382" s="269" t="s">
        <v>33</v>
      </c>
      <c r="BL382" s="269" t="s">
        <v>155</v>
      </c>
      <c r="BM382" s="270" t="s">
        <v>3000</v>
      </c>
      <c r="BN382" s="269" t="s">
        <v>3001</v>
      </c>
      <c r="BO382" s="269" t="s">
        <v>3002</v>
      </c>
      <c r="BP382" s="269" t="s">
        <v>269</v>
      </c>
      <c r="BQ382" s="269" t="s">
        <v>704</v>
      </c>
      <c r="BR382" s="269" t="s">
        <v>750</v>
      </c>
      <c r="BS382" s="269" t="s">
        <v>751</v>
      </c>
      <c r="BT382" s="269" t="s">
        <v>269</v>
      </c>
      <c r="BU382" s="269" t="s">
        <v>1610</v>
      </c>
      <c r="BV382" s="269" t="s">
        <v>1611</v>
      </c>
    </row>
    <row r="383" spans="59:74" x14ac:dyDescent="0.25">
      <c r="BG383" s="84">
        <v>271</v>
      </c>
      <c r="BH383" s="267" t="s">
        <v>101</v>
      </c>
      <c r="BI383" s="268" t="s">
        <v>2192</v>
      </c>
      <c r="BJ383" s="257" t="s">
        <v>4</v>
      </c>
      <c r="BK383" s="269" t="s">
        <v>33</v>
      </c>
      <c r="BL383" s="269" t="s">
        <v>155</v>
      </c>
      <c r="BM383" s="270" t="s">
        <v>3003</v>
      </c>
      <c r="BN383" s="269" t="s">
        <v>3004</v>
      </c>
      <c r="BO383" s="269" t="s">
        <v>3005</v>
      </c>
      <c r="BP383" s="269" t="s">
        <v>269</v>
      </c>
      <c r="BQ383" s="269" t="s">
        <v>704</v>
      </c>
      <c r="BR383" s="269" t="s">
        <v>750</v>
      </c>
      <c r="BS383" s="269" t="s">
        <v>751</v>
      </c>
      <c r="BT383" s="269" t="s">
        <v>269</v>
      </c>
      <c r="BU383" s="269" t="s">
        <v>1610</v>
      </c>
      <c r="BV383" s="269" t="s">
        <v>1611</v>
      </c>
    </row>
    <row r="384" spans="59:74" x14ac:dyDescent="0.25">
      <c r="BG384" s="84">
        <v>272</v>
      </c>
      <c r="BH384" s="267" t="s">
        <v>101</v>
      </c>
      <c r="BI384" s="268" t="s">
        <v>2192</v>
      </c>
      <c r="BJ384" s="257" t="s">
        <v>4</v>
      </c>
      <c r="BK384" s="269" t="s">
        <v>33</v>
      </c>
      <c r="BL384" s="269" t="s">
        <v>155</v>
      </c>
      <c r="BM384" s="270" t="s">
        <v>3006</v>
      </c>
      <c r="BN384" s="269" t="s">
        <v>3007</v>
      </c>
      <c r="BO384" s="269" t="s">
        <v>3008</v>
      </c>
      <c r="BP384" s="269" t="s">
        <v>269</v>
      </c>
      <c r="BQ384" s="269" t="s">
        <v>704</v>
      </c>
      <c r="BR384" s="269" t="s">
        <v>750</v>
      </c>
      <c r="BS384" s="269" t="s">
        <v>751</v>
      </c>
      <c r="BT384" s="269" t="s">
        <v>269</v>
      </c>
      <c r="BU384" s="269" t="s">
        <v>1610</v>
      </c>
      <c r="BV384" s="269" t="s">
        <v>1611</v>
      </c>
    </row>
    <row r="385" spans="59:74" x14ac:dyDescent="0.25">
      <c r="BG385" s="84">
        <v>273</v>
      </c>
      <c r="BH385" s="267" t="s">
        <v>101</v>
      </c>
      <c r="BI385" s="268" t="s">
        <v>2192</v>
      </c>
      <c r="BJ385" s="257" t="s">
        <v>4</v>
      </c>
      <c r="BK385" s="269" t="s">
        <v>33</v>
      </c>
      <c r="BL385" s="269" t="s">
        <v>155</v>
      </c>
      <c r="BM385" s="270" t="s">
        <v>3009</v>
      </c>
      <c r="BN385" s="269" t="s">
        <v>3010</v>
      </c>
      <c r="BO385" s="269" t="s">
        <v>3011</v>
      </c>
      <c r="BP385" s="269" t="s">
        <v>269</v>
      </c>
      <c r="BQ385" s="269" t="s">
        <v>704</v>
      </c>
      <c r="BR385" s="269" t="s">
        <v>750</v>
      </c>
      <c r="BS385" s="269" t="s">
        <v>751</v>
      </c>
      <c r="BT385" s="269" t="s">
        <v>269</v>
      </c>
      <c r="BU385" s="269" t="s">
        <v>1610</v>
      </c>
      <c r="BV385" s="269" t="s">
        <v>1611</v>
      </c>
    </row>
    <row r="386" spans="59:74" x14ac:dyDescent="0.25">
      <c r="BG386" s="84">
        <v>274</v>
      </c>
      <c r="BH386" s="267" t="s">
        <v>101</v>
      </c>
      <c r="BI386" s="268" t="s">
        <v>2192</v>
      </c>
      <c r="BJ386" s="257" t="s">
        <v>4</v>
      </c>
      <c r="BK386" s="269" t="s">
        <v>33</v>
      </c>
      <c r="BL386" s="269" t="s">
        <v>155</v>
      </c>
      <c r="BM386" s="270" t="s">
        <v>3012</v>
      </c>
      <c r="BN386" s="269" t="s">
        <v>3013</v>
      </c>
      <c r="BO386" s="269" t="s">
        <v>3014</v>
      </c>
      <c r="BP386" s="269" t="s">
        <v>269</v>
      </c>
      <c r="BQ386" s="269" t="s">
        <v>704</v>
      </c>
      <c r="BR386" s="269" t="s">
        <v>750</v>
      </c>
      <c r="BS386" s="269" t="s">
        <v>751</v>
      </c>
      <c r="BT386" s="269" t="s">
        <v>269</v>
      </c>
      <c r="BU386" s="269" t="s">
        <v>1610</v>
      </c>
      <c r="BV386" s="269" t="s">
        <v>1611</v>
      </c>
    </row>
    <row r="387" spans="59:74" x14ac:dyDescent="0.25">
      <c r="BG387" s="84">
        <v>275</v>
      </c>
      <c r="BH387" s="267" t="s">
        <v>101</v>
      </c>
      <c r="BI387" s="268" t="s">
        <v>2192</v>
      </c>
      <c r="BJ387" s="257" t="s">
        <v>4</v>
      </c>
      <c r="BK387" s="269" t="s">
        <v>33</v>
      </c>
      <c r="BL387" s="269" t="s">
        <v>155</v>
      </c>
      <c r="BM387" s="270" t="s">
        <v>3015</v>
      </c>
      <c r="BN387" s="269" t="s">
        <v>3016</v>
      </c>
      <c r="BO387" s="269" t="s">
        <v>3017</v>
      </c>
      <c r="BP387" s="269" t="s">
        <v>269</v>
      </c>
      <c r="BQ387" s="269" t="s">
        <v>704</v>
      </c>
      <c r="BR387" s="269" t="s">
        <v>750</v>
      </c>
      <c r="BS387" s="269" t="s">
        <v>751</v>
      </c>
      <c r="BT387" s="269" t="s">
        <v>269</v>
      </c>
      <c r="BU387" s="269" t="s">
        <v>1610</v>
      </c>
      <c r="BV387" s="269" t="s">
        <v>1611</v>
      </c>
    </row>
    <row r="388" spans="59:74" x14ac:dyDescent="0.25">
      <c r="BG388" s="84">
        <v>276</v>
      </c>
      <c r="BH388" s="267" t="s">
        <v>101</v>
      </c>
      <c r="BI388" s="268" t="s">
        <v>2192</v>
      </c>
      <c r="BJ388" s="257" t="s">
        <v>4</v>
      </c>
      <c r="BK388" s="269" t="s">
        <v>33</v>
      </c>
      <c r="BL388" s="269" t="s">
        <v>155</v>
      </c>
      <c r="BM388" s="270" t="s">
        <v>3018</v>
      </c>
      <c r="BN388" s="269" t="s">
        <v>3019</v>
      </c>
      <c r="BO388" s="269" t="s">
        <v>3020</v>
      </c>
      <c r="BP388" s="269" t="s">
        <v>269</v>
      </c>
      <c r="BQ388" s="269" t="s">
        <v>704</v>
      </c>
      <c r="BR388" s="269" t="s">
        <v>750</v>
      </c>
      <c r="BS388" s="269" t="s">
        <v>751</v>
      </c>
      <c r="BT388" s="269" t="s">
        <v>269</v>
      </c>
      <c r="BU388" s="269" t="s">
        <v>1610</v>
      </c>
      <c r="BV388" s="269" t="s">
        <v>1611</v>
      </c>
    </row>
    <row r="389" spans="59:74" x14ac:dyDescent="0.25">
      <c r="BG389" s="84">
        <v>277</v>
      </c>
      <c r="BH389" s="267" t="s">
        <v>101</v>
      </c>
      <c r="BI389" s="268" t="s">
        <v>2192</v>
      </c>
      <c r="BJ389" s="257" t="s">
        <v>4</v>
      </c>
      <c r="BK389" s="269" t="s">
        <v>33</v>
      </c>
      <c r="BL389" s="269" t="s">
        <v>155</v>
      </c>
      <c r="BM389" s="270" t="s">
        <v>3021</v>
      </c>
      <c r="BN389" s="269" t="s">
        <v>3022</v>
      </c>
      <c r="BO389" s="269" t="s">
        <v>3023</v>
      </c>
      <c r="BP389" s="269" t="s">
        <v>269</v>
      </c>
      <c r="BQ389" s="269" t="s">
        <v>704</v>
      </c>
      <c r="BR389" s="269" t="s">
        <v>750</v>
      </c>
      <c r="BS389" s="269" t="s">
        <v>751</v>
      </c>
      <c r="BT389" s="269" t="s">
        <v>269</v>
      </c>
      <c r="BU389" s="269" t="s">
        <v>1610</v>
      </c>
      <c r="BV389" s="269" t="s">
        <v>1611</v>
      </c>
    </row>
    <row r="390" spans="59:74" x14ac:dyDescent="0.25">
      <c r="BG390" s="84">
        <v>278</v>
      </c>
      <c r="BH390" s="267" t="s">
        <v>101</v>
      </c>
      <c r="BI390" s="268" t="s">
        <v>2192</v>
      </c>
      <c r="BJ390" s="257" t="s">
        <v>4</v>
      </c>
      <c r="BK390" s="269" t="s">
        <v>33</v>
      </c>
      <c r="BL390" s="269" t="s">
        <v>155</v>
      </c>
      <c r="BM390" s="270" t="s">
        <v>3024</v>
      </c>
      <c r="BN390" s="269" t="s">
        <v>3025</v>
      </c>
      <c r="BO390" s="269" t="s">
        <v>3026</v>
      </c>
      <c r="BP390" s="269" t="s">
        <v>269</v>
      </c>
      <c r="BQ390" s="269" t="s">
        <v>704</v>
      </c>
      <c r="BR390" s="269" t="s">
        <v>750</v>
      </c>
      <c r="BS390" s="269" t="s">
        <v>751</v>
      </c>
      <c r="BT390" s="269" t="s">
        <v>269</v>
      </c>
      <c r="BU390" s="269" t="s">
        <v>1610</v>
      </c>
      <c r="BV390" s="269" t="s">
        <v>1611</v>
      </c>
    </row>
    <row r="391" spans="59:74" x14ac:dyDescent="0.25">
      <c r="BG391" s="84">
        <v>279</v>
      </c>
      <c r="BH391" s="267" t="s">
        <v>101</v>
      </c>
      <c r="BI391" s="268" t="s">
        <v>2192</v>
      </c>
      <c r="BJ391" s="257" t="s">
        <v>4</v>
      </c>
      <c r="BK391" s="269" t="s">
        <v>33</v>
      </c>
      <c r="BL391" s="269" t="s">
        <v>155</v>
      </c>
      <c r="BM391" s="270" t="s">
        <v>3027</v>
      </c>
      <c r="BN391" s="269" t="s">
        <v>3028</v>
      </c>
      <c r="BO391" s="269" t="s">
        <v>3029</v>
      </c>
      <c r="BP391" s="269" t="s">
        <v>269</v>
      </c>
      <c r="BQ391" s="269" t="s">
        <v>704</v>
      </c>
      <c r="BR391" s="269" t="s">
        <v>750</v>
      </c>
      <c r="BS391" s="269" t="s">
        <v>751</v>
      </c>
      <c r="BT391" s="269" t="s">
        <v>269</v>
      </c>
      <c r="BU391" s="269" t="s">
        <v>1610</v>
      </c>
      <c r="BV391" s="269" t="s">
        <v>1611</v>
      </c>
    </row>
    <row r="392" spans="59:74" x14ac:dyDescent="0.25">
      <c r="BG392" s="84">
        <v>280</v>
      </c>
      <c r="BH392" s="267" t="s">
        <v>101</v>
      </c>
      <c r="BI392" s="268" t="s">
        <v>2192</v>
      </c>
      <c r="BJ392" s="257" t="s">
        <v>4</v>
      </c>
      <c r="BK392" s="269" t="s">
        <v>33</v>
      </c>
      <c r="BL392" s="269" t="s">
        <v>155</v>
      </c>
      <c r="BM392" s="270" t="s">
        <v>3030</v>
      </c>
      <c r="BN392" s="269" t="s">
        <v>3031</v>
      </c>
      <c r="BO392" s="269" t="s">
        <v>3032</v>
      </c>
      <c r="BP392" s="269" t="s">
        <v>269</v>
      </c>
      <c r="BQ392" s="269" t="s">
        <v>704</v>
      </c>
      <c r="BR392" s="269" t="s">
        <v>750</v>
      </c>
      <c r="BS392" s="269" t="s">
        <v>751</v>
      </c>
      <c r="BT392" s="269" t="s">
        <v>269</v>
      </c>
      <c r="BU392" s="269" t="s">
        <v>1610</v>
      </c>
      <c r="BV392" s="269" t="s">
        <v>1611</v>
      </c>
    </row>
    <row r="393" spans="59:74" x14ac:dyDescent="0.25">
      <c r="BG393" s="84">
        <v>281</v>
      </c>
      <c r="BH393" s="267" t="s">
        <v>101</v>
      </c>
      <c r="BI393" s="268" t="s">
        <v>2192</v>
      </c>
      <c r="BJ393" s="257" t="s">
        <v>1</v>
      </c>
      <c r="BK393" s="269" t="s">
        <v>160</v>
      </c>
      <c r="BL393" s="269" t="s">
        <v>109</v>
      </c>
      <c r="BM393" s="270" t="s">
        <v>3033</v>
      </c>
      <c r="BN393" s="269" t="s">
        <v>3034</v>
      </c>
      <c r="BO393" s="269" t="s">
        <v>3035</v>
      </c>
      <c r="BP393" s="269" t="s">
        <v>271</v>
      </c>
      <c r="BQ393" s="269" t="s">
        <v>709</v>
      </c>
      <c r="BR393" s="269" t="s">
        <v>752</v>
      </c>
      <c r="BS393" s="269" t="s">
        <v>753</v>
      </c>
      <c r="BT393" s="269" t="s">
        <v>271</v>
      </c>
      <c r="BU393" s="269" t="s">
        <v>1612</v>
      </c>
      <c r="BV393" s="269" t="s">
        <v>1613</v>
      </c>
    </row>
    <row r="394" spans="59:74" x14ac:dyDescent="0.25">
      <c r="BG394" s="84">
        <v>282</v>
      </c>
      <c r="BH394" s="267" t="s">
        <v>101</v>
      </c>
      <c r="BI394" s="268" t="s">
        <v>2192</v>
      </c>
      <c r="BJ394" s="257" t="s">
        <v>1</v>
      </c>
      <c r="BK394" s="269" t="s">
        <v>160</v>
      </c>
      <c r="BL394" s="269" t="s">
        <v>109</v>
      </c>
      <c r="BM394" s="270" t="s">
        <v>3036</v>
      </c>
      <c r="BN394" s="269" t="s">
        <v>3037</v>
      </c>
      <c r="BO394" s="269" t="s">
        <v>3038</v>
      </c>
      <c r="BP394" s="269" t="s">
        <v>271</v>
      </c>
      <c r="BQ394" s="269" t="s">
        <v>709</v>
      </c>
      <c r="BR394" s="269" t="s">
        <v>752</v>
      </c>
      <c r="BS394" s="269" t="s">
        <v>753</v>
      </c>
      <c r="BT394" s="269" t="s">
        <v>271</v>
      </c>
      <c r="BU394" s="269" t="s">
        <v>1612</v>
      </c>
      <c r="BV394" s="269" t="s">
        <v>1613</v>
      </c>
    </row>
    <row r="395" spans="59:74" x14ac:dyDescent="0.25">
      <c r="BG395" s="84">
        <v>283</v>
      </c>
      <c r="BH395" s="267" t="s">
        <v>101</v>
      </c>
      <c r="BI395" s="268" t="s">
        <v>2192</v>
      </c>
      <c r="BJ395" s="257" t="s">
        <v>1</v>
      </c>
      <c r="BK395" s="269" t="s">
        <v>160</v>
      </c>
      <c r="BL395" s="269" t="s">
        <v>109</v>
      </c>
      <c r="BM395" s="270" t="s">
        <v>3039</v>
      </c>
      <c r="BN395" s="269" t="s">
        <v>3040</v>
      </c>
      <c r="BO395" s="269" t="s">
        <v>3041</v>
      </c>
      <c r="BP395" s="269" t="s">
        <v>271</v>
      </c>
      <c r="BQ395" s="269" t="s">
        <v>709</v>
      </c>
      <c r="BR395" s="269" t="s">
        <v>752</v>
      </c>
      <c r="BS395" s="269" t="s">
        <v>753</v>
      </c>
      <c r="BT395" s="269" t="s">
        <v>271</v>
      </c>
      <c r="BU395" s="269" t="s">
        <v>1612</v>
      </c>
      <c r="BV395" s="269" t="s">
        <v>1613</v>
      </c>
    </row>
    <row r="396" spans="59:74" x14ac:dyDescent="0.25">
      <c r="BG396" s="84">
        <v>284</v>
      </c>
      <c r="BH396" s="267" t="s">
        <v>101</v>
      </c>
      <c r="BI396" s="268" t="s">
        <v>2192</v>
      </c>
      <c r="BJ396" s="257" t="s">
        <v>1</v>
      </c>
      <c r="BK396" s="269" t="s">
        <v>160</v>
      </c>
      <c r="BL396" s="269" t="s">
        <v>109</v>
      </c>
      <c r="BM396" s="270" t="s">
        <v>3042</v>
      </c>
      <c r="BN396" s="269" t="s">
        <v>3043</v>
      </c>
      <c r="BO396" s="269" t="s">
        <v>3044</v>
      </c>
      <c r="BP396" s="269" t="s">
        <v>271</v>
      </c>
      <c r="BQ396" s="269" t="s">
        <v>709</v>
      </c>
      <c r="BR396" s="269" t="s">
        <v>752</v>
      </c>
      <c r="BS396" s="269" t="s">
        <v>753</v>
      </c>
      <c r="BT396" s="269" t="s">
        <v>271</v>
      </c>
      <c r="BU396" s="269" t="s">
        <v>1612</v>
      </c>
      <c r="BV396" s="269" t="s">
        <v>1613</v>
      </c>
    </row>
    <row r="397" spans="59:74" x14ac:dyDescent="0.25">
      <c r="BG397" s="84">
        <v>285</v>
      </c>
      <c r="BH397" s="267" t="s">
        <v>101</v>
      </c>
      <c r="BI397" s="268" t="s">
        <v>2192</v>
      </c>
      <c r="BJ397" s="257" t="s">
        <v>1</v>
      </c>
      <c r="BK397" s="269" t="s">
        <v>160</v>
      </c>
      <c r="BL397" s="269" t="s">
        <v>109</v>
      </c>
      <c r="BM397" s="270" t="s">
        <v>3045</v>
      </c>
      <c r="BN397" s="269" t="s">
        <v>3046</v>
      </c>
      <c r="BO397" s="269" t="s">
        <v>3047</v>
      </c>
      <c r="BP397" s="269" t="s">
        <v>271</v>
      </c>
      <c r="BQ397" s="269" t="s">
        <v>709</v>
      </c>
      <c r="BR397" s="269" t="s">
        <v>752</v>
      </c>
      <c r="BS397" s="269" t="s">
        <v>753</v>
      </c>
      <c r="BT397" s="269" t="s">
        <v>271</v>
      </c>
      <c r="BU397" s="269" t="s">
        <v>1612</v>
      </c>
      <c r="BV397" s="269" t="s">
        <v>1613</v>
      </c>
    </row>
    <row r="398" spans="59:74" x14ac:dyDescent="0.25">
      <c r="BG398" s="84">
        <v>286</v>
      </c>
      <c r="BH398" s="267" t="s">
        <v>101</v>
      </c>
      <c r="BI398" s="268" t="s">
        <v>2192</v>
      </c>
      <c r="BJ398" s="257" t="s">
        <v>1</v>
      </c>
      <c r="BK398" s="269" t="s">
        <v>160</v>
      </c>
      <c r="BL398" s="269" t="s">
        <v>109</v>
      </c>
      <c r="BM398" s="270" t="s">
        <v>3048</v>
      </c>
      <c r="BN398" s="269" t="s">
        <v>3049</v>
      </c>
      <c r="BO398" s="269" t="s">
        <v>3050</v>
      </c>
      <c r="BP398" s="269" t="s">
        <v>271</v>
      </c>
      <c r="BQ398" s="269" t="s">
        <v>709</v>
      </c>
      <c r="BR398" s="269" t="s">
        <v>752</v>
      </c>
      <c r="BS398" s="269" t="s">
        <v>753</v>
      </c>
      <c r="BT398" s="269" t="s">
        <v>271</v>
      </c>
      <c r="BU398" s="269" t="s">
        <v>1612</v>
      </c>
      <c r="BV398" s="269" t="s">
        <v>1613</v>
      </c>
    </row>
    <row r="399" spans="59:74" x14ac:dyDescent="0.25">
      <c r="BG399" s="84">
        <v>287</v>
      </c>
      <c r="BH399" s="267" t="s">
        <v>101</v>
      </c>
      <c r="BI399" s="268" t="s">
        <v>2192</v>
      </c>
      <c r="BJ399" s="257" t="s">
        <v>1</v>
      </c>
      <c r="BK399" s="269" t="s">
        <v>160</v>
      </c>
      <c r="BL399" s="269" t="s">
        <v>109</v>
      </c>
      <c r="BM399" s="270" t="s">
        <v>3051</v>
      </c>
      <c r="BN399" s="269" t="s">
        <v>3052</v>
      </c>
      <c r="BO399" s="269" t="s">
        <v>3053</v>
      </c>
      <c r="BP399" s="269" t="s">
        <v>271</v>
      </c>
      <c r="BQ399" s="269" t="s">
        <v>709</v>
      </c>
      <c r="BR399" s="269" t="s">
        <v>752</v>
      </c>
      <c r="BS399" s="269" t="s">
        <v>753</v>
      </c>
      <c r="BT399" s="269" t="s">
        <v>271</v>
      </c>
      <c r="BU399" s="269" t="s">
        <v>1612</v>
      </c>
      <c r="BV399" s="269" t="s">
        <v>1613</v>
      </c>
    </row>
    <row r="400" spans="59:74" x14ac:dyDescent="0.25">
      <c r="BG400" s="84">
        <v>288</v>
      </c>
      <c r="BH400" s="267" t="s">
        <v>101</v>
      </c>
      <c r="BI400" s="268" t="s">
        <v>2192</v>
      </c>
      <c r="BJ400" s="257" t="s">
        <v>1</v>
      </c>
      <c r="BK400" s="269" t="s">
        <v>160</v>
      </c>
      <c r="BL400" s="269" t="s">
        <v>109</v>
      </c>
      <c r="BM400" s="270" t="s">
        <v>3054</v>
      </c>
      <c r="BN400" s="269" t="s">
        <v>3055</v>
      </c>
      <c r="BO400" s="269" t="s">
        <v>3056</v>
      </c>
      <c r="BP400" s="269" t="s">
        <v>271</v>
      </c>
      <c r="BQ400" s="269" t="s">
        <v>709</v>
      </c>
      <c r="BR400" s="269" t="s">
        <v>752</v>
      </c>
      <c r="BS400" s="269" t="s">
        <v>753</v>
      </c>
      <c r="BT400" s="269" t="s">
        <v>271</v>
      </c>
      <c r="BU400" s="269" t="s">
        <v>1612</v>
      </c>
      <c r="BV400" s="269" t="s">
        <v>1613</v>
      </c>
    </row>
    <row r="401" spans="59:74" x14ac:dyDescent="0.25">
      <c r="BG401" s="84">
        <v>289</v>
      </c>
      <c r="BH401" s="267" t="s">
        <v>101</v>
      </c>
      <c r="BI401" s="268" t="s">
        <v>2192</v>
      </c>
      <c r="BJ401" s="257" t="s">
        <v>1</v>
      </c>
      <c r="BK401" s="269" t="s">
        <v>160</v>
      </c>
      <c r="BL401" s="269" t="s">
        <v>109</v>
      </c>
      <c r="BM401" s="270" t="s">
        <v>3057</v>
      </c>
      <c r="BN401" s="269" t="s">
        <v>3058</v>
      </c>
      <c r="BO401" s="269" t="s">
        <v>3059</v>
      </c>
      <c r="BP401" s="269" t="s">
        <v>271</v>
      </c>
      <c r="BQ401" s="269" t="s">
        <v>709</v>
      </c>
      <c r="BR401" s="269" t="s">
        <v>752</v>
      </c>
      <c r="BS401" s="269" t="s">
        <v>753</v>
      </c>
      <c r="BT401" s="269" t="s">
        <v>271</v>
      </c>
      <c r="BU401" s="269" t="s">
        <v>1612</v>
      </c>
      <c r="BV401" s="269" t="s">
        <v>1613</v>
      </c>
    </row>
    <row r="402" spans="59:74" x14ac:dyDescent="0.25">
      <c r="BG402" s="84">
        <v>290</v>
      </c>
      <c r="BH402" s="267" t="s">
        <v>101</v>
      </c>
      <c r="BI402" s="268" t="s">
        <v>2192</v>
      </c>
      <c r="BJ402" s="257" t="s">
        <v>1</v>
      </c>
      <c r="BK402" s="269" t="s">
        <v>160</v>
      </c>
      <c r="BL402" s="269" t="s">
        <v>109</v>
      </c>
      <c r="BM402" s="270" t="s">
        <v>3060</v>
      </c>
      <c r="BN402" s="269" t="s">
        <v>3061</v>
      </c>
      <c r="BO402" s="269" t="s">
        <v>3062</v>
      </c>
      <c r="BP402" s="269" t="s">
        <v>271</v>
      </c>
      <c r="BQ402" s="269" t="s">
        <v>709</v>
      </c>
      <c r="BR402" s="269" t="s">
        <v>752</v>
      </c>
      <c r="BS402" s="269" t="s">
        <v>753</v>
      </c>
      <c r="BT402" s="269" t="s">
        <v>271</v>
      </c>
      <c r="BU402" s="269" t="s">
        <v>1612</v>
      </c>
      <c r="BV402" s="269" t="s">
        <v>1613</v>
      </c>
    </row>
    <row r="403" spans="59:74" x14ac:dyDescent="0.25">
      <c r="BG403" s="84">
        <v>291</v>
      </c>
      <c r="BH403" s="267" t="s">
        <v>101</v>
      </c>
      <c r="BI403" s="268" t="s">
        <v>2192</v>
      </c>
      <c r="BJ403" s="257" t="s">
        <v>4</v>
      </c>
      <c r="BK403" s="269" t="s">
        <v>160</v>
      </c>
      <c r="BL403" s="269" t="s">
        <v>109</v>
      </c>
      <c r="BM403" s="270" t="s">
        <v>3063</v>
      </c>
      <c r="BN403" s="269" t="s">
        <v>3064</v>
      </c>
      <c r="BO403" s="269" t="s">
        <v>3065</v>
      </c>
      <c r="BP403" s="269" t="s">
        <v>271</v>
      </c>
      <c r="BQ403" s="269" t="s">
        <v>709</v>
      </c>
      <c r="BR403" s="269" t="s">
        <v>752</v>
      </c>
      <c r="BS403" s="269" t="s">
        <v>753</v>
      </c>
      <c r="BT403" s="269" t="s">
        <v>271</v>
      </c>
      <c r="BU403" s="269" t="s">
        <v>1612</v>
      </c>
      <c r="BV403" s="269" t="s">
        <v>1613</v>
      </c>
    </row>
    <row r="404" spans="59:74" x14ac:dyDescent="0.25">
      <c r="BG404" s="84">
        <v>292</v>
      </c>
      <c r="BH404" s="267" t="s">
        <v>101</v>
      </c>
      <c r="BI404" s="268" t="s">
        <v>2192</v>
      </c>
      <c r="BJ404" s="257" t="s">
        <v>4</v>
      </c>
      <c r="BK404" s="269" t="s">
        <v>160</v>
      </c>
      <c r="BL404" s="269" t="s">
        <v>109</v>
      </c>
      <c r="BM404" s="270" t="s">
        <v>3066</v>
      </c>
      <c r="BN404" s="269" t="s">
        <v>3067</v>
      </c>
      <c r="BO404" s="269" t="s">
        <v>3068</v>
      </c>
      <c r="BP404" s="269" t="s">
        <v>271</v>
      </c>
      <c r="BQ404" s="269" t="s">
        <v>709</v>
      </c>
      <c r="BR404" s="269" t="s">
        <v>752</v>
      </c>
      <c r="BS404" s="269" t="s">
        <v>753</v>
      </c>
      <c r="BT404" s="269" t="s">
        <v>271</v>
      </c>
      <c r="BU404" s="269" t="s">
        <v>1612</v>
      </c>
      <c r="BV404" s="269" t="s">
        <v>1613</v>
      </c>
    </row>
    <row r="405" spans="59:74" x14ac:dyDescent="0.25">
      <c r="BG405" s="84">
        <v>293</v>
      </c>
      <c r="BH405" s="267" t="s">
        <v>101</v>
      </c>
      <c r="BI405" s="268" t="s">
        <v>2192</v>
      </c>
      <c r="BJ405" s="257" t="s">
        <v>4</v>
      </c>
      <c r="BK405" s="269" t="s">
        <v>160</v>
      </c>
      <c r="BL405" s="269" t="s">
        <v>109</v>
      </c>
      <c r="BM405" s="270" t="s">
        <v>3069</v>
      </c>
      <c r="BN405" s="269" t="s">
        <v>3070</v>
      </c>
      <c r="BO405" s="269" t="s">
        <v>3071</v>
      </c>
      <c r="BP405" s="269" t="s">
        <v>271</v>
      </c>
      <c r="BQ405" s="269" t="s">
        <v>709</v>
      </c>
      <c r="BR405" s="269" t="s">
        <v>752</v>
      </c>
      <c r="BS405" s="269" t="s">
        <v>753</v>
      </c>
      <c r="BT405" s="269" t="s">
        <v>271</v>
      </c>
      <c r="BU405" s="269" t="s">
        <v>1612</v>
      </c>
      <c r="BV405" s="269" t="s">
        <v>1613</v>
      </c>
    </row>
    <row r="406" spans="59:74" x14ac:dyDescent="0.25">
      <c r="BG406" s="84">
        <v>294</v>
      </c>
      <c r="BH406" s="267" t="s">
        <v>101</v>
      </c>
      <c r="BI406" s="268" t="s">
        <v>2192</v>
      </c>
      <c r="BJ406" s="257" t="s">
        <v>4</v>
      </c>
      <c r="BK406" s="269" t="s">
        <v>160</v>
      </c>
      <c r="BL406" s="269" t="s">
        <v>109</v>
      </c>
      <c r="BM406" s="270" t="s">
        <v>3072</v>
      </c>
      <c r="BN406" s="269" t="s">
        <v>3073</v>
      </c>
      <c r="BO406" s="269" t="s">
        <v>3074</v>
      </c>
      <c r="BP406" s="269" t="s">
        <v>271</v>
      </c>
      <c r="BQ406" s="269" t="s">
        <v>709</v>
      </c>
      <c r="BR406" s="269" t="s">
        <v>752</v>
      </c>
      <c r="BS406" s="269" t="s">
        <v>753</v>
      </c>
      <c r="BT406" s="269" t="s">
        <v>271</v>
      </c>
      <c r="BU406" s="269" t="s">
        <v>1612</v>
      </c>
      <c r="BV406" s="269" t="s">
        <v>1613</v>
      </c>
    </row>
    <row r="407" spans="59:74" x14ac:dyDescent="0.25">
      <c r="BG407" s="84">
        <v>295</v>
      </c>
      <c r="BH407" s="267" t="s">
        <v>101</v>
      </c>
      <c r="BI407" s="268" t="s">
        <v>2192</v>
      </c>
      <c r="BJ407" s="257" t="s">
        <v>4</v>
      </c>
      <c r="BK407" s="269" t="s">
        <v>160</v>
      </c>
      <c r="BL407" s="269" t="s">
        <v>109</v>
      </c>
      <c r="BM407" s="270" t="s">
        <v>3075</v>
      </c>
      <c r="BN407" s="269" t="s">
        <v>3076</v>
      </c>
      <c r="BO407" s="269" t="s">
        <v>3077</v>
      </c>
      <c r="BP407" s="269" t="s">
        <v>271</v>
      </c>
      <c r="BQ407" s="269" t="s">
        <v>709</v>
      </c>
      <c r="BR407" s="269" t="s">
        <v>752</v>
      </c>
      <c r="BS407" s="269" t="s">
        <v>753</v>
      </c>
      <c r="BT407" s="269" t="s">
        <v>271</v>
      </c>
      <c r="BU407" s="269" t="s">
        <v>1612</v>
      </c>
      <c r="BV407" s="269" t="s">
        <v>1613</v>
      </c>
    </row>
    <row r="408" spans="59:74" x14ac:dyDescent="0.25">
      <c r="BG408" s="84">
        <v>296</v>
      </c>
      <c r="BH408" s="267" t="s">
        <v>101</v>
      </c>
      <c r="BI408" s="268" t="s">
        <v>2192</v>
      </c>
      <c r="BJ408" s="257" t="s">
        <v>4</v>
      </c>
      <c r="BK408" s="269" t="s">
        <v>160</v>
      </c>
      <c r="BL408" s="269" t="s">
        <v>109</v>
      </c>
      <c r="BM408" s="270" t="s">
        <v>3078</v>
      </c>
      <c r="BN408" s="269" t="s">
        <v>3079</v>
      </c>
      <c r="BO408" s="269" t="s">
        <v>3080</v>
      </c>
      <c r="BP408" s="269" t="s">
        <v>271</v>
      </c>
      <c r="BQ408" s="269" t="s">
        <v>709</v>
      </c>
      <c r="BR408" s="269" t="s">
        <v>752</v>
      </c>
      <c r="BS408" s="269" t="s">
        <v>753</v>
      </c>
      <c r="BT408" s="269" t="s">
        <v>271</v>
      </c>
      <c r="BU408" s="269" t="s">
        <v>1612</v>
      </c>
      <c r="BV408" s="269" t="s">
        <v>1613</v>
      </c>
    </row>
    <row r="409" spans="59:74" x14ac:dyDescent="0.25">
      <c r="BG409" s="84">
        <v>297</v>
      </c>
      <c r="BH409" s="267" t="s">
        <v>101</v>
      </c>
      <c r="BI409" s="268" t="s">
        <v>2192</v>
      </c>
      <c r="BJ409" s="257" t="s">
        <v>4</v>
      </c>
      <c r="BK409" s="269" t="s">
        <v>160</v>
      </c>
      <c r="BL409" s="269" t="s">
        <v>109</v>
      </c>
      <c r="BM409" s="270" t="s">
        <v>3081</v>
      </c>
      <c r="BN409" s="269" t="s">
        <v>3082</v>
      </c>
      <c r="BO409" s="269" t="s">
        <v>3083</v>
      </c>
      <c r="BP409" s="269" t="s">
        <v>271</v>
      </c>
      <c r="BQ409" s="269" t="s">
        <v>709</v>
      </c>
      <c r="BR409" s="269" t="s">
        <v>752</v>
      </c>
      <c r="BS409" s="269" t="s">
        <v>753</v>
      </c>
      <c r="BT409" s="269" t="s">
        <v>271</v>
      </c>
      <c r="BU409" s="269" t="s">
        <v>1612</v>
      </c>
      <c r="BV409" s="269" t="s">
        <v>1613</v>
      </c>
    </row>
    <row r="410" spans="59:74" x14ac:dyDescent="0.25">
      <c r="BG410" s="84">
        <v>298</v>
      </c>
      <c r="BH410" s="267" t="s">
        <v>101</v>
      </c>
      <c r="BI410" s="268" t="s">
        <v>2192</v>
      </c>
      <c r="BJ410" s="257" t="s">
        <v>4</v>
      </c>
      <c r="BK410" s="269" t="s">
        <v>160</v>
      </c>
      <c r="BL410" s="269" t="s">
        <v>109</v>
      </c>
      <c r="BM410" s="270" t="s">
        <v>3084</v>
      </c>
      <c r="BN410" s="269" t="s">
        <v>3085</v>
      </c>
      <c r="BO410" s="269" t="s">
        <v>3086</v>
      </c>
      <c r="BP410" s="269" t="s">
        <v>271</v>
      </c>
      <c r="BQ410" s="269" t="s">
        <v>709</v>
      </c>
      <c r="BR410" s="269" t="s">
        <v>752</v>
      </c>
      <c r="BS410" s="269" t="s">
        <v>753</v>
      </c>
      <c r="BT410" s="269" t="s">
        <v>271</v>
      </c>
      <c r="BU410" s="269" t="s">
        <v>1612</v>
      </c>
      <c r="BV410" s="269" t="s">
        <v>1613</v>
      </c>
    </row>
    <row r="411" spans="59:74" x14ac:dyDescent="0.25">
      <c r="BG411" s="84">
        <v>299</v>
      </c>
      <c r="BH411" s="267" t="s">
        <v>101</v>
      </c>
      <c r="BI411" s="268" t="s">
        <v>2192</v>
      </c>
      <c r="BJ411" s="257" t="s">
        <v>4</v>
      </c>
      <c r="BK411" s="269" t="s">
        <v>160</v>
      </c>
      <c r="BL411" s="269" t="s">
        <v>109</v>
      </c>
      <c r="BM411" s="270" t="s">
        <v>3087</v>
      </c>
      <c r="BN411" s="269" t="s">
        <v>3088</v>
      </c>
      <c r="BO411" s="269" t="s">
        <v>3089</v>
      </c>
      <c r="BP411" s="269" t="s">
        <v>271</v>
      </c>
      <c r="BQ411" s="269" t="s">
        <v>709</v>
      </c>
      <c r="BR411" s="269" t="s">
        <v>752</v>
      </c>
      <c r="BS411" s="269" t="s">
        <v>753</v>
      </c>
      <c r="BT411" s="269" t="s">
        <v>271</v>
      </c>
      <c r="BU411" s="269" t="s">
        <v>1612</v>
      </c>
      <c r="BV411" s="269" t="s">
        <v>1613</v>
      </c>
    </row>
    <row r="412" spans="59:74" x14ac:dyDescent="0.25">
      <c r="BG412" s="84">
        <v>300</v>
      </c>
      <c r="BH412" s="267" t="s">
        <v>101</v>
      </c>
      <c r="BI412" s="268" t="s">
        <v>2192</v>
      </c>
      <c r="BJ412" s="257" t="s">
        <v>4</v>
      </c>
      <c r="BK412" s="269" t="s">
        <v>160</v>
      </c>
      <c r="BL412" s="269" t="s">
        <v>109</v>
      </c>
      <c r="BM412" s="270" t="s">
        <v>3090</v>
      </c>
      <c r="BN412" s="269" t="s">
        <v>3091</v>
      </c>
      <c r="BO412" s="269" t="s">
        <v>3092</v>
      </c>
      <c r="BP412" s="269" t="s">
        <v>271</v>
      </c>
      <c r="BQ412" s="269" t="s">
        <v>709</v>
      </c>
      <c r="BR412" s="269" t="s">
        <v>752</v>
      </c>
      <c r="BS412" s="269" t="s">
        <v>753</v>
      </c>
      <c r="BT412" s="269" t="s">
        <v>271</v>
      </c>
      <c r="BU412" s="269" t="s">
        <v>1612</v>
      </c>
      <c r="BV412" s="269" t="s">
        <v>1613</v>
      </c>
    </row>
    <row r="413" spans="59:74" x14ac:dyDescent="0.25">
      <c r="BG413" s="84">
        <v>301</v>
      </c>
      <c r="BH413" s="267" t="s">
        <v>101</v>
      </c>
      <c r="BI413" s="268" t="s">
        <v>2192</v>
      </c>
      <c r="BJ413" s="257" t="s">
        <v>1</v>
      </c>
      <c r="BK413" s="269" t="s">
        <v>161</v>
      </c>
      <c r="BL413" s="269" t="s">
        <v>130</v>
      </c>
      <c r="BM413" s="270" t="s">
        <v>3093</v>
      </c>
      <c r="BN413" s="269" t="s">
        <v>3094</v>
      </c>
      <c r="BO413" s="269" t="s">
        <v>3095</v>
      </c>
      <c r="BP413" s="269" t="s">
        <v>277</v>
      </c>
      <c r="BQ413" s="269" t="s">
        <v>715</v>
      </c>
      <c r="BR413" s="269" t="s">
        <v>754</v>
      </c>
      <c r="BS413" s="269" t="s">
        <v>755</v>
      </c>
      <c r="BT413" s="269" t="s">
        <v>277</v>
      </c>
      <c r="BU413" s="269" t="s">
        <v>1614</v>
      </c>
      <c r="BV413" s="269" t="s">
        <v>1615</v>
      </c>
    </row>
    <row r="414" spans="59:74" x14ac:dyDescent="0.25">
      <c r="BG414" s="84">
        <v>302</v>
      </c>
      <c r="BH414" s="267" t="s">
        <v>101</v>
      </c>
      <c r="BI414" s="268" t="s">
        <v>2192</v>
      </c>
      <c r="BJ414" s="257" t="s">
        <v>1</v>
      </c>
      <c r="BK414" s="269" t="s">
        <v>161</v>
      </c>
      <c r="BL414" s="269" t="s">
        <v>130</v>
      </c>
      <c r="BM414" s="270" t="s">
        <v>3096</v>
      </c>
      <c r="BN414" s="269" t="s">
        <v>3097</v>
      </c>
      <c r="BO414" s="269" t="s">
        <v>3098</v>
      </c>
      <c r="BP414" s="269" t="s">
        <v>277</v>
      </c>
      <c r="BQ414" s="269" t="s">
        <v>715</v>
      </c>
      <c r="BR414" s="269" t="s">
        <v>754</v>
      </c>
      <c r="BS414" s="269" t="s">
        <v>755</v>
      </c>
      <c r="BT414" s="269" t="s">
        <v>277</v>
      </c>
      <c r="BU414" s="269" t="s">
        <v>1614</v>
      </c>
      <c r="BV414" s="269" t="s">
        <v>1615</v>
      </c>
    </row>
    <row r="415" spans="59:74" x14ac:dyDescent="0.25">
      <c r="BG415" s="84">
        <v>303</v>
      </c>
      <c r="BH415" s="267" t="s">
        <v>101</v>
      </c>
      <c r="BI415" s="268" t="s">
        <v>2192</v>
      </c>
      <c r="BJ415" s="257" t="s">
        <v>1</v>
      </c>
      <c r="BK415" s="269" t="s">
        <v>161</v>
      </c>
      <c r="BL415" s="269" t="s">
        <v>130</v>
      </c>
      <c r="BM415" s="270" t="s">
        <v>3099</v>
      </c>
      <c r="BN415" s="269" t="s">
        <v>3100</v>
      </c>
      <c r="BO415" s="269" t="s">
        <v>3101</v>
      </c>
      <c r="BP415" s="269" t="s">
        <v>277</v>
      </c>
      <c r="BQ415" s="269" t="s">
        <v>715</v>
      </c>
      <c r="BR415" s="269" t="s">
        <v>754</v>
      </c>
      <c r="BS415" s="269" t="s">
        <v>755</v>
      </c>
      <c r="BT415" s="269" t="s">
        <v>277</v>
      </c>
      <c r="BU415" s="269" t="s">
        <v>1614</v>
      </c>
      <c r="BV415" s="269" t="s">
        <v>1615</v>
      </c>
    </row>
    <row r="416" spans="59:74" x14ac:dyDescent="0.25">
      <c r="BG416" s="84">
        <v>304</v>
      </c>
      <c r="BH416" s="267" t="s">
        <v>101</v>
      </c>
      <c r="BI416" s="268" t="s">
        <v>2192</v>
      </c>
      <c r="BJ416" s="257" t="s">
        <v>1</v>
      </c>
      <c r="BK416" s="269" t="s">
        <v>161</v>
      </c>
      <c r="BL416" s="269" t="s">
        <v>130</v>
      </c>
      <c r="BM416" s="270" t="s">
        <v>3102</v>
      </c>
      <c r="BN416" s="269" t="s">
        <v>3103</v>
      </c>
      <c r="BO416" s="269" t="s">
        <v>3104</v>
      </c>
      <c r="BP416" s="269" t="s">
        <v>277</v>
      </c>
      <c r="BQ416" s="269" t="s">
        <v>715</v>
      </c>
      <c r="BR416" s="269" t="s">
        <v>754</v>
      </c>
      <c r="BS416" s="269" t="s">
        <v>755</v>
      </c>
      <c r="BT416" s="269" t="s">
        <v>277</v>
      </c>
      <c r="BU416" s="269" t="s">
        <v>1614</v>
      </c>
      <c r="BV416" s="269" t="s">
        <v>1615</v>
      </c>
    </row>
    <row r="417" spans="59:74" x14ac:dyDescent="0.25">
      <c r="BG417" s="84">
        <v>305</v>
      </c>
      <c r="BH417" s="267" t="s">
        <v>101</v>
      </c>
      <c r="BI417" s="268" t="s">
        <v>2192</v>
      </c>
      <c r="BJ417" s="257" t="s">
        <v>1</v>
      </c>
      <c r="BK417" s="269" t="s">
        <v>161</v>
      </c>
      <c r="BL417" s="269" t="s">
        <v>130</v>
      </c>
      <c r="BM417" s="270" t="s">
        <v>3105</v>
      </c>
      <c r="BN417" s="269" t="s">
        <v>3106</v>
      </c>
      <c r="BO417" s="269" t="s">
        <v>3107</v>
      </c>
      <c r="BP417" s="269" t="s">
        <v>277</v>
      </c>
      <c r="BQ417" s="269" t="s">
        <v>715</v>
      </c>
      <c r="BR417" s="269" t="s">
        <v>754</v>
      </c>
      <c r="BS417" s="269" t="s">
        <v>755</v>
      </c>
      <c r="BT417" s="269" t="s">
        <v>277</v>
      </c>
      <c r="BU417" s="269" t="s">
        <v>1614</v>
      </c>
      <c r="BV417" s="269" t="s">
        <v>1615</v>
      </c>
    </row>
    <row r="418" spans="59:74" x14ac:dyDescent="0.25">
      <c r="BG418" s="84">
        <v>306</v>
      </c>
      <c r="BH418" s="267" t="s">
        <v>101</v>
      </c>
      <c r="BI418" s="268" t="s">
        <v>2192</v>
      </c>
      <c r="BJ418" s="257" t="s">
        <v>1</v>
      </c>
      <c r="BK418" s="269" t="s">
        <v>161</v>
      </c>
      <c r="BL418" s="269" t="s">
        <v>130</v>
      </c>
      <c r="BM418" s="270" t="s">
        <v>3108</v>
      </c>
      <c r="BN418" s="269" t="s">
        <v>3109</v>
      </c>
      <c r="BO418" s="269" t="s">
        <v>3110</v>
      </c>
      <c r="BP418" s="269" t="s">
        <v>277</v>
      </c>
      <c r="BQ418" s="269" t="s">
        <v>715</v>
      </c>
      <c r="BR418" s="269" t="s">
        <v>754</v>
      </c>
      <c r="BS418" s="269" t="s">
        <v>755</v>
      </c>
      <c r="BT418" s="269" t="s">
        <v>277</v>
      </c>
      <c r="BU418" s="269" t="s">
        <v>1614</v>
      </c>
      <c r="BV418" s="269" t="s">
        <v>1615</v>
      </c>
    </row>
    <row r="419" spans="59:74" x14ac:dyDescent="0.25">
      <c r="BG419" s="84">
        <v>307</v>
      </c>
      <c r="BH419" s="267" t="s">
        <v>101</v>
      </c>
      <c r="BI419" s="268" t="s">
        <v>2192</v>
      </c>
      <c r="BJ419" s="257" t="s">
        <v>1</v>
      </c>
      <c r="BK419" s="269" t="s">
        <v>161</v>
      </c>
      <c r="BL419" s="269" t="s">
        <v>130</v>
      </c>
      <c r="BM419" s="270" t="s">
        <v>3111</v>
      </c>
      <c r="BN419" s="269" t="s">
        <v>3112</v>
      </c>
      <c r="BO419" s="269" t="s">
        <v>3113</v>
      </c>
      <c r="BP419" s="269" t="s">
        <v>277</v>
      </c>
      <c r="BQ419" s="269" t="s">
        <v>715</v>
      </c>
      <c r="BR419" s="269" t="s">
        <v>754</v>
      </c>
      <c r="BS419" s="269" t="s">
        <v>755</v>
      </c>
      <c r="BT419" s="269" t="s">
        <v>277</v>
      </c>
      <c r="BU419" s="269" t="s">
        <v>1614</v>
      </c>
      <c r="BV419" s="269" t="s">
        <v>1615</v>
      </c>
    </row>
    <row r="420" spans="59:74" x14ac:dyDescent="0.25">
      <c r="BG420" s="84">
        <v>308</v>
      </c>
      <c r="BH420" s="267" t="s">
        <v>101</v>
      </c>
      <c r="BI420" s="268" t="s">
        <v>2192</v>
      </c>
      <c r="BJ420" s="257" t="s">
        <v>1</v>
      </c>
      <c r="BK420" s="269" t="s">
        <v>161</v>
      </c>
      <c r="BL420" s="269" t="s">
        <v>130</v>
      </c>
      <c r="BM420" s="270" t="s">
        <v>3114</v>
      </c>
      <c r="BN420" s="269" t="s">
        <v>3115</v>
      </c>
      <c r="BO420" s="269" t="s">
        <v>3116</v>
      </c>
      <c r="BP420" s="269" t="s">
        <v>277</v>
      </c>
      <c r="BQ420" s="269" t="s">
        <v>715</v>
      </c>
      <c r="BR420" s="269" t="s">
        <v>754</v>
      </c>
      <c r="BS420" s="269" t="s">
        <v>755</v>
      </c>
      <c r="BT420" s="269" t="s">
        <v>277</v>
      </c>
      <c r="BU420" s="269" t="s">
        <v>1614</v>
      </c>
      <c r="BV420" s="269" t="s">
        <v>1615</v>
      </c>
    </row>
    <row r="421" spans="59:74" x14ac:dyDescent="0.25">
      <c r="BG421" s="84">
        <v>309</v>
      </c>
      <c r="BH421" s="267" t="s">
        <v>101</v>
      </c>
      <c r="BI421" s="268" t="s">
        <v>2192</v>
      </c>
      <c r="BJ421" s="257" t="s">
        <v>1</v>
      </c>
      <c r="BK421" s="269" t="s">
        <v>161</v>
      </c>
      <c r="BL421" s="269" t="s">
        <v>130</v>
      </c>
      <c r="BM421" s="270" t="s">
        <v>3117</v>
      </c>
      <c r="BN421" s="269" t="s">
        <v>3118</v>
      </c>
      <c r="BO421" s="269" t="s">
        <v>3119</v>
      </c>
      <c r="BP421" s="269" t="s">
        <v>277</v>
      </c>
      <c r="BQ421" s="269" t="s">
        <v>715</v>
      </c>
      <c r="BR421" s="269" t="s">
        <v>754</v>
      </c>
      <c r="BS421" s="269" t="s">
        <v>755</v>
      </c>
      <c r="BT421" s="269" t="s">
        <v>277</v>
      </c>
      <c r="BU421" s="269" t="s">
        <v>1614</v>
      </c>
      <c r="BV421" s="269" t="s">
        <v>1615</v>
      </c>
    </row>
    <row r="422" spans="59:74" x14ac:dyDescent="0.25">
      <c r="BG422" s="84">
        <v>310</v>
      </c>
      <c r="BH422" s="267" t="s">
        <v>101</v>
      </c>
      <c r="BI422" s="268" t="s">
        <v>2192</v>
      </c>
      <c r="BJ422" s="257" t="s">
        <v>1</v>
      </c>
      <c r="BK422" s="269" t="s">
        <v>161</v>
      </c>
      <c r="BL422" s="269" t="s">
        <v>130</v>
      </c>
      <c r="BM422" s="270" t="s">
        <v>3120</v>
      </c>
      <c r="BN422" s="269" t="s">
        <v>3121</v>
      </c>
      <c r="BO422" s="269" t="s">
        <v>3122</v>
      </c>
      <c r="BP422" s="269" t="s">
        <v>277</v>
      </c>
      <c r="BQ422" s="269" t="s">
        <v>715</v>
      </c>
      <c r="BR422" s="269" t="s">
        <v>754</v>
      </c>
      <c r="BS422" s="269" t="s">
        <v>755</v>
      </c>
      <c r="BT422" s="269" t="s">
        <v>277</v>
      </c>
      <c r="BU422" s="269" t="s">
        <v>1614</v>
      </c>
      <c r="BV422" s="269" t="s">
        <v>1615</v>
      </c>
    </row>
    <row r="423" spans="59:74" x14ac:dyDescent="0.25">
      <c r="BG423" s="84">
        <v>311</v>
      </c>
      <c r="BH423" s="267" t="s">
        <v>101</v>
      </c>
      <c r="BI423" s="268" t="s">
        <v>2192</v>
      </c>
      <c r="BJ423" s="257" t="s">
        <v>4</v>
      </c>
      <c r="BK423" s="269" t="s">
        <v>161</v>
      </c>
      <c r="BL423" s="269" t="s">
        <v>130</v>
      </c>
      <c r="BM423" s="270" t="s">
        <v>3123</v>
      </c>
      <c r="BN423" s="269" t="s">
        <v>3124</v>
      </c>
      <c r="BO423" s="269" t="s">
        <v>3125</v>
      </c>
      <c r="BP423" s="269" t="s">
        <v>277</v>
      </c>
      <c r="BQ423" s="269" t="s">
        <v>715</v>
      </c>
      <c r="BR423" s="269" t="s">
        <v>754</v>
      </c>
      <c r="BS423" s="269" t="s">
        <v>755</v>
      </c>
      <c r="BT423" s="269" t="s">
        <v>277</v>
      </c>
      <c r="BU423" s="269" t="s">
        <v>1614</v>
      </c>
      <c r="BV423" s="269" t="s">
        <v>1615</v>
      </c>
    </row>
    <row r="424" spans="59:74" x14ac:dyDescent="0.25">
      <c r="BG424" s="84">
        <v>312</v>
      </c>
      <c r="BH424" s="267" t="s">
        <v>101</v>
      </c>
      <c r="BI424" s="268" t="s">
        <v>2192</v>
      </c>
      <c r="BJ424" s="257" t="s">
        <v>4</v>
      </c>
      <c r="BK424" s="269" t="s">
        <v>161</v>
      </c>
      <c r="BL424" s="269" t="s">
        <v>130</v>
      </c>
      <c r="BM424" s="270" t="s">
        <v>3126</v>
      </c>
      <c r="BN424" s="269" t="s">
        <v>3127</v>
      </c>
      <c r="BO424" s="269" t="s">
        <v>3128</v>
      </c>
      <c r="BP424" s="269" t="s">
        <v>277</v>
      </c>
      <c r="BQ424" s="269" t="s">
        <v>715</v>
      </c>
      <c r="BR424" s="269" t="s">
        <v>754</v>
      </c>
      <c r="BS424" s="269" t="s">
        <v>755</v>
      </c>
      <c r="BT424" s="269" t="s">
        <v>277</v>
      </c>
      <c r="BU424" s="269" t="s">
        <v>1614</v>
      </c>
      <c r="BV424" s="269" t="s">
        <v>1615</v>
      </c>
    </row>
    <row r="425" spans="59:74" x14ac:dyDescent="0.25">
      <c r="BG425" s="84">
        <v>313</v>
      </c>
      <c r="BH425" s="267" t="s">
        <v>101</v>
      </c>
      <c r="BI425" s="268" t="s">
        <v>2192</v>
      </c>
      <c r="BJ425" s="257" t="s">
        <v>4</v>
      </c>
      <c r="BK425" s="269" t="s">
        <v>161</v>
      </c>
      <c r="BL425" s="269" t="s">
        <v>130</v>
      </c>
      <c r="BM425" s="270" t="s">
        <v>3129</v>
      </c>
      <c r="BN425" s="269" t="s">
        <v>3130</v>
      </c>
      <c r="BO425" s="269" t="s">
        <v>3131</v>
      </c>
      <c r="BP425" s="269" t="s">
        <v>277</v>
      </c>
      <c r="BQ425" s="269" t="s">
        <v>715</v>
      </c>
      <c r="BR425" s="269" t="s">
        <v>754</v>
      </c>
      <c r="BS425" s="269" t="s">
        <v>755</v>
      </c>
      <c r="BT425" s="269" t="s">
        <v>277</v>
      </c>
      <c r="BU425" s="269" t="s">
        <v>1614</v>
      </c>
      <c r="BV425" s="269" t="s">
        <v>1615</v>
      </c>
    </row>
    <row r="426" spans="59:74" x14ac:dyDescent="0.25">
      <c r="BG426" s="84">
        <v>314</v>
      </c>
      <c r="BH426" s="267" t="s">
        <v>101</v>
      </c>
      <c r="BI426" s="268" t="s">
        <v>2192</v>
      </c>
      <c r="BJ426" s="257" t="s">
        <v>4</v>
      </c>
      <c r="BK426" s="269" t="s">
        <v>161</v>
      </c>
      <c r="BL426" s="269" t="s">
        <v>130</v>
      </c>
      <c r="BM426" s="270" t="s">
        <v>3132</v>
      </c>
      <c r="BN426" s="269" t="s">
        <v>3133</v>
      </c>
      <c r="BO426" s="269" t="s">
        <v>3134</v>
      </c>
      <c r="BP426" s="269" t="s">
        <v>277</v>
      </c>
      <c r="BQ426" s="269" t="s">
        <v>715</v>
      </c>
      <c r="BR426" s="269" t="s">
        <v>754</v>
      </c>
      <c r="BS426" s="269" t="s">
        <v>755</v>
      </c>
      <c r="BT426" s="269" t="s">
        <v>277</v>
      </c>
      <c r="BU426" s="269" t="s">
        <v>1614</v>
      </c>
      <c r="BV426" s="269" t="s">
        <v>1615</v>
      </c>
    </row>
    <row r="427" spans="59:74" x14ac:dyDescent="0.25">
      <c r="BG427" s="84">
        <v>315</v>
      </c>
      <c r="BH427" s="267" t="s">
        <v>101</v>
      </c>
      <c r="BI427" s="268" t="s">
        <v>2192</v>
      </c>
      <c r="BJ427" s="257" t="s">
        <v>4</v>
      </c>
      <c r="BK427" s="269" t="s">
        <v>161</v>
      </c>
      <c r="BL427" s="269" t="s">
        <v>130</v>
      </c>
      <c r="BM427" s="270" t="s">
        <v>3135</v>
      </c>
      <c r="BN427" s="269" t="s">
        <v>3136</v>
      </c>
      <c r="BO427" s="269" t="s">
        <v>3137</v>
      </c>
      <c r="BP427" s="269" t="s">
        <v>277</v>
      </c>
      <c r="BQ427" s="269" t="s">
        <v>715</v>
      </c>
      <c r="BR427" s="269" t="s">
        <v>754</v>
      </c>
      <c r="BS427" s="269" t="s">
        <v>755</v>
      </c>
      <c r="BT427" s="269" t="s">
        <v>277</v>
      </c>
      <c r="BU427" s="269" t="s">
        <v>1614</v>
      </c>
      <c r="BV427" s="269" t="s">
        <v>1615</v>
      </c>
    </row>
    <row r="428" spans="59:74" x14ac:dyDescent="0.25">
      <c r="BG428" s="84">
        <v>316</v>
      </c>
      <c r="BH428" s="267" t="s">
        <v>101</v>
      </c>
      <c r="BI428" s="268" t="s">
        <v>2192</v>
      </c>
      <c r="BJ428" s="257" t="s">
        <v>4</v>
      </c>
      <c r="BK428" s="269" t="s">
        <v>161</v>
      </c>
      <c r="BL428" s="269" t="s">
        <v>130</v>
      </c>
      <c r="BM428" s="270" t="s">
        <v>3138</v>
      </c>
      <c r="BN428" s="269" t="s">
        <v>3139</v>
      </c>
      <c r="BO428" s="269" t="s">
        <v>3140</v>
      </c>
      <c r="BP428" s="269" t="s">
        <v>277</v>
      </c>
      <c r="BQ428" s="269" t="s">
        <v>715</v>
      </c>
      <c r="BR428" s="269" t="s">
        <v>754</v>
      </c>
      <c r="BS428" s="269" t="s">
        <v>755</v>
      </c>
      <c r="BT428" s="269" t="s">
        <v>277</v>
      </c>
      <c r="BU428" s="269" t="s">
        <v>1614</v>
      </c>
      <c r="BV428" s="269" t="s">
        <v>1615</v>
      </c>
    </row>
    <row r="429" spans="59:74" x14ac:dyDescent="0.25">
      <c r="BG429" s="84">
        <v>317</v>
      </c>
      <c r="BH429" s="267" t="s">
        <v>101</v>
      </c>
      <c r="BI429" s="268" t="s">
        <v>2192</v>
      </c>
      <c r="BJ429" s="257" t="s">
        <v>4</v>
      </c>
      <c r="BK429" s="269" t="s">
        <v>161</v>
      </c>
      <c r="BL429" s="269" t="s">
        <v>130</v>
      </c>
      <c r="BM429" s="270" t="s">
        <v>3141</v>
      </c>
      <c r="BN429" s="269" t="s">
        <v>3142</v>
      </c>
      <c r="BO429" s="269" t="s">
        <v>3143</v>
      </c>
      <c r="BP429" s="269" t="s">
        <v>277</v>
      </c>
      <c r="BQ429" s="269" t="s">
        <v>715</v>
      </c>
      <c r="BR429" s="269" t="s">
        <v>754</v>
      </c>
      <c r="BS429" s="269" t="s">
        <v>755</v>
      </c>
      <c r="BT429" s="269" t="s">
        <v>277</v>
      </c>
      <c r="BU429" s="269" t="s">
        <v>1614</v>
      </c>
      <c r="BV429" s="269" t="s">
        <v>1615</v>
      </c>
    </row>
    <row r="430" spans="59:74" x14ac:dyDescent="0.25">
      <c r="BG430" s="84">
        <v>318</v>
      </c>
      <c r="BH430" s="267" t="s">
        <v>101</v>
      </c>
      <c r="BI430" s="268" t="s">
        <v>2192</v>
      </c>
      <c r="BJ430" s="257" t="s">
        <v>4</v>
      </c>
      <c r="BK430" s="269" t="s">
        <v>161</v>
      </c>
      <c r="BL430" s="269" t="s">
        <v>130</v>
      </c>
      <c r="BM430" s="270" t="s">
        <v>3144</v>
      </c>
      <c r="BN430" s="269" t="s">
        <v>3145</v>
      </c>
      <c r="BO430" s="269" t="s">
        <v>3146</v>
      </c>
      <c r="BP430" s="269" t="s">
        <v>277</v>
      </c>
      <c r="BQ430" s="269" t="s">
        <v>715</v>
      </c>
      <c r="BR430" s="269" t="s">
        <v>754</v>
      </c>
      <c r="BS430" s="269" t="s">
        <v>755</v>
      </c>
      <c r="BT430" s="269" t="s">
        <v>277</v>
      </c>
      <c r="BU430" s="269" t="s">
        <v>1614</v>
      </c>
      <c r="BV430" s="269" t="s">
        <v>1615</v>
      </c>
    </row>
    <row r="431" spans="59:74" x14ac:dyDescent="0.25">
      <c r="BG431" s="84">
        <v>319</v>
      </c>
      <c r="BH431" s="267" t="s">
        <v>101</v>
      </c>
      <c r="BI431" s="268" t="s">
        <v>2192</v>
      </c>
      <c r="BJ431" s="257" t="s">
        <v>4</v>
      </c>
      <c r="BK431" s="269" t="s">
        <v>161</v>
      </c>
      <c r="BL431" s="269" t="s">
        <v>130</v>
      </c>
      <c r="BM431" s="270" t="s">
        <v>3147</v>
      </c>
      <c r="BN431" s="269" t="s">
        <v>3148</v>
      </c>
      <c r="BO431" s="269" t="s">
        <v>3149</v>
      </c>
      <c r="BP431" s="269" t="s">
        <v>277</v>
      </c>
      <c r="BQ431" s="269" t="s">
        <v>715</v>
      </c>
      <c r="BR431" s="269" t="s">
        <v>754</v>
      </c>
      <c r="BS431" s="269" t="s">
        <v>755</v>
      </c>
      <c r="BT431" s="269" t="s">
        <v>277</v>
      </c>
      <c r="BU431" s="269" t="s">
        <v>1614</v>
      </c>
      <c r="BV431" s="269" t="s">
        <v>1615</v>
      </c>
    </row>
    <row r="432" spans="59:74" x14ac:dyDescent="0.25">
      <c r="BG432" s="84">
        <v>320</v>
      </c>
      <c r="BH432" s="267" t="s">
        <v>101</v>
      </c>
      <c r="BI432" s="268" t="s">
        <v>2192</v>
      </c>
      <c r="BJ432" s="257" t="s">
        <v>4</v>
      </c>
      <c r="BK432" s="269" t="s">
        <v>161</v>
      </c>
      <c r="BL432" s="269" t="s">
        <v>130</v>
      </c>
      <c r="BM432" s="270" t="s">
        <v>3150</v>
      </c>
      <c r="BN432" s="269" t="s">
        <v>3151</v>
      </c>
      <c r="BO432" s="269" t="s">
        <v>3152</v>
      </c>
      <c r="BP432" s="269" t="s">
        <v>277</v>
      </c>
      <c r="BQ432" s="269" t="s">
        <v>715</v>
      </c>
      <c r="BR432" s="269" t="s">
        <v>754</v>
      </c>
      <c r="BS432" s="269" t="s">
        <v>755</v>
      </c>
      <c r="BT432" s="269" t="s">
        <v>277</v>
      </c>
      <c r="BU432" s="269" t="s">
        <v>1614</v>
      </c>
      <c r="BV432" s="269" t="s">
        <v>1615</v>
      </c>
    </row>
    <row r="433" spans="59:74" x14ac:dyDescent="0.25">
      <c r="BG433" s="84">
        <v>321</v>
      </c>
      <c r="BH433" s="267" t="s">
        <v>101</v>
      </c>
      <c r="BI433" s="268" t="s">
        <v>2192</v>
      </c>
      <c r="BJ433" s="257" t="s">
        <v>1</v>
      </c>
      <c r="BK433" s="269" t="s">
        <v>169</v>
      </c>
      <c r="BL433" s="269" t="s">
        <v>130</v>
      </c>
      <c r="BM433" s="270" t="s">
        <v>3153</v>
      </c>
      <c r="BN433" s="269" t="s">
        <v>3154</v>
      </c>
      <c r="BO433" s="269" t="s">
        <v>3155</v>
      </c>
      <c r="BP433" s="269" t="s">
        <v>282</v>
      </c>
      <c r="BQ433" s="269" t="s">
        <v>721</v>
      </c>
      <c r="BR433" s="269" t="s">
        <v>756</v>
      </c>
      <c r="BS433" s="269" t="s">
        <v>757</v>
      </c>
      <c r="BT433" s="269" t="s">
        <v>282</v>
      </c>
      <c r="BU433" s="269" t="s">
        <v>1616</v>
      </c>
      <c r="BV433" s="269" t="s">
        <v>1617</v>
      </c>
    </row>
    <row r="434" spans="59:74" x14ac:dyDescent="0.25">
      <c r="BG434" s="84">
        <v>322</v>
      </c>
      <c r="BH434" s="267" t="s">
        <v>101</v>
      </c>
      <c r="BI434" s="268" t="s">
        <v>2192</v>
      </c>
      <c r="BJ434" s="257" t="s">
        <v>1</v>
      </c>
      <c r="BK434" s="269" t="s">
        <v>169</v>
      </c>
      <c r="BL434" s="269" t="s">
        <v>130</v>
      </c>
      <c r="BM434" s="270" t="s">
        <v>3156</v>
      </c>
      <c r="BN434" s="269" t="s">
        <v>3157</v>
      </c>
      <c r="BO434" s="269" t="s">
        <v>3158</v>
      </c>
      <c r="BP434" s="269" t="s">
        <v>282</v>
      </c>
      <c r="BQ434" s="269" t="s">
        <v>721</v>
      </c>
      <c r="BR434" s="269" t="s">
        <v>756</v>
      </c>
      <c r="BS434" s="269" t="s">
        <v>757</v>
      </c>
      <c r="BT434" s="269" t="s">
        <v>282</v>
      </c>
      <c r="BU434" s="269" t="s">
        <v>1616</v>
      </c>
      <c r="BV434" s="269" t="s">
        <v>1617</v>
      </c>
    </row>
    <row r="435" spans="59:74" x14ac:dyDescent="0.25">
      <c r="BG435" s="84">
        <v>323</v>
      </c>
      <c r="BH435" s="267" t="s">
        <v>101</v>
      </c>
      <c r="BI435" s="268" t="s">
        <v>2192</v>
      </c>
      <c r="BJ435" s="257" t="s">
        <v>1</v>
      </c>
      <c r="BK435" s="269" t="s">
        <v>169</v>
      </c>
      <c r="BL435" s="269" t="s">
        <v>130</v>
      </c>
      <c r="BM435" s="270" t="s">
        <v>3159</v>
      </c>
      <c r="BN435" s="269" t="s">
        <v>3160</v>
      </c>
      <c r="BO435" s="269" t="s">
        <v>3161</v>
      </c>
      <c r="BP435" s="269" t="s">
        <v>282</v>
      </c>
      <c r="BQ435" s="269" t="s">
        <v>721</v>
      </c>
      <c r="BR435" s="269" t="s">
        <v>756</v>
      </c>
      <c r="BS435" s="269" t="s">
        <v>757</v>
      </c>
      <c r="BT435" s="269" t="s">
        <v>282</v>
      </c>
      <c r="BU435" s="269" t="s">
        <v>1616</v>
      </c>
      <c r="BV435" s="269" t="s">
        <v>1617</v>
      </c>
    </row>
    <row r="436" spans="59:74" x14ac:dyDescent="0.25">
      <c r="BG436" s="84">
        <v>324</v>
      </c>
      <c r="BH436" s="267" t="s">
        <v>101</v>
      </c>
      <c r="BI436" s="268" t="s">
        <v>2192</v>
      </c>
      <c r="BJ436" s="257" t="s">
        <v>1</v>
      </c>
      <c r="BK436" s="269" t="s">
        <v>169</v>
      </c>
      <c r="BL436" s="269" t="s">
        <v>130</v>
      </c>
      <c r="BM436" s="270" t="s">
        <v>3162</v>
      </c>
      <c r="BN436" s="269" t="s">
        <v>3163</v>
      </c>
      <c r="BO436" s="269" t="s">
        <v>3164</v>
      </c>
      <c r="BP436" s="269" t="s">
        <v>282</v>
      </c>
      <c r="BQ436" s="269" t="s">
        <v>721</v>
      </c>
      <c r="BR436" s="269" t="s">
        <v>756</v>
      </c>
      <c r="BS436" s="269" t="s">
        <v>757</v>
      </c>
      <c r="BT436" s="269" t="s">
        <v>282</v>
      </c>
      <c r="BU436" s="269" t="s">
        <v>1616</v>
      </c>
      <c r="BV436" s="269" t="s">
        <v>1617</v>
      </c>
    </row>
    <row r="437" spans="59:74" x14ac:dyDescent="0.25">
      <c r="BG437" s="84">
        <v>325</v>
      </c>
      <c r="BH437" s="267" t="s">
        <v>101</v>
      </c>
      <c r="BI437" s="268" t="s">
        <v>2192</v>
      </c>
      <c r="BJ437" s="257" t="s">
        <v>1</v>
      </c>
      <c r="BK437" s="269" t="s">
        <v>169</v>
      </c>
      <c r="BL437" s="269" t="s">
        <v>130</v>
      </c>
      <c r="BM437" s="270" t="s">
        <v>3165</v>
      </c>
      <c r="BN437" s="269" t="s">
        <v>3166</v>
      </c>
      <c r="BO437" s="269" t="s">
        <v>3167</v>
      </c>
      <c r="BP437" s="269" t="s">
        <v>282</v>
      </c>
      <c r="BQ437" s="269" t="s">
        <v>721</v>
      </c>
      <c r="BR437" s="269" t="s">
        <v>756</v>
      </c>
      <c r="BS437" s="269" t="s">
        <v>757</v>
      </c>
      <c r="BT437" s="269" t="s">
        <v>282</v>
      </c>
      <c r="BU437" s="269" t="s">
        <v>1616</v>
      </c>
      <c r="BV437" s="269" t="s">
        <v>1617</v>
      </c>
    </row>
    <row r="438" spans="59:74" x14ac:dyDescent="0.25">
      <c r="BG438" s="84">
        <v>326</v>
      </c>
      <c r="BH438" s="267" t="s">
        <v>101</v>
      </c>
      <c r="BI438" s="268" t="s">
        <v>2192</v>
      </c>
      <c r="BJ438" s="257" t="s">
        <v>1</v>
      </c>
      <c r="BK438" s="269" t="s">
        <v>169</v>
      </c>
      <c r="BL438" s="269" t="s">
        <v>130</v>
      </c>
      <c r="BM438" s="270" t="s">
        <v>3168</v>
      </c>
      <c r="BN438" s="269" t="s">
        <v>3169</v>
      </c>
      <c r="BO438" s="269" t="s">
        <v>3170</v>
      </c>
      <c r="BP438" s="269" t="s">
        <v>282</v>
      </c>
      <c r="BQ438" s="269" t="s">
        <v>721</v>
      </c>
      <c r="BR438" s="269" t="s">
        <v>756</v>
      </c>
      <c r="BS438" s="269" t="s">
        <v>757</v>
      </c>
      <c r="BT438" s="269" t="s">
        <v>282</v>
      </c>
      <c r="BU438" s="269" t="s">
        <v>1616</v>
      </c>
      <c r="BV438" s="269" t="s">
        <v>1617</v>
      </c>
    </row>
    <row r="439" spans="59:74" x14ac:dyDescent="0.25">
      <c r="BG439" s="84">
        <v>327</v>
      </c>
      <c r="BH439" s="267" t="s">
        <v>101</v>
      </c>
      <c r="BI439" s="268" t="s">
        <v>2192</v>
      </c>
      <c r="BJ439" s="257" t="s">
        <v>1</v>
      </c>
      <c r="BK439" s="269" t="s">
        <v>169</v>
      </c>
      <c r="BL439" s="269" t="s">
        <v>130</v>
      </c>
      <c r="BM439" s="270" t="s">
        <v>3171</v>
      </c>
      <c r="BN439" s="269" t="s">
        <v>3172</v>
      </c>
      <c r="BO439" s="269" t="s">
        <v>3173</v>
      </c>
      <c r="BP439" s="269" t="s">
        <v>282</v>
      </c>
      <c r="BQ439" s="269" t="s">
        <v>721</v>
      </c>
      <c r="BR439" s="269" t="s">
        <v>756</v>
      </c>
      <c r="BS439" s="269" t="s">
        <v>757</v>
      </c>
      <c r="BT439" s="269" t="s">
        <v>282</v>
      </c>
      <c r="BU439" s="269" t="s">
        <v>1616</v>
      </c>
      <c r="BV439" s="269" t="s">
        <v>1617</v>
      </c>
    </row>
    <row r="440" spans="59:74" x14ac:dyDescent="0.25">
      <c r="BG440" s="84">
        <v>328</v>
      </c>
      <c r="BH440" s="267" t="s">
        <v>101</v>
      </c>
      <c r="BI440" s="268" t="s">
        <v>2192</v>
      </c>
      <c r="BJ440" s="257" t="s">
        <v>1</v>
      </c>
      <c r="BK440" s="269" t="s">
        <v>169</v>
      </c>
      <c r="BL440" s="269" t="s">
        <v>130</v>
      </c>
      <c r="BM440" s="270" t="s">
        <v>3174</v>
      </c>
      <c r="BN440" s="269" t="s">
        <v>3175</v>
      </c>
      <c r="BO440" s="269" t="s">
        <v>3176</v>
      </c>
      <c r="BP440" s="269" t="s">
        <v>282</v>
      </c>
      <c r="BQ440" s="269" t="s">
        <v>721</v>
      </c>
      <c r="BR440" s="269" t="s">
        <v>756</v>
      </c>
      <c r="BS440" s="269" t="s">
        <v>757</v>
      </c>
      <c r="BT440" s="269" t="s">
        <v>282</v>
      </c>
      <c r="BU440" s="269" t="s">
        <v>1616</v>
      </c>
      <c r="BV440" s="269" t="s">
        <v>1617</v>
      </c>
    </row>
    <row r="441" spans="59:74" x14ac:dyDescent="0.25">
      <c r="BG441" s="84">
        <v>329</v>
      </c>
      <c r="BH441" s="267" t="s">
        <v>101</v>
      </c>
      <c r="BI441" s="268" t="s">
        <v>2192</v>
      </c>
      <c r="BJ441" s="257" t="s">
        <v>1</v>
      </c>
      <c r="BK441" s="269" t="s">
        <v>169</v>
      </c>
      <c r="BL441" s="269" t="s">
        <v>130</v>
      </c>
      <c r="BM441" s="270" t="s">
        <v>3177</v>
      </c>
      <c r="BN441" s="269" t="s">
        <v>3178</v>
      </c>
      <c r="BO441" s="269" t="s">
        <v>3179</v>
      </c>
      <c r="BP441" s="269" t="s">
        <v>282</v>
      </c>
      <c r="BQ441" s="269" t="s">
        <v>721</v>
      </c>
      <c r="BR441" s="269" t="s">
        <v>756</v>
      </c>
      <c r="BS441" s="269" t="s">
        <v>757</v>
      </c>
      <c r="BT441" s="269" t="s">
        <v>282</v>
      </c>
      <c r="BU441" s="269" t="s">
        <v>1616</v>
      </c>
      <c r="BV441" s="269" t="s">
        <v>1617</v>
      </c>
    </row>
    <row r="442" spans="59:74" x14ac:dyDescent="0.25">
      <c r="BG442" s="84">
        <v>330</v>
      </c>
      <c r="BH442" s="267" t="s">
        <v>101</v>
      </c>
      <c r="BI442" s="268" t="s">
        <v>2192</v>
      </c>
      <c r="BJ442" s="257" t="s">
        <v>1</v>
      </c>
      <c r="BK442" s="269" t="s">
        <v>169</v>
      </c>
      <c r="BL442" s="269" t="s">
        <v>130</v>
      </c>
      <c r="BM442" s="270" t="s">
        <v>3180</v>
      </c>
      <c r="BN442" s="269" t="s">
        <v>3181</v>
      </c>
      <c r="BO442" s="269" t="s">
        <v>3182</v>
      </c>
      <c r="BP442" s="269" t="s">
        <v>282</v>
      </c>
      <c r="BQ442" s="269" t="s">
        <v>721</v>
      </c>
      <c r="BR442" s="269" t="s">
        <v>756</v>
      </c>
      <c r="BS442" s="269" t="s">
        <v>757</v>
      </c>
      <c r="BT442" s="269" t="s">
        <v>282</v>
      </c>
      <c r="BU442" s="269" t="s">
        <v>1616</v>
      </c>
      <c r="BV442" s="269" t="s">
        <v>1617</v>
      </c>
    </row>
    <row r="443" spans="59:74" x14ac:dyDescent="0.25">
      <c r="BG443" s="84">
        <v>331</v>
      </c>
      <c r="BH443" s="267" t="s">
        <v>101</v>
      </c>
      <c r="BI443" s="268" t="s">
        <v>2192</v>
      </c>
      <c r="BJ443" s="257" t="s">
        <v>4</v>
      </c>
      <c r="BK443" s="269" t="s">
        <v>169</v>
      </c>
      <c r="BL443" s="269" t="s">
        <v>130</v>
      </c>
      <c r="BM443" s="270" t="s">
        <v>3183</v>
      </c>
      <c r="BN443" s="269" t="s">
        <v>3184</v>
      </c>
      <c r="BO443" s="269" t="s">
        <v>3185</v>
      </c>
      <c r="BP443" s="269" t="s">
        <v>282</v>
      </c>
      <c r="BQ443" s="269" t="s">
        <v>721</v>
      </c>
      <c r="BR443" s="269" t="s">
        <v>756</v>
      </c>
      <c r="BS443" s="269" t="s">
        <v>757</v>
      </c>
      <c r="BT443" s="269" t="s">
        <v>282</v>
      </c>
      <c r="BU443" s="269" t="s">
        <v>1616</v>
      </c>
      <c r="BV443" s="269" t="s">
        <v>1617</v>
      </c>
    </row>
    <row r="444" spans="59:74" x14ac:dyDescent="0.25">
      <c r="BG444" s="84">
        <v>332</v>
      </c>
      <c r="BH444" s="267" t="s">
        <v>101</v>
      </c>
      <c r="BI444" s="268" t="s">
        <v>2192</v>
      </c>
      <c r="BJ444" s="257" t="s">
        <v>4</v>
      </c>
      <c r="BK444" s="269" t="s">
        <v>169</v>
      </c>
      <c r="BL444" s="269" t="s">
        <v>130</v>
      </c>
      <c r="BM444" s="270" t="s">
        <v>3186</v>
      </c>
      <c r="BN444" s="269" t="s">
        <v>3187</v>
      </c>
      <c r="BO444" s="269" t="s">
        <v>3188</v>
      </c>
      <c r="BP444" s="269" t="s">
        <v>282</v>
      </c>
      <c r="BQ444" s="269" t="s">
        <v>721</v>
      </c>
      <c r="BR444" s="269" t="s">
        <v>756</v>
      </c>
      <c r="BS444" s="269" t="s">
        <v>757</v>
      </c>
      <c r="BT444" s="269" t="s">
        <v>282</v>
      </c>
      <c r="BU444" s="269" t="s">
        <v>1616</v>
      </c>
      <c r="BV444" s="269" t="s">
        <v>1617</v>
      </c>
    </row>
    <row r="445" spans="59:74" x14ac:dyDescent="0.25">
      <c r="BG445" s="84">
        <v>333</v>
      </c>
      <c r="BH445" s="267" t="s">
        <v>101</v>
      </c>
      <c r="BI445" s="268" t="s">
        <v>2192</v>
      </c>
      <c r="BJ445" s="257" t="s">
        <v>4</v>
      </c>
      <c r="BK445" s="269" t="s">
        <v>169</v>
      </c>
      <c r="BL445" s="269" t="s">
        <v>130</v>
      </c>
      <c r="BM445" s="270" t="s">
        <v>3189</v>
      </c>
      <c r="BN445" s="269" t="s">
        <v>3190</v>
      </c>
      <c r="BO445" s="269" t="s">
        <v>3191</v>
      </c>
      <c r="BP445" s="269" t="s">
        <v>282</v>
      </c>
      <c r="BQ445" s="269" t="s">
        <v>721</v>
      </c>
      <c r="BR445" s="269" t="s">
        <v>756</v>
      </c>
      <c r="BS445" s="269" t="s">
        <v>757</v>
      </c>
      <c r="BT445" s="269" t="s">
        <v>282</v>
      </c>
      <c r="BU445" s="269" t="s">
        <v>1616</v>
      </c>
      <c r="BV445" s="269" t="s">
        <v>1617</v>
      </c>
    </row>
    <row r="446" spans="59:74" x14ac:dyDescent="0.25">
      <c r="BG446" s="84">
        <v>334</v>
      </c>
      <c r="BH446" s="267" t="s">
        <v>101</v>
      </c>
      <c r="BI446" s="268" t="s">
        <v>2192</v>
      </c>
      <c r="BJ446" s="257" t="s">
        <v>4</v>
      </c>
      <c r="BK446" s="269" t="s">
        <v>169</v>
      </c>
      <c r="BL446" s="269" t="s">
        <v>130</v>
      </c>
      <c r="BM446" s="270" t="s">
        <v>3192</v>
      </c>
      <c r="BN446" s="269" t="s">
        <v>3193</v>
      </c>
      <c r="BO446" s="269" t="s">
        <v>3194</v>
      </c>
      <c r="BP446" s="269" t="s">
        <v>282</v>
      </c>
      <c r="BQ446" s="269" t="s">
        <v>721</v>
      </c>
      <c r="BR446" s="269" t="s">
        <v>756</v>
      </c>
      <c r="BS446" s="269" t="s">
        <v>757</v>
      </c>
      <c r="BT446" s="269" t="s">
        <v>282</v>
      </c>
      <c r="BU446" s="269" t="s">
        <v>1616</v>
      </c>
      <c r="BV446" s="269" t="s">
        <v>1617</v>
      </c>
    </row>
    <row r="447" spans="59:74" x14ac:dyDescent="0.25">
      <c r="BG447" s="84">
        <v>335</v>
      </c>
      <c r="BH447" s="267" t="s">
        <v>101</v>
      </c>
      <c r="BI447" s="268" t="s">
        <v>2192</v>
      </c>
      <c r="BJ447" s="257" t="s">
        <v>4</v>
      </c>
      <c r="BK447" s="269" t="s">
        <v>169</v>
      </c>
      <c r="BL447" s="269" t="s">
        <v>130</v>
      </c>
      <c r="BM447" s="270" t="s">
        <v>3195</v>
      </c>
      <c r="BN447" s="269" t="s">
        <v>3196</v>
      </c>
      <c r="BO447" s="269" t="s">
        <v>3197</v>
      </c>
      <c r="BP447" s="269" t="s">
        <v>282</v>
      </c>
      <c r="BQ447" s="269" t="s">
        <v>721</v>
      </c>
      <c r="BR447" s="269" t="s">
        <v>756</v>
      </c>
      <c r="BS447" s="269" t="s">
        <v>757</v>
      </c>
      <c r="BT447" s="269" t="s">
        <v>282</v>
      </c>
      <c r="BU447" s="269" t="s">
        <v>1616</v>
      </c>
      <c r="BV447" s="269" t="s">
        <v>1617</v>
      </c>
    </row>
    <row r="448" spans="59:74" x14ac:dyDescent="0.25">
      <c r="BG448" s="84">
        <v>336</v>
      </c>
      <c r="BH448" s="267" t="s">
        <v>101</v>
      </c>
      <c r="BI448" s="268" t="s">
        <v>2192</v>
      </c>
      <c r="BJ448" s="257" t="s">
        <v>4</v>
      </c>
      <c r="BK448" s="269" t="s">
        <v>169</v>
      </c>
      <c r="BL448" s="269" t="s">
        <v>130</v>
      </c>
      <c r="BM448" s="270" t="s">
        <v>3198</v>
      </c>
      <c r="BN448" s="269" t="s">
        <v>3199</v>
      </c>
      <c r="BO448" s="269" t="s">
        <v>3200</v>
      </c>
      <c r="BP448" s="269" t="s">
        <v>282</v>
      </c>
      <c r="BQ448" s="269" t="s">
        <v>721</v>
      </c>
      <c r="BR448" s="269" t="s">
        <v>756</v>
      </c>
      <c r="BS448" s="269" t="s">
        <v>757</v>
      </c>
      <c r="BT448" s="269" t="s">
        <v>282</v>
      </c>
      <c r="BU448" s="269" t="s">
        <v>1616</v>
      </c>
      <c r="BV448" s="269" t="s">
        <v>1617</v>
      </c>
    </row>
    <row r="449" spans="59:74" x14ac:dyDescent="0.25">
      <c r="BG449" s="84">
        <v>337</v>
      </c>
      <c r="BH449" s="267" t="s">
        <v>101</v>
      </c>
      <c r="BI449" s="268" t="s">
        <v>2192</v>
      </c>
      <c r="BJ449" s="257" t="s">
        <v>4</v>
      </c>
      <c r="BK449" s="269" t="s">
        <v>169</v>
      </c>
      <c r="BL449" s="269" t="s">
        <v>130</v>
      </c>
      <c r="BM449" s="270" t="s">
        <v>3201</v>
      </c>
      <c r="BN449" s="269" t="s">
        <v>3202</v>
      </c>
      <c r="BO449" s="269" t="s">
        <v>3203</v>
      </c>
      <c r="BP449" s="269" t="s">
        <v>282</v>
      </c>
      <c r="BQ449" s="269" t="s">
        <v>721</v>
      </c>
      <c r="BR449" s="269" t="s">
        <v>756</v>
      </c>
      <c r="BS449" s="269" t="s">
        <v>757</v>
      </c>
      <c r="BT449" s="269" t="s">
        <v>282</v>
      </c>
      <c r="BU449" s="269" t="s">
        <v>1616</v>
      </c>
      <c r="BV449" s="269" t="s">
        <v>1617</v>
      </c>
    </row>
    <row r="450" spans="59:74" x14ac:dyDescent="0.25">
      <c r="BG450" s="84">
        <v>338</v>
      </c>
      <c r="BH450" s="267" t="s">
        <v>101</v>
      </c>
      <c r="BI450" s="268" t="s">
        <v>2192</v>
      </c>
      <c r="BJ450" s="257" t="s">
        <v>4</v>
      </c>
      <c r="BK450" s="269" t="s">
        <v>169</v>
      </c>
      <c r="BL450" s="269" t="s">
        <v>130</v>
      </c>
      <c r="BM450" s="270" t="s">
        <v>3204</v>
      </c>
      <c r="BN450" s="269" t="s">
        <v>3205</v>
      </c>
      <c r="BO450" s="269" t="s">
        <v>3206</v>
      </c>
      <c r="BP450" s="269" t="s">
        <v>282</v>
      </c>
      <c r="BQ450" s="269" t="s">
        <v>721</v>
      </c>
      <c r="BR450" s="269" t="s">
        <v>756</v>
      </c>
      <c r="BS450" s="269" t="s">
        <v>757</v>
      </c>
      <c r="BT450" s="269" t="s">
        <v>282</v>
      </c>
      <c r="BU450" s="269" t="s">
        <v>1616</v>
      </c>
      <c r="BV450" s="269" t="s">
        <v>1617</v>
      </c>
    </row>
    <row r="451" spans="59:74" x14ac:dyDescent="0.25">
      <c r="BG451" s="84">
        <v>339</v>
      </c>
      <c r="BH451" s="267" t="s">
        <v>101</v>
      </c>
      <c r="BI451" s="268" t="s">
        <v>2192</v>
      </c>
      <c r="BJ451" s="257" t="s">
        <v>4</v>
      </c>
      <c r="BK451" s="269" t="s">
        <v>169</v>
      </c>
      <c r="BL451" s="269" t="s">
        <v>130</v>
      </c>
      <c r="BM451" s="270" t="s">
        <v>3207</v>
      </c>
      <c r="BN451" s="269" t="s">
        <v>3208</v>
      </c>
      <c r="BO451" s="269" t="s">
        <v>3209</v>
      </c>
      <c r="BP451" s="269" t="s">
        <v>282</v>
      </c>
      <c r="BQ451" s="269" t="s">
        <v>721</v>
      </c>
      <c r="BR451" s="269" t="s">
        <v>756</v>
      </c>
      <c r="BS451" s="269" t="s">
        <v>757</v>
      </c>
      <c r="BT451" s="269" t="s">
        <v>282</v>
      </c>
      <c r="BU451" s="269" t="s">
        <v>1616</v>
      </c>
      <c r="BV451" s="269" t="s">
        <v>1617</v>
      </c>
    </row>
    <row r="452" spans="59:74" x14ac:dyDescent="0.25">
      <c r="BG452" s="84">
        <v>340</v>
      </c>
      <c r="BH452" s="267" t="s">
        <v>101</v>
      </c>
      <c r="BI452" s="268" t="s">
        <v>2192</v>
      </c>
      <c r="BJ452" s="257" t="s">
        <v>4</v>
      </c>
      <c r="BK452" s="269" t="s">
        <v>169</v>
      </c>
      <c r="BL452" s="269" t="s">
        <v>130</v>
      </c>
      <c r="BM452" s="270" t="s">
        <v>3210</v>
      </c>
      <c r="BN452" s="269" t="s">
        <v>3211</v>
      </c>
      <c r="BO452" s="269" t="s">
        <v>3212</v>
      </c>
      <c r="BP452" s="269" t="s">
        <v>282</v>
      </c>
      <c r="BQ452" s="269" t="s">
        <v>721</v>
      </c>
      <c r="BR452" s="269" t="s">
        <v>756</v>
      </c>
      <c r="BS452" s="269" t="s">
        <v>757</v>
      </c>
      <c r="BT452" s="269" t="s">
        <v>282</v>
      </c>
      <c r="BU452" s="269" t="s">
        <v>1616</v>
      </c>
      <c r="BV452" s="269" t="s">
        <v>1617</v>
      </c>
    </row>
    <row r="453" spans="59:74" x14ac:dyDescent="0.25">
      <c r="BG453" s="84">
        <v>341</v>
      </c>
      <c r="BH453" s="267" t="s">
        <v>101</v>
      </c>
      <c r="BI453" s="268" t="s">
        <v>2192</v>
      </c>
      <c r="BJ453" s="257" t="s">
        <v>1</v>
      </c>
      <c r="BK453" s="269" t="s">
        <v>175</v>
      </c>
      <c r="BL453" s="269" t="s">
        <v>102</v>
      </c>
      <c r="BM453" s="270" t="s">
        <v>3213</v>
      </c>
      <c r="BN453" s="269" t="s">
        <v>3214</v>
      </c>
      <c r="BO453" s="269" t="s">
        <v>3215</v>
      </c>
      <c r="BP453" s="269" t="s">
        <v>289</v>
      </c>
      <c r="BQ453" s="269" t="s">
        <v>727</v>
      </c>
      <c r="BR453" s="269" t="s">
        <v>758</v>
      </c>
      <c r="BS453" s="269" t="s">
        <v>759</v>
      </c>
      <c r="BT453" s="269" t="s">
        <v>289</v>
      </c>
      <c r="BU453" s="269" t="s">
        <v>1618</v>
      </c>
      <c r="BV453" s="269" t="s">
        <v>1619</v>
      </c>
    </row>
    <row r="454" spans="59:74" x14ac:dyDescent="0.25">
      <c r="BG454" s="84">
        <v>342</v>
      </c>
      <c r="BH454" s="267" t="s">
        <v>101</v>
      </c>
      <c r="BI454" s="268" t="s">
        <v>2192</v>
      </c>
      <c r="BJ454" s="257" t="s">
        <v>1</v>
      </c>
      <c r="BK454" s="269" t="s">
        <v>175</v>
      </c>
      <c r="BL454" s="269" t="s">
        <v>102</v>
      </c>
      <c r="BM454" s="270" t="s">
        <v>3216</v>
      </c>
      <c r="BN454" s="269" t="s">
        <v>3217</v>
      </c>
      <c r="BO454" s="269" t="s">
        <v>3218</v>
      </c>
      <c r="BP454" s="269" t="s">
        <v>289</v>
      </c>
      <c r="BQ454" s="269" t="s">
        <v>727</v>
      </c>
      <c r="BR454" s="269" t="s">
        <v>758</v>
      </c>
      <c r="BS454" s="269" t="s">
        <v>759</v>
      </c>
      <c r="BT454" s="269" t="s">
        <v>289</v>
      </c>
      <c r="BU454" s="269" t="s">
        <v>1618</v>
      </c>
      <c r="BV454" s="269" t="s">
        <v>1619</v>
      </c>
    </row>
    <row r="455" spans="59:74" x14ac:dyDescent="0.25">
      <c r="BG455" s="84">
        <v>343</v>
      </c>
      <c r="BH455" s="267" t="s">
        <v>101</v>
      </c>
      <c r="BI455" s="268" t="s">
        <v>2192</v>
      </c>
      <c r="BJ455" s="257" t="s">
        <v>1</v>
      </c>
      <c r="BK455" s="269" t="s">
        <v>175</v>
      </c>
      <c r="BL455" s="269" t="s">
        <v>102</v>
      </c>
      <c r="BM455" s="270" t="s">
        <v>3219</v>
      </c>
      <c r="BN455" s="269" t="s">
        <v>3220</v>
      </c>
      <c r="BO455" s="269" t="s">
        <v>3221</v>
      </c>
      <c r="BP455" s="269" t="s">
        <v>289</v>
      </c>
      <c r="BQ455" s="269" t="s">
        <v>727</v>
      </c>
      <c r="BR455" s="269" t="s">
        <v>758</v>
      </c>
      <c r="BS455" s="269" t="s">
        <v>759</v>
      </c>
      <c r="BT455" s="269" t="s">
        <v>289</v>
      </c>
      <c r="BU455" s="269" t="s">
        <v>1618</v>
      </c>
      <c r="BV455" s="269" t="s">
        <v>1619</v>
      </c>
    </row>
    <row r="456" spans="59:74" x14ac:dyDescent="0.25">
      <c r="BG456" s="84">
        <v>344</v>
      </c>
      <c r="BH456" s="267" t="s">
        <v>101</v>
      </c>
      <c r="BI456" s="268" t="s">
        <v>2192</v>
      </c>
      <c r="BJ456" s="257" t="s">
        <v>1</v>
      </c>
      <c r="BK456" s="269" t="s">
        <v>175</v>
      </c>
      <c r="BL456" s="269" t="s">
        <v>102</v>
      </c>
      <c r="BM456" s="270" t="s">
        <v>3222</v>
      </c>
      <c r="BN456" s="269" t="s">
        <v>3223</v>
      </c>
      <c r="BO456" s="269" t="s">
        <v>3224</v>
      </c>
      <c r="BP456" s="269" t="s">
        <v>289</v>
      </c>
      <c r="BQ456" s="269" t="s">
        <v>727</v>
      </c>
      <c r="BR456" s="269" t="s">
        <v>758</v>
      </c>
      <c r="BS456" s="269" t="s">
        <v>759</v>
      </c>
      <c r="BT456" s="269" t="s">
        <v>289</v>
      </c>
      <c r="BU456" s="269" t="s">
        <v>1618</v>
      </c>
      <c r="BV456" s="269" t="s">
        <v>1619</v>
      </c>
    </row>
    <row r="457" spans="59:74" x14ac:dyDescent="0.25">
      <c r="BG457" s="84">
        <v>345</v>
      </c>
      <c r="BH457" s="267" t="s">
        <v>101</v>
      </c>
      <c r="BI457" s="268" t="s">
        <v>2192</v>
      </c>
      <c r="BJ457" s="257" t="s">
        <v>1</v>
      </c>
      <c r="BK457" s="269" t="s">
        <v>175</v>
      </c>
      <c r="BL457" s="269" t="s">
        <v>102</v>
      </c>
      <c r="BM457" s="270" t="s">
        <v>3225</v>
      </c>
      <c r="BN457" s="269" t="s">
        <v>3226</v>
      </c>
      <c r="BO457" s="269" t="s">
        <v>3227</v>
      </c>
      <c r="BP457" s="269" t="s">
        <v>289</v>
      </c>
      <c r="BQ457" s="269" t="s">
        <v>727</v>
      </c>
      <c r="BR457" s="269" t="s">
        <v>758</v>
      </c>
      <c r="BS457" s="269" t="s">
        <v>759</v>
      </c>
      <c r="BT457" s="269" t="s">
        <v>289</v>
      </c>
      <c r="BU457" s="269" t="s">
        <v>1618</v>
      </c>
      <c r="BV457" s="269" t="s">
        <v>1619</v>
      </c>
    </row>
    <row r="458" spans="59:74" x14ac:dyDescent="0.25">
      <c r="BG458" s="84">
        <v>346</v>
      </c>
      <c r="BH458" s="267" t="s">
        <v>101</v>
      </c>
      <c r="BI458" s="268" t="s">
        <v>2192</v>
      </c>
      <c r="BJ458" s="257" t="s">
        <v>1</v>
      </c>
      <c r="BK458" s="269" t="s">
        <v>175</v>
      </c>
      <c r="BL458" s="269" t="s">
        <v>102</v>
      </c>
      <c r="BM458" s="270" t="s">
        <v>3228</v>
      </c>
      <c r="BN458" s="269" t="s">
        <v>3229</v>
      </c>
      <c r="BO458" s="269" t="s">
        <v>3230</v>
      </c>
      <c r="BP458" s="269" t="s">
        <v>289</v>
      </c>
      <c r="BQ458" s="269" t="s">
        <v>727</v>
      </c>
      <c r="BR458" s="269" t="s">
        <v>758</v>
      </c>
      <c r="BS458" s="269" t="s">
        <v>759</v>
      </c>
      <c r="BT458" s="269" t="s">
        <v>289</v>
      </c>
      <c r="BU458" s="269" t="s">
        <v>1618</v>
      </c>
      <c r="BV458" s="269" t="s">
        <v>1619</v>
      </c>
    </row>
    <row r="459" spans="59:74" x14ac:dyDescent="0.25">
      <c r="BG459" s="84">
        <v>347</v>
      </c>
      <c r="BH459" s="267" t="s">
        <v>101</v>
      </c>
      <c r="BI459" s="268" t="s">
        <v>2192</v>
      </c>
      <c r="BJ459" s="257" t="s">
        <v>1</v>
      </c>
      <c r="BK459" s="269" t="s">
        <v>175</v>
      </c>
      <c r="BL459" s="269" t="s">
        <v>102</v>
      </c>
      <c r="BM459" s="270" t="s">
        <v>3231</v>
      </c>
      <c r="BN459" s="269" t="s">
        <v>3232</v>
      </c>
      <c r="BO459" s="269" t="s">
        <v>3233</v>
      </c>
      <c r="BP459" s="269" t="s">
        <v>289</v>
      </c>
      <c r="BQ459" s="269" t="s">
        <v>727</v>
      </c>
      <c r="BR459" s="269" t="s">
        <v>758</v>
      </c>
      <c r="BS459" s="269" t="s">
        <v>759</v>
      </c>
      <c r="BT459" s="269" t="s">
        <v>289</v>
      </c>
      <c r="BU459" s="269" t="s">
        <v>1618</v>
      </c>
      <c r="BV459" s="269" t="s">
        <v>1619</v>
      </c>
    </row>
    <row r="460" spans="59:74" x14ac:dyDescent="0.25">
      <c r="BG460" s="84">
        <v>348</v>
      </c>
      <c r="BH460" s="267" t="s">
        <v>101</v>
      </c>
      <c r="BI460" s="268" t="s">
        <v>2192</v>
      </c>
      <c r="BJ460" s="257" t="s">
        <v>1</v>
      </c>
      <c r="BK460" s="269" t="s">
        <v>175</v>
      </c>
      <c r="BL460" s="269" t="s">
        <v>102</v>
      </c>
      <c r="BM460" s="270" t="s">
        <v>3234</v>
      </c>
      <c r="BN460" s="269" t="s">
        <v>3235</v>
      </c>
      <c r="BO460" s="269" t="s">
        <v>3236</v>
      </c>
      <c r="BP460" s="269" t="s">
        <v>289</v>
      </c>
      <c r="BQ460" s="269" t="s">
        <v>727</v>
      </c>
      <c r="BR460" s="269" t="s">
        <v>758</v>
      </c>
      <c r="BS460" s="269" t="s">
        <v>759</v>
      </c>
      <c r="BT460" s="269" t="s">
        <v>289</v>
      </c>
      <c r="BU460" s="269" t="s">
        <v>1618</v>
      </c>
      <c r="BV460" s="269" t="s">
        <v>1619</v>
      </c>
    </row>
    <row r="461" spans="59:74" x14ac:dyDescent="0.25">
      <c r="BG461" s="84">
        <v>349</v>
      </c>
      <c r="BH461" s="267" t="s">
        <v>101</v>
      </c>
      <c r="BI461" s="268" t="s">
        <v>2192</v>
      </c>
      <c r="BJ461" s="257" t="s">
        <v>1</v>
      </c>
      <c r="BK461" s="269" t="s">
        <v>175</v>
      </c>
      <c r="BL461" s="269" t="s">
        <v>102</v>
      </c>
      <c r="BM461" s="270" t="s">
        <v>3237</v>
      </c>
      <c r="BN461" s="269" t="s">
        <v>3238</v>
      </c>
      <c r="BO461" s="269" t="s">
        <v>3239</v>
      </c>
      <c r="BP461" s="269" t="s">
        <v>289</v>
      </c>
      <c r="BQ461" s="269" t="s">
        <v>727</v>
      </c>
      <c r="BR461" s="269" t="s">
        <v>758</v>
      </c>
      <c r="BS461" s="269" t="s">
        <v>759</v>
      </c>
      <c r="BT461" s="269" t="s">
        <v>289</v>
      </c>
      <c r="BU461" s="269" t="s">
        <v>1618</v>
      </c>
      <c r="BV461" s="269" t="s">
        <v>1619</v>
      </c>
    </row>
    <row r="462" spans="59:74" x14ac:dyDescent="0.25">
      <c r="BG462" s="84">
        <v>350</v>
      </c>
      <c r="BH462" s="267" t="s">
        <v>101</v>
      </c>
      <c r="BI462" s="268" t="s">
        <v>2192</v>
      </c>
      <c r="BJ462" s="257" t="s">
        <v>1</v>
      </c>
      <c r="BK462" s="269" t="s">
        <v>175</v>
      </c>
      <c r="BL462" s="269" t="s">
        <v>102</v>
      </c>
      <c r="BM462" s="270" t="s">
        <v>3240</v>
      </c>
      <c r="BN462" s="269" t="s">
        <v>3241</v>
      </c>
      <c r="BO462" s="269" t="s">
        <v>3242</v>
      </c>
      <c r="BP462" s="269" t="s">
        <v>289</v>
      </c>
      <c r="BQ462" s="269" t="s">
        <v>727</v>
      </c>
      <c r="BR462" s="269" t="s">
        <v>758</v>
      </c>
      <c r="BS462" s="269" t="s">
        <v>759</v>
      </c>
      <c r="BT462" s="269" t="s">
        <v>289</v>
      </c>
      <c r="BU462" s="269" t="s">
        <v>1618</v>
      </c>
      <c r="BV462" s="269" t="s">
        <v>1619</v>
      </c>
    </row>
    <row r="463" spans="59:74" x14ac:dyDescent="0.25">
      <c r="BG463" s="84">
        <v>351</v>
      </c>
      <c r="BH463" s="267" t="s">
        <v>101</v>
      </c>
      <c r="BI463" s="268" t="s">
        <v>2192</v>
      </c>
      <c r="BJ463" s="257" t="s">
        <v>4</v>
      </c>
      <c r="BK463" s="269" t="s">
        <v>175</v>
      </c>
      <c r="BL463" s="269" t="s">
        <v>102</v>
      </c>
      <c r="BM463" s="270" t="s">
        <v>3243</v>
      </c>
      <c r="BN463" s="269" t="s">
        <v>3244</v>
      </c>
      <c r="BO463" s="269" t="s">
        <v>3245</v>
      </c>
      <c r="BP463" s="269" t="s">
        <v>289</v>
      </c>
      <c r="BQ463" s="269" t="s">
        <v>727</v>
      </c>
      <c r="BR463" s="269" t="s">
        <v>758</v>
      </c>
      <c r="BS463" s="269" t="s">
        <v>759</v>
      </c>
      <c r="BT463" s="269" t="s">
        <v>289</v>
      </c>
      <c r="BU463" s="269" t="s">
        <v>1618</v>
      </c>
      <c r="BV463" s="269" t="s">
        <v>1619</v>
      </c>
    </row>
    <row r="464" spans="59:74" x14ac:dyDescent="0.25">
      <c r="BG464" s="84">
        <v>352</v>
      </c>
      <c r="BH464" s="267" t="s">
        <v>101</v>
      </c>
      <c r="BI464" s="268" t="s">
        <v>2192</v>
      </c>
      <c r="BJ464" s="257" t="s">
        <v>4</v>
      </c>
      <c r="BK464" s="269" t="s">
        <v>175</v>
      </c>
      <c r="BL464" s="269" t="s">
        <v>102</v>
      </c>
      <c r="BM464" s="270" t="s">
        <v>3246</v>
      </c>
      <c r="BN464" s="269" t="s">
        <v>3247</v>
      </c>
      <c r="BO464" s="269" t="s">
        <v>3248</v>
      </c>
      <c r="BP464" s="269" t="s">
        <v>289</v>
      </c>
      <c r="BQ464" s="269" t="s">
        <v>727</v>
      </c>
      <c r="BR464" s="269" t="s">
        <v>758</v>
      </c>
      <c r="BS464" s="269" t="s">
        <v>759</v>
      </c>
      <c r="BT464" s="269" t="s">
        <v>289</v>
      </c>
      <c r="BU464" s="269" t="s">
        <v>1618</v>
      </c>
      <c r="BV464" s="269" t="s">
        <v>1619</v>
      </c>
    </row>
    <row r="465" spans="59:74" x14ac:dyDescent="0.25">
      <c r="BG465" s="84">
        <v>353</v>
      </c>
      <c r="BH465" s="267" t="s">
        <v>101</v>
      </c>
      <c r="BI465" s="268" t="s">
        <v>2192</v>
      </c>
      <c r="BJ465" s="257" t="s">
        <v>4</v>
      </c>
      <c r="BK465" s="269" t="s">
        <v>175</v>
      </c>
      <c r="BL465" s="269" t="s">
        <v>102</v>
      </c>
      <c r="BM465" s="270" t="s">
        <v>3249</v>
      </c>
      <c r="BN465" s="269" t="s">
        <v>3250</v>
      </c>
      <c r="BO465" s="269" t="s">
        <v>3251</v>
      </c>
      <c r="BP465" s="269" t="s">
        <v>289</v>
      </c>
      <c r="BQ465" s="269" t="s">
        <v>727</v>
      </c>
      <c r="BR465" s="269" t="s">
        <v>758</v>
      </c>
      <c r="BS465" s="269" t="s">
        <v>759</v>
      </c>
      <c r="BT465" s="269" t="s">
        <v>289</v>
      </c>
      <c r="BU465" s="269" t="s">
        <v>1618</v>
      </c>
      <c r="BV465" s="269" t="s">
        <v>1619</v>
      </c>
    </row>
    <row r="466" spans="59:74" x14ac:dyDescent="0.25">
      <c r="BG466" s="84">
        <v>354</v>
      </c>
      <c r="BH466" s="267" t="s">
        <v>101</v>
      </c>
      <c r="BI466" s="268" t="s">
        <v>2192</v>
      </c>
      <c r="BJ466" s="257" t="s">
        <v>4</v>
      </c>
      <c r="BK466" s="269" t="s">
        <v>175</v>
      </c>
      <c r="BL466" s="269" t="s">
        <v>102</v>
      </c>
      <c r="BM466" s="270" t="s">
        <v>3252</v>
      </c>
      <c r="BN466" s="269" t="s">
        <v>3253</v>
      </c>
      <c r="BO466" s="269" t="s">
        <v>3254</v>
      </c>
      <c r="BP466" s="269" t="s">
        <v>289</v>
      </c>
      <c r="BQ466" s="269" t="s">
        <v>727</v>
      </c>
      <c r="BR466" s="269" t="s">
        <v>758</v>
      </c>
      <c r="BS466" s="269" t="s">
        <v>759</v>
      </c>
      <c r="BT466" s="269" t="s">
        <v>289</v>
      </c>
      <c r="BU466" s="269" t="s">
        <v>1618</v>
      </c>
      <c r="BV466" s="269" t="s">
        <v>1619</v>
      </c>
    </row>
    <row r="467" spans="59:74" x14ac:dyDescent="0.25">
      <c r="BG467" s="84">
        <v>355</v>
      </c>
      <c r="BH467" s="267" t="s">
        <v>101</v>
      </c>
      <c r="BI467" s="268" t="s">
        <v>2192</v>
      </c>
      <c r="BJ467" s="257" t="s">
        <v>4</v>
      </c>
      <c r="BK467" s="269" t="s">
        <v>175</v>
      </c>
      <c r="BL467" s="269" t="s">
        <v>102</v>
      </c>
      <c r="BM467" s="270" t="s">
        <v>3255</v>
      </c>
      <c r="BN467" s="269" t="s">
        <v>3256</v>
      </c>
      <c r="BO467" s="269" t="s">
        <v>3257</v>
      </c>
      <c r="BP467" s="269" t="s">
        <v>289</v>
      </c>
      <c r="BQ467" s="269" t="s">
        <v>727</v>
      </c>
      <c r="BR467" s="269" t="s">
        <v>758</v>
      </c>
      <c r="BS467" s="269" t="s">
        <v>759</v>
      </c>
      <c r="BT467" s="269" t="s">
        <v>289</v>
      </c>
      <c r="BU467" s="269" t="s">
        <v>1618</v>
      </c>
      <c r="BV467" s="269" t="s">
        <v>1619</v>
      </c>
    </row>
    <row r="468" spans="59:74" x14ac:dyDescent="0.25">
      <c r="BG468" s="84">
        <v>356</v>
      </c>
      <c r="BH468" s="267" t="s">
        <v>101</v>
      </c>
      <c r="BI468" s="268" t="s">
        <v>2192</v>
      </c>
      <c r="BJ468" s="257" t="s">
        <v>4</v>
      </c>
      <c r="BK468" s="269" t="s">
        <v>175</v>
      </c>
      <c r="BL468" s="269" t="s">
        <v>102</v>
      </c>
      <c r="BM468" s="270" t="s">
        <v>3258</v>
      </c>
      <c r="BN468" s="269" t="s">
        <v>3259</v>
      </c>
      <c r="BO468" s="269" t="s">
        <v>3260</v>
      </c>
      <c r="BP468" s="269" t="s">
        <v>289</v>
      </c>
      <c r="BQ468" s="269" t="s">
        <v>727</v>
      </c>
      <c r="BR468" s="269" t="s">
        <v>758</v>
      </c>
      <c r="BS468" s="269" t="s">
        <v>759</v>
      </c>
      <c r="BT468" s="269" t="s">
        <v>289</v>
      </c>
      <c r="BU468" s="269" t="s">
        <v>1618</v>
      </c>
      <c r="BV468" s="269" t="s">
        <v>1619</v>
      </c>
    </row>
    <row r="469" spans="59:74" x14ac:dyDescent="0.25">
      <c r="BG469" s="84">
        <v>357</v>
      </c>
      <c r="BH469" s="267" t="s">
        <v>101</v>
      </c>
      <c r="BI469" s="268" t="s">
        <v>2192</v>
      </c>
      <c r="BJ469" s="257" t="s">
        <v>4</v>
      </c>
      <c r="BK469" s="269" t="s">
        <v>175</v>
      </c>
      <c r="BL469" s="269" t="s">
        <v>102</v>
      </c>
      <c r="BM469" s="270" t="s">
        <v>3261</v>
      </c>
      <c r="BN469" s="269" t="s">
        <v>3262</v>
      </c>
      <c r="BO469" s="269" t="s">
        <v>3263</v>
      </c>
      <c r="BP469" s="269" t="s">
        <v>289</v>
      </c>
      <c r="BQ469" s="269" t="s">
        <v>727</v>
      </c>
      <c r="BR469" s="269" t="s">
        <v>758</v>
      </c>
      <c r="BS469" s="269" t="s">
        <v>759</v>
      </c>
      <c r="BT469" s="269" t="s">
        <v>289</v>
      </c>
      <c r="BU469" s="269" t="s">
        <v>1618</v>
      </c>
      <c r="BV469" s="269" t="s">
        <v>1619</v>
      </c>
    </row>
    <row r="470" spans="59:74" x14ac:dyDescent="0.25">
      <c r="BG470" s="84">
        <v>358</v>
      </c>
      <c r="BH470" s="267" t="s">
        <v>101</v>
      </c>
      <c r="BI470" s="268" t="s">
        <v>2192</v>
      </c>
      <c r="BJ470" s="257" t="s">
        <v>4</v>
      </c>
      <c r="BK470" s="269" t="s">
        <v>175</v>
      </c>
      <c r="BL470" s="269" t="s">
        <v>102</v>
      </c>
      <c r="BM470" s="270" t="s">
        <v>3264</v>
      </c>
      <c r="BN470" s="269" t="s">
        <v>3265</v>
      </c>
      <c r="BO470" s="269" t="s">
        <v>3266</v>
      </c>
      <c r="BP470" s="269" t="s">
        <v>289</v>
      </c>
      <c r="BQ470" s="269" t="s">
        <v>727</v>
      </c>
      <c r="BR470" s="269" t="s">
        <v>758</v>
      </c>
      <c r="BS470" s="269" t="s">
        <v>759</v>
      </c>
      <c r="BT470" s="269" t="s">
        <v>289</v>
      </c>
      <c r="BU470" s="269" t="s">
        <v>1618</v>
      </c>
      <c r="BV470" s="269" t="s">
        <v>1619</v>
      </c>
    </row>
    <row r="471" spans="59:74" x14ac:dyDescent="0.25">
      <c r="BG471" s="84">
        <v>359</v>
      </c>
      <c r="BH471" s="267" t="s">
        <v>101</v>
      </c>
      <c r="BI471" s="268" t="s">
        <v>2192</v>
      </c>
      <c r="BJ471" s="257" t="s">
        <v>4</v>
      </c>
      <c r="BK471" s="269" t="s">
        <v>175</v>
      </c>
      <c r="BL471" s="269" t="s">
        <v>102</v>
      </c>
      <c r="BM471" s="270" t="s">
        <v>3267</v>
      </c>
      <c r="BN471" s="269" t="s">
        <v>3268</v>
      </c>
      <c r="BO471" s="269" t="s">
        <v>3269</v>
      </c>
      <c r="BP471" s="269" t="s">
        <v>289</v>
      </c>
      <c r="BQ471" s="269" t="s">
        <v>727</v>
      </c>
      <c r="BR471" s="269" t="s">
        <v>758</v>
      </c>
      <c r="BS471" s="269" t="s">
        <v>759</v>
      </c>
      <c r="BT471" s="269" t="s">
        <v>289</v>
      </c>
      <c r="BU471" s="269" t="s">
        <v>1618</v>
      </c>
      <c r="BV471" s="269" t="s">
        <v>1619</v>
      </c>
    </row>
    <row r="472" spans="59:74" x14ac:dyDescent="0.25">
      <c r="BG472" s="84">
        <v>360</v>
      </c>
      <c r="BH472" s="267" t="s">
        <v>101</v>
      </c>
      <c r="BI472" s="268" t="s">
        <v>2192</v>
      </c>
      <c r="BJ472" s="257" t="s">
        <v>4</v>
      </c>
      <c r="BK472" s="269" t="s">
        <v>175</v>
      </c>
      <c r="BL472" s="269" t="s">
        <v>102</v>
      </c>
      <c r="BM472" s="270" t="s">
        <v>3270</v>
      </c>
      <c r="BN472" s="269" t="s">
        <v>3271</v>
      </c>
      <c r="BO472" s="269" t="s">
        <v>3272</v>
      </c>
      <c r="BP472" s="269" t="s">
        <v>289</v>
      </c>
      <c r="BQ472" s="269" t="s">
        <v>727</v>
      </c>
      <c r="BR472" s="269" t="s">
        <v>758</v>
      </c>
      <c r="BS472" s="269" t="s">
        <v>759</v>
      </c>
      <c r="BT472" s="269" t="s">
        <v>289</v>
      </c>
      <c r="BU472" s="269" t="s">
        <v>1618</v>
      </c>
      <c r="BV472" s="269" t="s">
        <v>1619</v>
      </c>
    </row>
    <row r="473" spans="59:74" x14ac:dyDescent="0.25">
      <c r="BG473" s="84">
        <v>361</v>
      </c>
      <c r="BH473" s="267" t="s">
        <v>101</v>
      </c>
      <c r="BI473" s="268" t="s">
        <v>2192</v>
      </c>
      <c r="BJ473" s="257" t="s">
        <v>1</v>
      </c>
      <c r="BK473" s="269" t="s">
        <v>213</v>
      </c>
      <c r="BL473" s="269" t="s">
        <v>102</v>
      </c>
      <c r="BM473" s="270" t="s">
        <v>3273</v>
      </c>
      <c r="BN473" s="269" t="s">
        <v>3274</v>
      </c>
      <c r="BO473" s="269" t="s">
        <v>3275</v>
      </c>
      <c r="BP473" s="269" t="s">
        <v>293</v>
      </c>
      <c r="BQ473" s="269" t="s">
        <v>732</v>
      </c>
      <c r="BR473" s="269" t="s">
        <v>760</v>
      </c>
      <c r="BS473" s="269" t="s">
        <v>761</v>
      </c>
      <c r="BT473" s="269" t="s">
        <v>293</v>
      </c>
      <c r="BU473" s="269" t="s">
        <v>1620</v>
      </c>
      <c r="BV473" s="269" t="s">
        <v>1621</v>
      </c>
    </row>
    <row r="474" spans="59:74" x14ac:dyDescent="0.25">
      <c r="BG474" s="84">
        <v>362</v>
      </c>
      <c r="BH474" s="267" t="s">
        <v>101</v>
      </c>
      <c r="BI474" s="268" t="s">
        <v>2192</v>
      </c>
      <c r="BJ474" s="257" t="s">
        <v>1</v>
      </c>
      <c r="BK474" s="269" t="s">
        <v>213</v>
      </c>
      <c r="BL474" s="269" t="s">
        <v>102</v>
      </c>
      <c r="BM474" s="270" t="s">
        <v>3276</v>
      </c>
      <c r="BN474" s="269" t="s">
        <v>3277</v>
      </c>
      <c r="BO474" s="269" t="s">
        <v>3278</v>
      </c>
      <c r="BP474" s="269" t="s">
        <v>293</v>
      </c>
      <c r="BQ474" s="269" t="s">
        <v>732</v>
      </c>
      <c r="BR474" s="269" t="s">
        <v>760</v>
      </c>
      <c r="BS474" s="269" t="s">
        <v>761</v>
      </c>
      <c r="BT474" s="269" t="s">
        <v>293</v>
      </c>
      <c r="BU474" s="269" t="s">
        <v>1620</v>
      </c>
      <c r="BV474" s="269" t="s">
        <v>1621</v>
      </c>
    </row>
    <row r="475" spans="59:74" x14ac:dyDescent="0.25">
      <c r="BG475" s="84">
        <v>363</v>
      </c>
      <c r="BH475" s="267" t="s">
        <v>101</v>
      </c>
      <c r="BI475" s="268" t="s">
        <v>2192</v>
      </c>
      <c r="BJ475" s="257" t="s">
        <v>1</v>
      </c>
      <c r="BK475" s="269" t="s">
        <v>213</v>
      </c>
      <c r="BL475" s="269" t="s">
        <v>102</v>
      </c>
      <c r="BM475" s="270" t="s">
        <v>3279</v>
      </c>
      <c r="BN475" s="269" t="s">
        <v>3280</v>
      </c>
      <c r="BO475" s="269" t="s">
        <v>3281</v>
      </c>
      <c r="BP475" s="269" t="s">
        <v>293</v>
      </c>
      <c r="BQ475" s="269" t="s">
        <v>732</v>
      </c>
      <c r="BR475" s="269" t="s">
        <v>760</v>
      </c>
      <c r="BS475" s="269" t="s">
        <v>761</v>
      </c>
      <c r="BT475" s="269" t="s">
        <v>293</v>
      </c>
      <c r="BU475" s="269" t="s">
        <v>1620</v>
      </c>
      <c r="BV475" s="269" t="s">
        <v>1621</v>
      </c>
    </row>
    <row r="476" spans="59:74" x14ac:dyDescent="0.25">
      <c r="BG476" s="84">
        <v>364</v>
      </c>
      <c r="BH476" s="267" t="s">
        <v>101</v>
      </c>
      <c r="BI476" s="268" t="s">
        <v>2192</v>
      </c>
      <c r="BJ476" s="257" t="s">
        <v>1</v>
      </c>
      <c r="BK476" s="269" t="s">
        <v>213</v>
      </c>
      <c r="BL476" s="269" t="s">
        <v>102</v>
      </c>
      <c r="BM476" s="270" t="s">
        <v>3282</v>
      </c>
      <c r="BN476" s="269" t="s">
        <v>3283</v>
      </c>
      <c r="BO476" s="269" t="s">
        <v>3284</v>
      </c>
      <c r="BP476" s="269" t="s">
        <v>293</v>
      </c>
      <c r="BQ476" s="269" t="s">
        <v>732</v>
      </c>
      <c r="BR476" s="269" t="s">
        <v>760</v>
      </c>
      <c r="BS476" s="269" t="s">
        <v>761</v>
      </c>
      <c r="BT476" s="269" t="s">
        <v>293</v>
      </c>
      <c r="BU476" s="269" t="s">
        <v>1620</v>
      </c>
      <c r="BV476" s="269" t="s">
        <v>1621</v>
      </c>
    </row>
    <row r="477" spans="59:74" x14ac:dyDescent="0.25">
      <c r="BG477" s="84">
        <v>365</v>
      </c>
      <c r="BH477" s="267" t="s">
        <v>101</v>
      </c>
      <c r="BI477" s="268" t="s">
        <v>2192</v>
      </c>
      <c r="BJ477" s="257" t="s">
        <v>1</v>
      </c>
      <c r="BK477" s="269" t="s">
        <v>213</v>
      </c>
      <c r="BL477" s="269" t="s">
        <v>102</v>
      </c>
      <c r="BM477" s="270" t="s">
        <v>3285</v>
      </c>
      <c r="BN477" s="269" t="s">
        <v>3286</v>
      </c>
      <c r="BO477" s="269" t="s">
        <v>3287</v>
      </c>
      <c r="BP477" s="269" t="s">
        <v>293</v>
      </c>
      <c r="BQ477" s="269" t="s">
        <v>732</v>
      </c>
      <c r="BR477" s="269" t="s">
        <v>760</v>
      </c>
      <c r="BS477" s="269" t="s">
        <v>761</v>
      </c>
      <c r="BT477" s="269" t="s">
        <v>293</v>
      </c>
      <c r="BU477" s="269" t="s">
        <v>1620</v>
      </c>
      <c r="BV477" s="269" t="s">
        <v>1621</v>
      </c>
    </row>
    <row r="478" spans="59:74" x14ac:dyDescent="0.25">
      <c r="BG478" s="84">
        <v>366</v>
      </c>
      <c r="BH478" s="267" t="s">
        <v>101</v>
      </c>
      <c r="BI478" s="268" t="s">
        <v>2192</v>
      </c>
      <c r="BJ478" s="257" t="s">
        <v>1</v>
      </c>
      <c r="BK478" s="269" t="s">
        <v>213</v>
      </c>
      <c r="BL478" s="269" t="s">
        <v>102</v>
      </c>
      <c r="BM478" s="270" t="s">
        <v>3288</v>
      </c>
      <c r="BN478" s="269" t="s">
        <v>3289</v>
      </c>
      <c r="BO478" s="269" t="s">
        <v>3290</v>
      </c>
      <c r="BP478" s="269" t="s">
        <v>293</v>
      </c>
      <c r="BQ478" s="269" t="s">
        <v>732</v>
      </c>
      <c r="BR478" s="269" t="s">
        <v>760</v>
      </c>
      <c r="BS478" s="269" t="s">
        <v>761</v>
      </c>
      <c r="BT478" s="269" t="s">
        <v>293</v>
      </c>
      <c r="BU478" s="269" t="s">
        <v>1620</v>
      </c>
      <c r="BV478" s="269" t="s">
        <v>1621</v>
      </c>
    </row>
    <row r="479" spans="59:74" x14ac:dyDescent="0.25">
      <c r="BG479" s="84">
        <v>367</v>
      </c>
      <c r="BH479" s="267" t="s">
        <v>101</v>
      </c>
      <c r="BI479" s="268" t="s">
        <v>2192</v>
      </c>
      <c r="BJ479" s="257" t="s">
        <v>1</v>
      </c>
      <c r="BK479" s="269" t="s">
        <v>213</v>
      </c>
      <c r="BL479" s="269" t="s">
        <v>102</v>
      </c>
      <c r="BM479" s="270" t="s">
        <v>3291</v>
      </c>
      <c r="BN479" s="269" t="s">
        <v>3292</v>
      </c>
      <c r="BO479" s="269" t="s">
        <v>3293</v>
      </c>
      <c r="BP479" s="269" t="s">
        <v>293</v>
      </c>
      <c r="BQ479" s="269" t="s">
        <v>732</v>
      </c>
      <c r="BR479" s="269" t="s">
        <v>760</v>
      </c>
      <c r="BS479" s="269" t="s">
        <v>761</v>
      </c>
      <c r="BT479" s="269" t="s">
        <v>293</v>
      </c>
      <c r="BU479" s="269" t="s">
        <v>1620</v>
      </c>
      <c r="BV479" s="269" t="s">
        <v>1621</v>
      </c>
    </row>
    <row r="480" spans="59:74" x14ac:dyDescent="0.25">
      <c r="BG480" s="84">
        <v>368</v>
      </c>
      <c r="BH480" s="267" t="s">
        <v>101</v>
      </c>
      <c r="BI480" s="268" t="s">
        <v>2192</v>
      </c>
      <c r="BJ480" s="257" t="s">
        <v>1</v>
      </c>
      <c r="BK480" s="269" t="s">
        <v>213</v>
      </c>
      <c r="BL480" s="269" t="s">
        <v>102</v>
      </c>
      <c r="BM480" s="270" t="s">
        <v>3294</v>
      </c>
      <c r="BN480" s="269" t="s">
        <v>3295</v>
      </c>
      <c r="BO480" s="269" t="s">
        <v>3296</v>
      </c>
      <c r="BP480" s="269" t="s">
        <v>293</v>
      </c>
      <c r="BQ480" s="269" t="s">
        <v>732</v>
      </c>
      <c r="BR480" s="269" t="s">
        <v>760</v>
      </c>
      <c r="BS480" s="269" t="s">
        <v>761</v>
      </c>
      <c r="BT480" s="269" t="s">
        <v>293</v>
      </c>
      <c r="BU480" s="269" t="s">
        <v>1620</v>
      </c>
      <c r="BV480" s="269" t="s">
        <v>1621</v>
      </c>
    </row>
    <row r="481" spans="59:74" x14ac:dyDescent="0.25">
      <c r="BG481" s="84">
        <v>369</v>
      </c>
      <c r="BH481" s="267" t="s">
        <v>101</v>
      </c>
      <c r="BI481" s="268" t="s">
        <v>2192</v>
      </c>
      <c r="BJ481" s="257" t="s">
        <v>1</v>
      </c>
      <c r="BK481" s="269" t="s">
        <v>213</v>
      </c>
      <c r="BL481" s="269" t="s">
        <v>102</v>
      </c>
      <c r="BM481" s="270" t="s">
        <v>3297</v>
      </c>
      <c r="BN481" s="269" t="s">
        <v>3298</v>
      </c>
      <c r="BO481" s="269" t="s">
        <v>3299</v>
      </c>
      <c r="BP481" s="269" t="s">
        <v>293</v>
      </c>
      <c r="BQ481" s="269" t="s">
        <v>732</v>
      </c>
      <c r="BR481" s="269" t="s">
        <v>760</v>
      </c>
      <c r="BS481" s="269" t="s">
        <v>761</v>
      </c>
      <c r="BT481" s="269" t="s">
        <v>293</v>
      </c>
      <c r="BU481" s="269" t="s">
        <v>1620</v>
      </c>
      <c r="BV481" s="269" t="s">
        <v>1621</v>
      </c>
    </row>
    <row r="482" spans="59:74" x14ac:dyDescent="0.25">
      <c r="BG482" s="84">
        <v>370</v>
      </c>
      <c r="BH482" s="267" t="s">
        <v>101</v>
      </c>
      <c r="BI482" s="268" t="s">
        <v>2192</v>
      </c>
      <c r="BJ482" s="257" t="s">
        <v>1</v>
      </c>
      <c r="BK482" s="269" t="s">
        <v>213</v>
      </c>
      <c r="BL482" s="269" t="s">
        <v>102</v>
      </c>
      <c r="BM482" s="270" t="s">
        <v>3300</v>
      </c>
      <c r="BN482" s="269" t="s">
        <v>3301</v>
      </c>
      <c r="BO482" s="269" t="s">
        <v>3302</v>
      </c>
      <c r="BP482" s="269" t="s">
        <v>293</v>
      </c>
      <c r="BQ482" s="269" t="s">
        <v>732</v>
      </c>
      <c r="BR482" s="269" t="s">
        <v>760</v>
      </c>
      <c r="BS482" s="269" t="s">
        <v>761</v>
      </c>
      <c r="BT482" s="269" t="s">
        <v>293</v>
      </c>
      <c r="BU482" s="269" t="s">
        <v>1620</v>
      </c>
      <c r="BV482" s="269" t="s">
        <v>1621</v>
      </c>
    </row>
    <row r="483" spans="59:74" x14ac:dyDescent="0.25">
      <c r="BG483" s="84">
        <v>371</v>
      </c>
      <c r="BH483" s="267" t="s">
        <v>101</v>
      </c>
      <c r="BI483" s="268" t="s">
        <v>2192</v>
      </c>
      <c r="BJ483" s="257" t="s">
        <v>4</v>
      </c>
      <c r="BK483" s="269" t="s">
        <v>213</v>
      </c>
      <c r="BL483" s="269" t="s">
        <v>102</v>
      </c>
      <c r="BM483" s="270" t="s">
        <v>3303</v>
      </c>
      <c r="BN483" s="269" t="s">
        <v>3304</v>
      </c>
      <c r="BO483" s="269" t="s">
        <v>3305</v>
      </c>
      <c r="BP483" s="269" t="s">
        <v>293</v>
      </c>
      <c r="BQ483" s="269" t="s">
        <v>732</v>
      </c>
      <c r="BR483" s="269" t="s">
        <v>760</v>
      </c>
      <c r="BS483" s="269" t="s">
        <v>761</v>
      </c>
      <c r="BT483" s="269" t="s">
        <v>293</v>
      </c>
      <c r="BU483" s="269" t="s">
        <v>1620</v>
      </c>
      <c r="BV483" s="269" t="s">
        <v>1621</v>
      </c>
    </row>
    <row r="484" spans="59:74" x14ac:dyDescent="0.25">
      <c r="BG484" s="84">
        <v>372</v>
      </c>
      <c r="BH484" s="267" t="s">
        <v>101</v>
      </c>
      <c r="BI484" s="268" t="s">
        <v>2192</v>
      </c>
      <c r="BJ484" s="257" t="s">
        <v>4</v>
      </c>
      <c r="BK484" s="269" t="s">
        <v>213</v>
      </c>
      <c r="BL484" s="269" t="s">
        <v>102</v>
      </c>
      <c r="BM484" s="270" t="s">
        <v>3306</v>
      </c>
      <c r="BN484" s="269" t="s">
        <v>3307</v>
      </c>
      <c r="BO484" s="269" t="s">
        <v>3308</v>
      </c>
      <c r="BP484" s="269" t="s">
        <v>293</v>
      </c>
      <c r="BQ484" s="269" t="s">
        <v>732</v>
      </c>
      <c r="BR484" s="269" t="s">
        <v>760</v>
      </c>
      <c r="BS484" s="269" t="s">
        <v>761</v>
      </c>
      <c r="BT484" s="269" t="s">
        <v>293</v>
      </c>
      <c r="BU484" s="269" t="s">
        <v>1620</v>
      </c>
      <c r="BV484" s="269" t="s">
        <v>1621</v>
      </c>
    </row>
    <row r="485" spans="59:74" x14ac:dyDescent="0.25">
      <c r="BG485" s="84">
        <v>373</v>
      </c>
      <c r="BH485" s="267" t="s">
        <v>101</v>
      </c>
      <c r="BI485" s="268" t="s">
        <v>2192</v>
      </c>
      <c r="BJ485" s="257" t="s">
        <v>4</v>
      </c>
      <c r="BK485" s="269" t="s">
        <v>213</v>
      </c>
      <c r="BL485" s="269" t="s">
        <v>102</v>
      </c>
      <c r="BM485" s="270" t="s">
        <v>3309</v>
      </c>
      <c r="BN485" s="269" t="s">
        <v>3310</v>
      </c>
      <c r="BO485" s="269" t="s">
        <v>3311</v>
      </c>
      <c r="BP485" s="269" t="s">
        <v>293</v>
      </c>
      <c r="BQ485" s="269" t="s">
        <v>732</v>
      </c>
      <c r="BR485" s="269" t="s">
        <v>760</v>
      </c>
      <c r="BS485" s="269" t="s">
        <v>761</v>
      </c>
      <c r="BT485" s="269" t="s">
        <v>293</v>
      </c>
      <c r="BU485" s="269" t="s">
        <v>1620</v>
      </c>
      <c r="BV485" s="269" t="s">
        <v>1621</v>
      </c>
    </row>
    <row r="486" spans="59:74" x14ac:dyDescent="0.25">
      <c r="BG486" s="84">
        <v>374</v>
      </c>
      <c r="BH486" s="267" t="s">
        <v>101</v>
      </c>
      <c r="BI486" s="268" t="s">
        <v>2192</v>
      </c>
      <c r="BJ486" s="257" t="s">
        <v>4</v>
      </c>
      <c r="BK486" s="269" t="s">
        <v>213</v>
      </c>
      <c r="BL486" s="269" t="s">
        <v>102</v>
      </c>
      <c r="BM486" s="270" t="s">
        <v>3312</v>
      </c>
      <c r="BN486" s="269" t="s">
        <v>3313</v>
      </c>
      <c r="BO486" s="269" t="s">
        <v>3314</v>
      </c>
      <c r="BP486" s="269" t="s">
        <v>293</v>
      </c>
      <c r="BQ486" s="269" t="s">
        <v>732</v>
      </c>
      <c r="BR486" s="269" t="s">
        <v>760</v>
      </c>
      <c r="BS486" s="269" t="s">
        <v>761</v>
      </c>
      <c r="BT486" s="269" t="s">
        <v>293</v>
      </c>
      <c r="BU486" s="269" t="s">
        <v>1620</v>
      </c>
      <c r="BV486" s="269" t="s">
        <v>1621</v>
      </c>
    </row>
    <row r="487" spans="59:74" x14ac:dyDescent="0.25">
      <c r="BG487" s="84">
        <v>375</v>
      </c>
      <c r="BH487" s="267" t="s">
        <v>101</v>
      </c>
      <c r="BI487" s="268" t="s">
        <v>2192</v>
      </c>
      <c r="BJ487" s="257" t="s">
        <v>4</v>
      </c>
      <c r="BK487" s="269" t="s">
        <v>213</v>
      </c>
      <c r="BL487" s="269" t="s">
        <v>102</v>
      </c>
      <c r="BM487" s="270" t="s">
        <v>3315</v>
      </c>
      <c r="BN487" s="269" t="s">
        <v>3316</v>
      </c>
      <c r="BO487" s="269" t="s">
        <v>3317</v>
      </c>
      <c r="BP487" s="269" t="s">
        <v>293</v>
      </c>
      <c r="BQ487" s="269" t="s">
        <v>732</v>
      </c>
      <c r="BR487" s="269" t="s">
        <v>760</v>
      </c>
      <c r="BS487" s="269" t="s">
        <v>761</v>
      </c>
      <c r="BT487" s="269" t="s">
        <v>293</v>
      </c>
      <c r="BU487" s="269" t="s">
        <v>1620</v>
      </c>
      <c r="BV487" s="269" t="s">
        <v>1621</v>
      </c>
    </row>
    <row r="488" spans="59:74" x14ac:dyDescent="0.25">
      <c r="BG488" s="84">
        <v>376</v>
      </c>
      <c r="BH488" s="267" t="s">
        <v>101</v>
      </c>
      <c r="BI488" s="268" t="s">
        <v>2192</v>
      </c>
      <c r="BJ488" s="257" t="s">
        <v>4</v>
      </c>
      <c r="BK488" s="269" t="s">
        <v>213</v>
      </c>
      <c r="BL488" s="269" t="s">
        <v>102</v>
      </c>
      <c r="BM488" s="270" t="s">
        <v>3318</v>
      </c>
      <c r="BN488" s="269" t="s">
        <v>3319</v>
      </c>
      <c r="BO488" s="269" t="s">
        <v>3320</v>
      </c>
      <c r="BP488" s="269" t="s">
        <v>293</v>
      </c>
      <c r="BQ488" s="269" t="s">
        <v>732</v>
      </c>
      <c r="BR488" s="269" t="s">
        <v>760</v>
      </c>
      <c r="BS488" s="269" t="s">
        <v>761</v>
      </c>
      <c r="BT488" s="269" t="s">
        <v>293</v>
      </c>
      <c r="BU488" s="269" t="s">
        <v>1620</v>
      </c>
      <c r="BV488" s="269" t="s">
        <v>1621</v>
      </c>
    </row>
    <row r="489" spans="59:74" x14ac:dyDescent="0.25">
      <c r="BG489" s="84">
        <v>377</v>
      </c>
      <c r="BH489" s="267" t="s">
        <v>101</v>
      </c>
      <c r="BI489" s="268" t="s">
        <v>2192</v>
      </c>
      <c r="BJ489" s="257" t="s">
        <v>4</v>
      </c>
      <c r="BK489" s="269" t="s">
        <v>213</v>
      </c>
      <c r="BL489" s="269" t="s">
        <v>102</v>
      </c>
      <c r="BM489" s="270" t="s">
        <v>3321</v>
      </c>
      <c r="BN489" s="269" t="s">
        <v>3322</v>
      </c>
      <c r="BO489" s="269" t="s">
        <v>3323</v>
      </c>
      <c r="BP489" s="269" t="s">
        <v>293</v>
      </c>
      <c r="BQ489" s="269" t="s">
        <v>732</v>
      </c>
      <c r="BR489" s="269" t="s">
        <v>760</v>
      </c>
      <c r="BS489" s="269" t="s">
        <v>761</v>
      </c>
      <c r="BT489" s="269" t="s">
        <v>293</v>
      </c>
      <c r="BU489" s="269" t="s">
        <v>1620</v>
      </c>
      <c r="BV489" s="269" t="s">
        <v>1621</v>
      </c>
    </row>
    <row r="490" spans="59:74" x14ac:dyDescent="0.25">
      <c r="BG490" s="84">
        <v>378</v>
      </c>
      <c r="BH490" s="267" t="s">
        <v>101</v>
      </c>
      <c r="BI490" s="268" t="s">
        <v>2192</v>
      </c>
      <c r="BJ490" s="257" t="s">
        <v>4</v>
      </c>
      <c r="BK490" s="269" t="s">
        <v>213</v>
      </c>
      <c r="BL490" s="269" t="s">
        <v>102</v>
      </c>
      <c r="BM490" s="270" t="s">
        <v>3324</v>
      </c>
      <c r="BN490" s="269" t="s">
        <v>3325</v>
      </c>
      <c r="BO490" s="269" t="s">
        <v>3326</v>
      </c>
      <c r="BP490" s="269" t="s">
        <v>293</v>
      </c>
      <c r="BQ490" s="269" t="s">
        <v>732</v>
      </c>
      <c r="BR490" s="269" t="s">
        <v>760</v>
      </c>
      <c r="BS490" s="269" t="s">
        <v>761</v>
      </c>
      <c r="BT490" s="269" t="s">
        <v>293</v>
      </c>
      <c r="BU490" s="269" t="s">
        <v>1620</v>
      </c>
      <c r="BV490" s="269" t="s">
        <v>1621</v>
      </c>
    </row>
    <row r="491" spans="59:74" x14ac:dyDescent="0.25">
      <c r="BG491" s="84">
        <v>379</v>
      </c>
      <c r="BH491" s="267" t="s">
        <v>101</v>
      </c>
      <c r="BI491" s="268" t="s">
        <v>2192</v>
      </c>
      <c r="BJ491" s="257" t="s">
        <v>4</v>
      </c>
      <c r="BK491" s="269" t="s">
        <v>213</v>
      </c>
      <c r="BL491" s="269" t="s">
        <v>102</v>
      </c>
      <c r="BM491" s="270" t="s">
        <v>3327</v>
      </c>
      <c r="BN491" s="269" t="s">
        <v>3328</v>
      </c>
      <c r="BO491" s="269" t="s">
        <v>3329</v>
      </c>
      <c r="BP491" s="269" t="s">
        <v>293</v>
      </c>
      <c r="BQ491" s="269" t="s">
        <v>732</v>
      </c>
      <c r="BR491" s="269" t="s">
        <v>760</v>
      </c>
      <c r="BS491" s="269" t="s">
        <v>761</v>
      </c>
      <c r="BT491" s="269" t="s">
        <v>293</v>
      </c>
      <c r="BU491" s="269" t="s">
        <v>1620</v>
      </c>
      <c r="BV491" s="269" t="s">
        <v>1621</v>
      </c>
    </row>
    <row r="492" spans="59:74" x14ac:dyDescent="0.25">
      <c r="BG492" s="84">
        <v>380</v>
      </c>
      <c r="BH492" s="267" t="s">
        <v>101</v>
      </c>
      <c r="BI492" s="268" t="s">
        <v>2192</v>
      </c>
      <c r="BJ492" s="257" t="s">
        <v>4</v>
      </c>
      <c r="BK492" s="269" t="s">
        <v>213</v>
      </c>
      <c r="BL492" s="269" t="s">
        <v>102</v>
      </c>
      <c r="BM492" s="270" t="s">
        <v>3330</v>
      </c>
      <c r="BN492" s="269" t="s">
        <v>3331</v>
      </c>
      <c r="BO492" s="269" t="s">
        <v>3332</v>
      </c>
      <c r="BP492" s="269" t="s">
        <v>293</v>
      </c>
      <c r="BQ492" s="269" t="s">
        <v>732</v>
      </c>
      <c r="BR492" s="269" t="s">
        <v>760</v>
      </c>
      <c r="BS492" s="269" t="s">
        <v>761</v>
      </c>
      <c r="BT492" s="269" t="s">
        <v>293</v>
      </c>
      <c r="BU492" s="269" t="s">
        <v>1620</v>
      </c>
      <c r="BV492" s="269" t="s">
        <v>1621</v>
      </c>
    </row>
    <row r="493" spans="59:74" x14ac:dyDescent="0.25">
      <c r="BG493" s="84">
        <v>381</v>
      </c>
      <c r="BH493" s="267" t="s">
        <v>101</v>
      </c>
      <c r="BI493" s="268" t="s">
        <v>2192</v>
      </c>
      <c r="BJ493" s="257" t="s">
        <v>1</v>
      </c>
      <c r="BK493" s="269" t="s">
        <v>216</v>
      </c>
      <c r="BL493" s="269" t="s">
        <v>102</v>
      </c>
      <c r="BM493" s="270" t="s">
        <v>3333</v>
      </c>
      <c r="BN493" s="269" t="s">
        <v>3334</v>
      </c>
      <c r="BO493" s="269" t="s">
        <v>3335</v>
      </c>
      <c r="BP493" s="269" t="s">
        <v>295</v>
      </c>
      <c r="BQ493" s="269" t="s">
        <v>738</v>
      </c>
      <c r="BR493" s="269" t="s">
        <v>762</v>
      </c>
      <c r="BS493" s="269" t="s">
        <v>763</v>
      </c>
      <c r="BT493" s="269" t="s">
        <v>295</v>
      </c>
      <c r="BU493" s="269" t="s">
        <v>1622</v>
      </c>
      <c r="BV493" s="269" t="s">
        <v>1623</v>
      </c>
    </row>
    <row r="494" spans="59:74" x14ac:dyDescent="0.25">
      <c r="BG494" s="84">
        <v>382</v>
      </c>
      <c r="BH494" s="267" t="s">
        <v>101</v>
      </c>
      <c r="BI494" s="268" t="s">
        <v>2192</v>
      </c>
      <c r="BJ494" s="257" t="s">
        <v>1</v>
      </c>
      <c r="BK494" s="269" t="s">
        <v>216</v>
      </c>
      <c r="BL494" s="269" t="s">
        <v>102</v>
      </c>
      <c r="BM494" s="270" t="s">
        <v>3336</v>
      </c>
      <c r="BN494" s="269" t="s">
        <v>3337</v>
      </c>
      <c r="BO494" s="269" t="s">
        <v>3338</v>
      </c>
      <c r="BP494" s="269" t="s">
        <v>295</v>
      </c>
      <c r="BQ494" s="269" t="s">
        <v>738</v>
      </c>
      <c r="BR494" s="269" t="s">
        <v>762</v>
      </c>
      <c r="BS494" s="269" t="s">
        <v>763</v>
      </c>
      <c r="BT494" s="269" t="s">
        <v>295</v>
      </c>
      <c r="BU494" s="269" t="s">
        <v>1622</v>
      </c>
      <c r="BV494" s="269" t="s">
        <v>1623</v>
      </c>
    </row>
    <row r="495" spans="59:74" x14ac:dyDescent="0.25">
      <c r="BG495" s="84">
        <v>383</v>
      </c>
      <c r="BH495" s="267" t="s">
        <v>101</v>
      </c>
      <c r="BI495" s="268" t="s">
        <v>2192</v>
      </c>
      <c r="BJ495" s="257" t="s">
        <v>1</v>
      </c>
      <c r="BK495" s="269" t="s">
        <v>216</v>
      </c>
      <c r="BL495" s="269" t="s">
        <v>102</v>
      </c>
      <c r="BM495" s="270" t="s">
        <v>3339</v>
      </c>
      <c r="BN495" s="269" t="s">
        <v>3340</v>
      </c>
      <c r="BO495" s="269" t="s">
        <v>3341</v>
      </c>
      <c r="BP495" s="269" t="s">
        <v>295</v>
      </c>
      <c r="BQ495" s="269" t="s">
        <v>738</v>
      </c>
      <c r="BR495" s="269" t="s">
        <v>762</v>
      </c>
      <c r="BS495" s="269" t="s">
        <v>763</v>
      </c>
      <c r="BT495" s="269" t="s">
        <v>295</v>
      </c>
      <c r="BU495" s="269" t="s">
        <v>1622</v>
      </c>
      <c r="BV495" s="269" t="s">
        <v>1623</v>
      </c>
    </row>
    <row r="496" spans="59:74" x14ac:dyDescent="0.25">
      <c r="BG496" s="84">
        <v>384</v>
      </c>
      <c r="BH496" s="267" t="s">
        <v>101</v>
      </c>
      <c r="BI496" s="268" t="s">
        <v>2192</v>
      </c>
      <c r="BJ496" s="257" t="s">
        <v>1</v>
      </c>
      <c r="BK496" s="269" t="s">
        <v>216</v>
      </c>
      <c r="BL496" s="269" t="s">
        <v>102</v>
      </c>
      <c r="BM496" s="270" t="s">
        <v>3342</v>
      </c>
      <c r="BN496" s="269" t="s">
        <v>3343</v>
      </c>
      <c r="BO496" s="269" t="s">
        <v>3344</v>
      </c>
      <c r="BP496" s="269" t="s">
        <v>295</v>
      </c>
      <c r="BQ496" s="269" t="s">
        <v>738</v>
      </c>
      <c r="BR496" s="269" t="s">
        <v>762</v>
      </c>
      <c r="BS496" s="269" t="s">
        <v>763</v>
      </c>
      <c r="BT496" s="269" t="s">
        <v>295</v>
      </c>
      <c r="BU496" s="269" t="s">
        <v>1622</v>
      </c>
      <c r="BV496" s="269" t="s">
        <v>1623</v>
      </c>
    </row>
    <row r="497" spans="59:74" x14ac:dyDescent="0.25">
      <c r="BG497" s="84">
        <v>385</v>
      </c>
      <c r="BH497" s="267" t="s">
        <v>101</v>
      </c>
      <c r="BI497" s="268" t="s">
        <v>2192</v>
      </c>
      <c r="BJ497" s="257" t="s">
        <v>1</v>
      </c>
      <c r="BK497" s="269" t="s">
        <v>216</v>
      </c>
      <c r="BL497" s="269" t="s">
        <v>102</v>
      </c>
      <c r="BM497" s="270" t="s">
        <v>3345</v>
      </c>
      <c r="BN497" s="269" t="s">
        <v>3346</v>
      </c>
      <c r="BO497" s="269" t="s">
        <v>3347</v>
      </c>
      <c r="BP497" s="269" t="s">
        <v>295</v>
      </c>
      <c r="BQ497" s="269" t="s">
        <v>738</v>
      </c>
      <c r="BR497" s="269" t="s">
        <v>762</v>
      </c>
      <c r="BS497" s="269" t="s">
        <v>763</v>
      </c>
      <c r="BT497" s="269" t="s">
        <v>295</v>
      </c>
      <c r="BU497" s="269" t="s">
        <v>1622</v>
      </c>
      <c r="BV497" s="269" t="s">
        <v>1623</v>
      </c>
    </row>
    <row r="498" spans="59:74" x14ac:dyDescent="0.25">
      <c r="BG498" s="84">
        <v>386</v>
      </c>
      <c r="BH498" s="267" t="s">
        <v>101</v>
      </c>
      <c r="BI498" s="268" t="s">
        <v>2192</v>
      </c>
      <c r="BJ498" s="257" t="s">
        <v>1</v>
      </c>
      <c r="BK498" s="269" t="s">
        <v>216</v>
      </c>
      <c r="BL498" s="269" t="s">
        <v>102</v>
      </c>
      <c r="BM498" s="270" t="s">
        <v>3348</v>
      </c>
      <c r="BN498" s="269" t="s">
        <v>3349</v>
      </c>
      <c r="BO498" s="269" t="s">
        <v>3350</v>
      </c>
      <c r="BP498" s="269" t="s">
        <v>295</v>
      </c>
      <c r="BQ498" s="269" t="s">
        <v>738</v>
      </c>
      <c r="BR498" s="269" t="s">
        <v>762</v>
      </c>
      <c r="BS498" s="269" t="s">
        <v>763</v>
      </c>
      <c r="BT498" s="269" t="s">
        <v>295</v>
      </c>
      <c r="BU498" s="269" t="s">
        <v>1622</v>
      </c>
      <c r="BV498" s="269" t="s">
        <v>1623</v>
      </c>
    </row>
    <row r="499" spans="59:74" x14ac:dyDescent="0.25">
      <c r="BG499" s="84">
        <v>387</v>
      </c>
      <c r="BH499" s="267" t="s">
        <v>101</v>
      </c>
      <c r="BI499" s="268" t="s">
        <v>2192</v>
      </c>
      <c r="BJ499" s="257" t="s">
        <v>1</v>
      </c>
      <c r="BK499" s="269" t="s">
        <v>216</v>
      </c>
      <c r="BL499" s="269" t="s">
        <v>102</v>
      </c>
      <c r="BM499" s="270" t="s">
        <v>3351</v>
      </c>
      <c r="BN499" s="269" t="s">
        <v>3352</v>
      </c>
      <c r="BO499" s="269" t="s">
        <v>3353</v>
      </c>
      <c r="BP499" s="269" t="s">
        <v>295</v>
      </c>
      <c r="BQ499" s="269" t="s">
        <v>738</v>
      </c>
      <c r="BR499" s="269" t="s">
        <v>762</v>
      </c>
      <c r="BS499" s="269" t="s">
        <v>763</v>
      </c>
      <c r="BT499" s="269" t="s">
        <v>295</v>
      </c>
      <c r="BU499" s="269" t="s">
        <v>1622</v>
      </c>
      <c r="BV499" s="269" t="s">
        <v>1623</v>
      </c>
    </row>
    <row r="500" spans="59:74" x14ac:dyDescent="0.25">
      <c r="BG500" s="84">
        <v>388</v>
      </c>
      <c r="BH500" s="267" t="s">
        <v>101</v>
      </c>
      <c r="BI500" s="268" t="s">
        <v>2192</v>
      </c>
      <c r="BJ500" s="257" t="s">
        <v>1</v>
      </c>
      <c r="BK500" s="269" t="s">
        <v>216</v>
      </c>
      <c r="BL500" s="269" t="s">
        <v>102</v>
      </c>
      <c r="BM500" s="270" t="s">
        <v>3354</v>
      </c>
      <c r="BN500" s="269" t="s">
        <v>3355</v>
      </c>
      <c r="BO500" s="269" t="s">
        <v>3356</v>
      </c>
      <c r="BP500" s="269" t="s">
        <v>295</v>
      </c>
      <c r="BQ500" s="269" t="s">
        <v>738</v>
      </c>
      <c r="BR500" s="269" t="s">
        <v>762</v>
      </c>
      <c r="BS500" s="269" t="s">
        <v>763</v>
      </c>
      <c r="BT500" s="269" t="s">
        <v>295</v>
      </c>
      <c r="BU500" s="269" t="s">
        <v>1622</v>
      </c>
      <c r="BV500" s="269" t="s">
        <v>1623</v>
      </c>
    </row>
    <row r="501" spans="59:74" x14ac:dyDescent="0.25">
      <c r="BG501" s="84">
        <v>389</v>
      </c>
      <c r="BH501" s="267" t="s">
        <v>101</v>
      </c>
      <c r="BI501" s="268" t="s">
        <v>2192</v>
      </c>
      <c r="BJ501" s="257" t="s">
        <v>1</v>
      </c>
      <c r="BK501" s="269" t="s">
        <v>216</v>
      </c>
      <c r="BL501" s="269" t="s">
        <v>102</v>
      </c>
      <c r="BM501" s="270" t="s">
        <v>3357</v>
      </c>
      <c r="BN501" s="269" t="s">
        <v>3358</v>
      </c>
      <c r="BO501" s="269" t="s">
        <v>3359</v>
      </c>
      <c r="BP501" s="269" t="s">
        <v>295</v>
      </c>
      <c r="BQ501" s="269" t="s">
        <v>738</v>
      </c>
      <c r="BR501" s="269" t="s">
        <v>762</v>
      </c>
      <c r="BS501" s="269" t="s">
        <v>763</v>
      </c>
      <c r="BT501" s="269" t="s">
        <v>295</v>
      </c>
      <c r="BU501" s="269" t="s">
        <v>1622</v>
      </c>
      <c r="BV501" s="269" t="s">
        <v>1623</v>
      </c>
    </row>
    <row r="502" spans="59:74" x14ac:dyDescent="0.25">
      <c r="BG502" s="84">
        <v>390</v>
      </c>
      <c r="BH502" s="267" t="s">
        <v>101</v>
      </c>
      <c r="BI502" s="268" t="s">
        <v>2192</v>
      </c>
      <c r="BJ502" s="257" t="s">
        <v>1</v>
      </c>
      <c r="BK502" s="269" t="s">
        <v>216</v>
      </c>
      <c r="BL502" s="269" t="s">
        <v>102</v>
      </c>
      <c r="BM502" s="270" t="s">
        <v>3360</v>
      </c>
      <c r="BN502" s="269" t="s">
        <v>3361</v>
      </c>
      <c r="BO502" s="269" t="s">
        <v>3362</v>
      </c>
      <c r="BP502" s="269" t="s">
        <v>295</v>
      </c>
      <c r="BQ502" s="269" t="s">
        <v>738</v>
      </c>
      <c r="BR502" s="269" t="s">
        <v>762</v>
      </c>
      <c r="BS502" s="269" t="s">
        <v>763</v>
      </c>
      <c r="BT502" s="269" t="s">
        <v>295</v>
      </c>
      <c r="BU502" s="269" t="s">
        <v>1622</v>
      </c>
      <c r="BV502" s="269" t="s">
        <v>1623</v>
      </c>
    </row>
    <row r="503" spans="59:74" x14ac:dyDescent="0.25">
      <c r="BG503" s="84">
        <v>391</v>
      </c>
      <c r="BH503" s="267" t="s">
        <v>101</v>
      </c>
      <c r="BI503" s="268" t="s">
        <v>2192</v>
      </c>
      <c r="BJ503" s="257" t="s">
        <v>4</v>
      </c>
      <c r="BK503" s="269" t="s">
        <v>216</v>
      </c>
      <c r="BL503" s="269" t="s">
        <v>102</v>
      </c>
      <c r="BM503" s="270" t="s">
        <v>3363</v>
      </c>
      <c r="BN503" s="269" t="s">
        <v>3364</v>
      </c>
      <c r="BO503" s="269" t="s">
        <v>3365</v>
      </c>
      <c r="BP503" s="269" t="s">
        <v>295</v>
      </c>
      <c r="BQ503" s="269" t="s">
        <v>738</v>
      </c>
      <c r="BR503" s="269" t="s">
        <v>762</v>
      </c>
      <c r="BS503" s="269" t="s">
        <v>763</v>
      </c>
      <c r="BT503" s="269" t="s">
        <v>295</v>
      </c>
      <c r="BU503" s="269" t="s">
        <v>1622</v>
      </c>
      <c r="BV503" s="269" t="s">
        <v>1623</v>
      </c>
    </row>
    <row r="504" spans="59:74" x14ac:dyDescent="0.25">
      <c r="BG504" s="84">
        <v>392</v>
      </c>
      <c r="BH504" s="267" t="s">
        <v>101</v>
      </c>
      <c r="BI504" s="268" t="s">
        <v>2192</v>
      </c>
      <c r="BJ504" s="257" t="s">
        <v>4</v>
      </c>
      <c r="BK504" s="269" t="s">
        <v>216</v>
      </c>
      <c r="BL504" s="269" t="s">
        <v>102</v>
      </c>
      <c r="BM504" s="270" t="s">
        <v>3366</v>
      </c>
      <c r="BN504" s="269" t="s">
        <v>3367</v>
      </c>
      <c r="BO504" s="269" t="s">
        <v>3368</v>
      </c>
      <c r="BP504" s="269" t="s">
        <v>295</v>
      </c>
      <c r="BQ504" s="269" t="s">
        <v>738</v>
      </c>
      <c r="BR504" s="269" t="s">
        <v>762</v>
      </c>
      <c r="BS504" s="269" t="s">
        <v>763</v>
      </c>
      <c r="BT504" s="269" t="s">
        <v>295</v>
      </c>
      <c r="BU504" s="269" t="s">
        <v>1622</v>
      </c>
      <c r="BV504" s="269" t="s">
        <v>1623</v>
      </c>
    </row>
    <row r="505" spans="59:74" x14ac:dyDescent="0.25">
      <c r="BG505" s="84">
        <v>393</v>
      </c>
      <c r="BH505" s="267" t="s">
        <v>101</v>
      </c>
      <c r="BI505" s="268" t="s">
        <v>2192</v>
      </c>
      <c r="BJ505" s="257" t="s">
        <v>4</v>
      </c>
      <c r="BK505" s="269" t="s">
        <v>216</v>
      </c>
      <c r="BL505" s="269" t="s">
        <v>102</v>
      </c>
      <c r="BM505" s="270" t="s">
        <v>3369</v>
      </c>
      <c r="BN505" s="269" t="s">
        <v>3370</v>
      </c>
      <c r="BO505" s="269" t="s">
        <v>3371</v>
      </c>
      <c r="BP505" s="269" t="s">
        <v>295</v>
      </c>
      <c r="BQ505" s="269" t="s">
        <v>738</v>
      </c>
      <c r="BR505" s="269" t="s">
        <v>762</v>
      </c>
      <c r="BS505" s="269" t="s">
        <v>763</v>
      </c>
      <c r="BT505" s="269" t="s">
        <v>295</v>
      </c>
      <c r="BU505" s="269" t="s">
        <v>1622</v>
      </c>
      <c r="BV505" s="269" t="s">
        <v>1623</v>
      </c>
    </row>
    <row r="506" spans="59:74" x14ac:dyDescent="0.25">
      <c r="BG506" s="84">
        <v>394</v>
      </c>
      <c r="BH506" s="267" t="s">
        <v>101</v>
      </c>
      <c r="BI506" s="268" t="s">
        <v>2192</v>
      </c>
      <c r="BJ506" s="257" t="s">
        <v>4</v>
      </c>
      <c r="BK506" s="269" t="s">
        <v>216</v>
      </c>
      <c r="BL506" s="269" t="s">
        <v>102</v>
      </c>
      <c r="BM506" s="270" t="s">
        <v>3372</v>
      </c>
      <c r="BN506" s="269" t="s">
        <v>3373</v>
      </c>
      <c r="BO506" s="269" t="s">
        <v>3374</v>
      </c>
      <c r="BP506" s="269" t="s">
        <v>295</v>
      </c>
      <c r="BQ506" s="269" t="s">
        <v>738</v>
      </c>
      <c r="BR506" s="269" t="s">
        <v>762</v>
      </c>
      <c r="BS506" s="269" t="s">
        <v>763</v>
      </c>
      <c r="BT506" s="269" t="s">
        <v>295</v>
      </c>
      <c r="BU506" s="269" t="s">
        <v>1622</v>
      </c>
      <c r="BV506" s="269" t="s">
        <v>1623</v>
      </c>
    </row>
    <row r="507" spans="59:74" x14ac:dyDescent="0.25">
      <c r="BG507" s="84">
        <v>395</v>
      </c>
      <c r="BH507" s="267" t="s">
        <v>101</v>
      </c>
      <c r="BI507" s="268" t="s">
        <v>2192</v>
      </c>
      <c r="BJ507" s="257" t="s">
        <v>4</v>
      </c>
      <c r="BK507" s="269" t="s">
        <v>216</v>
      </c>
      <c r="BL507" s="269" t="s">
        <v>102</v>
      </c>
      <c r="BM507" s="270" t="s">
        <v>3375</v>
      </c>
      <c r="BN507" s="269" t="s">
        <v>3376</v>
      </c>
      <c r="BO507" s="269" t="s">
        <v>3377</v>
      </c>
      <c r="BP507" s="269" t="s">
        <v>295</v>
      </c>
      <c r="BQ507" s="269" t="s">
        <v>738</v>
      </c>
      <c r="BR507" s="269" t="s">
        <v>762</v>
      </c>
      <c r="BS507" s="269" t="s">
        <v>763</v>
      </c>
      <c r="BT507" s="269" t="s">
        <v>295</v>
      </c>
      <c r="BU507" s="269" t="s">
        <v>1622</v>
      </c>
      <c r="BV507" s="269" t="s">
        <v>1623</v>
      </c>
    </row>
    <row r="508" spans="59:74" x14ac:dyDescent="0.25">
      <c r="BG508" s="84">
        <v>396</v>
      </c>
      <c r="BH508" s="267" t="s">
        <v>101</v>
      </c>
      <c r="BI508" s="268" t="s">
        <v>2192</v>
      </c>
      <c r="BJ508" s="257" t="s">
        <v>4</v>
      </c>
      <c r="BK508" s="269" t="s">
        <v>216</v>
      </c>
      <c r="BL508" s="269" t="s">
        <v>102</v>
      </c>
      <c r="BM508" s="270" t="s">
        <v>3378</v>
      </c>
      <c r="BN508" s="269" t="s">
        <v>3379</v>
      </c>
      <c r="BO508" s="269" t="s">
        <v>3380</v>
      </c>
      <c r="BP508" s="269" t="s">
        <v>295</v>
      </c>
      <c r="BQ508" s="269" t="s">
        <v>738</v>
      </c>
      <c r="BR508" s="269" t="s">
        <v>762</v>
      </c>
      <c r="BS508" s="269" t="s">
        <v>763</v>
      </c>
      <c r="BT508" s="269" t="s">
        <v>295</v>
      </c>
      <c r="BU508" s="269" t="s">
        <v>1622</v>
      </c>
      <c r="BV508" s="269" t="s">
        <v>1623</v>
      </c>
    </row>
    <row r="509" spans="59:74" x14ac:dyDescent="0.25">
      <c r="BG509" s="84">
        <v>397</v>
      </c>
      <c r="BH509" s="267" t="s">
        <v>101</v>
      </c>
      <c r="BI509" s="268" t="s">
        <v>2192</v>
      </c>
      <c r="BJ509" s="257" t="s">
        <v>4</v>
      </c>
      <c r="BK509" s="269" t="s">
        <v>216</v>
      </c>
      <c r="BL509" s="269" t="s">
        <v>102</v>
      </c>
      <c r="BM509" s="270" t="s">
        <v>3381</v>
      </c>
      <c r="BN509" s="269" t="s">
        <v>3382</v>
      </c>
      <c r="BO509" s="269" t="s">
        <v>3383</v>
      </c>
      <c r="BP509" s="269" t="s">
        <v>295</v>
      </c>
      <c r="BQ509" s="269" t="s">
        <v>738</v>
      </c>
      <c r="BR509" s="269" t="s">
        <v>762</v>
      </c>
      <c r="BS509" s="269" t="s">
        <v>763</v>
      </c>
      <c r="BT509" s="269" t="s">
        <v>295</v>
      </c>
      <c r="BU509" s="269" t="s">
        <v>1622</v>
      </c>
      <c r="BV509" s="269" t="s">
        <v>1623</v>
      </c>
    </row>
    <row r="510" spans="59:74" x14ac:dyDescent="0.25">
      <c r="BG510" s="84">
        <v>398</v>
      </c>
      <c r="BH510" s="267" t="s">
        <v>101</v>
      </c>
      <c r="BI510" s="268" t="s">
        <v>2192</v>
      </c>
      <c r="BJ510" s="257" t="s">
        <v>4</v>
      </c>
      <c r="BK510" s="269" t="s">
        <v>216</v>
      </c>
      <c r="BL510" s="269" t="s">
        <v>102</v>
      </c>
      <c r="BM510" s="270" t="s">
        <v>3384</v>
      </c>
      <c r="BN510" s="269" t="s">
        <v>3385</v>
      </c>
      <c r="BO510" s="269" t="s">
        <v>3386</v>
      </c>
      <c r="BP510" s="269" t="s">
        <v>295</v>
      </c>
      <c r="BQ510" s="269" t="s">
        <v>738</v>
      </c>
      <c r="BR510" s="269" t="s">
        <v>762</v>
      </c>
      <c r="BS510" s="269" t="s">
        <v>763</v>
      </c>
      <c r="BT510" s="269" t="s">
        <v>295</v>
      </c>
      <c r="BU510" s="269" t="s">
        <v>1622</v>
      </c>
      <c r="BV510" s="269" t="s">
        <v>1623</v>
      </c>
    </row>
    <row r="511" spans="59:74" x14ac:dyDescent="0.25">
      <c r="BG511" s="84">
        <v>399</v>
      </c>
      <c r="BH511" s="267" t="s">
        <v>101</v>
      </c>
      <c r="BI511" s="268" t="s">
        <v>2192</v>
      </c>
      <c r="BJ511" s="257" t="s">
        <v>4</v>
      </c>
      <c r="BK511" s="269" t="s">
        <v>216</v>
      </c>
      <c r="BL511" s="269" t="s">
        <v>102</v>
      </c>
      <c r="BM511" s="270" t="s">
        <v>3387</v>
      </c>
      <c r="BN511" s="269" t="s">
        <v>3388</v>
      </c>
      <c r="BO511" s="269" t="s">
        <v>3389</v>
      </c>
      <c r="BP511" s="269" t="s">
        <v>295</v>
      </c>
      <c r="BQ511" s="269" t="s">
        <v>738</v>
      </c>
      <c r="BR511" s="269" t="s">
        <v>762</v>
      </c>
      <c r="BS511" s="269" t="s">
        <v>763</v>
      </c>
      <c r="BT511" s="269" t="s">
        <v>295</v>
      </c>
      <c r="BU511" s="269" t="s">
        <v>1622</v>
      </c>
      <c r="BV511" s="269" t="s">
        <v>1623</v>
      </c>
    </row>
    <row r="512" spans="59:74" x14ac:dyDescent="0.25">
      <c r="BG512" s="84">
        <v>400</v>
      </c>
      <c r="BH512" s="267" t="s">
        <v>101</v>
      </c>
      <c r="BI512" s="268" t="s">
        <v>2192</v>
      </c>
      <c r="BJ512" s="257" t="s">
        <v>4</v>
      </c>
      <c r="BK512" s="269" t="s">
        <v>216</v>
      </c>
      <c r="BL512" s="269" t="s">
        <v>102</v>
      </c>
      <c r="BM512" s="270" t="s">
        <v>3390</v>
      </c>
      <c r="BN512" s="269" t="s">
        <v>3391</v>
      </c>
      <c r="BO512" s="269" t="s">
        <v>3392</v>
      </c>
      <c r="BP512" s="269" t="s">
        <v>295</v>
      </c>
      <c r="BQ512" s="269" t="s">
        <v>738</v>
      </c>
      <c r="BR512" s="269" t="s">
        <v>762</v>
      </c>
      <c r="BS512" s="269" t="s">
        <v>763</v>
      </c>
      <c r="BT512" s="269" t="s">
        <v>295</v>
      </c>
      <c r="BU512" s="269" t="s">
        <v>1622</v>
      </c>
      <c r="BV512" s="269" t="s">
        <v>1623</v>
      </c>
    </row>
    <row r="513" spans="59:74" x14ac:dyDescent="0.25">
      <c r="BG513" s="84">
        <v>401</v>
      </c>
      <c r="BH513" s="272" t="s">
        <v>10</v>
      </c>
      <c r="BI513" s="268" t="s">
        <v>3393</v>
      </c>
      <c r="BJ513" s="257" t="s">
        <v>1</v>
      </c>
      <c r="BK513" s="269" t="s">
        <v>20</v>
      </c>
      <c r="BL513" s="269" t="s">
        <v>102</v>
      </c>
      <c r="BM513" s="270" t="s">
        <v>3394</v>
      </c>
      <c r="BN513" s="269" t="s">
        <v>3395</v>
      </c>
      <c r="BO513" s="269" t="s">
        <v>3396</v>
      </c>
      <c r="BP513" s="269" t="s">
        <v>764</v>
      </c>
      <c r="BQ513" s="269" t="s">
        <v>228</v>
      </c>
      <c r="BR513" s="269" t="s">
        <v>765</v>
      </c>
      <c r="BS513" s="269" t="s">
        <v>766</v>
      </c>
      <c r="BT513" s="269" t="s">
        <v>764</v>
      </c>
      <c r="BU513" s="269" t="s">
        <v>1624</v>
      </c>
      <c r="BV513" s="269" t="s">
        <v>1625</v>
      </c>
    </row>
    <row r="514" spans="59:74" x14ac:dyDescent="0.25">
      <c r="BG514" s="84">
        <v>402</v>
      </c>
      <c r="BH514" s="272" t="s">
        <v>10</v>
      </c>
      <c r="BI514" s="268" t="s">
        <v>3393</v>
      </c>
      <c r="BJ514" s="257" t="s">
        <v>1</v>
      </c>
      <c r="BK514" s="269" t="s">
        <v>20</v>
      </c>
      <c r="BL514" s="269" t="s">
        <v>102</v>
      </c>
      <c r="BM514" s="270" t="s">
        <v>3397</v>
      </c>
      <c r="BN514" s="269" t="s">
        <v>3398</v>
      </c>
      <c r="BO514" s="269" t="s">
        <v>3399</v>
      </c>
      <c r="BP514" s="269" t="s">
        <v>764</v>
      </c>
      <c r="BQ514" s="269" t="s">
        <v>228</v>
      </c>
      <c r="BR514" s="269" t="s">
        <v>765</v>
      </c>
      <c r="BS514" s="269" t="s">
        <v>766</v>
      </c>
      <c r="BT514" s="269" t="s">
        <v>764</v>
      </c>
      <c r="BU514" s="269" t="s">
        <v>1624</v>
      </c>
      <c r="BV514" s="269" t="s">
        <v>1625</v>
      </c>
    </row>
    <row r="515" spans="59:74" x14ac:dyDescent="0.25">
      <c r="BG515" s="84">
        <v>403</v>
      </c>
      <c r="BH515" s="272" t="s">
        <v>10</v>
      </c>
      <c r="BI515" s="268" t="s">
        <v>3393</v>
      </c>
      <c r="BJ515" s="257" t="s">
        <v>1</v>
      </c>
      <c r="BK515" s="269" t="s">
        <v>20</v>
      </c>
      <c r="BL515" s="269" t="s">
        <v>102</v>
      </c>
      <c r="BM515" s="270" t="s">
        <v>3400</v>
      </c>
      <c r="BN515" s="269" t="s">
        <v>3401</v>
      </c>
      <c r="BO515" s="269" t="s">
        <v>3402</v>
      </c>
      <c r="BP515" s="269" t="s">
        <v>764</v>
      </c>
      <c r="BQ515" s="269" t="s">
        <v>228</v>
      </c>
      <c r="BR515" s="269" t="s">
        <v>765</v>
      </c>
      <c r="BS515" s="269" t="s">
        <v>766</v>
      </c>
      <c r="BT515" s="269" t="s">
        <v>764</v>
      </c>
      <c r="BU515" s="269" t="s">
        <v>1624</v>
      </c>
      <c r="BV515" s="269" t="s">
        <v>1625</v>
      </c>
    </row>
    <row r="516" spans="59:74" x14ac:dyDescent="0.25">
      <c r="BG516" s="84">
        <v>404</v>
      </c>
      <c r="BH516" s="272" t="s">
        <v>10</v>
      </c>
      <c r="BI516" s="268" t="s">
        <v>3393</v>
      </c>
      <c r="BJ516" s="257" t="s">
        <v>1</v>
      </c>
      <c r="BK516" s="269" t="s">
        <v>20</v>
      </c>
      <c r="BL516" s="269" t="s">
        <v>102</v>
      </c>
      <c r="BM516" s="270" t="s">
        <v>3403</v>
      </c>
      <c r="BN516" s="269" t="s">
        <v>3404</v>
      </c>
      <c r="BO516" s="269" t="s">
        <v>3405</v>
      </c>
      <c r="BP516" s="269" t="s">
        <v>764</v>
      </c>
      <c r="BQ516" s="269" t="s">
        <v>228</v>
      </c>
      <c r="BR516" s="269" t="s">
        <v>765</v>
      </c>
      <c r="BS516" s="269" t="s">
        <v>766</v>
      </c>
      <c r="BT516" s="269" t="s">
        <v>764</v>
      </c>
      <c r="BU516" s="269" t="s">
        <v>1624</v>
      </c>
      <c r="BV516" s="269" t="s">
        <v>1625</v>
      </c>
    </row>
    <row r="517" spans="59:74" x14ac:dyDescent="0.25">
      <c r="BG517" s="84">
        <v>405</v>
      </c>
      <c r="BH517" s="272" t="s">
        <v>10</v>
      </c>
      <c r="BI517" s="268" t="s">
        <v>3393</v>
      </c>
      <c r="BJ517" s="257" t="s">
        <v>1</v>
      </c>
      <c r="BK517" s="269" t="s">
        <v>20</v>
      </c>
      <c r="BL517" s="269" t="s">
        <v>102</v>
      </c>
      <c r="BM517" s="270" t="s">
        <v>3406</v>
      </c>
      <c r="BN517" s="269" t="s">
        <v>3407</v>
      </c>
      <c r="BO517" s="269" t="s">
        <v>3408</v>
      </c>
      <c r="BP517" s="269" t="s">
        <v>764</v>
      </c>
      <c r="BQ517" s="269" t="s">
        <v>228</v>
      </c>
      <c r="BR517" s="269" t="s">
        <v>765</v>
      </c>
      <c r="BS517" s="269" t="s">
        <v>766</v>
      </c>
      <c r="BT517" s="269" t="s">
        <v>764</v>
      </c>
      <c r="BU517" s="269" t="s">
        <v>1624</v>
      </c>
      <c r="BV517" s="269" t="s">
        <v>1625</v>
      </c>
    </row>
    <row r="518" spans="59:74" x14ac:dyDescent="0.25">
      <c r="BG518" s="84">
        <v>406</v>
      </c>
      <c r="BH518" s="272" t="s">
        <v>10</v>
      </c>
      <c r="BI518" s="268" t="s">
        <v>3393</v>
      </c>
      <c r="BJ518" s="257" t="s">
        <v>1</v>
      </c>
      <c r="BK518" s="269" t="s">
        <v>20</v>
      </c>
      <c r="BL518" s="269" t="s">
        <v>102</v>
      </c>
      <c r="BM518" s="270" t="s">
        <v>3409</v>
      </c>
      <c r="BN518" s="269" t="s">
        <v>3410</v>
      </c>
      <c r="BO518" s="269" t="s">
        <v>3411</v>
      </c>
      <c r="BP518" s="269" t="s">
        <v>764</v>
      </c>
      <c r="BQ518" s="269" t="s">
        <v>228</v>
      </c>
      <c r="BR518" s="269" t="s">
        <v>765</v>
      </c>
      <c r="BS518" s="269" t="s">
        <v>766</v>
      </c>
      <c r="BT518" s="269" t="s">
        <v>764</v>
      </c>
      <c r="BU518" s="269" t="s">
        <v>1624</v>
      </c>
      <c r="BV518" s="269" t="s">
        <v>1625</v>
      </c>
    </row>
    <row r="519" spans="59:74" x14ac:dyDescent="0.25">
      <c r="BG519" s="84">
        <v>407</v>
      </c>
      <c r="BH519" s="272" t="s">
        <v>10</v>
      </c>
      <c r="BI519" s="268" t="s">
        <v>3393</v>
      </c>
      <c r="BJ519" s="257" t="s">
        <v>1</v>
      </c>
      <c r="BK519" s="269" t="s">
        <v>20</v>
      </c>
      <c r="BL519" s="269" t="s">
        <v>102</v>
      </c>
      <c r="BM519" s="270" t="s">
        <v>3412</v>
      </c>
      <c r="BN519" s="269" t="s">
        <v>3413</v>
      </c>
      <c r="BO519" s="269" t="s">
        <v>3414</v>
      </c>
      <c r="BP519" s="269" t="s">
        <v>764</v>
      </c>
      <c r="BQ519" s="269" t="s">
        <v>228</v>
      </c>
      <c r="BR519" s="269" t="s">
        <v>765</v>
      </c>
      <c r="BS519" s="269" t="s">
        <v>766</v>
      </c>
      <c r="BT519" s="269" t="s">
        <v>764</v>
      </c>
      <c r="BU519" s="269" t="s">
        <v>1624</v>
      </c>
      <c r="BV519" s="269" t="s">
        <v>1625</v>
      </c>
    </row>
    <row r="520" spans="59:74" x14ac:dyDescent="0.25">
      <c r="BG520" s="84">
        <v>408</v>
      </c>
      <c r="BH520" s="272" t="s">
        <v>10</v>
      </c>
      <c r="BI520" s="268" t="s">
        <v>3393</v>
      </c>
      <c r="BJ520" s="257" t="s">
        <v>1</v>
      </c>
      <c r="BK520" s="269" t="s">
        <v>20</v>
      </c>
      <c r="BL520" s="269" t="s">
        <v>102</v>
      </c>
      <c r="BM520" s="270" t="s">
        <v>3415</v>
      </c>
      <c r="BN520" s="269" t="s">
        <v>3416</v>
      </c>
      <c r="BO520" s="269" t="s">
        <v>3417</v>
      </c>
      <c r="BP520" s="269" t="s">
        <v>764</v>
      </c>
      <c r="BQ520" s="269" t="s">
        <v>228</v>
      </c>
      <c r="BR520" s="269" t="s">
        <v>765</v>
      </c>
      <c r="BS520" s="269" t="s">
        <v>766</v>
      </c>
      <c r="BT520" s="269" t="s">
        <v>764</v>
      </c>
      <c r="BU520" s="269" t="s">
        <v>1624</v>
      </c>
      <c r="BV520" s="269" t="s">
        <v>1625</v>
      </c>
    </row>
    <row r="521" spans="59:74" x14ac:dyDescent="0.25">
      <c r="BG521" s="84">
        <v>409</v>
      </c>
      <c r="BH521" s="272" t="s">
        <v>10</v>
      </c>
      <c r="BI521" s="268" t="s">
        <v>3393</v>
      </c>
      <c r="BJ521" s="257" t="s">
        <v>1</v>
      </c>
      <c r="BK521" s="269" t="s">
        <v>20</v>
      </c>
      <c r="BL521" s="269" t="s">
        <v>102</v>
      </c>
      <c r="BM521" s="270" t="s">
        <v>3418</v>
      </c>
      <c r="BN521" s="269" t="s">
        <v>3419</v>
      </c>
      <c r="BO521" s="269" t="s">
        <v>3420</v>
      </c>
      <c r="BP521" s="269" t="s">
        <v>764</v>
      </c>
      <c r="BQ521" s="269" t="s">
        <v>228</v>
      </c>
      <c r="BR521" s="269" t="s">
        <v>765</v>
      </c>
      <c r="BS521" s="269" t="s">
        <v>766</v>
      </c>
      <c r="BT521" s="269" t="s">
        <v>764</v>
      </c>
      <c r="BU521" s="269" t="s">
        <v>1624</v>
      </c>
      <c r="BV521" s="269" t="s">
        <v>1625</v>
      </c>
    </row>
    <row r="522" spans="59:74" x14ac:dyDescent="0.25">
      <c r="BG522" s="84">
        <v>410</v>
      </c>
      <c r="BH522" s="272" t="s">
        <v>10</v>
      </c>
      <c r="BI522" s="268" t="s">
        <v>3393</v>
      </c>
      <c r="BJ522" s="257" t="s">
        <v>1</v>
      </c>
      <c r="BK522" s="269" t="s">
        <v>20</v>
      </c>
      <c r="BL522" s="269" t="s">
        <v>102</v>
      </c>
      <c r="BM522" s="270" t="s">
        <v>3421</v>
      </c>
      <c r="BN522" s="269" t="s">
        <v>3422</v>
      </c>
      <c r="BO522" s="269" t="s">
        <v>3423</v>
      </c>
      <c r="BP522" s="269" t="s">
        <v>764</v>
      </c>
      <c r="BQ522" s="269" t="s">
        <v>228</v>
      </c>
      <c r="BR522" s="269" t="s">
        <v>765</v>
      </c>
      <c r="BS522" s="269" t="s">
        <v>766</v>
      </c>
      <c r="BT522" s="269" t="s">
        <v>764</v>
      </c>
      <c r="BU522" s="269" t="s">
        <v>1624</v>
      </c>
      <c r="BV522" s="269" t="s">
        <v>1625</v>
      </c>
    </row>
    <row r="523" spans="59:74" x14ac:dyDescent="0.25">
      <c r="BG523" s="84">
        <v>411</v>
      </c>
      <c r="BH523" s="272" t="s">
        <v>10</v>
      </c>
      <c r="BI523" s="268" t="s">
        <v>3393</v>
      </c>
      <c r="BJ523" s="257" t="s">
        <v>4</v>
      </c>
      <c r="BK523" s="269" t="s">
        <v>20</v>
      </c>
      <c r="BL523" s="269" t="s">
        <v>102</v>
      </c>
      <c r="BM523" s="270" t="s">
        <v>3424</v>
      </c>
      <c r="BN523" s="269" t="s">
        <v>3425</v>
      </c>
      <c r="BO523" s="269" t="s">
        <v>3426</v>
      </c>
      <c r="BP523" s="269" t="s">
        <v>764</v>
      </c>
      <c r="BQ523" s="269" t="s">
        <v>228</v>
      </c>
      <c r="BR523" s="269" t="s">
        <v>765</v>
      </c>
      <c r="BS523" s="269" t="s">
        <v>766</v>
      </c>
      <c r="BT523" s="269" t="s">
        <v>764</v>
      </c>
      <c r="BU523" s="269" t="s">
        <v>1624</v>
      </c>
      <c r="BV523" s="269" t="s">
        <v>1625</v>
      </c>
    </row>
    <row r="524" spans="59:74" x14ac:dyDescent="0.25">
      <c r="BG524" s="84">
        <v>412</v>
      </c>
      <c r="BH524" s="272" t="s">
        <v>10</v>
      </c>
      <c r="BI524" s="268" t="s">
        <v>3393</v>
      </c>
      <c r="BJ524" s="257" t="s">
        <v>4</v>
      </c>
      <c r="BK524" s="269" t="s">
        <v>20</v>
      </c>
      <c r="BL524" s="269" t="s">
        <v>102</v>
      </c>
      <c r="BM524" s="270" t="s">
        <v>3427</v>
      </c>
      <c r="BN524" s="269" t="s">
        <v>3428</v>
      </c>
      <c r="BO524" s="269" t="s">
        <v>3429</v>
      </c>
      <c r="BP524" s="269" t="s">
        <v>764</v>
      </c>
      <c r="BQ524" s="269" t="s">
        <v>228</v>
      </c>
      <c r="BR524" s="269" t="s">
        <v>765</v>
      </c>
      <c r="BS524" s="269" t="s">
        <v>766</v>
      </c>
      <c r="BT524" s="269" t="s">
        <v>764</v>
      </c>
      <c r="BU524" s="269" t="s">
        <v>1624</v>
      </c>
      <c r="BV524" s="269" t="s">
        <v>1625</v>
      </c>
    </row>
    <row r="525" spans="59:74" x14ac:dyDescent="0.25">
      <c r="BG525" s="84">
        <v>413</v>
      </c>
      <c r="BH525" s="272" t="s">
        <v>10</v>
      </c>
      <c r="BI525" s="268" t="s">
        <v>3393</v>
      </c>
      <c r="BJ525" s="257" t="s">
        <v>4</v>
      </c>
      <c r="BK525" s="269" t="s">
        <v>20</v>
      </c>
      <c r="BL525" s="269" t="s">
        <v>102</v>
      </c>
      <c r="BM525" s="270" t="s">
        <v>3430</v>
      </c>
      <c r="BN525" s="269" t="s">
        <v>3431</v>
      </c>
      <c r="BO525" s="269" t="s">
        <v>3432</v>
      </c>
      <c r="BP525" s="269" t="s">
        <v>764</v>
      </c>
      <c r="BQ525" s="269" t="s">
        <v>228</v>
      </c>
      <c r="BR525" s="269" t="s">
        <v>765</v>
      </c>
      <c r="BS525" s="269" t="s">
        <v>766</v>
      </c>
      <c r="BT525" s="269" t="s">
        <v>764</v>
      </c>
      <c r="BU525" s="269" t="s">
        <v>1624</v>
      </c>
      <c r="BV525" s="269" t="s">
        <v>1625</v>
      </c>
    </row>
    <row r="526" spans="59:74" x14ac:dyDescent="0.25">
      <c r="BG526" s="84">
        <v>414</v>
      </c>
      <c r="BH526" s="272" t="s">
        <v>10</v>
      </c>
      <c r="BI526" s="268" t="s">
        <v>3393</v>
      </c>
      <c r="BJ526" s="257" t="s">
        <v>4</v>
      </c>
      <c r="BK526" s="269" t="s">
        <v>20</v>
      </c>
      <c r="BL526" s="269" t="s">
        <v>102</v>
      </c>
      <c r="BM526" s="270" t="s">
        <v>3433</v>
      </c>
      <c r="BN526" s="269" t="s">
        <v>3434</v>
      </c>
      <c r="BO526" s="269" t="s">
        <v>3435</v>
      </c>
      <c r="BP526" s="269" t="s">
        <v>764</v>
      </c>
      <c r="BQ526" s="269" t="s">
        <v>228</v>
      </c>
      <c r="BR526" s="269" t="s">
        <v>765</v>
      </c>
      <c r="BS526" s="269" t="s">
        <v>766</v>
      </c>
      <c r="BT526" s="269" t="s">
        <v>764</v>
      </c>
      <c r="BU526" s="269" t="s">
        <v>1624</v>
      </c>
      <c r="BV526" s="269" t="s">
        <v>1625</v>
      </c>
    </row>
    <row r="527" spans="59:74" x14ac:dyDescent="0.25">
      <c r="BG527" s="84">
        <v>415</v>
      </c>
      <c r="BH527" s="272" t="s">
        <v>10</v>
      </c>
      <c r="BI527" s="268" t="s">
        <v>3393</v>
      </c>
      <c r="BJ527" s="257" t="s">
        <v>4</v>
      </c>
      <c r="BK527" s="269" t="s">
        <v>20</v>
      </c>
      <c r="BL527" s="269" t="s">
        <v>102</v>
      </c>
      <c r="BM527" s="270" t="s">
        <v>3436</v>
      </c>
      <c r="BN527" s="269" t="s">
        <v>3437</v>
      </c>
      <c r="BO527" s="269" t="s">
        <v>3438</v>
      </c>
      <c r="BP527" s="269" t="s">
        <v>764</v>
      </c>
      <c r="BQ527" s="269" t="s">
        <v>228</v>
      </c>
      <c r="BR527" s="269" t="s">
        <v>765</v>
      </c>
      <c r="BS527" s="269" t="s">
        <v>766</v>
      </c>
      <c r="BT527" s="269" t="s">
        <v>764</v>
      </c>
      <c r="BU527" s="269" t="s">
        <v>1624</v>
      </c>
      <c r="BV527" s="269" t="s">
        <v>1625</v>
      </c>
    </row>
    <row r="528" spans="59:74" x14ac:dyDescent="0.25">
      <c r="BG528" s="84">
        <v>416</v>
      </c>
      <c r="BH528" s="272" t="s">
        <v>10</v>
      </c>
      <c r="BI528" s="268" t="s">
        <v>3393</v>
      </c>
      <c r="BJ528" s="257" t="s">
        <v>4</v>
      </c>
      <c r="BK528" s="269" t="s">
        <v>20</v>
      </c>
      <c r="BL528" s="269" t="s">
        <v>102</v>
      </c>
      <c r="BM528" s="270" t="s">
        <v>3439</v>
      </c>
      <c r="BN528" s="269" t="s">
        <v>3440</v>
      </c>
      <c r="BO528" s="269" t="s">
        <v>3441</v>
      </c>
      <c r="BP528" s="269" t="s">
        <v>764</v>
      </c>
      <c r="BQ528" s="269" t="s">
        <v>228</v>
      </c>
      <c r="BR528" s="269" t="s">
        <v>765</v>
      </c>
      <c r="BS528" s="269" t="s">
        <v>766</v>
      </c>
      <c r="BT528" s="269" t="s">
        <v>764</v>
      </c>
      <c r="BU528" s="269" t="s">
        <v>1624</v>
      </c>
      <c r="BV528" s="269" t="s">
        <v>1625</v>
      </c>
    </row>
    <row r="529" spans="59:74" x14ac:dyDescent="0.25">
      <c r="BG529" s="84">
        <v>417</v>
      </c>
      <c r="BH529" s="272" t="s">
        <v>10</v>
      </c>
      <c r="BI529" s="268" t="s">
        <v>3393</v>
      </c>
      <c r="BJ529" s="257" t="s">
        <v>4</v>
      </c>
      <c r="BK529" s="269" t="s">
        <v>20</v>
      </c>
      <c r="BL529" s="269" t="s">
        <v>102</v>
      </c>
      <c r="BM529" s="270" t="s">
        <v>3442</v>
      </c>
      <c r="BN529" s="269" t="s">
        <v>3443</v>
      </c>
      <c r="BO529" s="269" t="s">
        <v>3444</v>
      </c>
      <c r="BP529" s="269" t="s">
        <v>764</v>
      </c>
      <c r="BQ529" s="269" t="s">
        <v>228</v>
      </c>
      <c r="BR529" s="269" t="s">
        <v>765</v>
      </c>
      <c r="BS529" s="269" t="s">
        <v>766</v>
      </c>
      <c r="BT529" s="269" t="s">
        <v>764</v>
      </c>
      <c r="BU529" s="269" t="s">
        <v>1624</v>
      </c>
      <c r="BV529" s="269" t="s">
        <v>1625</v>
      </c>
    </row>
    <row r="530" spans="59:74" x14ac:dyDescent="0.25">
      <c r="BG530" s="84">
        <v>418</v>
      </c>
      <c r="BH530" s="272" t="s">
        <v>10</v>
      </c>
      <c r="BI530" s="268" t="s">
        <v>3393</v>
      </c>
      <c r="BJ530" s="257" t="s">
        <v>4</v>
      </c>
      <c r="BK530" s="269" t="s">
        <v>20</v>
      </c>
      <c r="BL530" s="269" t="s">
        <v>102</v>
      </c>
      <c r="BM530" s="270" t="s">
        <v>3445</v>
      </c>
      <c r="BN530" s="269" t="s">
        <v>3446</v>
      </c>
      <c r="BO530" s="269" t="s">
        <v>3447</v>
      </c>
      <c r="BP530" s="269" t="s">
        <v>764</v>
      </c>
      <c r="BQ530" s="269" t="s">
        <v>228</v>
      </c>
      <c r="BR530" s="269" t="s">
        <v>765</v>
      </c>
      <c r="BS530" s="269" t="s">
        <v>766</v>
      </c>
      <c r="BT530" s="269" t="s">
        <v>764</v>
      </c>
      <c r="BU530" s="269" t="s">
        <v>1624</v>
      </c>
      <c r="BV530" s="269" t="s">
        <v>1625</v>
      </c>
    </row>
    <row r="531" spans="59:74" x14ac:dyDescent="0.25">
      <c r="BG531" s="84">
        <v>419</v>
      </c>
      <c r="BH531" s="272" t="s">
        <v>10</v>
      </c>
      <c r="BI531" s="268" t="s">
        <v>3393</v>
      </c>
      <c r="BJ531" s="257" t="s">
        <v>4</v>
      </c>
      <c r="BK531" s="269" t="s">
        <v>20</v>
      </c>
      <c r="BL531" s="269" t="s">
        <v>102</v>
      </c>
      <c r="BM531" s="270" t="s">
        <v>3448</v>
      </c>
      <c r="BN531" s="269" t="s">
        <v>3449</v>
      </c>
      <c r="BO531" s="269" t="s">
        <v>3450</v>
      </c>
      <c r="BP531" s="269" t="s">
        <v>764</v>
      </c>
      <c r="BQ531" s="269" t="s">
        <v>228</v>
      </c>
      <c r="BR531" s="269" t="s">
        <v>765</v>
      </c>
      <c r="BS531" s="269" t="s">
        <v>766</v>
      </c>
      <c r="BT531" s="269" t="s">
        <v>764</v>
      </c>
      <c r="BU531" s="269" t="s">
        <v>1624</v>
      </c>
      <c r="BV531" s="269" t="s">
        <v>1625</v>
      </c>
    </row>
    <row r="532" spans="59:74" x14ac:dyDescent="0.25">
      <c r="BG532" s="84">
        <v>420</v>
      </c>
      <c r="BH532" s="272" t="s">
        <v>10</v>
      </c>
      <c r="BI532" s="268" t="s">
        <v>3393</v>
      </c>
      <c r="BJ532" s="257" t="s">
        <v>4</v>
      </c>
      <c r="BK532" s="269" t="s">
        <v>20</v>
      </c>
      <c r="BL532" s="269" t="s">
        <v>102</v>
      </c>
      <c r="BM532" s="270" t="s">
        <v>3451</v>
      </c>
      <c r="BN532" s="269" t="s">
        <v>3452</v>
      </c>
      <c r="BO532" s="269" t="s">
        <v>3453</v>
      </c>
      <c r="BP532" s="269" t="s">
        <v>764</v>
      </c>
      <c r="BQ532" s="269" t="s">
        <v>228</v>
      </c>
      <c r="BR532" s="269" t="s">
        <v>765</v>
      </c>
      <c r="BS532" s="269" t="s">
        <v>766</v>
      </c>
      <c r="BT532" s="269" t="s">
        <v>764</v>
      </c>
      <c r="BU532" s="269" t="s">
        <v>1624</v>
      </c>
      <c r="BV532" s="269" t="s">
        <v>1625</v>
      </c>
    </row>
    <row r="533" spans="59:74" x14ac:dyDescent="0.25">
      <c r="BG533" s="84">
        <v>421</v>
      </c>
      <c r="BH533" s="272" t="s">
        <v>10</v>
      </c>
      <c r="BI533" s="268" t="s">
        <v>3393</v>
      </c>
      <c r="BJ533" s="257" t="s">
        <v>1</v>
      </c>
      <c r="BK533" s="269" t="s">
        <v>114</v>
      </c>
      <c r="BL533" s="269" t="s">
        <v>102</v>
      </c>
      <c r="BM533" s="270" t="s">
        <v>3454</v>
      </c>
      <c r="BN533" s="269" t="s">
        <v>3455</v>
      </c>
      <c r="BO533" s="269" t="s">
        <v>3456</v>
      </c>
      <c r="BP533" s="269" t="s">
        <v>767</v>
      </c>
      <c r="BQ533" s="269" t="s">
        <v>299</v>
      </c>
      <c r="BR533" s="269" t="s">
        <v>768</v>
      </c>
      <c r="BS533" s="269" t="s">
        <v>769</v>
      </c>
      <c r="BT533" s="269" t="s">
        <v>767</v>
      </c>
      <c r="BU533" s="269" t="s">
        <v>1626</v>
      </c>
      <c r="BV533" s="269" t="s">
        <v>1627</v>
      </c>
    </row>
    <row r="534" spans="59:74" x14ac:dyDescent="0.25">
      <c r="BG534" s="84">
        <v>422</v>
      </c>
      <c r="BH534" s="272" t="s">
        <v>10</v>
      </c>
      <c r="BI534" s="268" t="s">
        <v>3393</v>
      </c>
      <c r="BJ534" s="257" t="s">
        <v>1</v>
      </c>
      <c r="BK534" s="269" t="s">
        <v>114</v>
      </c>
      <c r="BL534" s="269" t="s">
        <v>102</v>
      </c>
      <c r="BM534" s="270" t="s">
        <v>3457</v>
      </c>
      <c r="BN534" s="269" t="s">
        <v>3458</v>
      </c>
      <c r="BO534" s="269" t="s">
        <v>3459</v>
      </c>
      <c r="BP534" s="269" t="s">
        <v>767</v>
      </c>
      <c r="BQ534" s="269" t="s">
        <v>299</v>
      </c>
      <c r="BR534" s="269" t="s">
        <v>768</v>
      </c>
      <c r="BS534" s="269" t="s">
        <v>769</v>
      </c>
      <c r="BT534" s="269" t="s">
        <v>767</v>
      </c>
      <c r="BU534" s="269" t="s">
        <v>1626</v>
      </c>
      <c r="BV534" s="269" t="s">
        <v>1627</v>
      </c>
    </row>
    <row r="535" spans="59:74" x14ac:dyDescent="0.25">
      <c r="BG535" s="84">
        <v>423</v>
      </c>
      <c r="BH535" s="272" t="s">
        <v>10</v>
      </c>
      <c r="BI535" s="268" t="s">
        <v>3393</v>
      </c>
      <c r="BJ535" s="257" t="s">
        <v>1</v>
      </c>
      <c r="BK535" s="269" t="s">
        <v>114</v>
      </c>
      <c r="BL535" s="269" t="s">
        <v>102</v>
      </c>
      <c r="BM535" s="270" t="s">
        <v>3460</v>
      </c>
      <c r="BN535" s="269" t="s">
        <v>3461</v>
      </c>
      <c r="BO535" s="269" t="s">
        <v>3462</v>
      </c>
      <c r="BP535" s="269" t="s">
        <v>767</v>
      </c>
      <c r="BQ535" s="269" t="s">
        <v>299</v>
      </c>
      <c r="BR535" s="269" t="s">
        <v>768</v>
      </c>
      <c r="BS535" s="269" t="s">
        <v>769</v>
      </c>
      <c r="BT535" s="269" t="s">
        <v>767</v>
      </c>
      <c r="BU535" s="269" t="s">
        <v>1626</v>
      </c>
      <c r="BV535" s="269" t="s">
        <v>1627</v>
      </c>
    </row>
    <row r="536" spans="59:74" x14ac:dyDescent="0.25">
      <c r="BG536" s="84">
        <v>424</v>
      </c>
      <c r="BH536" s="272" t="s">
        <v>10</v>
      </c>
      <c r="BI536" s="268" t="s">
        <v>3393</v>
      </c>
      <c r="BJ536" s="257" t="s">
        <v>1</v>
      </c>
      <c r="BK536" s="269" t="s">
        <v>114</v>
      </c>
      <c r="BL536" s="269" t="s">
        <v>102</v>
      </c>
      <c r="BM536" s="270" t="s">
        <v>3463</v>
      </c>
      <c r="BN536" s="269" t="s">
        <v>3464</v>
      </c>
      <c r="BO536" s="269" t="s">
        <v>3465</v>
      </c>
      <c r="BP536" s="269" t="s">
        <v>767</v>
      </c>
      <c r="BQ536" s="269" t="s">
        <v>299</v>
      </c>
      <c r="BR536" s="269" t="s">
        <v>768</v>
      </c>
      <c r="BS536" s="269" t="s">
        <v>769</v>
      </c>
      <c r="BT536" s="269" t="s">
        <v>767</v>
      </c>
      <c r="BU536" s="269" t="s">
        <v>1626</v>
      </c>
      <c r="BV536" s="269" t="s">
        <v>1627</v>
      </c>
    </row>
    <row r="537" spans="59:74" x14ac:dyDescent="0.25">
      <c r="BG537" s="84">
        <v>425</v>
      </c>
      <c r="BH537" s="272" t="s">
        <v>10</v>
      </c>
      <c r="BI537" s="268" t="s">
        <v>3393</v>
      </c>
      <c r="BJ537" s="257" t="s">
        <v>1</v>
      </c>
      <c r="BK537" s="269" t="s">
        <v>114</v>
      </c>
      <c r="BL537" s="269" t="s">
        <v>102</v>
      </c>
      <c r="BM537" s="270" t="s">
        <v>3466</v>
      </c>
      <c r="BN537" s="269" t="s">
        <v>3467</v>
      </c>
      <c r="BO537" s="269" t="s">
        <v>3468</v>
      </c>
      <c r="BP537" s="269" t="s">
        <v>767</v>
      </c>
      <c r="BQ537" s="269" t="s">
        <v>299</v>
      </c>
      <c r="BR537" s="269" t="s">
        <v>768</v>
      </c>
      <c r="BS537" s="269" t="s">
        <v>769</v>
      </c>
      <c r="BT537" s="269" t="s">
        <v>767</v>
      </c>
      <c r="BU537" s="269" t="s">
        <v>1626</v>
      </c>
      <c r="BV537" s="269" t="s">
        <v>1627</v>
      </c>
    </row>
    <row r="538" spans="59:74" x14ac:dyDescent="0.25">
      <c r="BG538" s="84">
        <v>426</v>
      </c>
      <c r="BH538" s="272" t="s">
        <v>10</v>
      </c>
      <c r="BI538" s="268" t="s">
        <v>3393</v>
      </c>
      <c r="BJ538" s="257" t="s">
        <v>1</v>
      </c>
      <c r="BK538" s="269" t="s">
        <v>114</v>
      </c>
      <c r="BL538" s="269" t="s">
        <v>102</v>
      </c>
      <c r="BM538" s="270" t="s">
        <v>3469</v>
      </c>
      <c r="BN538" s="269" t="s">
        <v>3470</v>
      </c>
      <c r="BO538" s="269" t="s">
        <v>3471</v>
      </c>
      <c r="BP538" s="269" t="s">
        <v>767</v>
      </c>
      <c r="BQ538" s="269" t="s">
        <v>299</v>
      </c>
      <c r="BR538" s="269" t="s">
        <v>768</v>
      </c>
      <c r="BS538" s="269" t="s">
        <v>769</v>
      </c>
      <c r="BT538" s="269" t="s">
        <v>767</v>
      </c>
      <c r="BU538" s="269" t="s">
        <v>1626</v>
      </c>
      <c r="BV538" s="269" t="s">
        <v>1627</v>
      </c>
    </row>
    <row r="539" spans="59:74" x14ac:dyDescent="0.25">
      <c r="BG539" s="84">
        <v>427</v>
      </c>
      <c r="BH539" s="272" t="s">
        <v>10</v>
      </c>
      <c r="BI539" s="268" t="s">
        <v>3393</v>
      </c>
      <c r="BJ539" s="257" t="s">
        <v>1</v>
      </c>
      <c r="BK539" s="269" t="s">
        <v>114</v>
      </c>
      <c r="BL539" s="269" t="s">
        <v>102</v>
      </c>
      <c r="BM539" s="270" t="s">
        <v>3472</v>
      </c>
      <c r="BN539" s="269" t="s">
        <v>3473</v>
      </c>
      <c r="BO539" s="269" t="s">
        <v>3474</v>
      </c>
      <c r="BP539" s="269" t="s">
        <v>767</v>
      </c>
      <c r="BQ539" s="269" t="s">
        <v>299</v>
      </c>
      <c r="BR539" s="269" t="s">
        <v>768</v>
      </c>
      <c r="BS539" s="269" t="s">
        <v>769</v>
      </c>
      <c r="BT539" s="269" t="s">
        <v>767</v>
      </c>
      <c r="BU539" s="269" t="s">
        <v>1626</v>
      </c>
      <c r="BV539" s="269" t="s">
        <v>1627</v>
      </c>
    </row>
    <row r="540" spans="59:74" x14ac:dyDescent="0.25">
      <c r="BG540" s="84">
        <v>428</v>
      </c>
      <c r="BH540" s="272" t="s">
        <v>10</v>
      </c>
      <c r="BI540" s="268" t="s">
        <v>3393</v>
      </c>
      <c r="BJ540" s="257" t="s">
        <v>1</v>
      </c>
      <c r="BK540" s="269" t="s">
        <v>114</v>
      </c>
      <c r="BL540" s="269" t="s">
        <v>102</v>
      </c>
      <c r="BM540" s="270" t="s">
        <v>3475</v>
      </c>
      <c r="BN540" s="269" t="s">
        <v>3476</v>
      </c>
      <c r="BO540" s="269" t="s">
        <v>3477</v>
      </c>
      <c r="BP540" s="269" t="s">
        <v>767</v>
      </c>
      <c r="BQ540" s="269" t="s">
        <v>299</v>
      </c>
      <c r="BR540" s="269" t="s">
        <v>768</v>
      </c>
      <c r="BS540" s="269" t="s">
        <v>769</v>
      </c>
      <c r="BT540" s="269" t="s">
        <v>767</v>
      </c>
      <c r="BU540" s="269" t="s">
        <v>1626</v>
      </c>
      <c r="BV540" s="269" t="s">
        <v>1627</v>
      </c>
    </row>
    <row r="541" spans="59:74" x14ac:dyDescent="0.25">
      <c r="BG541" s="84">
        <v>429</v>
      </c>
      <c r="BH541" s="272" t="s">
        <v>10</v>
      </c>
      <c r="BI541" s="268" t="s">
        <v>3393</v>
      </c>
      <c r="BJ541" s="257" t="s">
        <v>1</v>
      </c>
      <c r="BK541" s="269" t="s">
        <v>114</v>
      </c>
      <c r="BL541" s="269" t="s">
        <v>102</v>
      </c>
      <c r="BM541" s="270" t="s">
        <v>3478</v>
      </c>
      <c r="BN541" s="269" t="s">
        <v>3479</v>
      </c>
      <c r="BO541" s="269" t="s">
        <v>3480</v>
      </c>
      <c r="BP541" s="269" t="s">
        <v>767</v>
      </c>
      <c r="BQ541" s="269" t="s">
        <v>299</v>
      </c>
      <c r="BR541" s="269" t="s">
        <v>768</v>
      </c>
      <c r="BS541" s="269" t="s">
        <v>769</v>
      </c>
      <c r="BT541" s="269" t="s">
        <v>767</v>
      </c>
      <c r="BU541" s="269" t="s">
        <v>1626</v>
      </c>
      <c r="BV541" s="269" t="s">
        <v>1627</v>
      </c>
    </row>
    <row r="542" spans="59:74" x14ac:dyDescent="0.25">
      <c r="BG542" s="84">
        <v>430</v>
      </c>
      <c r="BH542" s="272" t="s">
        <v>10</v>
      </c>
      <c r="BI542" s="268" t="s">
        <v>3393</v>
      </c>
      <c r="BJ542" s="257" t="s">
        <v>1</v>
      </c>
      <c r="BK542" s="269" t="s">
        <v>114</v>
      </c>
      <c r="BL542" s="269" t="s">
        <v>102</v>
      </c>
      <c r="BM542" s="270" t="s">
        <v>3481</v>
      </c>
      <c r="BN542" s="269" t="s">
        <v>3482</v>
      </c>
      <c r="BO542" s="269" t="s">
        <v>3483</v>
      </c>
      <c r="BP542" s="269" t="s">
        <v>767</v>
      </c>
      <c r="BQ542" s="269" t="s">
        <v>299</v>
      </c>
      <c r="BR542" s="269" t="s">
        <v>768</v>
      </c>
      <c r="BS542" s="269" t="s">
        <v>769</v>
      </c>
      <c r="BT542" s="269" t="s">
        <v>767</v>
      </c>
      <c r="BU542" s="269" t="s">
        <v>1626</v>
      </c>
      <c r="BV542" s="269" t="s">
        <v>1627</v>
      </c>
    </row>
    <row r="543" spans="59:74" x14ac:dyDescent="0.25">
      <c r="BG543" s="84">
        <v>431</v>
      </c>
      <c r="BH543" s="272" t="s">
        <v>10</v>
      </c>
      <c r="BI543" s="268" t="s">
        <v>3393</v>
      </c>
      <c r="BJ543" s="257" t="s">
        <v>4</v>
      </c>
      <c r="BK543" s="269" t="s">
        <v>114</v>
      </c>
      <c r="BL543" s="269" t="s">
        <v>102</v>
      </c>
      <c r="BM543" s="270" t="s">
        <v>3484</v>
      </c>
      <c r="BN543" s="269" t="s">
        <v>3485</v>
      </c>
      <c r="BO543" s="269" t="s">
        <v>3486</v>
      </c>
      <c r="BP543" s="269" t="s">
        <v>767</v>
      </c>
      <c r="BQ543" s="269" t="s">
        <v>299</v>
      </c>
      <c r="BR543" s="269" t="s">
        <v>768</v>
      </c>
      <c r="BS543" s="269" t="s">
        <v>769</v>
      </c>
      <c r="BT543" s="269" t="s">
        <v>767</v>
      </c>
      <c r="BU543" s="269" t="s">
        <v>1626</v>
      </c>
      <c r="BV543" s="269" t="s">
        <v>1627</v>
      </c>
    </row>
    <row r="544" spans="59:74" x14ac:dyDescent="0.25">
      <c r="BG544" s="84">
        <v>432</v>
      </c>
      <c r="BH544" s="272" t="s">
        <v>10</v>
      </c>
      <c r="BI544" s="268" t="s">
        <v>3393</v>
      </c>
      <c r="BJ544" s="257" t="s">
        <v>4</v>
      </c>
      <c r="BK544" s="269" t="s">
        <v>114</v>
      </c>
      <c r="BL544" s="269" t="s">
        <v>102</v>
      </c>
      <c r="BM544" s="270" t="s">
        <v>3487</v>
      </c>
      <c r="BN544" s="269" t="s">
        <v>3488</v>
      </c>
      <c r="BO544" s="269" t="s">
        <v>3489</v>
      </c>
      <c r="BP544" s="269" t="s">
        <v>767</v>
      </c>
      <c r="BQ544" s="269" t="s">
        <v>299</v>
      </c>
      <c r="BR544" s="269" t="s">
        <v>768</v>
      </c>
      <c r="BS544" s="269" t="s">
        <v>769</v>
      </c>
      <c r="BT544" s="269" t="s">
        <v>767</v>
      </c>
      <c r="BU544" s="269" t="s">
        <v>1626</v>
      </c>
      <c r="BV544" s="269" t="s">
        <v>1627</v>
      </c>
    </row>
    <row r="545" spans="59:74" x14ac:dyDescent="0.25">
      <c r="BG545" s="84">
        <v>433</v>
      </c>
      <c r="BH545" s="272" t="s">
        <v>10</v>
      </c>
      <c r="BI545" s="268" t="s">
        <v>3393</v>
      </c>
      <c r="BJ545" s="257" t="s">
        <v>4</v>
      </c>
      <c r="BK545" s="269" t="s">
        <v>114</v>
      </c>
      <c r="BL545" s="269" t="s">
        <v>102</v>
      </c>
      <c r="BM545" s="270" t="s">
        <v>3490</v>
      </c>
      <c r="BN545" s="269" t="s">
        <v>3491</v>
      </c>
      <c r="BO545" s="269" t="s">
        <v>3492</v>
      </c>
      <c r="BP545" s="269" t="s">
        <v>767</v>
      </c>
      <c r="BQ545" s="269" t="s">
        <v>299</v>
      </c>
      <c r="BR545" s="269" t="s">
        <v>768</v>
      </c>
      <c r="BS545" s="269" t="s">
        <v>769</v>
      </c>
      <c r="BT545" s="269" t="s">
        <v>767</v>
      </c>
      <c r="BU545" s="269" t="s">
        <v>1626</v>
      </c>
      <c r="BV545" s="269" t="s">
        <v>1627</v>
      </c>
    </row>
    <row r="546" spans="59:74" x14ac:dyDescent="0.25">
      <c r="BG546" s="84">
        <v>434</v>
      </c>
      <c r="BH546" s="272" t="s">
        <v>10</v>
      </c>
      <c r="BI546" s="268" t="s">
        <v>3393</v>
      </c>
      <c r="BJ546" s="257" t="s">
        <v>4</v>
      </c>
      <c r="BK546" s="269" t="s">
        <v>114</v>
      </c>
      <c r="BL546" s="269" t="s">
        <v>102</v>
      </c>
      <c r="BM546" s="270" t="s">
        <v>3493</v>
      </c>
      <c r="BN546" s="269" t="s">
        <v>3494</v>
      </c>
      <c r="BO546" s="269" t="s">
        <v>3495</v>
      </c>
      <c r="BP546" s="269" t="s">
        <v>767</v>
      </c>
      <c r="BQ546" s="269" t="s">
        <v>299</v>
      </c>
      <c r="BR546" s="269" t="s">
        <v>768</v>
      </c>
      <c r="BS546" s="269" t="s">
        <v>769</v>
      </c>
      <c r="BT546" s="269" t="s">
        <v>767</v>
      </c>
      <c r="BU546" s="269" t="s">
        <v>1626</v>
      </c>
      <c r="BV546" s="269" t="s">
        <v>1627</v>
      </c>
    </row>
    <row r="547" spans="59:74" x14ac:dyDescent="0.25">
      <c r="BG547" s="84">
        <v>435</v>
      </c>
      <c r="BH547" s="272" t="s">
        <v>10</v>
      </c>
      <c r="BI547" s="268" t="s">
        <v>3393</v>
      </c>
      <c r="BJ547" s="257" t="s">
        <v>4</v>
      </c>
      <c r="BK547" s="269" t="s">
        <v>114</v>
      </c>
      <c r="BL547" s="269" t="s">
        <v>102</v>
      </c>
      <c r="BM547" s="270" t="s">
        <v>3496</v>
      </c>
      <c r="BN547" s="269" t="s">
        <v>3497</v>
      </c>
      <c r="BO547" s="269" t="s">
        <v>3498</v>
      </c>
      <c r="BP547" s="269" t="s">
        <v>767</v>
      </c>
      <c r="BQ547" s="269" t="s">
        <v>299</v>
      </c>
      <c r="BR547" s="269" t="s">
        <v>768</v>
      </c>
      <c r="BS547" s="269" t="s">
        <v>769</v>
      </c>
      <c r="BT547" s="269" t="s">
        <v>767</v>
      </c>
      <c r="BU547" s="269" t="s">
        <v>1626</v>
      </c>
      <c r="BV547" s="269" t="s">
        <v>1627</v>
      </c>
    </row>
    <row r="548" spans="59:74" x14ac:dyDescent="0.25">
      <c r="BG548" s="84">
        <v>436</v>
      </c>
      <c r="BH548" s="272" t="s">
        <v>10</v>
      </c>
      <c r="BI548" s="268" t="s">
        <v>3393</v>
      </c>
      <c r="BJ548" s="257" t="s">
        <v>4</v>
      </c>
      <c r="BK548" s="269" t="s">
        <v>114</v>
      </c>
      <c r="BL548" s="269" t="s">
        <v>102</v>
      </c>
      <c r="BM548" s="270" t="s">
        <v>3499</v>
      </c>
      <c r="BN548" s="269" t="s">
        <v>3500</v>
      </c>
      <c r="BO548" s="269" t="s">
        <v>3501</v>
      </c>
      <c r="BP548" s="269" t="s">
        <v>767</v>
      </c>
      <c r="BQ548" s="269" t="s">
        <v>299</v>
      </c>
      <c r="BR548" s="269" t="s">
        <v>768</v>
      </c>
      <c r="BS548" s="269" t="s">
        <v>769</v>
      </c>
      <c r="BT548" s="269" t="s">
        <v>767</v>
      </c>
      <c r="BU548" s="269" t="s">
        <v>1626</v>
      </c>
      <c r="BV548" s="269" t="s">
        <v>1627</v>
      </c>
    </row>
    <row r="549" spans="59:74" x14ac:dyDescent="0.25">
      <c r="BG549" s="84">
        <v>437</v>
      </c>
      <c r="BH549" s="272" t="s">
        <v>10</v>
      </c>
      <c r="BI549" s="268" t="s">
        <v>3393</v>
      </c>
      <c r="BJ549" s="257" t="s">
        <v>4</v>
      </c>
      <c r="BK549" s="269" t="s">
        <v>114</v>
      </c>
      <c r="BL549" s="269" t="s">
        <v>102</v>
      </c>
      <c r="BM549" s="270" t="s">
        <v>3502</v>
      </c>
      <c r="BN549" s="269" t="s">
        <v>3503</v>
      </c>
      <c r="BO549" s="269" t="s">
        <v>3504</v>
      </c>
      <c r="BP549" s="269" t="s">
        <v>767</v>
      </c>
      <c r="BQ549" s="269" t="s">
        <v>299</v>
      </c>
      <c r="BR549" s="269" t="s">
        <v>768</v>
      </c>
      <c r="BS549" s="269" t="s">
        <v>769</v>
      </c>
      <c r="BT549" s="269" t="s">
        <v>767</v>
      </c>
      <c r="BU549" s="269" t="s">
        <v>1626</v>
      </c>
      <c r="BV549" s="269" t="s">
        <v>1627</v>
      </c>
    </row>
    <row r="550" spans="59:74" x14ac:dyDescent="0.25">
      <c r="BG550" s="84">
        <v>438</v>
      </c>
      <c r="BH550" s="272" t="s">
        <v>10</v>
      </c>
      <c r="BI550" s="268" t="s">
        <v>3393</v>
      </c>
      <c r="BJ550" s="257" t="s">
        <v>4</v>
      </c>
      <c r="BK550" s="269" t="s">
        <v>114</v>
      </c>
      <c r="BL550" s="269" t="s">
        <v>102</v>
      </c>
      <c r="BM550" s="270" t="s">
        <v>3505</v>
      </c>
      <c r="BN550" s="269" t="s">
        <v>3506</v>
      </c>
      <c r="BO550" s="269" t="s">
        <v>3507</v>
      </c>
      <c r="BP550" s="269" t="s">
        <v>767</v>
      </c>
      <c r="BQ550" s="269" t="s">
        <v>299</v>
      </c>
      <c r="BR550" s="269" t="s">
        <v>768</v>
      </c>
      <c r="BS550" s="269" t="s">
        <v>769</v>
      </c>
      <c r="BT550" s="269" t="s">
        <v>767</v>
      </c>
      <c r="BU550" s="269" t="s">
        <v>1626</v>
      </c>
      <c r="BV550" s="269" t="s">
        <v>1627</v>
      </c>
    </row>
    <row r="551" spans="59:74" x14ac:dyDescent="0.25">
      <c r="BG551" s="84">
        <v>439</v>
      </c>
      <c r="BH551" s="272" t="s">
        <v>10</v>
      </c>
      <c r="BI551" s="268" t="s">
        <v>3393</v>
      </c>
      <c r="BJ551" s="257" t="s">
        <v>4</v>
      </c>
      <c r="BK551" s="269" t="s">
        <v>114</v>
      </c>
      <c r="BL551" s="269" t="s">
        <v>102</v>
      </c>
      <c r="BM551" s="270" t="s">
        <v>3508</v>
      </c>
      <c r="BN551" s="269" t="s">
        <v>3509</v>
      </c>
      <c r="BO551" s="269" t="s">
        <v>3510</v>
      </c>
      <c r="BP551" s="269" t="s">
        <v>767</v>
      </c>
      <c r="BQ551" s="269" t="s">
        <v>299</v>
      </c>
      <c r="BR551" s="269" t="s">
        <v>768</v>
      </c>
      <c r="BS551" s="269" t="s">
        <v>769</v>
      </c>
      <c r="BT551" s="269" t="s">
        <v>767</v>
      </c>
      <c r="BU551" s="269" t="s">
        <v>1626</v>
      </c>
      <c r="BV551" s="269" t="s">
        <v>1627</v>
      </c>
    </row>
    <row r="552" spans="59:74" x14ac:dyDescent="0.25">
      <c r="BG552" s="84">
        <v>440</v>
      </c>
      <c r="BH552" s="272" t="s">
        <v>10</v>
      </c>
      <c r="BI552" s="268" t="s">
        <v>3393</v>
      </c>
      <c r="BJ552" s="257" t="s">
        <v>4</v>
      </c>
      <c r="BK552" s="269" t="s">
        <v>114</v>
      </c>
      <c r="BL552" s="269" t="s">
        <v>102</v>
      </c>
      <c r="BM552" s="270" t="s">
        <v>3511</v>
      </c>
      <c r="BN552" s="269" t="s">
        <v>3512</v>
      </c>
      <c r="BO552" s="269" t="s">
        <v>3513</v>
      </c>
      <c r="BP552" s="269" t="s">
        <v>767</v>
      </c>
      <c r="BQ552" s="269" t="s">
        <v>299</v>
      </c>
      <c r="BR552" s="269" t="s">
        <v>768</v>
      </c>
      <c r="BS552" s="269" t="s">
        <v>769</v>
      </c>
      <c r="BT552" s="269" t="s">
        <v>767</v>
      </c>
      <c r="BU552" s="269" t="s">
        <v>1626</v>
      </c>
      <c r="BV552" s="269" t="s">
        <v>1627</v>
      </c>
    </row>
    <row r="553" spans="59:74" x14ac:dyDescent="0.25">
      <c r="BG553" s="84">
        <v>441</v>
      </c>
      <c r="BH553" s="272" t="s">
        <v>10</v>
      </c>
      <c r="BI553" s="268" t="s">
        <v>3393</v>
      </c>
      <c r="BJ553" s="257" t="s">
        <v>1</v>
      </c>
      <c r="BK553" s="269" t="s">
        <v>30</v>
      </c>
      <c r="BL553" s="269" t="s">
        <v>116</v>
      </c>
      <c r="BM553" s="270" t="s">
        <v>3514</v>
      </c>
      <c r="BN553" s="269" t="s">
        <v>3515</v>
      </c>
      <c r="BO553" s="269" t="s">
        <v>3516</v>
      </c>
      <c r="BP553" s="269" t="s">
        <v>770</v>
      </c>
      <c r="BQ553" s="269" t="s">
        <v>342</v>
      </c>
      <c r="BR553" s="269" t="s">
        <v>771</v>
      </c>
      <c r="BS553" s="269" t="s">
        <v>772</v>
      </c>
      <c r="BT553" s="269" t="s">
        <v>770</v>
      </c>
      <c r="BU553" s="269" t="s">
        <v>1628</v>
      </c>
      <c r="BV553" s="269" t="s">
        <v>1629</v>
      </c>
    </row>
    <row r="554" spans="59:74" x14ac:dyDescent="0.25">
      <c r="BG554" s="84">
        <v>442</v>
      </c>
      <c r="BH554" s="272" t="s">
        <v>10</v>
      </c>
      <c r="BI554" s="268" t="s">
        <v>3393</v>
      </c>
      <c r="BJ554" s="257" t="s">
        <v>1</v>
      </c>
      <c r="BK554" s="269" t="s">
        <v>30</v>
      </c>
      <c r="BL554" s="269" t="s">
        <v>116</v>
      </c>
      <c r="BM554" s="270" t="s">
        <v>3517</v>
      </c>
      <c r="BN554" s="269" t="s">
        <v>3518</v>
      </c>
      <c r="BO554" s="269" t="s">
        <v>3519</v>
      </c>
      <c r="BP554" s="269" t="s">
        <v>770</v>
      </c>
      <c r="BQ554" s="269" t="s">
        <v>342</v>
      </c>
      <c r="BR554" s="269" t="s">
        <v>771</v>
      </c>
      <c r="BS554" s="269" t="s">
        <v>772</v>
      </c>
      <c r="BT554" s="269" t="s">
        <v>770</v>
      </c>
      <c r="BU554" s="269" t="s">
        <v>1628</v>
      </c>
      <c r="BV554" s="269" t="s">
        <v>1629</v>
      </c>
    </row>
    <row r="555" spans="59:74" x14ac:dyDescent="0.25">
      <c r="BG555" s="84">
        <v>443</v>
      </c>
      <c r="BH555" s="272" t="s">
        <v>10</v>
      </c>
      <c r="BI555" s="268" t="s">
        <v>3393</v>
      </c>
      <c r="BJ555" s="257" t="s">
        <v>1</v>
      </c>
      <c r="BK555" s="269" t="s">
        <v>30</v>
      </c>
      <c r="BL555" s="269" t="s">
        <v>116</v>
      </c>
      <c r="BM555" s="270" t="s">
        <v>3520</v>
      </c>
      <c r="BN555" s="269" t="s">
        <v>3521</v>
      </c>
      <c r="BO555" s="269" t="s">
        <v>3522</v>
      </c>
      <c r="BP555" s="269" t="s">
        <v>770</v>
      </c>
      <c r="BQ555" s="269" t="s">
        <v>342</v>
      </c>
      <c r="BR555" s="269" t="s">
        <v>771</v>
      </c>
      <c r="BS555" s="269" t="s">
        <v>772</v>
      </c>
      <c r="BT555" s="269" t="s">
        <v>770</v>
      </c>
      <c r="BU555" s="269" t="s">
        <v>1628</v>
      </c>
      <c r="BV555" s="269" t="s">
        <v>1629</v>
      </c>
    </row>
    <row r="556" spans="59:74" x14ac:dyDescent="0.25">
      <c r="BG556" s="84">
        <v>444</v>
      </c>
      <c r="BH556" s="272" t="s">
        <v>10</v>
      </c>
      <c r="BI556" s="268" t="s">
        <v>3393</v>
      </c>
      <c r="BJ556" s="257" t="s">
        <v>1</v>
      </c>
      <c r="BK556" s="269" t="s">
        <v>30</v>
      </c>
      <c r="BL556" s="269" t="s">
        <v>116</v>
      </c>
      <c r="BM556" s="270" t="s">
        <v>3523</v>
      </c>
      <c r="BN556" s="269" t="s">
        <v>3524</v>
      </c>
      <c r="BO556" s="269" t="s">
        <v>3525</v>
      </c>
      <c r="BP556" s="269" t="s">
        <v>770</v>
      </c>
      <c r="BQ556" s="269" t="s">
        <v>342</v>
      </c>
      <c r="BR556" s="269" t="s">
        <v>771</v>
      </c>
      <c r="BS556" s="269" t="s">
        <v>772</v>
      </c>
      <c r="BT556" s="269" t="s">
        <v>770</v>
      </c>
      <c r="BU556" s="269" t="s">
        <v>1628</v>
      </c>
      <c r="BV556" s="269" t="s">
        <v>1629</v>
      </c>
    </row>
    <row r="557" spans="59:74" x14ac:dyDescent="0.25">
      <c r="BG557" s="84">
        <v>445</v>
      </c>
      <c r="BH557" s="272" t="s">
        <v>10</v>
      </c>
      <c r="BI557" s="268" t="s">
        <v>3393</v>
      </c>
      <c r="BJ557" s="257" t="s">
        <v>1</v>
      </c>
      <c r="BK557" s="269" t="s">
        <v>30</v>
      </c>
      <c r="BL557" s="269" t="s">
        <v>116</v>
      </c>
      <c r="BM557" s="270" t="s">
        <v>3526</v>
      </c>
      <c r="BN557" s="269" t="s">
        <v>3527</v>
      </c>
      <c r="BO557" s="269" t="s">
        <v>3528</v>
      </c>
      <c r="BP557" s="269" t="s">
        <v>770</v>
      </c>
      <c r="BQ557" s="269" t="s">
        <v>342</v>
      </c>
      <c r="BR557" s="269" t="s">
        <v>771</v>
      </c>
      <c r="BS557" s="269" t="s">
        <v>772</v>
      </c>
      <c r="BT557" s="269" t="s">
        <v>770</v>
      </c>
      <c r="BU557" s="269" t="s">
        <v>1628</v>
      </c>
      <c r="BV557" s="269" t="s">
        <v>1629</v>
      </c>
    </row>
    <row r="558" spans="59:74" x14ac:dyDescent="0.25">
      <c r="BG558" s="84">
        <v>446</v>
      </c>
      <c r="BH558" s="272" t="s">
        <v>10</v>
      </c>
      <c r="BI558" s="268" t="s">
        <v>3393</v>
      </c>
      <c r="BJ558" s="257" t="s">
        <v>1</v>
      </c>
      <c r="BK558" s="269" t="s">
        <v>30</v>
      </c>
      <c r="BL558" s="269" t="s">
        <v>116</v>
      </c>
      <c r="BM558" s="270" t="s">
        <v>3529</v>
      </c>
      <c r="BN558" s="269" t="s">
        <v>3530</v>
      </c>
      <c r="BO558" s="269" t="s">
        <v>3531</v>
      </c>
      <c r="BP558" s="269" t="s">
        <v>770</v>
      </c>
      <c r="BQ558" s="269" t="s">
        <v>342</v>
      </c>
      <c r="BR558" s="269" t="s">
        <v>771</v>
      </c>
      <c r="BS558" s="269" t="s">
        <v>772</v>
      </c>
      <c r="BT558" s="269" t="s">
        <v>770</v>
      </c>
      <c r="BU558" s="269" t="s">
        <v>1628</v>
      </c>
      <c r="BV558" s="269" t="s">
        <v>1629</v>
      </c>
    </row>
    <row r="559" spans="59:74" x14ac:dyDescent="0.25">
      <c r="BG559" s="84">
        <v>447</v>
      </c>
      <c r="BH559" s="272" t="s">
        <v>10</v>
      </c>
      <c r="BI559" s="268" t="s">
        <v>3393</v>
      </c>
      <c r="BJ559" s="257" t="s">
        <v>1</v>
      </c>
      <c r="BK559" s="269" t="s">
        <v>30</v>
      </c>
      <c r="BL559" s="269" t="s">
        <v>116</v>
      </c>
      <c r="BM559" s="270" t="s">
        <v>3532</v>
      </c>
      <c r="BN559" s="269" t="s">
        <v>3533</v>
      </c>
      <c r="BO559" s="269" t="s">
        <v>3534</v>
      </c>
      <c r="BP559" s="269" t="s">
        <v>770</v>
      </c>
      <c r="BQ559" s="269" t="s">
        <v>342</v>
      </c>
      <c r="BR559" s="269" t="s">
        <v>771</v>
      </c>
      <c r="BS559" s="269" t="s">
        <v>772</v>
      </c>
      <c r="BT559" s="269" t="s">
        <v>770</v>
      </c>
      <c r="BU559" s="269" t="s">
        <v>1628</v>
      </c>
      <c r="BV559" s="269" t="s">
        <v>1629</v>
      </c>
    </row>
    <row r="560" spans="59:74" x14ac:dyDescent="0.25">
      <c r="BG560" s="84">
        <v>448</v>
      </c>
      <c r="BH560" s="272" t="s">
        <v>10</v>
      </c>
      <c r="BI560" s="268" t="s">
        <v>3393</v>
      </c>
      <c r="BJ560" s="257" t="s">
        <v>1</v>
      </c>
      <c r="BK560" s="269" t="s">
        <v>30</v>
      </c>
      <c r="BL560" s="269" t="s">
        <v>116</v>
      </c>
      <c r="BM560" s="270" t="s">
        <v>3535</v>
      </c>
      <c r="BN560" s="269" t="s">
        <v>3536</v>
      </c>
      <c r="BO560" s="269" t="s">
        <v>3537</v>
      </c>
      <c r="BP560" s="269" t="s">
        <v>770</v>
      </c>
      <c r="BQ560" s="269" t="s">
        <v>342</v>
      </c>
      <c r="BR560" s="269" t="s">
        <v>771</v>
      </c>
      <c r="BS560" s="269" t="s">
        <v>772</v>
      </c>
      <c r="BT560" s="269" t="s">
        <v>770</v>
      </c>
      <c r="BU560" s="269" t="s">
        <v>1628</v>
      </c>
      <c r="BV560" s="269" t="s">
        <v>1629</v>
      </c>
    </row>
    <row r="561" spans="59:74" x14ac:dyDescent="0.25">
      <c r="BG561" s="84">
        <v>449</v>
      </c>
      <c r="BH561" s="272" t="s">
        <v>10</v>
      </c>
      <c r="BI561" s="268" t="s">
        <v>3393</v>
      </c>
      <c r="BJ561" s="257" t="s">
        <v>1</v>
      </c>
      <c r="BK561" s="269" t="s">
        <v>30</v>
      </c>
      <c r="BL561" s="269" t="s">
        <v>116</v>
      </c>
      <c r="BM561" s="270" t="s">
        <v>3538</v>
      </c>
      <c r="BN561" s="269" t="s">
        <v>3539</v>
      </c>
      <c r="BO561" s="269" t="s">
        <v>3540</v>
      </c>
      <c r="BP561" s="269" t="s">
        <v>770</v>
      </c>
      <c r="BQ561" s="269" t="s">
        <v>342</v>
      </c>
      <c r="BR561" s="269" t="s">
        <v>771</v>
      </c>
      <c r="BS561" s="269" t="s">
        <v>772</v>
      </c>
      <c r="BT561" s="269" t="s">
        <v>770</v>
      </c>
      <c r="BU561" s="269" t="s">
        <v>1628</v>
      </c>
      <c r="BV561" s="269" t="s">
        <v>1629</v>
      </c>
    </row>
    <row r="562" spans="59:74" x14ac:dyDescent="0.25">
      <c r="BG562" s="84">
        <v>450</v>
      </c>
      <c r="BH562" s="272" t="s">
        <v>10</v>
      </c>
      <c r="BI562" s="268" t="s">
        <v>3393</v>
      </c>
      <c r="BJ562" s="257" t="s">
        <v>1</v>
      </c>
      <c r="BK562" s="269" t="s">
        <v>30</v>
      </c>
      <c r="BL562" s="269" t="s">
        <v>116</v>
      </c>
      <c r="BM562" s="270" t="s">
        <v>3541</v>
      </c>
      <c r="BN562" s="269" t="s">
        <v>3542</v>
      </c>
      <c r="BO562" s="269" t="s">
        <v>3543</v>
      </c>
      <c r="BP562" s="269" t="s">
        <v>770</v>
      </c>
      <c r="BQ562" s="269" t="s">
        <v>342</v>
      </c>
      <c r="BR562" s="269" t="s">
        <v>771</v>
      </c>
      <c r="BS562" s="269" t="s">
        <v>772</v>
      </c>
      <c r="BT562" s="269" t="s">
        <v>770</v>
      </c>
      <c r="BU562" s="269" t="s">
        <v>1628</v>
      </c>
      <c r="BV562" s="269" t="s">
        <v>1629</v>
      </c>
    </row>
    <row r="563" spans="59:74" x14ac:dyDescent="0.25">
      <c r="BG563" s="84">
        <v>451</v>
      </c>
      <c r="BH563" s="272" t="s">
        <v>10</v>
      </c>
      <c r="BI563" s="268" t="s">
        <v>3393</v>
      </c>
      <c r="BJ563" s="257" t="s">
        <v>4</v>
      </c>
      <c r="BK563" s="269" t="s">
        <v>30</v>
      </c>
      <c r="BL563" s="269" t="s">
        <v>116</v>
      </c>
      <c r="BM563" s="270" t="s">
        <v>3544</v>
      </c>
      <c r="BN563" s="269" t="s">
        <v>3545</v>
      </c>
      <c r="BO563" s="269" t="s">
        <v>3546</v>
      </c>
      <c r="BP563" s="269" t="s">
        <v>770</v>
      </c>
      <c r="BQ563" s="269" t="s">
        <v>342</v>
      </c>
      <c r="BR563" s="269" t="s">
        <v>771</v>
      </c>
      <c r="BS563" s="269" t="s">
        <v>772</v>
      </c>
      <c r="BT563" s="269" t="s">
        <v>770</v>
      </c>
      <c r="BU563" s="269" t="s">
        <v>1628</v>
      </c>
      <c r="BV563" s="269" t="s">
        <v>1629</v>
      </c>
    </row>
    <row r="564" spans="59:74" x14ac:dyDescent="0.25">
      <c r="BG564" s="84">
        <v>452</v>
      </c>
      <c r="BH564" s="272" t="s">
        <v>10</v>
      </c>
      <c r="BI564" s="268" t="s">
        <v>3393</v>
      </c>
      <c r="BJ564" s="257" t="s">
        <v>4</v>
      </c>
      <c r="BK564" s="269" t="s">
        <v>30</v>
      </c>
      <c r="BL564" s="269" t="s">
        <v>116</v>
      </c>
      <c r="BM564" s="270" t="s">
        <v>3547</v>
      </c>
      <c r="BN564" s="269" t="s">
        <v>3548</v>
      </c>
      <c r="BO564" s="269" t="s">
        <v>3549</v>
      </c>
      <c r="BP564" s="269" t="s">
        <v>770</v>
      </c>
      <c r="BQ564" s="269" t="s">
        <v>342</v>
      </c>
      <c r="BR564" s="269" t="s">
        <v>771</v>
      </c>
      <c r="BS564" s="269" t="s">
        <v>772</v>
      </c>
      <c r="BT564" s="269" t="s">
        <v>770</v>
      </c>
      <c r="BU564" s="269" t="s">
        <v>1628</v>
      </c>
      <c r="BV564" s="269" t="s">
        <v>1629</v>
      </c>
    </row>
    <row r="565" spans="59:74" x14ac:dyDescent="0.25">
      <c r="BG565" s="84">
        <v>453</v>
      </c>
      <c r="BH565" s="272" t="s">
        <v>10</v>
      </c>
      <c r="BI565" s="268" t="s">
        <v>3393</v>
      </c>
      <c r="BJ565" s="257" t="s">
        <v>4</v>
      </c>
      <c r="BK565" s="269" t="s">
        <v>30</v>
      </c>
      <c r="BL565" s="269" t="s">
        <v>116</v>
      </c>
      <c r="BM565" s="270" t="s">
        <v>3550</v>
      </c>
      <c r="BN565" s="269" t="s">
        <v>3551</v>
      </c>
      <c r="BO565" s="269" t="s">
        <v>3552</v>
      </c>
      <c r="BP565" s="269" t="s">
        <v>770</v>
      </c>
      <c r="BQ565" s="269" t="s">
        <v>342</v>
      </c>
      <c r="BR565" s="269" t="s">
        <v>771</v>
      </c>
      <c r="BS565" s="269" t="s">
        <v>772</v>
      </c>
      <c r="BT565" s="269" t="s">
        <v>770</v>
      </c>
      <c r="BU565" s="269" t="s">
        <v>1628</v>
      </c>
      <c r="BV565" s="269" t="s">
        <v>1629</v>
      </c>
    </row>
    <row r="566" spans="59:74" x14ac:dyDescent="0.25">
      <c r="BG566" s="84">
        <v>454</v>
      </c>
      <c r="BH566" s="272" t="s">
        <v>10</v>
      </c>
      <c r="BI566" s="268" t="s">
        <v>3393</v>
      </c>
      <c r="BJ566" s="257" t="s">
        <v>4</v>
      </c>
      <c r="BK566" s="269" t="s">
        <v>30</v>
      </c>
      <c r="BL566" s="269" t="s">
        <v>116</v>
      </c>
      <c r="BM566" s="270" t="s">
        <v>3553</v>
      </c>
      <c r="BN566" s="269" t="s">
        <v>3554</v>
      </c>
      <c r="BO566" s="269" t="s">
        <v>3555</v>
      </c>
      <c r="BP566" s="269" t="s">
        <v>770</v>
      </c>
      <c r="BQ566" s="269" t="s">
        <v>342</v>
      </c>
      <c r="BR566" s="269" t="s">
        <v>771</v>
      </c>
      <c r="BS566" s="269" t="s">
        <v>772</v>
      </c>
      <c r="BT566" s="269" t="s">
        <v>770</v>
      </c>
      <c r="BU566" s="269" t="s">
        <v>1628</v>
      </c>
      <c r="BV566" s="269" t="s">
        <v>1629</v>
      </c>
    </row>
    <row r="567" spans="59:74" x14ac:dyDescent="0.25">
      <c r="BG567" s="84">
        <v>455</v>
      </c>
      <c r="BH567" s="272" t="s">
        <v>10</v>
      </c>
      <c r="BI567" s="268" t="s">
        <v>3393</v>
      </c>
      <c r="BJ567" s="257" t="s">
        <v>4</v>
      </c>
      <c r="BK567" s="269" t="s">
        <v>30</v>
      </c>
      <c r="BL567" s="269" t="s">
        <v>116</v>
      </c>
      <c r="BM567" s="270" t="s">
        <v>3556</v>
      </c>
      <c r="BN567" s="269" t="s">
        <v>3557</v>
      </c>
      <c r="BO567" s="269" t="s">
        <v>3558</v>
      </c>
      <c r="BP567" s="269" t="s">
        <v>770</v>
      </c>
      <c r="BQ567" s="269" t="s">
        <v>342</v>
      </c>
      <c r="BR567" s="269" t="s">
        <v>771</v>
      </c>
      <c r="BS567" s="269" t="s">
        <v>772</v>
      </c>
      <c r="BT567" s="269" t="s">
        <v>770</v>
      </c>
      <c r="BU567" s="269" t="s">
        <v>1628</v>
      </c>
      <c r="BV567" s="269" t="s">
        <v>1629</v>
      </c>
    </row>
    <row r="568" spans="59:74" x14ac:dyDescent="0.25">
      <c r="BG568" s="84">
        <v>456</v>
      </c>
      <c r="BH568" s="272" t="s">
        <v>10</v>
      </c>
      <c r="BI568" s="268" t="s">
        <v>3393</v>
      </c>
      <c r="BJ568" s="257" t="s">
        <v>4</v>
      </c>
      <c r="BK568" s="269" t="s">
        <v>30</v>
      </c>
      <c r="BL568" s="269" t="s">
        <v>116</v>
      </c>
      <c r="BM568" s="270" t="s">
        <v>3559</v>
      </c>
      <c r="BN568" s="269" t="s">
        <v>3560</v>
      </c>
      <c r="BO568" s="269" t="s">
        <v>3561</v>
      </c>
      <c r="BP568" s="269" t="s">
        <v>770</v>
      </c>
      <c r="BQ568" s="269" t="s">
        <v>342</v>
      </c>
      <c r="BR568" s="269" t="s">
        <v>771</v>
      </c>
      <c r="BS568" s="269" t="s">
        <v>772</v>
      </c>
      <c r="BT568" s="269" t="s">
        <v>770</v>
      </c>
      <c r="BU568" s="269" t="s">
        <v>1628</v>
      </c>
      <c r="BV568" s="269" t="s">
        <v>1629</v>
      </c>
    </row>
    <row r="569" spans="59:74" x14ac:dyDescent="0.25">
      <c r="BG569" s="84">
        <v>457</v>
      </c>
      <c r="BH569" s="272" t="s">
        <v>10</v>
      </c>
      <c r="BI569" s="268" t="s">
        <v>3393</v>
      </c>
      <c r="BJ569" s="257" t="s">
        <v>4</v>
      </c>
      <c r="BK569" s="269" t="s">
        <v>30</v>
      </c>
      <c r="BL569" s="269" t="s">
        <v>116</v>
      </c>
      <c r="BM569" s="270" t="s">
        <v>3562</v>
      </c>
      <c r="BN569" s="269" t="s">
        <v>3563</v>
      </c>
      <c r="BO569" s="269" t="s">
        <v>3564</v>
      </c>
      <c r="BP569" s="269" t="s">
        <v>770</v>
      </c>
      <c r="BQ569" s="269" t="s">
        <v>342</v>
      </c>
      <c r="BR569" s="269" t="s">
        <v>771</v>
      </c>
      <c r="BS569" s="269" t="s">
        <v>772</v>
      </c>
      <c r="BT569" s="269" t="s">
        <v>770</v>
      </c>
      <c r="BU569" s="269" t="s">
        <v>1628</v>
      </c>
      <c r="BV569" s="269" t="s">
        <v>1629</v>
      </c>
    </row>
    <row r="570" spans="59:74" x14ac:dyDescent="0.25">
      <c r="BG570" s="84">
        <v>458</v>
      </c>
      <c r="BH570" s="272" t="s">
        <v>10</v>
      </c>
      <c r="BI570" s="268" t="s">
        <v>3393</v>
      </c>
      <c r="BJ570" s="257" t="s">
        <v>4</v>
      </c>
      <c r="BK570" s="269" t="s">
        <v>30</v>
      </c>
      <c r="BL570" s="269" t="s">
        <v>116</v>
      </c>
      <c r="BM570" s="270" t="s">
        <v>3565</v>
      </c>
      <c r="BN570" s="269" t="s">
        <v>3566</v>
      </c>
      <c r="BO570" s="269" t="s">
        <v>3567</v>
      </c>
      <c r="BP570" s="269" t="s">
        <v>770</v>
      </c>
      <c r="BQ570" s="269" t="s">
        <v>342</v>
      </c>
      <c r="BR570" s="269" t="s">
        <v>771</v>
      </c>
      <c r="BS570" s="269" t="s">
        <v>772</v>
      </c>
      <c r="BT570" s="269" t="s">
        <v>770</v>
      </c>
      <c r="BU570" s="269" t="s">
        <v>1628</v>
      </c>
      <c r="BV570" s="269" t="s">
        <v>1629</v>
      </c>
    </row>
    <row r="571" spans="59:74" x14ac:dyDescent="0.25">
      <c r="BG571" s="84">
        <v>459</v>
      </c>
      <c r="BH571" s="272" t="s">
        <v>10</v>
      </c>
      <c r="BI571" s="268" t="s">
        <v>3393</v>
      </c>
      <c r="BJ571" s="257" t="s">
        <v>4</v>
      </c>
      <c r="BK571" s="269" t="s">
        <v>30</v>
      </c>
      <c r="BL571" s="269" t="s">
        <v>116</v>
      </c>
      <c r="BM571" s="270" t="s">
        <v>3568</v>
      </c>
      <c r="BN571" s="269" t="s">
        <v>3569</v>
      </c>
      <c r="BO571" s="269" t="s">
        <v>3570</v>
      </c>
      <c r="BP571" s="269" t="s">
        <v>770</v>
      </c>
      <c r="BQ571" s="269" t="s">
        <v>342</v>
      </c>
      <c r="BR571" s="269" t="s">
        <v>771</v>
      </c>
      <c r="BS571" s="269" t="s">
        <v>772</v>
      </c>
      <c r="BT571" s="269" t="s">
        <v>770</v>
      </c>
      <c r="BU571" s="269" t="s">
        <v>1628</v>
      </c>
      <c r="BV571" s="269" t="s">
        <v>1629</v>
      </c>
    </row>
    <row r="572" spans="59:74" x14ac:dyDescent="0.25">
      <c r="BG572" s="84">
        <v>460</v>
      </c>
      <c r="BH572" s="272" t="s">
        <v>10</v>
      </c>
      <c r="BI572" s="268" t="s">
        <v>3393</v>
      </c>
      <c r="BJ572" s="257" t="s">
        <v>4</v>
      </c>
      <c r="BK572" s="269" t="s">
        <v>30</v>
      </c>
      <c r="BL572" s="269" t="s">
        <v>116</v>
      </c>
      <c r="BM572" s="270" t="s">
        <v>3571</v>
      </c>
      <c r="BN572" s="269" t="s">
        <v>3572</v>
      </c>
      <c r="BO572" s="269" t="s">
        <v>3573</v>
      </c>
      <c r="BP572" s="269" t="s">
        <v>770</v>
      </c>
      <c r="BQ572" s="269" t="s">
        <v>342</v>
      </c>
      <c r="BR572" s="269" t="s">
        <v>771</v>
      </c>
      <c r="BS572" s="269" t="s">
        <v>772</v>
      </c>
      <c r="BT572" s="269" t="s">
        <v>770</v>
      </c>
      <c r="BU572" s="269" t="s">
        <v>1628</v>
      </c>
      <c r="BV572" s="269" t="s">
        <v>1629</v>
      </c>
    </row>
    <row r="573" spans="59:74" x14ac:dyDescent="0.25">
      <c r="BG573" s="84">
        <v>461</v>
      </c>
      <c r="BH573" s="272" t="s">
        <v>10</v>
      </c>
      <c r="BI573" s="268" t="s">
        <v>3393</v>
      </c>
      <c r="BJ573" s="257" t="s">
        <v>1</v>
      </c>
      <c r="BK573" s="269" t="s">
        <v>21</v>
      </c>
      <c r="BL573" s="269" t="s">
        <v>102</v>
      </c>
      <c r="BM573" s="270" t="s">
        <v>3574</v>
      </c>
      <c r="BN573" s="269" t="s">
        <v>3575</v>
      </c>
      <c r="BO573" s="269" t="s">
        <v>3576</v>
      </c>
      <c r="BP573" s="269" t="s">
        <v>773</v>
      </c>
      <c r="BQ573" s="269" t="s">
        <v>385</v>
      </c>
      <c r="BR573" s="269" t="s">
        <v>774</v>
      </c>
      <c r="BS573" s="269" t="s">
        <v>775</v>
      </c>
      <c r="BT573" s="269" t="s">
        <v>773</v>
      </c>
      <c r="BU573" s="269" t="s">
        <v>1630</v>
      </c>
      <c r="BV573" s="269" t="s">
        <v>1631</v>
      </c>
    </row>
    <row r="574" spans="59:74" x14ac:dyDescent="0.25">
      <c r="BG574" s="84">
        <v>462</v>
      </c>
      <c r="BH574" s="272" t="s">
        <v>10</v>
      </c>
      <c r="BI574" s="268" t="s">
        <v>3393</v>
      </c>
      <c r="BJ574" s="257" t="s">
        <v>1</v>
      </c>
      <c r="BK574" s="269" t="s">
        <v>21</v>
      </c>
      <c r="BL574" s="269" t="s">
        <v>102</v>
      </c>
      <c r="BM574" s="270" t="s">
        <v>3577</v>
      </c>
      <c r="BN574" s="269" t="s">
        <v>3578</v>
      </c>
      <c r="BO574" s="269" t="s">
        <v>3579</v>
      </c>
      <c r="BP574" s="269" t="s">
        <v>773</v>
      </c>
      <c r="BQ574" s="269" t="s">
        <v>385</v>
      </c>
      <c r="BR574" s="269" t="s">
        <v>774</v>
      </c>
      <c r="BS574" s="269" t="s">
        <v>775</v>
      </c>
      <c r="BT574" s="269" t="s">
        <v>773</v>
      </c>
      <c r="BU574" s="269" t="s">
        <v>1630</v>
      </c>
      <c r="BV574" s="269" t="s">
        <v>1631</v>
      </c>
    </row>
    <row r="575" spans="59:74" x14ac:dyDescent="0.25">
      <c r="BG575" s="84">
        <v>463</v>
      </c>
      <c r="BH575" s="272" t="s">
        <v>10</v>
      </c>
      <c r="BI575" s="268" t="s">
        <v>3393</v>
      </c>
      <c r="BJ575" s="257" t="s">
        <v>1</v>
      </c>
      <c r="BK575" s="269" t="s">
        <v>21</v>
      </c>
      <c r="BL575" s="269" t="s">
        <v>102</v>
      </c>
      <c r="BM575" s="270" t="s">
        <v>3580</v>
      </c>
      <c r="BN575" s="269" t="s">
        <v>3581</v>
      </c>
      <c r="BO575" s="269" t="s">
        <v>3582</v>
      </c>
      <c r="BP575" s="269" t="s">
        <v>773</v>
      </c>
      <c r="BQ575" s="269" t="s">
        <v>385</v>
      </c>
      <c r="BR575" s="269" t="s">
        <v>774</v>
      </c>
      <c r="BS575" s="269" t="s">
        <v>775</v>
      </c>
      <c r="BT575" s="269" t="s">
        <v>773</v>
      </c>
      <c r="BU575" s="269" t="s">
        <v>1630</v>
      </c>
      <c r="BV575" s="269" t="s">
        <v>1631</v>
      </c>
    </row>
    <row r="576" spans="59:74" x14ac:dyDescent="0.25">
      <c r="BG576" s="84">
        <v>464</v>
      </c>
      <c r="BH576" s="272" t="s">
        <v>10</v>
      </c>
      <c r="BI576" s="268" t="s">
        <v>3393</v>
      </c>
      <c r="BJ576" s="257" t="s">
        <v>1</v>
      </c>
      <c r="BK576" s="269" t="s">
        <v>21</v>
      </c>
      <c r="BL576" s="269" t="s">
        <v>102</v>
      </c>
      <c r="BM576" s="270" t="s">
        <v>3583</v>
      </c>
      <c r="BN576" s="269" t="s">
        <v>3584</v>
      </c>
      <c r="BO576" s="269" t="s">
        <v>3585</v>
      </c>
      <c r="BP576" s="269" t="s">
        <v>773</v>
      </c>
      <c r="BQ576" s="269" t="s">
        <v>385</v>
      </c>
      <c r="BR576" s="269" t="s">
        <v>774</v>
      </c>
      <c r="BS576" s="269" t="s">
        <v>775</v>
      </c>
      <c r="BT576" s="269" t="s">
        <v>773</v>
      </c>
      <c r="BU576" s="269" t="s">
        <v>1630</v>
      </c>
      <c r="BV576" s="269" t="s">
        <v>1631</v>
      </c>
    </row>
    <row r="577" spans="59:74" x14ac:dyDescent="0.25">
      <c r="BG577" s="84">
        <v>465</v>
      </c>
      <c r="BH577" s="272" t="s">
        <v>10</v>
      </c>
      <c r="BI577" s="268" t="s">
        <v>3393</v>
      </c>
      <c r="BJ577" s="257" t="s">
        <v>1</v>
      </c>
      <c r="BK577" s="269" t="s">
        <v>21</v>
      </c>
      <c r="BL577" s="269" t="s">
        <v>102</v>
      </c>
      <c r="BM577" s="270" t="s">
        <v>3586</v>
      </c>
      <c r="BN577" s="269" t="s">
        <v>3587</v>
      </c>
      <c r="BO577" s="269" t="s">
        <v>3588</v>
      </c>
      <c r="BP577" s="269" t="s">
        <v>773</v>
      </c>
      <c r="BQ577" s="269" t="s">
        <v>385</v>
      </c>
      <c r="BR577" s="269" t="s">
        <v>774</v>
      </c>
      <c r="BS577" s="269" t="s">
        <v>775</v>
      </c>
      <c r="BT577" s="269" t="s">
        <v>773</v>
      </c>
      <c r="BU577" s="269" t="s">
        <v>1630</v>
      </c>
      <c r="BV577" s="269" t="s">
        <v>1631</v>
      </c>
    </row>
    <row r="578" spans="59:74" x14ac:dyDescent="0.25">
      <c r="BG578" s="84">
        <v>466</v>
      </c>
      <c r="BH578" s="272" t="s">
        <v>10</v>
      </c>
      <c r="BI578" s="268" t="s">
        <v>3393</v>
      </c>
      <c r="BJ578" s="257" t="s">
        <v>1</v>
      </c>
      <c r="BK578" s="269" t="s">
        <v>21</v>
      </c>
      <c r="BL578" s="269" t="s">
        <v>102</v>
      </c>
      <c r="BM578" s="270" t="s">
        <v>3589</v>
      </c>
      <c r="BN578" s="269" t="s">
        <v>3590</v>
      </c>
      <c r="BO578" s="269" t="s">
        <v>3591</v>
      </c>
      <c r="BP578" s="269" t="s">
        <v>773</v>
      </c>
      <c r="BQ578" s="269" t="s">
        <v>385</v>
      </c>
      <c r="BR578" s="269" t="s">
        <v>774</v>
      </c>
      <c r="BS578" s="269" t="s">
        <v>775</v>
      </c>
      <c r="BT578" s="269" t="s">
        <v>773</v>
      </c>
      <c r="BU578" s="269" t="s">
        <v>1630</v>
      </c>
      <c r="BV578" s="269" t="s">
        <v>1631</v>
      </c>
    </row>
    <row r="579" spans="59:74" x14ac:dyDescent="0.25">
      <c r="BG579" s="84">
        <v>467</v>
      </c>
      <c r="BH579" s="272" t="s">
        <v>10</v>
      </c>
      <c r="BI579" s="268" t="s">
        <v>3393</v>
      </c>
      <c r="BJ579" s="257" t="s">
        <v>1</v>
      </c>
      <c r="BK579" s="269" t="s">
        <v>21</v>
      </c>
      <c r="BL579" s="269" t="s">
        <v>102</v>
      </c>
      <c r="BM579" s="270" t="s">
        <v>3592</v>
      </c>
      <c r="BN579" s="269" t="s">
        <v>3593</v>
      </c>
      <c r="BO579" s="269" t="s">
        <v>3594</v>
      </c>
      <c r="BP579" s="269" t="s">
        <v>773</v>
      </c>
      <c r="BQ579" s="269" t="s">
        <v>385</v>
      </c>
      <c r="BR579" s="269" t="s">
        <v>774</v>
      </c>
      <c r="BS579" s="269" t="s">
        <v>775</v>
      </c>
      <c r="BT579" s="269" t="s">
        <v>773</v>
      </c>
      <c r="BU579" s="269" t="s">
        <v>1630</v>
      </c>
      <c r="BV579" s="269" t="s">
        <v>1631</v>
      </c>
    </row>
    <row r="580" spans="59:74" x14ac:dyDescent="0.25">
      <c r="BG580" s="84">
        <v>468</v>
      </c>
      <c r="BH580" s="272" t="s">
        <v>10</v>
      </c>
      <c r="BI580" s="268" t="s">
        <v>3393</v>
      </c>
      <c r="BJ580" s="257" t="s">
        <v>1</v>
      </c>
      <c r="BK580" s="269" t="s">
        <v>21</v>
      </c>
      <c r="BL580" s="269" t="s">
        <v>102</v>
      </c>
      <c r="BM580" s="270" t="s">
        <v>3595</v>
      </c>
      <c r="BN580" s="269" t="s">
        <v>3596</v>
      </c>
      <c r="BO580" s="269" t="s">
        <v>3597</v>
      </c>
      <c r="BP580" s="269" t="s">
        <v>773</v>
      </c>
      <c r="BQ580" s="269" t="s">
        <v>385</v>
      </c>
      <c r="BR580" s="269" t="s">
        <v>774</v>
      </c>
      <c r="BS580" s="269" t="s">
        <v>775</v>
      </c>
      <c r="BT580" s="269" t="s">
        <v>773</v>
      </c>
      <c r="BU580" s="269" t="s">
        <v>1630</v>
      </c>
      <c r="BV580" s="269" t="s">
        <v>1631</v>
      </c>
    </row>
    <row r="581" spans="59:74" x14ac:dyDescent="0.25">
      <c r="BG581" s="84">
        <v>469</v>
      </c>
      <c r="BH581" s="272" t="s">
        <v>10</v>
      </c>
      <c r="BI581" s="268" t="s">
        <v>3393</v>
      </c>
      <c r="BJ581" s="257" t="s">
        <v>1</v>
      </c>
      <c r="BK581" s="269" t="s">
        <v>21</v>
      </c>
      <c r="BL581" s="269" t="s">
        <v>102</v>
      </c>
      <c r="BM581" s="270" t="s">
        <v>3598</v>
      </c>
      <c r="BN581" s="269" t="s">
        <v>3599</v>
      </c>
      <c r="BO581" s="269" t="s">
        <v>3600</v>
      </c>
      <c r="BP581" s="269" t="s">
        <v>773</v>
      </c>
      <c r="BQ581" s="269" t="s">
        <v>385</v>
      </c>
      <c r="BR581" s="269" t="s">
        <v>774</v>
      </c>
      <c r="BS581" s="269" t="s">
        <v>775</v>
      </c>
      <c r="BT581" s="269" t="s">
        <v>773</v>
      </c>
      <c r="BU581" s="269" t="s">
        <v>1630</v>
      </c>
      <c r="BV581" s="269" t="s">
        <v>1631</v>
      </c>
    </row>
    <row r="582" spans="59:74" x14ac:dyDescent="0.25">
      <c r="BG582" s="84">
        <v>470</v>
      </c>
      <c r="BH582" s="272" t="s">
        <v>10</v>
      </c>
      <c r="BI582" s="268" t="s">
        <v>3393</v>
      </c>
      <c r="BJ582" s="257" t="s">
        <v>1</v>
      </c>
      <c r="BK582" s="269" t="s">
        <v>21</v>
      </c>
      <c r="BL582" s="269" t="s">
        <v>102</v>
      </c>
      <c r="BM582" s="270" t="s">
        <v>3601</v>
      </c>
      <c r="BN582" s="269" t="s">
        <v>3602</v>
      </c>
      <c r="BO582" s="269" t="s">
        <v>3603</v>
      </c>
      <c r="BP582" s="269" t="s">
        <v>773</v>
      </c>
      <c r="BQ582" s="269" t="s">
        <v>385</v>
      </c>
      <c r="BR582" s="269" t="s">
        <v>774</v>
      </c>
      <c r="BS582" s="269" t="s">
        <v>775</v>
      </c>
      <c r="BT582" s="269" t="s">
        <v>773</v>
      </c>
      <c r="BU582" s="269" t="s">
        <v>1630</v>
      </c>
      <c r="BV582" s="269" t="s">
        <v>1631</v>
      </c>
    </row>
    <row r="583" spans="59:74" x14ac:dyDescent="0.25">
      <c r="BG583" s="84">
        <v>471</v>
      </c>
      <c r="BH583" s="272" t="s">
        <v>10</v>
      </c>
      <c r="BI583" s="268" t="s">
        <v>3393</v>
      </c>
      <c r="BJ583" s="257" t="s">
        <v>4</v>
      </c>
      <c r="BK583" s="269" t="s">
        <v>21</v>
      </c>
      <c r="BL583" s="269" t="s">
        <v>102</v>
      </c>
      <c r="BM583" s="270" t="s">
        <v>3604</v>
      </c>
      <c r="BN583" s="269" t="s">
        <v>3605</v>
      </c>
      <c r="BO583" s="269" t="s">
        <v>3606</v>
      </c>
      <c r="BP583" s="269" t="s">
        <v>773</v>
      </c>
      <c r="BQ583" s="269" t="s">
        <v>385</v>
      </c>
      <c r="BR583" s="269" t="s">
        <v>774</v>
      </c>
      <c r="BS583" s="269" t="s">
        <v>775</v>
      </c>
      <c r="BT583" s="269" t="s">
        <v>773</v>
      </c>
      <c r="BU583" s="269" t="s">
        <v>1630</v>
      </c>
      <c r="BV583" s="269" t="s">
        <v>1631</v>
      </c>
    </row>
    <row r="584" spans="59:74" x14ac:dyDescent="0.25">
      <c r="BG584" s="84">
        <v>472</v>
      </c>
      <c r="BH584" s="272" t="s">
        <v>10</v>
      </c>
      <c r="BI584" s="268" t="s">
        <v>3393</v>
      </c>
      <c r="BJ584" s="257" t="s">
        <v>4</v>
      </c>
      <c r="BK584" s="269" t="s">
        <v>21</v>
      </c>
      <c r="BL584" s="269" t="s">
        <v>102</v>
      </c>
      <c r="BM584" s="270" t="s">
        <v>3607</v>
      </c>
      <c r="BN584" s="269" t="s">
        <v>3608</v>
      </c>
      <c r="BO584" s="269" t="s">
        <v>3609</v>
      </c>
      <c r="BP584" s="269" t="s">
        <v>773</v>
      </c>
      <c r="BQ584" s="269" t="s">
        <v>385</v>
      </c>
      <c r="BR584" s="269" t="s">
        <v>774</v>
      </c>
      <c r="BS584" s="269" t="s">
        <v>775</v>
      </c>
      <c r="BT584" s="269" t="s">
        <v>773</v>
      </c>
      <c r="BU584" s="269" t="s">
        <v>1630</v>
      </c>
      <c r="BV584" s="269" t="s">
        <v>1631</v>
      </c>
    </row>
    <row r="585" spans="59:74" x14ac:dyDescent="0.25">
      <c r="BG585" s="84">
        <v>473</v>
      </c>
      <c r="BH585" s="272" t="s">
        <v>10</v>
      </c>
      <c r="BI585" s="268" t="s">
        <v>3393</v>
      </c>
      <c r="BJ585" s="257" t="s">
        <v>4</v>
      </c>
      <c r="BK585" s="269" t="s">
        <v>21</v>
      </c>
      <c r="BL585" s="269" t="s">
        <v>102</v>
      </c>
      <c r="BM585" s="270" t="s">
        <v>3610</v>
      </c>
      <c r="BN585" s="269" t="s">
        <v>3611</v>
      </c>
      <c r="BO585" s="269" t="s">
        <v>3612</v>
      </c>
      <c r="BP585" s="269" t="s">
        <v>773</v>
      </c>
      <c r="BQ585" s="269" t="s">
        <v>385</v>
      </c>
      <c r="BR585" s="269" t="s">
        <v>774</v>
      </c>
      <c r="BS585" s="269" t="s">
        <v>775</v>
      </c>
      <c r="BT585" s="269" t="s">
        <v>773</v>
      </c>
      <c r="BU585" s="269" t="s">
        <v>1630</v>
      </c>
      <c r="BV585" s="269" t="s">
        <v>1631</v>
      </c>
    </row>
    <row r="586" spans="59:74" x14ac:dyDescent="0.25">
      <c r="BG586" s="84">
        <v>474</v>
      </c>
      <c r="BH586" s="272" t="s">
        <v>10</v>
      </c>
      <c r="BI586" s="268" t="s">
        <v>3393</v>
      </c>
      <c r="BJ586" s="257" t="s">
        <v>4</v>
      </c>
      <c r="BK586" s="269" t="s">
        <v>21</v>
      </c>
      <c r="BL586" s="269" t="s">
        <v>102</v>
      </c>
      <c r="BM586" s="270" t="s">
        <v>3613</v>
      </c>
      <c r="BN586" s="269" t="s">
        <v>3614</v>
      </c>
      <c r="BO586" s="269" t="s">
        <v>3615</v>
      </c>
      <c r="BP586" s="269" t="s">
        <v>773</v>
      </c>
      <c r="BQ586" s="269" t="s">
        <v>385</v>
      </c>
      <c r="BR586" s="269" t="s">
        <v>774</v>
      </c>
      <c r="BS586" s="269" t="s">
        <v>775</v>
      </c>
      <c r="BT586" s="269" t="s">
        <v>773</v>
      </c>
      <c r="BU586" s="269" t="s">
        <v>1630</v>
      </c>
      <c r="BV586" s="269" t="s">
        <v>1631</v>
      </c>
    </row>
    <row r="587" spans="59:74" x14ac:dyDescent="0.25">
      <c r="BG587" s="84">
        <v>475</v>
      </c>
      <c r="BH587" s="272" t="s">
        <v>10</v>
      </c>
      <c r="BI587" s="268" t="s">
        <v>3393</v>
      </c>
      <c r="BJ587" s="257" t="s">
        <v>4</v>
      </c>
      <c r="BK587" s="269" t="s">
        <v>21</v>
      </c>
      <c r="BL587" s="269" t="s">
        <v>102</v>
      </c>
      <c r="BM587" s="270" t="s">
        <v>3616</v>
      </c>
      <c r="BN587" s="269" t="s">
        <v>3617</v>
      </c>
      <c r="BO587" s="269" t="s">
        <v>3618</v>
      </c>
      <c r="BP587" s="269" t="s">
        <v>773</v>
      </c>
      <c r="BQ587" s="269" t="s">
        <v>385</v>
      </c>
      <c r="BR587" s="269" t="s">
        <v>774</v>
      </c>
      <c r="BS587" s="269" t="s">
        <v>775</v>
      </c>
      <c r="BT587" s="269" t="s">
        <v>773</v>
      </c>
      <c r="BU587" s="269" t="s">
        <v>1630</v>
      </c>
      <c r="BV587" s="269" t="s">
        <v>1631</v>
      </c>
    </row>
    <row r="588" spans="59:74" x14ac:dyDescent="0.25">
      <c r="BG588" s="84">
        <v>476</v>
      </c>
      <c r="BH588" s="272" t="s">
        <v>10</v>
      </c>
      <c r="BI588" s="268" t="s">
        <v>3393</v>
      </c>
      <c r="BJ588" s="257" t="s">
        <v>4</v>
      </c>
      <c r="BK588" s="269" t="s">
        <v>21</v>
      </c>
      <c r="BL588" s="269" t="s">
        <v>102</v>
      </c>
      <c r="BM588" s="270" t="s">
        <v>3619</v>
      </c>
      <c r="BN588" s="269" t="s">
        <v>3620</v>
      </c>
      <c r="BO588" s="269" t="s">
        <v>3621</v>
      </c>
      <c r="BP588" s="269" t="s">
        <v>773</v>
      </c>
      <c r="BQ588" s="269" t="s">
        <v>385</v>
      </c>
      <c r="BR588" s="269" t="s">
        <v>774</v>
      </c>
      <c r="BS588" s="269" t="s">
        <v>775</v>
      </c>
      <c r="BT588" s="269" t="s">
        <v>773</v>
      </c>
      <c r="BU588" s="269" t="s">
        <v>1630</v>
      </c>
      <c r="BV588" s="269" t="s">
        <v>1631</v>
      </c>
    </row>
    <row r="589" spans="59:74" x14ac:dyDescent="0.25">
      <c r="BG589" s="84">
        <v>477</v>
      </c>
      <c r="BH589" s="272" t="s">
        <v>10</v>
      </c>
      <c r="BI589" s="268" t="s">
        <v>3393</v>
      </c>
      <c r="BJ589" s="257" t="s">
        <v>4</v>
      </c>
      <c r="BK589" s="269" t="s">
        <v>21</v>
      </c>
      <c r="BL589" s="269" t="s">
        <v>102</v>
      </c>
      <c r="BM589" s="270" t="s">
        <v>3622</v>
      </c>
      <c r="BN589" s="269" t="s">
        <v>3623</v>
      </c>
      <c r="BO589" s="269" t="s">
        <v>3624</v>
      </c>
      <c r="BP589" s="269" t="s">
        <v>773</v>
      </c>
      <c r="BQ589" s="269" t="s">
        <v>385</v>
      </c>
      <c r="BR589" s="269" t="s">
        <v>774</v>
      </c>
      <c r="BS589" s="269" t="s">
        <v>775</v>
      </c>
      <c r="BT589" s="269" t="s">
        <v>773</v>
      </c>
      <c r="BU589" s="269" t="s">
        <v>1630</v>
      </c>
      <c r="BV589" s="269" t="s">
        <v>1631</v>
      </c>
    </row>
    <row r="590" spans="59:74" x14ac:dyDescent="0.25">
      <c r="BG590" s="84">
        <v>478</v>
      </c>
      <c r="BH590" s="272" t="s">
        <v>10</v>
      </c>
      <c r="BI590" s="268" t="s">
        <v>3393</v>
      </c>
      <c r="BJ590" s="257" t="s">
        <v>4</v>
      </c>
      <c r="BK590" s="269" t="s">
        <v>21</v>
      </c>
      <c r="BL590" s="269" t="s">
        <v>102</v>
      </c>
      <c r="BM590" s="270" t="s">
        <v>3625</v>
      </c>
      <c r="BN590" s="269" t="s">
        <v>3626</v>
      </c>
      <c r="BO590" s="269" t="s">
        <v>3627</v>
      </c>
      <c r="BP590" s="269" t="s">
        <v>773</v>
      </c>
      <c r="BQ590" s="269" t="s">
        <v>385</v>
      </c>
      <c r="BR590" s="269" t="s">
        <v>774</v>
      </c>
      <c r="BS590" s="269" t="s">
        <v>775</v>
      </c>
      <c r="BT590" s="269" t="s">
        <v>773</v>
      </c>
      <c r="BU590" s="269" t="s">
        <v>1630</v>
      </c>
      <c r="BV590" s="269" t="s">
        <v>1631</v>
      </c>
    </row>
    <row r="591" spans="59:74" x14ac:dyDescent="0.25">
      <c r="BG591" s="84">
        <v>479</v>
      </c>
      <c r="BH591" s="272" t="s">
        <v>10</v>
      </c>
      <c r="BI591" s="268" t="s">
        <v>3393</v>
      </c>
      <c r="BJ591" s="257" t="s">
        <v>4</v>
      </c>
      <c r="BK591" s="269" t="s">
        <v>21</v>
      </c>
      <c r="BL591" s="269" t="s">
        <v>102</v>
      </c>
      <c r="BM591" s="270" t="s">
        <v>3628</v>
      </c>
      <c r="BN591" s="269" t="s">
        <v>3629</v>
      </c>
      <c r="BO591" s="269" t="s">
        <v>3630</v>
      </c>
      <c r="BP591" s="269" t="s">
        <v>773</v>
      </c>
      <c r="BQ591" s="269" t="s">
        <v>385</v>
      </c>
      <c r="BR591" s="269" t="s">
        <v>774</v>
      </c>
      <c r="BS591" s="269" t="s">
        <v>775</v>
      </c>
      <c r="BT591" s="269" t="s">
        <v>773</v>
      </c>
      <c r="BU591" s="269" t="s">
        <v>1630</v>
      </c>
      <c r="BV591" s="269" t="s">
        <v>1631</v>
      </c>
    </row>
    <row r="592" spans="59:74" x14ac:dyDescent="0.25">
      <c r="BG592" s="84">
        <v>480</v>
      </c>
      <c r="BH592" s="272" t="s">
        <v>10</v>
      </c>
      <c r="BI592" s="268" t="s">
        <v>3393</v>
      </c>
      <c r="BJ592" s="257" t="s">
        <v>4</v>
      </c>
      <c r="BK592" s="269" t="s">
        <v>21</v>
      </c>
      <c r="BL592" s="269" t="s">
        <v>102</v>
      </c>
      <c r="BM592" s="270" t="s">
        <v>3631</v>
      </c>
      <c r="BN592" s="269" t="s">
        <v>3632</v>
      </c>
      <c r="BO592" s="269" t="s">
        <v>3633</v>
      </c>
      <c r="BP592" s="269" t="s">
        <v>773</v>
      </c>
      <c r="BQ592" s="269" t="s">
        <v>385</v>
      </c>
      <c r="BR592" s="269" t="s">
        <v>774</v>
      </c>
      <c r="BS592" s="269" t="s">
        <v>775</v>
      </c>
      <c r="BT592" s="269" t="s">
        <v>773</v>
      </c>
      <c r="BU592" s="269" t="s">
        <v>1630</v>
      </c>
      <c r="BV592" s="269" t="s">
        <v>1631</v>
      </c>
    </row>
    <row r="593" spans="59:74" x14ac:dyDescent="0.25">
      <c r="BG593" s="84">
        <v>481</v>
      </c>
      <c r="BH593" s="272" t="s">
        <v>10</v>
      </c>
      <c r="BI593" s="268" t="s">
        <v>3393</v>
      </c>
      <c r="BJ593" s="257" t="s">
        <v>1</v>
      </c>
      <c r="BK593" s="269" t="s">
        <v>22</v>
      </c>
      <c r="BL593" s="269" t="s">
        <v>102</v>
      </c>
      <c r="BM593" s="270" t="s">
        <v>3634</v>
      </c>
      <c r="BN593" s="269" t="s">
        <v>3635</v>
      </c>
      <c r="BO593" s="269" t="s">
        <v>3636</v>
      </c>
      <c r="BP593" s="269" t="s">
        <v>776</v>
      </c>
      <c r="BQ593" s="269" t="s">
        <v>428</v>
      </c>
      <c r="BR593" s="269" t="s">
        <v>777</v>
      </c>
      <c r="BS593" s="269" t="s">
        <v>778</v>
      </c>
      <c r="BT593" s="269" t="s">
        <v>776</v>
      </c>
      <c r="BU593" s="269" t="s">
        <v>1632</v>
      </c>
      <c r="BV593" s="269" t="s">
        <v>1633</v>
      </c>
    </row>
    <row r="594" spans="59:74" x14ac:dyDescent="0.25">
      <c r="BG594" s="84">
        <v>482</v>
      </c>
      <c r="BH594" s="272" t="s">
        <v>10</v>
      </c>
      <c r="BI594" s="268" t="s">
        <v>3393</v>
      </c>
      <c r="BJ594" s="257" t="s">
        <v>1</v>
      </c>
      <c r="BK594" s="269" t="s">
        <v>22</v>
      </c>
      <c r="BL594" s="269" t="s">
        <v>102</v>
      </c>
      <c r="BM594" s="270" t="s">
        <v>3637</v>
      </c>
      <c r="BN594" s="269" t="s">
        <v>3638</v>
      </c>
      <c r="BO594" s="269" t="s">
        <v>3639</v>
      </c>
      <c r="BP594" s="269" t="s">
        <v>776</v>
      </c>
      <c r="BQ594" s="269" t="s">
        <v>428</v>
      </c>
      <c r="BR594" s="269" t="s">
        <v>777</v>
      </c>
      <c r="BS594" s="269" t="s">
        <v>778</v>
      </c>
      <c r="BT594" s="269" t="s">
        <v>776</v>
      </c>
      <c r="BU594" s="269" t="s">
        <v>1632</v>
      </c>
      <c r="BV594" s="269" t="s">
        <v>1633</v>
      </c>
    </row>
    <row r="595" spans="59:74" x14ac:dyDescent="0.25">
      <c r="BG595" s="84">
        <v>483</v>
      </c>
      <c r="BH595" s="272" t="s">
        <v>10</v>
      </c>
      <c r="BI595" s="268" t="s">
        <v>3393</v>
      </c>
      <c r="BJ595" s="257" t="s">
        <v>1</v>
      </c>
      <c r="BK595" s="269" t="s">
        <v>22</v>
      </c>
      <c r="BL595" s="269" t="s">
        <v>102</v>
      </c>
      <c r="BM595" s="270" t="s">
        <v>3640</v>
      </c>
      <c r="BN595" s="269" t="s">
        <v>3641</v>
      </c>
      <c r="BO595" s="269" t="s">
        <v>3642</v>
      </c>
      <c r="BP595" s="269" t="s">
        <v>776</v>
      </c>
      <c r="BQ595" s="269" t="s">
        <v>428</v>
      </c>
      <c r="BR595" s="269" t="s">
        <v>777</v>
      </c>
      <c r="BS595" s="269" t="s">
        <v>778</v>
      </c>
      <c r="BT595" s="269" t="s">
        <v>776</v>
      </c>
      <c r="BU595" s="269" t="s">
        <v>1632</v>
      </c>
      <c r="BV595" s="269" t="s">
        <v>1633</v>
      </c>
    </row>
    <row r="596" spans="59:74" x14ac:dyDescent="0.25">
      <c r="BG596" s="84">
        <v>484</v>
      </c>
      <c r="BH596" s="272" t="s">
        <v>10</v>
      </c>
      <c r="BI596" s="268" t="s">
        <v>3393</v>
      </c>
      <c r="BJ596" s="257" t="s">
        <v>1</v>
      </c>
      <c r="BK596" s="269" t="s">
        <v>22</v>
      </c>
      <c r="BL596" s="269" t="s">
        <v>102</v>
      </c>
      <c r="BM596" s="270" t="s">
        <v>3643</v>
      </c>
      <c r="BN596" s="269" t="s">
        <v>3644</v>
      </c>
      <c r="BO596" s="269" t="s">
        <v>3645</v>
      </c>
      <c r="BP596" s="269" t="s">
        <v>776</v>
      </c>
      <c r="BQ596" s="269" t="s">
        <v>428</v>
      </c>
      <c r="BR596" s="269" t="s">
        <v>777</v>
      </c>
      <c r="BS596" s="269" t="s">
        <v>778</v>
      </c>
      <c r="BT596" s="269" t="s">
        <v>776</v>
      </c>
      <c r="BU596" s="269" t="s">
        <v>1632</v>
      </c>
      <c r="BV596" s="269" t="s">
        <v>1633</v>
      </c>
    </row>
    <row r="597" spans="59:74" x14ac:dyDescent="0.25">
      <c r="BG597" s="84">
        <v>485</v>
      </c>
      <c r="BH597" s="272" t="s">
        <v>10</v>
      </c>
      <c r="BI597" s="268" t="s">
        <v>3393</v>
      </c>
      <c r="BJ597" s="257" t="s">
        <v>1</v>
      </c>
      <c r="BK597" s="269" t="s">
        <v>22</v>
      </c>
      <c r="BL597" s="269" t="s">
        <v>102</v>
      </c>
      <c r="BM597" s="270" t="s">
        <v>3646</v>
      </c>
      <c r="BN597" s="269" t="s">
        <v>3647</v>
      </c>
      <c r="BO597" s="269" t="s">
        <v>3648</v>
      </c>
      <c r="BP597" s="269" t="s">
        <v>776</v>
      </c>
      <c r="BQ597" s="269" t="s">
        <v>428</v>
      </c>
      <c r="BR597" s="269" t="s">
        <v>777</v>
      </c>
      <c r="BS597" s="269" t="s">
        <v>778</v>
      </c>
      <c r="BT597" s="269" t="s">
        <v>776</v>
      </c>
      <c r="BU597" s="269" t="s">
        <v>1632</v>
      </c>
      <c r="BV597" s="269" t="s">
        <v>1633</v>
      </c>
    </row>
    <row r="598" spans="59:74" x14ac:dyDescent="0.25">
      <c r="BG598" s="84">
        <v>486</v>
      </c>
      <c r="BH598" s="272" t="s">
        <v>10</v>
      </c>
      <c r="BI598" s="268" t="s">
        <v>3393</v>
      </c>
      <c r="BJ598" s="257" t="s">
        <v>1</v>
      </c>
      <c r="BK598" s="269" t="s">
        <v>22</v>
      </c>
      <c r="BL598" s="269" t="s">
        <v>102</v>
      </c>
      <c r="BM598" s="270" t="s">
        <v>3649</v>
      </c>
      <c r="BN598" s="269" t="s">
        <v>3650</v>
      </c>
      <c r="BO598" s="269" t="s">
        <v>3651</v>
      </c>
      <c r="BP598" s="269" t="s">
        <v>776</v>
      </c>
      <c r="BQ598" s="269" t="s">
        <v>428</v>
      </c>
      <c r="BR598" s="269" t="s">
        <v>777</v>
      </c>
      <c r="BS598" s="269" t="s">
        <v>778</v>
      </c>
      <c r="BT598" s="269" t="s">
        <v>776</v>
      </c>
      <c r="BU598" s="269" t="s">
        <v>1632</v>
      </c>
      <c r="BV598" s="269" t="s">
        <v>1633</v>
      </c>
    </row>
    <row r="599" spans="59:74" x14ac:dyDescent="0.25">
      <c r="BG599" s="84">
        <v>487</v>
      </c>
      <c r="BH599" s="272" t="s">
        <v>10</v>
      </c>
      <c r="BI599" s="268" t="s">
        <v>3393</v>
      </c>
      <c r="BJ599" s="257" t="s">
        <v>1</v>
      </c>
      <c r="BK599" s="269" t="s">
        <v>22</v>
      </c>
      <c r="BL599" s="269" t="s">
        <v>102</v>
      </c>
      <c r="BM599" s="270" t="s">
        <v>3652</v>
      </c>
      <c r="BN599" s="269" t="s">
        <v>3653</v>
      </c>
      <c r="BO599" s="269" t="s">
        <v>3654</v>
      </c>
      <c r="BP599" s="269" t="s">
        <v>776</v>
      </c>
      <c r="BQ599" s="269" t="s">
        <v>428</v>
      </c>
      <c r="BR599" s="269" t="s">
        <v>777</v>
      </c>
      <c r="BS599" s="269" t="s">
        <v>778</v>
      </c>
      <c r="BT599" s="269" t="s">
        <v>776</v>
      </c>
      <c r="BU599" s="269" t="s">
        <v>1632</v>
      </c>
      <c r="BV599" s="269" t="s">
        <v>1633</v>
      </c>
    </row>
    <row r="600" spans="59:74" x14ac:dyDescent="0.25">
      <c r="BG600" s="84">
        <v>488</v>
      </c>
      <c r="BH600" s="272" t="s">
        <v>10</v>
      </c>
      <c r="BI600" s="268" t="s">
        <v>3393</v>
      </c>
      <c r="BJ600" s="257" t="s">
        <v>1</v>
      </c>
      <c r="BK600" s="269" t="s">
        <v>22</v>
      </c>
      <c r="BL600" s="269" t="s">
        <v>102</v>
      </c>
      <c r="BM600" s="270" t="s">
        <v>3655</v>
      </c>
      <c r="BN600" s="269" t="s">
        <v>3656</v>
      </c>
      <c r="BO600" s="269" t="s">
        <v>3657</v>
      </c>
      <c r="BP600" s="269" t="s">
        <v>776</v>
      </c>
      <c r="BQ600" s="269" t="s">
        <v>428</v>
      </c>
      <c r="BR600" s="269" t="s">
        <v>777</v>
      </c>
      <c r="BS600" s="269" t="s">
        <v>778</v>
      </c>
      <c r="BT600" s="269" t="s">
        <v>776</v>
      </c>
      <c r="BU600" s="269" t="s">
        <v>1632</v>
      </c>
      <c r="BV600" s="269" t="s">
        <v>1633</v>
      </c>
    </row>
    <row r="601" spans="59:74" x14ac:dyDescent="0.25">
      <c r="BG601" s="84">
        <v>489</v>
      </c>
      <c r="BH601" s="272" t="s">
        <v>10</v>
      </c>
      <c r="BI601" s="268" t="s">
        <v>3393</v>
      </c>
      <c r="BJ601" s="257" t="s">
        <v>1</v>
      </c>
      <c r="BK601" s="269" t="s">
        <v>22</v>
      </c>
      <c r="BL601" s="269" t="s">
        <v>102</v>
      </c>
      <c r="BM601" s="270" t="s">
        <v>3658</v>
      </c>
      <c r="BN601" s="269" t="s">
        <v>3659</v>
      </c>
      <c r="BO601" s="269" t="s">
        <v>3660</v>
      </c>
      <c r="BP601" s="269" t="s">
        <v>776</v>
      </c>
      <c r="BQ601" s="269" t="s">
        <v>428</v>
      </c>
      <c r="BR601" s="269" t="s">
        <v>777</v>
      </c>
      <c r="BS601" s="269" t="s">
        <v>778</v>
      </c>
      <c r="BT601" s="269" t="s">
        <v>776</v>
      </c>
      <c r="BU601" s="269" t="s">
        <v>1632</v>
      </c>
      <c r="BV601" s="269" t="s">
        <v>1633</v>
      </c>
    </row>
    <row r="602" spans="59:74" x14ac:dyDescent="0.25">
      <c r="BG602" s="84">
        <v>490</v>
      </c>
      <c r="BH602" s="272" t="s">
        <v>10</v>
      </c>
      <c r="BI602" s="268" t="s">
        <v>3393</v>
      </c>
      <c r="BJ602" s="257" t="s">
        <v>1</v>
      </c>
      <c r="BK602" s="269" t="s">
        <v>22</v>
      </c>
      <c r="BL602" s="269" t="s">
        <v>102</v>
      </c>
      <c r="BM602" s="270" t="s">
        <v>3661</v>
      </c>
      <c r="BN602" s="269" t="s">
        <v>3662</v>
      </c>
      <c r="BO602" s="269" t="s">
        <v>3663</v>
      </c>
      <c r="BP602" s="269" t="s">
        <v>776</v>
      </c>
      <c r="BQ602" s="269" t="s">
        <v>428</v>
      </c>
      <c r="BR602" s="269" t="s">
        <v>777</v>
      </c>
      <c r="BS602" s="269" t="s">
        <v>778</v>
      </c>
      <c r="BT602" s="269" t="s">
        <v>776</v>
      </c>
      <c r="BU602" s="269" t="s">
        <v>1632</v>
      </c>
      <c r="BV602" s="269" t="s">
        <v>1633</v>
      </c>
    </row>
    <row r="603" spans="59:74" x14ac:dyDescent="0.25">
      <c r="BG603" s="84">
        <v>491</v>
      </c>
      <c r="BH603" s="272" t="s">
        <v>10</v>
      </c>
      <c r="BI603" s="268" t="s">
        <v>3393</v>
      </c>
      <c r="BJ603" s="257" t="s">
        <v>4</v>
      </c>
      <c r="BK603" s="269" t="s">
        <v>22</v>
      </c>
      <c r="BL603" s="269" t="s">
        <v>102</v>
      </c>
      <c r="BM603" s="270" t="s">
        <v>3664</v>
      </c>
      <c r="BN603" s="269" t="s">
        <v>3665</v>
      </c>
      <c r="BO603" s="269" t="s">
        <v>3666</v>
      </c>
      <c r="BP603" s="269" t="s">
        <v>776</v>
      </c>
      <c r="BQ603" s="269" t="s">
        <v>428</v>
      </c>
      <c r="BR603" s="269" t="s">
        <v>777</v>
      </c>
      <c r="BS603" s="269" t="s">
        <v>778</v>
      </c>
      <c r="BT603" s="269" t="s">
        <v>776</v>
      </c>
      <c r="BU603" s="269" t="s">
        <v>1632</v>
      </c>
      <c r="BV603" s="269" t="s">
        <v>1633</v>
      </c>
    </row>
    <row r="604" spans="59:74" x14ac:dyDescent="0.25">
      <c r="BG604" s="84">
        <v>492</v>
      </c>
      <c r="BH604" s="272" t="s">
        <v>10</v>
      </c>
      <c r="BI604" s="268" t="s">
        <v>3393</v>
      </c>
      <c r="BJ604" s="257" t="s">
        <v>4</v>
      </c>
      <c r="BK604" s="269" t="s">
        <v>22</v>
      </c>
      <c r="BL604" s="269" t="s">
        <v>102</v>
      </c>
      <c r="BM604" s="270" t="s">
        <v>3667</v>
      </c>
      <c r="BN604" s="269" t="s">
        <v>3668</v>
      </c>
      <c r="BO604" s="269" t="s">
        <v>3669</v>
      </c>
      <c r="BP604" s="269" t="s">
        <v>776</v>
      </c>
      <c r="BQ604" s="269" t="s">
        <v>428</v>
      </c>
      <c r="BR604" s="269" t="s">
        <v>777</v>
      </c>
      <c r="BS604" s="269" t="s">
        <v>778</v>
      </c>
      <c r="BT604" s="269" t="s">
        <v>776</v>
      </c>
      <c r="BU604" s="269" t="s">
        <v>1632</v>
      </c>
      <c r="BV604" s="269" t="s">
        <v>1633</v>
      </c>
    </row>
    <row r="605" spans="59:74" x14ac:dyDescent="0.25">
      <c r="BG605" s="84">
        <v>493</v>
      </c>
      <c r="BH605" s="272" t="s">
        <v>10</v>
      </c>
      <c r="BI605" s="268" t="s">
        <v>3393</v>
      </c>
      <c r="BJ605" s="257" t="s">
        <v>4</v>
      </c>
      <c r="BK605" s="269" t="s">
        <v>22</v>
      </c>
      <c r="BL605" s="269" t="s">
        <v>102</v>
      </c>
      <c r="BM605" s="270" t="s">
        <v>3670</v>
      </c>
      <c r="BN605" s="269" t="s">
        <v>3671</v>
      </c>
      <c r="BO605" s="269" t="s">
        <v>3672</v>
      </c>
      <c r="BP605" s="269" t="s">
        <v>776</v>
      </c>
      <c r="BQ605" s="269" t="s">
        <v>428</v>
      </c>
      <c r="BR605" s="269" t="s">
        <v>777</v>
      </c>
      <c r="BS605" s="269" t="s">
        <v>778</v>
      </c>
      <c r="BT605" s="269" t="s">
        <v>776</v>
      </c>
      <c r="BU605" s="269" t="s">
        <v>1632</v>
      </c>
      <c r="BV605" s="269" t="s">
        <v>1633</v>
      </c>
    </row>
    <row r="606" spans="59:74" x14ac:dyDescent="0.25">
      <c r="BG606" s="84">
        <v>494</v>
      </c>
      <c r="BH606" s="272" t="s">
        <v>10</v>
      </c>
      <c r="BI606" s="268" t="s">
        <v>3393</v>
      </c>
      <c r="BJ606" s="257" t="s">
        <v>4</v>
      </c>
      <c r="BK606" s="269" t="s">
        <v>22</v>
      </c>
      <c r="BL606" s="269" t="s">
        <v>102</v>
      </c>
      <c r="BM606" s="270" t="s">
        <v>3673</v>
      </c>
      <c r="BN606" s="269" t="s">
        <v>3674</v>
      </c>
      <c r="BO606" s="269" t="s">
        <v>3675</v>
      </c>
      <c r="BP606" s="269" t="s">
        <v>776</v>
      </c>
      <c r="BQ606" s="269" t="s">
        <v>428</v>
      </c>
      <c r="BR606" s="269" t="s">
        <v>777</v>
      </c>
      <c r="BS606" s="269" t="s">
        <v>778</v>
      </c>
      <c r="BT606" s="269" t="s">
        <v>776</v>
      </c>
      <c r="BU606" s="269" t="s">
        <v>1632</v>
      </c>
      <c r="BV606" s="269" t="s">
        <v>1633</v>
      </c>
    </row>
    <row r="607" spans="59:74" x14ac:dyDescent="0.25">
      <c r="BG607" s="84">
        <v>495</v>
      </c>
      <c r="BH607" s="272" t="s">
        <v>10</v>
      </c>
      <c r="BI607" s="268" t="s">
        <v>3393</v>
      </c>
      <c r="BJ607" s="257" t="s">
        <v>4</v>
      </c>
      <c r="BK607" s="269" t="s">
        <v>22</v>
      </c>
      <c r="BL607" s="269" t="s">
        <v>102</v>
      </c>
      <c r="BM607" s="270" t="s">
        <v>3676</v>
      </c>
      <c r="BN607" s="269" t="s">
        <v>3677</v>
      </c>
      <c r="BO607" s="269" t="s">
        <v>3678</v>
      </c>
      <c r="BP607" s="269" t="s">
        <v>776</v>
      </c>
      <c r="BQ607" s="269" t="s">
        <v>428</v>
      </c>
      <c r="BR607" s="269" t="s">
        <v>777</v>
      </c>
      <c r="BS607" s="269" t="s">
        <v>778</v>
      </c>
      <c r="BT607" s="269" t="s">
        <v>776</v>
      </c>
      <c r="BU607" s="269" t="s">
        <v>1632</v>
      </c>
      <c r="BV607" s="269" t="s">
        <v>1633</v>
      </c>
    </row>
    <row r="608" spans="59:74" x14ac:dyDescent="0.25">
      <c r="BG608" s="84">
        <v>496</v>
      </c>
      <c r="BH608" s="272" t="s">
        <v>10</v>
      </c>
      <c r="BI608" s="268" t="s">
        <v>3393</v>
      </c>
      <c r="BJ608" s="257" t="s">
        <v>4</v>
      </c>
      <c r="BK608" s="269" t="s">
        <v>22</v>
      </c>
      <c r="BL608" s="269" t="s">
        <v>102</v>
      </c>
      <c r="BM608" s="270" t="s">
        <v>3679</v>
      </c>
      <c r="BN608" s="269" t="s">
        <v>3680</v>
      </c>
      <c r="BO608" s="269" t="s">
        <v>3681</v>
      </c>
      <c r="BP608" s="269" t="s">
        <v>776</v>
      </c>
      <c r="BQ608" s="269" t="s">
        <v>428</v>
      </c>
      <c r="BR608" s="269" t="s">
        <v>777</v>
      </c>
      <c r="BS608" s="269" t="s">
        <v>778</v>
      </c>
      <c r="BT608" s="269" t="s">
        <v>776</v>
      </c>
      <c r="BU608" s="269" t="s">
        <v>1632</v>
      </c>
      <c r="BV608" s="269" t="s">
        <v>1633</v>
      </c>
    </row>
    <row r="609" spans="59:74" x14ac:dyDescent="0.25">
      <c r="BG609" s="84">
        <v>497</v>
      </c>
      <c r="BH609" s="272" t="s">
        <v>10</v>
      </c>
      <c r="BI609" s="268" t="s">
        <v>3393</v>
      </c>
      <c r="BJ609" s="257" t="s">
        <v>4</v>
      </c>
      <c r="BK609" s="269" t="s">
        <v>22</v>
      </c>
      <c r="BL609" s="269" t="s">
        <v>102</v>
      </c>
      <c r="BM609" s="270" t="s">
        <v>3682</v>
      </c>
      <c r="BN609" s="269" t="s">
        <v>3683</v>
      </c>
      <c r="BO609" s="269" t="s">
        <v>3684</v>
      </c>
      <c r="BP609" s="269" t="s">
        <v>776</v>
      </c>
      <c r="BQ609" s="269" t="s">
        <v>428</v>
      </c>
      <c r="BR609" s="269" t="s">
        <v>777</v>
      </c>
      <c r="BS609" s="269" t="s">
        <v>778</v>
      </c>
      <c r="BT609" s="269" t="s">
        <v>776</v>
      </c>
      <c r="BU609" s="269" t="s">
        <v>1632</v>
      </c>
      <c r="BV609" s="269" t="s">
        <v>1633</v>
      </c>
    </row>
    <row r="610" spans="59:74" x14ac:dyDescent="0.25">
      <c r="BG610" s="84">
        <v>498</v>
      </c>
      <c r="BH610" s="272" t="s">
        <v>10</v>
      </c>
      <c r="BI610" s="268" t="s">
        <v>3393</v>
      </c>
      <c r="BJ610" s="257" t="s">
        <v>4</v>
      </c>
      <c r="BK610" s="269" t="s">
        <v>22</v>
      </c>
      <c r="BL610" s="269" t="s">
        <v>102</v>
      </c>
      <c r="BM610" s="270" t="s">
        <v>3685</v>
      </c>
      <c r="BN610" s="269" t="s">
        <v>3686</v>
      </c>
      <c r="BO610" s="269" t="s">
        <v>3687</v>
      </c>
      <c r="BP610" s="269" t="s">
        <v>776</v>
      </c>
      <c r="BQ610" s="269" t="s">
        <v>428</v>
      </c>
      <c r="BR610" s="269" t="s">
        <v>777</v>
      </c>
      <c r="BS610" s="269" t="s">
        <v>778</v>
      </c>
      <c r="BT610" s="269" t="s">
        <v>776</v>
      </c>
      <c r="BU610" s="269" t="s">
        <v>1632</v>
      </c>
      <c r="BV610" s="269" t="s">
        <v>1633</v>
      </c>
    </row>
    <row r="611" spans="59:74" x14ac:dyDescent="0.25">
      <c r="BG611" s="84">
        <v>499</v>
      </c>
      <c r="BH611" s="272" t="s">
        <v>10</v>
      </c>
      <c r="BI611" s="268" t="s">
        <v>3393</v>
      </c>
      <c r="BJ611" s="257" t="s">
        <v>4</v>
      </c>
      <c r="BK611" s="269" t="s">
        <v>22</v>
      </c>
      <c r="BL611" s="269" t="s">
        <v>102</v>
      </c>
      <c r="BM611" s="270" t="s">
        <v>3688</v>
      </c>
      <c r="BN611" s="269" t="s">
        <v>3689</v>
      </c>
      <c r="BO611" s="269" t="s">
        <v>3690</v>
      </c>
      <c r="BP611" s="269" t="s">
        <v>776</v>
      </c>
      <c r="BQ611" s="269" t="s">
        <v>428</v>
      </c>
      <c r="BR611" s="269" t="s">
        <v>777</v>
      </c>
      <c r="BS611" s="269" t="s">
        <v>778</v>
      </c>
      <c r="BT611" s="269" t="s">
        <v>776</v>
      </c>
      <c r="BU611" s="269" t="s">
        <v>1632</v>
      </c>
      <c r="BV611" s="269" t="s">
        <v>1633</v>
      </c>
    </row>
    <row r="612" spans="59:74" x14ac:dyDescent="0.25">
      <c r="BG612" s="84">
        <v>500</v>
      </c>
      <c r="BH612" s="272" t="s">
        <v>10</v>
      </c>
      <c r="BI612" s="268" t="s">
        <v>3393</v>
      </c>
      <c r="BJ612" s="257" t="s">
        <v>4</v>
      </c>
      <c r="BK612" s="269" t="s">
        <v>22</v>
      </c>
      <c r="BL612" s="269" t="s">
        <v>102</v>
      </c>
      <c r="BM612" s="270" t="s">
        <v>3691</v>
      </c>
      <c r="BN612" s="269" t="s">
        <v>3692</v>
      </c>
      <c r="BO612" s="269" t="s">
        <v>3693</v>
      </c>
      <c r="BP612" s="269" t="s">
        <v>776</v>
      </c>
      <c r="BQ612" s="269" t="s">
        <v>428</v>
      </c>
      <c r="BR612" s="269" t="s">
        <v>777</v>
      </c>
      <c r="BS612" s="269" t="s">
        <v>778</v>
      </c>
      <c r="BT612" s="269" t="s">
        <v>776</v>
      </c>
      <c r="BU612" s="269" t="s">
        <v>1632</v>
      </c>
      <c r="BV612" s="269" t="s">
        <v>1633</v>
      </c>
    </row>
    <row r="613" spans="59:74" x14ac:dyDescent="0.25">
      <c r="BG613" s="84">
        <v>501</v>
      </c>
      <c r="BH613" s="272" t="s">
        <v>10</v>
      </c>
      <c r="BI613" s="268" t="s">
        <v>3393</v>
      </c>
      <c r="BJ613" s="257" t="s">
        <v>1</v>
      </c>
      <c r="BK613" s="269" t="s">
        <v>25</v>
      </c>
      <c r="BL613" s="269" t="s">
        <v>102</v>
      </c>
      <c r="BM613" s="270" t="s">
        <v>3694</v>
      </c>
      <c r="BN613" s="269" t="s">
        <v>3695</v>
      </c>
      <c r="BO613" s="269" t="s">
        <v>3696</v>
      </c>
      <c r="BP613" s="269" t="s">
        <v>779</v>
      </c>
      <c r="BQ613" s="269" t="s">
        <v>472</v>
      </c>
      <c r="BR613" s="269" t="s">
        <v>780</v>
      </c>
      <c r="BS613" s="269" t="s">
        <v>781</v>
      </c>
      <c r="BT613" s="269" t="s">
        <v>779</v>
      </c>
      <c r="BU613" s="269" t="s">
        <v>1634</v>
      </c>
      <c r="BV613" s="269" t="s">
        <v>1635</v>
      </c>
    </row>
    <row r="614" spans="59:74" x14ac:dyDescent="0.25">
      <c r="BG614" s="84">
        <v>502</v>
      </c>
      <c r="BH614" s="272" t="s">
        <v>10</v>
      </c>
      <c r="BI614" s="268" t="s">
        <v>3393</v>
      </c>
      <c r="BJ614" s="257" t="s">
        <v>1</v>
      </c>
      <c r="BK614" s="269" t="s">
        <v>25</v>
      </c>
      <c r="BL614" s="269" t="s">
        <v>102</v>
      </c>
      <c r="BM614" s="270" t="s">
        <v>3697</v>
      </c>
      <c r="BN614" s="269" t="s">
        <v>3698</v>
      </c>
      <c r="BO614" s="269" t="s">
        <v>3699</v>
      </c>
      <c r="BP614" s="269" t="s">
        <v>779</v>
      </c>
      <c r="BQ614" s="269" t="s">
        <v>472</v>
      </c>
      <c r="BR614" s="269" t="s">
        <v>780</v>
      </c>
      <c r="BS614" s="269" t="s">
        <v>781</v>
      </c>
      <c r="BT614" s="269" t="s">
        <v>779</v>
      </c>
      <c r="BU614" s="269" t="s">
        <v>1634</v>
      </c>
      <c r="BV614" s="269" t="s">
        <v>1635</v>
      </c>
    </row>
    <row r="615" spans="59:74" x14ac:dyDescent="0.25">
      <c r="BG615" s="84">
        <v>503</v>
      </c>
      <c r="BH615" s="272" t="s">
        <v>10</v>
      </c>
      <c r="BI615" s="268" t="s">
        <v>3393</v>
      </c>
      <c r="BJ615" s="257" t="s">
        <v>1</v>
      </c>
      <c r="BK615" s="269" t="s">
        <v>25</v>
      </c>
      <c r="BL615" s="269" t="s">
        <v>102</v>
      </c>
      <c r="BM615" s="270" t="s">
        <v>3700</v>
      </c>
      <c r="BN615" s="269" t="s">
        <v>3701</v>
      </c>
      <c r="BO615" s="269" t="s">
        <v>3702</v>
      </c>
      <c r="BP615" s="269" t="s">
        <v>779</v>
      </c>
      <c r="BQ615" s="269" t="s">
        <v>472</v>
      </c>
      <c r="BR615" s="269" t="s">
        <v>780</v>
      </c>
      <c r="BS615" s="269" t="s">
        <v>781</v>
      </c>
      <c r="BT615" s="269" t="s">
        <v>779</v>
      </c>
      <c r="BU615" s="269" t="s">
        <v>1634</v>
      </c>
      <c r="BV615" s="269" t="s">
        <v>1635</v>
      </c>
    </row>
    <row r="616" spans="59:74" x14ac:dyDescent="0.25">
      <c r="BG616" s="84">
        <v>504</v>
      </c>
      <c r="BH616" s="272" t="s">
        <v>10</v>
      </c>
      <c r="BI616" s="268" t="s">
        <v>3393</v>
      </c>
      <c r="BJ616" s="257" t="s">
        <v>1</v>
      </c>
      <c r="BK616" s="269" t="s">
        <v>25</v>
      </c>
      <c r="BL616" s="269" t="s">
        <v>102</v>
      </c>
      <c r="BM616" s="270" t="s">
        <v>3703</v>
      </c>
      <c r="BN616" s="269" t="s">
        <v>3704</v>
      </c>
      <c r="BO616" s="269" t="s">
        <v>3705</v>
      </c>
      <c r="BP616" s="269" t="s">
        <v>779</v>
      </c>
      <c r="BQ616" s="269" t="s">
        <v>472</v>
      </c>
      <c r="BR616" s="269" t="s">
        <v>780</v>
      </c>
      <c r="BS616" s="269" t="s">
        <v>781</v>
      </c>
      <c r="BT616" s="269" t="s">
        <v>779</v>
      </c>
      <c r="BU616" s="269" t="s">
        <v>1634</v>
      </c>
      <c r="BV616" s="269" t="s">
        <v>1635</v>
      </c>
    </row>
    <row r="617" spans="59:74" x14ac:dyDescent="0.25">
      <c r="BG617" s="84">
        <v>505</v>
      </c>
      <c r="BH617" s="272" t="s">
        <v>10</v>
      </c>
      <c r="BI617" s="268" t="s">
        <v>3393</v>
      </c>
      <c r="BJ617" s="257" t="s">
        <v>1</v>
      </c>
      <c r="BK617" s="269" t="s">
        <v>25</v>
      </c>
      <c r="BL617" s="269" t="s">
        <v>102</v>
      </c>
      <c r="BM617" s="270" t="s">
        <v>3706</v>
      </c>
      <c r="BN617" s="269" t="s">
        <v>3707</v>
      </c>
      <c r="BO617" s="269" t="s">
        <v>3708</v>
      </c>
      <c r="BP617" s="269" t="s">
        <v>779</v>
      </c>
      <c r="BQ617" s="269" t="s">
        <v>472</v>
      </c>
      <c r="BR617" s="269" t="s">
        <v>780</v>
      </c>
      <c r="BS617" s="269" t="s">
        <v>781</v>
      </c>
      <c r="BT617" s="269" t="s">
        <v>779</v>
      </c>
      <c r="BU617" s="269" t="s">
        <v>1634</v>
      </c>
      <c r="BV617" s="269" t="s">
        <v>1635</v>
      </c>
    </row>
    <row r="618" spans="59:74" x14ac:dyDescent="0.25">
      <c r="BG618" s="84">
        <v>506</v>
      </c>
      <c r="BH618" s="272" t="s">
        <v>10</v>
      </c>
      <c r="BI618" s="268" t="s">
        <v>3393</v>
      </c>
      <c r="BJ618" s="257" t="s">
        <v>1</v>
      </c>
      <c r="BK618" s="269" t="s">
        <v>25</v>
      </c>
      <c r="BL618" s="269" t="s">
        <v>102</v>
      </c>
      <c r="BM618" s="270" t="s">
        <v>3709</v>
      </c>
      <c r="BN618" s="269" t="s">
        <v>3710</v>
      </c>
      <c r="BO618" s="269" t="s">
        <v>3711</v>
      </c>
      <c r="BP618" s="269" t="s">
        <v>779</v>
      </c>
      <c r="BQ618" s="269" t="s">
        <v>472</v>
      </c>
      <c r="BR618" s="269" t="s">
        <v>780</v>
      </c>
      <c r="BS618" s="269" t="s">
        <v>781</v>
      </c>
      <c r="BT618" s="269" t="s">
        <v>779</v>
      </c>
      <c r="BU618" s="269" t="s">
        <v>1634</v>
      </c>
      <c r="BV618" s="269" t="s">
        <v>1635</v>
      </c>
    </row>
    <row r="619" spans="59:74" x14ac:dyDescent="0.25">
      <c r="BG619" s="84">
        <v>507</v>
      </c>
      <c r="BH619" s="272" t="s">
        <v>10</v>
      </c>
      <c r="BI619" s="268" t="s">
        <v>3393</v>
      </c>
      <c r="BJ619" s="257" t="s">
        <v>1</v>
      </c>
      <c r="BK619" s="269" t="s">
        <v>25</v>
      </c>
      <c r="BL619" s="269" t="s">
        <v>102</v>
      </c>
      <c r="BM619" s="270" t="s">
        <v>3712</v>
      </c>
      <c r="BN619" s="269" t="s">
        <v>3713</v>
      </c>
      <c r="BO619" s="269" t="s">
        <v>3714</v>
      </c>
      <c r="BP619" s="269" t="s">
        <v>779</v>
      </c>
      <c r="BQ619" s="269" t="s">
        <v>472</v>
      </c>
      <c r="BR619" s="269" t="s">
        <v>780</v>
      </c>
      <c r="BS619" s="269" t="s">
        <v>781</v>
      </c>
      <c r="BT619" s="269" t="s">
        <v>779</v>
      </c>
      <c r="BU619" s="269" t="s">
        <v>1634</v>
      </c>
      <c r="BV619" s="269" t="s">
        <v>1635</v>
      </c>
    </row>
    <row r="620" spans="59:74" x14ac:dyDescent="0.25">
      <c r="BG620" s="84">
        <v>508</v>
      </c>
      <c r="BH620" s="272" t="s">
        <v>10</v>
      </c>
      <c r="BI620" s="268" t="s">
        <v>3393</v>
      </c>
      <c r="BJ620" s="257" t="s">
        <v>1</v>
      </c>
      <c r="BK620" s="269" t="s">
        <v>25</v>
      </c>
      <c r="BL620" s="269" t="s">
        <v>102</v>
      </c>
      <c r="BM620" s="270" t="s">
        <v>3715</v>
      </c>
      <c r="BN620" s="269" t="s">
        <v>3716</v>
      </c>
      <c r="BO620" s="269" t="s">
        <v>3717</v>
      </c>
      <c r="BP620" s="269" t="s">
        <v>779</v>
      </c>
      <c r="BQ620" s="269" t="s">
        <v>472</v>
      </c>
      <c r="BR620" s="269" t="s">
        <v>780</v>
      </c>
      <c r="BS620" s="269" t="s">
        <v>781</v>
      </c>
      <c r="BT620" s="269" t="s">
        <v>779</v>
      </c>
      <c r="BU620" s="269" t="s">
        <v>1634</v>
      </c>
      <c r="BV620" s="269" t="s">
        <v>1635</v>
      </c>
    </row>
    <row r="621" spans="59:74" x14ac:dyDescent="0.25">
      <c r="BG621" s="84">
        <v>509</v>
      </c>
      <c r="BH621" s="272" t="s">
        <v>10</v>
      </c>
      <c r="BI621" s="268" t="s">
        <v>3393</v>
      </c>
      <c r="BJ621" s="257" t="s">
        <v>1</v>
      </c>
      <c r="BK621" s="269" t="s">
        <v>25</v>
      </c>
      <c r="BL621" s="269" t="s">
        <v>102</v>
      </c>
      <c r="BM621" s="270" t="s">
        <v>3718</v>
      </c>
      <c r="BN621" s="269" t="s">
        <v>3719</v>
      </c>
      <c r="BO621" s="269" t="s">
        <v>3720</v>
      </c>
      <c r="BP621" s="269" t="s">
        <v>779</v>
      </c>
      <c r="BQ621" s="269" t="s">
        <v>472</v>
      </c>
      <c r="BR621" s="269" t="s">
        <v>780</v>
      </c>
      <c r="BS621" s="269" t="s">
        <v>781</v>
      </c>
      <c r="BT621" s="269" t="s">
        <v>779</v>
      </c>
      <c r="BU621" s="269" t="s">
        <v>1634</v>
      </c>
      <c r="BV621" s="269" t="s">
        <v>1635</v>
      </c>
    </row>
    <row r="622" spans="59:74" x14ac:dyDescent="0.25">
      <c r="BG622" s="84">
        <v>510</v>
      </c>
      <c r="BH622" s="272" t="s">
        <v>10</v>
      </c>
      <c r="BI622" s="268" t="s">
        <v>3393</v>
      </c>
      <c r="BJ622" s="257" t="s">
        <v>1</v>
      </c>
      <c r="BK622" s="269" t="s">
        <v>25</v>
      </c>
      <c r="BL622" s="269" t="s">
        <v>102</v>
      </c>
      <c r="BM622" s="270" t="s">
        <v>3721</v>
      </c>
      <c r="BN622" s="269" t="s">
        <v>3722</v>
      </c>
      <c r="BO622" s="269" t="s">
        <v>3723</v>
      </c>
      <c r="BP622" s="269" t="s">
        <v>779</v>
      </c>
      <c r="BQ622" s="269" t="s">
        <v>472</v>
      </c>
      <c r="BR622" s="269" t="s">
        <v>780</v>
      </c>
      <c r="BS622" s="269" t="s">
        <v>781</v>
      </c>
      <c r="BT622" s="269" t="s">
        <v>779</v>
      </c>
      <c r="BU622" s="269" t="s">
        <v>1634</v>
      </c>
      <c r="BV622" s="269" t="s">
        <v>1635</v>
      </c>
    </row>
    <row r="623" spans="59:74" x14ac:dyDescent="0.25">
      <c r="BG623" s="84">
        <v>511</v>
      </c>
      <c r="BH623" s="272" t="s">
        <v>10</v>
      </c>
      <c r="BI623" s="268" t="s">
        <v>3393</v>
      </c>
      <c r="BJ623" s="257" t="s">
        <v>4</v>
      </c>
      <c r="BK623" s="269" t="s">
        <v>25</v>
      </c>
      <c r="BL623" s="269" t="s">
        <v>102</v>
      </c>
      <c r="BM623" s="270" t="s">
        <v>3724</v>
      </c>
      <c r="BN623" s="269" t="s">
        <v>3725</v>
      </c>
      <c r="BO623" s="269" t="s">
        <v>3726</v>
      </c>
      <c r="BP623" s="269" t="s">
        <v>779</v>
      </c>
      <c r="BQ623" s="269" t="s">
        <v>472</v>
      </c>
      <c r="BR623" s="269" t="s">
        <v>780</v>
      </c>
      <c r="BS623" s="269" t="s">
        <v>781</v>
      </c>
      <c r="BT623" s="269" t="s">
        <v>779</v>
      </c>
      <c r="BU623" s="269" t="s">
        <v>1634</v>
      </c>
      <c r="BV623" s="269" t="s">
        <v>1635</v>
      </c>
    </row>
    <row r="624" spans="59:74" x14ac:dyDescent="0.25">
      <c r="BG624" s="84">
        <v>512</v>
      </c>
      <c r="BH624" s="272" t="s">
        <v>10</v>
      </c>
      <c r="BI624" s="268" t="s">
        <v>3393</v>
      </c>
      <c r="BJ624" s="257" t="s">
        <v>4</v>
      </c>
      <c r="BK624" s="269" t="s">
        <v>25</v>
      </c>
      <c r="BL624" s="269" t="s">
        <v>102</v>
      </c>
      <c r="BM624" s="270" t="s">
        <v>3727</v>
      </c>
      <c r="BN624" s="269" t="s">
        <v>3728</v>
      </c>
      <c r="BO624" s="269" t="s">
        <v>3729</v>
      </c>
      <c r="BP624" s="269" t="s">
        <v>779</v>
      </c>
      <c r="BQ624" s="269" t="s">
        <v>472</v>
      </c>
      <c r="BR624" s="269" t="s">
        <v>780</v>
      </c>
      <c r="BS624" s="269" t="s">
        <v>781</v>
      </c>
      <c r="BT624" s="269" t="s">
        <v>779</v>
      </c>
      <c r="BU624" s="269" t="s">
        <v>1634</v>
      </c>
      <c r="BV624" s="269" t="s">
        <v>1635</v>
      </c>
    </row>
    <row r="625" spans="59:74" x14ac:dyDescent="0.25">
      <c r="BG625" s="84">
        <v>513</v>
      </c>
      <c r="BH625" s="272" t="s">
        <v>10</v>
      </c>
      <c r="BI625" s="268" t="s">
        <v>3393</v>
      </c>
      <c r="BJ625" s="257" t="s">
        <v>4</v>
      </c>
      <c r="BK625" s="269" t="s">
        <v>25</v>
      </c>
      <c r="BL625" s="269" t="s">
        <v>102</v>
      </c>
      <c r="BM625" s="270" t="s">
        <v>3730</v>
      </c>
      <c r="BN625" s="269" t="s">
        <v>3731</v>
      </c>
      <c r="BO625" s="269" t="s">
        <v>3732</v>
      </c>
      <c r="BP625" s="269" t="s">
        <v>779</v>
      </c>
      <c r="BQ625" s="269" t="s">
        <v>472</v>
      </c>
      <c r="BR625" s="269" t="s">
        <v>780</v>
      </c>
      <c r="BS625" s="269" t="s">
        <v>781</v>
      </c>
      <c r="BT625" s="269" t="s">
        <v>779</v>
      </c>
      <c r="BU625" s="269" t="s">
        <v>1634</v>
      </c>
      <c r="BV625" s="269" t="s">
        <v>1635</v>
      </c>
    </row>
    <row r="626" spans="59:74" x14ac:dyDescent="0.25">
      <c r="BG626" s="84">
        <v>514</v>
      </c>
      <c r="BH626" s="272" t="s">
        <v>10</v>
      </c>
      <c r="BI626" s="268" t="s">
        <v>3393</v>
      </c>
      <c r="BJ626" s="257" t="s">
        <v>4</v>
      </c>
      <c r="BK626" s="269" t="s">
        <v>25</v>
      </c>
      <c r="BL626" s="269" t="s">
        <v>102</v>
      </c>
      <c r="BM626" s="270" t="s">
        <v>3733</v>
      </c>
      <c r="BN626" s="269" t="s">
        <v>3734</v>
      </c>
      <c r="BO626" s="269" t="s">
        <v>3735</v>
      </c>
      <c r="BP626" s="269" t="s">
        <v>779</v>
      </c>
      <c r="BQ626" s="269" t="s">
        <v>472</v>
      </c>
      <c r="BR626" s="269" t="s">
        <v>780</v>
      </c>
      <c r="BS626" s="269" t="s">
        <v>781</v>
      </c>
      <c r="BT626" s="269" t="s">
        <v>779</v>
      </c>
      <c r="BU626" s="269" t="s">
        <v>1634</v>
      </c>
      <c r="BV626" s="269" t="s">
        <v>1635</v>
      </c>
    </row>
    <row r="627" spans="59:74" x14ac:dyDescent="0.25">
      <c r="BG627" s="84">
        <v>515</v>
      </c>
      <c r="BH627" s="272" t="s">
        <v>10</v>
      </c>
      <c r="BI627" s="268" t="s">
        <v>3393</v>
      </c>
      <c r="BJ627" s="257" t="s">
        <v>4</v>
      </c>
      <c r="BK627" s="269" t="s">
        <v>25</v>
      </c>
      <c r="BL627" s="269" t="s">
        <v>102</v>
      </c>
      <c r="BM627" s="270" t="s">
        <v>3736</v>
      </c>
      <c r="BN627" s="269" t="s">
        <v>3737</v>
      </c>
      <c r="BO627" s="269" t="s">
        <v>3738</v>
      </c>
      <c r="BP627" s="269" t="s">
        <v>779</v>
      </c>
      <c r="BQ627" s="269" t="s">
        <v>472</v>
      </c>
      <c r="BR627" s="269" t="s">
        <v>780</v>
      </c>
      <c r="BS627" s="269" t="s">
        <v>781</v>
      </c>
      <c r="BT627" s="269" t="s">
        <v>779</v>
      </c>
      <c r="BU627" s="269" t="s">
        <v>1634</v>
      </c>
      <c r="BV627" s="269" t="s">
        <v>1635</v>
      </c>
    </row>
    <row r="628" spans="59:74" x14ac:dyDescent="0.25">
      <c r="BG628" s="84">
        <v>516</v>
      </c>
      <c r="BH628" s="272" t="s">
        <v>10</v>
      </c>
      <c r="BI628" s="268" t="s">
        <v>3393</v>
      </c>
      <c r="BJ628" s="257" t="s">
        <v>4</v>
      </c>
      <c r="BK628" s="269" t="s">
        <v>25</v>
      </c>
      <c r="BL628" s="269" t="s">
        <v>102</v>
      </c>
      <c r="BM628" s="270" t="s">
        <v>3739</v>
      </c>
      <c r="BN628" s="269" t="s">
        <v>3740</v>
      </c>
      <c r="BO628" s="269" t="s">
        <v>3741</v>
      </c>
      <c r="BP628" s="269" t="s">
        <v>779</v>
      </c>
      <c r="BQ628" s="269" t="s">
        <v>472</v>
      </c>
      <c r="BR628" s="269" t="s">
        <v>780</v>
      </c>
      <c r="BS628" s="269" t="s">
        <v>781</v>
      </c>
      <c r="BT628" s="269" t="s">
        <v>779</v>
      </c>
      <c r="BU628" s="269" t="s">
        <v>1634</v>
      </c>
      <c r="BV628" s="269" t="s">
        <v>1635</v>
      </c>
    </row>
    <row r="629" spans="59:74" x14ac:dyDescent="0.25">
      <c r="BG629" s="84">
        <v>517</v>
      </c>
      <c r="BH629" s="272" t="s">
        <v>10</v>
      </c>
      <c r="BI629" s="268" t="s">
        <v>3393</v>
      </c>
      <c r="BJ629" s="257" t="s">
        <v>4</v>
      </c>
      <c r="BK629" s="269" t="s">
        <v>25</v>
      </c>
      <c r="BL629" s="269" t="s">
        <v>102</v>
      </c>
      <c r="BM629" s="270" t="s">
        <v>3742</v>
      </c>
      <c r="BN629" s="269" t="s">
        <v>3743</v>
      </c>
      <c r="BO629" s="269" t="s">
        <v>3744</v>
      </c>
      <c r="BP629" s="269" t="s">
        <v>779</v>
      </c>
      <c r="BQ629" s="269" t="s">
        <v>472</v>
      </c>
      <c r="BR629" s="269" t="s">
        <v>780</v>
      </c>
      <c r="BS629" s="269" t="s">
        <v>781</v>
      </c>
      <c r="BT629" s="269" t="s">
        <v>779</v>
      </c>
      <c r="BU629" s="269" t="s">
        <v>1634</v>
      </c>
      <c r="BV629" s="269" t="s">
        <v>1635</v>
      </c>
    </row>
    <row r="630" spans="59:74" x14ac:dyDescent="0.25">
      <c r="BG630" s="84">
        <v>518</v>
      </c>
      <c r="BH630" s="272" t="s">
        <v>10</v>
      </c>
      <c r="BI630" s="268" t="s">
        <v>3393</v>
      </c>
      <c r="BJ630" s="257" t="s">
        <v>4</v>
      </c>
      <c r="BK630" s="269" t="s">
        <v>25</v>
      </c>
      <c r="BL630" s="269" t="s">
        <v>102</v>
      </c>
      <c r="BM630" s="270" t="s">
        <v>3745</v>
      </c>
      <c r="BN630" s="269" t="s">
        <v>3746</v>
      </c>
      <c r="BO630" s="269" t="s">
        <v>3747</v>
      </c>
      <c r="BP630" s="269" t="s">
        <v>779</v>
      </c>
      <c r="BQ630" s="269" t="s">
        <v>472</v>
      </c>
      <c r="BR630" s="269" t="s">
        <v>780</v>
      </c>
      <c r="BS630" s="269" t="s">
        <v>781</v>
      </c>
      <c r="BT630" s="269" t="s">
        <v>779</v>
      </c>
      <c r="BU630" s="269" t="s">
        <v>1634</v>
      </c>
      <c r="BV630" s="269" t="s">
        <v>1635</v>
      </c>
    </row>
    <row r="631" spans="59:74" x14ac:dyDescent="0.25">
      <c r="BG631" s="84">
        <v>519</v>
      </c>
      <c r="BH631" s="272" t="s">
        <v>10</v>
      </c>
      <c r="BI631" s="268" t="s">
        <v>3393</v>
      </c>
      <c r="BJ631" s="257" t="s">
        <v>4</v>
      </c>
      <c r="BK631" s="269" t="s">
        <v>25</v>
      </c>
      <c r="BL631" s="269" t="s">
        <v>102</v>
      </c>
      <c r="BM631" s="270" t="s">
        <v>3748</v>
      </c>
      <c r="BN631" s="269" t="s">
        <v>3749</v>
      </c>
      <c r="BO631" s="269" t="s">
        <v>3750</v>
      </c>
      <c r="BP631" s="269" t="s">
        <v>779</v>
      </c>
      <c r="BQ631" s="269" t="s">
        <v>472</v>
      </c>
      <c r="BR631" s="269" t="s">
        <v>780</v>
      </c>
      <c r="BS631" s="269" t="s">
        <v>781</v>
      </c>
      <c r="BT631" s="269" t="s">
        <v>779</v>
      </c>
      <c r="BU631" s="269" t="s">
        <v>1634</v>
      </c>
      <c r="BV631" s="269" t="s">
        <v>1635</v>
      </c>
    </row>
    <row r="632" spans="59:74" x14ac:dyDescent="0.25">
      <c r="BG632" s="84">
        <v>520</v>
      </c>
      <c r="BH632" s="272" t="s">
        <v>10</v>
      </c>
      <c r="BI632" s="268" t="s">
        <v>3393</v>
      </c>
      <c r="BJ632" s="257" t="s">
        <v>4</v>
      </c>
      <c r="BK632" s="269" t="s">
        <v>25</v>
      </c>
      <c r="BL632" s="269" t="s">
        <v>102</v>
      </c>
      <c r="BM632" s="270" t="s">
        <v>3751</v>
      </c>
      <c r="BN632" s="269" t="s">
        <v>3752</v>
      </c>
      <c r="BO632" s="269" t="s">
        <v>3753</v>
      </c>
      <c r="BP632" s="269" t="s">
        <v>779</v>
      </c>
      <c r="BQ632" s="269" t="s">
        <v>472</v>
      </c>
      <c r="BR632" s="269" t="s">
        <v>780</v>
      </c>
      <c r="BS632" s="269" t="s">
        <v>781</v>
      </c>
      <c r="BT632" s="269" t="s">
        <v>779</v>
      </c>
      <c r="BU632" s="269" t="s">
        <v>1634</v>
      </c>
      <c r="BV632" s="269" t="s">
        <v>1635</v>
      </c>
    </row>
    <row r="633" spans="59:74" x14ac:dyDescent="0.25">
      <c r="BG633" s="84">
        <v>521</v>
      </c>
      <c r="BH633" s="272" t="s">
        <v>10</v>
      </c>
      <c r="BI633" s="268" t="s">
        <v>3393</v>
      </c>
      <c r="BJ633" s="257" t="s">
        <v>1</v>
      </c>
      <c r="BK633" s="269" t="s">
        <v>14</v>
      </c>
      <c r="BL633" s="269" t="s">
        <v>102</v>
      </c>
      <c r="BM633" s="270" t="s">
        <v>3754</v>
      </c>
      <c r="BN633" s="269" t="s">
        <v>3755</v>
      </c>
      <c r="BO633" s="269" t="s">
        <v>3756</v>
      </c>
      <c r="BP633" s="269" t="s">
        <v>782</v>
      </c>
      <c r="BQ633" s="269" t="s">
        <v>515</v>
      </c>
      <c r="BR633" s="269" t="s">
        <v>783</v>
      </c>
      <c r="BS633" s="269" t="s">
        <v>784</v>
      </c>
      <c r="BT633" s="269" t="s">
        <v>782</v>
      </c>
      <c r="BU633" s="269" t="s">
        <v>1636</v>
      </c>
      <c r="BV633" s="269" t="s">
        <v>1637</v>
      </c>
    </row>
    <row r="634" spans="59:74" x14ac:dyDescent="0.25">
      <c r="BG634" s="84">
        <v>522</v>
      </c>
      <c r="BH634" s="272" t="s">
        <v>10</v>
      </c>
      <c r="BI634" s="268" t="s">
        <v>3393</v>
      </c>
      <c r="BJ634" s="257" t="s">
        <v>1</v>
      </c>
      <c r="BK634" s="269" t="s">
        <v>14</v>
      </c>
      <c r="BL634" s="269" t="s">
        <v>102</v>
      </c>
      <c r="BM634" s="270" t="s">
        <v>3757</v>
      </c>
      <c r="BN634" s="269" t="s">
        <v>3758</v>
      </c>
      <c r="BO634" s="269" t="s">
        <v>3759</v>
      </c>
      <c r="BP634" s="269" t="s">
        <v>782</v>
      </c>
      <c r="BQ634" s="269" t="s">
        <v>515</v>
      </c>
      <c r="BR634" s="269" t="s">
        <v>783</v>
      </c>
      <c r="BS634" s="269" t="s">
        <v>784</v>
      </c>
      <c r="BT634" s="269" t="s">
        <v>782</v>
      </c>
      <c r="BU634" s="269" t="s">
        <v>1636</v>
      </c>
      <c r="BV634" s="269" t="s">
        <v>1637</v>
      </c>
    </row>
    <row r="635" spans="59:74" x14ac:dyDescent="0.25">
      <c r="BG635" s="84">
        <v>523</v>
      </c>
      <c r="BH635" s="272" t="s">
        <v>10</v>
      </c>
      <c r="BI635" s="268" t="s">
        <v>3393</v>
      </c>
      <c r="BJ635" s="257" t="s">
        <v>1</v>
      </c>
      <c r="BK635" s="269" t="s">
        <v>14</v>
      </c>
      <c r="BL635" s="269" t="s">
        <v>102</v>
      </c>
      <c r="BM635" s="270" t="s">
        <v>3760</v>
      </c>
      <c r="BN635" s="269" t="s">
        <v>3761</v>
      </c>
      <c r="BO635" s="269" t="s">
        <v>3762</v>
      </c>
      <c r="BP635" s="269" t="s">
        <v>782</v>
      </c>
      <c r="BQ635" s="269" t="s">
        <v>515</v>
      </c>
      <c r="BR635" s="269" t="s">
        <v>783</v>
      </c>
      <c r="BS635" s="269" t="s">
        <v>784</v>
      </c>
      <c r="BT635" s="269" t="s">
        <v>782</v>
      </c>
      <c r="BU635" s="269" t="s">
        <v>1636</v>
      </c>
      <c r="BV635" s="269" t="s">
        <v>1637</v>
      </c>
    </row>
    <row r="636" spans="59:74" x14ac:dyDescent="0.25">
      <c r="BG636" s="84">
        <v>524</v>
      </c>
      <c r="BH636" s="272" t="s">
        <v>10</v>
      </c>
      <c r="BI636" s="268" t="s">
        <v>3393</v>
      </c>
      <c r="BJ636" s="257" t="s">
        <v>1</v>
      </c>
      <c r="BK636" s="269" t="s">
        <v>14</v>
      </c>
      <c r="BL636" s="269" t="s">
        <v>102</v>
      </c>
      <c r="BM636" s="270" t="s">
        <v>3763</v>
      </c>
      <c r="BN636" s="269" t="s">
        <v>3764</v>
      </c>
      <c r="BO636" s="269" t="s">
        <v>3765</v>
      </c>
      <c r="BP636" s="269" t="s">
        <v>782</v>
      </c>
      <c r="BQ636" s="269" t="s">
        <v>515</v>
      </c>
      <c r="BR636" s="269" t="s">
        <v>783</v>
      </c>
      <c r="BS636" s="269" t="s">
        <v>784</v>
      </c>
      <c r="BT636" s="269" t="s">
        <v>782</v>
      </c>
      <c r="BU636" s="269" t="s">
        <v>1636</v>
      </c>
      <c r="BV636" s="269" t="s">
        <v>1637</v>
      </c>
    </row>
    <row r="637" spans="59:74" x14ac:dyDescent="0.25">
      <c r="BG637" s="84">
        <v>525</v>
      </c>
      <c r="BH637" s="272" t="s">
        <v>10</v>
      </c>
      <c r="BI637" s="268" t="s">
        <v>3393</v>
      </c>
      <c r="BJ637" s="257" t="s">
        <v>1</v>
      </c>
      <c r="BK637" s="269" t="s">
        <v>14</v>
      </c>
      <c r="BL637" s="269" t="s">
        <v>102</v>
      </c>
      <c r="BM637" s="270" t="s">
        <v>3766</v>
      </c>
      <c r="BN637" s="269" t="s">
        <v>3767</v>
      </c>
      <c r="BO637" s="269" t="s">
        <v>3768</v>
      </c>
      <c r="BP637" s="269" t="s">
        <v>782</v>
      </c>
      <c r="BQ637" s="269" t="s">
        <v>515</v>
      </c>
      <c r="BR637" s="269" t="s">
        <v>783</v>
      </c>
      <c r="BS637" s="269" t="s">
        <v>784</v>
      </c>
      <c r="BT637" s="269" t="s">
        <v>782</v>
      </c>
      <c r="BU637" s="269" t="s">
        <v>1636</v>
      </c>
      <c r="BV637" s="269" t="s">
        <v>1637</v>
      </c>
    </row>
    <row r="638" spans="59:74" x14ac:dyDescent="0.25">
      <c r="BG638" s="84">
        <v>526</v>
      </c>
      <c r="BH638" s="272" t="s">
        <v>10</v>
      </c>
      <c r="BI638" s="268" t="s">
        <v>3393</v>
      </c>
      <c r="BJ638" s="257" t="s">
        <v>1</v>
      </c>
      <c r="BK638" s="269" t="s">
        <v>14</v>
      </c>
      <c r="BL638" s="269" t="s">
        <v>102</v>
      </c>
      <c r="BM638" s="270" t="s">
        <v>3769</v>
      </c>
      <c r="BN638" s="269" t="s">
        <v>3770</v>
      </c>
      <c r="BO638" s="269" t="s">
        <v>3771</v>
      </c>
      <c r="BP638" s="269" t="s">
        <v>782</v>
      </c>
      <c r="BQ638" s="269" t="s">
        <v>515</v>
      </c>
      <c r="BR638" s="269" t="s">
        <v>783</v>
      </c>
      <c r="BS638" s="269" t="s">
        <v>784</v>
      </c>
      <c r="BT638" s="269" t="s">
        <v>782</v>
      </c>
      <c r="BU638" s="269" t="s">
        <v>1636</v>
      </c>
      <c r="BV638" s="269" t="s">
        <v>1637</v>
      </c>
    </row>
    <row r="639" spans="59:74" x14ac:dyDescent="0.25">
      <c r="BG639" s="84">
        <v>527</v>
      </c>
      <c r="BH639" s="272" t="s">
        <v>10</v>
      </c>
      <c r="BI639" s="268" t="s">
        <v>3393</v>
      </c>
      <c r="BJ639" s="257" t="s">
        <v>1</v>
      </c>
      <c r="BK639" s="269" t="s">
        <v>14</v>
      </c>
      <c r="BL639" s="269" t="s">
        <v>102</v>
      </c>
      <c r="BM639" s="270" t="s">
        <v>3772</v>
      </c>
      <c r="BN639" s="269" t="s">
        <v>3773</v>
      </c>
      <c r="BO639" s="269" t="s">
        <v>3774</v>
      </c>
      <c r="BP639" s="269" t="s">
        <v>782</v>
      </c>
      <c r="BQ639" s="269" t="s">
        <v>515</v>
      </c>
      <c r="BR639" s="269" t="s">
        <v>783</v>
      </c>
      <c r="BS639" s="269" t="s">
        <v>784</v>
      </c>
      <c r="BT639" s="269" t="s">
        <v>782</v>
      </c>
      <c r="BU639" s="269" t="s">
        <v>1636</v>
      </c>
      <c r="BV639" s="269" t="s">
        <v>1637</v>
      </c>
    </row>
    <row r="640" spans="59:74" x14ac:dyDescent="0.25">
      <c r="BG640" s="84">
        <v>528</v>
      </c>
      <c r="BH640" s="272" t="s">
        <v>10</v>
      </c>
      <c r="BI640" s="268" t="s">
        <v>3393</v>
      </c>
      <c r="BJ640" s="257" t="s">
        <v>1</v>
      </c>
      <c r="BK640" s="269" t="s">
        <v>14</v>
      </c>
      <c r="BL640" s="269" t="s">
        <v>102</v>
      </c>
      <c r="BM640" s="270" t="s">
        <v>3775</v>
      </c>
      <c r="BN640" s="269" t="s">
        <v>3776</v>
      </c>
      <c r="BO640" s="269" t="s">
        <v>3777</v>
      </c>
      <c r="BP640" s="269" t="s">
        <v>782</v>
      </c>
      <c r="BQ640" s="269" t="s">
        <v>515</v>
      </c>
      <c r="BR640" s="269" t="s">
        <v>783</v>
      </c>
      <c r="BS640" s="269" t="s">
        <v>784</v>
      </c>
      <c r="BT640" s="269" t="s">
        <v>782</v>
      </c>
      <c r="BU640" s="269" t="s">
        <v>1636</v>
      </c>
      <c r="BV640" s="269" t="s">
        <v>1637</v>
      </c>
    </row>
    <row r="641" spans="59:74" x14ac:dyDescent="0.25">
      <c r="BG641" s="84">
        <v>529</v>
      </c>
      <c r="BH641" s="272" t="s">
        <v>10</v>
      </c>
      <c r="BI641" s="268" t="s">
        <v>3393</v>
      </c>
      <c r="BJ641" s="257" t="s">
        <v>1</v>
      </c>
      <c r="BK641" s="269" t="s">
        <v>14</v>
      </c>
      <c r="BL641" s="269" t="s">
        <v>102</v>
      </c>
      <c r="BM641" s="270" t="s">
        <v>3778</v>
      </c>
      <c r="BN641" s="269" t="s">
        <v>3779</v>
      </c>
      <c r="BO641" s="269" t="s">
        <v>3780</v>
      </c>
      <c r="BP641" s="269" t="s">
        <v>782</v>
      </c>
      <c r="BQ641" s="269" t="s">
        <v>515</v>
      </c>
      <c r="BR641" s="269" t="s">
        <v>783</v>
      </c>
      <c r="BS641" s="269" t="s">
        <v>784</v>
      </c>
      <c r="BT641" s="269" t="s">
        <v>782</v>
      </c>
      <c r="BU641" s="269" t="s">
        <v>1636</v>
      </c>
      <c r="BV641" s="269" t="s">
        <v>1637</v>
      </c>
    </row>
    <row r="642" spans="59:74" x14ac:dyDescent="0.25">
      <c r="BG642" s="84">
        <v>530</v>
      </c>
      <c r="BH642" s="272" t="s">
        <v>10</v>
      </c>
      <c r="BI642" s="268" t="s">
        <v>3393</v>
      </c>
      <c r="BJ642" s="257" t="s">
        <v>1</v>
      </c>
      <c r="BK642" s="269" t="s">
        <v>14</v>
      </c>
      <c r="BL642" s="269" t="s">
        <v>102</v>
      </c>
      <c r="BM642" s="270" t="s">
        <v>3781</v>
      </c>
      <c r="BN642" s="269" t="s">
        <v>3782</v>
      </c>
      <c r="BO642" s="269" t="s">
        <v>3783</v>
      </c>
      <c r="BP642" s="269" t="s">
        <v>782</v>
      </c>
      <c r="BQ642" s="269" t="s">
        <v>515</v>
      </c>
      <c r="BR642" s="269" t="s">
        <v>783</v>
      </c>
      <c r="BS642" s="269" t="s">
        <v>784</v>
      </c>
      <c r="BT642" s="269" t="s">
        <v>782</v>
      </c>
      <c r="BU642" s="269" t="s">
        <v>1636</v>
      </c>
      <c r="BV642" s="269" t="s">
        <v>1637</v>
      </c>
    </row>
    <row r="643" spans="59:74" x14ac:dyDescent="0.25">
      <c r="BG643" s="84">
        <v>531</v>
      </c>
      <c r="BH643" s="272" t="s">
        <v>10</v>
      </c>
      <c r="BI643" s="268" t="s">
        <v>3393</v>
      </c>
      <c r="BJ643" s="257" t="s">
        <v>4</v>
      </c>
      <c r="BK643" s="269" t="s">
        <v>14</v>
      </c>
      <c r="BL643" s="269" t="s">
        <v>102</v>
      </c>
      <c r="BM643" s="270" t="s">
        <v>3784</v>
      </c>
      <c r="BN643" s="269" t="s">
        <v>3785</v>
      </c>
      <c r="BO643" s="269" t="s">
        <v>3786</v>
      </c>
      <c r="BP643" s="269" t="s">
        <v>782</v>
      </c>
      <c r="BQ643" s="269" t="s">
        <v>515</v>
      </c>
      <c r="BR643" s="269" t="s">
        <v>783</v>
      </c>
      <c r="BS643" s="269" t="s">
        <v>784</v>
      </c>
      <c r="BT643" s="269" t="s">
        <v>782</v>
      </c>
      <c r="BU643" s="269" t="s">
        <v>1636</v>
      </c>
      <c r="BV643" s="269" t="s">
        <v>1637</v>
      </c>
    </row>
    <row r="644" spans="59:74" x14ac:dyDescent="0.25">
      <c r="BG644" s="84">
        <v>532</v>
      </c>
      <c r="BH644" s="272" t="s">
        <v>10</v>
      </c>
      <c r="BI644" s="268" t="s">
        <v>3393</v>
      </c>
      <c r="BJ644" s="257" t="s">
        <v>4</v>
      </c>
      <c r="BK644" s="269" t="s">
        <v>14</v>
      </c>
      <c r="BL644" s="269" t="s">
        <v>102</v>
      </c>
      <c r="BM644" s="270" t="s">
        <v>3787</v>
      </c>
      <c r="BN644" s="269" t="s">
        <v>3788</v>
      </c>
      <c r="BO644" s="269" t="s">
        <v>3789</v>
      </c>
      <c r="BP644" s="269" t="s">
        <v>782</v>
      </c>
      <c r="BQ644" s="269" t="s">
        <v>515</v>
      </c>
      <c r="BR644" s="269" t="s">
        <v>783</v>
      </c>
      <c r="BS644" s="269" t="s">
        <v>784</v>
      </c>
      <c r="BT644" s="269" t="s">
        <v>782</v>
      </c>
      <c r="BU644" s="269" t="s">
        <v>1636</v>
      </c>
      <c r="BV644" s="269" t="s">
        <v>1637</v>
      </c>
    </row>
    <row r="645" spans="59:74" x14ac:dyDescent="0.25">
      <c r="BG645" s="84">
        <v>533</v>
      </c>
      <c r="BH645" s="272" t="s">
        <v>10</v>
      </c>
      <c r="BI645" s="268" t="s">
        <v>3393</v>
      </c>
      <c r="BJ645" s="257" t="s">
        <v>4</v>
      </c>
      <c r="BK645" s="269" t="s">
        <v>14</v>
      </c>
      <c r="BL645" s="269" t="s">
        <v>102</v>
      </c>
      <c r="BM645" s="270" t="s">
        <v>3790</v>
      </c>
      <c r="BN645" s="269" t="s">
        <v>3791</v>
      </c>
      <c r="BO645" s="269" t="s">
        <v>3792</v>
      </c>
      <c r="BP645" s="269" t="s">
        <v>782</v>
      </c>
      <c r="BQ645" s="269" t="s">
        <v>515</v>
      </c>
      <c r="BR645" s="269" t="s">
        <v>783</v>
      </c>
      <c r="BS645" s="269" t="s">
        <v>784</v>
      </c>
      <c r="BT645" s="269" t="s">
        <v>782</v>
      </c>
      <c r="BU645" s="269" t="s">
        <v>1636</v>
      </c>
      <c r="BV645" s="269" t="s">
        <v>1637</v>
      </c>
    </row>
    <row r="646" spans="59:74" x14ac:dyDescent="0.25">
      <c r="BG646" s="84">
        <v>534</v>
      </c>
      <c r="BH646" s="272" t="s">
        <v>10</v>
      </c>
      <c r="BI646" s="268" t="s">
        <v>3393</v>
      </c>
      <c r="BJ646" s="257" t="s">
        <v>4</v>
      </c>
      <c r="BK646" s="269" t="s">
        <v>14</v>
      </c>
      <c r="BL646" s="269" t="s">
        <v>102</v>
      </c>
      <c r="BM646" s="270" t="s">
        <v>3793</v>
      </c>
      <c r="BN646" s="269" t="s">
        <v>3794</v>
      </c>
      <c r="BO646" s="269" t="s">
        <v>3795</v>
      </c>
      <c r="BP646" s="269" t="s">
        <v>782</v>
      </c>
      <c r="BQ646" s="269" t="s">
        <v>515</v>
      </c>
      <c r="BR646" s="269" t="s">
        <v>783</v>
      </c>
      <c r="BS646" s="269" t="s">
        <v>784</v>
      </c>
      <c r="BT646" s="269" t="s">
        <v>782</v>
      </c>
      <c r="BU646" s="269" t="s">
        <v>1636</v>
      </c>
      <c r="BV646" s="269" t="s">
        <v>1637</v>
      </c>
    </row>
    <row r="647" spans="59:74" x14ac:dyDescent="0.25">
      <c r="BG647" s="84">
        <v>535</v>
      </c>
      <c r="BH647" s="272" t="s">
        <v>10</v>
      </c>
      <c r="BI647" s="268" t="s">
        <v>3393</v>
      </c>
      <c r="BJ647" s="257" t="s">
        <v>4</v>
      </c>
      <c r="BK647" s="269" t="s">
        <v>14</v>
      </c>
      <c r="BL647" s="269" t="s">
        <v>102</v>
      </c>
      <c r="BM647" s="270" t="s">
        <v>3796</v>
      </c>
      <c r="BN647" s="269" t="s">
        <v>3797</v>
      </c>
      <c r="BO647" s="269" t="s">
        <v>3798</v>
      </c>
      <c r="BP647" s="269" t="s">
        <v>782</v>
      </c>
      <c r="BQ647" s="269" t="s">
        <v>515</v>
      </c>
      <c r="BR647" s="269" t="s">
        <v>783</v>
      </c>
      <c r="BS647" s="269" t="s">
        <v>784</v>
      </c>
      <c r="BT647" s="269" t="s">
        <v>782</v>
      </c>
      <c r="BU647" s="269" t="s">
        <v>1636</v>
      </c>
      <c r="BV647" s="269" t="s">
        <v>1637</v>
      </c>
    </row>
    <row r="648" spans="59:74" x14ac:dyDescent="0.25">
      <c r="BG648" s="84">
        <v>536</v>
      </c>
      <c r="BH648" s="272" t="s">
        <v>10</v>
      </c>
      <c r="BI648" s="268" t="s">
        <v>3393</v>
      </c>
      <c r="BJ648" s="257" t="s">
        <v>4</v>
      </c>
      <c r="BK648" s="269" t="s">
        <v>14</v>
      </c>
      <c r="BL648" s="269" t="s">
        <v>102</v>
      </c>
      <c r="BM648" s="270" t="s">
        <v>3799</v>
      </c>
      <c r="BN648" s="269" t="s">
        <v>3800</v>
      </c>
      <c r="BO648" s="269" t="s">
        <v>3801</v>
      </c>
      <c r="BP648" s="269" t="s">
        <v>782</v>
      </c>
      <c r="BQ648" s="269" t="s">
        <v>515</v>
      </c>
      <c r="BR648" s="269" t="s">
        <v>783</v>
      </c>
      <c r="BS648" s="269" t="s">
        <v>784</v>
      </c>
      <c r="BT648" s="269" t="s">
        <v>782</v>
      </c>
      <c r="BU648" s="269" t="s">
        <v>1636</v>
      </c>
      <c r="BV648" s="269" t="s">
        <v>1637</v>
      </c>
    </row>
    <row r="649" spans="59:74" x14ac:dyDescent="0.25">
      <c r="BG649" s="84">
        <v>537</v>
      </c>
      <c r="BH649" s="272" t="s">
        <v>10</v>
      </c>
      <c r="BI649" s="268" t="s">
        <v>3393</v>
      </c>
      <c r="BJ649" s="257" t="s">
        <v>4</v>
      </c>
      <c r="BK649" s="269" t="s">
        <v>14</v>
      </c>
      <c r="BL649" s="269" t="s">
        <v>102</v>
      </c>
      <c r="BM649" s="270" t="s">
        <v>3802</v>
      </c>
      <c r="BN649" s="269" t="s">
        <v>3803</v>
      </c>
      <c r="BO649" s="269" t="s">
        <v>3804</v>
      </c>
      <c r="BP649" s="269" t="s">
        <v>782</v>
      </c>
      <c r="BQ649" s="269" t="s">
        <v>515</v>
      </c>
      <c r="BR649" s="269" t="s">
        <v>783</v>
      </c>
      <c r="BS649" s="269" t="s">
        <v>784</v>
      </c>
      <c r="BT649" s="269" t="s">
        <v>782</v>
      </c>
      <c r="BU649" s="269" t="s">
        <v>1636</v>
      </c>
      <c r="BV649" s="269" t="s">
        <v>1637</v>
      </c>
    </row>
    <row r="650" spans="59:74" x14ac:dyDescent="0.25">
      <c r="BG650" s="84">
        <v>538</v>
      </c>
      <c r="BH650" s="272" t="s">
        <v>10</v>
      </c>
      <c r="BI650" s="268" t="s">
        <v>3393</v>
      </c>
      <c r="BJ650" s="257" t="s">
        <v>4</v>
      </c>
      <c r="BK650" s="269" t="s">
        <v>14</v>
      </c>
      <c r="BL650" s="269" t="s">
        <v>102</v>
      </c>
      <c r="BM650" s="270" t="s">
        <v>3805</v>
      </c>
      <c r="BN650" s="269" t="s">
        <v>3806</v>
      </c>
      <c r="BO650" s="269" t="s">
        <v>3807</v>
      </c>
      <c r="BP650" s="269" t="s">
        <v>782</v>
      </c>
      <c r="BQ650" s="269" t="s">
        <v>515</v>
      </c>
      <c r="BR650" s="269" t="s">
        <v>783</v>
      </c>
      <c r="BS650" s="269" t="s">
        <v>784</v>
      </c>
      <c r="BT650" s="269" t="s">
        <v>782</v>
      </c>
      <c r="BU650" s="269" t="s">
        <v>1636</v>
      </c>
      <c r="BV650" s="269" t="s">
        <v>1637</v>
      </c>
    </row>
    <row r="651" spans="59:74" x14ac:dyDescent="0.25">
      <c r="BG651" s="84">
        <v>539</v>
      </c>
      <c r="BH651" s="272" t="s">
        <v>10</v>
      </c>
      <c r="BI651" s="268" t="s">
        <v>3393</v>
      </c>
      <c r="BJ651" s="257" t="s">
        <v>4</v>
      </c>
      <c r="BK651" s="269" t="s">
        <v>14</v>
      </c>
      <c r="BL651" s="269" t="s">
        <v>102</v>
      </c>
      <c r="BM651" s="270" t="s">
        <v>3808</v>
      </c>
      <c r="BN651" s="269" t="s">
        <v>3809</v>
      </c>
      <c r="BO651" s="269" t="s">
        <v>3810</v>
      </c>
      <c r="BP651" s="269" t="s">
        <v>782</v>
      </c>
      <c r="BQ651" s="269" t="s">
        <v>515</v>
      </c>
      <c r="BR651" s="269" t="s">
        <v>783</v>
      </c>
      <c r="BS651" s="269" t="s">
        <v>784</v>
      </c>
      <c r="BT651" s="269" t="s">
        <v>782</v>
      </c>
      <c r="BU651" s="269" t="s">
        <v>1636</v>
      </c>
      <c r="BV651" s="269" t="s">
        <v>1637</v>
      </c>
    </row>
    <row r="652" spans="59:74" x14ac:dyDescent="0.25">
      <c r="BG652" s="84">
        <v>540</v>
      </c>
      <c r="BH652" s="272" t="s">
        <v>10</v>
      </c>
      <c r="BI652" s="268" t="s">
        <v>3393</v>
      </c>
      <c r="BJ652" s="257" t="s">
        <v>4</v>
      </c>
      <c r="BK652" s="269" t="s">
        <v>14</v>
      </c>
      <c r="BL652" s="269" t="s">
        <v>102</v>
      </c>
      <c r="BM652" s="270" t="s">
        <v>3811</v>
      </c>
      <c r="BN652" s="269" t="s">
        <v>3812</v>
      </c>
      <c r="BO652" s="269" t="s">
        <v>3813</v>
      </c>
      <c r="BP652" s="269" t="s">
        <v>782</v>
      </c>
      <c r="BQ652" s="269" t="s">
        <v>515</v>
      </c>
      <c r="BR652" s="269" t="s">
        <v>783</v>
      </c>
      <c r="BS652" s="269" t="s">
        <v>784</v>
      </c>
      <c r="BT652" s="269" t="s">
        <v>782</v>
      </c>
      <c r="BU652" s="269" t="s">
        <v>1636</v>
      </c>
      <c r="BV652" s="269" t="s">
        <v>1637</v>
      </c>
    </row>
    <row r="653" spans="59:74" x14ac:dyDescent="0.25">
      <c r="BG653" s="84">
        <v>541</v>
      </c>
      <c r="BH653" s="272" t="s">
        <v>10</v>
      </c>
      <c r="BI653" s="268" t="s">
        <v>3393</v>
      </c>
      <c r="BJ653" s="257" t="s">
        <v>1</v>
      </c>
      <c r="BK653" s="269" t="s">
        <v>26</v>
      </c>
      <c r="BL653" s="269" t="s">
        <v>102</v>
      </c>
      <c r="BM653" s="270" t="s">
        <v>3814</v>
      </c>
      <c r="BN653" s="269" t="s">
        <v>3815</v>
      </c>
      <c r="BO653" s="269" t="s">
        <v>3816</v>
      </c>
      <c r="BP653" s="269" t="s">
        <v>785</v>
      </c>
      <c r="BQ653" s="269" t="s">
        <v>558</v>
      </c>
      <c r="BR653" s="269" t="s">
        <v>786</v>
      </c>
      <c r="BS653" s="269" t="s">
        <v>787</v>
      </c>
      <c r="BT653" s="269" t="s">
        <v>785</v>
      </c>
      <c r="BU653" s="269" t="s">
        <v>1638</v>
      </c>
      <c r="BV653" s="269" t="s">
        <v>1639</v>
      </c>
    </row>
    <row r="654" spans="59:74" x14ac:dyDescent="0.25">
      <c r="BG654" s="84">
        <v>542</v>
      </c>
      <c r="BH654" s="272" t="s">
        <v>10</v>
      </c>
      <c r="BI654" s="268" t="s">
        <v>3393</v>
      </c>
      <c r="BJ654" s="257" t="s">
        <v>1</v>
      </c>
      <c r="BK654" s="269" t="s">
        <v>26</v>
      </c>
      <c r="BL654" s="269" t="s">
        <v>102</v>
      </c>
      <c r="BM654" s="270" t="s">
        <v>3817</v>
      </c>
      <c r="BN654" s="269" t="s">
        <v>3818</v>
      </c>
      <c r="BO654" s="269" t="s">
        <v>3819</v>
      </c>
      <c r="BP654" s="269" t="s">
        <v>785</v>
      </c>
      <c r="BQ654" s="269" t="s">
        <v>558</v>
      </c>
      <c r="BR654" s="269" t="s">
        <v>786</v>
      </c>
      <c r="BS654" s="269" t="s">
        <v>787</v>
      </c>
      <c r="BT654" s="269" t="s">
        <v>785</v>
      </c>
      <c r="BU654" s="269" t="s">
        <v>1638</v>
      </c>
      <c r="BV654" s="269" t="s">
        <v>1639</v>
      </c>
    </row>
    <row r="655" spans="59:74" x14ac:dyDescent="0.25">
      <c r="BG655" s="84">
        <v>543</v>
      </c>
      <c r="BH655" s="272" t="s">
        <v>10</v>
      </c>
      <c r="BI655" s="268" t="s">
        <v>3393</v>
      </c>
      <c r="BJ655" s="257" t="s">
        <v>1</v>
      </c>
      <c r="BK655" s="269" t="s">
        <v>26</v>
      </c>
      <c r="BL655" s="269" t="s">
        <v>102</v>
      </c>
      <c r="BM655" s="270" t="s">
        <v>3820</v>
      </c>
      <c r="BN655" s="269" t="s">
        <v>3821</v>
      </c>
      <c r="BO655" s="269" t="s">
        <v>3822</v>
      </c>
      <c r="BP655" s="269" t="s">
        <v>785</v>
      </c>
      <c r="BQ655" s="269" t="s">
        <v>558</v>
      </c>
      <c r="BR655" s="269" t="s">
        <v>786</v>
      </c>
      <c r="BS655" s="269" t="s">
        <v>787</v>
      </c>
      <c r="BT655" s="269" t="s">
        <v>785</v>
      </c>
      <c r="BU655" s="269" t="s">
        <v>1638</v>
      </c>
      <c r="BV655" s="269" t="s">
        <v>1639</v>
      </c>
    </row>
    <row r="656" spans="59:74" x14ac:dyDescent="0.25">
      <c r="BG656" s="84">
        <v>544</v>
      </c>
      <c r="BH656" s="272" t="s">
        <v>10</v>
      </c>
      <c r="BI656" s="268" t="s">
        <v>3393</v>
      </c>
      <c r="BJ656" s="257" t="s">
        <v>1</v>
      </c>
      <c r="BK656" s="269" t="s">
        <v>26</v>
      </c>
      <c r="BL656" s="269" t="s">
        <v>102</v>
      </c>
      <c r="BM656" s="270" t="s">
        <v>3823</v>
      </c>
      <c r="BN656" s="269" t="s">
        <v>3824</v>
      </c>
      <c r="BO656" s="269" t="s">
        <v>3825</v>
      </c>
      <c r="BP656" s="269" t="s">
        <v>785</v>
      </c>
      <c r="BQ656" s="269" t="s">
        <v>558</v>
      </c>
      <c r="BR656" s="269" t="s">
        <v>786</v>
      </c>
      <c r="BS656" s="269" t="s">
        <v>787</v>
      </c>
      <c r="BT656" s="269" t="s">
        <v>785</v>
      </c>
      <c r="BU656" s="269" t="s">
        <v>1638</v>
      </c>
      <c r="BV656" s="269" t="s">
        <v>1639</v>
      </c>
    </row>
    <row r="657" spans="59:74" x14ac:dyDescent="0.25">
      <c r="BG657" s="84">
        <v>545</v>
      </c>
      <c r="BH657" s="272" t="s">
        <v>10</v>
      </c>
      <c r="BI657" s="268" t="s">
        <v>3393</v>
      </c>
      <c r="BJ657" s="257" t="s">
        <v>1</v>
      </c>
      <c r="BK657" s="269" t="s">
        <v>26</v>
      </c>
      <c r="BL657" s="269" t="s">
        <v>102</v>
      </c>
      <c r="BM657" s="270" t="s">
        <v>3826</v>
      </c>
      <c r="BN657" s="269" t="s">
        <v>3827</v>
      </c>
      <c r="BO657" s="269" t="s">
        <v>3828</v>
      </c>
      <c r="BP657" s="269" t="s">
        <v>785</v>
      </c>
      <c r="BQ657" s="269" t="s">
        <v>558</v>
      </c>
      <c r="BR657" s="269" t="s">
        <v>786</v>
      </c>
      <c r="BS657" s="269" t="s">
        <v>787</v>
      </c>
      <c r="BT657" s="269" t="s">
        <v>785</v>
      </c>
      <c r="BU657" s="269" t="s">
        <v>1638</v>
      </c>
      <c r="BV657" s="269" t="s">
        <v>1639</v>
      </c>
    </row>
    <row r="658" spans="59:74" x14ac:dyDescent="0.25">
      <c r="BG658" s="84">
        <v>546</v>
      </c>
      <c r="BH658" s="272" t="s">
        <v>10</v>
      </c>
      <c r="BI658" s="268" t="s">
        <v>3393</v>
      </c>
      <c r="BJ658" s="257" t="s">
        <v>1</v>
      </c>
      <c r="BK658" s="269" t="s">
        <v>26</v>
      </c>
      <c r="BL658" s="269" t="s">
        <v>102</v>
      </c>
      <c r="BM658" s="270" t="s">
        <v>3829</v>
      </c>
      <c r="BN658" s="269" t="s">
        <v>3830</v>
      </c>
      <c r="BO658" s="269" t="s">
        <v>3831</v>
      </c>
      <c r="BP658" s="269" t="s">
        <v>785</v>
      </c>
      <c r="BQ658" s="269" t="s">
        <v>558</v>
      </c>
      <c r="BR658" s="269" t="s">
        <v>786</v>
      </c>
      <c r="BS658" s="269" t="s">
        <v>787</v>
      </c>
      <c r="BT658" s="269" t="s">
        <v>785</v>
      </c>
      <c r="BU658" s="269" t="s">
        <v>1638</v>
      </c>
      <c r="BV658" s="269" t="s">
        <v>1639</v>
      </c>
    </row>
    <row r="659" spans="59:74" x14ac:dyDescent="0.25">
      <c r="BG659" s="84">
        <v>547</v>
      </c>
      <c r="BH659" s="272" t="s">
        <v>10</v>
      </c>
      <c r="BI659" s="268" t="s">
        <v>3393</v>
      </c>
      <c r="BJ659" s="257" t="s">
        <v>1</v>
      </c>
      <c r="BK659" s="269" t="s">
        <v>26</v>
      </c>
      <c r="BL659" s="269" t="s">
        <v>102</v>
      </c>
      <c r="BM659" s="270" t="s">
        <v>3832</v>
      </c>
      <c r="BN659" s="269" t="s">
        <v>3833</v>
      </c>
      <c r="BO659" s="269" t="s">
        <v>3834</v>
      </c>
      <c r="BP659" s="269" t="s">
        <v>785</v>
      </c>
      <c r="BQ659" s="269" t="s">
        <v>558</v>
      </c>
      <c r="BR659" s="269" t="s">
        <v>786</v>
      </c>
      <c r="BS659" s="269" t="s">
        <v>787</v>
      </c>
      <c r="BT659" s="269" t="s">
        <v>785</v>
      </c>
      <c r="BU659" s="269" t="s">
        <v>1638</v>
      </c>
      <c r="BV659" s="269" t="s">
        <v>1639</v>
      </c>
    </row>
    <row r="660" spans="59:74" x14ac:dyDescent="0.25">
      <c r="BG660" s="84">
        <v>548</v>
      </c>
      <c r="BH660" s="272" t="s">
        <v>10</v>
      </c>
      <c r="BI660" s="268" t="s">
        <v>3393</v>
      </c>
      <c r="BJ660" s="257" t="s">
        <v>1</v>
      </c>
      <c r="BK660" s="269" t="s">
        <v>26</v>
      </c>
      <c r="BL660" s="269" t="s">
        <v>102</v>
      </c>
      <c r="BM660" s="270" t="s">
        <v>3835</v>
      </c>
      <c r="BN660" s="269" t="s">
        <v>3836</v>
      </c>
      <c r="BO660" s="269" t="s">
        <v>3837</v>
      </c>
      <c r="BP660" s="269" t="s">
        <v>785</v>
      </c>
      <c r="BQ660" s="269" t="s">
        <v>558</v>
      </c>
      <c r="BR660" s="269" t="s">
        <v>786</v>
      </c>
      <c r="BS660" s="269" t="s">
        <v>787</v>
      </c>
      <c r="BT660" s="269" t="s">
        <v>785</v>
      </c>
      <c r="BU660" s="269" t="s">
        <v>1638</v>
      </c>
      <c r="BV660" s="269" t="s">
        <v>1639</v>
      </c>
    </row>
    <row r="661" spans="59:74" x14ac:dyDescent="0.25">
      <c r="BG661" s="84">
        <v>549</v>
      </c>
      <c r="BH661" s="272" t="s">
        <v>10</v>
      </c>
      <c r="BI661" s="268" t="s">
        <v>3393</v>
      </c>
      <c r="BJ661" s="257" t="s">
        <v>1</v>
      </c>
      <c r="BK661" s="269" t="s">
        <v>26</v>
      </c>
      <c r="BL661" s="269" t="s">
        <v>102</v>
      </c>
      <c r="BM661" s="270" t="s">
        <v>3838</v>
      </c>
      <c r="BN661" s="269" t="s">
        <v>3839</v>
      </c>
      <c r="BO661" s="269" t="s">
        <v>3840</v>
      </c>
      <c r="BP661" s="269" t="s">
        <v>785</v>
      </c>
      <c r="BQ661" s="269" t="s">
        <v>558</v>
      </c>
      <c r="BR661" s="269" t="s">
        <v>786</v>
      </c>
      <c r="BS661" s="269" t="s">
        <v>787</v>
      </c>
      <c r="BT661" s="269" t="s">
        <v>785</v>
      </c>
      <c r="BU661" s="269" t="s">
        <v>1638</v>
      </c>
      <c r="BV661" s="269" t="s">
        <v>1639</v>
      </c>
    </row>
    <row r="662" spans="59:74" x14ac:dyDescent="0.25">
      <c r="BG662" s="84">
        <v>550</v>
      </c>
      <c r="BH662" s="272" t="s">
        <v>10</v>
      </c>
      <c r="BI662" s="268" t="s">
        <v>3393</v>
      </c>
      <c r="BJ662" s="257" t="s">
        <v>1</v>
      </c>
      <c r="BK662" s="269" t="s">
        <v>26</v>
      </c>
      <c r="BL662" s="269" t="s">
        <v>102</v>
      </c>
      <c r="BM662" s="270" t="s">
        <v>3841</v>
      </c>
      <c r="BN662" s="269" t="s">
        <v>3842</v>
      </c>
      <c r="BO662" s="269" t="s">
        <v>3843</v>
      </c>
      <c r="BP662" s="269" t="s">
        <v>785</v>
      </c>
      <c r="BQ662" s="269" t="s">
        <v>558</v>
      </c>
      <c r="BR662" s="269" t="s">
        <v>786</v>
      </c>
      <c r="BS662" s="269" t="s">
        <v>787</v>
      </c>
      <c r="BT662" s="269" t="s">
        <v>785</v>
      </c>
      <c r="BU662" s="269" t="s">
        <v>1638</v>
      </c>
      <c r="BV662" s="269" t="s">
        <v>1639</v>
      </c>
    </row>
    <row r="663" spans="59:74" x14ac:dyDescent="0.25">
      <c r="BG663" s="84">
        <v>551</v>
      </c>
      <c r="BH663" s="272" t="s">
        <v>10</v>
      </c>
      <c r="BI663" s="268" t="s">
        <v>3393</v>
      </c>
      <c r="BJ663" s="257" t="s">
        <v>4</v>
      </c>
      <c r="BK663" s="269" t="s">
        <v>26</v>
      </c>
      <c r="BL663" s="269" t="s">
        <v>102</v>
      </c>
      <c r="BM663" s="270" t="s">
        <v>3844</v>
      </c>
      <c r="BN663" s="269" t="s">
        <v>3845</v>
      </c>
      <c r="BO663" s="269" t="s">
        <v>3846</v>
      </c>
      <c r="BP663" s="269" t="s">
        <v>785</v>
      </c>
      <c r="BQ663" s="269" t="s">
        <v>558</v>
      </c>
      <c r="BR663" s="269" t="s">
        <v>786</v>
      </c>
      <c r="BS663" s="269" t="s">
        <v>787</v>
      </c>
      <c r="BT663" s="269" t="s">
        <v>785</v>
      </c>
      <c r="BU663" s="269" t="s">
        <v>1638</v>
      </c>
      <c r="BV663" s="269" t="s">
        <v>1639</v>
      </c>
    </row>
    <row r="664" spans="59:74" x14ac:dyDescent="0.25">
      <c r="BG664" s="84">
        <v>552</v>
      </c>
      <c r="BH664" s="272" t="s">
        <v>10</v>
      </c>
      <c r="BI664" s="268" t="s">
        <v>3393</v>
      </c>
      <c r="BJ664" s="257" t="s">
        <v>4</v>
      </c>
      <c r="BK664" s="269" t="s">
        <v>26</v>
      </c>
      <c r="BL664" s="269" t="s">
        <v>102</v>
      </c>
      <c r="BM664" s="270" t="s">
        <v>3847</v>
      </c>
      <c r="BN664" s="269" t="s">
        <v>3848</v>
      </c>
      <c r="BO664" s="269" t="s">
        <v>3849</v>
      </c>
      <c r="BP664" s="269" t="s">
        <v>785</v>
      </c>
      <c r="BQ664" s="269" t="s">
        <v>558</v>
      </c>
      <c r="BR664" s="269" t="s">
        <v>786</v>
      </c>
      <c r="BS664" s="269" t="s">
        <v>787</v>
      </c>
      <c r="BT664" s="269" t="s">
        <v>785</v>
      </c>
      <c r="BU664" s="269" t="s">
        <v>1638</v>
      </c>
      <c r="BV664" s="269" t="s">
        <v>1639</v>
      </c>
    </row>
    <row r="665" spans="59:74" x14ac:dyDescent="0.25">
      <c r="BG665" s="84">
        <v>553</v>
      </c>
      <c r="BH665" s="272" t="s">
        <v>10</v>
      </c>
      <c r="BI665" s="268" t="s">
        <v>3393</v>
      </c>
      <c r="BJ665" s="257" t="s">
        <v>4</v>
      </c>
      <c r="BK665" s="269" t="s">
        <v>26</v>
      </c>
      <c r="BL665" s="269" t="s">
        <v>102</v>
      </c>
      <c r="BM665" s="270" t="s">
        <v>3850</v>
      </c>
      <c r="BN665" s="269" t="s">
        <v>3851</v>
      </c>
      <c r="BO665" s="269" t="s">
        <v>3852</v>
      </c>
      <c r="BP665" s="269" t="s">
        <v>785</v>
      </c>
      <c r="BQ665" s="269" t="s">
        <v>558</v>
      </c>
      <c r="BR665" s="269" t="s">
        <v>786</v>
      </c>
      <c r="BS665" s="269" t="s">
        <v>787</v>
      </c>
      <c r="BT665" s="269" t="s">
        <v>785</v>
      </c>
      <c r="BU665" s="269" t="s">
        <v>1638</v>
      </c>
      <c r="BV665" s="269" t="s">
        <v>1639</v>
      </c>
    </row>
    <row r="666" spans="59:74" x14ac:dyDescent="0.25">
      <c r="BG666" s="84">
        <v>554</v>
      </c>
      <c r="BH666" s="272" t="s">
        <v>10</v>
      </c>
      <c r="BI666" s="268" t="s">
        <v>3393</v>
      </c>
      <c r="BJ666" s="257" t="s">
        <v>4</v>
      </c>
      <c r="BK666" s="269" t="s">
        <v>26</v>
      </c>
      <c r="BL666" s="269" t="s">
        <v>102</v>
      </c>
      <c r="BM666" s="270" t="s">
        <v>3853</v>
      </c>
      <c r="BN666" s="269" t="s">
        <v>3854</v>
      </c>
      <c r="BO666" s="269" t="s">
        <v>3855</v>
      </c>
      <c r="BP666" s="269" t="s">
        <v>785</v>
      </c>
      <c r="BQ666" s="269" t="s">
        <v>558</v>
      </c>
      <c r="BR666" s="269" t="s">
        <v>786</v>
      </c>
      <c r="BS666" s="269" t="s">
        <v>787</v>
      </c>
      <c r="BT666" s="269" t="s">
        <v>785</v>
      </c>
      <c r="BU666" s="269" t="s">
        <v>1638</v>
      </c>
      <c r="BV666" s="269" t="s">
        <v>1639</v>
      </c>
    </row>
    <row r="667" spans="59:74" x14ac:dyDescent="0.25">
      <c r="BG667" s="84">
        <v>555</v>
      </c>
      <c r="BH667" s="272" t="s">
        <v>10</v>
      </c>
      <c r="BI667" s="268" t="s">
        <v>3393</v>
      </c>
      <c r="BJ667" s="257" t="s">
        <v>4</v>
      </c>
      <c r="BK667" s="269" t="s">
        <v>26</v>
      </c>
      <c r="BL667" s="269" t="s">
        <v>102</v>
      </c>
      <c r="BM667" s="270" t="s">
        <v>3856</v>
      </c>
      <c r="BN667" s="269" t="s">
        <v>3857</v>
      </c>
      <c r="BO667" s="269" t="s">
        <v>3858</v>
      </c>
      <c r="BP667" s="269" t="s">
        <v>785</v>
      </c>
      <c r="BQ667" s="269" t="s">
        <v>558</v>
      </c>
      <c r="BR667" s="269" t="s">
        <v>786</v>
      </c>
      <c r="BS667" s="269" t="s">
        <v>787</v>
      </c>
      <c r="BT667" s="269" t="s">
        <v>785</v>
      </c>
      <c r="BU667" s="269" t="s">
        <v>1638</v>
      </c>
      <c r="BV667" s="269" t="s">
        <v>1639</v>
      </c>
    </row>
    <row r="668" spans="59:74" x14ac:dyDescent="0.25">
      <c r="BG668" s="84">
        <v>556</v>
      </c>
      <c r="BH668" s="272" t="s">
        <v>10</v>
      </c>
      <c r="BI668" s="268" t="s">
        <v>3393</v>
      </c>
      <c r="BJ668" s="257" t="s">
        <v>4</v>
      </c>
      <c r="BK668" s="269" t="s">
        <v>26</v>
      </c>
      <c r="BL668" s="269" t="s">
        <v>102</v>
      </c>
      <c r="BM668" s="270" t="s">
        <v>3859</v>
      </c>
      <c r="BN668" s="269" t="s">
        <v>3860</v>
      </c>
      <c r="BO668" s="269" t="s">
        <v>3861</v>
      </c>
      <c r="BP668" s="269" t="s">
        <v>785</v>
      </c>
      <c r="BQ668" s="269" t="s">
        <v>558</v>
      </c>
      <c r="BR668" s="269" t="s">
        <v>786</v>
      </c>
      <c r="BS668" s="269" t="s">
        <v>787</v>
      </c>
      <c r="BT668" s="269" t="s">
        <v>785</v>
      </c>
      <c r="BU668" s="269" t="s">
        <v>1638</v>
      </c>
      <c r="BV668" s="269" t="s">
        <v>1639</v>
      </c>
    </row>
    <row r="669" spans="59:74" x14ac:dyDescent="0.25">
      <c r="BG669" s="84">
        <v>557</v>
      </c>
      <c r="BH669" s="272" t="s">
        <v>10</v>
      </c>
      <c r="BI669" s="268" t="s">
        <v>3393</v>
      </c>
      <c r="BJ669" s="257" t="s">
        <v>4</v>
      </c>
      <c r="BK669" s="269" t="s">
        <v>26</v>
      </c>
      <c r="BL669" s="269" t="s">
        <v>102</v>
      </c>
      <c r="BM669" s="270" t="s">
        <v>3862</v>
      </c>
      <c r="BN669" s="269" t="s">
        <v>3863</v>
      </c>
      <c r="BO669" s="269" t="s">
        <v>3864</v>
      </c>
      <c r="BP669" s="269" t="s">
        <v>785</v>
      </c>
      <c r="BQ669" s="269" t="s">
        <v>558</v>
      </c>
      <c r="BR669" s="269" t="s">
        <v>786</v>
      </c>
      <c r="BS669" s="269" t="s">
        <v>787</v>
      </c>
      <c r="BT669" s="269" t="s">
        <v>785</v>
      </c>
      <c r="BU669" s="269" t="s">
        <v>1638</v>
      </c>
      <c r="BV669" s="269" t="s">
        <v>1639</v>
      </c>
    </row>
    <row r="670" spans="59:74" x14ac:dyDescent="0.25">
      <c r="BG670" s="84">
        <v>558</v>
      </c>
      <c r="BH670" s="272" t="s">
        <v>10</v>
      </c>
      <c r="BI670" s="268" t="s">
        <v>3393</v>
      </c>
      <c r="BJ670" s="257" t="s">
        <v>4</v>
      </c>
      <c r="BK670" s="269" t="s">
        <v>26</v>
      </c>
      <c r="BL670" s="269" t="s">
        <v>102</v>
      </c>
      <c r="BM670" s="270" t="s">
        <v>3865</v>
      </c>
      <c r="BN670" s="269" t="s">
        <v>3866</v>
      </c>
      <c r="BO670" s="269" t="s">
        <v>3867</v>
      </c>
      <c r="BP670" s="269" t="s">
        <v>785</v>
      </c>
      <c r="BQ670" s="269" t="s">
        <v>558</v>
      </c>
      <c r="BR670" s="269" t="s">
        <v>786</v>
      </c>
      <c r="BS670" s="269" t="s">
        <v>787</v>
      </c>
      <c r="BT670" s="269" t="s">
        <v>785</v>
      </c>
      <c r="BU670" s="269" t="s">
        <v>1638</v>
      </c>
      <c r="BV670" s="269" t="s">
        <v>1639</v>
      </c>
    </row>
    <row r="671" spans="59:74" x14ac:dyDescent="0.25">
      <c r="BG671" s="84">
        <v>559</v>
      </c>
      <c r="BH671" s="272" t="s">
        <v>10</v>
      </c>
      <c r="BI671" s="268" t="s">
        <v>3393</v>
      </c>
      <c r="BJ671" s="257" t="s">
        <v>4</v>
      </c>
      <c r="BK671" s="269" t="s">
        <v>26</v>
      </c>
      <c r="BL671" s="269" t="s">
        <v>102</v>
      </c>
      <c r="BM671" s="270" t="s">
        <v>3868</v>
      </c>
      <c r="BN671" s="269" t="s">
        <v>3869</v>
      </c>
      <c r="BO671" s="269" t="s">
        <v>3870</v>
      </c>
      <c r="BP671" s="269" t="s">
        <v>785</v>
      </c>
      <c r="BQ671" s="269" t="s">
        <v>558</v>
      </c>
      <c r="BR671" s="269" t="s">
        <v>786</v>
      </c>
      <c r="BS671" s="269" t="s">
        <v>787</v>
      </c>
      <c r="BT671" s="269" t="s">
        <v>785</v>
      </c>
      <c r="BU671" s="269" t="s">
        <v>1638</v>
      </c>
      <c r="BV671" s="269" t="s">
        <v>1639</v>
      </c>
    </row>
    <row r="672" spans="59:74" x14ac:dyDescent="0.25">
      <c r="BG672" s="84">
        <v>560</v>
      </c>
      <c r="BH672" s="272" t="s">
        <v>10</v>
      </c>
      <c r="BI672" s="268" t="s">
        <v>3393</v>
      </c>
      <c r="BJ672" s="257" t="s">
        <v>4</v>
      </c>
      <c r="BK672" s="269" t="s">
        <v>26</v>
      </c>
      <c r="BL672" s="269" t="s">
        <v>102</v>
      </c>
      <c r="BM672" s="270" t="s">
        <v>3871</v>
      </c>
      <c r="BN672" s="269" t="s">
        <v>3872</v>
      </c>
      <c r="BO672" s="269" t="s">
        <v>3873</v>
      </c>
      <c r="BP672" s="269" t="s">
        <v>785</v>
      </c>
      <c r="BQ672" s="269" t="s">
        <v>558</v>
      </c>
      <c r="BR672" s="269" t="s">
        <v>786</v>
      </c>
      <c r="BS672" s="269" t="s">
        <v>787</v>
      </c>
      <c r="BT672" s="269" t="s">
        <v>785</v>
      </c>
      <c r="BU672" s="269" t="s">
        <v>1638</v>
      </c>
      <c r="BV672" s="269" t="s">
        <v>1639</v>
      </c>
    </row>
    <row r="673" spans="59:74" x14ac:dyDescent="0.25">
      <c r="BG673" s="84">
        <v>561</v>
      </c>
      <c r="BH673" s="272" t="s">
        <v>10</v>
      </c>
      <c r="BI673" s="268" t="s">
        <v>3393</v>
      </c>
      <c r="BJ673" s="257" t="s">
        <v>1</v>
      </c>
      <c r="BK673" s="269" t="s">
        <v>129</v>
      </c>
      <c r="BL673" s="269" t="s">
        <v>102</v>
      </c>
      <c r="BM673" s="270" t="s">
        <v>3874</v>
      </c>
      <c r="BN673" s="269" t="s">
        <v>3875</v>
      </c>
      <c r="BO673" s="269" t="s">
        <v>3876</v>
      </c>
      <c r="BP673" s="269" t="s">
        <v>788</v>
      </c>
      <c r="BQ673" s="269" t="s">
        <v>601</v>
      </c>
      <c r="BR673" s="269" t="s">
        <v>789</v>
      </c>
      <c r="BS673" s="269" t="s">
        <v>790</v>
      </c>
      <c r="BT673" s="269" t="s">
        <v>788</v>
      </c>
      <c r="BU673" s="269" t="s">
        <v>1640</v>
      </c>
      <c r="BV673" s="269" t="s">
        <v>1641</v>
      </c>
    </row>
    <row r="674" spans="59:74" x14ac:dyDescent="0.25">
      <c r="BG674" s="84">
        <v>562</v>
      </c>
      <c r="BH674" s="272" t="s">
        <v>10</v>
      </c>
      <c r="BI674" s="268" t="s">
        <v>3393</v>
      </c>
      <c r="BJ674" s="257" t="s">
        <v>1</v>
      </c>
      <c r="BK674" s="269" t="s">
        <v>129</v>
      </c>
      <c r="BL674" s="269" t="s">
        <v>102</v>
      </c>
      <c r="BM674" s="270" t="s">
        <v>3877</v>
      </c>
      <c r="BN674" s="269" t="s">
        <v>3878</v>
      </c>
      <c r="BO674" s="269" t="s">
        <v>3879</v>
      </c>
      <c r="BP674" s="269" t="s">
        <v>788</v>
      </c>
      <c r="BQ674" s="269" t="s">
        <v>601</v>
      </c>
      <c r="BR674" s="269" t="s">
        <v>789</v>
      </c>
      <c r="BS674" s="269" t="s">
        <v>790</v>
      </c>
      <c r="BT674" s="269" t="s">
        <v>788</v>
      </c>
      <c r="BU674" s="269" t="s">
        <v>1640</v>
      </c>
      <c r="BV674" s="269" t="s">
        <v>1641</v>
      </c>
    </row>
    <row r="675" spans="59:74" x14ac:dyDescent="0.25">
      <c r="BG675" s="84">
        <v>563</v>
      </c>
      <c r="BH675" s="272" t="s">
        <v>10</v>
      </c>
      <c r="BI675" s="268" t="s">
        <v>3393</v>
      </c>
      <c r="BJ675" s="257" t="s">
        <v>1</v>
      </c>
      <c r="BK675" s="269" t="s">
        <v>129</v>
      </c>
      <c r="BL675" s="269" t="s">
        <v>102</v>
      </c>
      <c r="BM675" s="270" t="s">
        <v>3880</v>
      </c>
      <c r="BN675" s="269" t="s">
        <v>3881</v>
      </c>
      <c r="BO675" s="269" t="s">
        <v>3882</v>
      </c>
      <c r="BP675" s="269" t="s">
        <v>788</v>
      </c>
      <c r="BQ675" s="269" t="s">
        <v>601</v>
      </c>
      <c r="BR675" s="269" t="s">
        <v>789</v>
      </c>
      <c r="BS675" s="269" t="s">
        <v>790</v>
      </c>
      <c r="BT675" s="269" t="s">
        <v>788</v>
      </c>
      <c r="BU675" s="269" t="s">
        <v>1640</v>
      </c>
      <c r="BV675" s="269" t="s">
        <v>1641</v>
      </c>
    </row>
    <row r="676" spans="59:74" x14ac:dyDescent="0.25">
      <c r="BG676" s="84">
        <v>564</v>
      </c>
      <c r="BH676" s="272" t="s">
        <v>10</v>
      </c>
      <c r="BI676" s="268" t="s">
        <v>3393</v>
      </c>
      <c r="BJ676" s="257" t="s">
        <v>1</v>
      </c>
      <c r="BK676" s="269" t="s">
        <v>129</v>
      </c>
      <c r="BL676" s="269" t="s">
        <v>102</v>
      </c>
      <c r="BM676" s="270" t="s">
        <v>3883</v>
      </c>
      <c r="BN676" s="269" t="s">
        <v>3884</v>
      </c>
      <c r="BO676" s="269" t="s">
        <v>3885</v>
      </c>
      <c r="BP676" s="269" t="s">
        <v>788</v>
      </c>
      <c r="BQ676" s="269" t="s">
        <v>601</v>
      </c>
      <c r="BR676" s="269" t="s">
        <v>789</v>
      </c>
      <c r="BS676" s="269" t="s">
        <v>790</v>
      </c>
      <c r="BT676" s="269" t="s">
        <v>788</v>
      </c>
      <c r="BU676" s="269" t="s">
        <v>1640</v>
      </c>
      <c r="BV676" s="269" t="s">
        <v>1641</v>
      </c>
    </row>
    <row r="677" spans="59:74" x14ac:dyDescent="0.25">
      <c r="BG677" s="84">
        <v>565</v>
      </c>
      <c r="BH677" s="272" t="s">
        <v>10</v>
      </c>
      <c r="BI677" s="268" t="s">
        <v>3393</v>
      </c>
      <c r="BJ677" s="257" t="s">
        <v>1</v>
      </c>
      <c r="BK677" s="269" t="s">
        <v>129</v>
      </c>
      <c r="BL677" s="269" t="s">
        <v>102</v>
      </c>
      <c r="BM677" s="270" t="s">
        <v>3886</v>
      </c>
      <c r="BN677" s="269" t="s">
        <v>3887</v>
      </c>
      <c r="BO677" s="269" t="s">
        <v>3888</v>
      </c>
      <c r="BP677" s="269" t="s">
        <v>788</v>
      </c>
      <c r="BQ677" s="269" t="s">
        <v>601</v>
      </c>
      <c r="BR677" s="269" t="s">
        <v>789</v>
      </c>
      <c r="BS677" s="269" t="s">
        <v>790</v>
      </c>
      <c r="BT677" s="269" t="s">
        <v>788</v>
      </c>
      <c r="BU677" s="269" t="s">
        <v>1640</v>
      </c>
      <c r="BV677" s="269" t="s">
        <v>1641</v>
      </c>
    </row>
    <row r="678" spans="59:74" x14ac:dyDescent="0.25">
      <c r="BG678" s="84">
        <v>566</v>
      </c>
      <c r="BH678" s="272" t="s">
        <v>10</v>
      </c>
      <c r="BI678" s="268" t="s">
        <v>3393</v>
      </c>
      <c r="BJ678" s="257" t="s">
        <v>1</v>
      </c>
      <c r="BK678" s="269" t="s">
        <v>129</v>
      </c>
      <c r="BL678" s="269" t="s">
        <v>102</v>
      </c>
      <c r="BM678" s="270" t="s">
        <v>3889</v>
      </c>
      <c r="BN678" s="269" t="s">
        <v>3890</v>
      </c>
      <c r="BO678" s="269" t="s">
        <v>3891</v>
      </c>
      <c r="BP678" s="269" t="s">
        <v>788</v>
      </c>
      <c r="BQ678" s="269" t="s">
        <v>601</v>
      </c>
      <c r="BR678" s="269" t="s">
        <v>789</v>
      </c>
      <c r="BS678" s="269" t="s">
        <v>790</v>
      </c>
      <c r="BT678" s="269" t="s">
        <v>788</v>
      </c>
      <c r="BU678" s="269" t="s">
        <v>1640</v>
      </c>
      <c r="BV678" s="269" t="s">
        <v>1641</v>
      </c>
    </row>
    <row r="679" spans="59:74" x14ac:dyDescent="0.25">
      <c r="BG679" s="84">
        <v>567</v>
      </c>
      <c r="BH679" s="272" t="s">
        <v>10</v>
      </c>
      <c r="BI679" s="268" t="s">
        <v>3393</v>
      </c>
      <c r="BJ679" s="257" t="s">
        <v>1</v>
      </c>
      <c r="BK679" s="269" t="s">
        <v>129</v>
      </c>
      <c r="BL679" s="269" t="s">
        <v>102</v>
      </c>
      <c r="BM679" s="270" t="s">
        <v>3892</v>
      </c>
      <c r="BN679" s="269" t="s">
        <v>3893</v>
      </c>
      <c r="BO679" s="269" t="s">
        <v>3894</v>
      </c>
      <c r="BP679" s="269" t="s">
        <v>788</v>
      </c>
      <c r="BQ679" s="269" t="s">
        <v>601</v>
      </c>
      <c r="BR679" s="269" t="s">
        <v>789</v>
      </c>
      <c r="BS679" s="269" t="s">
        <v>790</v>
      </c>
      <c r="BT679" s="269" t="s">
        <v>788</v>
      </c>
      <c r="BU679" s="269" t="s">
        <v>1640</v>
      </c>
      <c r="BV679" s="269" t="s">
        <v>1641</v>
      </c>
    </row>
    <row r="680" spans="59:74" x14ac:dyDescent="0.25">
      <c r="BG680" s="84">
        <v>568</v>
      </c>
      <c r="BH680" s="272" t="s">
        <v>10</v>
      </c>
      <c r="BI680" s="268" t="s">
        <v>3393</v>
      </c>
      <c r="BJ680" s="257" t="s">
        <v>1</v>
      </c>
      <c r="BK680" s="269" t="s">
        <v>129</v>
      </c>
      <c r="BL680" s="269" t="s">
        <v>102</v>
      </c>
      <c r="BM680" s="270" t="s">
        <v>3895</v>
      </c>
      <c r="BN680" s="269" t="s">
        <v>3896</v>
      </c>
      <c r="BO680" s="269" t="s">
        <v>3897</v>
      </c>
      <c r="BP680" s="269" t="s">
        <v>788</v>
      </c>
      <c r="BQ680" s="269" t="s">
        <v>601</v>
      </c>
      <c r="BR680" s="269" t="s">
        <v>789</v>
      </c>
      <c r="BS680" s="269" t="s">
        <v>790</v>
      </c>
      <c r="BT680" s="269" t="s">
        <v>788</v>
      </c>
      <c r="BU680" s="269" t="s">
        <v>1640</v>
      </c>
      <c r="BV680" s="269" t="s">
        <v>1641</v>
      </c>
    </row>
    <row r="681" spans="59:74" x14ac:dyDescent="0.25">
      <c r="BG681" s="84">
        <v>569</v>
      </c>
      <c r="BH681" s="272" t="s">
        <v>10</v>
      </c>
      <c r="BI681" s="268" t="s">
        <v>3393</v>
      </c>
      <c r="BJ681" s="257" t="s">
        <v>1</v>
      </c>
      <c r="BK681" s="269" t="s">
        <v>129</v>
      </c>
      <c r="BL681" s="269" t="s">
        <v>102</v>
      </c>
      <c r="BM681" s="270" t="s">
        <v>3898</v>
      </c>
      <c r="BN681" s="269" t="s">
        <v>3899</v>
      </c>
      <c r="BO681" s="269" t="s">
        <v>3900</v>
      </c>
      <c r="BP681" s="269" t="s">
        <v>788</v>
      </c>
      <c r="BQ681" s="269" t="s">
        <v>601</v>
      </c>
      <c r="BR681" s="269" t="s">
        <v>789</v>
      </c>
      <c r="BS681" s="269" t="s">
        <v>790</v>
      </c>
      <c r="BT681" s="269" t="s">
        <v>788</v>
      </c>
      <c r="BU681" s="269" t="s">
        <v>1640</v>
      </c>
      <c r="BV681" s="269" t="s">
        <v>1641</v>
      </c>
    </row>
    <row r="682" spans="59:74" x14ac:dyDescent="0.25">
      <c r="BG682" s="84">
        <v>570</v>
      </c>
      <c r="BH682" s="272" t="s">
        <v>10</v>
      </c>
      <c r="BI682" s="268" t="s">
        <v>3393</v>
      </c>
      <c r="BJ682" s="257" t="s">
        <v>1</v>
      </c>
      <c r="BK682" s="269" t="s">
        <v>129</v>
      </c>
      <c r="BL682" s="269" t="s">
        <v>102</v>
      </c>
      <c r="BM682" s="270" t="s">
        <v>3901</v>
      </c>
      <c r="BN682" s="269" t="s">
        <v>3902</v>
      </c>
      <c r="BO682" s="269" t="s">
        <v>3903</v>
      </c>
      <c r="BP682" s="269" t="s">
        <v>788</v>
      </c>
      <c r="BQ682" s="269" t="s">
        <v>601</v>
      </c>
      <c r="BR682" s="269" t="s">
        <v>789</v>
      </c>
      <c r="BS682" s="269" t="s">
        <v>790</v>
      </c>
      <c r="BT682" s="269" t="s">
        <v>788</v>
      </c>
      <c r="BU682" s="269" t="s">
        <v>1640</v>
      </c>
      <c r="BV682" s="269" t="s">
        <v>1641</v>
      </c>
    </row>
    <row r="683" spans="59:74" x14ac:dyDescent="0.25">
      <c r="BG683" s="84">
        <v>571</v>
      </c>
      <c r="BH683" s="272" t="s">
        <v>10</v>
      </c>
      <c r="BI683" s="268" t="s">
        <v>3393</v>
      </c>
      <c r="BJ683" s="257" t="s">
        <v>4</v>
      </c>
      <c r="BK683" s="269" t="s">
        <v>129</v>
      </c>
      <c r="BL683" s="269" t="s">
        <v>102</v>
      </c>
      <c r="BM683" s="270" t="s">
        <v>3904</v>
      </c>
      <c r="BN683" s="269" t="s">
        <v>3905</v>
      </c>
      <c r="BO683" s="269" t="s">
        <v>3906</v>
      </c>
      <c r="BP683" s="269" t="s">
        <v>788</v>
      </c>
      <c r="BQ683" s="269" t="s">
        <v>601</v>
      </c>
      <c r="BR683" s="269" t="s">
        <v>789</v>
      </c>
      <c r="BS683" s="269" t="s">
        <v>790</v>
      </c>
      <c r="BT683" s="269" t="s">
        <v>788</v>
      </c>
      <c r="BU683" s="269" t="s">
        <v>1640</v>
      </c>
      <c r="BV683" s="269" t="s">
        <v>1641</v>
      </c>
    </row>
    <row r="684" spans="59:74" x14ac:dyDescent="0.25">
      <c r="BG684" s="84">
        <v>572</v>
      </c>
      <c r="BH684" s="272" t="s">
        <v>10</v>
      </c>
      <c r="BI684" s="268" t="s">
        <v>3393</v>
      </c>
      <c r="BJ684" s="257" t="s">
        <v>4</v>
      </c>
      <c r="BK684" s="269" t="s">
        <v>129</v>
      </c>
      <c r="BL684" s="269" t="s">
        <v>102</v>
      </c>
      <c r="BM684" s="270" t="s">
        <v>3907</v>
      </c>
      <c r="BN684" s="269" t="s">
        <v>3908</v>
      </c>
      <c r="BO684" s="269" t="s">
        <v>3909</v>
      </c>
      <c r="BP684" s="269" t="s">
        <v>788</v>
      </c>
      <c r="BQ684" s="269" t="s">
        <v>601</v>
      </c>
      <c r="BR684" s="269" t="s">
        <v>789</v>
      </c>
      <c r="BS684" s="269" t="s">
        <v>790</v>
      </c>
      <c r="BT684" s="269" t="s">
        <v>788</v>
      </c>
      <c r="BU684" s="269" t="s">
        <v>1640</v>
      </c>
      <c r="BV684" s="269" t="s">
        <v>1641</v>
      </c>
    </row>
    <row r="685" spans="59:74" x14ac:dyDescent="0.25">
      <c r="BG685" s="84">
        <v>573</v>
      </c>
      <c r="BH685" s="272" t="s">
        <v>10</v>
      </c>
      <c r="BI685" s="268" t="s">
        <v>3393</v>
      </c>
      <c r="BJ685" s="257" t="s">
        <v>4</v>
      </c>
      <c r="BK685" s="269" t="s">
        <v>129</v>
      </c>
      <c r="BL685" s="269" t="s">
        <v>102</v>
      </c>
      <c r="BM685" s="270" t="s">
        <v>3910</v>
      </c>
      <c r="BN685" s="269" t="s">
        <v>3911</v>
      </c>
      <c r="BO685" s="269" t="s">
        <v>3912</v>
      </c>
      <c r="BP685" s="269" t="s">
        <v>788</v>
      </c>
      <c r="BQ685" s="269" t="s">
        <v>601</v>
      </c>
      <c r="BR685" s="269" t="s">
        <v>789</v>
      </c>
      <c r="BS685" s="269" t="s">
        <v>790</v>
      </c>
      <c r="BT685" s="269" t="s">
        <v>788</v>
      </c>
      <c r="BU685" s="269" t="s">
        <v>1640</v>
      </c>
      <c r="BV685" s="269" t="s">
        <v>1641</v>
      </c>
    </row>
    <row r="686" spans="59:74" x14ac:dyDescent="0.25">
      <c r="BG686" s="84">
        <v>574</v>
      </c>
      <c r="BH686" s="272" t="s">
        <v>10</v>
      </c>
      <c r="BI686" s="268" t="s">
        <v>3393</v>
      </c>
      <c r="BJ686" s="257" t="s">
        <v>4</v>
      </c>
      <c r="BK686" s="269" t="s">
        <v>129</v>
      </c>
      <c r="BL686" s="269" t="s">
        <v>102</v>
      </c>
      <c r="BM686" s="270" t="s">
        <v>3913</v>
      </c>
      <c r="BN686" s="269" t="s">
        <v>3914</v>
      </c>
      <c r="BO686" s="269" t="s">
        <v>3915</v>
      </c>
      <c r="BP686" s="269" t="s">
        <v>788</v>
      </c>
      <c r="BQ686" s="269" t="s">
        <v>601</v>
      </c>
      <c r="BR686" s="269" t="s">
        <v>789</v>
      </c>
      <c r="BS686" s="269" t="s">
        <v>790</v>
      </c>
      <c r="BT686" s="269" t="s">
        <v>788</v>
      </c>
      <c r="BU686" s="269" t="s">
        <v>1640</v>
      </c>
      <c r="BV686" s="269" t="s">
        <v>1641</v>
      </c>
    </row>
    <row r="687" spans="59:74" x14ac:dyDescent="0.25">
      <c r="BG687" s="84">
        <v>575</v>
      </c>
      <c r="BH687" s="272" t="s">
        <v>10</v>
      </c>
      <c r="BI687" s="268" t="s">
        <v>3393</v>
      </c>
      <c r="BJ687" s="257" t="s">
        <v>4</v>
      </c>
      <c r="BK687" s="269" t="s">
        <v>129</v>
      </c>
      <c r="BL687" s="269" t="s">
        <v>102</v>
      </c>
      <c r="BM687" s="270" t="s">
        <v>3916</v>
      </c>
      <c r="BN687" s="269" t="s">
        <v>3917</v>
      </c>
      <c r="BO687" s="269" t="s">
        <v>3918</v>
      </c>
      <c r="BP687" s="269" t="s">
        <v>788</v>
      </c>
      <c r="BQ687" s="269" t="s">
        <v>601</v>
      </c>
      <c r="BR687" s="269" t="s">
        <v>789</v>
      </c>
      <c r="BS687" s="269" t="s">
        <v>790</v>
      </c>
      <c r="BT687" s="269" t="s">
        <v>788</v>
      </c>
      <c r="BU687" s="269" t="s">
        <v>1640</v>
      </c>
      <c r="BV687" s="269" t="s">
        <v>1641</v>
      </c>
    </row>
    <row r="688" spans="59:74" x14ac:dyDescent="0.25">
      <c r="BG688" s="84">
        <v>576</v>
      </c>
      <c r="BH688" s="272" t="s">
        <v>10</v>
      </c>
      <c r="BI688" s="268" t="s">
        <v>3393</v>
      </c>
      <c r="BJ688" s="257" t="s">
        <v>4</v>
      </c>
      <c r="BK688" s="269" t="s">
        <v>129</v>
      </c>
      <c r="BL688" s="269" t="s">
        <v>102</v>
      </c>
      <c r="BM688" s="270" t="s">
        <v>3919</v>
      </c>
      <c r="BN688" s="269" t="s">
        <v>3920</v>
      </c>
      <c r="BO688" s="269" t="s">
        <v>3921</v>
      </c>
      <c r="BP688" s="269" t="s">
        <v>788</v>
      </c>
      <c r="BQ688" s="269" t="s">
        <v>601</v>
      </c>
      <c r="BR688" s="269" t="s">
        <v>789</v>
      </c>
      <c r="BS688" s="269" t="s">
        <v>790</v>
      </c>
      <c r="BT688" s="269" t="s">
        <v>788</v>
      </c>
      <c r="BU688" s="269" t="s">
        <v>1640</v>
      </c>
      <c r="BV688" s="269" t="s">
        <v>1641</v>
      </c>
    </row>
    <row r="689" spans="59:74" x14ac:dyDescent="0.25">
      <c r="BG689" s="84">
        <v>577</v>
      </c>
      <c r="BH689" s="272" t="s">
        <v>10</v>
      </c>
      <c r="BI689" s="268" t="s">
        <v>3393</v>
      </c>
      <c r="BJ689" s="257" t="s">
        <v>4</v>
      </c>
      <c r="BK689" s="269" t="s">
        <v>129</v>
      </c>
      <c r="BL689" s="269" t="s">
        <v>102</v>
      </c>
      <c r="BM689" s="270" t="s">
        <v>3922</v>
      </c>
      <c r="BN689" s="269" t="s">
        <v>3923</v>
      </c>
      <c r="BO689" s="269" t="s">
        <v>3924</v>
      </c>
      <c r="BP689" s="269" t="s">
        <v>788</v>
      </c>
      <c r="BQ689" s="269" t="s">
        <v>601</v>
      </c>
      <c r="BR689" s="269" t="s">
        <v>789</v>
      </c>
      <c r="BS689" s="269" t="s">
        <v>790</v>
      </c>
      <c r="BT689" s="269" t="s">
        <v>788</v>
      </c>
      <c r="BU689" s="269" t="s">
        <v>1640</v>
      </c>
      <c r="BV689" s="269" t="s">
        <v>1641</v>
      </c>
    </row>
    <row r="690" spans="59:74" x14ac:dyDescent="0.25">
      <c r="BG690" s="84">
        <v>578</v>
      </c>
      <c r="BH690" s="272" t="s">
        <v>10</v>
      </c>
      <c r="BI690" s="268" t="s">
        <v>3393</v>
      </c>
      <c r="BJ690" s="257" t="s">
        <v>4</v>
      </c>
      <c r="BK690" s="269" t="s">
        <v>129</v>
      </c>
      <c r="BL690" s="269" t="s">
        <v>102</v>
      </c>
      <c r="BM690" s="270" t="s">
        <v>3925</v>
      </c>
      <c r="BN690" s="269" t="s">
        <v>3926</v>
      </c>
      <c r="BO690" s="269" t="s">
        <v>3927</v>
      </c>
      <c r="BP690" s="269" t="s">
        <v>788</v>
      </c>
      <c r="BQ690" s="269" t="s">
        <v>601</v>
      </c>
      <c r="BR690" s="269" t="s">
        <v>789</v>
      </c>
      <c r="BS690" s="269" t="s">
        <v>790</v>
      </c>
      <c r="BT690" s="269" t="s">
        <v>788</v>
      </c>
      <c r="BU690" s="269" t="s">
        <v>1640</v>
      </c>
      <c r="BV690" s="269" t="s">
        <v>1641</v>
      </c>
    </row>
    <row r="691" spans="59:74" x14ac:dyDescent="0.25">
      <c r="BG691" s="84">
        <v>579</v>
      </c>
      <c r="BH691" s="272" t="s">
        <v>10</v>
      </c>
      <c r="BI691" s="268" t="s">
        <v>3393</v>
      </c>
      <c r="BJ691" s="257" t="s">
        <v>4</v>
      </c>
      <c r="BK691" s="269" t="s">
        <v>129</v>
      </c>
      <c r="BL691" s="269" t="s">
        <v>102</v>
      </c>
      <c r="BM691" s="270" t="s">
        <v>3928</v>
      </c>
      <c r="BN691" s="269" t="s">
        <v>3929</v>
      </c>
      <c r="BO691" s="269" t="s">
        <v>3930</v>
      </c>
      <c r="BP691" s="269" t="s">
        <v>788</v>
      </c>
      <c r="BQ691" s="269" t="s">
        <v>601</v>
      </c>
      <c r="BR691" s="269" t="s">
        <v>789</v>
      </c>
      <c r="BS691" s="269" t="s">
        <v>790</v>
      </c>
      <c r="BT691" s="269" t="s">
        <v>788</v>
      </c>
      <c r="BU691" s="269" t="s">
        <v>1640</v>
      </c>
      <c r="BV691" s="269" t="s">
        <v>1641</v>
      </c>
    </row>
    <row r="692" spans="59:74" x14ac:dyDescent="0.25">
      <c r="BG692" s="84">
        <v>580</v>
      </c>
      <c r="BH692" s="272" t="s">
        <v>10</v>
      </c>
      <c r="BI692" s="268" t="s">
        <v>3393</v>
      </c>
      <c r="BJ692" s="257" t="s">
        <v>4</v>
      </c>
      <c r="BK692" s="269" t="s">
        <v>129</v>
      </c>
      <c r="BL692" s="269" t="s">
        <v>102</v>
      </c>
      <c r="BM692" s="270" t="s">
        <v>3931</v>
      </c>
      <c r="BN692" s="269" t="s">
        <v>3932</v>
      </c>
      <c r="BO692" s="269" t="s">
        <v>3933</v>
      </c>
      <c r="BP692" s="269" t="s">
        <v>788</v>
      </c>
      <c r="BQ692" s="269" t="s">
        <v>601</v>
      </c>
      <c r="BR692" s="269" t="s">
        <v>789</v>
      </c>
      <c r="BS692" s="269" t="s">
        <v>790</v>
      </c>
      <c r="BT692" s="269" t="s">
        <v>788</v>
      </c>
      <c r="BU692" s="269" t="s">
        <v>1640</v>
      </c>
      <c r="BV692" s="269" t="s">
        <v>1641</v>
      </c>
    </row>
    <row r="693" spans="59:74" x14ac:dyDescent="0.25">
      <c r="BG693" s="84">
        <v>581</v>
      </c>
      <c r="BH693" s="272" t="s">
        <v>10</v>
      </c>
      <c r="BI693" s="268" t="s">
        <v>3393</v>
      </c>
      <c r="BJ693" s="257" t="s">
        <v>1</v>
      </c>
      <c r="BK693" s="269" t="s">
        <v>27</v>
      </c>
      <c r="BL693" s="269" t="s">
        <v>102</v>
      </c>
      <c r="BM693" s="270" t="s">
        <v>3934</v>
      </c>
      <c r="BN693" s="269" t="s">
        <v>3935</v>
      </c>
      <c r="BO693" s="269" t="s">
        <v>3936</v>
      </c>
      <c r="BP693" s="269" t="s">
        <v>791</v>
      </c>
      <c r="BQ693" s="269" t="s">
        <v>648</v>
      </c>
      <c r="BR693" s="269" t="s">
        <v>792</v>
      </c>
      <c r="BS693" s="269" t="s">
        <v>793</v>
      </c>
      <c r="BT693" s="269" t="s">
        <v>791</v>
      </c>
      <c r="BU693" s="269" t="s">
        <v>1642</v>
      </c>
      <c r="BV693" s="269" t="s">
        <v>1643</v>
      </c>
    </row>
    <row r="694" spans="59:74" x14ac:dyDescent="0.25">
      <c r="BG694" s="84">
        <v>582</v>
      </c>
      <c r="BH694" s="272" t="s">
        <v>10</v>
      </c>
      <c r="BI694" s="268" t="s">
        <v>3393</v>
      </c>
      <c r="BJ694" s="257" t="s">
        <v>1</v>
      </c>
      <c r="BK694" s="269" t="s">
        <v>27</v>
      </c>
      <c r="BL694" s="269" t="s">
        <v>102</v>
      </c>
      <c r="BM694" s="270" t="s">
        <v>3937</v>
      </c>
      <c r="BN694" s="269" t="s">
        <v>3938</v>
      </c>
      <c r="BO694" s="269" t="s">
        <v>3939</v>
      </c>
      <c r="BP694" s="269" t="s">
        <v>791</v>
      </c>
      <c r="BQ694" s="269" t="s">
        <v>648</v>
      </c>
      <c r="BR694" s="269" t="s">
        <v>792</v>
      </c>
      <c r="BS694" s="269" t="s">
        <v>793</v>
      </c>
      <c r="BT694" s="269" t="s">
        <v>791</v>
      </c>
      <c r="BU694" s="269" t="s">
        <v>1642</v>
      </c>
      <c r="BV694" s="269" t="s">
        <v>1643</v>
      </c>
    </row>
    <row r="695" spans="59:74" x14ac:dyDescent="0.25">
      <c r="BG695" s="84">
        <v>583</v>
      </c>
      <c r="BH695" s="272" t="s">
        <v>10</v>
      </c>
      <c r="BI695" s="268" t="s">
        <v>3393</v>
      </c>
      <c r="BJ695" s="257" t="s">
        <v>1</v>
      </c>
      <c r="BK695" s="269" t="s">
        <v>27</v>
      </c>
      <c r="BL695" s="269" t="s">
        <v>102</v>
      </c>
      <c r="BM695" s="270" t="s">
        <v>3940</v>
      </c>
      <c r="BN695" s="269" t="s">
        <v>3941</v>
      </c>
      <c r="BO695" s="269" t="s">
        <v>3942</v>
      </c>
      <c r="BP695" s="269" t="s">
        <v>791</v>
      </c>
      <c r="BQ695" s="269" t="s">
        <v>648</v>
      </c>
      <c r="BR695" s="269" t="s">
        <v>792</v>
      </c>
      <c r="BS695" s="269" t="s">
        <v>793</v>
      </c>
      <c r="BT695" s="269" t="s">
        <v>791</v>
      </c>
      <c r="BU695" s="269" t="s">
        <v>1642</v>
      </c>
      <c r="BV695" s="269" t="s">
        <v>1643</v>
      </c>
    </row>
    <row r="696" spans="59:74" x14ac:dyDescent="0.25">
      <c r="BG696" s="84">
        <v>584</v>
      </c>
      <c r="BH696" s="272" t="s">
        <v>10</v>
      </c>
      <c r="BI696" s="268" t="s">
        <v>3393</v>
      </c>
      <c r="BJ696" s="257" t="s">
        <v>1</v>
      </c>
      <c r="BK696" s="269" t="s">
        <v>27</v>
      </c>
      <c r="BL696" s="269" t="s">
        <v>102</v>
      </c>
      <c r="BM696" s="270" t="s">
        <v>3943</v>
      </c>
      <c r="BN696" s="269" t="s">
        <v>3944</v>
      </c>
      <c r="BO696" s="269" t="s">
        <v>3945</v>
      </c>
      <c r="BP696" s="269" t="s">
        <v>791</v>
      </c>
      <c r="BQ696" s="269" t="s">
        <v>648</v>
      </c>
      <c r="BR696" s="269" t="s">
        <v>792</v>
      </c>
      <c r="BS696" s="269" t="s">
        <v>793</v>
      </c>
      <c r="BT696" s="269" t="s">
        <v>791</v>
      </c>
      <c r="BU696" s="269" t="s">
        <v>1642</v>
      </c>
      <c r="BV696" s="269" t="s">
        <v>1643</v>
      </c>
    </row>
    <row r="697" spans="59:74" x14ac:dyDescent="0.25">
      <c r="BG697" s="84">
        <v>585</v>
      </c>
      <c r="BH697" s="272" t="s">
        <v>10</v>
      </c>
      <c r="BI697" s="268" t="s">
        <v>3393</v>
      </c>
      <c r="BJ697" s="257" t="s">
        <v>1</v>
      </c>
      <c r="BK697" s="269" t="s">
        <v>27</v>
      </c>
      <c r="BL697" s="269" t="s">
        <v>102</v>
      </c>
      <c r="BM697" s="270" t="s">
        <v>3946</v>
      </c>
      <c r="BN697" s="269" t="s">
        <v>3947</v>
      </c>
      <c r="BO697" s="269" t="s">
        <v>3948</v>
      </c>
      <c r="BP697" s="269" t="s">
        <v>791</v>
      </c>
      <c r="BQ697" s="269" t="s">
        <v>648</v>
      </c>
      <c r="BR697" s="269" t="s">
        <v>792</v>
      </c>
      <c r="BS697" s="269" t="s">
        <v>793</v>
      </c>
      <c r="BT697" s="269" t="s">
        <v>791</v>
      </c>
      <c r="BU697" s="269" t="s">
        <v>1642</v>
      </c>
      <c r="BV697" s="269" t="s">
        <v>1643</v>
      </c>
    </row>
    <row r="698" spans="59:74" x14ac:dyDescent="0.25">
      <c r="BG698" s="84">
        <v>586</v>
      </c>
      <c r="BH698" s="272" t="s">
        <v>10</v>
      </c>
      <c r="BI698" s="268" t="s">
        <v>3393</v>
      </c>
      <c r="BJ698" s="257" t="s">
        <v>1</v>
      </c>
      <c r="BK698" s="269" t="s">
        <v>27</v>
      </c>
      <c r="BL698" s="269" t="s">
        <v>102</v>
      </c>
      <c r="BM698" s="270" t="s">
        <v>3949</v>
      </c>
      <c r="BN698" s="269" t="s">
        <v>3950</v>
      </c>
      <c r="BO698" s="269" t="s">
        <v>3951</v>
      </c>
      <c r="BP698" s="269" t="s">
        <v>791</v>
      </c>
      <c r="BQ698" s="269" t="s">
        <v>648</v>
      </c>
      <c r="BR698" s="269" t="s">
        <v>792</v>
      </c>
      <c r="BS698" s="269" t="s">
        <v>793</v>
      </c>
      <c r="BT698" s="269" t="s">
        <v>791</v>
      </c>
      <c r="BU698" s="269" t="s">
        <v>1642</v>
      </c>
      <c r="BV698" s="269" t="s">
        <v>1643</v>
      </c>
    </row>
    <row r="699" spans="59:74" x14ac:dyDescent="0.25">
      <c r="BG699" s="84">
        <v>587</v>
      </c>
      <c r="BH699" s="272" t="s">
        <v>10</v>
      </c>
      <c r="BI699" s="268" t="s">
        <v>3393</v>
      </c>
      <c r="BJ699" s="257" t="s">
        <v>1</v>
      </c>
      <c r="BK699" s="269" t="s">
        <v>27</v>
      </c>
      <c r="BL699" s="269" t="s">
        <v>102</v>
      </c>
      <c r="BM699" s="270" t="s">
        <v>3952</v>
      </c>
      <c r="BN699" s="269" t="s">
        <v>3953</v>
      </c>
      <c r="BO699" s="269" t="s">
        <v>3954</v>
      </c>
      <c r="BP699" s="269" t="s">
        <v>791</v>
      </c>
      <c r="BQ699" s="269" t="s">
        <v>648</v>
      </c>
      <c r="BR699" s="269" t="s">
        <v>792</v>
      </c>
      <c r="BS699" s="269" t="s">
        <v>793</v>
      </c>
      <c r="BT699" s="269" t="s">
        <v>791</v>
      </c>
      <c r="BU699" s="269" t="s">
        <v>1642</v>
      </c>
      <c r="BV699" s="269" t="s">
        <v>1643</v>
      </c>
    </row>
    <row r="700" spans="59:74" x14ac:dyDescent="0.25">
      <c r="BG700" s="84">
        <v>588</v>
      </c>
      <c r="BH700" s="272" t="s">
        <v>10</v>
      </c>
      <c r="BI700" s="268" t="s">
        <v>3393</v>
      </c>
      <c r="BJ700" s="257" t="s">
        <v>1</v>
      </c>
      <c r="BK700" s="269" t="s">
        <v>27</v>
      </c>
      <c r="BL700" s="269" t="s">
        <v>102</v>
      </c>
      <c r="BM700" s="270" t="s">
        <v>3955</v>
      </c>
      <c r="BN700" s="269" t="s">
        <v>3956</v>
      </c>
      <c r="BO700" s="269" t="s">
        <v>3957</v>
      </c>
      <c r="BP700" s="269" t="s">
        <v>791</v>
      </c>
      <c r="BQ700" s="269" t="s">
        <v>648</v>
      </c>
      <c r="BR700" s="269" t="s">
        <v>792</v>
      </c>
      <c r="BS700" s="269" t="s">
        <v>793</v>
      </c>
      <c r="BT700" s="269" t="s">
        <v>791</v>
      </c>
      <c r="BU700" s="269" t="s">
        <v>1642</v>
      </c>
      <c r="BV700" s="269" t="s">
        <v>1643</v>
      </c>
    </row>
    <row r="701" spans="59:74" x14ac:dyDescent="0.25">
      <c r="BG701" s="84">
        <v>589</v>
      </c>
      <c r="BH701" s="272" t="s">
        <v>10</v>
      </c>
      <c r="BI701" s="268" t="s">
        <v>3393</v>
      </c>
      <c r="BJ701" s="257" t="s">
        <v>1</v>
      </c>
      <c r="BK701" s="269" t="s">
        <v>27</v>
      </c>
      <c r="BL701" s="269" t="s">
        <v>102</v>
      </c>
      <c r="BM701" s="270" t="s">
        <v>3958</v>
      </c>
      <c r="BN701" s="269" t="s">
        <v>3959</v>
      </c>
      <c r="BO701" s="269" t="s">
        <v>3960</v>
      </c>
      <c r="BP701" s="269" t="s">
        <v>791</v>
      </c>
      <c r="BQ701" s="269" t="s">
        <v>648</v>
      </c>
      <c r="BR701" s="269" t="s">
        <v>792</v>
      </c>
      <c r="BS701" s="269" t="s">
        <v>793</v>
      </c>
      <c r="BT701" s="269" t="s">
        <v>791</v>
      </c>
      <c r="BU701" s="269" t="s">
        <v>1642</v>
      </c>
      <c r="BV701" s="269" t="s">
        <v>1643</v>
      </c>
    </row>
    <row r="702" spans="59:74" x14ac:dyDescent="0.25">
      <c r="BG702" s="84">
        <v>590</v>
      </c>
      <c r="BH702" s="272" t="s">
        <v>10</v>
      </c>
      <c r="BI702" s="268" t="s">
        <v>3393</v>
      </c>
      <c r="BJ702" s="257" t="s">
        <v>1</v>
      </c>
      <c r="BK702" s="269" t="s">
        <v>27</v>
      </c>
      <c r="BL702" s="269" t="s">
        <v>102</v>
      </c>
      <c r="BM702" s="270" t="s">
        <v>3961</v>
      </c>
      <c r="BN702" s="269" t="s">
        <v>3962</v>
      </c>
      <c r="BO702" s="269" t="s">
        <v>3963</v>
      </c>
      <c r="BP702" s="269" t="s">
        <v>791</v>
      </c>
      <c r="BQ702" s="269" t="s">
        <v>648</v>
      </c>
      <c r="BR702" s="269" t="s">
        <v>792</v>
      </c>
      <c r="BS702" s="269" t="s">
        <v>793</v>
      </c>
      <c r="BT702" s="269" t="s">
        <v>791</v>
      </c>
      <c r="BU702" s="269" t="s">
        <v>1642</v>
      </c>
      <c r="BV702" s="269" t="s">
        <v>1643</v>
      </c>
    </row>
    <row r="703" spans="59:74" x14ac:dyDescent="0.25">
      <c r="BG703" s="84">
        <v>591</v>
      </c>
      <c r="BH703" s="272" t="s">
        <v>10</v>
      </c>
      <c r="BI703" s="268" t="s">
        <v>3393</v>
      </c>
      <c r="BJ703" s="257" t="s">
        <v>4</v>
      </c>
      <c r="BK703" s="269" t="s">
        <v>27</v>
      </c>
      <c r="BL703" s="269" t="s">
        <v>102</v>
      </c>
      <c r="BM703" s="270" t="s">
        <v>3964</v>
      </c>
      <c r="BN703" s="269" t="s">
        <v>3965</v>
      </c>
      <c r="BO703" s="269" t="s">
        <v>3966</v>
      </c>
      <c r="BP703" s="269" t="s">
        <v>791</v>
      </c>
      <c r="BQ703" s="269" t="s">
        <v>648</v>
      </c>
      <c r="BR703" s="269" t="s">
        <v>792</v>
      </c>
      <c r="BS703" s="269" t="s">
        <v>793</v>
      </c>
      <c r="BT703" s="269" t="s">
        <v>791</v>
      </c>
      <c r="BU703" s="269" t="s">
        <v>1642</v>
      </c>
      <c r="BV703" s="269" t="s">
        <v>1643</v>
      </c>
    </row>
    <row r="704" spans="59:74" x14ac:dyDescent="0.25">
      <c r="BG704" s="84">
        <v>592</v>
      </c>
      <c r="BH704" s="272" t="s">
        <v>10</v>
      </c>
      <c r="BI704" s="268" t="s">
        <v>3393</v>
      </c>
      <c r="BJ704" s="257" t="s">
        <v>4</v>
      </c>
      <c r="BK704" s="269" t="s">
        <v>27</v>
      </c>
      <c r="BL704" s="269" t="s">
        <v>102</v>
      </c>
      <c r="BM704" s="270" t="s">
        <v>3967</v>
      </c>
      <c r="BN704" s="269" t="s">
        <v>3968</v>
      </c>
      <c r="BO704" s="269" t="s">
        <v>3969</v>
      </c>
      <c r="BP704" s="269" t="s">
        <v>791</v>
      </c>
      <c r="BQ704" s="269" t="s">
        <v>648</v>
      </c>
      <c r="BR704" s="269" t="s">
        <v>792</v>
      </c>
      <c r="BS704" s="269" t="s">
        <v>793</v>
      </c>
      <c r="BT704" s="269" t="s">
        <v>791</v>
      </c>
      <c r="BU704" s="269" t="s">
        <v>1642</v>
      </c>
      <c r="BV704" s="269" t="s">
        <v>1643</v>
      </c>
    </row>
    <row r="705" spans="59:74" x14ac:dyDescent="0.25">
      <c r="BG705" s="84">
        <v>593</v>
      </c>
      <c r="BH705" s="272" t="s">
        <v>10</v>
      </c>
      <c r="BI705" s="268" t="s">
        <v>3393</v>
      </c>
      <c r="BJ705" s="257" t="s">
        <v>4</v>
      </c>
      <c r="BK705" s="269" t="s">
        <v>27</v>
      </c>
      <c r="BL705" s="269" t="s">
        <v>102</v>
      </c>
      <c r="BM705" s="270" t="s">
        <v>3970</v>
      </c>
      <c r="BN705" s="269" t="s">
        <v>3971</v>
      </c>
      <c r="BO705" s="269" t="s">
        <v>3972</v>
      </c>
      <c r="BP705" s="269" t="s">
        <v>791</v>
      </c>
      <c r="BQ705" s="269" t="s">
        <v>648</v>
      </c>
      <c r="BR705" s="269" t="s">
        <v>792</v>
      </c>
      <c r="BS705" s="269" t="s">
        <v>793</v>
      </c>
      <c r="BT705" s="269" t="s">
        <v>791</v>
      </c>
      <c r="BU705" s="269" t="s">
        <v>1642</v>
      </c>
      <c r="BV705" s="269" t="s">
        <v>1643</v>
      </c>
    </row>
    <row r="706" spans="59:74" x14ac:dyDescent="0.25">
      <c r="BG706" s="84">
        <v>594</v>
      </c>
      <c r="BH706" s="272" t="s">
        <v>10</v>
      </c>
      <c r="BI706" s="268" t="s">
        <v>3393</v>
      </c>
      <c r="BJ706" s="257" t="s">
        <v>4</v>
      </c>
      <c r="BK706" s="269" t="s">
        <v>27</v>
      </c>
      <c r="BL706" s="269" t="s">
        <v>102</v>
      </c>
      <c r="BM706" s="270" t="s">
        <v>3973</v>
      </c>
      <c r="BN706" s="269" t="s">
        <v>3974</v>
      </c>
      <c r="BO706" s="269" t="s">
        <v>3975</v>
      </c>
      <c r="BP706" s="269" t="s">
        <v>791</v>
      </c>
      <c r="BQ706" s="269" t="s">
        <v>648</v>
      </c>
      <c r="BR706" s="269" t="s">
        <v>792</v>
      </c>
      <c r="BS706" s="269" t="s">
        <v>793</v>
      </c>
      <c r="BT706" s="269" t="s">
        <v>791</v>
      </c>
      <c r="BU706" s="269" t="s">
        <v>1642</v>
      </c>
      <c r="BV706" s="269" t="s">
        <v>1643</v>
      </c>
    </row>
    <row r="707" spans="59:74" x14ac:dyDescent="0.25">
      <c r="BG707" s="84">
        <v>595</v>
      </c>
      <c r="BH707" s="272" t="s">
        <v>10</v>
      </c>
      <c r="BI707" s="268" t="s">
        <v>3393</v>
      </c>
      <c r="BJ707" s="257" t="s">
        <v>4</v>
      </c>
      <c r="BK707" s="269" t="s">
        <v>27</v>
      </c>
      <c r="BL707" s="269" t="s">
        <v>102</v>
      </c>
      <c r="BM707" s="270" t="s">
        <v>3976</v>
      </c>
      <c r="BN707" s="269" t="s">
        <v>3977</v>
      </c>
      <c r="BO707" s="269" t="s">
        <v>3978</v>
      </c>
      <c r="BP707" s="269" t="s">
        <v>791</v>
      </c>
      <c r="BQ707" s="269" t="s">
        <v>648</v>
      </c>
      <c r="BR707" s="269" t="s">
        <v>792</v>
      </c>
      <c r="BS707" s="269" t="s">
        <v>793</v>
      </c>
      <c r="BT707" s="269" t="s">
        <v>791</v>
      </c>
      <c r="BU707" s="269" t="s">
        <v>1642</v>
      </c>
      <c r="BV707" s="269" t="s">
        <v>1643</v>
      </c>
    </row>
    <row r="708" spans="59:74" x14ac:dyDescent="0.25">
      <c r="BG708" s="84">
        <v>596</v>
      </c>
      <c r="BH708" s="272" t="s">
        <v>10</v>
      </c>
      <c r="BI708" s="268" t="s">
        <v>3393</v>
      </c>
      <c r="BJ708" s="257" t="s">
        <v>4</v>
      </c>
      <c r="BK708" s="269" t="s">
        <v>27</v>
      </c>
      <c r="BL708" s="269" t="s">
        <v>102</v>
      </c>
      <c r="BM708" s="270" t="s">
        <v>3979</v>
      </c>
      <c r="BN708" s="269" t="s">
        <v>3980</v>
      </c>
      <c r="BO708" s="269" t="s">
        <v>3981</v>
      </c>
      <c r="BP708" s="269" t="s">
        <v>791</v>
      </c>
      <c r="BQ708" s="269" t="s">
        <v>648</v>
      </c>
      <c r="BR708" s="269" t="s">
        <v>792</v>
      </c>
      <c r="BS708" s="269" t="s">
        <v>793</v>
      </c>
      <c r="BT708" s="269" t="s">
        <v>791</v>
      </c>
      <c r="BU708" s="269" t="s">
        <v>1642</v>
      </c>
      <c r="BV708" s="269" t="s">
        <v>1643</v>
      </c>
    </row>
    <row r="709" spans="59:74" x14ac:dyDescent="0.25">
      <c r="BG709" s="84">
        <v>597</v>
      </c>
      <c r="BH709" s="272" t="s">
        <v>10</v>
      </c>
      <c r="BI709" s="268" t="s">
        <v>3393</v>
      </c>
      <c r="BJ709" s="257" t="s">
        <v>4</v>
      </c>
      <c r="BK709" s="269" t="s">
        <v>27</v>
      </c>
      <c r="BL709" s="269" t="s">
        <v>102</v>
      </c>
      <c r="BM709" s="270" t="s">
        <v>3982</v>
      </c>
      <c r="BN709" s="269" t="s">
        <v>3983</v>
      </c>
      <c r="BO709" s="269" t="s">
        <v>3984</v>
      </c>
      <c r="BP709" s="269" t="s">
        <v>791</v>
      </c>
      <c r="BQ709" s="269" t="s">
        <v>648</v>
      </c>
      <c r="BR709" s="269" t="s">
        <v>792</v>
      </c>
      <c r="BS709" s="269" t="s">
        <v>793</v>
      </c>
      <c r="BT709" s="269" t="s">
        <v>791</v>
      </c>
      <c r="BU709" s="269" t="s">
        <v>1642</v>
      </c>
      <c r="BV709" s="269" t="s">
        <v>1643</v>
      </c>
    </row>
    <row r="710" spans="59:74" x14ac:dyDescent="0.25">
      <c r="BG710" s="84">
        <v>598</v>
      </c>
      <c r="BH710" s="272" t="s">
        <v>10</v>
      </c>
      <c r="BI710" s="268" t="s">
        <v>3393</v>
      </c>
      <c r="BJ710" s="257" t="s">
        <v>4</v>
      </c>
      <c r="BK710" s="269" t="s">
        <v>27</v>
      </c>
      <c r="BL710" s="269" t="s">
        <v>102</v>
      </c>
      <c r="BM710" s="270" t="s">
        <v>3985</v>
      </c>
      <c r="BN710" s="269" t="s">
        <v>3986</v>
      </c>
      <c r="BO710" s="269" t="s">
        <v>3987</v>
      </c>
      <c r="BP710" s="269" t="s">
        <v>791</v>
      </c>
      <c r="BQ710" s="269" t="s">
        <v>648</v>
      </c>
      <c r="BR710" s="269" t="s">
        <v>792</v>
      </c>
      <c r="BS710" s="269" t="s">
        <v>793</v>
      </c>
      <c r="BT710" s="269" t="s">
        <v>791</v>
      </c>
      <c r="BU710" s="269" t="s">
        <v>1642</v>
      </c>
      <c r="BV710" s="269" t="s">
        <v>1643</v>
      </c>
    </row>
    <row r="711" spans="59:74" x14ac:dyDescent="0.25">
      <c r="BG711" s="84">
        <v>599</v>
      </c>
      <c r="BH711" s="272" t="s">
        <v>10</v>
      </c>
      <c r="BI711" s="268" t="s">
        <v>3393</v>
      </c>
      <c r="BJ711" s="257" t="s">
        <v>4</v>
      </c>
      <c r="BK711" s="269" t="s">
        <v>27</v>
      </c>
      <c r="BL711" s="269" t="s">
        <v>102</v>
      </c>
      <c r="BM711" s="270" t="s">
        <v>3988</v>
      </c>
      <c r="BN711" s="269" t="s">
        <v>3989</v>
      </c>
      <c r="BO711" s="269" t="s">
        <v>3990</v>
      </c>
      <c r="BP711" s="269" t="s">
        <v>791</v>
      </c>
      <c r="BQ711" s="269" t="s">
        <v>648</v>
      </c>
      <c r="BR711" s="269" t="s">
        <v>792</v>
      </c>
      <c r="BS711" s="269" t="s">
        <v>793</v>
      </c>
      <c r="BT711" s="269" t="s">
        <v>791</v>
      </c>
      <c r="BU711" s="269" t="s">
        <v>1642</v>
      </c>
      <c r="BV711" s="269" t="s">
        <v>1643</v>
      </c>
    </row>
    <row r="712" spans="59:74" x14ac:dyDescent="0.25">
      <c r="BG712" s="84">
        <v>600</v>
      </c>
      <c r="BH712" s="272" t="s">
        <v>10</v>
      </c>
      <c r="BI712" s="268" t="s">
        <v>3393</v>
      </c>
      <c r="BJ712" s="257" t="s">
        <v>4</v>
      </c>
      <c r="BK712" s="269" t="s">
        <v>27</v>
      </c>
      <c r="BL712" s="269" t="s">
        <v>102</v>
      </c>
      <c r="BM712" s="270" t="s">
        <v>3991</v>
      </c>
      <c r="BN712" s="269" t="s">
        <v>3992</v>
      </c>
      <c r="BO712" s="269" t="s">
        <v>3993</v>
      </c>
      <c r="BP712" s="269" t="s">
        <v>791</v>
      </c>
      <c r="BQ712" s="269" t="s">
        <v>648</v>
      </c>
      <c r="BR712" s="269" t="s">
        <v>792</v>
      </c>
      <c r="BS712" s="269" t="s">
        <v>793</v>
      </c>
      <c r="BT712" s="269" t="s">
        <v>791</v>
      </c>
      <c r="BU712" s="269" t="s">
        <v>1642</v>
      </c>
      <c r="BV712" s="269" t="s">
        <v>1643</v>
      </c>
    </row>
    <row r="713" spans="59:74" x14ac:dyDescent="0.25">
      <c r="BG713" s="84">
        <v>601</v>
      </c>
      <c r="BH713" s="272" t="s">
        <v>10</v>
      </c>
      <c r="BI713" s="268" t="s">
        <v>3393</v>
      </c>
      <c r="BJ713" s="257" t="s">
        <v>1</v>
      </c>
      <c r="BK713" s="269" t="s">
        <v>31</v>
      </c>
      <c r="BL713" s="269" t="s">
        <v>130</v>
      </c>
      <c r="BM713" s="270" t="s">
        <v>3994</v>
      </c>
      <c r="BN713" s="269" t="s">
        <v>3995</v>
      </c>
      <c r="BO713" s="269" t="s">
        <v>3996</v>
      </c>
      <c r="BP713" s="269" t="s">
        <v>794</v>
      </c>
      <c r="BQ713" s="269" t="s">
        <v>687</v>
      </c>
      <c r="BR713" s="269" t="s">
        <v>795</v>
      </c>
      <c r="BS713" s="269" t="s">
        <v>796</v>
      </c>
      <c r="BT713" s="269" t="s">
        <v>794</v>
      </c>
      <c r="BU713" s="269" t="s">
        <v>1644</v>
      </c>
      <c r="BV713" s="269" t="s">
        <v>1645</v>
      </c>
    </row>
    <row r="714" spans="59:74" x14ac:dyDescent="0.25">
      <c r="BG714" s="84">
        <v>602</v>
      </c>
      <c r="BH714" s="272" t="s">
        <v>10</v>
      </c>
      <c r="BI714" s="268" t="s">
        <v>3393</v>
      </c>
      <c r="BJ714" s="257" t="s">
        <v>1</v>
      </c>
      <c r="BK714" s="269" t="s">
        <v>31</v>
      </c>
      <c r="BL714" s="269" t="s">
        <v>130</v>
      </c>
      <c r="BM714" s="270" t="s">
        <v>3997</v>
      </c>
      <c r="BN714" s="269" t="s">
        <v>3998</v>
      </c>
      <c r="BO714" s="269" t="s">
        <v>3999</v>
      </c>
      <c r="BP714" s="269" t="s">
        <v>794</v>
      </c>
      <c r="BQ714" s="269" t="s">
        <v>687</v>
      </c>
      <c r="BR714" s="269" t="s">
        <v>795</v>
      </c>
      <c r="BS714" s="269" t="s">
        <v>796</v>
      </c>
      <c r="BT714" s="269" t="s">
        <v>794</v>
      </c>
      <c r="BU714" s="269" t="s">
        <v>1644</v>
      </c>
      <c r="BV714" s="269" t="s">
        <v>1645</v>
      </c>
    </row>
    <row r="715" spans="59:74" x14ac:dyDescent="0.25">
      <c r="BG715" s="84">
        <v>603</v>
      </c>
      <c r="BH715" s="272" t="s">
        <v>10</v>
      </c>
      <c r="BI715" s="268" t="s">
        <v>3393</v>
      </c>
      <c r="BJ715" s="257" t="s">
        <v>1</v>
      </c>
      <c r="BK715" s="269" t="s">
        <v>31</v>
      </c>
      <c r="BL715" s="269" t="s">
        <v>130</v>
      </c>
      <c r="BM715" s="270" t="s">
        <v>4000</v>
      </c>
      <c r="BN715" s="269" t="s">
        <v>4001</v>
      </c>
      <c r="BO715" s="269" t="s">
        <v>4002</v>
      </c>
      <c r="BP715" s="269" t="s">
        <v>794</v>
      </c>
      <c r="BQ715" s="269" t="s">
        <v>687</v>
      </c>
      <c r="BR715" s="269" t="s">
        <v>795</v>
      </c>
      <c r="BS715" s="269" t="s">
        <v>796</v>
      </c>
      <c r="BT715" s="269" t="s">
        <v>794</v>
      </c>
      <c r="BU715" s="269" t="s">
        <v>1644</v>
      </c>
      <c r="BV715" s="269" t="s">
        <v>1645</v>
      </c>
    </row>
    <row r="716" spans="59:74" x14ac:dyDescent="0.25">
      <c r="BG716" s="84">
        <v>604</v>
      </c>
      <c r="BH716" s="272" t="s">
        <v>10</v>
      </c>
      <c r="BI716" s="268" t="s">
        <v>3393</v>
      </c>
      <c r="BJ716" s="257" t="s">
        <v>1</v>
      </c>
      <c r="BK716" s="269" t="s">
        <v>31</v>
      </c>
      <c r="BL716" s="269" t="s">
        <v>130</v>
      </c>
      <c r="BM716" s="270" t="s">
        <v>4003</v>
      </c>
      <c r="BN716" s="269" t="s">
        <v>4004</v>
      </c>
      <c r="BO716" s="269" t="s">
        <v>4005</v>
      </c>
      <c r="BP716" s="269" t="s">
        <v>794</v>
      </c>
      <c r="BQ716" s="269" t="s">
        <v>687</v>
      </c>
      <c r="BR716" s="269" t="s">
        <v>795</v>
      </c>
      <c r="BS716" s="269" t="s">
        <v>796</v>
      </c>
      <c r="BT716" s="269" t="s">
        <v>794</v>
      </c>
      <c r="BU716" s="269" t="s">
        <v>1644</v>
      </c>
      <c r="BV716" s="269" t="s">
        <v>1645</v>
      </c>
    </row>
    <row r="717" spans="59:74" x14ac:dyDescent="0.25">
      <c r="BG717" s="84">
        <v>605</v>
      </c>
      <c r="BH717" s="272" t="s">
        <v>10</v>
      </c>
      <c r="BI717" s="268" t="s">
        <v>3393</v>
      </c>
      <c r="BJ717" s="257" t="s">
        <v>1</v>
      </c>
      <c r="BK717" s="269" t="s">
        <v>31</v>
      </c>
      <c r="BL717" s="269" t="s">
        <v>130</v>
      </c>
      <c r="BM717" s="270" t="s">
        <v>4006</v>
      </c>
      <c r="BN717" s="269" t="s">
        <v>4007</v>
      </c>
      <c r="BO717" s="269" t="s">
        <v>4008</v>
      </c>
      <c r="BP717" s="269" t="s">
        <v>794</v>
      </c>
      <c r="BQ717" s="269" t="s">
        <v>687</v>
      </c>
      <c r="BR717" s="269" t="s">
        <v>795</v>
      </c>
      <c r="BS717" s="269" t="s">
        <v>796</v>
      </c>
      <c r="BT717" s="269" t="s">
        <v>794</v>
      </c>
      <c r="BU717" s="269" t="s">
        <v>1644</v>
      </c>
      <c r="BV717" s="269" t="s">
        <v>1645</v>
      </c>
    </row>
    <row r="718" spans="59:74" x14ac:dyDescent="0.25">
      <c r="BG718" s="84">
        <v>606</v>
      </c>
      <c r="BH718" s="272" t="s">
        <v>10</v>
      </c>
      <c r="BI718" s="268" t="s">
        <v>3393</v>
      </c>
      <c r="BJ718" s="257" t="s">
        <v>1</v>
      </c>
      <c r="BK718" s="269" t="s">
        <v>31</v>
      </c>
      <c r="BL718" s="269" t="s">
        <v>130</v>
      </c>
      <c r="BM718" s="270" t="s">
        <v>4009</v>
      </c>
      <c r="BN718" s="269" t="s">
        <v>4010</v>
      </c>
      <c r="BO718" s="269" t="s">
        <v>4011</v>
      </c>
      <c r="BP718" s="269" t="s">
        <v>794</v>
      </c>
      <c r="BQ718" s="269" t="s">
        <v>687</v>
      </c>
      <c r="BR718" s="269" t="s">
        <v>795</v>
      </c>
      <c r="BS718" s="269" t="s">
        <v>796</v>
      </c>
      <c r="BT718" s="269" t="s">
        <v>794</v>
      </c>
      <c r="BU718" s="269" t="s">
        <v>1644</v>
      </c>
      <c r="BV718" s="269" t="s">
        <v>1645</v>
      </c>
    </row>
    <row r="719" spans="59:74" x14ac:dyDescent="0.25">
      <c r="BG719" s="84">
        <v>607</v>
      </c>
      <c r="BH719" s="272" t="s">
        <v>10</v>
      </c>
      <c r="BI719" s="268" t="s">
        <v>3393</v>
      </c>
      <c r="BJ719" s="257" t="s">
        <v>1</v>
      </c>
      <c r="BK719" s="269" t="s">
        <v>31</v>
      </c>
      <c r="BL719" s="269" t="s">
        <v>130</v>
      </c>
      <c r="BM719" s="270" t="s">
        <v>4012</v>
      </c>
      <c r="BN719" s="269" t="s">
        <v>4013</v>
      </c>
      <c r="BO719" s="269" t="s">
        <v>4014</v>
      </c>
      <c r="BP719" s="269" t="s">
        <v>794</v>
      </c>
      <c r="BQ719" s="269" t="s">
        <v>687</v>
      </c>
      <c r="BR719" s="269" t="s">
        <v>795</v>
      </c>
      <c r="BS719" s="269" t="s">
        <v>796</v>
      </c>
      <c r="BT719" s="269" t="s">
        <v>794</v>
      </c>
      <c r="BU719" s="269" t="s">
        <v>1644</v>
      </c>
      <c r="BV719" s="269" t="s">
        <v>1645</v>
      </c>
    </row>
    <row r="720" spans="59:74" x14ac:dyDescent="0.25">
      <c r="BG720" s="84">
        <v>608</v>
      </c>
      <c r="BH720" s="272" t="s">
        <v>10</v>
      </c>
      <c r="BI720" s="268" t="s">
        <v>3393</v>
      </c>
      <c r="BJ720" s="257" t="s">
        <v>1</v>
      </c>
      <c r="BK720" s="269" t="s">
        <v>31</v>
      </c>
      <c r="BL720" s="269" t="s">
        <v>130</v>
      </c>
      <c r="BM720" s="270" t="s">
        <v>4015</v>
      </c>
      <c r="BN720" s="269" t="s">
        <v>4016</v>
      </c>
      <c r="BO720" s="269" t="s">
        <v>4017</v>
      </c>
      <c r="BP720" s="269" t="s">
        <v>794</v>
      </c>
      <c r="BQ720" s="269" t="s">
        <v>687</v>
      </c>
      <c r="BR720" s="269" t="s">
        <v>795</v>
      </c>
      <c r="BS720" s="269" t="s">
        <v>796</v>
      </c>
      <c r="BT720" s="269" t="s">
        <v>794</v>
      </c>
      <c r="BU720" s="269" t="s">
        <v>1644</v>
      </c>
      <c r="BV720" s="269" t="s">
        <v>1645</v>
      </c>
    </row>
    <row r="721" spans="59:74" x14ac:dyDescent="0.25">
      <c r="BG721" s="84">
        <v>609</v>
      </c>
      <c r="BH721" s="272" t="s">
        <v>10</v>
      </c>
      <c r="BI721" s="268" t="s">
        <v>3393</v>
      </c>
      <c r="BJ721" s="257" t="s">
        <v>1</v>
      </c>
      <c r="BK721" s="269" t="s">
        <v>31</v>
      </c>
      <c r="BL721" s="269" t="s">
        <v>130</v>
      </c>
      <c r="BM721" s="270" t="s">
        <v>4018</v>
      </c>
      <c r="BN721" s="269" t="s">
        <v>4019</v>
      </c>
      <c r="BO721" s="269" t="s">
        <v>4020</v>
      </c>
      <c r="BP721" s="269" t="s">
        <v>794</v>
      </c>
      <c r="BQ721" s="269" t="s">
        <v>687</v>
      </c>
      <c r="BR721" s="269" t="s">
        <v>795</v>
      </c>
      <c r="BS721" s="269" t="s">
        <v>796</v>
      </c>
      <c r="BT721" s="269" t="s">
        <v>794</v>
      </c>
      <c r="BU721" s="269" t="s">
        <v>1644</v>
      </c>
      <c r="BV721" s="269" t="s">
        <v>1645</v>
      </c>
    </row>
    <row r="722" spans="59:74" x14ac:dyDescent="0.25">
      <c r="BG722" s="84">
        <v>610</v>
      </c>
      <c r="BH722" s="272" t="s">
        <v>10</v>
      </c>
      <c r="BI722" s="268" t="s">
        <v>3393</v>
      </c>
      <c r="BJ722" s="257" t="s">
        <v>1</v>
      </c>
      <c r="BK722" s="269" t="s">
        <v>31</v>
      </c>
      <c r="BL722" s="269" t="s">
        <v>130</v>
      </c>
      <c r="BM722" s="270" t="s">
        <v>4021</v>
      </c>
      <c r="BN722" s="269" t="s">
        <v>4022</v>
      </c>
      <c r="BO722" s="269" t="s">
        <v>4023</v>
      </c>
      <c r="BP722" s="269" t="s">
        <v>794</v>
      </c>
      <c r="BQ722" s="269" t="s">
        <v>687</v>
      </c>
      <c r="BR722" s="269" t="s">
        <v>795</v>
      </c>
      <c r="BS722" s="269" t="s">
        <v>796</v>
      </c>
      <c r="BT722" s="269" t="s">
        <v>794</v>
      </c>
      <c r="BU722" s="269" t="s">
        <v>1644</v>
      </c>
      <c r="BV722" s="269" t="s">
        <v>1645</v>
      </c>
    </row>
    <row r="723" spans="59:74" x14ac:dyDescent="0.25">
      <c r="BG723" s="84">
        <v>611</v>
      </c>
      <c r="BH723" s="272" t="s">
        <v>10</v>
      </c>
      <c r="BI723" s="268" t="s">
        <v>3393</v>
      </c>
      <c r="BJ723" s="257" t="s">
        <v>4</v>
      </c>
      <c r="BK723" s="269" t="s">
        <v>31</v>
      </c>
      <c r="BL723" s="269" t="s">
        <v>130</v>
      </c>
      <c r="BM723" s="270" t="s">
        <v>4024</v>
      </c>
      <c r="BN723" s="269" t="s">
        <v>4025</v>
      </c>
      <c r="BO723" s="269" t="s">
        <v>4026</v>
      </c>
      <c r="BP723" s="269" t="s">
        <v>794</v>
      </c>
      <c r="BQ723" s="269" t="s">
        <v>687</v>
      </c>
      <c r="BR723" s="269" t="s">
        <v>795</v>
      </c>
      <c r="BS723" s="269" t="s">
        <v>796</v>
      </c>
      <c r="BT723" s="269" t="s">
        <v>794</v>
      </c>
      <c r="BU723" s="269" t="s">
        <v>1644</v>
      </c>
      <c r="BV723" s="269" t="s">
        <v>1645</v>
      </c>
    </row>
    <row r="724" spans="59:74" x14ac:dyDescent="0.25">
      <c r="BG724" s="84">
        <v>612</v>
      </c>
      <c r="BH724" s="272" t="s">
        <v>10</v>
      </c>
      <c r="BI724" s="268" t="s">
        <v>3393</v>
      </c>
      <c r="BJ724" s="257" t="s">
        <v>4</v>
      </c>
      <c r="BK724" s="269" t="s">
        <v>31</v>
      </c>
      <c r="BL724" s="269" t="s">
        <v>130</v>
      </c>
      <c r="BM724" s="270" t="s">
        <v>4027</v>
      </c>
      <c r="BN724" s="269" t="s">
        <v>4028</v>
      </c>
      <c r="BO724" s="269" t="s">
        <v>4029</v>
      </c>
      <c r="BP724" s="269" t="s">
        <v>794</v>
      </c>
      <c r="BQ724" s="269" t="s">
        <v>687</v>
      </c>
      <c r="BR724" s="269" t="s">
        <v>795</v>
      </c>
      <c r="BS724" s="269" t="s">
        <v>796</v>
      </c>
      <c r="BT724" s="269" t="s">
        <v>794</v>
      </c>
      <c r="BU724" s="269" t="s">
        <v>1644</v>
      </c>
      <c r="BV724" s="269" t="s">
        <v>1645</v>
      </c>
    </row>
    <row r="725" spans="59:74" x14ac:dyDescent="0.25">
      <c r="BG725" s="84">
        <v>613</v>
      </c>
      <c r="BH725" s="272" t="s">
        <v>10</v>
      </c>
      <c r="BI725" s="268" t="s">
        <v>3393</v>
      </c>
      <c r="BJ725" s="257" t="s">
        <v>4</v>
      </c>
      <c r="BK725" s="269" t="s">
        <v>31</v>
      </c>
      <c r="BL725" s="269" t="s">
        <v>130</v>
      </c>
      <c r="BM725" s="270" t="s">
        <v>4030</v>
      </c>
      <c r="BN725" s="269" t="s">
        <v>4031</v>
      </c>
      <c r="BO725" s="269" t="s">
        <v>4032</v>
      </c>
      <c r="BP725" s="269" t="s">
        <v>794</v>
      </c>
      <c r="BQ725" s="269" t="s">
        <v>687</v>
      </c>
      <c r="BR725" s="269" t="s">
        <v>795</v>
      </c>
      <c r="BS725" s="269" t="s">
        <v>796</v>
      </c>
      <c r="BT725" s="269" t="s">
        <v>794</v>
      </c>
      <c r="BU725" s="269" t="s">
        <v>1644</v>
      </c>
      <c r="BV725" s="269" t="s">
        <v>1645</v>
      </c>
    </row>
    <row r="726" spans="59:74" x14ac:dyDescent="0.25">
      <c r="BG726" s="84">
        <v>614</v>
      </c>
      <c r="BH726" s="272" t="s">
        <v>10</v>
      </c>
      <c r="BI726" s="268" t="s">
        <v>3393</v>
      </c>
      <c r="BJ726" s="257" t="s">
        <v>4</v>
      </c>
      <c r="BK726" s="269" t="s">
        <v>31</v>
      </c>
      <c r="BL726" s="269" t="s">
        <v>130</v>
      </c>
      <c r="BM726" s="270" t="s">
        <v>4033</v>
      </c>
      <c r="BN726" s="269" t="s">
        <v>4034</v>
      </c>
      <c r="BO726" s="269" t="s">
        <v>4035</v>
      </c>
      <c r="BP726" s="269" t="s">
        <v>794</v>
      </c>
      <c r="BQ726" s="269" t="s">
        <v>687</v>
      </c>
      <c r="BR726" s="269" t="s">
        <v>795</v>
      </c>
      <c r="BS726" s="269" t="s">
        <v>796</v>
      </c>
      <c r="BT726" s="269" t="s">
        <v>794</v>
      </c>
      <c r="BU726" s="269" t="s">
        <v>1644</v>
      </c>
      <c r="BV726" s="269" t="s">
        <v>1645</v>
      </c>
    </row>
    <row r="727" spans="59:74" x14ac:dyDescent="0.25">
      <c r="BG727" s="84">
        <v>615</v>
      </c>
      <c r="BH727" s="272" t="s">
        <v>10</v>
      </c>
      <c r="BI727" s="268" t="s">
        <v>3393</v>
      </c>
      <c r="BJ727" s="257" t="s">
        <v>4</v>
      </c>
      <c r="BK727" s="269" t="s">
        <v>31</v>
      </c>
      <c r="BL727" s="269" t="s">
        <v>130</v>
      </c>
      <c r="BM727" s="270" t="s">
        <v>4036</v>
      </c>
      <c r="BN727" s="269" t="s">
        <v>4037</v>
      </c>
      <c r="BO727" s="269" t="s">
        <v>4038</v>
      </c>
      <c r="BP727" s="269" t="s">
        <v>794</v>
      </c>
      <c r="BQ727" s="269" t="s">
        <v>687</v>
      </c>
      <c r="BR727" s="269" t="s">
        <v>795</v>
      </c>
      <c r="BS727" s="269" t="s">
        <v>796</v>
      </c>
      <c r="BT727" s="269" t="s">
        <v>794</v>
      </c>
      <c r="BU727" s="269" t="s">
        <v>1644</v>
      </c>
      <c r="BV727" s="269" t="s">
        <v>1645</v>
      </c>
    </row>
    <row r="728" spans="59:74" x14ac:dyDescent="0.25">
      <c r="BG728" s="84">
        <v>616</v>
      </c>
      <c r="BH728" s="272" t="s">
        <v>10</v>
      </c>
      <c r="BI728" s="268" t="s">
        <v>3393</v>
      </c>
      <c r="BJ728" s="257" t="s">
        <v>4</v>
      </c>
      <c r="BK728" s="269" t="s">
        <v>31</v>
      </c>
      <c r="BL728" s="269" t="s">
        <v>130</v>
      </c>
      <c r="BM728" s="270" t="s">
        <v>4039</v>
      </c>
      <c r="BN728" s="269" t="s">
        <v>4040</v>
      </c>
      <c r="BO728" s="269" t="s">
        <v>4041</v>
      </c>
      <c r="BP728" s="269" t="s">
        <v>794</v>
      </c>
      <c r="BQ728" s="269" t="s">
        <v>687</v>
      </c>
      <c r="BR728" s="269" t="s">
        <v>795</v>
      </c>
      <c r="BS728" s="269" t="s">
        <v>796</v>
      </c>
      <c r="BT728" s="269" t="s">
        <v>794</v>
      </c>
      <c r="BU728" s="269" t="s">
        <v>1644</v>
      </c>
      <c r="BV728" s="269" t="s">
        <v>1645</v>
      </c>
    </row>
    <row r="729" spans="59:74" x14ac:dyDescent="0.25">
      <c r="BG729" s="84">
        <v>617</v>
      </c>
      <c r="BH729" s="272" t="s">
        <v>10</v>
      </c>
      <c r="BI729" s="268" t="s">
        <v>3393</v>
      </c>
      <c r="BJ729" s="257" t="s">
        <v>4</v>
      </c>
      <c r="BK729" s="269" t="s">
        <v>31</v>
      </c>
      <c r="BL729" s="269" t="s">
        <v>130</v>
      </c>
      <c r="BM729" s="270" t="s">
        <v>4042</v>
      </c>
      <c r="BN729" s="269" t="s">
        <v>4043</v>
      </c>
      <c r="BO729" s="269" t="s">
        <v>4044</v>
      </c>
      <c r="BP729" s="269" t="s">
        <v>794</v>
      </c>
      <c r="BQ729" s="269" t="s">
        <v>687</v>
      </c>
      <c r="BR729" s="269" t="s">
        <v>795</v>
      </c>
      <c r="BS729" s="269" t="s">
        <v>796</v>
      </c>
      <c r="BT729" s="269" t="s">
        <v>794</v>
      </c>
      <c r="BU729" s="269" t="s">
        <v>1644</v>
      </c>
      <c r="BV729" s="269" t="s">
        <v>1645</v>
      </c>
    </row>
    <row r="730" spans="59:74" x14ac:dyDescent="0.25">
      <c r="BG730" s="84">
        <v>618</v>
      </c>
      <c r="BH730" s="272" t="s">
        <v>10</v>
      </c>
      <c r="BI730" s="268" t="s">
        <v>3393</v>
      </c>
      <c r="BJ730" s="257" t="s">
        <v>4</v>
      </c>
      <c r="BK730" s="269" t="s">
        <v>31</v>
      </c>
      <c r="BL730" s="269" t="s">
        <v>130</v>
      </c>
      <c r="BM730" s="270" t="s">
        <v>4045</v>
      </c>
      <c r="BN730" s="269" t="s">
        <v>4046</v>
      </c>
      <c r="BO730" s="269" t="s">
        <v>4047</v>
      </c>
      <c r="BP730" s="269" t="s">
        <v>794</v>
      </c>
      <c r="BQ730" s="269" t="s">
        <v>687</v>
      </c>
      <c r="BR730" s="269" t="s">
        <v>795</v>
      </c>
      <c r="BS730" s="269" t="s">
        <v>796</v>
      </c>
      <c r="BT730" s="269" t="s">
        <v>794</v>
      </c>
      <c r="BU730" s="269" t="s">
        <v>1644</v>
      </c>
      <c r="BV730" s="269" t="s">
        <v>1645</v>
      </c>
    </row>
    <row r="731" spans="59:74" x14ac:dyDescent="0.25">
      <c r="BG731" s="84">
        <v>619</v>
      </c>
      <c r="BH731" s="272" t="s">
        <v>10</v>
      </c>
      <c r="BI731" s="268" t="s">
        <v>3393</v>
      </c>
      <c r="BJ731" s="257" t="s">
        <v>4</v>
      </c>
      <c r="BK731" s="269" t="s">
        <v>31</v>
      </c>
      <c r="BL731" s="269" t="s">
        <v>130</v>
      </c>
      <c r="BM731" s="270" t="s">
        <v>4048</v>
      </c>
      <c r="BN731" s="269" t="s">
        <v>4049</v>
      </c>
      <c r="BO731" s="269" t="s">
        <v>4050</v>
      </c>
      <c r="BP731" s="269" t="s">
        <v>794</v>
      </c>
      <c r="BQ731" s="269" t="s">
        <v>687</v>
      </c>
      <c r="BR731" s="269" t="s">
        <v>795</v>
      </c>
      <c r="BS731" s="269" t="s">
        <v>796</v>
      </c>
      <c r="BT731" s="269" t="s">
        <v>794</v>
      </c>
      <c r="BU731" s="269" t="s">
        <v>1644</v>
      </c>
      <c r="BV731" s="269" t="s">
        <v>1645</v>
      </c>
    </row>
    <row r="732" spans="59:74" x14ac:dyDescent="0.25">
      <c r="BG732" s="84">
        <v>620</v>
      </c>
      <c r="BH732" s="272" t="s">
        <v>10</v>
      </c>
      <c r="BI732" s="268" t="s">
        <v>3393</v>
      </c>
      <c r="BJ732" s="257" t="s">
        <v>4</v>
      </c>
      <c r="BK732" s="269" t="s">
        <v>31</v>
      </c>
      <c r="BL732" s="269" t="s">
        <v>130</v>
      </c>
      <c r="BM732" s="270" t="s">
        <v>4051</v>
      </c>
      <c r="BN732" s="269" t="s">
        <v>4052</v>
      </c>
      <c r="BO732" s="269" t="s">
        <v>4053</v>
      </c>
      <c r="BP732" s="269" t="s">
        <v>794</v>
      </c>
      <c r="BQ732" s="269" t="s">
        <v>687</v>
      </c>
      <c r="BR732" s="269" t="s">
        <v>795</v>
      </c>
      <c r="BS732" s="269" t="s">
        <v>796</v>
      </c>
      <c r="BT732" s="269" t="s">
        <v>794</v>
      </c>
      <c r="BU732" s="269" t="s">
        <v>1644</v>
      </c>
      <c r="BV732" s="269" t="s">
        <v>1645</v>
      </c>
    </row>
    <row r="733" spans="59:74" x14ac:dyDescent="0.25">
      <c r="BG733" s="84">
        <v>621</v>
      </c>
      <c r="BH733" s="272" t="s">
        <v>10</v>
      </c>
      <c r="BI733" s="268" t="s">
        <v>3393</v>
      </c>
      <c r="BJ733" s="257" t="s">
        <v>1</v>
      </c>
      <c r="BK733" s="269" t="s">
        <v>32</v>
      </c>
      <c r="BL733" s="269" t="s">
        <v>130</v>
      </c>
      <c r="BM733" s="270" t="s">
        <v>4054</v>
      </c>
      <c r="BN733" s="269" t="s">
        <v>4055</v>
      </c>
      <c r="BO733" s="269" t="s">
        <v>4056</v>
      </c>
      <c r="BP733" s="269" t="s">
        <v>797</v>
      </c>
      <c r="BQ733" s="269" t="s">
        <v>693</v>
      </c>
      <c r="BR733" s="269" t="s">
        <v>798</v>
      </c>
      <c r="BS733" s="269" t="s">
        <v>799</v>
      </c>
      <c r="BT733" s="269" t="s">
        <v>797</v>
      </c>
      <c r="BU733" s="269" t="s">
        <v>797</v>
      </c>
      <c r="BV733" s="269" t="s">
        <v>1646</v>
      </c>
    </row>
    <row r="734" spans="59:74" x14ac:dyDescent="0.25">
      <c r="BG734" s="84">
        <v>622</v>
      </c>
      <c r="BH734" s="272" t="s">
        <v>10</v>
      </c>
      <c r="BI734" s="268" t="s">
        <v>3393</v>
      </c>
      <c r="BJ734" s="257" t="s">
        <v>1</v>
      </c>
      <c r="BK734" s="269" t="s">
        <v>32</v>
      </c>
      <c r="BL734" s="269" t="s">
        <v>130</v>
      </c>
      <c r="BM734" s="270" t="s">
        <v>4057</v>
      </c>
      <c r="BN734" s="269" t="s">
        <v>4058</v>
      </c>
      <c r="BO734" s="269" t="s">
        <v>4059</v>
      </c>
      <c r="BP734" s="269" t="s">
        <v>797</v>
      </c>
      <c r="BQ734" s="269" t="s">
        <v>693</v>
      </c>
      <c r="BR734" s="269" t="s">
        <v>798</v>
      </c>
      <c r="BS734" s="269" t="s">
        <v>799</v>
      </c>
      <c r="BT734" s="269" t="s">
        <v>797</v>
      </c>
      <c r="BU734" s="269" t="s">
        <v>797</v>
      </c>
      <c r="BV734" s="269" t="s">
        <v>1646</v>
      </c>
    </row>
    <row r="735" spans="59:74" x14ac:dyDescent="0.25">
      <c r="BG735" s="84">
        <v>623</v>
      </c>
      <c r="BH735" s="272" t="s">
        <v>10</v>
      </c>
      <c r="BI735" s="268" t="s">
        <v>3393</v>
      </c>
      <c r="BJ735" s="257" t="s">
        <v>1</v>
      </c>
      <c r="BK735" s="269" t="s">
        <v>32</v>
      </c>
      <c r="BL735" s="269" t="s">
        <v>130</v>
      </c>
      <c r="BM735" s="270" t="s">
        <v>4060</v>
      </c>
      <c r="BN735" s="269" t="s">
        <v>4061</v>
      </c>
      <c r="BO735" s="269" t="s">
        <v>4062</v>
      </c>
      <c r="BP735" s="269" t="s">
        <v>797</v>
      </c>
      <c r="BQ735" s="269" t="s">
        <v>693</v>
      </c>
      <c r="BR735" s="269" t="s">
        <v>798</v>
      </c>
      <c r="BS735" s="269" t="s">
        <v>799</v>
      </c>
      <c r="BT735" s="269" t="s">
        <v>797</v>
      </c>
      <c r="BU735" s="269" t="s">
        <v>797</v>
      </c>
      <c r="BV735" s="269" t="s">
        <v>1646</v>
      </c>
    </row>
    <row r="736" spans="59:74" x14ac:dyDescent="0.25">
      <c r="BG736" s="84">
        <v>624</v>
      </c>
      <c r="BH736" s="272" t="s">
        <v>10</v>
      </c>
      <c r="BI736" s="268" t="s">
        <v>3393</v>
      </c>
      <c r="BJ736" s="257" t="s">
        <v>1</v>
      </c>
      <c r="BK736" s="269" t="s">
        <v>32</v>
      </c>
      <c r="BL736" s="269" t="s">
        <v>130</v>
      </c>
      <c r="BM736" s="270" t="s">
        <v>4063</v>
      </c>
      <c r="BN736" s="269" t="s">
        <v>4064</v>
      </c>
      <c r="BO736" s="269" t="s">
        <v>4065</v>
      </c>
      <c r="BP736" s="269" t="s">
        <v>797</v>
      </c>
      <c r="BQ736" s="269" t="s">
        <v>693</v>
      </c>
      <c r="BR736" s="269" t="s">
        <v>798</v>
      </c>
      <c r="BS736" s="269" t="s">
        <v>799</v>
      </c>
      <c r="BT736" s="269" t="s">
        <v>797</v>
      </c>
      <c r="BU736" s="269" t="s">
        <v>797</v>
      </c>
      <c r="BV736" s="269" t="s">
        <v>1646</v>
      </c>
    </row>
    <row r="737" spans="59:74" x14ac:dyDescent="0.25">
      <c r="BG737" s="84">
        <v>625</v>
      </c>
      <c r="BH737" s="272" t="s">
        <v>10</v>
      </c>
      <c r="BI737" s="268" t="s">
        <v>3393</v>
      </c>
      <c r="BJ737" s="257" t="s">
        <v>1</v>
      </c>
      <c r="BK737" s="269" t="s">
        <v>32</v>
      </c>
      <c r="BL737" s="269" t="s">
        <v>130</v>
      </c>
      <c r="BM737" s="270" t="s">
        <v>4066</v>
      </c>
      <c r="BN737" s="269" t="s">
        <v>4067</v>
      </c>
      <c r="BO737" s="269" t="s">
        <v>4068</v>
      </c>
      <c r="BP737" s="269" t="s">
        <v>797</v>
      </c>
      <c r="BQ737" s="269" t="s">
        <v>693</v>
      </c>
      <c r="BR737" s="269" t="s">
        <v>798</v>
      </c>
      <c r="BS737" s="269" t="s">
        <v>799</v>
      </c>
      <c r="BT737" s="269" t="s">
        <v>797</v>
      </c>
      <c r="BU737" s="269" t="s">
        <v>797</v>
      </c>
      <c r="BV737" s="269" t="s">
        <v>1646</v>
      </c>
    </row>
    <row r="738" spans="59:74" x14ac:dyDescent="0.25">
      <c r="BG738" s="84">
        <v>626</v>
      </c>
      <c r="BH738" s="272" t="s">
        <v>10</v>
      </c>
      <c r="BI738" s="268" t="s">
        <v>3393</v>
      </c>
      <c r="BJ738" s="257" t="s">
        <v>1</v>
      </c>
      <c r="BK738" s="269" t="s">
        <v>32</v>
      </c>
      <c r="BL738" s="269" t="s">
        <v>130</v>
      </c>
      <c r="BM738" s="270" t="s">
        <v>4069</v>
      </c>
      <c r="BN738" s="269" t="s">
        <v>4070</v>
      </c>
      <c r="BO738" s="269" t="s">
        <v>4071</v>
      </c>
      <c r="BP738" s="269" t="s">
        <v>797</v>
      </c>
      <c r="BQ738" s="269" t="s">
        <v>693</v>
      </c>
      <c r="BR738" s="269" t="s">
        <v>798</v>
      </c>
      <c r="BS738" s="269" t="s">
        <v>799</v>
      </c>
      <c r="BT738" s="269" t="s">
        <v>797</v>
      </c>
      <c r="BU738" s="269" t="s">
        <v>797</v>
      </c>
      <c r="BV738" s="269" t="s">
        <v>1646</v>
      </c>
    </row>
    <row r="739" spans="59:74" x14ac:dyDescent="0.25">
      <c r="BG739" s="84">
        <v>627</v>
      </c>
      <c r="BH739" s="272" t="s">
        <v>10</v>
      </c>
      <c r="BI739" s="268" t="s">
        <v>3393</v>
      </c>
      <c r="BJ739" s="257" t="s">
        <v>1</v>
      </c>
      <c r="BK739" s="269" t="s">
        <v>32</v>
      </c>
      <c r="BL739" s="269" t="s">
        <v>130</v>
      </c>
      <c r="BM739" s="270" t="s">
        <v>4072</v>
      </c>
      <c r="BN739" s="269" t="s">
        <v>4073</v>
      </c>
      <c r="BO739" s="269" t="s">
        <v>4074</v>
      </c>
      <c r="BP739" s="269" t="s">
        <v>797</v>
      </c>
      <c r="BQ739" s="269" t="s">
        <v>693</v>
      </c>
      <c r="BR739" s="269" t="s">
        <v>798</v>
      </c>
      <c r="BS739" s="269" t="s">
        <v>799</v>
      </c>
      <c r="BT739" s="269" t="s">
        <v>797</v>
      </c>
      <c r="BU739" s="269" t="s">
        <v>797</v>
      </c>
      <c r="BV739" s="269" t="s">
        <v>1646</v>
      </c>
    </row>
    <row r="740" spans="59:74" x14ac:dyDescent="0.25">
      <c r="BG740" s="84">
        <v>628</v>
      </c>
      <c r="BH740" s="272" t="s">
        <v>10</v>
      </c>
      <c r="BI740" s="268" t="s">
        <v>3393</v>
      </c>
      <c r="BJ740" s="257" t="s">
        <v>1</v>
      </c>
      <c r="BK740" s="269" t="s">
        <v>32</v>
      </c>
      <c r="BL740" s="269" t="s">
        <v>130</v>
      </c>
      <c r="BM740" s="270" t="s">
        <v>4075</v>
      </c>
      <c r="BN740" s="269" t="s">
        <v>4076</v>
      </c>
      <c r="BO740" s="269" t="s">
        <v>4077</v>
      </c>
      <c r="BP740" s="269" t="s">
        <v>797</v>
      </c>
      <c r="BQ740" s="269" t="s">
        <v>693</v>
      </c>
      <c r="BR740" s="269" t="s">
        <v>798</v>
      </c>
      <c r="BS740" s="269" t="s">
        <v>799</v>
      </c>
      <c r="BT740" s="269" t="s">
        <v>797</v>
      </c>
      <c r="BU740" s="269" t="s">
        <v>797</v>
      </c>
      <c r="BV740" s="269" t="s">
        <v>1646</v>
      </c>
    </row>
    <row r="741" spans="59:74" x14ac:dyDescent="0.25">
      <c r="BG741" s="84">
        <v>629</v>
      </c>
      <c r="BH741" s="272" t="s">
        <v>10</v>
      </c>
      <c r="BI741" s="268" t="s">
        <v>3393</v>
      </c>
      <c r="BJ741" s="257" t="s">
        <v>1</v>
      </c>
      <c r="BK741" s="269" t="s">
        <v>32</v>
      </c>
      <c r="BL741" s="269" t="s">
        <v>130</v>
      </c>
      <c r="BM741" s="270" t="s">
        <v>4078</v>
      </c>
      <c r="BN741" s="269" t="s">
        <v>4079</v>
      </c>
      <c r="BO741" s="269" t="s">
        <v>4080</v>
      </c>
      <c r="BP741" s="269" t="s">
        <v>797</v>
      </c>
      <c r="BQ741" s="269" t="s">
        <v>693</v>
      </c>
      <c r="BR741" s="269" t="s">
        <v>798</v>
      </c>
      <c r="BS741" s="269" t="s">
        <v>799</v>
      </c>
      <c r="BT741" s="269" t="s">
        <v>797</v>
      </c>
      <c r="BU741" s="269" t="s">
        <v>797</v>
      </c>
      <c r="BV741" s="269" t="s">
        <v>1646</v>
      </c>
    </row>
    <row r="742" spans="59:74" x14ac:dyDescent="0.25">
      <c r="BG742" s="84">
        <v>630</v>
      </c>
      <c r="BH742" s="272" t="s">
        <v>10</v>
      </c>
      <c r="BI742" s="268" t="s">
        <v>3393</v>
      </c>
      <c r="BJ742" s="257" t="s">
        <v>1</v>
      </c>
      <c r="BK742" s="269" t="s">
        <v>32</v>
      </c>
      <c r="BL742" s="269" t="s">
        <v>130</v>
      </c>
      <c r="BM742" s="270" t="s">
        <v>4081</v>
      </c>
      <c r="BN742" s="269" t="s">
        <v>4082</v>
      </c>
      <c r="BO742" s="269" t="s">
        <v>4083</v>
      </c>
      <c r="BP742" s="269" t="s">
        <v>797</v>
      </c>
      <c r="BQ742" s="269" t="s">
        <v>693</v>
      </c>
      <c r="BR742" s="269" t="s">
        <v>798</v>
      </c>
      <c r="BS742" s="269" t="s">
        <v>799</v>
      </c>
      <c r="BT742" s="269" t="s">
        <v>797</v>
      </c>
      <c r="BU742" s="269" t="s">
        <v>797</v>
      </c>
      <c r="BV742" s="269" t="s">
        <v>1646</v>
      </c>
    </row>
    <row r="743" spans="59:74" x14ac:dyDescent="0.25">
      <c r="BG743" s="84">
        <v>631</v>
      </c>
      <c r="BH743" s="272" t="s">
        <v>10</v>
      </c>
      <c r="BI743" s="268" t="s">
        <v>3393</v>
      </c>
      <c r="BJ743" s="257" t="s">
        <v>4</v>
      </c>
      <c r="BK743" s="269" t="s">
        <v>32</v>
      </c>
      <c r="BL743" s="269" t="s">
        <v>130</v>
      </c>
      <c r="BM743" s="270" t="s">
        <v>4084</v>
      </c>
      <c r="BN743" s="269" t="s">
        <v>4085</v>
      </c>
      <c r="BO743" s="269" t="s">
        <v>4086</v>
      </c>
      <c r="BP743" s="269" t="s">
        <v>797</v>
      </c>
      <c r="BQ743" s="269" t="s">
        <v>693</v>
      </c>
      <c r="BR743" s="269" t="s">
        <v>798</v>
      </c>
      <c r="BS743" s="269" t="s">
        <v>799</v>
      </c>
      <c r="BT743" s="269" t="s">
        <v>797</v>
      </c>
      <c r="BU743" s="269" t="s">
        <v>797</v>
      </c>
      <c r="BV743" s="269" t="s">
        <v>1646</v>
      </c>
    </row>
    <row r="744" spans="59:74" x14ac:dyDescent="0.25">
      <c r="BG744" s="84">
        <v>632</v>
      </c>
      <c r="BH744" s="272" t="s">
        <v>10</v>
      </c>
      <c r="BI744" s="268" t="s">
        <v>3393</v>
      </c>
      <c r="BJ744" s="257" t="s">
        <v>4</v>
      </c>
      <c r="BK744" s="269" t="s">
        <v>32</v>
      </c>
      <c r="BL744" s="269" t="s">
        <v>130</v>
      </c>
      <c r="BM744" s="270" t="s">
        <v>4087</v>
      </c>
      <c r="BN744" s="269" t="s">
        <v>4088</v>
      </c>
      <c r="BO744" s="269" t="s">
        <v>4089</v>
      </c>
      <c r="BP744" s="269" t="s">
        <v>797</v>
      </c>
      <c r="BQ744" s="269" t="s">
        <v>693</v>
      </c>
      <c r="BR744" s="269" t="s">
        <v>798</v>
      </c>
      <c r="BS744" s="269" t="s">
        <v>799</v>
      </c>
      <c r="BT744" s="269" t="s">
        <v>797</v>
      </c>
      <c r="BU744" s="269" t="s">
        <v>797</v>
      </c>
      <c r="BV744" s="269" t="s">
        <v>1646</v>
      </c>
    </row>
    <row r="745" spans="59:74" x14ac:dyDescent="0.25">
      <c r="BG745" s="84">
        <v>633</v>
      </c>
      <c r="BH745" s="272" t="s">
        <v>10</v>
      </c>
      <c r="BI745" s="268" t="s">
        <v>3393</v>
      </c>
      <c r="BJ745" s="257" t="s">
        <v>4</v>
      </c>
      <c r="BK745" s="269" t="s">
        <v>32</v>
      </c>
      <c r="BL745" s="269" t="s">
        <v>130</v>
      </c>
      <c r="BM745" s="270" t="s">
        <v>4090</v>
      </c>
      <c r="BN745" s="269" t="s">
        <v>4091</v>
      </c>
      <c r="BO745" s="269" t="s">
        <v>4092</v>
      </c>
      <c r="BP745" s="269" t="s">
        <v>797</v>
      </c>
      <c r="BQ745" s="269" t="s">
        <v>693</v>
      </c>
      <c r="BR745" s="269" t="s">
        <v>798</v>
      </c>
      <c r="BS745" s="269" t="s">
        <v>799</v>
      </c>
      <c r="BT745" s="269" t="s">
        <v>797</v>
      </c>
      <c r="BU745" s="269" t="s">
        <v>797</v>
      </c>
      <c r="BV745" s="269" t="s">
        <v>1646</v>
      </c>
    </row>
    <row r="746" spans="59:74" x14ac:dyDescent="0.25">
      <c r="BG746" s="84">
        <v>634</v>
      </c>
      <c r="BH746" s="272" t="s">
        <v>10</v>
      </c>
      <c r="BI746" s="268" t="s">
        <v>3393</v>
      </c>
      <c r="BJ746" s="257" t="s">
        <v>4</v>
      </c>
      <c r="BK746" s="269" t="s">
        <v>32</v>
      </c>
      <c r="BL746" s="269" t="s">
        <v>130</v>
      </c>
      <c r="BM746" s="270" t="s">
        <v>4093</v>
      </c>
      <c r="BN746" s="269" t="s">
        <v>4094</v>
      </c>
      <c r="BO746" s="269" t="s">
        <v>4095</v>
      </c>
      <c r="BP746" s="269" t="s">
        <v>797</v>
      </c>
      <c r="BQ746" s="269" t="s">
        <v>693</v>
      </c>
      <c r="BR746" s="269" t="s">
        <v>798</v>
      </c>
      <c r="BS746" s="269" t="s">
        <v>799</v>
      </c>
      <c r="BT746" s="269" t="s">
        <v>797</v>
      </c>
      <c r="BU746" s="269" t="s">
        <v>797</v>
      </c>
      <c r="BV746" s="269" t="s">
        <v>1646</v>
      </c>
    </row>
    <row r="747" spans="59:74" x14ac:dyDescent="0.25">
      <c r="BG747" s="84">
        <v>635</v>
      </c>
      <c r="BH747" s="272" t="s">
        <v>10</v>
      </c>
      <c r="BI747" s="268" t="s">
        <v>3393</v>
      </c>
      <c r="BJ747" s="257" t="s">
        <v>4</v>
      </c>
      <c r="BK747" s="269" t="s">
        <v>32</v>
      </c>
      <c r="BL747" s="269" t="s">
        <v>130</v>
      </c>
      <c r="BM747" s="270" t="s">
        <v>4096</v>
      </c>
      <c r="BN747" s="269" t="s">
        <v>4097</v>
      </c>
      <c r="BO747" s="269" t="s">
        <v>4098</v>
      </c>
      <c r="BP747" s="269" t="s">
        <v>797</v>
      </c>
      <c r="BQ747" s="269" t="s">
        <v>693</v>
      </c>
      <c r="BR747" s="269" t="s">
        <v>798</v>
      </c>
      <c r="BS747" s="269" t="s">
        <v>799</v>
      </c>
      <c r="BT747" s="269" t="s">
        <v>797</v>
      </c>
      <c r="BU747" s="269" t="s">
        <v>797</v>
      </c>
      <c r="BV747" s="269" t="s">
        <v>1646</v>
      </c>
    </row>
    <row r="748" spans="59:74" x14ac:dyDescent="0.25">
      <c r="BG748" s="84">
        <v>636</v>
      </c>
      <c r="BH748" s="272" t="s">
        <v>10</v>
      </c>
      <c r="BI748" s="268" t="s">
        <v>3393</v>
      </c>
      <c r="BJ748" s="257" t="s">
        <v>4</v>
      </c>
      <c r="BK748" s="269" t="s">
        <v>32</v>
      </c>
      <c r="BL748" s="269" t="s">
        <v>130</v>
      </c>
      <c r="BM748" s="270" t="s">
        <v>4099</v>
      </c>
      <c r="BN748" s="269" t="s">
        <v>4100</v>
      </c>
      <c r="BO748" s="269" t="s">
        <v>4101</v>
      </c>
      <c r="BP748" s="269" t="s">
        <v>797</v>
      </c>
      <c r="BQ748" s="269" t="s">
        <v>693</v>
      </c>
      <c r="BR748" s="269" t="s">
        <v>798</v>
      </c>
      <c r="BS748" s="269" t="s">
        <v>799</v>
      </c>
      <c r="BT748" s="269" t="s">
        <v>797</v>
      </c>
      <c r="BU748" s="269" t="s">
        <v>797</v>
      </c>
      <c r="BV748" s="269" t="s">
        <v>1646</v>
      </c>
    </row>
    <row r="749" spans="59:74" x14ac:dyDescent="0.25">
      <c r="BG749" s="84">
        <v>637</v>
      </c>
      <c r="BH749" s="272" t="s">
        <v>10</v>
      </c>
      <c r="BI749" s="268" t="s">
        <v>3393</v>
      </c>
      <c r="BJ749" s="257" t="s">
        <v>4</v>
      </c>
      <c r="BK749" s="269" t="s">
        <v>32</v>
      </c>
      <c r="BL749" s="269" t="s">
        <v>130</v>
      </c>
      <c r="BM749" s="270" t="s">
        <v>4102</v>
      </c>
      <c r="BN749" s="269" t="s">
        <v>4103</v>
      </c>
      <c r="BO749" s="269" t="s">
        <v>4104</v>
      </c>
      <c r="BP749" s="269" t="s">
        <v>797</v>
      </c>
      <c r="BQ749" s="269" t="s">
        <v>693</v>
      </c>
      <c r="BR749" s="269" t="s">
        <v>798</v>
      </c>
      <c r="BS749" s="269" t="s">
        <v>799</v>
      </c>
      <c r="BT749" s="269" t="s">
        <v>797</v>
      </c>
      <c r="BU749" s="269" t="s">
        <v>797</v>
      </c>
      <c r="BV749" s="269" t="s">
        <v>1646</v>
      </c>
    </row>
    <row r="750" spans="59:74" x14ac:dyDescent="0.25">
      <c r="BG750" s="84">
        <v>638</v>
      </c>
      <c r="BH750" s="272" t="s">
        <v>10</v>
      </c>
      <c r="BI750" s="268" t="s">
        <v>3393</v>
      </c>
      <c r="BJ750" s="257" t="s">
        <v>4</v>
      </c>
      <c r="BK750" s="269" t="s">
        <v>32</v>
      </c>
      <c r="BL750" s="269" t="s">
        <v>130</v>
      </c>
      <c r="BM750" s="270" t="s">
        <v>4105</v>
      </c>
      <c r="BN750" s="269" t="s">
        <v>4106</v>
      </c>
      <c r="BO750" s="269" t="s">
        <v>4107</v>
      </c>
      <c r="BP750" s="269" t="s">
        <v>797</v>
      </c>
      <c r="BQ750" s="269" t="s">
        <v>693</v>
      </c>
      <c r="BR750" s="269" t="s">
        <v>798</v>
      </c>
      <c r="BS750" s="269" t="s">
        <v>799</v>
      </c>
      <c r="BT750" s="269" t="s">
        <v>797</v>
      </c>
      <c r="BU750" s="269" t="s">
        <v>797</v>
      </c>
      <c r="BV750" s="269" t="s">
        <v>1646</v>
      </c>
    </row>
    <row r="751" spans="59:74" x14ac:dyDescent="0.25">
      <c r="BG751" s="84">
        <v>639</v>
      </c>
      <c r="BH751" s="272" t="s">
        <v>10</v>
      </c>
      <c r="BI751" s="268" t="s">
        <v>3393</v>
      </c>
      <c r="BJ751" s="257" t="s">
        <v>4</v>
      </c>
      <c r="BK751" s="269" t="s">
        <v>32</v>
      </c>
      <c r="BL751" s="269" t="s">
        <v>130</v>
      </c>
      <c r="BM751" s="270" t="s">
        <v>4108</v>
      </c>
      <c r="BN751" s="269" t="s">
        <v>4109</v>
      </c>
      <c r="BO751" s="269" t="s">
        <v>4110</v>
      </c>
      <c r="BP751" s="269" t="s">
        <v>797</v>
      </c>
      <c r="BQ751" s="269" t="s">
        <v>693</v>
      </c>
      <c r="BR751" s="269" t="s">
        <v>798</v>
      </c>
      <c r="BS751" s="269" t="s">
        <v>799</v>
      </c>
      <c r="BT751" s="269" t="s">
        <v>797</v>
      </c>
      <c r="BU751" s="269" t="s">
        <v>797</v>
      </c>
      <c r="BV751" s="269" t="s">
        <v>1646</v>
      </c>
    </row>
    <row r="752" spans="59:74" x14ac:dyDescent="0.25">
      <c r="BG752" s="84">
        <v>640</v>
      </c>
      <c r="BH752" s="272" t="s">
        <v>10</v>
      </c>
      <c r="BI752" s="268" t="s">
        <v>3393</v>
      </c>
      <c r="BJ752" s="257" t="s">
        <v>4</v>
      </c>
      <c r="BK752" s="269" t="s">
        <v>32</v>
      </c>
      <c r="BL752" s="269" t="s">
        <v>130</v>
      </c>
      <c r="BM752" s="270" t="s">
        <v>4111</v>
      </c>
      <c r="BN752" s="269" t="s">
        <v>4112</v>
      </c>
      <c r="BO752" s="269" t="s">
        <v>4113</v>
      </c>
      <c r="BP752" s="269" t="s">
        <v>797</v>
      </c>
      <c r="BQ752" s="269" t="s">
        <v>693</v>
      </c>
      <c r="BR752" s="269" t="s">
        <v>798</v>
      </c>
      <c r="BS752" s="269" t="s">
        <v>799</v>
      </c>
      <c r="BT752" s="269" t="s">
        <v>797</v>
      </c>
      <c r="BU752" s="269" t="s">
        <v>797</v>
      </c>
      <c r="BV752" s="269" t="s">
        <v>1646</v>
      </c>
    </row>
    <row r="753" spans="59:74" x14ac:dyDescent="0.25">
      <c r="BG753" s="84">
        <v>641</v>
      </c>
      <c r="BH753" s="272" t="s">
        <v>10</v>
      </c>
      <c r="BI753" s="268" t="s">
        <v>3393</v>
      </c>
      <c r="BJ753" s="257" t="s">
        <v>1</v>
      </c>
      <c r="BK753" s="269" t="s">
        <v>34</v>
      </c>
      <c r="BL753" s="269" t="s">
        <v>130</v>
      </c>
      <c r="BM753" s="270" t="s">
        <v>4114</v>
      </c>
      <c r="BN753" s="269" t="s">
        <v>4115</v>
      </c>
      <c r="BO753" s="269" t="s">
        <v>4116</v>
      </c>
      <c r="BP753" s="269" t="s">
        <v>800</v>
      </c>
      <c r="BQ753" s="269" t="s">
        <v>699</v>
      </c>
      <c r="BR753" s="269" t="s">
        <v>801</v>
      </c>
      <c r="BS753" s="269" t="s">
        <v>802</v>
      </c>
      <c r="BT753" s="269" t="s">
        <v>800</v>
      </c>
      <c r="BU753" s="269" t="s">
        <v>1647</v>
      </c>
      <c r="BV753" s="269" t="s">
        <v>1648</v>
      </c>
    </row>
    <row r="754" spans="59:74" x14ac:dyDescent="0.25">
      <c r="BG754" s="84">
        <v>642</v>
      </c>
      <c r="BH754" s="272" t="s">
        <v>10</v>
      </c>
      <c r="BI754" s="268" t="s">
        <v>3393</v>
      </c>
      <c r="BJ754" s="257" t="s">
        <v>1</v>
      </c>
      <c r="BK754" s="269" t="s">
        <v>34</v>
      </c>
      <c r="BL754" s="269" t="s">
        <v>130</v>
      </c>
      <c r="BM754" s="270" t="s">
        <v>4117</v>
      </c>
      <c r="BN754" s="269" t="s">
        <v>4118</v>
      </c>
      <c r="BO754" s="269" t="s">
        <v>4119</v>
      </c>
      <c r="BP754" s="269" t="s">
        <v>800</v>
      </c>
      <c r="BQ754" s="269" t="s">
        <v>699</v>
      </c>
      <c r="BR754" s="269" t="s">
        <v>801</v>
      </c>
      <c r="BS754" s="269" t="s">
        <v>802</v>
      </c>
      <c r="BT754" s="269" t="s">
        <v>800</v>
      </c>
      <c r="BU754" s="269" t="s">
        <v>1647</v>
      </c>
      <c r="BV754" s="269" t="s">
        <v>1648</v>
      </c>
    </row>
    <row r="755" spans="59:74" x14ac:dyDescent="0.25">
      <c r="BG755" s="84">
        <v>643</v>
      </c>
      <c r="BH755" s="272" t="s">
        <v>10</v>
      </c>
      <c r="BI755" s="268" t="s">
        <v>3393</v>
      </c>
      <c r="BJ755" s="257" t="s">
        <v>1</v>
      </c>
      <c r="BK755" s="269" t="s">
        <v>34</v>
      </c>
      <c r="BL755" s="269" t="s">
        <v>130</v>
      </c>
      <c r="BM755" s="270" t="s">
        <v>4120</v>
      </c>
      <c r="BN755" s="269" t="s">
        <v>4121</v>
      </c>
      <c r="BO755" s="269" t="s">
        <v>4122</v>
      </c>
      <c r="BP755" s="269" t="s">
        <v>800</v>
      </c>
      <c r="BQ755" s="269" t="s">
        <v>699</v>
      </c>
      <c r="BR755" s="269" t="s">
        <v>801</v>
      </c>
      <c r="BS755" s="269" t="s">
        <v>802</v>
      </c>
      <c r="BT755" s="269" t="s">
        <v>800</v>
      </c>
      <c r="BU755" s="269" t="s">
        <v>1647</v>
      </c>
      <c r="BV755" s="269" t="s">
        <v>1648</v>
      </c>
    </row>
    <row r="756" spans="59:74" x14ac:dyDescent="0.25">
      <c r="BG756" s="84">
        <v>644</v>
      </c>
      <c r="BH756" s="272" t="s">
        <v>10</v>
      </c>
      <c r="BI756" s="268" t="s">
        <v>3393</v>
      </c>
      <c r="BJ756" s="257" t="s">
        <v>1</v>
      </c>
      <c r="BK756" s="269" t="s">
        <v>34</v>
      </c>
      <c r="BL756" s="269" t="s">
        <v>130</v>
      </c>
      <c r="BM756" s="270" t="s">
        <v>4123</v>
      </c>
      <c r="BN756" s="269" t="s">
        <v>4124</v>
      </c>
      <c r="BO756" s="269" t="s">
        <v>4125</v>
      </c>
      <c r="BP756" s="269" t="s">
        <v>800</v>
      </c>
      <c r="BQ756" s="269" t="s">
        <v>699</v>
      </c>
      <c r="BR756" s="269" t="s">
        <v>801</v>
      </c>
      <c r="BS756" s="269" t="s">
        <v>802</v>
      </c>
      <c r="BT756" s="269" t="s">
        <v>800</v>
      </c>
      <c r="BU756" s="269" t="s">
        <v>1647</v>
      </c>
      <c r="BV756" s="269" t="s">
        <v>1648</v>
      </c>
    </row>
    <row r="757" spans="59:74" x14ac:dyDescent="0.25">
      <c r="BG757" s="84">
        <v>645</v>
      </c>
      <c r="BH757" s="272" t="s">
        <v>10</v>
      </c>
      <c r="BI757" s="268" t="s">
        <v>3393</v>
      </c>
      <c r="BJ757" s="257" t="s">
        <v>1</v>
      </c>
      <c r="BK757" s="269" t="s">
        <v>34</v>
      </c>
      <c r="BL757" s="269" t="s">
        <v>130</v>
      </c>
      <c r="BM757" s="270" t="s">
        <v>4126</v>
      </c>
      <c r="BN757" s="269" t="s">
        <v>4127</v>
      </c>
      <c r="BO757" s="269" t="s">
        <v>4128</v>
      </c>
      <c r="BP757" s="269" t="s">
        <v>800</v>
      </c>
      <c r="BQ757" s="269" t="s">
        <v>699</v>
      </c>
      <c r="BR757" s="269" t="s">
        <v>801</v>
      </c>
      <c r="BS757" s="269" t="s">
        <v>802</v>
      </c>
      <c r="BT757" s="269" t="s">
        <v>800</v>
      </c>
      <c r="BU757" s="269" t="s">
        <v>1647</v>
      </c>
      <c r="BV757" s="269" t="s">
        <v>1648</v>
      </c>
    </row>
    <row r="758" spans="59:74" x14ac:dyDescent="0.25">
      <c r="BG758" s="84">
        <v>646</v>
      </c>
      <c r="BH758" s="272" t="s">
        <v>10</v>
      </c>
      <c r="BI758" s="268" t="s">
        <v>3393</v>
      </c>
      <c r="BJ758" s="257" t="s">
        <v>1</v>
      </c>
      <c r="BK758" s="269" t="s">
        <v>34</v>
      </c>
      <c r="BL758" s="269" t="s">
        <v>130</v>
      </c>
      <c r="BM758" s="270" t="s">
        <v>4129</v>
      </c>
      <c r="BN758" s="269" t="s">
        <v>4130</v>
      </c>
      <c r="BO758" s="269" t="s">
        <v>4131</v>
      </c>
      <c r="BP758" s="269" t="s">
        <v>800</v>
      </c>
      <c r="BQ758" s="269" t="s">
        <v>699</v>
      </c>
      <c r="BR758" s="269" t="s">
        <v>801</v>
      </c>
      <c r="BS758" s="269" t="s">
        <v>802</v>
      </c>
      <c r="BT758" s="269" t="s">
        <v>800</v>
      </c>
      <c r="BU758" s="269" t="s">
        <v>1647</v>
      </c>
      <c r="BV758" s="269" t="s">
        <v>1648</v>
      </c>
    </row>
    <row r="759" spans="59:74" x14ac:dyDescent="0.25">
      <c r="BG759" s="84">
        <v>647</v>
      </c>
      <c r="BH759" s="272" t="s">
        <v>10</v>
      </c>
      <c r="BI759" s="268" t="s">
        <v>3393</v>
      </c>
      <c r="BJ759" s="257" t="s">
        <v>1</v>
      </c>
      <c r="BK759" s="269" t="s">
        <v>34</v>
      </c>
      <c r="BL759" s="269" t="s">
        <v>130</v>
      </c>
      <c r="BM759" s="270" t="s">
        <v>4132</v>
      </c>
      <c r="BN759" s="269" t="s">
        <v>4133</v>
      </c>
      <c r="BO759" s="269" t="s">
        <v>4134</v>
      </c>
      <c r="BP759" s="269" t="s">
        <v>800</v>
      </c>
      <c r="BQ759" s="269" t="s">
        <v>699</v>
      </c>
      <c r="BR759" s="269" t="s">
        <v>801</v>
      </c>
      <c r="BS759" s="269" t="s">
        <v>802</v>
      </c>
      <c r="BT759" s="269" t="s">
        <v>800</v>
      </c>
      <c r="BU759" s="269" t="s">
        <v>1647</v>
      </c>
      <c r="BV759" s="269" t="s">
        <v>1648</v>
      </c>
    </row>
    <row r="760" spans="59:74" x14ac:dyDescent="0.25">
      <c r="BG760" s="84">
        <v>648</v>
      </c>
      <c r="BH760" s="272" t="s">
        <v>10</v>
      </c>
      <c r="BI760" s="268" t="s">
        <v>3393</v>
      </c>
      <c r="BJ760" s="257" t="s">
        <v>1</v>
      </c>
      <c r="BK760" s="269" t="s">
        <v>34</v>
      </c>
      <c r="BL760" s="269" t="s">
        <v>130</v>
      </c>
      <c r="BM760" s="270" t="s">
        <v>4135</v>
      </c>
      <c r="BN760" s="269" t="s">
        <v>4136</v>
      </c>
      <c r="BO760" s="269" t="s">
        <v>4137</v>
      </c>
      <c r="BP760" s="269" t="s">
        <v>800</v>
      </c>
      <c r="BQ760" s="269" t="s">
        <v>699</v>
      </c>
      <c r="BR760" s="269" t="s">
        <v>801</v>
      </c>
      <c r="BS760" s="269" t="s">
        <v>802</v>
      </c>
      <c r="BT760" s="269" t="s">
        <v>800</v>
      </c>
      <c r="BU760" s="269" t="s">
        <v>1647</v>
      </c>
      <c r="BV760" s="269" t="s">
        <v>1648</v>
      </c>
    </row>
    <row r="761" spans="59:74" x14ac:dyDescent="0.25">
      <c r="BG761" s="84">
        <v>649</v>
      </c>
      <c r="BH761" s="272" t="s">
        <v>10</v>
      </c>
      <c r="BI761" s="268" t="s">
        <v>3393</v>
      </c>
      <c r="BJ761" s="257" t="s">
        <v>1</v>
      </c>
      <c r="BK761" s="269" t="s">
        <v>34</v>
      </c>
      <c r="BL761" s="269" t="s">
        <v>130</v>
      </c>
      <c r="BM761" s="270" t="s">
        <v>4138</v>
      </c>
      <c r="BN761" s="269" t="s">
        <v>4139</v>
      </c>
      <c r="BO761" s="269" t="s">
        <v>4140</v>
      </c>
      <c r="BP761" s="269" t="s">
        <v>800</v>
      </c>
      <c r="BQ761" s="269" t="s">
        <v>699</v>
      </c>
      <c r="BR761" s="269" t="s">
        <v>801</v>
      </c>
      <c r="BS761" s="269" t="s">
        <v>802</v>
      </c>
      <c r="BT761" s="269" t="s">
        <v>800</v>
      </c>
      <c r="BU761" s="269" t="s">
        <v>1647</v>
      </c>
      <c r="BV761" s="269" t="s">
        <v>1648</v>
      </c>
    </row>
    <row r="762" spans="59:74" x14ac:dyDescent="0.25">
      <c r="BG762" s="84">
        <v>650</v>
      </c>
      <c r="BH762" s="272" t="s">
        <v>10</v>
      </c>
      <c r="BI762" s="268" t="s">
        <v>3393</v>
      </c>
      <c r="BJ762" s="257" t="s">
        <v>1</v>
      </c>
      <c r="BK762" s="269" t="s">
        <v>34</v>
      </c>
      <c r="BL762" s="269" t="s">
        <v>130</v>
      </c>
      <c r="BM762" s="270" t="s">
        <v>4141</v>
      </c>
      <c r="BN762" s="269" t="s">
        <v>4142</v>
      </c>
      <c r="BO762" s="269" t="s">
        <v>4143</v>
      </c>
      <c r="BP762" s="269" t="s">
        <v>800</v>
      </c>
      <c r="BQ762" s="269" t="s">
        <v>699</v>
      </c>
      <c r="BR762" s="269" t="s">
        <v>801</v>
      </c>
      <c r="BS762" s="269" t="s">
        <v>802</v>
      </c>
      <c r="BT762" s="269" t="s">
        <v>800</v>
      </c>
      <c r="BU762" s="269" t="s">
        <v>1647</v>
      </c>
      <c r="BV762" s="269" t="s">
        <v>1648</v>
      </c>
    </row>
    <row r="763" spans="59:74" x14ac:dyDescent="0.25">
      <c r="BG763" s="84">
        <v>651</v>
      </c>
      <c r="BH763" s="272" t="s">
        <v>10</v>
      </c>
      <c r="BI763" s="268" t="s">
        <v>3393</v>
      </c>
      <c r="BJ763" s="257" t="s">
        <v>4</v>
      </c>
      <c r="BK763" s="269" t="s">
        <v>34</v>
      </c>
      <c r="BL763" s="269" t="s">
        <v>130</v>
      </c>
      <c r="BM763" s="270" t="s">
        <v>4144</v>
      </c>
      <c r="BN763" s="269" t="s">
        <v>4145</v>
      </c>
      <c r="BO763" s="269" t="s">
        <v>4146</v>
      </c>
      <c r="BP763" s="269" t="s">
        <v>800</v>
      </c>
      <c r="BQ763" s="269" t="s">
        <v>699</v>
      </c>
      <c r="BR763" s="269" t="s">
        <v>801</v>
      </c>
      <c r="BS763" s="269" t="s">
        <v>802</v>
      </c>
      <c r="BT763" s="269" t="s">
        <v>800</v>
      </c>
      <c r="BU763" s="269" t="s">
        <v>1647</v>
      </c>
      <c r="BV763" s="269" t="s">
        <v>1648</v>
      </c>
    </row>
    <row r="764" spans="59:74" x14ac:dyDescent="0.25">
      <c r="BG764" s="84">
        <v>652</v>
      </c>
      <c r="BH764" s="272" t="s">
        <v>10</v>
      </c>
      <c r="BI764" s="268" t="s">
        <v>3393</v>
      </c>
      <c r="BJ764" s="257" t="s">
        <v>4</v>
      </c>
      <c r="BK764" s="269" t="s">
        <v>34</v>
      </c>
      <c r="BL764" s="269" t="s">
        <v>130</v>
      </c>
      <c r="BM764" s="270" t="s">
        <v>4147</v>
      </c>
      <c r="BN764" s="269" t="s">
        <v>4148</v>
      </c>
      <c r="BO764" s="269" t="s">
        <v>4149</v>
      </c>
      <c r="BP764" s="269" t="s">
        <v>800</v>
      </c>
      <c r="BQ764" s="269" t="s">
        <v>699</v>
      </c>
      <c r="BR764" s="269" t="s">
        <v>801</v>
      </c>
      <c r="BS764" s="269" t="s">
        <v>802</v>
      </c>
      <c r="BT764" s="269" t="s">
        <v>800</v>
      </c>
      <c r="BU764" s="269" t="s">
        <v>1647</v>
      </c>
      <c r="BV764" s="269" t="s">
        <v>1648</v>
      </c>
    </row>
    <row r="765" spans="59:74" x14ac:dyDescent="0.25">
      <c r="BG765" s="84">
        <v>653</v>
      </c>
      <c r="BH765" s="272" t="s">
        <v>10</v>
      </c>
      <c r="BI765" s="268" t="s">
        <v>3393</v>
      </c>
      <c r="BJ765" s="257" t="s">
        <v>4</v>
      </c>
      <c r="BK765" s="269" t="s">
        <v>34</v>
      </c>
      <c r="BL765" s="269" t="s">
        <v>130</v>
      </c>
      <c r="BM765" s="270" t="s">
        <v>4150</v>
      </c>
      <c r="BN765" s="269" t="s">
        <v>4151</v>
      </c>
      <c r="BO765" s="269" t="s">
        <v>4152</v>
      </c>
      <c r="BP765" s="269" t="s">
        <v>800</v>
      </c>
      <c r="BQ765" s="269" t="s">
        <v>699</v>
      </c>
      <c r="BR765" s="269" t="s">
        <v>801</v>
      </c>
      <c r="BS765" s="269" t="s">
        <v>802</v>
      </c>
      <c r="BT765" s="269" t="s">
        <v>800</v>
      </c>
      <c r="BU765" s="269" t="s">
        <v>1647</v>
      </c>
      <c r="BV765" s="269" t="s">
        <v>1648</v>
      </c>
    </row>
    <row r="766" spans="59:74" x14ac:dyDescent="0.25">
      <c r="BG766" s="84">
        <v>654</v>
      </c>
      <c r="BH766" s="272" t="s">
        <v>10</v>
      </c>
      <c r="BI766" s="268" t="s">
        <v>3393</v>
      </c>
      <c r="BJ766" s="257" t="s">
        <v>4</v>
      </c>
      <c r="BK766" s="269" t="s">
        <v>34</v>
      </c>
      <c r="BL766" s="269" t="s">
        <v>130</v>
      </c>
      <c r="BM766" s="270" t="s">
        <v>4153</v>
      </c>
      <c r="BN766" s="269" t="s">
        <v>4154</v>
      </c>
      <c r="BO766" s="269" t="s">
        <v>4155</v>
      </c>
      <c r="BP766" s="269" t="s">
        <v>800</v>
      </c>
      <c r="BQ766" s="269" t="s">
        <v>699</v>
      </c>
      <c r="BR766" s="269" t="s">
        <v>801</v>
      </c>
      <c r="BS766" s="269" t="s">
        <v>802</v>
      </c>
      <c r="BT766" s="269" t="s">
        <v>800</v>
      </c>
      <c r="BU766" s="269" t="s">
        <v>1647</v>
      </c>
      <c r="BV766" s="269" t="s">
        <v>1648</v>
      </c>
    </row>
    <row r="767" spans="59:74" x14ac:dyDescent="0.25">
      <c r="BG767" s="84">
        <v>655</v>
      </c>
      <c r="BH767" s="272" t="s">
        <v>10</v>
      </c>
      <c r="BI767" s="268" t="s">
        <v>3393</v>
      </c>
      <c r="BJ767" s="257" t="s">
        <v>4</v>
      </c>
      <c r="BK767" s="269" t="s">
        <v>34</v>
      </c>
      <c r="BL767" s="269" t="s">
        <v>130</v>
      </c>
      <c r="BM767" s="270" t="s">
        <v>4156</v>
      </c>
      <c r="BN767" s="269" t="s">
        <v>4157</v>
      </c>
      <c r="BO767" s="269" t="s">
        <v>4158</v>
      </c>
      <c r="BP767" s="269" t="s">
        <v>800</v>
      </c>
      <c r="BQ767" s="269" t="s">
        <v>699</v>
      </c>
      <c r="BR767" s="269" t="s">
        <v>801</v>
      </c>
      <c r="BS767" s="269" t="s">
        <v>802</v>
      </c>
      <c r="BT767" s="269" t="s">
        <v>800</v>
      </c>
      <c r="BU767" s="269" t="s">
        <v>1647</v>
      </c>
      <c r="BV767" s="269" t="s">
        <v>1648</v>
      </c>
    </row>
    <row r="768" spans="59:74" x14ac:dyDescent="0.25">
      <c r="BG768" s="84">
        <v>656</v>
      </c>
      <c r="BH768" s="272" t="s">
        <v>10</v>
      </c>
      <c r="BI768" s="268" t="s">
        <v>3393</v>
      </c>
      <c r="BJ768" s="257" t="s">
        <v>4</v>
      </c>
      <c r="BK768" s="269" t="s">
        <v>34</v>
      </c>
      <c r="BL768" s="269" t="s">
        <v>130</v>
      </c>
      <c r="BM768" s="270" t="s">
        <v>4159</v>
      </c>
      <c r="BN768" s="269" t="s">
        <v>4160</v>
      </c>
      <c r="BO768" s="269" t="s">
        <v>4161</v>
      </c>
      <c r="BP768" s="269" t="s">
        <v>800</v>
      </c>
      <c r="BQ768" s="269" t="s">
        <v>699</v>
      </c>
      <c r="BR768" s="269" t="s">
        <v>801</v>
      </c>
      <c r="BS768" s="269" t="s">
        <v>802</v>
      </c>
      <c r="BT768" s="269" t="s">
        <v>800</v>
      </c>
      <c r="BU768" s="269" t="s">
        <v>1647</v>
      </c>
      <c r="BV768" s="269" t="s">
        <v>1648</v>
      </c>
    </row>
    <row r="769" spans="59:74" x14ac:dyDescent="0.25">
      <c r="BG769" s="84">
        <v>657</v>
      </c>
      <c r="BH769" s="272" t="s">
        <v>10</v>
      </c>
      <c r="BI769" s="268" t="s">
        <v>3393</v>
      </c>
      <c r="BJ769" s="257" t="s">
        <v>4</v>
      </c>
      <c r="BK769" s="269" t="s">
        <v>34</v>
      </c>
      <c r="BL769" s="269" t="s">
        <v>130</v>
      </c>
      <c r="BM769" s="270" t="s">
        <v>4162</v>
      </c>
      <c r="BN769" s="269" t="s">
        <v>4163</v>
      </c>
      <c r="BO769" s="269" t="s">
        <v>4164</v>
      </c>
      <c r="BP769" s="269" t="s">
        <v>800</v>
      </c>
      <c r="BQ769" s="269" t="s">
        <v>699</v>
      </c>
      <c r="BR769" s="269" t="s">
        <v>801</v>
      </c>
      <c r="BS769" s="269" t="s">
        <v>802</v>
      </c>
      <c r="BT769" s="269" t="s">
        <v>800</v>
      </c>
      <c r="BU769" s="269" t="s">
        <v>1647</v>
      </c>
      <c r="BV769" s="269" t="s">
        <v>1648</v>
      </c>
    </row>
    <row r="770" spans="59:74" x14ac:dyDescent="0.25">
      <c r="BG770" s="84">
        <v>658</v>
      </c>
      <c r="BH770" s="272" t="s">
        <v>10</v>
      </c>
      <c r="BI770" s="268" t="s">
        <v>3393</v>
      </c>
      <c r="BJ770" s="257" t="s">
        <v>4</v>
      </c>
      <c r="BK770" s="269" t="s">
        <v>34</v>
      </c>
      <c r="BL770" s="269" t="s">
        <v>130</v>
      </c>
      <c r="BM770" s="270" t="s">
        <v>4165</v>
      </c>
      <c r="BN770" s="269" t="s">
        <v>4166</v>
      </c>
      <c r="BO770" s="269" t="s">
        <v>4167</v>
      </c>
      <c r="BP770" s="269" t="s">
        <v>800</v>
      </c>
      <c r="BQ770" s="269" t="s">
        <v>699</v>
      </c>
      <c r="BR770" s="269" t="s">
        <v>801</v>
      </c>
      <c r="BS770" s="269" t="s">
        <v>802</v>
      </c>
      <c r="BT770" s="269" t="s">
        <v>800</v>
      </c>
      <c r="BU770" s="269" t="s">
        <v>1647</v>
      </c>
      <c r="BV770" s="269" t="s">
        <v>1648</v>
      </c>
    </row>
    <row r="771" spans="59:74" x14ac:dyDescent="0.25">
      <c r="BG771" s="84">
        <v>659</v>
      </c>
      <c r="BH771" s="272" t="s">
        <v>10</v>
      </c>
      <c r="BI771" s="268" t="s">
        <v>3393</v>
      </c>
      <c r="BJ771" s="257" t="s">
        <v>4</v>
      </c>
      <c r="BK771" s="269" t="s">
        <v>34</v>
      </c>
      <c r="BL771" s="269" t="s">
        <v>130</v>
      </c>
      <c r="BM771" s="270" t="s">
        <v>4168</v>
      </c>
      <c r="BN771" s="269" t="s">
        <v>4169</v>
      </c>
      <c r="BO771" s="269" t="s">
        <v>4170</v>
      </c>
      <c r="BP771" s="269" t="s">
        <v>800</v>
      </c>
      <c r="BQ771" s="269" t="s">
        <v>699</v>
      </c>
      <c r="BR771" s="269" t="s">
        <v>801</v>
      </c>
      <c r="BS771" s="269" t="s">
        <v>802</v>
      </c>
      <c r="BT771" s="269" t="s">
        <v>800</v>
      </c>
      <c r="BU771" s="269" t="s">
        <v>1647</v>
      </c>
      <c r="BV771" s="269" t="s">
        <v>1648</v>
      </c>
    </row>
    <row r="772" spans="59:74" x14ac:dyDescent="0.25">
      <c r="BG772" s="84">
        <v>660</v>
      </c>
      <c r="BH772" s="272" t="s">
        <v>10</v>
      </c>
      <c r="BI772" s="268" t="s">
        <v>3393</v>
      </c>
      <c r="BJ772" s="257" t="s">
        <v>4</v>
      </c>
      <c r="BK772" s="269" t="s">
        <v>34</v>
      </c>
      <c r="BL772" s="269" t="s">
        <v>130</v>
      </c>
      <c r="BM772" s="270" t="s">
        <v>4171</v>
      </c>
      <c r="BN772" s="269" t="s">
        <v>4172</v>
      </c>
      <c r="BO772" s="269" t="s">
        <v>4173</v>
      </c>
      <c r="BP772" s="269" t="s">
        <v>800</v>
      </c>
      <c r="BQ772" s="269" t="s">
        <v>699</v>
      </c>
      <c r="BR772" s="269" t="s">
        <v>801</v>
      </c>
      <c r="BS772" s="269" t="s">
        <v>802</v>
      </c>
      <c r="BT772" s="269" t="s">
        <v>800</v>
      </c>
      <c r="BU772" s="269" t="s">
        <v>1647</v>
      </c>
      <c r="BV772" s="269" t="s">
        <v>1648</v>
      </c>
    </row>
    <row r="773" spans="59:74" x14ac:dyDescent="0.25">
      <c r="BG773" s="84">
        <v>661</v>
      </c>
      <c r="BH773" s="272" t="s">
        <v>10</v>
      </c>
      <c r="BI773" s="268" t="s">
        <v>3393</v>
      </c>
      <c r="BJ773" s="257" t="s">
        <v>1</v>
      </c>
      <c r="BK773" s="269" t="s">
        <v>33</v>
      </c>
      <c r="BL773" s="269" t="s">
        <v>155</v>
      </c>
      <c r="BM773" s="270" t="s">
        <v>4174</v>
      </c>
      <c r="BN773" s="269" t="s">
        <v>4175</v>
      </c>
      <c r="BO773" s="269" t="s">
        <v>4176</v>
      </c>
      <c r="BP773" s="269" t="s">
        <v>803</v>
      </c>
      <c r="BQ773" s="269" t="s">
        <v>704</v>
      </c>
      <c r="BR773" s="269" t="s">
        <v>804</v>
      </c>
      <c r="BS773" s="269" t="s">
        <v>805</v>
      </c>
      <c r="BT773" s="269" t="s">
        <v>803</v>
      </c>
      <c r="BU773" s="269" t="s">
        <v>1649</v>
      </c>
      <c r="BV773" s="269" t="s">
        <v>1650</v>
      </c>
    </row>
    <row r="774" spans="59:74" x14ac:dyDescent="0.25">
      <c r="BG774" s="84">
        <v>662</v>
      </c>
      <c r="BH774" s="272" t="s">
        <v>10</v>
      </c>
      <c r="BI774" s="268" t="s">
        <v>3393</v>
      </c>
      <c r="BJ774" s="257" t="s">
        <v>1</v>
      </c>
      <c r="BK774" s="269" t="s">
        <v>33</v>
      </c>
      <c r="BL774" s="269" t="s">
        <v>155</v>
      </c>
      <c r="BM774" s="270" t="s">
        <v>4177</v>
      </c>
      <c r="BN774" s="269" t="s">
        <v>4178</v>
      </c>
      <c r="BO774" s="269" t="s">
        <v>4179</v>
      </c>
      <c r="BP774" s="269" t="s">
        <v>803</v>
      </c>
      <c r="BQ774" s="269" t="s">
        <v>704</v>
      </c>
      <c r="BR774" s="269" t="s">
        <v>804</v>
      </c>
      <c r="BS774" s="269" t="s">
        <v>805</v>
      </c>
      <c r="BT774" s="269" t="s">
        <v>803</v>
      </c>
      <c r="BU774" s="269" t="s">
        <v>1649</v>
      </c>
      <c r="BV774" s="269" t="s">
        <v>1650</v>
      </c>
    </row>
    <row r="775" spans="59:74" x14ac:dyDescent="0.25">
      <c r="BG775" s="84">
        <v>663</v>
      </c>
      <c r="BH775" s="272" t="s">
        <v>10</v>
      </c>
      <c r="BI775" s="268" t="s">
        <v>3393</v>
      </c>
      <c r="BJ775" s="257" t="s">
        <v>1</v>
      </c>
      <c r="BK775" s="269" t="s">
        <v>33</v>
      </c>
      <c r="BL775" s="269" t="s">
        <v>155</v>
      </c>
      <c r="BM775" s="270" t="s">
        <v>4180</v>
      </c>
      <c r="BN775" s="269" t="s">
        <v>4181</v>
      </c>
      <c r="BO775" s="269" t="s">
        <v>4182</v>
      </c>
      <c r="BP775" s="269" t="s">
        <v>803</v>
      </c>
      <c r="BQ775" s="269" t="s">
        <v>704</v>
      </c>
      <c r="BR775" s="269" t="s">
        <v>804</v>
      </c>
      <c r="BS775" s="269" t="s">
        <v>805</v>
      </c>
      <c r="BT775" s="269" t="s">
        <v>803</v>
      </c>
      <c r="BU775" s="269" t="s">
        <v>1649</v>
      </c>
      <c r="BV775" s="269" t="s">
        <v>1650</v>
      </c>
    </row>
    <row r="776" spans="59:74" x14ac:dyDescent="0.25">
      <c r="BG776" s="84">
        <v>664</v>
      </c>
      <c r="BH776" s="272" t="s">
        <v>10</v>
      </c>
      <c r="BI776" s="268" t="s">
        <v>3393</v>
      </c>
      <c r="BJ776" s="257" t="s">
        <v>1</v>
      </c>
      <c r="BK776" s="269" t="s">
        <v>33</v>
      </c>
      <c r="BL776" s="269" t="s">
        <v>155</v>
      </c>
      <c r="BM776" s="270" t="s">
        <v>4183</v>
      </c>
      <c r="BN776" s="269" t="s">
        <v>4184</v>
      </c>
      <c r="BO776" s="269" t="s">
        <v>4185</v>
      </c>
      <c r="BP776" s="269" t="s">
        <v>803</v>
      </c>
      <c r="BQ776" s="269" t="s">
        <v>704</v>
      </c>
      <c r="BR776" s="269" t="s">
        <v>804</v>
      </c>
      <c r="BS776" s="269" t="s">
        <v>805</v>
      </c>
      <c r="BT776" s="269" t="s">
        <v>803</v>
      </c>
      <c r="BU776" s="269" t="s">
        <v>1649</v>
      </c>
      <c r="BV776" s="269" t="s">
        <v>1650</v>
      </c>
    </row>
    <row r="777" spans="59:74" x14ac:dyDescent="0.25">
      <c r="BG777" s="84">
        <v>665</v>
      </c>
      <c r="BH777" s="272" t="s">
        <v>10</v>
      </c>
      <c r="BI777" s="268" t="s">
        <v>3393</v>
      </c>
      <c r="BJ777" s="257" t="s">
        <v>1</v>
      </c>
      <c r="BK777" s="269" t="s">
        <v>33</v>
      </c>
      <c r="BL777" s="269" t="s">
        <v>155</v>
      </c>
      <c r="BM777" s="270" t="s">
        <v>4186</v>
      </c>
      <c r="BN777" s="269" t="s">
        <v>4187</v>
      </c>
      <c r="BO777" s="269" t="s">
        <v>4188</v>
      </c>
      <c r="BP777" s="269" t="s">
        <v>803</v>
      </c>
      <c r="BQ777" s="269" t="s">
        <v>704</v>
      </c>
      <c r="BR777" s="269" t="s">
        <v>804</v>
      </c>
      <c r="BS777" s="269" t="s">
        <v>805</v>
      </c>
      <c r="BT777" s="269" t="s">
        <v>803</v>
      </c>
      <c r="BU777" s="269" t="s">
        <v>1649</v>
      </c>
      <c r="BV777" s="269" t="s">
        <v>1650</v>
      </c>
    </row>
    <row r="778" spans="59:74" x14ac:dyDescent="0.25">
      <c r="BG778" s="84">
        <v>666</v>
      </c>
      <c r="BH778" s="272" t="s">
        <v>10</v>
      </c>
      <c r="BI778" s="268" t="s">
        <v>3393</v>
      </c>
      <c r="BJ778" s="257" t="s">
        <v>1</v>
      </c>
      <c r="BK778" s="269" t="s">
        <v>33</v>
      </c>
      <c r="BL778" s="269" t="s">
        <v>155</v>
      </c>
      <c r="BM778" s="270" t="s">
        <v>4189</v>
      </c>
      <c r="BN778" s="269" t="s">
        <v>4190</v>
      </c>
      <c r="BO778" s="269" t="s">
        <v>4191</v>
      </c>
      <c r="BP778" s="269" t="s">
        <v>803</v>
      </c>
      <c r="BQ778" s="269" t="s">
        <v>704</v>
      </c>
      <c r="BR778" s="269" t="s">
        <v>804</v>
      </c>
      <c r="BS778" s="269" t="s">
        <v>805</v>
      </c>
      <c r="BT778" s="269" t="s">
        <v>803</v>
      </c>
      <c r="BU778" s="269" t="s">
        <v>1649</v>
      </c>
      <c r="BV778" s="269" t="s">
        <v>1650</v>
      </c>
    </row>
    <row r="779" spans="59:74" x14ac:dyDescent="0.25">
      <c r="BG779" s="84">
        <v>667</v>
      </c>
      <c r="BH779" s="272" t="s">
        <v>10</v>
      </c>
      <c r="BI779" s="268" t="s">
        <v>3393</v>
      </c>
      <c r="BJ779" s="257" t="s">
        <v>1</v>
      </c>
      <c r="BK779" s="269" t="s">
        <v>33</v>
      </c>
      <c r="BL779" s="269" t="s">
        <v>155</v>
      </c>
      <c r="BM779" s="270" t="s">
        <v>4192</v>
      </c>
      <c r="BN779" s="269" t="s">
        <v>4193</v>
      </c>
      <c r="BO779" s="269" t="s">
        <v>4194</v>
      </c>
      <c r="BP779" s="269" t="s">
        <v>803</v>
      </c>
      <c r="BQ779" s="269" t="s">
        <v>704</v>
      </c>
      <c r="BR779" s="269" t="s">
        <v>804</v>
      </c>
      <c r="BS779" s="269" t="s">
        <v>805</v>
      </c>
      <c r="BT779" s="269" t="s">
        <v>803</v>
      </c>
      <c r="BU779" s="269" t="s">
        <v>1649</v>
      </c>
      <c r="BV779" s="269" t="s">
        <v>1650</v>
      </c>
    </row>
    <row r="780" spans="59:74" x14ac:dyDescent="0.25">
      <c r="BG780" s="84">
        <v>668</v>
      </c>
      <c r="BH780" s="272" t="s">
        <v>10</v>
      </c>
      <c r="BI780" s="268" t="s">
        <v>3393</v>
      </c>
      <c r="BJ780" s="257" t="s">
        <v>1</v>
      </c>
      <c r="BK780" s="269" t="s">
        <v>33</v>
      </c>
      <c r="BL780" s="269" t="s">
        <v>155</v>
      </c>
      <c r="BM780" s="270" t="s">
        <v>4195</v>
      </c>
      <c r="BN780" s="269" t="s">
        <v>4196</v>
      </c>
      <c r="BO780" s="269" t="s">
        <v>4197</v>
      </c>
      <c r="BP780" s="269" t="s">
        <v>803</v>
      </c>
      <c r="BQ780" s="269" t="s">
        <v>704</v>
      </c>
      <c r="BR780" s="269" t="s">
        <v>804</v>
      </c>
      <c r="BS780" s="269" t="s">
        <v>805</v>
      </c>
      <c r="BT780" s="269" t="s">
        <v>803</v>
      </c>
      <c r="BU780" s="269" t="s">
        <v>1649</v>
      </c>
      <c r="BV780" s="269" t="s">
        <v>1650</v>
      </c>
    </row>
    <row r="781" spans="59:74" x14ac:dyDescent="0.25">
      <c r="BG781" s="84">
        <v>669</v>
      </c>
      <c r="BH781" s="272" t="s">
        <v>10</v>
      </c>
      <c r="BI781" s="268" t="s">
        <v>3393</v>
      </c>
      <c r="BJ781" s="257" t="s">
        <v>1</v>
      </c>
      <c r="BK781" s="269" t="s">
        <v>33</v>
      </c>
      <c r="BL781" s="269" t="s">
        <v>155</v>
      </c>
      <c r="BM781" s="270" t="s">
        <v>4198</v>
      </c>
      <c r="BN781" s="269" t="s">
        <v>4199</v>
      </c>
      <c r="BO781" s="269" t="s">
        <v>4200</v>
      </c>
      <c r="BP781" s="269" t="s">
        <v>803</v>
      </c>
      <c r="BQ781" s="269" t="s">
        <v>704</v>
      </c>
      <c r="BR781" s="269" t="s">
        <v>804</v>
      </c>
      <c r="BS781" s="269" t="s">
        <v>805</v>
      </c>
      <c r="BT781" s="269" t="s">
        <v>803</v>
      </c>
      <c r="BU781" s="269" t="s">
        <v>1649</v>
      </c>
      <c r="BV781" s="269" t="s">
        <v>1650</v>
      </c>
    </row>
    <row r="782" spans="59:74" x14ac:dyDescent="0.25">
      <c r="BG782" s="84">
        <v>670</v>
      </c>
      <c r="BH782" s="272" t="s">
        <v>10</v>
      </c>
      <c r="BI782" s="268" t="s">
        <v>3393</v>
      </c>
      <c r="BJ782" s="257" t="s">
        <v>1</v>
      </c>
      <c r="BK782" s="269" t="s">
        <v>33</v>
      </c>
      <c r="BL782" s="269" t="s">
        <v>155</v>
      </c>
      <c r="BM782" s="270" t="s">
        <v>4201</v>
      </c>
      <c r="BN782" s="269" t="s">
        <v>4202</v>
      </c>
      <c r="BO782" s="269" t="s">
        <v>4203</v>
      </c>
      <c r="BP782" s="269" t="s">
        <v>803</v>
      </c>
      <c r="BQ782" s="269" t="s">
        <v>704</v>
      </c>
      <c r="BR782" s="269" t="s">
        <v>804</v>
      </c>
      <c r="BS782" s="269" t="s">
        <v>805</v>
      </c>
      <c r="BT782" s="269" t="s">
        <v>803</v>
      </c>
      <c r="BU782" s="269" t="s">
        <v>1649</v>
      </c>
      <c r="BV782" s="269" t="s">
        <v>1650</v>
      </c>
    </row>
    <row r="783" spans="59:74" x14ac:dyDescent="0.25">
      <c r="BG783" s="84">
        <v>671</v>
      </c>
      <c r="BH783" s="272" t="s">
        <v>10</v>
      </c>
      <c r="BI783" s="268" t="s">
        <v>3393</v>
      </c>
      <c r="BJ783" s="257" t="s">
        <v>4</v>
      </c>
      <c r="BK783" s="269" t="s">
        <v>33</v>
      </c>
      <c r="BL783" s="269" t="s">
        <v>155</v>
      </c>
      <c r="BM783" s="270" t="s">
        <v>4204</v>
      </c>
      <c r="BN783" s="269" t="s">
        <v>4205</v>
      </c>
      <c r="BO783" s="269" t="s">
        <v>4206</v>
      </c>
      <c r="BP783" s="269" t="s">
        <v>803</v>
      </c>
      <c r="BQ783" s="269" t="s">
        <v>704</v>
      </c>
      <c r="BR783" s="269" t="s">
        <v>804</v>
      </c>
      <c r="BS783" s="269" t="s">
        <v>805</v>
      </c>
      <c r="BT783" s="269" t="s">
        <v>803</v>
      </c>
      <c r="BU783" s="269" t="s">
        <v>1649</v>
      </c>
      <c r="BV783" s="269" t="s">
        <v>1650</v>
      </c>
    </row>
    <row r="784" spans="59:74" x14ac:dyDescent="0.25">
      <c r="BG784" s="84">
        <v>672</v>
      </c>
      <c r="BH784" s="272" t="s">
        <v>10</v>
      </c>
      <c r="BI784" s="268" t="s">
        <v>3393</v>
      </c>
      <c r="BJ784" s="257" t="s">
        <v>4</v>
      </c>
      <c r="BK784" s="269" t="s">
        <v>33</v>
      </c>
      <c r="BL784" s="269" t="s">
        <v>155</v>
      </c>
      <c r="BM784" s="270" t="s">
        <v>4207</v>
      </c>
      <c r="BN784" s="269" t="s">
        <v>4208</v>
      </c>
      <c r="BO784" s="269" t="s">
        <v>4209</v>
      </c>
      <c r="BP784" s="269" t="s">
        <v>803</v>
      </c>
      <c r="BQ784" s="269" t="s">
        <v>704</v>
      </c>
      <c r="BR784" s="269" t="s">
        <v>804</v>
      </c>
      <c r="BS784" s="269" t="s">
        <v>805</v>
      </c>
      <c r="BT784" s="269" t="s">
        <v>803</v>
      </c>
      <c r="BU784" s="269" t="s">
        <v>1649</v>
      </c>
      <c r="BV784" s="269" t="s">
        <v>1650</v>
      </c>
    </row>
    <row r="785" spans="59:74" x14ac:dyDescent="0.25">
      <c r="BG785" s="84">
        <v>673</v>
      </c>
      <c r="BH785" s="272" t="s">
        <v>10</v>
      </c>
      <c r="BI785" s="268" t="s">
        <v>3393</v>
      </c>
      <c r="BJ785" s="257" t="s">
        <v>4</v>
      </c>
      <c r="BK785" s="269" t="s">
        <v>33</v>
      </c>
      <c r="BL785" s="269" t="s">
        <v>155</v>
      </c>
      <c r="BM785" s="270" t="s">
        <v>4210</v>
      </c>
      <c r="BN785" s="269" t="s">
        <v>4211</v>
      </c>
      <c r="BO785" s="269" t="s">
        <v>4212</v>
      </c>
      <c r="BP785" s="269" t="s">
        <v>803</v>
      </c>
      <c r="BQ785" s="269" t="s">
        <v>704</v>
      </c>
      <c r="BR785" s="269" t="s">
        <v>804</v>
      </c>
      <c r="BS785" s="269" t="s">
        <v>805</v>
      </c>
      <c r="BT785" s="269" t="s">
        <v>803</v>
      </c>
      <c r="BU785" s="269" t="s">
        <v>1649</v>
      </c>
      <c r="BV785" s="269" t="s">
        <v>1650</v>
      </c>
    </row>
    <row r="786" spans="59:74" x14ac:dyDescent="0.25">
      <c r="BG786" s="84">
        <v>674</v>
      </c>
      <c r="BH786" s="272" t="s">
        <v>10</v>
      </c>
      <c r="BI786" s="268" t="s">
        <v>3393</v>
      </c>
      <c r="BJ786" s="257" t="s">
        <v>4</v>
      </c>
      <c r="BK786" s="269" t="s">
        <v>33</v>
      </c>
      <c r="BL786" s="269" t="s">
        <v>155</v>
      </c>
      <c r="BM786" s="270" t="s">
        <v>4213</v>
      </c>
      <c r="BN786" s="269" t="s">
        <v>4214</v>
      </c>
      <c r="BO786" s="269" t="s">
        <v>4215</v>
      </c>
      <c r="BP786" s="269" t="s">
        <v>803</v>
      </c>
      <c r="BQ786" s="269" t="s">
        <v>704</v>
      </c>
      <c r="BR786" s="269" t="s">
        <v>804</v>
      </c>
      <c r="BS786" s="269" t="s">
        <v>805</v>
      </c>
      <c r="BT786" s="269" t="s">
        <v>803</v>
      </c>
      <c r="BU786" s="269" t="s">
        <v>1649</v>
      </c>
      <c r="BV786" s="269" t="s">
        <v>1650</v>
      </c>
    </row>
    <row r="787" spans="59:74" x14ac:dyDescent="0.25">
      <c r="BG787" s="84">
        <v>675</v>
      </c>
      <c r="BH787" s="272" t="s">
        <v>10</v>
      </c>
      <c r="BI787" s="268" t="s">
        <v>3393</v>
      </c>
      <c r="BJ787" s="257" t="s">
        <v>4</v>
      </c>
      <c r="BK787" s="269" t="s">
        <v>33</v>
      </c>
      <c r="BL787" s="269" t="s">
        <v>155</v>
      </c>
      <c r="BM787" s="270" t="s">
        <v>4216</v>
      </c>
      <c r="BN787" s="269" t="s">
        <v>4217</v>
      </c>
      <c r="BO787" s="269" t="s">
        <v>4218</v>
      </c>
      <c r="BP787" s="269" t="s">
        <v>803</v>
      </c>
      <c r="BQ787" s="269" t="s">
        <v>704</v>
      </c>
      <c r="BR787" s="269" t="s">
        <v>804</v>
      </c>
      <c r="BS787" s="269" t="s">
        <v>805</v>
      </c>
      <c r="BT787" s="269" t="s">
        <v>803</v>
      </c>
      <c r="BU787" s="269" t="s">
        <v>1649</v>
      </c>
      <c r="BV787" s="269" t="s">
        <v>1650</v>
      </c>
    </row>
    <row r="788" spans="59:74" x14ac:dyDescent="0.25">
      <c r="BG788" s="84">
        <v>676</v>
      </c>
      <c r="BH788" s="272" t="s">
        <v>10</v>
      </c>
      <c r="BI788" s="268" t="s">
        <v>3393</v>
      </c>
      <c r="BJ788" s="257" t="s">
        <v>4</v>
      </c>
      <c r="BK788" s="269" t="s">
        <v>33</v>
      </c>
      <c r="BL788" s="269" t="s">
        <v>155</v>
      </c>
      <c r="BM788" s="270" t="s">
        <v>4219</v>
      </c>
      <c r="BN788" s="269" t="s">
        <v>4220</v>
      </c>
      <c r="BO788" s="269" t="s">
        <v>4221</v>
      </c>
      <c r="BP788" s="269" t="s">
        <v>803</v>
      </c>
      <c r="BQ788" s="269" t="s">
        <v>704</v>
      </c>
      <c r="BR788" s="269" t="s">
        <v>804</v>
      </c>
      <c r="BS788" s="269" t="s">
        <v>805</v>
      </c>
      <c r="BT788" s="269" t="s">
        <v>803</v>
      </c>
      <c r="BU788" s="269" t="s">
        <v>1649</v>
      </c>
      <c r="BV788" s="269" t="s">
        <v>1650</v>
      </c>
    </row>
    <row r="789" spans="59:74" x14ac:dyDescent="0.25">
      <c r="BG789" s="84">
        <v>677</v>
      </c>
      <c r="BH789" s="272" t="s">
        <v>10</v>
      </c>
      <c r="BI789" s="268" t="s">
        <v>3393</v>
      </c>
      <c r="BJ789" s="257" t="s">
        <v>4</v>
      </c>
      <c r="BK789" s="269" t="s">
        <v>33</v>
      </c>
      <c r="BL789" s="269" t="s">
        <v>155</v>
      </c>
      <c r="BM789" s="270" t="s">
        <v>4222</v>
      </c>
      <c r="BN789" s="269" t="s">
        <v>4223</v>
      </c>
      <c r="BO789" s="269" t="s">
        <v>4224</v>
      </c>
      <c r="BP789" s="269" t="s">
        <v>803</v>
      </c>
      <c r="BQ789" s="269" t="s">
        <v>704</v>
      </c>
      <c r="BR789" s="269" t="s">
        <v>804</v>
      </c>
      <c r="BS789" s="269" t="s">
        <v>805</v>
      </c>
      <c r="BT789" s="269" t="s">
        <v>803</v>
      </c>
      <c r="BU789" s="269" t="s">
        <v>1649</v>
      </c>
      <c r="BV789" s="269" t="s">
        <v>1650</v>
      </c>
    </row>
    <row r="790" spans="59:74" x14ac:dyDescent="0.25">
      <c r="BG790" s="84">
        <v>678</v>
      </c>
      <c r="BH790" s="272" t="s">
        <v>10</v>
      </c>
      <c r="BI790" s="268" t="s">
        <v>3393</v>
      </c>
      <c r="BJ790" s="257" t="s">
        <v>4</v>
      </c>
      <c r="BK790" s="269" t="s">
        <v>33</v>
      </c>
      <c r="BL790" s="269" t="s">
        <v>155</v>
      </c>
      <c r="BM790" s="270" t="s">
        <v>4225</v>
      </c>
      <c r="BN790" s="269" t="s">
        <v>4226</v>
      </c>
      <c r="BO790" s="269" t="s">
        <v>4227</v>
      </c>
      <c r="BP790" s="269" t="s">
        <v>803</v>
      </c>
      <c r="BQ790" s="269" t="s">
        <v>704</v>
      </c>
      <c r="BR790" s="269" t="s">
        <v>804</v>
      </c>
      <c r="BS790" s="269" t="s">
        <v>805</v>
      </c>
      <c r="BT790" s="269" t="s">
        <v>803</v>
      </c>
      <c r="BU790" s="269" t="s">
        <v>1649</v>
      </c>
      <c r="BV790" s="269" t="s">
        <v>1650</v>
      </c>
    </row>
    <row r="791" spans="59:74" x14ac:dyDescent="0.25">
      <c r="BG791" s="84">
        <v>679</v>
      </c>
      <c r="BH791" s="272" t="s">
        <v>10</v>
      </c>
      <c r="BI791" s="268" t="s">
        <v>3393</v>
      </c>
      <c r="BJ791" s="257" t="s">
        <v>4</v>
      </c>
      <c r="BK791" s="269" t="s">
        <v>33</v>
      </c>
      <c r="BL791" s="269" t="s">
        <v>155</v>
      </c>
      <c r="BM791" s="270" t="s">
        <v>4228</v>
      </c>
      <c r="BN791" s="269" t="s">
        <v>4229</v>
      </c>
      <c r="BO791" s="269" t="s">
        <v>4230</v>
      </c>
      <c r="BP791" s="269" t="s">
        <v>803</v>
      </c>
      <c r="BQ791" s="269" t="s">
        <v>704</v>
      </c>
      <c r="BR791" s="269" t="s">
        <v>804</v>
      </c>
      <c r="BS791" s="269" t="s">
        <v>805</v>
      </c>
      <c r="BT791" s="269" t="s">
        <v>803</v>
      </c>
      <c r="BU791" s="269" t="s">
        <v>1649</v>
      </c>
      <c r="BV791" s="269" t="s">
        <v>1650</v>
      </c>
    </row>
    <row r="792" spans="59:74" x14ac:dyDescent="0.25">
      <c r="BG792" s="84">
        <v>680</v>
      </c>
      <c r="BH792" s="272" t="s">
        <v>10</v>
      </c>
      <c r="BI792" s="268" t="s">
        <v>3393</v>
      </c>
      <c r="BJ792" s="257" t="s">
        <v>4</v>
      </c>
      <c r="BK792" s="269" t="s">
        <v>33</v>
      </c>
      <c r="BL792" s="269" t="s">
        <v>155</v>
      </c>
      <c r="BM792" s="270" t="s">
        <v>4231</v>
      </c>
      <c r="BN792" s="269" t="s">
        <v>4232</v>
      </c>
      <c r="BO792" s="269" t="s">
        <v>4233</v>
      </c>
      <c r="BP792" s="269" t="s">
        <v>803</v>
      </c>
      <c r="BQ792" s="269" t="s">
        <v>704</v>
      </c>
      <c r="BR792" s="269" t="s">
        <v>804</v>
      </c>
      <c r="BS792" s="269" t="s">
        <v>805</v>
      </c>
      <c r="BT792" s="269" t="s">
        <v>803</v>
      </c>
      <c r="BU792" s="269" t="s">
        <v>1649</v>
      </c>
      <c r="BV792" s="269" t="s">
        <v>1650</v>
      </c>
    </row>
    <row r="793" spans="59:74" x14ac:dyDescent="0.25">
      <c r="BG793" s="84">
        <v>681</v>
      </c>
      <c r="BH793" s="272" t="s">
        <v>10</v>
      </c>
      <c r="BI793" s="268" t="s">
        <v>3393</v>
      </c>
      <c r="BJ793" s="257" t="s">
        <v>1</v>
      </c>
      <c r="BK793" s="269" t="s">
        <v>160</v>
      </c>
      <c r="BL793" s="269" t="s">
        <v>109</v>
      </c>
      <c r="BM793" s="270" t="s">
        <v>4234</v>
      </c>
      <c r="BN793" s="269" t="s">
        <v>4235</v>
      </c>
      <c r="BO793" s="269" t="s">
        <v>4236</v>
      </c>
      <c r="BP793" s="269" t="s">
        <v>806</v>
      </c>
      <c r="BQ793" s="269" t="s">
        <v>709</v>
      </c>
      <c r="BR793" s="269" t="s">
        <v>807</v>
      </c>
      <c r="BS793" s="269" t="s">
        <v>808</v>
      </c>
      <c r="BT793" s="269" t="s">
        <v>806</v>
      </c>
      <c r="BU793" s="269" t="s">
        <v>1651</v>
      </c>
      <c r="BV793" s="269" t="s">
        <v>1652</v>
      </c>
    </row>
    <row r="794" spans="59:74" x14ac:dyDescent="0.25">
      <c r="BG794" s="84">
        <v>682</v>
      </c>
      <c r="BH794" s="272" t="s">
        <v>10</v>
      </c>
      <c r="BI794" s="268" t="s">
        <v>3393</v>
      </c>
      <c r="BJ794" s="257" t="s">
        <v>1</v>
      </c>
      <c r="BK794" s="269" t="s">
        <v>160</v>
      </c>
      <c r="BL794" s="269" t="s">
        <v>109</v>
      </c>
      <c r="BM794" s="270" t="s">
        <v>4237</v>
      </c>
      <c r="BN794" s="269" t="s">
        <v>4238</v>
      </c>
      <c r="BO794" s="269" t="s">
        <v>4239</v>
      </c>
      <c r="BP794" s="269" t="s">
        <v>806</v>
      </c>
      <c r="BQ794" s="269" t="s">
        <v>709</v>
      </c>
      <c r="BR794" s="269" t="s">
        <v>807</v>
      </c>
      <c r="BS794" s="269" t="s">
        <v>808</v>
      </c>
      <c r="BT794" s="269" t="s">
        <v>806</v>
      </c>
      <c r="BU794" s="269" t="s">
        <v>1651</v>
      </c>
      <c r="BV794" s="269" t="s">
        <v>1652</v>
      </c>
    </row>
    <row r="795" spans="59:74" x14ac:dyDescent="0.25">
      <c r="BG795" s="84">
        <v>683</v>
      </c>
      <c r="BH795" s="272" t="s">
        <v>10</v>
      </c>
      <c r="BI795" s="268" t="s">
        <v>3393</v>
      </c>
      <c r="BJ795" s="257" t="s">
        <v>1</v>
      </c>
      <c r="BK795" s="269" t="s">
        <v>160</v>
      </c>
      <c r="BL795" s="269" t="s">
        <v>109</v>
      </c>
      <c r="BM795" s="270" t="s">
        <v>4240</v>
      </c>
      <c r="BN795" s="269" t="s">
        <v>4241</v>
      </c>
      <c r="BO795" s="269" t="s">
        <v>4242</v>
      </c>
      <c r="BP795" s="269" t="s">
        <v>806</v>
      </c>
      <c r="BQ795" s="269" t="s">
        <v>709</v>
      </c>
      <c r="BR795" s="269" t="s">
        <v>807</v>
      </c>
      <c r="BS795" s="269" t="s">
        <v>808</v>
      </c>
      <c r="BT795" s="269" t="s">
        <v>806</v>
      </c>
      <c r="BU795" s="269" t="s">
        <v>1651</v>
      </c>
      <c r="BV795" s="269" t="s">
        <v>1652</v>
      </c>
    </row>
    <row r="796" spans="59:74" x14ac:dyDescent="0.25">
      <c r="BG796" s="84">
        <v>684</v>
      </c>
      <c r="BH796" s="272" t="s">
        <v>10</v>
      </c>
      <c r="BI796" s="268" t="s">
        <v>3393</v>
      </c>
      <c r="BJ796" s="257" t="s">
        <v>1</v>
      </c>
      <c r="BK796" s="269" t="s">
        <v>160</v>
      </c>
      <c r="BL796" s="269" t="s">
        <v>109</v>
      </c>
      <c r="BM796" s="270" t="s">
        <v>4243</v>
      </c>
      <c r="BN796" s="269" t="s">
        <v>4244</v>
      </c>
      <c r="BO796" s="269" t="s">
        <v>4245</v>
      </c>
      <c r="BP796" s="269" t="s">
        <v>806</v>
      </c>
      <c r="BQ796" s="269" t="s">
        <v>709</v>
      </c>
      <c r="BR796" s="269" t="s">
        <v>807</v>
      </c>
      <c r="BS796" s="269" t="s">
        <v>808</v>
      </c>
      <c r="BT796" s="269" t="s">
        <v>806</v>
      </c>
      <c r="BU796" s="269" t="s">
        <v>1651</v>
      </c>
      <c r="BV796" s="269" t="s">
        <v>1652</v>
      </c>
    </row>
    <row r="797" spans="59:74" x14ac:dyDescent="0.25">
      <c r="BG797" s="84">
        <v>685</v>
      </c>
      <c r="BH797" s="272" t="s">
        <v>10</v>
      </c>
      <c r="BI797" s="268" t="s">
        <v>3393</v>
      </c>
      <c r="BJ797" s="257" t="s">
        <v>1</v>
      </c>
      <c r="BK797" s="269" t="s">
        <v>160</v>
      </c>
      <c r="BL797" s="269" t="s">
        <v>109</v>
      </c>
      <c r="BM797" s="270" t="s">
        <v>4246</v>
      </c>
      <c r="BN797" s="269" t="s">
        <v>4247</v>
      </c>
      <c r="BO797" s="269" t="s">
        <v>4248</v>
      </c>
      <c r="BP797" s="269" t="s">
        <v>806</v>
      </c>
      <c r="BQ797" s="269" t="s">
        <v>709</v>
      </c>
      <c r="BR797" s="269" t="s">
        <v>807</v>
      </c>
      <c r="BS797" s="269" t="s">
        <v>808</v>
      </c>
      <c r="BT797" s="269" t="s">
        <v>806</v>
      </c>
      <c r="BU797" s="269" t="s">
        <v>1651</v>
      </c>
      <c r="BV797" s="269" t="s">
        <v>1652</v>
      </c>
    </row>
    <row r="798" spans="59:74" x14ac:dyDescent="0.25">
      <c r="BG798" s="84">
        <v>686</v>
      </c>
      <c r="BH798" s="272" t="s">
        <v>10</v>
      </c>
      <c r="BI798" s="268" t="s">
        <v>3393</v>
      </c>
      <c r="BJ798" s="257" t="s">
        <v>1</v>
      </c>
      <c r="BK798" s="269" t="s">
        <v>160</v>
      </c>
      <c r="BL798" s="269" t="s">
        <v>109</v>
      </c>
      <c r="BM798" s="270" t="s">
        <v>4249</v>
      </c>
      <c r="BN798" s="269" t="s">
        <v>4250</v>
      </c>
      <c r="BO798" s="269" t="s">
        <v>4251</v>
      </c>
      <c r="BP798" s="269" t="s">
        <v>806</v>
      </c>
      <c r="BQ798" s="269" t="s">
        <v>709</v>
      </c>
      <c r="BR798" s="269" t="s">
        <v>807</v>
      </c>
      <c r="BS798" s="269" t="s">
        <v>808</v>
      </c>
      <c r="BT798" s="269" t="s">
        <v>806</v>
      </c>
      <c r="BU798" s="269" t="s">
        <v>1651</v>
      </c>
      <c r="BV798" s="269" t="s">
        <v>1652</v>
      </c>
    </row>
    <row r="799" spans="59:74" x14ac:dyDescent="0.25">
      <c r="BG799" s="84">
        <v>687</v>
      </c>
      <c r="BH799" s="272" t="s">
        <v>10</v>
      </c>
      <c r="BI799" s="268" t="s">
        <v>3393</v>
      </c>
      <c r="BJ799" s="257" t="s">
        <v>1</v>
      </c>
      <c r="BK799" s="269" t="s">
        <v>160</v>
      </c>
      <c r="BL799" s="269" t="s">
        <v>109</v>
      </c>
      <c r="BM799" s="270" t="s">
        <v>4252</v>
      </c>
      <c r="BN799" s="269" t="s">
        <v>4253</v>
      </c>
      <c r="BO799" s="269" t="s">
        <v>4254</v>
      </c>
      <c r="BP799" s="269" t="s">
        <v>806</v>
      </c>
      <c r="BQ799" s="269" t="s">
        <v>709</v>
      </c>
      <c r="BR799" s="269" t="s">
        <v>807</v>
      </c>
      <c r="BS799" s="269" t="s">
        <v>808</v>
      </c>
      <c r="BT799" s="269" t="s">
        <v>806</v>
      </c>
      <c r="BU799" s="269" t="s">
        <v>1651</v>
      </c>
      <c r="BV799" s="269" t="s">
        <v>1652</v>
      </c>
    </row>
    <row r="800" spans="59:74" x14ac:dyDescent="0.25">
      <c r="BG800" s="84">
        <v>688</v>
      </c>
      <c r="BH800" s="272" t="s">
        <v>10</v>
      </c>
      <c r="BI800" s="268" t="s">
        <v>3393</v>
      </c>
      <c r="BJ800" s="257" t="s">
        <v>1</v>
      </c>
      <c r="BK800" s="269" t="s">
        <v>160</v>
      </c>
      <c r="BL800" s="269" t="s">
        <v>109</v>
      </c>
      <c r="BM800" s="270" t="s">
        <v>4255</v>
      </c>
      <c r="BN800" s="269" t="s">
        <v>4256</v>
      </c>
      <c r="BO800" s="269" t="s">
        <v>4257</v>
      </c>
      <c r="BP800" s="269" t="s">
        <v>806</v>
      </c>
      <c r="BQ800" s="269" t="s">
        <v>709</v>
      </c>
      <c r="BR800" s="269" t="s">
        <v>807</v>
      </c>
      <c r="BS800" s="269" t="s">
        <v>808</v>
      </c>
      <c r="BT800" s="269" t="s">
        <v>806</v>
      </c>
      <c r="BU800" s="269" t="s">
        <v>1651</v>
      </c>
      <c r="BV800" s="269" t="s">
        <v>1652</v>
      </c>
    </row>
    <row r="801" spans="59:74" x14ac:dyDescent="0.25">
      <c r="BG801" s="84">
        <v>689</v>
      </c>
      <c r="BH801" s="272" t="s">
        <v>10</v>
      </c>
      <c r="BI801" s="268" t="s">
        <v>3393</v>
      </c>
      <c r="BJ801" s="257" t="s">
        <v>1</v>
      </c>
      <c r="BK801" s="269" t="s">
        <v>160</v>
      </c>
      <c r="BL801" s="269" t="s">
        <v>109</v>
      </c>
      <c r="BM801" s="270" t="s">
        <v>4258</v>
      </c>
      <c r="BN801" s="269" t="s">
        <v>4259</v>
      </c>
      <c r="BO801" s="269" t="s">
        <v>4260</v>
      </c>
      <c r="BP801" s="269" t="s">
        <v>806</v>
      </c>
      <c r="BQ801" s="269" t="s">
        <v>709</v>
      </c>
      <c r="BR801" s="269" t="s">
        <v>807</v>
      </c>
      <c r="BS801" s="269" t="s">
        <v>808</v>
      </c>
      <c r="BT801" s="269" t="s">
        <v>806</v>
      </c>
      <c r="BU801" s="269" t="s">
        <v>1651</v>
      </c>
      <c r="BV801" s="269" t="s">
        <v>1652</v>
      </c>
    </row>
    <row r="802" spans="59:74" x14ac:dyDescent="0.25">
      <c r="BG802" s="84">
        <v>690</v>
      </c>
      <c r="BH802" s="272" t="s">
        <v>10</v>
      </c>
      <c r="BI802" s="268" t="s">
        <v>3393</v>
      </c>
      <c r="BJ802" s="257" t="s">
        <v>1</v>
      </c>
      <c r="BK802" s="269" t="s">
        <v>160</v>
      </c>
      <c r="BL802" s="269" t="s">
        <v>109</v>
      </c>
      <c r="BM802" s="270" t="s">
        <v>4261</v>
      </c>
      <c r="BN802" s="269" t="s">
        <v>4262</v>
      </c>
      <c r="BO802" s="269" t="s">
        <v>4263</v>
      </c>
      <c r="BP802" s="269" t="s">
        <v>806</v>
      </c>
      <c r="BQ802" s="269" t="s">
        <v>709</v>
      </c>
      <c r="BR802" s="269" t="s">
        <v>807</v>
      </c>
      <c r="BS802" s="269" t="s">
        <v>808</v>
      </c>
      <c r="BT802" s="269" t="s">
        <v>806</v>
      </c>
      <c r="BU802" s="269" t="s">
        <v>1651</v>
      </c>
      <c r="BV802" s="269" t="s">
        <v>1652</v>
      </c>
    </row>
    <row r="803" spans="59:74" x14ac:dyDescent="0.25">
      <c r="BG803" s="84">
        <v>691</v>
      </c>
      <c r="BH803" s="272" t="s">
        <v>10</v>
      </c>
      <c r="BI803" s="268" t="s">
        <v>3393</v>
      </c>
      <c r="BJ803" s="257" t="s">
        <v>4</v>
      </c>
      <c r="BK803" s="269" t="s">
        <v>160</v>
      </c>
      <c r="BL803" s="269" t="s">
        <v>109</v>
      </c>
      <c r="BM803" s="270" t="s">
        <v>4264</v>
      </c>
      <c r="BN803" s="269" t="s">
        <v>4265</v>
      </c>
      <c r="BO803" s="269" t="s">
        <v>4266</v>
      </c>
      <c r="BP803" s="269" t="s">
        <v>806</v>
      </c>
      <c r="BQ803" s="269" t="s">
        <v>709</v>
      </c>
      <c r="BR803" s="269" t="s">
        <v>807</v>
      </c>
      <c r="BS803" s="269" t="s">
        <v>808</v>
      </c>
      <c r="BT803" s="269" t="s">
        <v>806</v>
      </c>
      <c r="BU803" s="269" t="s">
        <v>1651</v>
      </c>
      <c r="BV803" s="269" t="s">
        <v>1652</v>
      </c>
    </row>
    <row r="804" spans="59:74" x14ac:dyDescent="0.25">
      <c r="BG804" s="84">
        <v>692</v>
      </c>
      <c r="BH804" s="272" t="s">
        <v>10</v>
      </c>
      <c r="BI804" s="268" t="s">
        <v>3393</v>
      </c>
      <c r="BJ804" s="257" t="s">
        <v>4</v>
      </c>
      <c r="BK804" s="269" t="s">
        <v>160</v>
      </c>
      <c r="BL804" s="269" t="s">
        <v>109</v>
      </c>
      <c r="BM804" s="270" t="s">
        <v>4267</v>
      </c>
      <c r="BN804" s="269" t="s">
        <v>4268</v>
      </c>
      <c r="BO804" s="269" t="s">
        <v>4269</v>
      </c>
      <c r="BP804" s="269" t="s">
        <v>806</v>
      </c>
      <c r="BQ804" s="269" t="s">
        <v>709</v>
      </c>
      <c r="BR804" s="269" t="s">
        <v>807</v>
      </c>
      <c r="BS804" s="269" t="s">
        <v>808</v>
      </c>
      <c r="BT804" s="269" t="s">
        <v>806</v>
      </c>
      <c r="BU804" s="269" t="s">
        <v>1651</v>
      </c>
      <c r="BV804" s="269" t="s">
        <v>1652</v>
      </c>
    </row>
    <row r="805" spans="59:74" x14ac:dyDescent="0.25">
      <c r="BG805" s="84">
        <v>693</v>
      </c>
      <c r="BH805" s="272" t="s">
        <v>10</v>
      </c>
      <c r="BI805" s="268" t="s">
        <v>3393</v>
      </c>
      <c r="BJ805" s="257" t="s">
        <v>4</v>
      </c>
      <c r="BK805" s="269" t="s">
        <v>160</v>
      </c>
      <c r="BL805" s="269" t="s">
        <v>109</v>
      </c>
      <c r="BM805" s="270" t="s">
        <v>4270</v>
      </c>
      <c r="BN805" s="269" t="s">
        <v>4271</v>
      </c>
      <c r="BO805" s="269" t="s">
        <v>4272</v>
      </c>
      <c r="BP805" s="269" t="s">
        <v>806</v>
      </c>
      <c r="BQ805" s="269" t="s">
        <v>709</v>
      </c>
      <c r="BR805" s="269" t="s">
        <v>807</v>
      </c>
      <c r="BS805" s="269" t="s">
        <v>808</v>
      </c>
      <c r="BT805" s="269" t="s">
        <v>806</v>
      </c>
      <c r="BU805" s="269" t="s">
        <v>1651</v>
      </c>
      <c r="BV805" s="269" t="s">
        <v>1652</v>
      </c>
    </row>
    <row r="806" spans="59:74" x14ac:dyDescent="0.25">
      <c r="BG806" s="84">
        <v>694</v>
      </c>
      <c r="BH806" s="272" t="s">
        <v>10</v>
      </c>
      <c r="BI806" s="268" t="s">
        <v>3393</v>
      </c>
      <c r="BJ806" s="257" t="s">
        <v>4</v>
      </c>
      <c r="BK806" s="269" t="s">
        <v>160</v>
      </c>
      <c r="BL806" s="269" t="s">
        <v>109</v>
      </c>
      <c r="BM806" s="270" t="s">
        <v>4273</v>
      </c>
      <c r="BN806" s="269" t="s">
        <v>4274</v>
      </c>
      <c r="BO806" s="269" t="s">
        <v>4275</v>
      </c>
      <c r="BP806" s="269" t="s">
        <v>806</v>
      </c>
      <c r="BQ806" s="269" t="s">
        <v>709</v>
      </c>
      <c r="BR806" s="269" t="s">
        <v>807</v>
      </c>
      <c r="BS806" s="269" t="s">
        <v>808</v>
      </c>
      <c r="BT806" s="269" t="s">
        <v>806</v>
      </c>
      <c r="BU806" s="269" t="s">
        <v>1651</v>
      </c>
      <c r="BV806" s="269" t="s">
        <v>1652</v>
      </c>
    </row>
    <row r="807" spans="59:74" x14ac:dyDescent="0.25">
      <c r="BG807" s="84">
        <v>695</v>
      </c>
      <c r="BH807" s="272" t="s">
        <v>10</v>
      </c>
      <c r="BI807" s="268" t="s">
        <v>3393</v>
      </c>
      <c r="BJ807" s="257" t="s">
        <v>4</v>
      </c>
      <c r="BK807" s="269" t="s">
        <v>160</v>
      </c>
      <c r="BL807" s="269" t="s">
        <v>109</v>
      </c>
      <c r="BM807" s="270" t="s">
        <v>4276</v>
      </c>
      <c r="BN807" s="269" t="s">
        <v>4277</v>
      </c>
      <c r="BO807" s="269" t="s">
        <v>4278</v>
      </c>
      <c r="BP807" s="269" t="s">
        <v>806</v>
      </c>
      <c r="BQ807" s="269" t="s">
        <v>709</v>
      </c>
      <c r="BR807" s="269" t="s">
        <v>807</v>
      </c>
      <c r="BS807" s="269" t="s">
        <v>808</v>
      </c>
      <c r="BT807" s="269" t="s">
        <v>806</v>
      </c>
      <c r="BU807" s="269" t="s">
        <v>1651</v>
      </c>
      <c r="BV807" s="269" t="s">
        <v>1652</v>
      </c>
    </row>
    <row r="808" spans="59:74" x14ac:dyDescent="0.25">
      <c r="BG808" s="84">
        <v>696</v>
      </c>
      <c r="BH808" s="272" t="s">
        <v>10</v>
      </c>
      <c r="BI808" s="268" t="s">
        <v>3393</v>
      </c>
      <c r="BJ808" s="257" t="s">
        <v>4</v>
      </c>
      <c r="BK808" s="269" t="s">
        <v>160</v>
      </c>
      <c r="BL808" s="269" t="s">
        <v>109</v>
      </c>
      <c r="BM808" s="270" t="s">
        <v>4279</v>
      </c>
      <c r="BN808" s="269" t="s">
        <v>4280</v>
      </c>
      <c r="BO808" s="269" t="s">
        <v>4281</v>
      </c>
      <c r="BP808" s="269" t="s">
        <v>806</v>
      </c>
      <c r="BQ808" s="269" t="s">
        <v>709</v>
      </c>
      <c r="BR808" s="269" t="s">
        <v>807</v>
      </c>
      <c r="BS808" s="269" t="s">
        <v>808</v>
      </c>
      <c r="BT808" s="269" t="s">
        <v>806</v>
      </c>
      <c r="BU808" s="269" t="s">
        <v>1651</v>
      </c>
      <c r="BV808" s="269" t="s">
        <v>1652</v>
      </c>
    </row>
    <row r="809" spans="59:74" x14ac:dyDescent="0.25">
      <c r="BG809" s="84">
        <v>697</v>
      </c>
      <c r="BH809" s="272" t="s">
        <v>10</v>
      </c>
      <c r="BI809" s="268" t="s">
        <v>3393</v>
      </c>
      <c r="BJ809" s="257" t="s">
        <v>4</v>
      </c>
      <c r="BK809" s="269" t="s">
        <v>160</v>
      </c>
      <c r="BL809" s="269" t="s">
        <v>109</v>
      </c>
      <c r="BM809" s="270" t="s">
        <v>4282</v>
      </c>
      <c r="BN809" s="269" t="s">
        <v>4283</v>
      </c>
      <c r="BO809" s="269" t="s">
        <v>4284</v>
      </c>
      <c r="BP809" s="269" t="s">
        <v>806</v>
      </c>
      <c r="BQ809" s="269" t="s">
        <v>709</v>
      </c>
      <c r="BR809" s="269" t="s">
        <v>807</v>
      </c>
      <c r="BS809" s="269" t="s">
        <v>808</v>
      </c>
      <c r="BT809" s="269" t="s">
        <v>806</v>
      </c>
      <c r="BU809" s="269" t="s">
        <v>1651</v>
      </c>
      <c r="BV809" s="269" t="s">
        <v>1652</v>
      </c>
    </row>
    <row r="810" spans="59:74" x14ac:dyDescent="0.25">
      <c r="BG810" s="84">
        <v>698</v>
      </c>
      <c r="BH810" s="272" t="s">
        <v>10</v>
      </c>
      <c r="BI810" s="268" t="s">
        <v>3393</v>
      </c>
      <c r="BJ810" s="257" t="s">
        <v>4</v>
      </c>
      <c r="BK810" s="269" t="s">
        <v>160</v>
      </c>
      <c r="BL810" s="269" t="s">
        <v>109</v>
      </c>
      <c r="BM810" s="270" t="s">
        <v>4285</v>
      </c>
      <c r="BN810" s="269" t="s">
        <v>4286</v>
      </c>
      <c r="BO810" s="269" t="s">
        <v>4287</v>
      </c>
      <c r="BP810" s="269" t="s">
        <v>806</v>
      </c>
      <c r="BQ810" s="269" t="s">
        <v>709</v>
      </c>
      <c r="BR810" s="269" t="s">
        <v>807</v>
      </c>
      <c r="BS810" s="269" t="s">
        <v>808</v>
      </c>
      <c r="BT810" s="269" t="s">
        <v>806</v>
      </c>
      <c r="BU810" s="269" t="s">
        <v>1651</v>
      </c>
      <c r="BV810" s="269" t="s">
        <v>1652</v>
      </c>
    </row>
    <row r="811" spans="59:74" x14ac:dyDescent="0.25">
      <c r="BG811" s="84">
        <v>699</v>
      </c>
      <c r="BH811" s="272" t="s">
        <v>10</v>
      </c>
      <c r="BI811" s="268" t="s">
        <v>3393</v>
      </c>
      <c r="BJ811" s="257" t="s">
        <v>4</v>
      </c>
      <c r="BK811" s="269" t="s">
        <v>160</v>
      </c>
      <c r="BL811" s="269" t="s">
        <v>109</v>
      </c>
      <c r="BM811" s="270" t="s">
        <v>4288</v>
      </c>
      <c r="BN811" s="269" t="s">
        <v>4289</v>
      </c>
      <c r="BO811" s="269" t="s">
        <v>4290</v>
      </c>
      <c r="BP811" s="269" t="s">
        <v>806</v>
      </c>
      <c r="BQ811" s="269" t="s">
        <v>709</v>
      </c>
      <c r="BR811" s="269" t="s">
        <v>807</v>
      </c>
      <c r="BS811" s="269" t="s">
        <v>808</v>
      </c>
      <c r="BT811" s="269" t="s">
        <v>806</v>
      </c>
      <c r="BU811" s="269" t="s">
        <v>1651</v>
      </c>
      <c r="BV811" s="269" t="s">
        <v>1652</v>
      </c>
    </row>
    <row r="812" spans="59:74" x14ac:dyDescent="0.25">
      <c r="BG812" s="84">
        <v>700</v>
      </c>
      <c r="BH812" s="272" t="s">
        <v>10</v>
      </c>
      <c r="BI812" s="268" t="s">
        <v>3393</v>
      </c>
      <c r="BJ812" s="257" t="s">
        <v>4</v>
      </c>
      <c r="BK812" s="269" t="s">
        <v>160</v>
      </c>
      <c r="BL812" s="269" t="s">
        <v>109</v>
      </c>
      <c r="BM812" s="270" t="s">
        <v>4291</v>
      </c>
      <c r="BN812" s="269" t="s">
        <v>4292</v>
      </c>
      <c r="BO812" s="269" t="s">
        <v>4293</v>
      </c>
      <c r="BP812" s="269" t="s">
        <v>806</v>
      </c>
      <c r="BQ812" s="269" t="s">
        <v>709</v>
      </c>
      <c r="BR812" s="269" t="s">
        <v>807</v>
      </c>
      <c r="BS812" s="269" t="s">
        <v>808</v>
      </c>
      <c r="BT812" s="269" t="s">
        <v>806</v>
      </c>
      <c r="BU812" s="269" t="s">
        <v>1651</v>
      </c>
      <c r="BV812" s="269" t="s">
        <v>1652</v>
      </c>
    </row>
    <row r="813" spans="59:74" x14ac:dyDescent="0.25">
      <c r="BG813" s="84">
        <v>701</v>
      </c>
      <c r="BH813" s="272" t="s">
        <v>10</v>
      </c>
      <c r="BI813" s="268" t="s">
        <v>3393</v>
      </c>
      <c r="BJ813" s="257" t="s">
        <v>1</v>
      </c>
      <c r="BK813" s="269" t="s">
        <v>161</v>
      </c>
      <c r="BL813" s="269" t="s">
        <v>130</v>
      </c>
      <c r="BM813" s="270" t="s">
        <v>4294</v>
      </c>
      <c r="BN813" s="269" t="s">
        <v>4295</v>
      </c>
      <c r="BO813" s="269" t="s">
        <v>4296</v>
      </c>
      <c r="BP813" s="269" t="s">
        <v>809</v>
      </c>
      <c r="BQ813" s="269" t="s">
        <v>715</v>
      </c>
      <c r="BR813" s="269" t="s">
        <v>810</v>
      </c>
      <c r="BS813" s="269" t="s">
        <v>811</v>
      </c>
      <c r="BT813" s="269" t="s">
        <v>809</v>
      </c>
      <c r="BU813" s="269" t="s">
        <v>1653</v>
      </c>
      <c r="BV813" s="269" t="s">
        <v>1654</v>
      </c>
    </row>
    <row r="814" spans="59:74" x14ac:dyDescent="0.25">
      <c r="BG814" s="84">
        <v>702</v>
      </c>
      <c r="BH814" s="272" t="s">
        <v>10</v>
      </c>
      <c r="BI814" s="268" t="s">
        <v>3393</v>
      </c>
      <c r="BJ814" s="257" t="s">
        <v>1</v>
      </c>
      <c r="BK814" s="269" t="s">
        <v>161</v>
      </c>
      <c r="BL814" s="269" t="s">
        <v>130</v>
      </c>
      <c r="BM814" s="270" t="s">
        <v>4297</v>
      </c>
      <c r="BN814" s="269" t="s">
        <v>4298</v>
      </c>
      <c r="BO814" s="269" t="s">
        <v>4299</v>
      </c>
      <c r="BP814" s="269" t="s">
        <v>809</v>
      </c>
      <c r="BQ814" s="269" t="s">
        <v>715</v>
      </c>
      <c r="BR814" s="269" t="s">
        <v>810</v>
      </c>
      <c r="BS814" s="269" t="s">
        <v>811</v>
      </c>
      <c r="BT814" s="269" t="s">
        <v>809</v>
      </c>
      <c r="BU814" s="269" t="s">
        <v>1653</v>
      </c>
      <c r="BV814" s="269" t="s">
        <v>1654</v>
      </c>
    </row>
    <row r="815" spans="59:74" x14ac:dyDescent="0.25">
      <c r="BG815" s="84">
        <v>703</v>
      </c>
      <c r="BH815" s="272" t="s">
        <v>10</v>
      </c>
      <c r="BI815" s="268" t="s">
        <v>3393</v>
      </c>
      <c r="BJ815" s="257" t="s">
        <v>1</v>
      </c>
      <c r="BK815" s="269" t="s">
        <v>161</v>
      </c>
      <c r="BL815" s="269" t="s">
        <v>130</v>
      </c>
      <c r="BM815" s="270" t="s">
        <v>4300</v>
      </c>
      <c r="BN815" s="269" t="s">
        <v>4301</v>
      </c>
      <c r="BO815" s="269" t="s">
        <v>4302</v>
      </c>
      <c r="BP815" s="269" t="s">
        <v>809</v>
      </c>
      <c r="BQ815" s="269" t="s">
        <v>715</v>
      </c>
      <c r="BR815" s="269" t="s">
        <v>810</v>
      </c>
      <c r="BS815" s="269" t="s">
        <v>811</v>
      </c>
      <c r="BT815" s="269" t="s">
        <v>809</v>
      </c>
      <c r="BU815" s="269" t="s">
        <v>1653</v>
      </c>
      <c r="BV815" s="269" t="s">
        <v>1654</v>
      </c>
    </row>
    <row r="816" spans="59:74" x14ac:dyDescent="0.25">
      <c r="BG816" s="84">
        <v>704</v>
      </c>
      <c r="BH816" s="272" t="s">
        <v>10</v>
      </c>
      <c r="BI816" s="268" t="s">
        <v>3393</v>
      </c>
      <c r="BJ816" s="257" t="s">
        <v>1</v>
      </c>
      <c r="BK816" s="269" t="s">
        <v>161</v>
      </c>
      <c r="BL816" s="269" t="s">
        <v>130</v>
      </c>
      <c r="BM816" s="270" t="s">
        <v>4303</v>
      </c>
      <c r="BN816" s="269" t="s">
        <v>4304</v>
      </c>
      <c r="BO816" s="269" t="s">
        <v>4305</v>
      </c>
      <c r="BP816" s="269" t="s">
        <v>809</v>
      </c>
      <c r="BQ816" s="269" t="s">
        <v>715</v>
      </c>
      <c r="BR816" s="269" t="s">
        <v>810</v>
      </c>
      <c r="BS816" s="269" t="s">
        <v>811</v>
      </c>
      <c r="BT816" s="269" t="s">
        <v>809</v>
      </c>
      <c r="BU816" s="269" t="s">
        <v>1653</v>
      </c>
      <c r="BV816" s="269" t="s">
        <v>1654</v>
      </c>
    </row>
    <row r="817" spans="59:74" x14ac:dyDescent="0.25">
      <c r="BG817" s="84">
        <v>705</v>
      </c>
      <c r="BH817" s="272" t="s">
        <v>10</v>
      </c>
      <c r="BI817" s="268" t="s">
        <v>3393</v>
      </c>
      <c r="BJ817" s="257" t="s">
        <v>1</v>
      </c>
      <c r="BK817" s="269" t="s">
        <v>161</v>
      </c>
      <c r="BL817" s="269" t="s">
        <v>130</v>
      </c>
      <c r="BM817" s="270" t="s">
        <v>4306</v>
      </c>
      <c r="BN817" s="269" t="s">
        <v>4307</v>
      </c>
      <c r="BO817" s="269" t="s">
        <v>4308</v>
      </c>
      <c r="BP817" s="269" t="s">
        <v>809</v>
      </c>
      <c r="BQ817" s="269" t="s">
        <v>715</v>
      </c>
      <c r="BR817" s="269" t="s">
        <v>810</v>
      </c>
      <c r="BS817" s="269" t="s">
        <v>811</v>
      </c>
      <c r="BT817" s="269" t="s">
        <v>809</v>
      </c>
      <c r="BU817" s="269" t="s">
        <v>1653</v>
      </c>
      <c r="BV817" s="269" t="s">
        <v>1654</v>
      </c>
    </row>
    <row r="818" spans="59:74" x14ac:dyDescent="0.25">
      <c r="BG818" s="84">
        <v>706</v>
      </c>
      <c r="BH818" s="272" t="s">
        <v>10</v>
      </c>
      <c r="BI818" s="268" t="s">
        <v>3393</v>
      </c>
      <c r="BJ818" s="257" t="s">
        <v>1</v>
      </c>
      <c r="BK818" s="269" t="s">
        <v>161</v>
      </c>
      <c r="BL818" s="269" t="s">
        <v>130</v>
      </c>
      <c r="BM818" s="270" t="s">
        <v>4309</v>
      </c>
      <c r="BN818" s="269" t="s">
        <v>4310</v>
      </c>
      <c r="BO818" s="269" t="s">
        <v>4311</v>
      </c>
      <c r="BP818" s="269" t="s">
        <v>809</v>
      </c>
      <c r="BQ818" s="269" t="s">
        <v>715</v>
      </c>
      <c r="BR818" s="269" t="s">
        <v>810</v>
      </c>
      <c r="BS818" s="269" t="s">
        <v>811</v>
      </c>
      <c r="BT818" s="269" t="s">
        <v>809</v>
      </c>
      <c r="BU818" s="269" t="s">
        <v>1653</v>
      </c>
      <c r="BV818" s="269" t="s">
        <v>1654</v>
      </c>
    </row>
    <row r="819" spans="59:74" x14ac:dyDescent="0.25">
      <c r="BG819" s="84">
        <v>707</v>
      </c>
      <c r="BH819" s="272" t="s">
        <v>10</v>
      </c>
      <c r="BI819" s="268" t="s">
        <v>3393</v>
      </c>
      <c r="BJ819" s="257" t="s">
        <v>1</v>
      </c>
      <c r="BK819" s="269" t="s">
        <v>161</v>
      </c>
      <c r="BL819" s="269" t="s">
        <v>130</v>
      </c>
      <c r="BM819" s="270" t="s">
        <v>4312</v>
      </c>
      <c r="BN819" s="269" t="s">
        <v>4313</v>
      </c>
      <c r="BO819" s="269" t="s">
        <v>4314</v>
      </c>
      <c r="BP819" s="269" t="s">
        <v>809</v>
      </c>
      <c r="BQ819" s="269" t="s">
        <v>715</v>
      </c>
      <c r="BR819" s="269" t="s">
        <v>810</v>
      </c>
      <c r="BS819" s="269" t="s">
        <v>811</v>
      </c>
      <c r="BT819" s="269" t="s">
        <v>809</v>
      </c>
      <c r="BU819" s="269" t="s">
        <v>1653</v>
      </c>
      <c r="BV819" s="269" t="s">
        <v>1654</v>
      </c>
    </row>
    <row r="820" spans="59:74" x14ac:dyDescent="0.25">
      <c r="BG820" s="84">
        <v>708</v>
      </c>
      <c r="BH820" s="272" t="s">
        <v>10</v>
      </c>
      <c r="BI820" s="268" t="s">
        <v>3393</v>
      </c>
      <c r="BJ820" s="257" t="s">
        <v>1</v>
      </c>
      <c r="BK820" s="269" t="s">
        <v>161</v>
      </c>
      <c r="BL820" s="269" t="s">
        <v>130</v>
      </c>
      <c r="BM820" s="270" t="s">
        <v>4315</v>
      </c>
      <c r="BN820" s="269" t="s">
        <v>4316</v>
      </c>
      <c r="BO820" s="269" t="s">
        <v>4317</v>
      </c>
      <c r="BP820" s="269" t="s">
        <v>809</v>
      </c>
      <c r="BQ820" s="269" t="s">
        <v>715</v>
      </c>
      <c r="BR820" s="269" t="s">
        <v>810</v>
      </c>
      <c r="BS820" s="269" t="s">
        <v>811</v>
      </c>
      <c r="BT820" s="269" t="s">
        <v>809</v>
      </c>
      <c r="BU820" s="269" t="s">
        <v>1653</v>
      </c>
      <c r="BV820" s="269" t="s">
        <v>1654</v>
      </c>
    </row>
    <row r="821" spans="59:74" x14ac:dyDescent="0.25">
      <c r="BG821" s="84">
        <v>709</v>
      </c>
      <c r="BH821" s="272" t="s">
        <v>10</v>
      </c>
      <c r="BI821" s="268" t="s">
        <v>3393</v>
      </c>
      <c r="BJ821" s="257" t="s">
        <v>1</v>
      </c>
      <c r="BK821" s="269" t="s">
        <v>161</v>
      </c>
      <c r="BL821" s="269" t="s">
        <v>130</v>
      </c>
      <c r="BM821" s="270" t="s">
        <v>4318</v>
      </c>
      <c r="BN821" s="269" t="s">
        <v>4319</v>
      </c>
      <c r="BO821" s="269" t="s">
        <v>4320</v>
      </c>
      <c r="BP821" s="269" t="s">
        <v>809</v>
      </c>
      <c r="BQ821" s="269" t="s">
        <v>715</v>
      </c>
      <c r="BR821" s="269" t="s">
        <v>810</v>
      </c>
      <c r="BS821" s="269" t="s">
        <v>811</v>
      </c>
      <c r="BT821" s="269" t="s">
        <v>809</v>
      </c>
      <c r="BU821" s="269" t="s">
        <v>1653</v>
      </c>
      <c r="BV821" s="269" t="s">
        <v>1654</v>
      </c>
    </row>
    <row r="822" spans="59:74" x14ac:dyDescent="0.25">
      <c r="BG822" s="84">
        <v>710</v>
      </c>
      <c r="BH822" s="272" t="s">
        <v>10</v>
      </c>
      <c r="BI822" s="268" t="s">
        <v>3393</v>
      </c>
      <c r="BJ822" s="257" t="s">
        <v>1</v>
      </c>
      <c r="BK822" s="269" t="s">
        <v>161</v>
      </c>
      <c r="BL822" s="269" t="s">
        <v>130</v>
      </c>
      <c r="BM822" s="270" t="s">
        <v>4321</v>
      </c>
      <c r="BN822" s="269" t="s">
        <v>4322</v>
      </c>
      <c r="BO822" s="269" t="s">
        <v>4323</v>
      </c>
      <c r="BP822" s="269" t="s">
        <v>809</v>
      </c>
      <c r="BQ822" s="269" t="s">
        <v>715</v>
      </c>
      <c r="BR822" s="269" t="s">
        <v>810</v>
      </c>
      <c r="BS822" s="269" t="s">
        <v>811</v>
      </c>
      <c r="BT822" s="269" t="s">
        <v>809</v>
      </c>
      <c r="BU822" s="269" t="s">
        <v>1653</v>
      </c>
      <c r="BV822" s="269" t="s">
        <v>1654</v>
      </c>
    </row>
    <row r="823" spans="59:74" x14ac:dyDescent="0.25">
      <c r="BG823" s="84">
        <v>711</v>
      </c>
      <c r="BH823" s="272" t="s">
        <v>10</v>
      </c>
      <c r="BI823" s="268" t="s">
        <v>3393</v>
      </c>
      <c r="BJ823" s="257" t="s">
        <v>4</v>
      </c>
      <c r="BK823" s="269" t="s">
        <v>161</v>
      </c>
      <c r="BL823" s="269" t="s">
        <v>130</v>
      </c>
      <c r="BM823" s="270" t="s">
        <v>4324</v>
      </c>
      <c r="BN823" s="269" t="s">
        <v>4325</v>
      </c>
      <c r="BO823" s="269" t="s">
        <v>4326</v>
      </c>
      <c r="BP823" s="269" t="s">
        <v>809</v>
      </c>
      <c r="BQ823" s="269" t="s">
        <v>715</v>
      </c>
      <c r="BR823" s="269" t="s">
        <v>810</v>
      </c>
      <c r="BS823" s="269" t="s">
        <v>811</v>
      </c>
      <c r="BT823" s="269" t="s">
        <v>809</v>
      </c>
      <c r="BU823" s="269" t="s">
        <v>1653</v>
      </c>
      <c r="BV823" s="269" t="s">
        <v>1654</v>
      </c>
    </row>
    <row r="824" spans="59:74" x14ac:dyDescent="0.25">
      <c r="BG824" s="84">
        <v>712</v>
      </c>
      <c r="BH824" s="272" t="s">
        <v>10</v>
      </c>
      <c r="BI824" s="268" t="s">
        <v>3393</v>
      </c>
      <c r="BJ824" s="257" t="s">
        <v>4</v>
      </c>
      <c r="BK824" s="269" t="s">
        <v>161</v>
      </c>
      <c r="BL824" s="269" t="s">
        <v>130</v>
      </c>
      <c r="BM824" s="270" t="s">
        <v>4327</v>
      </c>
      <c r="BN824" s="269" t="s">
        <v>4328</v>
      </c>
      <c r="BO824" s="269" t="s">
        <v>4329</v>
      </c>
      <c r="BP824" s="269" t="s">
        <v>809</v>
      </c>
      <c r="BQ824" s="269" t="s">
        <v>715</v>
      </c>
      <c r="BR824" s="269" t="s">
        <v>810</v>
      </c>
      <c r="BS824" s="269" t="s">
        <v>811</v>
      </c>
      <c r="BT824" s="269" t="s">
        <v>809</v>
      </c>
      <c r="BU824" s="269" t="s">
        <v>1653</v>
      </c>
      <c r="BV824" s="269" t="s">
        <v>1654</v>
      </c>
    </row>
    <row r="825" spans="59:74" x14ac:dyDescent="0.25">
      <c r="BG825" s="84">
        <v>713</v>
      </c>
      <c r="BH825" s="272" t="s">
        <v>10</v>
      </c>
      <c r="BI825" s="268" t="s">
        <v>3393</v>
      </c>
      <c r="BJ825" s="257" t="s">
        <v>4</v>
      </c>
      <c r="BK825" s="269" t="s">
        <v>161</v>
      </c>
      <c r="BL825" s="269" t="s">
        <v>130</v>
      </c>
      <c r="BM825" s="270" t="s">
        <v>4330</v>
      </c>
      <c r="BN825" s="269" t="s">
        <v>4331</v>
      </c>
      <c r="BO825" s="269" t="s">
        <v>4332</v>
      </c>
      <c r="BP825" s="269" t="s">
        <v>809</v>
      </c>
      <c r="BQ825" s="269" t="s">
        <v>715</v>
      </c>
      <c r="BR825" s="269" t="s">
        <v>810</v>
      </c>
      <c r="BS825" s="269" t="s">
        <v>811</v>
      </c>
      <c r="BT825" s="269" t="s">
        <v>809</v>
      </c>
      <c r="BU825" s="269" t="s">
        <v>1653</v>
      </c>
      <c r="BV825" s="269" t="s">
        <v>1654</v>
      </c>
    </row>
    <row r="826" spans="59:74" x14ac:dyDescent="0.25">
      <c r="BG826" s="84">
        <v>714</v>
      </c>
      <c r="BH826" s="272" t="s">
        <v>10</v>
      </c>
      <c r="BI826" s="268" t="s">
        <v>3393</v>
      </c>
      <c r="BJ826" s="257" t="s">
        <v>4</v>
      </c>
      <c r="BK826" s="269" t="s">
        <v>161</v>
      </c>
      <c r="BL826" s="269" t="s">
        <v>130</v>
      </c>
      <c r="BM826" s="270" t="s">
        <v>4333</v>
      </c>
      <c r="BN826" s="269" t="s">
        <v>4334</v>
      </c>
      <c r="BO826" s="269" t="s">
        <v>4335</v>
      </c>
      <c r="BP826" s="269" t="s">
        <v>809</v>
      </c>
      <c r="BQ826" s="269" t="s">
        <v>715</v>
      </c>
      <c r="BR826" s="269" t="s">
        <v>810</v>
      </c>
      <c r="BS826" s="269" t="s">
        <v>811</v>
      </c>
      <c r="BT826" s="269" t="s">
        <v>809</v>
      </c>
      <c r="BU826" s="269" t="s">
        <v>1653</v>
      </c>
      <c r="BV826" s="269" t="s">
        <v>1654</v>
      </c>
    </row>
    <row r="827" spans="59:74" x14ac:dyDescent="0.25">
      <c r="BG827" s="84">
        <v>715</v>
      </c>
      <c r="BH827" s="272" t="s">
        <v>10</v>
      </c>
      <c r="BI827" s="268" t="s">
        <v>3393</v>
      </c>
      <c r="BJ827" s="257" t="s">
        <v>4</v>
      </c>
      <c r="BK827" s="269" t="s">
        <v>161</v>
      </c>
      <c r="BL827" s="269" t="s">
        <v>130</v>
      </c>
      <c r="BM827" s="270" t="s">
        <v>4336</v>
      </c>
      <c r="BN827" s="269" t="s">
        <v>4337</v>
      </c>
      <c r="BO827" s="269" t="s">
        <v>4338</v>
      </c>
      <c r="BP827" s="269" t="s">
        <v>809</v>
      </c>
      <c r="BQ827" s="269" t="s">
        <v>715</v>
      </c>
      <c r="BR827" s="269" t="s">
        <v>810</v>
      </c>
      <c r="BS827" s="269" t="s">
        <v>811</v>
      </c>
      <c r="BT827" s="269" t="s">
        <v>809</v>
      </c>
      <c r="BU827" s="269" t="s">
        <v>1653</v>
      </c>
      <c r="BV827" s="269" t="s">
        <v>1654</v>
      </c>
    </row>
    <row r="828" spans="59:74" x14ac:dyDescent="0.25">
      <c r="BG828" s="84">
        <v>716</v>
      </c>
      <c r="BH828" s="272" t="s">
        <v>10</v>
      </c>
      <c r="BI828" s="268" t="s">
        <v>3393</v>
      </c>
      <c r="BJ828" s="257" t="s">
        <v>4</v>
      </c>
      <c r="BK828" s="269" t="s">
        <v>161</v>
      </c>
      <c r="BL828" s="269" t="s">
        <v>130</v>
      </c>
      <c r="BM828" s="270" t="s">
        <v>4339</v>
      </c>
      <c r="BN828" s="269" t="s">
        <v>4340</v>
      </c>
      <c r="BO828" s="269" t="s">
        <v>4341</v>
      </c>
      <c r="BP828" s="269" t="s">
        <v>809</v>
      </c>
      <c r="BQ828" s="269" t="s">
        <v>715</v>
      </c>
      <c r="BR828" s="269" t="s">
        <v>810</v>
      </c>
      <c r="BS828" s="269" t="s">
        <v>811</v>
      </c>
      <c r="BT828" s="269" t="s">
        <v>809</v>
      </c>
      <c r="BU828" s="269" t="s">
        <v>1653</v>
      </c>
      <c r="BV828" s="269" t="s">
        <v>1654</v>
      </c>
    </row>
    <row r="829" spans="59:74" x14ac:dyDescent="0.25">
      <c r="BG829" s="84">
        <v>717</v>
      </c>
      <c r="BH829" s="272" t="s">
        <v>10</v>
      </c>
      <c r="BI829" s="268" t="s">
        <v>3393</v>
      </c>
      <c r="BJ829" s="257" t="s">
        <v>4</v>
      </c>
      <c r="BK829" s="269" t="s">
        <v>161</v>
      </c>
      <c r="BL829" s="269" t="s">
        <v>130</v>
      </c>
      <c r="BM829" s="270" t="s">
        <v>4342</v>
      </c>
      <c r="BN829" s="269" t="s">
        <v>4343</v>
      </c>
      <c r="BO829" s="269" t="s">
        <v>4344</v>
      </c>
      <c r="BP829" s="269" t="s">
        <v>809</v>
      </c>
      <c r="BQ829" s="269" t="s">
        <v>715</v>
      </c>
      <c r="BR829" s="269" t="s">
        <v>810</v>
      </c>
      <c r="BS829" s="269" t="s">
        <v>811</v>
      </c>
      <c r="BT829" s="269" t="s">
        <v>809</v>
      </c>
      <c r="BU829" s="269" t="s">
        <v>1653</v>
      </c>
      <c r="BV829" s="269" t="s">
        <v>1654</v>
      </c>
    </row>
    <row r="830" spans="59:74" x14ac:dyDescent="0.25">
      <c r="BG830" s="84">
        <v>718</v>
      </c>
      <c r="BH830" s="272" t="s">
        <v>10</v>
      </c>
      <c r="BI830" s="268" t="s">
        <v>3393</v>
      </c>
      <c r="BJ830" s="257" t="s">
        <v>4</v>
      </c>
      <c r="BK830" s="269" t="s">
        <v>161</v>
      </c>
      <c r="BL830" s="269" t="s">
        <v>130</v>
      </c>
      <c r="BM830" s="270" t="s">
        <v>4345</v>
      </c>
      <c r="BN830" s="269" t="s">
        <v>4346</v>
      </c>
      <c r="BO830" s="269" t="s">
        <v>4347</v>
      </c>
      <c r="BP830" s="269" t="s">
        <v>809</v>
      </c>
      <c r="BQ830" s="269" t="s">
        <v>715</v>
      </c>
      <c r="BR830" s="269" t="s">
        <v>810</v>
      </c>
      <c r="BS830" s="269" t="s">
        <v>811</v>
      </c>
      <c r="BT830" s="269" t="s">
        <v>809</v>
      </c>
      <c r="BU830" s="269" t="s">
        <v>1653</v>
      </c>
      <c r="BV830" s="269" t="s">
        <v>1654</v>
      </c>
    </row>
    <row r="831" spans="59:74" x14ac:dyDescent="0.25">
      <c r="BG831" s="84">
        <v>719</v>
      </c>
      <c r="BH831" s="272" t="s">
        <v>10</v>
      </c>
      <c r="BI831" s="268" t="s">
        <v>3393</v>
      </c>
      <c r="BJ831" s="257" t="s">
        <v>4</v>
      </c>
      <c r="BK831" s="269" t="s">
        <v>161</v>
      </c>
      <c r="BL831" s="269" t="s">
        <v>130</v>
      </c>
      <c r="BM831" s="270" t="s">
        <v>4348</v>
      </c>
      <c r="BN831" s="269" t="s">
        <v>4349</v>
      </c>
      <c r="BO831" s="269" t="s">
        <v>4350</v>
      </c>
      <c r="BP831" s="269" t="s">
        <v>809</v>
      </c>
      <c r="BQ831" s="269" t="s">
        <v>715</v>
      </c>
      <c r="BR831" s="269" t="s">
        <v>810</v>
      </c>
      <c r="BS831" s="269" t="s">
        <v>811</v>
      </c>
      <c r="BT831" s="269" t="s">
        <v>809</v>
      </c>
      <c r="BU831" s="269" t="s">
        <v>1653</v>
      </c>
      <c r="BV831" s="269" t="s">
        <v>1654</v>
      </c>
    </row>
    <row r="832" spans="59:74" x14ac:dyDescent="0.25">
      <c r="BG832" s="84">
        <v>720</v>
      </c>
      <c r="BH832" s="272" t="s">
        <v>10</v>
      </c>
      <c r="BI832" s="268" t="s">
        <v>3393</v>
      </c>
      <c r="BJ832" s="257" t="s">
        <v>4</v>
      </c>
      <c r="BK832" s="269" t="s">
        <v>161</v>
      </c>
      <c r="BL832" s="269" t="s">
        <v>130</v>
      </c>
      <c r="BM832" s="270" t="s">
        <v>4351</v>
      </c>
      <c r="BN832" s="269" t="s">
        <v>4352</v>
      </c>
      <c r="BO832" s="269" t="s">
        <v>4353</v>
      </c>
      <c r="BP832" s="269" t="s">
        <v>809</v>
      </c>
      <c r="BQ832" s="269" t="s">
        <v>715</v>
      </c>
      <c r="BR832" s="269" t="s">
        <v>810</v>
      </c>
      <c r="BS832" s="269" t="s">
        <v>811</v>
      </c>
      <c r="BT832" s="269" t="s">
        <v>809</v>
      </c>
      <c r="BU832" s="269" t="s">
        <v>1653</v>
      </c>
      <c r="BV832" s="269" t="s">
        <v>1654</v>
      </c>
    </row>
    <row r="833" spans="59:74" x14ac:dyDescent="0.25">
      <c r="BG833" s="84">
        <v>721</v>
      </c>
      <c r="BH833" s="272" t="s">
        <v>10</v>
      </c>
      <c r="BI833" s="268" t="s">
        <v>3393</v>
      </c>
      <c r="BJ833" s="257" t="s">
        <v>1</v>
      </c>
      <c r="BK833" s="269" t="s">
        <v>169</v>
      </c>
      <c r="BL833" s="269" t="s">
        <v>130</v>
      </c>
      <c r="BM833" s="270" t="s">
        <v>4354</v>
      </c>
      <c r="BN833" s="269" t="s">
        <v>4355</v>
      </c>
      <c r="BO833" s="269" t="s">
        <v>4356</v>
      </c>
      <c r="BP833" s="269" t="s">
        <v>812</v>
      </c>
      <c r="BQ833" s="269" t="s">
        <v>721</v>
      </c>
      <c r="BR833" s="269" t="s">
        <v>813</v>
      </c>
      <c r="BS833" s="269" t="s">
        <v>814</v>
      </c>
      <c r="BT833" s="269" t="s">
        <v>812</v>
      </c>
      <c r="BU833" s="269" t="s">
        <v>1655</v>
      </c>
      <c r="BV833" s="269" t="s">
        <v>1656</v>
      </c>
    </row>
    <row r="834" spans="59:74" x14ac:dyDescent="0.25">
      <c r="BG834" s="84">
        <v>722</v>
      </c>
      <c r="BH834" s="272" t="s">
        <v>10</v>
      </c>
      <c r="BI834" s="268" t="s">
        <v>3393</v>
      </c>
      <c r="BJ834" s="257" t="s">
        <v>1</v>
      </c>
      <c r="BK834" s="269" t="s">
        <v>169</v>
      </c>
      <c r="BL834" s="269" t="s">
        <v>130</v>
      </c>
      <c r="BM834" s="270" t="s">
        <v>4357</v>
      </c>
      <c r="BN834" s="269" t="s">
        <v>4358</v>
      </c>
      <c r="BO834" s="269" t="s">
        <v>4359</v>
      </c>
      <c r="BP834" s="269" t="s">
        <v>812</v>
      </c>
      <c r="BQ834" s="269" t="s">
        <v>721</v>
      </c>
      <c r="BR834" s="269" t="s">
        <v>813</v>
      </c>
      <c r="BS834" s="269" t="s">
        <v>814</v>
      </c>
      <c r="BT834" s="269" t="s">
        <v>812</v>
      </c>
      <c r="BU834" s="269" t="s">
        <v>1655</v>
      </c>
      <c r="BV834" s="269" t="s">
        <v>1656</v>
      </c>
    </row>
    <row r="835" spans="59:74" x14ac:dyDescent="0.25">
      <c r="BG835" s="84">
        <v>723</v>
      </c>
      <c r="BH835" s="272" t="s">
        <v>10</v>
      </c>
      <c r="BI835" s="268" t="s">
        <v>3393</v>
      </c>
      <c r="BJ835" s="257" t="s">
        <v>1</v>
      </c>
      <c r="BK835" s="269" t="s">
        <v>169</v>
      </c>
      <c r="BL835" s="269" t="s">
        <v>130</v>
      </c>
      <c r="BM835" s="270" t="s">
        <v>4360</v>
      </c>
      <c r="BN835" s="269" t="s">
        <v>4361</v>
      </c>
      <c r="BO835" s="269" t="s">
        <v>4362</v>
      </c>
      <c r="BP835" s="269" t="s">
        <v>812</v>
      </c>
      <c r="BQ835" s="269" t="s">
        <v>721</v>
      </c>
      <c r="BR835" s="269" t="s">
        <v>813</v>
      </c>
      <c r="BS835" s="269" t="s">
        <v>814</v>
      </c>
      <c r="BT835" s="269" t="s">
        <v>812</v>
      </c>
      <c r="BU835" s="269" t="s">
        <v>1655</v>
      </c>
      <c r="BV835" s="269" t="s">
        <v>1656</v>
      </c>
    </row>
    <row r="836" spans="59:74" x14ac:dyDescent="0.25">
      <c r="BG836" s="84">
        <v>724</v>
      </c>
      <c r="BH836" s="272" t="s">
        <v>10</v>
      </c>
      <c r="BI836" s="268" t="s">
        <v>3393</v>
      </c>
      <c r="BJ836" s="257" t="s">
        <v>1</v>
      </c>
      <c r="BK836" s="269" t="s">
        <v>169</v>
      </c>
      <c r="BL836" s="269" t="s">
        <v>130</v>
      </c>
      <c r="BM836" s="270" t="s">
        <v>4363</v>
      </c>
      <c r="BN836" s="269" t="s">
        <v>4364</v>
      </c>
      <c r="BO836" s="269" t="s">
        <v>4365</v>
      </c>
      <c r="BP836" s="269" t="s">
        <v>812</v>
      </c>
      <c r="BQ836" s="269" t="s">
        <v>721</v>
      </c>
      <c r="BR836" s="269" t="s">
        <v>813</v>
      </c>
      <c r="BS836" s="269" t="s">
        <v>814</v>
      </c>
      <c r="BT836" s="269" t="s">
        <v>812</v>
      </c>
      <c r="BU836" s="269" t="s">
        <v>1655</v>
      </c>
      <c r="BV836" s="269" t="s">
        <v>1656</v>
      </c>
    </row>
    <row r="837" spans="59:74" x14ac:dyDescent="0.25">
      <c r="BG837" s="84">
        <v>725</v>
      </c>
      <c r="BH837" s="272" t="s">
        <v>10</v>
      </c>
      <c r="BI837" s="268" t="s">
        <v>3393</v>
      </c>
      <c r="BJ837" s="257" t="s">
        <v>1</v>
      </c>
      <c r="BK837" s="269" t="s">
        <v>169</v>
      </c>
      <c r="BL837" s="269" t="s">
        <v>130</v>
      </c>
      <c r="BM837" s="270" t="s">
        <v>4366</v>
      </c>
      <c r="BN837" s="269" t="s">
        <v>4367</v>
      </c>
      <c r="BO837" s="269" t="s">
        <v>4368</v>
      </c>
      <c r="BP837" s="269" t="s">
        <v>812</v>
      </c>
      <c r="BQ837" s="269" t="s">
        <v>721</v>
      </c>
      <c r="BR837" s="269" t="s">
        <v>813</v>
      </c>
      <c r="BS837" s="269" t="s">
        <v>814</v>
      </c>
      <c r="BT837" s="269" t="s">
        <v>812</v>
      </c>
      <c r="BU837" s="269" t="s">
        <v>1655</v>
      </c>
      <c r="BV837" s="269" t="s">
        <v>1656</v>
      </c>
    </row>
    <row r="838" spans="59:74" x14ac:dyDescent="0.25">
      <c r="BG838" s="84">
        <v>726</v>
      </c>
      <c r="BH838" s="272" t="s">
        <v>10</v>
      </c>
      <c r="BI838" s="268" t="s">
        <v>3393</v>
      </c>
      <c r="BJ838" s="257" t="s">
        <v>1</v>
      </c>
      <c r="BK838" s="269" t="s">
        <v>169</v>
      </c>
      <c r="BL838" s="269" t="s">
        <v>130</v>
      </c>
      <c r="BM838" s="270" t="s">
        <v>4369</v>
      </c>
      <c r="BN838" s="269" t="s">
        <v>4370</v>
      </c>
      <c r="BO838" s="269" t="s">
        <v>4371</v>
      </c>
      <c r="BP838" s="269" t="s">
        <v>812</v>
      </c>
      <c r="BQ838" s="269" t="s">
        <v>721</v>
      </c>
      <c r="BR838" s="269" t="s">
        <v>813</v>
      </c>
      <c r="BS838" s="269" t="s">
        <v>814</v>
      </c>
      <c r="BT838" s="269" t="s">
        <v>812</v>
      </c>
      <c r="BU838" s="269" t="s">
        <v>1655</v>
      </c>
      <c r="BV838" s="269" t="s">
        <v>1656</v>
      </c>
    </row>
    <row r="839" spans="59:74" x14ac:dyDescent="0.25">
      <c r="BG839" s="84">
        <v>727</v>
      </c>
      <c r="BH839" s="272" t="s">
        <v>10</v>
      </c>
      <c r="BI839" s="268" t="s">
        <v>3393</v>
      </c>
      <c r="BJ839" s="257" t="s">
        <v>1</v>
      </c>
      <c r="BK839" s="269" t="s">
        <v>169</v>
      </c>
      <c r="BL839" s="269" t="s">
        <v>130</v>
      </c>
      <c r="BM839" s="270" t="s">
        <v>4372</v>
      </c>
      <c r="BN839" s="269" t="s">
        <v>4373</v>
      </c>
      <c r="BO839" s="269" t="s">
        <v>4374</v>
      </c>
      <c r="BP839" s="269" t="s">
        <v>812</v>
      </c>
      <c r="BQ839" s="269" t="s">
        <v>721</v>
      </c>
      <c r="BR839" s="269" t="s">
        <v>813</v>
      </c>
      <c r="BS839" s="269" t="s">
        <v>814</v>
      </c>
      <c r="BT839" s="269" t="s">
        <v>812</v>
      </c>
      <c r="BU839" s="269" t="s">
        <v>1655</v>
      </c>
      <c r="BV839" s="269" t="s">
        <v>1656</v>
      </c>
    </row>
    <row r="840" spans="59:74" x14ac:dyDescent="0.25">
      <c r="BG840" s="84">
        <v>728</v>
      </c>
      <c r="BH840" s="272" t="s">
        <v>10</v>
      </c>
      <c r="BI840" s="268" t="s">
        <v>3393</v>
      </c>
      <c r="BJ840" s="257" t="s">
        <v>1</v>
      </c>
      <c r="BK840" s="269" t="s">
        <v>169</v>
      </c>
      <c r="BL840" s="269" t="s">
        <v>130</v>
      </c>
      <c r="BM840" s="270" t="s">
        <v>4375</v>
      </c>
      <c r="BN840" s="269" t="s">
        <v>4376</v>
      </c>
      <c r="BO840" s="269" t="s">
        <v>4377</v>
      </c>
      <c r="BP840" s="269" t="s">
        <v>812</v>
      </c>
      <c r="BQ840" s="269" t="s">
        <v>721</v>
      </c>
      <c r="BR840" s="269" t="s">
        <v>813</v>
      </c>
      <c r="BS840" s="269" t="s">
        <v>814</v>
      </c>
      <c r="BT840" s="269" t="s">
        <v>812</v>
      </c>
      <c r="BU840" s="269" t="s">
        <v>1655</v>
      </c>
      <c r="BV840" s="269" t="s">
        <v>1656</v>
      </c>
    </row>
    <row r="841" spans="59:74" x14ac:dyDescent="0.25">
      <c r="BG841" s="84">
        <v>729</v>
      </c>
      <c r="BH841" s="272" t="s">
        <v>10</v>
      </c>
      <c r="BI841" s="268" t="s">
        <v>3393</v>
      </c>
      <c r="BJ841" s="257" t="s">
        <v>1</v>
      </c>
      <c r="BK841" s="269" t="s">
        <v>169</v>
      </c>
      <c r="BL841" s="269" t="s">
        <v>130</v>
      </c>
      <c r="BM841" s="270" t="s">
        <v>4378</v>
      </c>
      <c r="BN841" s="269" t="s">
        <v>4379</v>
      </c>
      <c r="BO841" s="269" t="s">
        <v>4380</v>
      </c>
      <c r="BP841" s="269" t="s">
        <v>812</v>
      </c>
      <c r="BQ841" s="269" t="s">
        <v>721</v>
      </c>
      <c r="BR841" s="269" t="s">
        <v>813</v>
      </c>
      <c r="BS841" s="269" t="s">
        <v>814</v>
      </c>
      <c r="BT841" s="269" t="s">
        <v>812</v>
      </c>
      <c r="BU841" s="269" t="s">
        <v>1655</v>
      </c>
      <c r="BV841" s="269" t="s">
        <v>1656</v>
      </c>
    </row>
    <row r="842" spans="59:74" x14ac:dyDescent="0.25">
      <c r="BG842" s="84">
        <v>730</v>
      </c>
      <c r="BH842" s="272" t="s">
        <v>10</v>
      </c>
      <c r="BI842" s="268" t="s">
        <v>3393</v>
      </c>
      <c r="BJ842" s="257" t="s">
        <v>1</v>
      </c>
      <c r="BK842" s="269" t="s">
        <v>169</v>
      </c>
      <c r="BL842" s="269" t="s">
        <v>130</v>
      </c>
      <c r="BM842" s="270" t="s">
        <v>4381</v>
      </c>
      <c r="BN842" s="269" t="s">
        <v>4382</v>
      </c>
      <c r="BO842" s="269" t="s">
        <v>4383</v>
      </c>
      <c r="BP842" s="269" t="s">
        <v>812</v>
      </c>
      <c r="BQ842" s="269" t="s">
        <v>721</v>
      </c>
      <c r="BR842" s="269" t="s">
        <v>813</v>
      </c>
      <c r="BS842" s="269" t="s">
        <v>814</v>
      </c>
      <c r="BT842" s="269" t="s">
        <v>812</v>
      </c>
      <c r="BU842" s="269" t="s">
        <v>1655</v>
      </c>
      <c r="BV842" s="269" t="s">
        <v>1656</v>
      </c>
    </row>
    <row r="843" spans="59:74" x14ac:dyDescent="0.25">
      <c r="BG843" s="84">
        <v>731</v>
      </c>
      <c r="BH843" s="272" t="s">
        <v>10</v>
      </c>
      <c r="BI843" s="268" t="s">
        <v>3393</v>
      </c>
      <c r="BJ843" s="257" t="s">
        <v>4</v>
      </c>
      <c r="BK843" s="269" t="s">
        <v>169</v>
      </c>
      <c r="BL843" s="269" t="s">
        <v>130</v>
      </c>
      <c r="BM843" s="270" t="s">
        <v>4384</v>
      </c>
      <c r="BN843" s="269" t="s">
        <v>4385</v>
      </c>
      <c r="BO843" s="269" t="s">
        <v>4386</v>
      </c>
      <c r="BP843" s="269" t="s">
        <v>812</v>
      </c>
      <c r="BQ843" s="269" t="s">
        <v>721</v>
      </c>
      <c r="BR843" s="269" t="s">
        <v>813</v>
      </c>
      <c r="BS843" s="269" t="s">
        <v>814</v>
      </c>
      <c r="BT843" s="269" t="s">
        <v>812</v>
      </c>
      <c r="BU843" s="269" t="s">
        <v>1655</v>
      </c>
      <c r="BV843" s="269" t="s">
        <v>1656</v>
      </c>
    </row>
    <row r="844" spans="59:74" x14ac:dyDescent="0.25">
      <c r="BG844" s="84">
        <v>732</v>
      </c>
      <c r="BH844" s="272" t="s">
        <v>10</v>
      </c>
      <c r="BI844" s="268" t="s">
        <v>3393</v>
      </c>
      <c r="BJ844" s="257" t="s">
        <v>4</v>
      </c>
      <c r="BK844" s="269" t="s">
        <v>169</v>
      </c>
      <c r="BL844" s="269" t="s">
        <v>130</v>
      </c>
      <c r="BM844" s="270" t="s">
        <v>4387</v>
      </c>
      <c r="BN844" s="269" t="s">
        <v>4388</v>
      </c>
      <c r="BO844" s="269" t="s">
        <v>4389</v>
      </c>
      <c r="BP844" s="269" t="s">
        <v>812</v>
      </c>
      <c r="BQ844" s="269" t="s">
        <v>721</v>
      </c>
      <c r="BR844" s="269" t="s">
        <v>813</v>
      </c>
      <c r="BS844" s="269" t="s">
        <v>814</v>
      </c>
      <c r="BT844" s="269" t="s">
        <v>812</v>
      </c>
      <c r="BU844" s="269" t="s">
        <v>1655</v>
      </c>
      <c r="BV844" s="269" t="s">
        <v>1656</v>
      </c>
    </row>
    <row r="845" spans="59:74" x14ac:dyDescent="0.25">
      <c r="BG845" s="84">
        <v>733</v>
      </c>
      <c r="BH845" s="272" t="s">
        <v>10</v>
      </c>
      <c r="BI845" s="268" t="s">
        <v>3393</v>
      </c>
      <c r="BJ845" s="257" t="s">
        <v>4</v>
      </c>
      <c r="BK845" s="269" t="s">
        <v>169</v>
      </c>
      <c r="BL845" s="269" t="s">
        <v>130</v>
      </c>
      <c r="BM845" s="270" t="s">
        <v>4390</v>
      </c>
      <c r="BN845" s="269" t="s">
        <v>4391</v>
      </c>
      <c r="BO845" s="269" t="s">
        <v>4392</v>
      </c>
      <c r="BP845" s="269" t="s">
        <v>812</v>
      </c>
      <c r="BQ845" s="269" t="s">
        <v>721</v>
      </c>
      <c r="BR845" s="269" t="s">
        <v>813</v>
      </c>
      <c r="BS845" s="269" t="s">
        <v>814</v>
      </c>
      <c r="BT845" s="269" t="s">
        <v>812</v>
      </c>
      <c r="BU845" s="269" t="s">
        <v>1655</v>
      </c>
      <c r="BV845" s="269" t="s">
        <v>1656</v>
      </c>
    </row>
    <row r="846" spans="59:74" x14ac:dyDescent="0.25">
      <c r="BG846" s="84">
        <v>734</v>
      </c>
      <c r="BH846" s="272" t="s">
        <v>10</v>
      </c>
      <c r="BI846" s="268" t="s">
        <v>3393</v>
      </c>
      <c r="BJ846" s="257" t="s">
        <v>4</v>
      </c>
      <c r="BK846" s="269" t="s">
        <v>169</v>
      </c>
      <c r="BL846" s="269" t="s">
        <v>130</v>
      </c>
      <c r="BM846" s="270" t="s">
        <v>4393</v>
      </c>
      <c r="BN846" s="269" t="s">
        <v>4394</v>
      </c>
      <c r="BO846" s="269" t="s">
        <v>4395</v>
      </c>
      <c r="BP846" s="269" t="s">
        <v>812</v>
      </c>
      <c r="BQ846" s="269" t="s">
        <v>721</v>
      </c>
      <c r="BR846" s="269" t="s">
        <v>813</v>
      </c>
      <c r="BS846" s="269" t="s">
        <v>814</v>
      </c>
      <c r="BT846" s="269" t="s">
        <v>812</v>
      </c>
      <c r="BU846" s="269" t="s">
        <v>1655</v>
      </c>
      <c r="BV846" s="269" t="s">
        <v>1656</v>
      </c>
    </row>
    <row r="847" spans="59:74" x14ac:dyDescent="0.25">
      <c r="BG847" s="84">
        <v>735</v>
      </c>
      <c r="BH847" s="272" t="s">
        <v>10</v>
      </c>
      <c r="BI847" s="268" t="s">
        <v>3393</v>
      </c>
      <c r="BJ847" s="257" t="s">
        <v>4</v>
      </c>
      <c r="BK847" s="269" t="s">
        <v>169</v>
      </c>
      <c r="BL847" s="269" t="s">
        <v>130</v>
      </c>
      <c r="BM847" s="270" t="s">
        <v>4396</v>
      </c>
      <c r="BN847" s="269" t="s">
        <v>4397</v>
      </c>
      <c r="BO847" s="269" t="s">
        <v>4398</v>
      </c>
      <c r="BP847" s="269" t="s">
        <v>812</v>
      </c>
      <c r="BQ847" s="269" t="s">
        <v>721</v>
      </c>
      <c r="BR847" s="269" t="s">
        <v>813</v>
      </c>
      <c r="BS847" s="269" t="s">
        <v>814</v>
      </c>
      <c r="BT847" s="269" t="s">
        <v>812</v>
      </c>
      <c r="BU847" s="269" t="s">
        <v>1655</v>
      </c>
      <c r="BV847" s="269" t="s">
        <v>1656</v>
      </c>
    </row>
    <row r="848" spans="59:74" x14ac:dyDescent="0.25">
      <c r="BG848" s="84">
        <v>736</v>
      </c>
      <c r="BH848" s="272" t="s">
        <v>10</v>
      </c>
      <c r="BI848" s="268" t="s">
        <v>3393</v>
      </c>
      <c r="BJ848" s="257" t="s">
        <v>4</v>
      </c>
      <c r="BK848" s="269" t="s">
        <v>169</v>
      </c>
      <c r="BL848" s="269" t="s">
        <v>130</v>
      </c>
      <c r="BM848" s="270" t="s">
        <v>4399</v>
      </c>
      <c r="BN848" s="269" t="s">
        <v>4400</v>
      </c>
      <c r="BO848" s="269" t="s">
        <v>4401</v>
      </c>
      <c r="BP848" s="269" t="s">
        <v>812</v>
      </c>
      <c r="BQ848" s="269" t="s">
        <v>721</v>
      </c>
      <c r="BR848" s="269" t="s">
        <v>813</v>
      </c>
      <c r="BS848" s="269" t="s">
        <v>814</v>
      </c>
      <c r="BT848" s="269" t="s">
        <v>812</v>
      </c>
      <c r="BU848" s="269" t="s">
        <v>1655</v>
      </c>
      <c r="BV848" s="269" t="s">
        <v>1656</v>
      </c>
    </row>
    <row r="849" spans="59:74" x14ac:dyDescent="0.25">
      <c r="BG849" s="84">
        <v>737</v>
      </c>
      <c r="BH849" s="272" t="s">
        <v>10</v>
      </c>
      <c r="BI849" s="268" t="s">
        <v>3393</v>
      </c>
      <c r="BJ849" s="257" t="s">
        <v>4</v>
      </c>
      <c r="BK849" s="269" t="s">
        <v>169</v>
      </c>
      <c r="BL849" s="269" t="s">
        <v>130</v>
      </c>
      <c r="BM849" s="270" t="s">
        <v>4402</v>
      </c>
      <c r="BN849" s="269" t="s">
        <v>4403</v>
      </c>
      <c r="BO849" s="269" t="s">
        <v>4404</v>
      </c>
      <c r="BP849" s="269" t="s">
        <v>812</v>
      </c>
      <c r="BQ849" s="269" t="s">
        <v>721</v>
      </c>
      <c r="BR849" s="269" t="s">
        <v>813</v>
      </c>
      <c r="BS849" s="269" t="s">
        <v>814</v>
      </c>
      <c r="BT849" s="269" t="s">
        <v>812</v>
      </c>
      <c r="BU849" s="269" t="s">
        <v>1655</v>
      </c>
      <c r="BV849" s="269" t="s">
        <v>1656</v>
      </c>
    </row>
    <row r="850" spans="59:74" x14ac:dyDescent="0.25">
      <c r="BG850" s="84">
        <v>738</v>
      </c>
      <c r="BH850" s="272" t="s">
        <v>10</v>
      </c>
      <c r="BI850" s="268" t="s">
        <v>3393</v>
      </c>
      <c r="BJ850" s="257" t="s">
        <v>4</v>
      </c>
      <c r="BK850" s="269" t="s">
        <v>169</v>
      </c>
      <c r="BL850" s="269" t="s">
        <v>130</v>
      </c>
      <c r="BM850" s="270" t="s">
        <v>4405</v>
      </c>
      <c r="BN850" s="269" t="s">
        <v>4406</v>
      </c>
      <c r="BO850" s="269" t="s">
        <v>4407</v>
      </c>
      <c r="BP850" s="269" t="s">
        <v>812</v>
      </c>
      <c r="BQ850" s="269" t="s">
        <v>721</v>
      </c>
      <c r="BR850" s="269" t="s">
        <v>813</v>
      </c>
      <c r="BS850" s="269" t="s">
        <v>814</v>
      </c>
      <c r="BT850" s="269" t="s">
        <v>812</v>
      </c>
      <c r="BU850" s="269" t="s">
        <v>1655</v>
      </c>
      <c r="BV850" s="269" t="s">
        <v>1656</v>
      </c>
    </row>
    <row r="851" spans="59:74" x14ac:dyDescent="0.25">
      <c r="BG851" s="84">
        <v>739</v>
      </c>
      <c r="BH851" s="272" t="s">
        <v>10</v>
      </c>
      <c r="BI851" s="268" t="s">
        <v>3393</v>
      </c>
      <c r="BJ851" s="257" t="s">
        <v>4</v>
      </c>
      <c r="BK851" s="269" t="s">
        <v>169</v>
      </c>
      <c r="BL851" s="269" t="s">
        <v>130</v>
      </c>
      <c r="BM851" s="270" t="s">
        <v>4408</v>
      </c>
      <c r="BN851" s="269" t="s">
        <v>4409</v>
      </c>
      <c r="BO851" s="269" t="s">
        <v>4410</v>
      </c>
      <c r="BP851" s="269" t="s">
        <v>812</v>
      </c>
      <c r="BQ851" s="269" t="s">
        <v>721</v>
      </c>
      <c r="BR851" s="269" t="s">
        <v>813</v>
      </c>
      <c r="BS851" s="269" t="s">
        <v>814</v>
      </c>
      <c r="BT851" s="269" t="s">
        <v>812</v>
      </c>
      <c r="BU851" s="269" t="s">
        <v>1655</v>
      </c>
      <c r="BV851" s="269" t="s">
        <v>1656</v>
      </c>
    </row>
    <row r="852" spans="59:74" x14ac:dyDescent="0.25">
      <c r="BG852" s="84">
        <v>740</v>
      </c>
      <c r="BH852" s="272" t="s">
        <v>10</v>
      </c>
      <c r="BI852" s="268" t="s">
        <v>3393</v>
      </c>
      <c r="BJ852" s="257" t="s">
        <v>4</v>
      </c>
      <c r="BK852" s="269" t="s">
        <v>169</v>
      </c>
      <c r="BL852" s="269" t="s">
        <v>130</v>
      </c>
      <c r="BM852" s="270" t="s">
        <v>4411</v>
      </c>
      <c r="BN852" s="269" t="s">
        <v>4412</v>
      </c>
      <c r="BO852" s="269" t="s">
        <v>4413</v>
      </c>
      <c r="BP852" s="269" t="s">
        <v>812</v>
      </c>
      <c r="BQ852" s="269" t="s">
        <v>721</v>
      </c>
      <c r="BR852" s="269" t="s">
        <v>813</v>
      </c>
      <c r="BS852" s="269" t="s">
        <v>814</v>
      </c>
      <c r="BT852" s="269" t="s">
        <v>812</v>
      </c>
      <c r="BU852" s="269" t="s">
        <v>1655</v>
      </c>
      <c r="BV852" s="269" t="s">
        <v>1656</v>
      </c>
    </row>
    <row r="853" spans="59:74" x14ac:dyDescent="0.25">
      <c r="BG853" s="84">
        <v>741</v>
      </c>
      <c r="BH853" s="272" t="s">
        <v>10</v>
      </c>
      <c r="BI853" s="268" t="s">
        <v>3393</v>
      </c>
      <c r="BJ853" s="257" t="s">
        <v>1</v>
      </c>
      <c r="BK853" s="269" t="s">
        <v>175</v>
      </c>
      <c r="BL853" s="269" t="s">
        <v>102</v>
      </c>
      <c r="BM853" s="270" t="s">
        <v>4414</v>
      </c>
      <c r="BN853" s="269" t="s">
        <v>4415</v>
      </c>
      <c r="BO853" s="269" t="s">
        <v>4416</v>
      </c>
      <c r="BP853" s="269" t="s">
        <v>815</v>
      </c>
      <c r="BQ853" s="269" t="s">
        <v>727</v>
      </c>
      <c r="BR853" s="269" t="s">
        <v>816</v>
      </c>
      <c r="BS853" s="269" t="s">
        <v>817</v>
      </c>
      <c r="BT853" s="269" t="s">
        <v>815</v>
      </c>
      <c r="BU853" s="269" t="s">
        <v>1657</v>
      </c>
      <c r="BV853" s="269" t="s">
        <v>1658</v>
      </c>
    </row>
    <row r="854" spans="59:74" x14ac:dyDescent="0.25">
      <c r="BG854" s="84">
        <v>742</v>
      </c>
      <c r="BH854" s="272" t="s">
        <v>10</v>
      </c>
      <c r="BI854" s="268" t="s">
        <v>3393</v>
      </c>
      <c r="BJ854" s="257" t="s">
        <v>1</v>
      </c>
      <c r="BK854" s="269" t="s">
        <v>175</v>
      </c>
      <c r="BL854" s="269" t="s">
        <v>102</v>
      </c>
      <c r="BM854" s="270" t="s">
        <v>4417</v>
      </c>
      <c r="BN854" s="269" t="s">
        <v>4418</v>
      </c>
      <c r="BO854" s="269" t="s">
        <v>4419</v>
      </c>
      <c r="BP854" s="269" t="s">
        <v>815</v>
      </c>
      <c r="BQ854" s="269" t="s">
        <v>727</v>
      </c>
      <c r="BR854" s="269" t="s">
        <v>816</v>
      </c>
      <c r="BS854" s="269" t="s">
        <v>817</v>
      </c>
      <c r="BT854" s="269" t="s">
        <v>815</v>
      </c>
      <c r="BU854" s="269" t="s">
        <v>1657</v>
      </c>
      <c r="BV854" s="269" t="s">
        <v>1658</v>
      </c>
    </row>
    <row r="855" spans="59:74" x14ac:dyDescent="0.25">
      <c r="BG855" s="84">
        <v>743</v>
      </c>
      <c r="BH855" s="272" t="s">
        <v>10</v>
      </c>
      <c r="BI855" s="268" t="s">
        <v>3393</v>
      </c>
      <c r="BJ855" s="257" t="s">
        <v>1</v>
      </c>
      <c r="BK855" s="269" t="s">
        <v>175</v>
      </c>
      <c r="BL855" s="269" t="s">
        <v>102</v>
      </c>
      <c r="BM855" s="270" t="s">
        <v>4420</v>
      </c>
      <c r="BN855" s="269" t="s">
        <v>4421</v>
      </c>
      <c r="BO855" s="269" t="s">
        <v>4422</v>
      </c>
      <c r="BP855" s="269" t="s">
        <v>815</v>
      </c>
      <c r="BQ855" s="269" t="s">
        <v>727</v>
      </c>
      <c r="BR855" s="269" t="s">
        <v>816</v>
      </c>
      <c r="BS855" s="269" t="s">
        <v>817</v>
      </c>
      <c r="BT855" s="269" t="s">
        <v>815</v>
      </c>
      <c r="BU855" s="269" t="s">
        <v>1657</v>
      </c>
      <c r="BV855" s="269" t="s">
        <v>1658</v>
      </c>
    </row>
    <row r="856" spans="59:74" x14ac:dyDescent="0.25">
      <c r="BG856" s="84">
        <v>744</v>
      </c>
      <c r="BH856" s="272" t="s">
        <v>10</v>
      </c>
      <c r="BI856" s="268" t="s">
        <v>3393</v>
      </c>
      <c r="BJ856" s="257" t="s">
        <v>1</v>
      </c>
      <c r="BK856" s="269" t="s">
        <v>175</v>
      </c>
      <c r="BL856" s="269" t="s">
        <v>102</v>
      </c>
      <c r="BM856" s="270" t="s">
        <v>4423</v>
      </c>
      <c r="BN856" s="269" t="s">
        <v>4424</v>
      </c>
      <c r="BO856" s="269" t="s">
        <v>4425</v>
      </c>
      <c r="BP856" s="269" t="s">
        <v>815</v>
      </c>
      <c r="BQ856" s="269" t="s">
        <v>727</v>
      </c>
      <c r="BR856" s="269" t="s">
        <v>816</v>
      </c>
      <c r="BS856" s="269" t="s">
        <v>817</v>
      </c>
      <c r="BT856" s="269" t="s">
        <v>815</v>
      </c>
      <c r="BU856" s="269" t="s">
        <v>1657</v>
      </c>
      <c r="BV856" s="269" t="s">
        <v>1658</v>
      </c>
    </row>
    <row r="857" spans="59:74" x14ac:dyDescent="0.25">
      <c r="BG857" s="84">
        <v>745</v>
      </c>
      <c r="BH857" s="272" t="s">
        <v>10</v>
      </c>
      <c r="BI857" s="268" t="s">
        <v>3393</v>
      </c>
      <c r="BJ857" s="257" t="s">
        <v>1</v>
      </c>
      <c r="BK857" s="269" t="s">
        <v>175</v>
      </c>
      <c r="BL857" s="269" t="s">
        <v>102</v>
      </c>
      <c r="BM857" s="270" t="s">
        <v>4426</v>
      </c>
      <c r="BN857" s="269" t="s">
        <v>4427</v>
      </c>
      <c r="BO857" s="269" t="s">
        <v>4428</v>
      </c>
      <c r="BP857" s="269" t="s">
        <v>815</v>
      </c>
      <c r="BQ857" s="269" t="s">
        <v>727</v>
      </c>
      <c r="BR857" s="269" t="s">
        <v>816</v>
      </c>
      <c r="BS857" s="269" t="s">
        <v>817</v>
      </c>
      <c r="BT857" s="269" t="s">
        <v>815</v>
      </c>
      <c r="BU857" s="269" t="s">
        <v>1657</v>
      </c>
      <c r="BV857" s="269" t="s">
        <v>1658</v>
      </c>
    </row>
    <row r="858" spans="59:74" x14ac:dyDescent="0.25">
      <c r="BG858" s="84">
        <v>746</v>
      </c>
      <c r="BH858" s="272" t="s">
        <v>10</v>
      </c>
      <c r="BI858" s="268" t="s">
        <v>3393</v>
      </c>
      <c r="BJ858" s="257" t="s">
        <v>1</v>
      </c>
      <c r="BK858" s="269" t="s">
        <v>175</v>
      </c>
      <c r="BL858" s="269" t="s">
        <v>102</v>
      </c>
      <c r="BM858" s="270" t="s">
        <v>4429</v>
      </c>
      <c r="BN858" s="269" t="s">
        <v>4430</v>
      </c>
      <c r="BO858" s="269" t="s">
        <v>4431</v>
      </c>
      <c r="BP858" s="269" t="s">
        <v>815</v>
      </c>
      <c r="BQ858" s="269" t="s">
        <v>727</v>
      </c>
      <c r="BR858" s="269" t="s">
        <v>816</v>
      </c>
      <c r="BS858" s="269" t="s">
        <v>817</v>
      </c>
      <c r="BT858" s="269" t="s">
        <v>815</v>
      </c>
      <c r="BU858" s="269" t="s">
        <v>1657</v>
      </c>
      <c r="BV858" s="269" t="s">
        <v>1658</v>
      </c>
    </row>
    <row r="859" spans="59:74" x14ac:dyDescent="0.25">
      <c r="BG859" s="84">
        <v>747</v>
      </c>
      <c r="BH859" s="272" t="s">
        <v>10</v>
      </c>
      <c r="BI859" s="268" t="s">
        <v>3393</v>
      </c>
      <c r="BJ859" s="257" t="s">
        <v>1</v>
      </c>
      <c r="BK859" s="269" t="s">
        <v>175</v>
      </c>
      <c r="BL859" s="269" t="s">
        <v>102</v>
      </c>
      <c r="BM859" s="270" t="s">
        <v>4432</v>
      </c>
      <c r="BN859" s="269" t="s">
        <v>4433</v>
      </c>
      <c r="BO859" s="269" t="s">
        <v>4434</v>
      </c>
      <c r="BP859" s="269" t="s">
        <v>815</v>
      </c>
      <c r="BQ859" s="269" t="s">
        <v>727</v>
      </c>
      <c r="BR859" s="269" t="s">
        <v>816</v>
      </c>
      <c r="BS859" s="269" t="s">
        <v>817</v>
      </c>
      <c r="BT859" s="269" t="s">
        <v>815</v>
      </c>
      <c r="BU859" s="269" t="s">
        <v>1657</v>
      </c>
      <c r="BV859" s="269" t="s">
        <v>1658</v>
      </c>
    </row>
    <row r="860" spans="59:74" x14ac:dyDescent="0.25">
      <c r="BG860" s="84">
        <v>748</v>
      </c>
      <c r="BH860" s="272" t="s">
        <v>10</v>
      </c>
      <c r="BI860" s="268" t="s">
        <v>3393</v>
      </c>
      <c r="BJ860" s="257" t="s">
        <v>1</v>
      </c>
      <c r="BK860" s="269" t="s">
        <v>175</v>
      </c>
      <c r="BL860" s="269" t="s">
        <v>102</v>
      </c>
      <c r="BM860" s="270" t="s">
        <v>4435</v>
      </c>
      <c r="BN860" s="269" t="s">
        <v>4436</v>
      </c>
      <c r="BO860" s="269" t="s">
        <v>4437</v>
      </c>
      <c r="BP860" s="269" t="s">
        <v>815</v>
      </c>
      <c r="BQ860" s="269" t="s">
        <v>727</v>
      </c>
      <c r="BR860" s="269" t="s">
        <v>816</v>
      </c>
      <c r="BS860" s="269" t="s">
        <v>817</v>
      </c>
      <c r="BT860" s="269" t="s">
        <v>815</v>
      </c>
      <c r="BU860" s="269" t="s">
        <v>1657</v>
      </c>
      <c r="BV860" s="269" t="s">
        <v>1658</v>
      </c>
    </row>
    <row r="861" spans="59:74" x14ac:dyDescent="0.25">
      <c r="BG861" s="84">
        <v>749</v>
      </c>
      <c r="BH861" s="272" t="s">
        <v>10</v>
      </c>
      <c r="BI861" s="268" t="s">
        <v>3393</v>
      </c>
      <c r="BJ861" s="257" t="s">
        <v>1</v>
      </c>
      <c r="BK861" s="269" t="s">
        <v>175</v>
      </c>
      <c r="BL861" s="269" t="s">
        <v>102</v>
      </c>
      <c r="BM861" s="270" t="s">
        <v>4438</v>
      </c>
      <c r="BN861" s="269" t="s">
        <v>4439</v>
      </c>
      <c r="BO861" s="269" t="s">
        <v>4440</v>
      </c>
      <c r="BP861" s="269" t="s">
        <v>815</v>
      </c>
      <c r="BQ861" s="269" t="s">
        <v>727</v>
      </c>
      <c r="BR861" s="269" t="s">
        <v>816</v>
      </c>
      <c r="BS861" s="269" t="s">
        <v>817</v>
      </c>
      <c r="BT861" s="269" t="s">
        <v>815</v>
      </c>
      <c r="BU861" s="269" t="s">
        <v>1657</v>
      </c>
      <c r="BV861" s="269" t="s">
        <v>1658</v>
      </c>
    </row>
    <row r="862" spans="59:74" x14ac:dyDescent="0.25">
      <c r="BG862" s="84">
        <v>750</v>
      </c>
      <c r="BH862" s="272" t="s">
        <v>10</v>
      </c>
      <c r="BI862" s="268" t="s">
        <v>3393</v>
      </c>
      <c r="BJ862" s="257" t="s">
        <v>1</v>
      </c>
      <c r="BK862" s="269" t="s">
        <v>175</v>
      </c>
      <c r="BL862" s="269" t="s">
        <v>102</v>
      </c>
      <c r="BM862" s="270" t="s">
        <v>4441</v>
      </c>
      <c r="BN862" s="269" t="s">
        <v>4442</v>
      </c>
      <c r="BO862" s="269" t="s">
        <v>4443</v>
      </c>
      <c r="BP862" s="269" t="s">
        <v>815</v>
      </c>
      <c r="BQ862" s="269" t="s">
        <v>727</v>
      </c>
      <c r="BR862" s="269" t="s">
        <v>816</v>
      </c>
      <c r="BS862" s="269" t="s">
        <v>817</v>
      </c>
      <c r="BT862" s="269" t="s">
        <v>815</v>
      </c>
      <c r="BU862" s="269" t="s">
        <v>1657</v>
      </c>
      <c r="BV862" s="269" t="s">
        <v>1658</v>
      </c>
    </row>
    <row r="863" spans="59:74" x14ac:dyDescent="0.25">
      <c r="BG863" s="84">
        <v>751</v>
      </c>
      <c r="BH863" s="272" t="s">
        <v>10</v>
      </c>
      <c r="BI863" s="268" t="s">
        <v>3393</v>
      </c>
      <c r="BJ863" s="257" t="s">
        <v>4</v>
      </c>
      <c r="BK863" s="269" t="s">
        <v>175</v>
      </c>
      <c r="BL863" s="269" t="s">
        <v>102</v>
      </c>
      <c r="BM863" s="270" t="s">
        <v>4444</v>
      </c>
      <c r="BN863" s="269" t="s">
        <v>4445</v>
      </c>
      <c r="BO863" s="269" t="s">
        <v>4446</v>
      </c>
      <c r="BP863" s="269" t="s">
        <v>815</v>
      </c>
      <c r="BQ863" s="269" t="s">
        <v>727</v>
      </c>
      <c r="BR863" s="269" t="s">
        <v>816</v>
      </c>
      <c r="BS863" s="269" t="s">
        <v>817</v>
      </c>
      <c r="BT863" s="269" t="s">
        <v>815</v>
      </c>
      <c r="BU863" s="269" t="s">
        <v>1657</v>
      </c>
      <c r="BV863" s="269" t="s">
        <v>1658</v>
      </c>
    </row>
    <row r="864" spans="59:74" x14ac:dyDescent="0.25">
      <c r="BG864" s="84">
        <v>752</v>
      </c>
      <c r="BH864" s="272" t="s">
        <v>10</v>
      </c>
      <c r="BI864" s="268" t="s">
        <v>3393</v>
      </c>
      <c r="BJ864" s="257" t="s">
        <v>4</v>
      </c>
      <c r="BK864" s="269" t="s">
        <v>175</v>
      </c>
      <c r="BL864" s="269" t="s">
        <v>102</v>
      </c>
      <c r="BM864" s="270" t="s">
        <v>4447</v>
      </c>
      <c r="BN864" s="269" t="s">
        <v>4448</v>
      </c>
      <c r="BO864" s="269" t="s">
        <v>4449</v>
      </c>
      <c r="BP864" s="269" t="s">
        <v>815</v>
      </c>
      <c r="BQ864" s="269" t="s">
        <v>727</v>
      </c>
      <c r="BR864" s="269" t="s">
        <v>816</v>
      </c>
      <c r="BS864" s="269" t="s">
        <v>817</v>
      </c>
      <c r="BT864" s="269" t="s">
        <v>815</v>
      </c>
      <c r="BU864" s="269" t="s">
        <v>1657</v>
      </c>
      <c r="BV864" s="269" t="s">
        <v>1658</v>
      </c>
    </row>
    <row r="865" spans="59:74" x14ac:dyDescent="0.25">
      <c r="BG865" s="84">
        <v>753</v>
      </c>
      <c r="BH865" s="272" t="s">
        <v>10</v>
      </c>
      <c r="BI865" s="268" t="s">
        <v>3393</v>
      </c>
      <c r="BJ865" s="257" t="s">
        <v>4</v>
      </c>
      <c r="BK865" s="269" t="s">
        <v>175</v>
      </c>
      <c r="BL865" s="269" t="s">
        <v>102</v>
      </c>
      <c r="BM865" s="270" t="s">
        <v>4450</v>
      </c>
      <c r="BN865" s="269" t="s">
        <v>4451</v>
      </c>
      <c r="BO865" s="269" t="s">
        <v>4452</v>
      </c>
      <c r="BP865" s="269" t="s">
        <v>815</v>
      </c>
      <c r="BQ865" s="269" t="s">
        <v>727</v>
      </c>
      <c r="BR865" s="269" t="s">
        <v>816</v>
      </c>
      <c r="BS865" s="269" t="s">
        <v>817</v>
      </c>
      <c r="BT865" s="269" t="s">
        <v>815</v>
      </c>
      <c r="BU865" s="269" t="s">
        <v>1657</v>
      </c>
      <c r="BV865" s="269" t="s">
        <v>1658</v>
      </c>
    </row>
    <row r="866" spans="59:74" x14ac:dyDescent="0.25">
      <c r="BG866" s="84">
        <v>754</v>
      </c>
      <c r="BH866" s="272" t="s">
        <v>10</v>
      </c>
      <c r="BI866" s="268" t="s">
        <v>3393</v>
      </c>
      <c r="BJ866" s="257" t="s">
        <v>4</v>
      </c>
      <c r="BK866" s="269" t="s">
        <v>175</v>
      </c>
      <c r="BL866" s="269" t="s">
        <v>102</v>
      </c>
      <c r="BM866" s="270" t="s">
        <v>4453</v>
      </c>
      <c r="BN866" s="269" t="s">
        <v>4454</v>
      </c>
      <c r="BO866" s="269" t="s">
        <v>4455</v>
      </c>
      <c r="BP866" s="269" t="s">
        <v>815</v>
      </c>
      <c r="BQ866" s="269" t="s">
        <v>727</v>
      </c>
      <c r="BR866" s="269" t="s">
        <v>816</v>
      </c>
      <c r="BS866" s="269" t="s">
        <v>817</v>
      </c>
      <c r="BT866" s="269" t="s">
        <v>815</v>
      </c>
      <c r="BU866" s="269" t="s">
        <v>1657</v>
      </c>
      <c r="BV866" s="269" t="s">
        <v>1658</v>
      </c>
    </row>
    <row r="867" spans="59:74" x14ac:dyDescent="0.25">
      <c r="BG867" s="84">
        <v>755</v>
      </c>
      <c r="BH867" s="272" t="s">
        <v>10</v>
      </c>
      <c r="BI867" s="268" t="s">
        <v>3393</v>
      </c>
      <c r="BJ867" s="257" t="s">
        <v>4</v>
      </c>
      <c r="BK867" s="269" t="s">
        <v>175</v>
      </c>
      <c r="BL867" s="269" t="s">
        <v>102</v>
      </c>
      <c r="BM867" s="270" t="s">
        <v>4456</v>
      </c>
      <c r="BN867" s="269" t="s">
        <v>4457</v>
      </c>
      <c r="BO867" s="269" t="s">
        <v>4458</v>
      </c>
      <c r="BP867" s="269" t="s">
        <v>815</v>
      </c>
      <c r="BQ867" s="269" t="s">
        <v>727</v>
      </c>
      <c r="BR867" s="269" t="s">
        <v>816</v>
      </c>
      <c r="BS867" s="269" t="s">
        <v>817</v>
      </c>
      <c r="BT867" s="269" t="s">
        <v>815</v>
      </c>
      <c r="BU867" s="269" t="s">
        <v>1657</v>
      </c>
      <c r="BV867" s="269" t="s">
        <v>1658</v>
      </c>
    </row>
    <row r="868" spans="59:74" x14ac:dyDescent="0.25">
      <c r="BG868" s="84">
        <v>756</v>
      </c>
      <c r="BH868" s="272" t="s">
        <v>10</v>
      </c>
      <c r="BI868" s="268" t="s">
        <v>3393</v>
      </c>
      <c r="BJ868" s="257" t="s">
        <v>4</v>
      </c>
      <c r="BK868" s="269" t="s">
        <v>175</v>
      </c>
      <c r="BL868" s="269" t="s">
        <v>102</v>
      </c>
      <c r="BM868" s="270" t="s">
        <v>4459</v>
      </c>
      <c r="BN868" s="269" t="s">
        <v>4460</v>
      </c>
      <c r="BO868" s="269" t="s">
        <v>4461</v>
      </c>
      <c r="BP868" s="269" t="s">
        <v>815</v>
      </c>
      <c r="BQ868" s="269" t="s">
        <v>727</v>
      </c>
      <c r="BR868" s="269" t="s">
        <v>816</v>
      </c>
      <c r="BS868" s="269" t="s">
        <v>817</v>
      </c>
      <c r="BT868" s="269" t="s">
        <v>815</v>
      </c>
      <c r="BU868" s="269" t="s">
        <v>1657</v>
      </c>
      <c r="BV868" s="269" t="s">
        <v>1658</v>
      </c>
    </row>
    <row r="869" spans="59:74" x14ac:dyDescent="0.25">
      <c r="BG869" s="84">
        <v>757</v>
      </c>
      <c r="BH869" s="272" t="s">
        <v>10</v>
      </c>
      <c r="BI869" s="268" t="s">
        <v>3393</v>
      </c>
      <c r="BJ869" s="257" t="s">
        <v>4</v>
      </c>
      <c r="BK869" s="269" t="s">
        <v>175</v>
      </c>
      <c r="BL869" s="269" t="s">
        <v>102</v>
      </c>
      <c r="BM869" s="270" t="s">
        <v>4462</v>
      </c>
      <c r="BN869" s="269" t="s">
        <v>4463</v>
      </c>
      <c r="BO869" s="269" t="s">
        <v>4464</v>
      </c>
      <c r="BP869" s="269" t="s">
        <v>815</v>
      </c>
      <c r="BQ869" s="269" t="s">
        <v>727</v>
      </c>
      <c r="BR869" s="269" t="s">
        <v>816</v>
      </c>
      <c r="BS869" s="269" t="s">
        <v>817</v>
      </c>
      <c r="BT869" s="269" t="s">
        <v>815</v>
      </c>
      <c r="BU869" s="269" t="s">
        <v>1657</v>
      </c>
      <c r="BV869" s="269" t="s">
        <v>1658</v>
      </c>
    </row>
    <row r="870" spans="59:74" x14ac:dyDescent="0.25">
      <c r="BG870" s="84">
        <v>758</v>
      </c>
      <c r="BH870" s="272" t="s">
        <v>10</v>
      </c>
      <c r="BI870" s="268" t="s">
        <v>3393</v>
      </c>
      <c r="BJ870" s="257" t="s">
        <v>4</v>
      </c>
      <c r="BK870" s="269" t="s">
        <v>175</v>
      </c>
      <c r="BL870" s="269" t="s">
        <v>102</v>
      </c>
      <c r="BM870" s="270" t="s">
        <v>4465</v>
      </c>
      <c r="BN870" s="269" t="s">
        <v>4466</v>
      </c>
      <c r="BO870" s="269" t="s">
        <v>4467</v>
      </c>
      <c r="BP870" s="269" t="s">
        <v>815</v>
      </c>
      <c r="BQ870" s="269" t="s">
        <v>727</v>
      </c>
      <c r="BR870" s="269" t="s">
        <v>816</v>
      </c>
      <c r="BS870" s="269" t="s">
        <v>817</v>
      </c>
      <c r="BT870" s="269" t="s">
        <v>815</v>
      </c>
      <c r="BU870" s="269" t="s">
        <v>1657</v>
      </c>
      <c r="BV870" s="269" t="s">
        <v>1658</v>
      </c>
    </row>
    <row r="871" spans="59:74" x14ac:dyDescent="0.25">
      <c r="BG871" s="84">
        <v>759</v>
      </c>
      <c r="BH871" s="272" t="s">
        <v>10</v>
      </c>
      <c r="BI871" s="268" t="s">
        <v>3393</v>
      </c>
      <c r="BJ871" s="257" t="s">
        <v>4</v>
      </c>
      <c r="BK871" s="269" t="s">
        <v>175</v>
      </c>
      <c r="BL871" s="269" t="s">
        <v>102</v>
      </c>
      <c r="BM871" s="270" t="s">
        <v>4468</v>
      </c>
      <c r="BN871" s="269" t="s">
        <v>4469</v>
      </c>
      <c r="BO871" s="269" t="s">
        <v>4470</v>
      </c>
      <c r="BP871" s="269" t="s">
        <v>815</v>
      </c>
      <c r="BQ871" s="269" t="s">
        <v>727</v>
      </c>
      <c r="BR871" s="269" t="s">
        <v>816</v>
      </c>
      <c r="BS871" s="269" t="s">
        <v>817</v>
      </c>
      <c r="BT871" s="269" t="s">
        <v>815</v>
      </c>
      <c r="BU871" s="269" t="s">
        <v>1657</v>
      </c>
      <c r="BV871" s="269" t="s">
        <v>1658</v>
      </c>
    </row>
    <row r="872" spans="59:74" x14ac:dyDescent="0.25">
      <c r="BG872" s="84">
        <v>760</v>
      </c>
      <c r="BH872" s="272" t="s">
        <v>10</v>
      </c>
      <c r="BI872" s="268" t="s">
        <v>3393</v>
      </c>
      <c r="BJ872" s="257" t="s">
        <v>4</v>
      </c>
      <c r="BK872" s="269" t="s">
        <v>175</v>
      </c>
      <c r="BL872" s="269" t="s">
        <v>102</v>
      </c>
      <c r="BM872" s="270" t="s">
        <v>4471</v>
      </c>
      <c r="BN872" s="269" t="s">
        <v>4472</v>
      </c>
      <c r="BO872" s="269" t="s">
        <v>4473</v>
      </c>
      <c r="BP872" s="269" t="s">
        <v>815</v>
      </c>
      <c r="BQ872" s="269" t="s">
        <v>727</v>
      </c>
      <c r="BR872" s="269" t="s">
        <v>816</v>
      </c>
      <c r="BS872" s="269" t="s">
        <v>817</v>
      </c>
      <c r="BT872" s="269" t="s">
        <v>815</v>
      </c>
      <c r="BU872" s="269" t="s">
        <v>1657</v>
      </c>
      <c r="BV872" s="269" t="s">
        <v>1658</v>
      </c>
    </row>
    <row r="873" spans="59:74" x14ac:dyDescent="0.25">
      <c r="BG873" s="84">
        <v>761</v>
      </c>
      <c r="BH873" s="272" t="s">
        <v>10</v>
      </c>
      <c r="BI873" s="268" t="s">
        <v>3393</v>
      </c>
      <c r="BJ873" s="257" t="s">
        <v>1</v>
      </c>
      <c r="BK873" s="269" t="s">
        <v>213</v>
      </c>
      <c r="BL873" s="269" t="s">
        <v>102</v>
      </c>
      <c r="BM873" s="270" t="s">
        <v>4474</v>
      </c>
      <c r="BN873" s="269" t="s">
        <v>4475</v>
      </c>
      <c r="BO873" s="269" t="s">
        <v>4476</v>
      </c>
      <c r="BP873" s="269" t="s">
        <v>818</v>
      </c>
      <c r="BQ873" s="269" t="s">
        <v>732</v>
      </c>
      <c r="BR873" s="269" t="s">
        <v>819</v>
      </c>
      <c r="BS873" s="269" t="s">
        <v>820</v>
      </c>
      <c r="BT873" s="269" t="s">
        <v>818</v>
      </c>
      <c r="BU873" s="269" t="s">
        <v>1659</v>
      </c>
      <c r="BV873" s="269" t="s">
        <v>1660</v>
      </c>
    </row>
    <row r="874" spans="59:74" x14ac:dyDescent="0.25">
      <c r="BG874" s="84">
        <v>762</v>
      </c>
      <c r="BH874" s="272" t="s">
        <v>10</v>
      </c>
      <c r="BI874" s="268" t="s">
        <v>3393</v>
      </c>
      <c r="BJ874" s="257" t="s">
        <v>1</v>
      </c>
      <c r="BK874" s="269" t="s">
        <v>213</v>
      </c>
      <c r="BL874" s="269" t="s">
        <v>102</v>
      </c>
      <c r="BM874" s="270" t="s">
        <v>4477</v>
      </c>
      <c r="BN874" s="269" t="s">
        <v>4478</v>
      </c>
      <c r="BO874" s="269" t="s">
        <v>4479</v>
      </c>
      <c r="BP874" s="269" t="s">
        <v>818</v>
      </c>
      <c r="BQ874" s="269" t="s">
        <v>732</v>
      </c>
      <c r="BR874" s="269" t="s">
        <v>819</v>
      </c>
      <c r="BS874" s="269" t="s">
        <v>820</v>
      </c>
      <c r="BT874" s="269" t="s">
        <v>818</v>
      </c>
      <c r="BU874" s="269" t="s">
        <v>1659</v>
      </c>
      <c r="BV874" s="269" t="s">
        <v>1660</v>
      </c>
    </row>
    <row r="875" spans="59:74" x14ac:dyDescent="0.25">
      <c r="BG875" s="84">
        <v>763</v>
      </c>
      <c r="BH875" s="272" t="s">
        <v>10</v>
      </c>
      <c r="BI875" s="268" t="s">
        <v>3393</v>
      </c>
      <c r="BJ875" s="257" t="s">
        <v>1</v>
      </c>
      <c r="BK875" s="269" t="s">
        <v>213</v>
      </c>
      <c r="BL875" s="269" t="s">
        <v>102</v>
      </c>
      <c r="BM875" s="270" t="s">
        <v>4480</v>
      </c>
      <c r="BN875" s="269" t="s">
        <v>4481</v>
      </c>
      <c r="BO875" s="269" t="s">
        <v>4482</v>
      </c>
      <c r="BP875" s="269" t="s">
        <v>818</v>
      </c>
      <c r="BQ875" s="269" t="s">
        <v>732</v>
      </c>
      <c r="BR875" s="269" t="s">
        <v>819</v>
      </c>
      <c r="BS875" s="269" t="s">
        <v>820</v>
      </c>
      <c r="BT875" s="269" t="s">
        <v>818</v>
      </c>
      <c r="BU875" s="269" t="s">
        <v>1659</v>
      </c>
      <c r="BV875" s="269" t="s">
        <v>1660</v>
      </c>
    </row>
    <row r="876" spans="59:74" x14ac:dyDescent="0.25">
      <c r="BG876" s="84">
        <v>764</v>
      </c>
      <c r="BH876" s="272" t="s">
        <v>10</v>
      </c>
      <c r="BI876" s="268" t="s">
        <v>3393</v>
      </c>
      <c r="BJ876" s="257" t="s">
        <v>1</v>
      </c>
      <c r="BK876" s="269" t="s">
        <v>213</v>
      </c>
      <c r="BL876" s="269" t="s">
        <v>102</v>
      </c>
      <c r="BM876" s="270" t="s">
        <v>4483</v>
      </c>
      <c r="BN876" s="269" t="s">
        <v>4484</v>
      </c>
      <c r="BO876" s="269" t="s">
        <v>4485</v>
      </c>
      <c r="BP876" s="269" t="s">
        <v>818</v>
      </c>
      <c r="BQ876" s="269" t="s">
        <v>732</v>
      </c>
      <c r="BR876" s="269" t="s">
        <v>819</v>
      </c>
      <c r="BS876" s="269" t="s">
        <v>820</v>
      </c>
      <c r="BT876" s="269" t="s">
        <v>818</v>
      </c>
      <c r="BU876" s="269" t="s">
        <v>1659</v>
      </c>
      <c r="BV876" s="269" t="s">
        <v>1660</v>
      </c>
    </row>
    <row r="877" spans="59:74" x14ac:dyDescent="0.25">
      <c r="BG877" s="84">
        <v>765</v>
      </c>
      <c r="BH877" s="272" t="s">
        <v>10</v>
      </c>
      <c r="BI877" s="268" t="s">
        <v>3393</v>
      </c>
      <c r="BJ877" s="257" t="s">
        <v>1</v>
      </c>
      <c r="BK877" s="269" t="s">
        <v>213</v>
      </c>
      <c r="BL877" s="269" t="s">
        <v>102</v>
      </c>
      <c r="BM877" s="270" t="s">
        <v>4486</v>
      </c>
      <c r="BN877" s="269" t="s">
        <v>4487</v>
      </c>
      <c r="BO877" s="269" t="s">
        <v>4488</v>
      </c>
      <c r="BP877" s="269" t="s">
        <v>818</v>
      </c>
      <c r="BQ877" s="269" t="s">
        <v>732</v>
      </c>
      <c r="BR877" s="269" t="s">
        <v>819</v>
      </c>
      <c r="BS877" s="269" t="s">
        <v>820</v>
      </c>
      <c r="BT877" s="269" t="s">
        <v>818</v>
      </c>
      <c r="BU877" s="269" t="s">
        <v>1659</v>
      </c>
      <c r="BV877" s="269" t="s">
        <v>1660</v>
      </c>
    </row>
    <row r="878" spans="59:74" x14ac:dyDescent="0.25">
      <c r="BG878" s="84">
        <v>766</v>
      </c>
      <c r="BH878" s="272" t="s">
        <v>10</v>
      </c>
      <c r="BI878" s="268" t="s">
        <v>3393</v>
      </c>
      <c r="BJ878" s="257" t="s">
        <v>1</v>
      </c>
      <c r="BK878" s="269" t="s">
        <v>213</v>
      </c>
      <c r="BL878" s="269" t="s">
        <v>102</v>
      </c>
      <c r="BM878" s="270" t="s">
        <v>4489</v>
      </c>
      <c r="BN878" s="269" t="s">
        <v>4490</v>
      </c>
      <c r="BO878" s="269" t="s">
        <v>4491</v>
      </c>
      <c r="BP878" s="269" t="s">
        <v>818</v>
      </c>
      <c r="BQ878" s="269" t="s">
        <v>732</v>
      </c>
      <c r="BR878" s="269" t="s">
        <v>819</v>
      </c>
      <c r="BS878" s="269" t="s">
        <v>820</v>
      </c>
      <c r="BT878" s="269" t="s">
        <v>818</v>
      </c>
      <c r="BU878" s="269" t="s">
        <v>1659</v>
      </c>
      <c r="BV878" s="269" t="s">
        <v>1660</v>
      </c>
    </row>
    <row r="879" spans="59:74" x14ac:dyDescent="0.25">
      <c r="BG879" s="84">
        <v>767</v>
      </c>
      <c r="BH879" s="272" t="s">
        <v>10</v>
      </c>
      <c r="BI879" s="268" t="s">
        <v>3393</v>
      </c>
      <c r="BJ879" s="257" t="s">
        <v>1</v>
      </c>
      <c r="BK879" s="269" t="s">
        <v>213</v>
      </c>
      <c r="BL879" s="269" t="s">
        <v>102</v>
      </c>
      <c r="BM879" s="270" t="s">
        <v>4492</v>
      </c>
      <c r="BN879" s="269" t="s">
        <v>4493</v>
      </c>
      <c r="BO879" s="269" t="s">
        <v>4494</v>
      </c>
      <c r="BP879" s="269" t="s">
        <v>818</v>
      </c>
      <c r="BQ879" s="269" t="s">
        <v>732</v>
      </c>
      <c r="BR879" s="269" t="s">
        <v>819</v>
      </c>
      <c r="BS879" s="269" t="s">
        <v>820</v>
      </c>
      <c r="BT879" s="269" t="s">
        <v>818</v>
      </c>
      <c r="BU879" s="269" t="s">
        <v>1659</v>
      </c>
      <c r="BV879" s="269" t="s">
        <v>1660</v>
      </c>
    </row>
    <row r="880" spans="59:74" x14ac:dyDescent="0.25">
      <c r="BG880" s="84">
        <v>768</v>
      </c>
      <c r="BH880" s="272" t="s">
        <v>10</v>
      </c>
      <c r="BI880" s="268" t="s">
        <v>3393</v>
      </c>
      <c r="BJ880" s="257" t="s">
        <v>1</v>
      </c>
      <c r="BK880" s="269" t="s">
        <v>213</v>
      </c>
      <c r="BL880" s="269" t="s">
        <v>102</v>
      </c>
      <c r="BM880" s="270" t="s">
        <v>4495</v>
      </c>
      <c r="BN880" s="269" t="s">
        <v>4496</v>
      </c>
      <c r="BO880" s="269" t="s">
        <v>4497</v>
      </c>
      <c r="BP880" s="269" t="s">
        <v>818</v>
      </c>
      <c r="BQ880" s="269" t="s">
        <v>732</v>
      </c>
      <c r="BR880" s="269" t="s">
        <v>819</v>
      </c>
      <c r="BS880" s="269" t="s">
        <v>820</v>
      </c>
      <c r="BT880" s="269" t="s">
        <v>818</v>
      </c>
      <c r="BU880" s="269" t="s">
        <v>1659</v>
      </c>
      <c r="BV880" s="269" t="s">
        <v>1660</v>
      </c>
    </row>
    <row r="881" spans="59:74" x14ac:dyDescent="0.25">
      <c r="BG881" s="84">
        <v>769</v>
      </c>
      <c r="BH881" s="272" t="s">
        <v>10</v>
      </c>
      <c r="BI881" s="268" t="s">
        <v>3393</v>
      </c>
      <c r="BJ881" s="257" t="s">
        <v>1</v>
      </c>
      <c r="BK881" s="269" t="s">
        <v>213</v>
      </c>
      <c r="BL881" s="269" t="s">
        <v>102</v>
      </c>
      <c r="BM881" s="270" t="s">
        <v>4498</v>
      </c>
      <c r="BN881" s="269" t="s">
        <v>4499</v>
      </c>
      <c r="BO881" s="269" t="s">
        <v>4500</v>
      </c>
      <c r="BP881" s="269" t="s">
        <v>818</v>
      </c>
      <c r="BQ881" s="269" t="s">
        <v>732</v>
      </c>
      <c r="BR881" s="269" t="s">
        <v>819</v>
      </c>
      <c r="BS881" s="269" t="s">
        <v>820</v>
      </c>
      <c r="BT881" s="269" t="s">
        <v>818</v>
      </c>
      <c r="BU881" s="269" t="s">
        <v>1659</v>
      </c>
      <c r="BV881" s="269" t="s">
        <v>1660</v>
      </c>
    </row>
    <row r="882" spans="59:74" x14ac:dyDescent="0.25">
      <c r="BG882" s="84">
        <v>770</v>
      </c>
      <c r="BH882" s="272" t="s">
        <v>10</v>
      </c>
      <c r="BI882" s="268" t="s">
        <v>3393</v>
      </c>
      <c r="BJ882" s="257" t="s">
        <v>1</v>
      </c>
      <c r="BK882" s="269" t="s">
        <v>213</v>
      </c>
      <c r="BL882" s="269" t="s">
        <v>102</v>
      </c>
      <c r="BM882" s="270" t="s">
        <v>4501</v>
      </c>
      <c r="BN882" s="269" t="s">
        <v>4502</v>
      </c>
      <c r="BO882" s="269" t="s">
        <v>4503</v>
      </c>
      <c r="BP882" s="269" t="s">
        <v>818</v>
      </c>
      <c r="BQ882" s="269" t="s">
        <v>732</v>
      </c>
      <c r="BR882" s="269" t="s">
        <v>819</v>
      </c>
      <c r="BS882" s="269" t="s">
        <v>820</v>
      </c>
      <c r="BT882" s="269" t="s">
        <v>818</v>
      </c>
      <c r="BU882" s="269" t="s">
        <v>1659</v>
      </c>
      <c r="BV882" s="269" t="s">
        <v>1660</v>
      </c>
    </row>
    <row r="883" spans="59:74" x14ac:dyDescent="0.25">
      <c r="BG883" s="84">
        <v>771</v>
      </c>
      <c r="BH883" s="272" t="s">
        <v>10</v>
      </c>
      <c r="BI883" s="268" t="s">
        <v>3393</v>
      </c>
      <c r="BJ883" s="257" t="s">
        <v>4</v>
      </c>
      <c r="BK883" s="269" t="s">
        <v>213</v>
      </c>
      <c r="BL883" s="269" t="s">
        <v>102</v>
      </c>
      <c r="BM883" s="270" t="s">
        <v>4504</v>
      </c>
      <c r="BN883" s="269" t="s">
        <v>4505</v>
      </c>
      <c r="BO883" s="269" t="s">
        <v>4506</v>
      </c>
      <c r="BP883" s="269" t="s">
        <v>818</v>
      </c>
      <c r="BQ883" s="269" t="s">
        <v>732</v>
      </c>
      <c r="BR883" s="269" t="s">
        <v>819</v>
      </c>
      <c r="BS883" s="269" t="s">
        <v>820</v>
      </c>
      <c r="BT883" s="269" t="s">
        <v>818</v>
      </c>
      <c r="BU883" s="269" t="s">
        <v>1659</v>
      </c>
      <c r="BV883" s="269" t="s">
        <v>1660</v>
      </c>
    </row>
    <row r="884" spans="59:74" x14ac:dyDescent="0.25">
      <c r="BG884" s="84">
        <v>772</v>
      </c>
      <c r="BH884" s="272" t="s">
        <v>10</v>
      </c>
      <c r="BI884" s="268" t="s">
        <v>3393</v>
      </c>
      <c r="BJ884" s="257" t="s">
        <v>4</v>
      </c>
      <c r="BK884" s="269" t="s">
        <v>213</v>
      </c>
      <c r="BL884" s="269" t="s">
        <v>102</v>
      </c>
      <c r="BM884" s="270" t="s">
        <v>4507</v>
      </c>
      <c r="BN884" s="269" t="s">
        <v>4508</v>
      </c>
      <c r="BO884" s="269" t="s">
        <v>4509</v>
      </c>
      <c r="BP884" s="269" t="s">
        <v>818</v>
      </c>
      <c r="BQ884" s="269" t="s">
        <v>732</v>
      </c>
      <c r="BR884" s="269" t="s">
        <v>819</v>
      </c>
      <c r="BS884" s="269" t="s">
        <v>820</v>
      </c>
      <c r="BT884" s="269" t="s">
        <v>818</v>
      </c>
      <c r="BU884" s="269" t="s">
        <v>1659</v>
      </c>
      <c r="BV884" s="269" t="s">
        <v>1660</v>
      </c>
    </row>
    <row r="885" spans="59:74" x14ac:dyDescent="0.25">
      <c r="BG885" s="84">
        <v>773</v>
      </c>
      <c r="BH885" s="272" t="s">
        <v>10</v>
      </c>
      <c r="BI885" s="268" t="s">
        <v>3393</v>
      </c>
      <c r="BJ885" s="257" t="s">
        <v>4</v>
      </c>
      <c r="BK885" s="269" t="s">
        <v>213</v>
      </c>
      <c r="BL885" s="269" t="s">
        <v>102</v>
      </c>
      <c r="BM885" s="270" t="s">
        <v>4510</v>
      </c>
      <c r="BN885" s="269" t="s">
        <v>4511</v>
      </c>
      <c r="BO885" s="269" t="s">
        <v>4512</v>
      </c>
      <c r="BP885" s="269" t="s">
        <v>818</v>
      </c>
      <c r="BQ885" s="269" t="s">
        <v>732</v>
      </c>
      <c r="BR885" s="269" t="s">
        <v>819</v>
      </c>
      <c r="BS885" s="269" t="s">
        <v>820</v>
      </c>
      <c r="BT885" s="269" t="s">
        <v>818</v>
      </c>
      <c r="BU885" s="269" t="s">
        <v>1659</v>
      </c>
      <c r="BV885" s="269" t="s">
        <v>1660</v>
      </c>
    </row>
    <row r="886" spans="59:74" x14ac:dyDescent="0.25">
      <c r="BG886" s="84">
        <v>774</v>
      </c>
      <c r="BH886" s="272" t="s">
        <v>10</v>
      </c>
      <c r="BI886" s="268" t="s">
        <v>3393</v>
      </c>
      <c r="BJ886" s="257" t="s">
        <v>4</v>
      </c>
      <c r="BK886" s="269" t="s">
        <v>213</v>
      </c>
      <c r="BL886" s="269" t="s">
        <v>102</v>
      </c>
      <c r="BM886" s="270" t="s">
        <v>4513</v>
      </c>
      <c r="BN886" s="269" t="s">
        <v>4514</v>
      </c>
      <c r="BO886" s="269" t="s">
        <v>4515</v>
      </c>
      <c r="BP886" s="269" t="s">
        <v>818</v>
      </c>
      <c r="BQ886" s="269" t="s">
        <v>732</v>
      </c>
      <c r="BR886" s="269" t="s">
        <v>819</v>
      </c>
      <c r="BS886" s="269" t="s">
        <v>820</v>
      </c>
      <c r="BT886" s="269" t="s">
        <v>818</v>
      </c>
      <c r="BU886" s="269" t="s">
        <v>1659</v>
      </c>
      <c r="BV886" s="269" t="s">
        <v>1660</v>
      </c>
    </row>
    <row r="887" spans="59:74" x14ac:dyDescent="0.25">
      <c r="BG887" s="84">
        <v>775</v>
      </c>
      <c r="BH887" s="272" t="s">
        <v>10</v>
      </c>
      <c r="BI887" s="268" t="s">
        <v>3393</v>
      </c>
      <c r="BJ887" s="257" t="s">
        <v>4</v>
      </c>
      <c r="BK887" s="269" t="s">
        <v>213</v>
      </c>
      <c r="BL887" s="269" t="s">
        <v>102</v>
      </c>
      <c r="BM887" s="270" t="s">
        <v>4516</v>
      </c>
      <c r="BN887" s="269" t="s">
        <v>4517</v>
      </c>
      <c r="BO887" s="269" t="s">
        <v>4518</v>
      </c>
      <c r="BP887" s="269" t="s">
        <v>818</v>
      </c>
      <c r="BQ887" s="269" t="s">
        <v>732</v>
      </c>
      <c r="BR887" s="269" t="s">
        <v>819</v>
      </c>
      <c r="BS887" s="269" t="s">
        <v>820</v>
      </c>
      <c r="BT887" s="269" t="s">
        <v>818</v>
      </c>
      <c r="BU887" s="269" t="s">
        <v>1659</v>
      </c>
      <c r="BV887" s="269" t="s">
        <v>1660</v>
      </c>
    </row>
    <row r="888" spans="59:74" x14ac:dyDescent="0.25">
      <c r="BG888" s="84">
        <v>776</v>
      </c>
      <c r="BH888" s="272" t="s">
        <v>10</v>
      </c>
      <c r="BI888" s="268" t="s">
        <v>3393</v>
      </c>
      <c r="BJ888" s="257" t="s">
        <v>4</v>
      </c>
      <c r="BK888" s="269" t="s">
        <v>213</v>
      </c>
      <c r="BL888" s="269" t="s">
        <v>102</v>
      </c>
      <c r="BM888" s="270" t="s">
        <v>4519</v>
      </c>
      <c r="BN888" s="269" t="s">
        <v>4520</v>
      </c>
      <c r="BO888" s="269" t="s">
        <v>4521</v>
      </c>
      <c r="BP888" s="269" t="s">
        <v>818</v>
      </c>
      <c r="BQ888" s="269" t="s">
        <v>732</v>
      </c>
      <c r="BR888" s="269" t="s">
        <v>819</v>
      </c>
      <c r="BS888" s="269" t="s">
        <v>820</v>
      </c>
      <c r="BT888" s="269" t="s">
        <v>818</v>
      </c>
      <c r="BU888" s="269" t="s">
        <v>1659</v>
      </c>
      <c r="BV888" s="269" t="s">
        <v>1660</v>
      </c>
    </row>
    <row r="889" spans="59:74" x14ac:dyDescent="0.25">
      <c r="BG889" s="84">
        <v>777</v>
      </c>
      <c r="BH889" s="272" t="s">
        <v>10</v>
      </c>
      <c r="BI889" s="268" t="s">
        <v>3393</v>
      </c>
      <c r="BJ889" s="257" t="s">
        <v>4</v>
      </c>
      <c r="BK889" s="269" t="s">
        <v>213</v>
      </c>
      <c r="BL889" s="269" t="s">
        <v>102</v>
      </c>
      <c r="BM889" s="270" t="s">
        <v>4522</v>
      </c>
      <c r="BN889" s="269" t="s">
        <v>4523</v>
      </c>
      <c r="BO889" s="269" t="s">
        <v>4524</v>
      </c>
      <c r="BP889" s="269" t="s">
        <v>818</v>
      </c>
      <c r="BQ889" s="269" t="s">
        <v>732</v>
      </c>
      <c r="BR889" s="269" t="s">
        <v>819</v>
      </c>
      <c r="BS889" s="269" t="s">
        <v>820</v>
      </c>
      <c r="BT889" s="269" t="s">
        <v>818</v>
      </c>
      <c r="BU889" s="269" t="s">
        <v>1659</v>
      </c>
      <c r="BV889" s="269" t="s">
        <v>1660</v>
      </c>
    </row>
    <row r="890" spans="59:74" x14ac:dyDescent="0.25">
      <c r="BG890" s="84">
        <v>778</v>
      </c>
      <c r="BH890" s="272" t="s">
        <v>10</v>
      </c>
      <c r="BI890" s="268" t="s">
        <v>3393</v>
      </c>
      <c r="BJ890" s="257" t="s">
        <v>4</v>
      </c>
      <c r="BK890" s="269" t="s">
        <v>213</v>
      </c>
      <c r="BL890" s="269" t="s">
        <v>102</v>
      </c>
      <c r="BM890" s="270" t="s">
        <v>4525</v>
      </c>
      <c r="BN890" s="269" t="s">
        <v>4526</v>
      </c>
      <c r="BO890" s="269" t="s">
        <v>4527</v>
      </c>
      <c r="BP890" s="269" t="s">
        <v>818</v>
      </c>
      <c r="BQ890" s="269" t="s">
        <v>732</v>
      </c>
      <c r="BR890" s="269" t="s">
        <v>819</v>
      </c>
      <c r="BS890" s="269" t="s">
        <v>820</v>
      </c>
      <c r="BT890" s="269" t="s">
        <v>818</v>
      </c>
      <c r="BU890" s="269" t="s">
        <v>1659</v>
      </c>
      <c r="BV890" s="269" t="s">
        <v>1660</v>
      </c>
    </row>
    <row r="891" spans="59:74" x14ac:dyDescent="0.25">
      <c r="BG891" s="84">
        <v>779</v>
      </c>
      <c r="BH891" s="272" t="s">
        <v>10</v>
      </c>
      <c r="BI891" s="268" t="s">
        <v>3393</v>
      </c>
      <c r="BJ891" s="257" t="s">
        <v>4</v>
      </c>
      <c r="BK891" s="269" t="s">
        <v>213</v>
      </c>
      <c r="BL891" s="269" t="s">
        <v>102</v>
      </c>
      <c r="BM891" s="270" t="s">
        <v>4528</v>
      </c>
      <c r="BN891" s="269" t="s">
        <v>4529</v>
      </c>
      <c r="BO891" s="269" t="s">
        <v>4530</v>
      </c>
      <c r="BP891" s="269" t="s">
        <v>818</v>
      </c>
      <c r="BQ891" s="269" t="s">
        <v>732</v>
      </c>
      <c r="BR891" s="269" t="s">
        <v>819</v>
      </c>
      <c r="BS891" s="269" t="s">
        <v>820</v>
      </c>
      <c r="BT891" s="269" t="s">
        <v>818</v>
      </c>
      <c r="BU891" s="269" t="s">
        <v>1659</v>
      </c>
      <c r="BV891" s="269" t="s">
        <v>1660</v>
      </c>
    </row>
    <row r="892" spans="59:74" x14ac:dyDescent="0.25">
      <c r="BG892" s="84">
        <v>780</v>
      </c>
      <c r="BH892" s="272" t="s">
        <v>10</v>
      </c>
      <c r="BI892" s="268" t="s">
        <v>3393</v>
      </c>
      <c r="BJ892" s="257" t="s">
        <v>4</v>
      </c>
      <c r="BK892" s="269" t="s">
        <v>213</v>
      </c>
      <c r="BL892" s="269" t="s">
        <v>102</v>
      </c>
      <c r="BM892" s="270" t="s">
        <v>4531</v>
      </c>
      <c r="BN892" s="269" t="s">
        <v>4532</v>
      </c>
      <c r="BO892" s="269" t="s">
        <v>4533</v>
      </c>
      <c r="BP892" s="269" t="s">
        <v>818</v>
      </c>
      <c r="BQ892" s="269" t="s">
        <v>732</v>
      </c>
      <c r="BR892" s="269" t="s">
        <v>819</v>
      </c>
      <c r="BS892" s="269" t="s">
        <v>820</v>
      </c>
      <c r="BT892" s="269" t="s">
        <v>818</v>
      </c>
      <c r="BU892" s="269" t="s">
        <v>1659</v>
      </c>
      <c r="BV892" s="269" t="s">
        <v>1660</v>
      </c>
    </row>
    <row r="893" spans="59:74" x14ac:dyDescent="0.25">
      <c r="BG893" s="84">
        <v>781</v>
      </c>
      <c r="BH893" s="272" t="s">
        <v>10</v>
      </c>
      <c r="BI893" s="268" t="s">
        <v>3393</v>
      </c>
      <c r="BJ893" s="257" t="s">
        <v>1</v>
      </c>
      <c r="BK893" s="269" t="s">
        <v>216</v>
      </c>
      <c r="BL893" s="269" t="s">
        <v>102</v>
      </c>
      <c r="BM893" s="270" t="s">
        <v>4534</v>
      </c>
      <c r="BN893" s="269" t="s">
        <v>4535</v>
      </c>
      <c r="BO893" s="269" t="s">
        <v>4536</v>
      </c>
      <c r="BP893" s="269" t="s">
        <v>821</v>
      </c>
      <c r="BQ893" s="269" t="s">
        <v>738</v>
      </c>
      <c r="BR893" s="269" t="s">
        <v>822</v>
      </c>
      <c r="BS893" s="269" t="s">
        <v>823</v>
      </c>
      <c r="BT893" s="269" t="s">
        <v>821</v>
      </c>
      <c r="BU893" s="269" t="s">
        <v>1661</v>
      </c>
      <c r="BV893" s="269" t="s">
        <v>1662</v>
      </c>
    </row>
    <row r="894" spans="59:74" x14ac:dyDescent="0.25">
      <c r="BG894" s="84">
        <v>782</v>
      </c>
      <c r="BH894" s="272" t="s">
        <v>10</v>
      </c>
      <c r="BI894" s="268" t="s">
        <v>3393</v>
      </c>
      <c r="BJ894" s="257" t="s">
        <v>1</v>
      </c>
      <c r="BK894" s="269" t="s">
        <v>216</v>
      </c>
      <c r="BL894" s="269" t="s">
        <v>102</v>
      </c>
      <c r="BM894" s="270" t="s">
        <v>4537</v>
      </c>
      <c r="BN894" s="269" t="s">
        <v>4538</v>
      </c>
      <c r="BO894" s="269" t="s">
        <v>4539</v>
      </c>
      <c r="BP894" s="269" t="s">
        <v>821</v>
      </c>
      <c r="BQ894" s="269" t="s">
        <v>738</v>
      </c>
      <c r="BR894" s="269" t="s">
        <v>822</v>
      </c>
      <c r="BS894" s="269" t="s">
        <v>823</v>
      </c>
      <c r="BT894" s="269" t="s">
        <v>821</v>
      </c>
      <c r="BU894" s="269" t="s">
        <v>1661</v>
      </c>
      <c r="BV894" s="269" t="s">
        <v>1662</v>
      </c>
    </row>
    <row r="895" spans="59:74" x14ac:dyDescent="0.25">
      <c r="BG895" s="84">
        <v>783</v>
      </c>
      <c r="BH895" s="272" t="s">
        <v>10</v>
      </c>
      <c r="BI895" s="268" t="s">
        <v>3393</v>
      </c>
      <c r="BJ895" s="257" t="s">
        <v>1</v>
      </c>
      <c r="BK895" s="269" t="s">
        <v>216</v>
      </c>
      <c r="BL895" s="269" t="s">
        <v>102</v>
      </c>
      <c r="BM895" s="270" t="s">
        <v>4540</v>
      </c>
      <c r="BN895" s="269" t="s">
        <v>4541</v>
      </c>
      <c r="BO895" s="269" t="s">
        <v>4542</v>
      </c>
      <c r="BP895" s="269" t="s">
        <v>821</v>
      </c>
      <c r="BQ895" s="269" t="s">
        <v>738</v>
      </c>
      <c r="BR895" s="269" t="s">
        <v>822</v>
      </c>
      <c r="BS895" s="269" t="s">
        <v>823</v>
      </c>
      <c r="BT895" s="269" t="s">
        <v>821</v>
      </c>
      <c r="BU895" s="269" t="s">
        <v>1661</v>
      </c>
      <c r="BV895" s="269" t="s">
        <v>1662</v>
      </c>
    </row>
    <row r="896" spans="59:74" x14ac:dyDescent="0.25">
      <c r="BG896" s="84">
        <v>784</v>
      </c>
      <c r="BH896" s="272" t="s">
        <v>10</v>
      </c>
      <c r="BI896" s="268" t="s">
        <v>3393</v>
      </c>
      <c r="BJ896" s="257" t="s">
        <v>1</v>
      </c>
      <c r="BK896" s="269" t="s">
        <v>216</v>
      </c>
      <c r="BL896" s="269" t="s">
        <v>102</v>
      </c>
      <c r="BM896" s="270" t="s">
        <v>4543</v>
      </c>
      <c r="BN896" s="269" t="s">
        <v>4544</v>
      </c>
      <c r="BO896" s="269" t="s">
        <v>4545</v>
      </c>
      <c r="BP896" s="269" t="s">
        <v>821</v>
      </c>
      <c r="BQ896" s="269" t="s">
        <v>738</v>
      </c>
      <c r="BR896" s="269" t="s">
        <v>822</v>
      </c>
      <c r="BS896" s="269" t="s">
        <v>823</v>
      </c>
      <c r="BT896" s="269" t="s">
        <v>821</v>
      </c>
      <c r="BU896" s="269" t="s">
        <v>1661</v>
      </c>
      <c r="BV896" s="269" t="s">
        <v>1662</v>
      </c>
    </row>
    <row r="897" spans="59:74" x14ac:dyDescent="0.25">
      <c r="BG897" s="84">
        <v>785</v>
      </c>
      <c r="BH897" s="272" t="s">
        <v>10</v>
      </c>
      <c r="BI897" s="268" t="s">
        <v>3393</v>
      </c>
      <c r="BJ897" s="257" t="s">
        <v>1</v>
      </c>
      <c r="BK897" s="269" t="s">
        <v>216</v>
      </c>
      <c r="BL897" s="269" t="s">
        <v>102</v>
      </c>
      <c r="BM897" s="270" t="s">
        <v>4546</v>
      </c>
      <c r="BN897" s="269" t="s">
        <v>4547</v>
      </c>
      <c r="BO897" s="269" t="s">
        <v>4548</v>
      </c>
      <c r="BP897" s="269" t="s">
        <v>821</v>
      </c>
      <c r="BQ897" s="269" t="s">
        <v>738</v>
      </c>
      <c r="BR897" s="269" t="s">
        <v>822</v>
      </c>
      <c r="BS897" s="269" t="s">
        <v>823</v>
      </c>
      <c r="BT897" s="269" t="s">
        <v>821</v>
      </c>
      <c r="BU897" s="269" t="s">
        <v>1661</v>
      </c>
      <c r="BV897" s="269" t="s">
        <v>1662</v>
      </c>
    </row>
    <row r="898" spans="59:74" x14ac:dyDescent="0.25">
      <c r="BG898" s="84">
        <v>786</v>
      </c>
      <c r="BH898" s="272" t="s">
        <v>10</v>
      </c>
      <c r="BI898" s="268" t="s">
        <v>3393</v>
      </c>
      <c r="BJ898" s="257" t="s">
        <v>1</v>
      </c>
      <c r="BK898" s="269" t="s">
        <v>216</v>
      </c>
      <c r="BL898" s="269" t="s">
        <v>102</v>
      </c>
      <c r="BM898" s="270" t="s">
        <v>4549</v>
      </c>
      <c r="BN898" s="269" t="s">
        <v>4550</v>
      </c>
      <c r="BO898" s="269" t="s">
        <v>4551</v>
      </c>
      <c r="BP898" s="269" t="s">
        <v>821</v>
      </c>
      <c r="BQ898" s="269" t="s">
        <v>738</v>
      </c>
      <c r="BR898" s="269" t="s">
        <v>822</v>
      </c>
      <c r="BS898" s="269" t="s">
        <v>823</v>
      </c>
      <c r="BT898" s="269" t="s">
        <v>821</v>
      </c>
      <c r="BU898" s="269" t="s">
        <v>1661</v>
      </c>
      <c r="BV898" s="269" t="s">
        <v>1662</v>
      </c>
    </row>
    <row r="899" spans="59:74" x14ac:dyDescent="0.25">
      <c r="BG899" s="84">
        <v>787</v>
      </c>
      <c r="BH899" s="272" t="s">
        <v>10</v>
      </c>
      <c r="BI899" s="268" t="s">
        <v>3393</v>
      </c>
      <c r="BJ899" s="257" t="s">
        <v>1</v>
      </c>
      <c r="BK899" s="269" t="s">
        <v>216</v>
      </c>
      <c r="BL899" s="269" t="s">
        <v>102</v>
      </c>
      <c r="BM899" s="270" t="s">
        <v>4552</v>
      </c>
      <c r="BN899" s="269" t="s">
        <v>4553</v>
      </c>
      <c r="BO899" s="269" t="s">
        <v>4554</v>
      </c>
      <c r="BP899" s="269" t="s">
        <v>821</v>
      </c>
      <c r="BQ899" s="269" t="s">
        <v>738</v>
      </c>
      <c r="BR899" s="269" t="s">
        <v>822</v>
      </c>
      <c r="BS899" s="269" t="s">
        <v>823</v>
      </c>
      <c r="BT899" s="269" t="s">
        <v>821</v>
      </c>
      <c r="BU899" s="269" t="s">
        <v>1661</v>
      </c>
      <c r="BV899" s="269" t="s">
        <v>1662</v>
      </c>
    </row>
    <row r="900" spans="59:74" x14ac:dyDescent="0.25">
      <c r="BG900" s="84">
        <v>788</v>
      </c>
      <c r="BH900" s="272" t="s">
        <v>10</v>
      </c>
      <c r="BI900" s="268" t="s">
        <v>3393</v>
      </c>
      <c r="BJ900" s="257" t="s">
        <v>1</v>
      </c>
      <c r="BK900" s="269" t="s">
        <v>216</v>
      </c>
      <c r="BL900" s="269" t="s">
        <v>102</v>
      </c>
      <c r="BM900" s="270" t="s">
        <v>4555</v>
      </c>
      <c r="BN900" s="269" t="s">
        <v>4556</v>
      </c>
      <c r="BO900" s="269" t="s">
        <v>4557</v>
      </c>
      <c r="BP900" s="269" t="s">
        <v>821</v>
      </c>
      <c r="BQ900" s="269" t="s">
        <v>738</v>
      </c>
      <c r="BR900" s="269" t="s">
        <v>822</v>
      </c>
      <c r="BS900" s="269" t="s">
        <v>823</v>
      </c>
      <c r="BT900" s="269" t="s">
        <v>821</v>
      </c>
      <c r="BU900" s="269" t="s">
        <v>1661</v>
      </c>
      <c r="BV900" s="269" t="s">
        <v>1662</v>
      </c>
    </row>
    <row r="901" spans="59:74" x14ac:dyDescent="0.25">
      <c r="BG901" s="84">
        <v>789</v>
      </c>
      <c r="BH901" s="272" t="s">
        <v>10</v>
      </c>
      <c r="BI901" s="268" t="s">
        <v>3393</v>
      </c>
      <c r="BJ901" s="257" t="s">
        <v>1</v>
      </c>
      <c r="BK901" s="269" t="s">
        <v>216</v>
      </c>
      <c r="BL901" s="269" t="s">
        <v>102</v>
      </c>
      <c r="BM901" s="270" t="s">
        <v>4558</v>
      </c>
      <c r="BN901" s="269" t="s">
        <v>4559</v>
      </c>
      <c r="BO901" s="269" t="s">
        <v>4560</v>
      </c>
      <c r="BP901" s="269" t="s">
        <v>821</v>
      </c>
      <c r="BQ901" s="269" t="s">
        <v>738</v>
      </c>
      <c r="BR901" s="269" t="s">
        <v>822</v>
      </c>
      <c r="BS901" s="269" t="s">
        <v>823</v>
      </c>
      <c r="BT901" s="269" t="s">
        <v>821</v>
      </c>
      <c r="BU901" s="269" t="s">
        <v>1661</v>
      </c>
      <c r="BV901" s="269" t="s">
        <v>1662</v>
      </c>
    </row>
    <row r="902" spans="59:74" x14ac:dyDescent="0.25">
      <c r="BG902" s="84">
        <v>790</v>
      </c>
      <c r="BH902" s="272" t="s">
        <v>10</v>
      </c>
      <c r="BI902" s="268" t="s">
        <v>3393</v>
      </c>
      <c r="BJ902" s="257" t="s">
        <v>1</v>
      </c>
      <c r="BK902" s="269" t="s">
        <v>216</v>
      </c>
      <c r="BL902" s="269" t="s">
        <v>102</v>
      </c>
      <c r="BM902" s="270" t="s">
        <v>4561</v>
      </c>
      <c r="BN902" s="269" t="s">
        <v>4562</v>
      </c>
      <c r="BO902" s="269" t="s">
        <v>4563</v>
      </c>
      <c r="BP902" s="269" t="s">
        <v>821</v>
      </c>
      <c r="BQ902" s="269" t="s">
        <v>738</v>
      </c>
      <c r="BR902" s="269" t="s">
        <v>822</v>
      </c>
      <c r="BS902" s="269" t="s">
        <v>823</v>
      </c>
      <c r="BT902" s="269" t="s">
        <v>821</v>
      </c>
      <c r="BU902" s="269" t="s">
        <v>1661</v>
      </c>
      <c r="BV902" s="269" t="s">
        <v>1662</v>
      </c>
    </row>
    <row r="903" spans="59:74" x14ac:dyDescent="0.25">
      <c r="BG903" s="84">
        <v>791</v>
      </c>
      <c r="BH903" s="272" t="s">
        <v>10</v>
      </c>
      <c r="BI903" s="268" t="s">
        <v>3393</v>
      </c>
      <c r="BJ903" s="257" t="s">
        <v>4</v>
      </c>
      <c r="BK903" s="269" t="s">
        <v>216</v>
      </c>
      <c r="BL903" s="269" t="s">
        <v>102</v>
      </c>
      <c r="BM903" s="270" t="s">
        <v>4564</v>
      </c>
      <c r="BN903" s="269" t="s">
        <v>4565</v>
      </c>
      <c r="BO903" s="269" t="s">
        <v>4566</v>
      </c>
      <c r="BP903" s="269" t="s">
        <v>821</v>
      </c>
      <c r="BQ903" s="269" t="s">
        <v>738</v>
      </c>
      <c r="BR903" s="269" t="s">
        <v>822</v>
      </c>
      <c r="BS903" s="269" t="s">
        <v>823</v>
      </c>
      <c r="BT903" s="269" t="s">
        <v>821</v>
      </c>
      <c r="BU903" s="269" t="s">
        <v>1661</v>
      </c>
      <c r="BV903" s="269" t="s">
        <v>1662</v>
      </c>
    </row>
    <row r="904" spans="59:74" x14ac:dyDescent="0.25">
      <c r="BG904" s="84">
        <v>792</v>
      </c>
      <c r="BH904" s="272" t="s">
        <v>10</v>
      </c>
      <c r="BI904" s="268" t="s">
        <v>3393</v>
      </c>
      <c r="BJ904" s="257" t="s">
        <v>4</v>
      </c>
      <c r="BK904" s="269" t="s">
        <v>216</v>
      </c>
      <c r="BL904" s="269" t="s">
        <v>102</v>
      </c>
      <c r="BM904" s="270" t="s">
        <v>4567</v>
      </c>
      <c r="BN904" s="269" t="s">
        <v>4568</v>
      </c>
      <c r="BO904" s="269" t="s">
        <v>4569</v>
      </c>
      <c r="BP904" s="269" t="s">
        <v>821</v>
      </c>
      <c r="BQ904" s="269" t="s">
        <v>738</v>
      </c>
      <c r="BR904" s="269" t="s">
        <v>822</v>
      </c>
      <c r="BS904" s="269" t="s">
        <v>823</v>
      </c>
      <c r="BT904" s="269" t="s">
        <v>821</v>
      </c>
      <c r="BU904" s="269" t="s">
        <v>1661</v>
      </c>
      <c r="BV904" s="269" t="s">
        <v>1662</v>
      </c>
    </row>
    <row r="905" spans="59:74" x14ac:dyDescent="0.25">
      <c r="BG905" s="84">
        <v>793</v>
      </c>
      <c r="BH905" s="272" t="s">
        <v>10</v>
      </c>
      <c r="BI905" s="268" t="s">
        <v>3393</v>
      </c>
      <c r="BJ905" s="257" t="s">
        <v>4</v>
      </c>
      <c r="BK905" s="269" t="s">
        <v>216</v>
      </c>
      <c r="BL905" s="269" t="s">
        <v>102</v>
      </c>
      <c r="BM905" s="270" t="s">
        <v>4570</v>
      </c>
      <c r="BN905" s="269" t="s">
        <v>4571</v>
      </c>
      <c r="BO905" s="269" t="s">
        <v>4572</v>
      </c>
      <c r="BP905" s="269" t="s">
        <v>821</v>
      </c>
      <c r="BQ905" s="269" t="s">
        <v>738</v>
      </c>
      <c r="BR905" s="269" t="s">
        <v>822</v>
      </c>
      <c r="BS905" s="269" t="s">
        <v>823</v>
      </c>
      <c r="BT905" s="269" t="s">
        <v>821</v>
      </c>
      <c r="BU905" s="269" t="s">
        <v>1661</v>
      </c>
      <c r="BV905" s="269" t="s">
        <v>1662</v>
      </c>
    </row>
    <row r="906" spans="59:74" x14ac:dyDescent="0.25">
      <c r="BG906" s="84">
        <v>794</v>
      </c>
      <c r="BH906" s="272" t="s">
        <v>10</v>
      </c>
      <c r="BI906" s="268" t="s">
        <v>3393</v>
      </c>
      <c r="BJ906" s="257" t="s">
        <v>4</v>
      </c>
      <c r="BK906" s="269" t="s">
        <v>216</v>
      </c>
      <c r="BL906" s="269" t="s">
        <v>102</v>
      </c>
      <c r="BM906" s="270" t="s">
        <v>4573</v>
      </c>
      <c r="BN906" s="269" t="s">
        <v>4574</v>
      </c>
      <c r="BO906" s="269" t="s">
        <v>4575</v>
      </c>
      <c r="BP906" s="269" t="s">
        <v>821</v>
      </c>
      <c r="BQ906" s="269" t="s">
        <v>738</v>
      </c>
      <c r="BR906" s="269" t="s">
        <v>822</v>
      </c>
      <c r="BS906" s="269" t="s">
        <v>823</v>
      </c>
      <c r="BT906" s="269" t="s">
        <v>821</v>
      </c>
      <c r="BU906" s="269" t="s">
        <v>1661</v>
      </c>
      <c r="BV906" s="269" t="s">
        <v>1662</v>
      </c>
    </row>
    <row r="907" spans="59:74" x14ac:dyDescent="0.25">
      <c r="BG907" s="84">
        <v>795</v>
      </c>
      <c r="BH907" s="272" t="s">
        <v>10</v>
      </c>
      <c r="BI907" s="268" t="s">
        <v>3393</v>
      </c>
      <c r="BJ907" s="257" t="s">
        <v>4</v>
      </c>
      <c r="BK907" s="269" t="s">
        <v>216</v>
      </c>
      <c r="BL907" s="269" t="s">
        <v>102</v>
      </c>
      <c r="BM907" s="270" t="s">
        <v>4576</v>
      </c>
      <c r="BN907" s="269" t="s">
        <v>4577</v>
      </c>
      <c r="BO907" s="269" t="s">
        <v>4578</v>
      </c>
      <c r="BP907" s="269" t="s">
        <v>821</v>
      </c>
      <c r="BQ907" s="269" t="s">
        <v>738</v>
      </c>
      <c r="BR907" s="269" t="s">
        <v>822</v>
      </c>
      <c r="BS907" s="269" t="s">
        <v>823</v>
      </c>
      <c r="BT907" s="269" t="s">
        <v>821</v>
      </c>
      <c r="BU907" s="269" t="s">
        <v>1661</v>
      </c>
      <c r="BV907" s="269" t="s">
        <v>1662</v>
      </c>
    </row>
    <row r="908" spans="59:74" x14ac:dyDescent="0.25">
      <c r="BG908" s="84">
        <v>796</v>
      </c>
      <c r="BH908" s="272" t="s">
        <v>10</v>
      </c>
      <c r="BI908" s="268" t="s">
        <v>3393</v>
      </c>
      <c r="BJ908" s="257" t="s">
        <v>4</v>
      </c>
      <c r="BK908" s="269" t="s">
        <v>216</v>
      </c>
      <c r="BL908" s="269" t="s">
        <v>102</v>
      </c>
      <c r="BM908" s="270" t="s">
        <v>4579</v>
      </c>
      <c r="BN908" s="269" t="s">
        <v>4580</v>
      </c>
      <c r="BO908" s="269" t="s">
        <v>4581</v>
      </c>
      <c r="BP908" s="269" t="s">
        <v>821</v>
      </c>
      <c r="BQ908" s="269" t="s">
        <v>738</v>
      </c>
      <c r="BR908" s="269" t="s">
        <v>822</v>
      </c>
      <c r="BS908" s="269" t="s">
        <v>823</v>
      </c>
      <c r="BT908" s="269" t="s">
        <v>821</v>
      </c>
      <c r="BU908" s="269" t="s">
        <v>1661</v>
      </c>
      <c r="BV908" s="269" t="s">
        <v>1662</v>
      </c>
    </row>
    <row r="909" spans="59:74" x14ac:dyDescent="0.25">
      <c r="BG909" s="84">
        <v>797</v>
      </c>
      <c r="BH909" s="272" t="s">
        <v>10</v>
      </c>
      <c r="BI909" s="268" t="s">
        <v>3393</v>
      </c>
      <c r="BJ909" s="257" t="s">
        <v>4</v>
      </c>
      <c r="BK909" s="269" t="s">
        <v>216</v>
      </c>
      <c r="BL909" s="269" t="s">
        <v>102</v>
      </c>
      <c r="BM909" s="270" t="s">
        <v>4582</v>
      </c>
      <c r="BN909" s="269" t="s">
        <v>4583</v>
      </c>
      <c r="BO909" s="269" t="s">
        <v>4584</v>
      </c>
      <c r="BP909" s="269" t="s">
        <v>821</v>
      </c>
      <c r="BQ909" s="269" t="s">
        <v>738</v>
      </c>
      <c r="BR909" s="269" t="s">
        <v>822</v>
      </c>
      <c r="BS909" s="269" t="s">
        <v>823</v>
      </c>
      <c r="BT909" s="269" t="s">
        <v>821</v>
      </c>
      <c r="BU909" s="269" t="s">
        <v>1661</v>
      </c>
      <c r="BV909" s="269" t="s">
        <v>1662</v>
      </c>
    </row>
    <row r="910" spans="59:74" x14ac:dyDescent="0.25">
      <c r="BG910" s="84">
        <v>798</v>
      </c>
      <c r="BH910" s="272" t="s">
        <v>10</v>
      </c>
      <c r="BI910" s="268" t="s">
        <v>3393</v>
      </c>
      <c r="BJ910" s="257" t="s">
        <v>4</v>
      </c>
      <c r="BK910" s="269" t="s">
        <v>216</v>
      </c>
      <c r="BL910" s="269" t="s">
        <v>102</v>
      </c>
      <c r="BM910" s="270" t="s">
        <v>4585</v>
      </c>
      <c r="BN910" s="269" t="s">
        <v>4586</v>
      </c>
      <c r="BO910" s="269" t="s">
        <v>4587</v>
      </c>
      <c r="BP910" s="269" t="s">
        <v>821</v>
      </c>
      <c r="BQ910" s="269" t="s">
        <v>738</v>
      </c>
      <c r="BR910" s="269" t="s">
        <v>822</v>
      </c>
      <c r="BS910" s="269" t="s">
        <v>823</v>
      </c>
      <c r="BT910" s="269" t="s">
        <v>821</v>
      </c>
      <c r="BU910" s="269" t="s">
        <v>1661</v>
      </c>
      <c r="BV910" s="269" t="s">
        <v>1662</v>
      </c>
    </row>
    <row r="911" spans="59:74" x14ac:dyDescent="0.25">
      <c r="BG911" s="84">
        <v>799</v>
      </c>
      <c r="BH911" s="272" t="s">
        <v>10</v>
      </c>
      <c r="BI911" s="268" t="s">
        <v>3393</v>
      </c>
      <c r="BJ911" s="257" t="s">
        <v>4</v>
      </c>
      <c r="BK911" s="269" t="s">
        <v>216</v>
      </c>
      <c r="BL911" s="269" t="s">
        <v>102</v>
      </c>
      <c r="BM911" s="270" t="s">
        <v>4588</v>
      </c>
      <c r="BN911" s="269" t="s">
        <v>4589</v>
      </c>
      <c r="BO911" s="269" t="s">
        <v>4590</v>
      </c>
      <c r="BP911" s="269" t="s">
        <v>821</v>
      </c>
      <c r="BQ911" s="269" t="s">
        <v>738</v>
      </c>
      <c r="BR911" s="269" t="s">
        <v>822</v>
      </c>
      <c r="BS911" s="269" t="s">
        <v>823</v>
      </c>
      <c r="BT911" s="269" t="s">
        <v>821</v>
      </c>
      <c r="BU911" s="269" t="s">
        <v>1661</v>
      </c>
      <c r="BV911" s="269" t="s">
        <v>1662</v>
      </c>
    </row>
    <row r="912" spans="59:74" x14ac:dyDescent="0.25">
      <c r="BG912" s="84">
        <v>800</v>
      </c>
      <c r="BH912" s="272" t="s">
        <v>10</v>
      </c>
      <c r="BI912" s="268" t="s">
        <v>3393</v>
      </c>
      <c r="BJ912" s="257" t="s">
        <v>4</v>
      </c>
      <c r="BK912" s="269" t="s">
        <v>216</v>
      </c>
      <c r="BL912" s="269" t="s">
        <v>102</v>
      </c>
      <c r="BM912" s="270" t="s">
        <v>4591</v>
      </c>
      <c r="BN912" s="269" t="s">
        <v>4592</v>
      </c>
      <c r="BO912" s="269" t="s">
        <v>4593</v>
      </c>
      <c r="BP912" s="269" t="s">
        <v>821</v>
      </c>
      <c r="BQ912" s="269" t="s">
        <v>738</v>
      </c>
      <c r="BR912" s="269" t="s">
        <v>822</v>
      </c>
      <c r="BS912" s="269" t="s">
        <v>823</v>
      </c>
      <c r="BT912" s="269" t="s">
        <v>821</v>
      </c>
      <c r="BU912" s="269" t="s">
        <v>1661</v>
      </c>
      <c r="BV912" s="269" t="s">
        <v>1662</v>
      </c>
    </row>
    <row r="913" spans="59:74" x14ac:dyDescent="0.25">
      <c r="BG913" s="84">
        <v>801</v>
      </c>
      <c r="BH913" s="269" t="s">
        <v>203</v>
      </c>
      <c r="BI913" s="268" t="s">
        <v>4594</v>
      </c>
      <c r="BJ913" s="257" t="s">
        <v>1</v>
      </c>
      <c r="BK913" s="269" t="s">
        <v>20</v>
      </c>
      <c r="BL913" s="269" t="s">
        <v>102</v>
      </c>
      <c r="BM913" s="270" t="s">
        <v>4595</v>
      </c>
      <c r="BN913" s="269" t="s">
        <v>4596</v>
      </c>
      <c r="BO913" s="269" t="s">
        <v>4597</v>
      </c>
      <c r="BP913" s="269" t="s">
        <v>824</v>
      </c>
      <c r="BQ913" s="269" t="s">
        <v>228</v>
      </c>
      <c r="BR913" s="269" t="s">
        <v>825</v>
      </c>
      <c r="BS913" s="269" t="s">
        <v>826</v>
      </c>
      <c r="BT913" s="269" t="s">
        <v>824</v>
      </c>
      <c r="BU913" s="269" t="s">
        <v>1663</v>
      </c>
      <c r="BV913" s="269" t="s">
        <v>1664</v>
      </c>
    </row>
    <row r="914" spans="59:74" x14ac:dyDescent="0.25">
      <c r="BG914" s="84">
        <v>802</v>
      </c>
      <c r="BH914" s="269" t="s">
        <v>203</v>
      </c>
      <c r="BI914" s="268" t="s">
        <v>4594</v>
      </c>
      <c r="BJ914" s="257" t="s">
        <v>1</v>
      </c>
      <c r="BK914" s="269" t="s">
        <v>20</v>
      </c>
      <c r="BL914" s="269" t="s">
        <v>102</v>
      </c>
      <c r="BM914" s="270" t="s">
        <v>4598</v>
      </c>
      <c r="BN914" s="269" t="s">
        <v>4599</v>
      </c>
      <c r="BO914" s="269" t="s">
        <v>4600</v>
      </c>
      <c r="BP914" s="269" t="s">
        <v>824</v>
      </c>
      <c r="BQ914" s="269" t="s">
        <v>228</v>
      </c>
      <c r="BR914" s="269" t="s">
        <v>825</v>
      </c>
      <c r="BS914" s="269" t="s">
        <v>826</v>
      </c>
      <c r="BT914" s="269" t="s">
        <v>824</v>
      </c>
      <c r="BU914" s="269" t="s">
        <v>1663</v>
      </c>
      <c r="BV914" s="269" t="s">
        <v>1664</v>
      </c>
    </row>
    <row r="915" spans="59:74" x14ac:dyDescent="0.25">
      <c r="BG915" s="84">
        <v>803</v>
      </c>
      <c r="BH915" s="269" t="s">
        <v>203</v>
      </c>
      <c r="BI915" s="268" t="s">
        <v>4594</v>
      </c>
      <c r="BJ915" s="257" t="s">
        <v>1</v>
      </c>
      <c r="BK915" s="269" t="s">
        <v>20</v>
      </c>
      <c r="BL915" s="269" t="s">
        <v>102</v>
      </c>
      <c r="BM915" s="270" t="s">
        <v>4601</v>
      </c>
      <c r="BN915" s="269" t="s">
        <v>4602</v>
      </c>
      <c r="BO915" s="269" t="s">
        <v>4603</v>
      </c>
      <c r="BP915" s="269" t="s">
        <v>824</v>
      </c>
      <c r="BQ915" s="269" t="s">
        <v>228</v>
      </c>
      <c r="BR915" s="269" t="s">
        <v>825</v>
      </c>
      <c r="BS915" s="269" t="s">
        <v>826</v>
      </c>
      <c r="BT915" s="269" t="s">
        <v>824</v>
      </c>
      <c r="BU915" s="269" t="s">
        <v>1663</v>
      </c>
      <c r="BV915" s="269" t="s">
        <v>1664</v>
      </c>
    </row>
    <row r="916" spans="59:74" x14ac:dyDescent="0.25">
      <c r="BG916" s="84">
        <v>804</v>
      </c>
      <c r="BH916" s="269" t="s">
        <v>203</v>
      </c>
      <c r="BI916" s="268" t="s">
        <v>4594</v>
      </c>
      <c r="BJ916" s="257" t="s">
        <v>1</v>
      </c>
      <c r="BK916" s="269" t="s">
        <v>20</v>
      </c>
      <c r="BL916" s="269" t="s">
        <v>102</v>
      </c>
      <c r="BM916" s="270" t="s">
        <v>4604</v>
      </c>
      <c r="BN916" s="269" t="s">
        <v>4605</v>
      </c>
      <c r="BO916" s="269" t="s">
        <v>4606</v>
      </c>
      <c r="BP916" s="269" t="s">
        <v>824</v>
      </c>
      <c r="BQ916" s="269" t="s">
        <v>228</v>
      </c>
      <c r="BR916" s="269" t="s">
        <v>825</v>
      </c>
      <c r="BS916" s="269" t="s">
        <v>826</v>
      </c>
      <c r="BT916" s="269" t="s">
        <v>824</v>
      </c>
      <c r="BU916" s="269" t="s">
        <v>1663</v>
      </c>
      <c r="BV916" s="269" t="s">
        <v>1664</v>
      </c>
    </row>
    <row r="917" spans="59:74" x14ac:dyDescent="0.25">
      <c r="BG917" s="84">
        <v>805</v>
      </c>
      <c r="BH917" s="269" t="s">
        <v>203</v>
      </c>
      <c r="BI917" s="268" t="s">
        <v>4594</v>
      </c>
      <c r="BJ917" s="257" t="s">
        <v>1</v>
      </c>
      <c r="BK917" s="269" t="s">
        <v>20</v>
      </c>
      <c r="BL917" s="269" t="s">
        <v>102</v>
      </c>
      <c r="BM917" s="270" t="s">
        <v>4607</v>
      </c>
      <c r="BN917" s="269" t="s">
        <v>4608</v>
      </c>
      <c r="BO917" s="269" t="s">
        <v>4609</v>
      </c>
      <c r="BP917" s="269" t="s">
        <v>824</v>
      </c>
      <c r="BQ917" s="269" t="s">
        <v>228</v>
      </c>
      <c r="BR917" s="269" t="s">
        <v>825</v>
      </c>
      <c r="BS917" s="269" t="s">
        <v>826</v>
      </c>
      <c r="BT917" s="269" t="s">
        <v>824</v>
      </c>
      <c r="BU917" s="269" t="s">
        <v>1663</v>
      </c>
      <c r="BV917" s="269" t="s">
        <v>1664</v>
      </c>
    </row>
    <row r="918" spans="59:74" x14ac:dyDescent="0.25">
      <c r="BG918" s="84">
        <v>806</v>
      </c>
      <c r="BH918" s="269" t="s">
        <v>203</v>
      </c>
      <c r="BI918" s="268" t="s">
        <v>4594</v>
      </c>
      <c r="BJ918" s="257" t="s">
        <v>1</v>
      </c>
      <c r="BK918" s="269" t="s">
        <v>20</v>
      </c>
      <c r="BL918" s="269" t="s">
        <v>102</v>
      </c>
      <c r="BM918" s="270" t="s">
        <v>4610</v>
      </c>
      <c r="BN918" s="269" t="s">
        <v>4611</v>
      </c>
      <c r="BO918" s="269" t="s">
        <v>4612</v>
      </c>
      <c r="BP918" s="269" t="s">
        <v>824</v>
      </c>
      <c r="BQ918" s="269" t="s">
        <v>228</v>
      </c>
      <c r="BR918" s="269" t="s">
        <v>825</v>
      </c>
      <c r="BS918" s="269" t="s">
        <v>826</v>
      </c>
      <c r="BT918" s="269" t="s">
        <v>824</v>
      </c>
      <c r="BU918" s="269" t="s">
        <v>1663</v>
      </c>
      <c r="BV918" s="269" t="s">
        <v>1664</v>
      </c>
    </row>
    <row r="919" spans="59:74" x14ac:dyDescent="0.25">
      <c r="BG919" s="84">
        <v>807</v>
      </c>
      <c r="BH919" s="269" t="s">
        <v>203</v>
      </c>
      <c r="BI919" s="268" t="s">
        <v>4594</v>
      </c>
      <c r="BJ919" s="257" t="s">
        <v>1</v>
      </c>
      <c r="BK919" s="269" t="s">
        <v>20</v>
      </c>
      <c r="BL919" s="269" t="s">
        <v>102</v>
      </c>
      <c r="BM919" s="270" t="s">
        <v>4613</v>
      </c>
      <c r="BN919" s="269" t="s">
        <v>4614</v>
      </c>
      <c r="BO919" s="269" t="s">
        <v>4615</v>
      </c>
      <c r="BP919" s="269" t="s">
        <v>824</v>
      </c>
      <c r="BQ919" s="269" t="s">
        <v>228</v>
      </c>
      <c r="BR919" s="269" t="s">
        <v>825</v>
      </c>
      <c r="BS919" s="269" t="s">
        <v>826</v>
      </c>
      <c r="BT919" s="269" t="s">
        <v>824</v>
      </c>
      <c r="BU919" s="269" t="s">
        <v>1663</v>
      </c>
      <c r="BV919" s="269" t="s">
        <v>1664</v>
      </c>
    </row>
    <row r="920" spans="59:74" x14ac:dyDescent="0.25">
      <c r="BG920" s="84">
        <v>808</v>
      </c>
      <c r="BH920" s="269" t="s">
        <v>203</v>
      </c>
      <c r="BI920" s="268" t="s">
        <v>4594</v>
      </c>
      <c r="BJ920" s="257" t="s">
        <v>1</v>
      </c>
      <c r="BK920" s="269" t="s">
        <v>20</v>
      </c>
      <c r="BL920" s="269" t="s">
        <v>102</v>
      </c>
      <c r="BM920" s="270" t="s">
        <v>4616</v>
      </c>
      <c r="BN920" s="269" t="s">
        <v>4617</v>
      </c>
      <c r="BO920" s="269" t="s">
        <v>4618</v>
      </c>
      <c r="BP920" s="269" t="s">
        <v>824</v>
      </c>
      <c r="BQ920" s="269" t="s">
        <v>228</v>
      </c>
      <c r="BR920" s="269" t="s">
        <v>825</v>
      </c>
      <c r="BS920" s="269" t="s">
        <v>826</v>
      </c>
      <c r="BT920" s="269" t="s">
        <v>824</v>
      </c>
      <c r="BU920" s="269" t="s">
        <v>1663</v>
      </c>
      <c r="BV920" s="269" t="s">
        <v>1664</v>
      </c>
    </row>
    <row r="921" spans="59:74" x14ac:dyDescent="0.25">
      <c r="BG921" s="84">
        <v>809</v>
      </c>
      <c r="BH921" s="269" t="s">
        <v>203</v>
      </c>
      <c r="BI921" s="268" t="s">
        <v>4594</v>
      </c>
      <c r="BJ921" s="257" t="s">
        <v>1</v>
      </c>
      <c r="BK921" s="269" t="s">
        <v>20</v>
      </c>
      <c r="BL921" s="269" t="s">
        <v>102</v>
      </c>
      <c r="BM921" s="270" t="s">
        <v>4619</v>
      </c>
      <c r="BN921" s="269" t="s">
        <v>4620</v>
      </c>
      <c r="BO921" s="269" t="s">
        <v>4621</v>
      </c>
      <c r="BP921" s="269" t="s">
        <v>824</v>
      </c>
      <c r="BQ921" s="269" t="s">
        <v>228</v>
      </c>
      <c r="BR921" s="269" t="s">
        <v>825</v>
      </c>
      <c r="BS921" s="269" t="s">
        <v>826</v>
      </c>
      <c r="BT921" s="269" t="s">
        <v>824</v>
      </c>
      <c r="BU921" s="269" t="s">
        <v>1663</v>
      </c>
      <c r="BV921" s="269" t="s">
        <v>1664</v>
      </c>
    </row>
    <row r="922" spans="59:74" x14ac:dyDescent="0.25">
      <c r="BG922" s="84">
        <v>810</v>
      </c>
      <c r="BH922" s="269" t="s">
        <v>203</v>
      </c>
      <c r="BI922" s="268" t="s">
        <v>4594</v>
      </c>
      <c r="BJ922" s="257" t="s">
        <v>1</v>
      </c>
      <c r="BK922" s="269" t="s">
        <v>20</v>
      </c>
      <c r="BL922" s="269" t="s">
        <v>102</v>
      </c>
      <c r="BM922" s="270" t="s">
        <v>4622</v>
      </c>
      <c r="BN922" s="269" t="s">
        <v>4623</v>
      </c>
      <c r="BO922" s="269" t="s">
        <v>4624</v>
      </c>
      <c r="BP922" s="269" t="s">
        <v>824</v>
      </c>
      <c r="BQ922" s="269" t="s">
        <v>228</v>
      </c>
      <c r="BR922" s="269" t="s">
        <v>825</v>
      </c>
      <c r="BS922" s="269" t="s">
        <v>826</v>
      </c>
      <c r="BT922" s="269" t="s">
        <v>824</v>
      </c>
      <c r="BU922" s="269" t="s">
        <v>1663</v>
      </c>
      <c r="BV922" s="269" t="s">
        <v>1664</v>
      </c>
    </row>
    <row r="923" spans="59:74" x14ac:dyDescent="0.25">
      <c r="BG923" s="84">
        <v>811</v>
      </c>
      <c r="BH923" s="269" t="s">
        <v>203</v>
      </c>
      <c r="BI923" s="268" t="s">
        <v>4594</v>
      </c>
      <c r="BJ923" s="257" t="s">
        <v>4</v>
      </c>
      <c r="BK923" s="269" t="s">
        <v>20</v>
      </c>
      <c r="BL923" s="269" t="s">
        <v>102</v>
      </c>
      <c r="BM923" s="270" t="s">
        <v>4625</v>
      </c>
      <c r="BN923" s="269" t="s">
        <v>4626</v>
      </c>
      <c r="BO923" s="269" t="s">
        <v>4627</v>
      </c>
      <c r="BP923" s="269" t="s">
        <v>824</v>
      </c>
      <c r="BQ923" s="269" t="s">
        <v>228</v>
      </c>
      <c r="BR923" s="269" t="s">
        <v>825</v>
      </c>
      <c r="BS923" s="269" t="s">
        <v>826</v>
      </c>
      <c r="BT923" s="269" t="s">
        <v>824</v>
      </c>
      <c r="BU923" s="269" t="s">
        <v>1663</v>
      </c>
      <c r="BV923" s="269" t="s">
        <v>1664</v>
      </c>
    </row>
    <row r="924" spans="59:74" x14ac:dyDescent="0.25">
      <c r="BG924" s="84">
        <v>812</v>
      </c>
      <c r="BH924" s="269" t="s">
        <v>203</v>
      </c>
      <c r="BI924" s="268" t="s">
        <v>4594</v>
      </c>
      <c r="BJ924" s="257" t="s">
        <v>4</v>
      </c>
      <c r="BK924" s="269" t="s">
        <v>20</v>
      </c>
      <c r="BL924" s="269" t="s">
        <v>102</v>
      </c>
      <c r="BM924" s="270" t="s">
        <v>4628</v>
      </c>
      <c r="BN924" s="269" t="s">
        <v>4629</v>
      </c>
      <c r="BO924" s="269" t="s">
        <v>4630</v>
      </c>
      <c r="BP924" s="269" t="s">
        <v>824</v>
      </c>
      <c r="BQ924" s="269" t="s">
        <v>228</v>
      </c>
      <c r="BR924" s="269" t="s">
        <v>825</v>
      </c>
      <c r="BS924" s="269" t="s">
        <v>826</v>
      </c>
      <c r="BT924" s="269" t="s">
        <v>824</v>
      </c>
      <c r="BU924" s="269" t="s">
        <v>1663</v>
      </c>
      <c r="BV924" s="269" t="s">
        <v>1664</v>
      </c>
    </row>
    <row r="925" spans="59:74" x14ac:dyDescent="0.25">
      <c r="BG925" s="84">
        <v>813</v>
      </c>
      <c r="BH925" s="269" t="s">
        <v>203</v>
      </c>
      <c r="BI925" s="268" t="s">
        <v>4594</v>
      </c>
      <c r="BJ925" s="257" t="s">
        <v>4</v>
      </c>
      <c r="BK925" s="269" t="s">
        <v>20</v>
      </c>
      <c r="BL925" s="269" t="s">
        <v>102</v>
      </c>
      <c r="BM925" s="270" t="s">
        <v>4631</v>
      </c>
      <c r="BN925" s="269" t="s">
        <v>4632</v>
      </c>
      <c r="BO925" s="269" t="s">
        <v>4633</v>
      </c>
      <c r="BP925" s="269" t="s">
        <v>824</v>
      </c>
      <c r="BQ925" s="269" t="s">
        <v>228</v>
      </c>
      <c r="BR925" s="269" t="s">
        <v>825</v>
      </c>
      <c r="BS925" s="269" t="s">
        <v>826</v>
      </c>
      <c r="BT925" s="269" t="s">
        <v>824</v>
      </c>
      <c r="BU925" s="269" t="s">
        <v>1663</v>
      </c>
      <c r="BV925" s="269" t="s">
        <v>1664</v>
      </c>
    </row>
    <row r="926" spans="59:74" x14ac:dyDescent="0.25">
      <c r="BG926" s="84">
        <v>814</v>
      </c>
      <c r="BH926" s="269" t="s">
        <v>203</v>
      </c>
      <c r="BI926" s="268" t="s">
        <v>4594</v>
      </c>
      <c r="BJ926" s="257" t="s">
        <v>4</v>
      </c>
      <c r="BK926" s="269" t="s">
        <v>20</v>
      </c>
      <c r="BL926" s="269" t="s">
        <v>102</v>
      </c>
      <c r="BM926" s="270" t="s">
        <v>4634</v>
      </c>
      <c r="BN926" s="269" t="s">
        <v>4635</v>
      </c>
      <c r="BO926" s="269" t="s">
        <v>4636</v>
      </c>
      <c r="BP926" s="269" t="s">
        <v>824</v>
      </c>
      <c r="BQ926" s="269" t="s">
        <v>228</v>
      </c>
      <c r="BR926" s="269" t="s">
        <v>825</v>
      </c>
      <c r="BS926" s="269" t="s">
        <v>826</v>
      </c>
      <c r="BT926" s="269" t="s">
        <v>824</v>
      </c>
      <c r="BU926" s="269" t="s">
        <v>1663</v>
      </c>
      <c r="BV926" s="269" t="s">
        <v>1664</v>
      </c>
    </row>
    <row r="927" spans="59:74" x14ac:dyDescent="0.25">
      <c r="BG927" s="84">
        <v>815</v>
      </c>
      <c r="BH927" s="269" t="s">
        <v>203</v>
      </c>
      <c r="BI927" s="268" t="s">
        <v>4594</v>
      </c>
      <c r="BJ927" s="257" t="s">
        <v>4</v>
      </c>
      <c r="BK927" s="269" t="s">
        <v>20</v>
      </c>
      <c r="BL927" s="269" t="s">
        <v>102</v>
      </c>
      <c r="BM927" s="270" t="s">
        <v>4637</v>
      </c>
      <c r="BN927" s="269" t="s">
        <v>4638</v>
      </c>
      <c r="BO927" s="269" t="s">
        <v>4639</v>
      </c>
      <c r="BP927" s="269" t="s">
        <v>824</v>
      </c>
      <c r="BQ927" s="269" t="s">
        <v>228</v>
      </c>
      <c r="BR927" s="269" t="s">
        <v>825</v>
      </c>
      <c r="BS927" s="269" t="s">
        <v>826</v>
      </c>
      <c r="BT927" s="269" t="s">
        <v>824</v>
      </c>
      <c r="BU927" s="269" t="s">
        <v>1663</v>
      </c>
      <c r="BV927" s="269" t="s">
        <v>1664</v>
      </c>
    </row>
    <row r="928" spans="59:74" x14ac:dyDescent="0.25">
      <c r="BG928" s="84">
        <v>816</v>
      </c>
      <c r="BH928" s="269" t="s">
        <v>203</v>
      </c>
      <c r="BI928" s="268" t="s">
        <v>4594</v>
      </c>
      <c r="BJ928" s="257" t="s">
        <v>4</v>
      </c>
      <c r="BK928" s="269" t="s">
        <v>20</v>
      </c>
      <c r="BL928" s="269" t="s">
        <v>102</v>
      </c>
      <c r="BM928" s="270" t="s">
        <v>4640</v>
      </c>
      <c r="BN928" s="269" t="s">
        <v>4641</v>
      </c>
      <c r="BO928" s="269" t="s">
        <v>4642</v>
      </c>
      <c r="BP928" s="269" t="s">
        <v>824</v>
      </c>
      <c r="BQ928" s="269" t="s">
        <v>228</v>
      </c>
      <c r="BR928" s="269" t="s">
        <v>825</v>
      </c>
      <c r="BS928" s="269" t="s">
        <v>826</v>
      </c>
      <c r="BT928" s="269" t="s">
        <v>824</v>
      </c>
      <c r="BU928" s="269" t="s">
        <v>1663</v>
      </c>
      <c r="BV928" s="269" t="s">
        <v>1664</v>
      </c>
    </row>
    <row r="929" spans="59:74" x14ac:dyDescent="0.25">
      <c r="BG929" s="84">
        <v>817</v>
      </c>
      <c r="BH929" s="269" t="s">
        <v>203</v>
      </c>
      <c r="BI929" s="268" t="s">
        <v>4594</v>
      </c>
      <c r="BJ929" s="257" t="s">
        <v>4</v>
      </c>
      <c r="BK929" s="269" t="s">
        <v>20</v>
      </c>
      <c r="BL929" s="269" t="s">
        <v>102</v>
      </c>
      <c r="BM929" s="270" t="s">
        <v>4643</v>
      </c>
      <c r="BN929" s="269" t="s">
        <v>4644</v>
      </c>
      <c r="BO929" s="269" t="s">
        <v>4645</v>
      </c>
      <c r="BP929" s="269" t="s">
        <v>824</v>
      </c>
      <c r="BQ929" s="269" t="s">
        <v>228</v>
      </c>
      <c r="BR929" s="269" t="s">
        <v>825</v>
      </c>
      <c r="BS929" s="269" t="s">
        <v>826</v>
      </c>
      <c r="BT929" s="269" t="s">
        <v>824</v>
      </c>
      <c r="BU929" s="269" t="s">
        <v>1663</v>
      </c>
      <c r="BV929" s="269" t="s">
        <v>1664</v>
      </c>
    </row>
    <row r="930" spans="59:74" x14ac:dyDescent="0.25">
      <c r="BG930" s="84">
        <v>818</v>
      </c>
      <c r="BH930" s="269" t="s">
        <v>203</v>
      </c>
      <c r="BI930" s="268" t="s">
        <v>4594</v>
      </c>
      <c r="BJ930" s="257" t="s">
        <v>4</v>
      </c>
      <c r="BK930" s="269" t="s">
        <v>20</v>
      </c>
      <c r="BL930" s="269" t="s">
        <v>102</v>
      </c>
      <c r="BM930" s="270" t="s">
        <v>4646</v>
      </c>
      <c r="BN930" s="269" t="s">
        <v>4647</v>
      </c>
      <c r="BO930" s="269" t="s">
        <v>4648</v>
      </c>
      <c r="BP930" s="269" t="s">
        <v>824</v>
      </c>
      <c r="BQ930" s="269" t="s">
        <v>228</v>
      </c>
      <c r="BR930" s="269" t="s">
        <v>825</v>
      </c>
      <c r="BS930" s="269" t="s">
        <v>826</v>
      </c>
      <c r="BT930" s="269" t="s">
        <v>824</v>
      </c>
      <c r="BU930" s="269" t="s">
        <v>1663</v>
      </c>
      <c r="BV930" s="269" t="s">
        <v>1664</v>
      </c>
    </row>
    <row r="931" spans="59:74" x14ac:dyDescent="0.25">
      <c r="BG931" s="84">
        <v>819</v>
      </c>
      <c r="BH931" s="269" t="s">
        <v>203</v>
      </c>
      <c r="BI931" s="268" t="s">
        <v>4594</v>
      </c>
      <c r="BJ931" s="257" t="s">
        <v>4</v>
      </c>
      <c r="BK931" s="269" t="s">
        <v>20</v>
      </c>
      <c r="BL931" s="269" t="s">
        <v>102</v>
      </c>
      <c r="BM931" s="270" t="s">
        <v>4649</v>
      </c>
      <c r="BN931" s="269" t="s">
        <v>4650</v>
      </c>
      <c r="BO931" s="269" t="s">
        <v>4651</v>
      </c>
      <c r="BP931" s="269" t="s">
        <v>824</v>
      </c>
      <c r="BQ931" s="269" t="s">
        <v>228</v>
      </c>
      <c r="BR931" s="269" t="s">
        <v>825</v>
      </c>
      <c r="BS931" s="269" t="s">
        <v>826</v>
      </c>
      <c r="BT931" s="269" t="s">
        <v>824</v>
      </c>
      <c r="BU931" s="269" t="s">
        <v>1663</v>
      </c>
      <c r="BV931" s="269" t="s">
        <v>1664</v>
      </c>
    </row>
    <row r="932" spans="59:74" x14ac:dyDescent="0.25">
      <c r="BG932" s="84">
        <v>820</v>
      </c>
      <c r="BH932" s="269" t="s">
        <v>203</v>
      </c>
      <c r="BI932" s="268" t="s">
        <v>4594</v>
      </c>
      <c r="BJ932" s="257" t="s">
        <v>4</v>
      </c>
      <c r="BK932" s="269" t="s">
        <v>20</v>
      </c>
      <c r="BL932" s="269" t="s">
        <v>102</v>
      </c>
      <c r="BM932" s="270" t="s">
        <v>4652</v>
      </c>
      <c r="BN932" s="269" t="s">
        <v>4653</v>
      </c>
      <c r="BO932" s="269" t="s">
        <v>4654</v>
      </c>
      <c r="BP932" s="269" t="s">
        <v>824</v>
      </c>
      <c r="BQ932" s="269" t="s">
        <v>228</v>
      </c>
      <c r="BR932" s="269" t="s">
        <v>825</v>
      </c>
      <c r="BS932" s="269" t="s">
        <v>826</v>
      </c>
      <c r="BT932" s="269" t="s">
        <v>824</v>
      </c>
      <c r="BU932" s="269" t="s">
        <v>1663</v>
      </c>
      <c r="BV932" s="269" t="s">
        <v>1664</v>
      </c>
    </row>
    <row r="933" spans="59:74" x14ac:dyDescent="0.25">
      <c r="BG933" s="84">
        <v>821</v>
      </c>
      <c r="BH933" s="269" t="s">
        <v>203</v>
      </c>
      <c r="BI933" s="268" t="s">
        <v>4594</v>
      </c>
      <c r="BJ933" s="257" t="s">
        <v>1</v>
      </c>
      <c r="BK933" s="269" t="s">
        <v>114</v>
      </c>
      <c r="BL933" s="269" t="s">
        <v>102</v>
      </c>
      <c r="BM933" s="270" t="s">
        <v>4655</v>
      </c>
      <c r="BN933" s="269" t="s">
        <v>4656</v>
      </c>
      <c r="BO933" s="269" t="s">
        <v>4657</v>
      </c>
      <c r="BP933" s="269" t="s">
        <v>827</v>
      </c>
      <c r="BQ933" s="269" t="s">
        <v>299</v>
      </c>
      <c r="BR933" s="269" t="s">
        <v>828</v>
      </c>
      <c r="BS933" s="269" t="s">
        <v>829</v>
      </c>
      <c r="BT933" s="269" t="s">
        <v>827</v>
      </c>
      <c r="BU933" s="269" t="s">
        <v>1665</v>
      </c>
      <c r="BV933" s="269" t="s">
        <v>1666</v>
      </c>
    </row>
    <row r="934" spans="59:74" x14ac:dyDescent="0.25">
      <c r="BG934" s="84">
        <v>822</v>
      </c>
      <c r="BH934" s="269" t="s">
        <v>203</v>
      </c>
      <c r="BI934" s="268" t="s">
        <v>4594</v>
      </c>
      <c r="BJ934" s="257" t="s">
        <v>1</v>
      </c>
      <c r="BK934" s="269" t="s">
        <v>114</v>
      </c>
      <c r="BL934" s="269" t="s">
        <v>102</v>
      </c>
      <c r="BM934" s="270" t="s">
        <v>4658</v>
      </c>
      <c r="BN934" s="269" t="s">
        <v>4659</v>
      </c>
      <c r="BO934" s="269" t="s">
        <v>4660</v>
      </c>
      <c r="BP934" s="269" t="s">
        <v>827</v>
      </c>
      <c r="BQ934" s="269" t="s">
        <v>299</v>
      </c>
      <c r="BR934" s="269" t="s">
        <v>828</v>
      </c>
      <c r="BS934" s="269" t="s">
        <v>829</v>
      </c>
      <c r="BT934" s="269" t="s">
        <v>827</v>
      </c>
      <c r="BU934" s="269" t="s">
        <v>1665</v>
      </c>
      <c r="BV934" s="269" t="s">
        <v>1666</v>
      </c>
    </row>
    <row r="935" spans="59:74" x14ac:dyDescent="0.25">
      <c r="BG935" s="84">
        <v>823</v>
      </c>
      <c r="BH935" s="269" t="s">
        <v>203</v>
      </c>
      <c r="BI935" s="268" t="s">
        <v>4594</v>
      </c>
      <c r="BJ935" s="257" t="s">
        <v>1</v>
      </c>
      <c r="BK935" s="269" t="s">
        <v>114</v>
      </c>
      <c r="BL935" s="269" t="s">
        <v>102</v>
      </c>
      <c r="BM935" s="270" t="s">
        <v>4661</v>
      </c>
      <c r="BN935" s="269" t="s">
        <v>4662</v>
      </c>
      <c r="BO935" s="269" t="s">
        <v>4663</v>
      </c>
      <c r="BP935" s="269" t="s">
        <v>827</v>
      </c>
      <c r="BQ935" s="269" t="s">
        <v>299</v>
      </c>
      <c r="BR935" s="269" t="s">
        <v>828</v>
      </c>
      <c r="BS935" s="269" t="s">
        <v>829</v>
      </c>
      <c r="BT935" s="269" t="s">
        <v>827</v>
      </c>
      <c r="BU935" s="269" t="s">
        <v>1665</v>
      </c>
      <c r="BV935" s="269" t="s">
        <v>1666</v>
      </c>
    </row>
    <row r="936" spans="59:74" x14ac:dyDescent="0.25">
      <c r="BG936" s="84">
        <v>824</v>
      </c>
      <c r="BH936" s="269" t="s">
        <v>203</v>
      </c>
      <c r="BI936" s="268" t="s">
        <v>4594</v>
      </c>
      <c r="BJ936" s="257" t="s">
        <v>1</v>
      </c>
      <c r="BK936" s="269" t="s">
        <v>114</v>
      </c>
      <c r="BL936" s="269" t="s">
        <v>102</v>
      </c>
      <c r="BM936" s="270" t="s">
        <v>4664</v>
      </c>
      <c r="BN936" s="269" t="s">
        <v>4665</v>
      </c>
      <c r="BO936" s="269" t="s">
        <v>4666</v>
      </c>
      <c r="BP936" s="269" t="s">
        <v>827</v>
      </c>
      <c r="BQ936" s="269" t="s">
        <v>299</v>
      </c>
      <c r="BR936" s="269" t="s">
        <v>828</v>
      </c>
      <c r="BS936" s="269" t="s">
        <v>829</v>
      </c>
      <c r="BT936" s="269" t="s">
        <v>827</v>
      </c>
      <c r="BU936" s="269" t="s">
        <v>1665</v>
      </c>
      <c r="BV936" s="269" t="s">
        <v>1666</v>
      </c>
    </row>
    <row r="937" spans="59:74" x14ac:dyDescent="0.25">
      <c r="BG937" s="84">
        <v>825</v>
      </c>
      <c r="BH937" s="269" t="s">
        <v>203</v>
      </c>
      <c r="BI937" s="268" t="s">
        <v>4594</v>
      </c>
      <c r="BJ937" s="257" t="s">
        <v>1</v>
      </c>
      <c r="BK937" s="269" t="s">
        <v>114</v>
      </c>
      <c r="BL937" s="269" t="s">
        <v>102</v>
      </c>
      <c r="BM937" s="270" t="s">
        <v>4667</v>
      </c>
      <c r="BN937" s="269" t="s">
        <v>4668</v>
      </c>
      <c r="BO937" s="269" t="s">
        <v>4669</v>
      </c>
      <c r="BP937" s="269" t="s">
        <v>827</v>
      </c>
      <c r="BQ937" s="269" t="s">
        <v>299</v>
      </c>
      <c r="BR937" s="269" t="s">
        <v>828</v>
      </c>
      <c r="BS937" s="269" t="s">
        <v>829</v>
      </c>
      <c r="BT937" s="269" t="s">
        <v>827</v>
      </c>
      <c r="BU937" s="269" t="s">
        <v>1665</v>
      </c>
      <c r="BV937" s="269" t="s">
        <v>1666</v>
      </c>
    </row>
    <row r="938" spans="59:74" x14ac:dyDescent="0.25">
      <c r="BG938" s="84">
        <v>826</v>
      </c>
      <c r="BH938" s="269" t="s">
        <v>203</v>
      </c>
      <c r="BI938" s="268" t="s">
        <v>4594</v>
      </c>
      <c r="BJ938" s="257" t="s">
        <v>1</v>
      </c>
      <c r="BK938" s="269" t="s">
        <v>114</v>
      </c>
      <c r="BL938" s="269" t="s">
        <v>102</v>
      </c>
      <c r="BM938" s="270" t="s">
        <v>4670</v>
      </c>
      <c r="BN938" s="269" t="s">
        <v>4671</v>
      </c>
      <c r="BO938" s="269" t="s">
        <v>4672</v>
      </c>
      <c r="BP938" s="269" t="s">
        <v>827</v>
      </c>
      <c r="BQ938" s="269" t="s">
        <v>299</v>
      </c>
      <c r="BR938" s="269" t="s">
        <v>828</v>
      </c>
      <c r="BS938" s="269" t="s">
        <v>829</v>
      </c>
      <c r="BT938" s="269" t="s">
        <v>827</v>
      </c>
      <c r="BU938" s="269" t="s">
        <v>1665</v>
      </c>
      <c r="BV938" s="269" t="s">
        <v>1666</v>
      </c>
    </row>
    <row r="939" spans="59:74" x14ac:dyDescent="0.25">
      <c r="BG939" s="84">
        <v>827</v>
      </c>
      <c r="BH939" s="269" t="s">
        <v>203</v>
      </c>
      <c r="BI939" s="268" t="s">
        <v>4594</v>
      </c>
      <c r="BJ939" s="257" t="s">
        <v>1</v>
      </c>
      <c r="BK939" s="269" t="s">
        <v>114</v>
      </c>
      <c r="BL939" s="269" t="s">
        <v>102</v>
      </c>
      <c r="BM939" s="270" t="s">
        <v>4673</v>
      </c>
      <c r="BN939" s="269" t="s">
        <v>4674</v>
      </c>
      <c r="BO939" s="269" t="s">
        <v>4675</v>
      </c>
      <c r="BP939" s="269" t="s">
        <v>827</v>
      </c>
      <c r="BQ939" s="269" t="s">
        <v>299</v>
      </c>
      <c r="BR939" s="269" t="s">
        <v>828</v>
      </c>
      <c r="BS939" s="269" t="s">
        <v>829</v>
      </c>
      <c r="BT939" s="269" t="s">
        <v>827</v>
      </c>
      <c r="BU939" s="269" t="s">
        <v>1665</v>
      </c>
      <c r="BV939" s="269" t="s">
        <v>1666</v>
      </c>
    </row>
    <row r="940" spans="59:74" x14ac:dyDescent="0.25">
      <c r="BG940" s="84">
        <v>828</v>
      </c>
      <c r="BH940" s="269" t="s">
        <v>203</v>
      </c>
      <c r="BI940" s="268" t="s">
        <v>4594</v>
      </c>
      <c r="BJ940" s="257" t="s">
        <v>1</v>
      </c>
      <c r="BK940" s="269" t="s">
        <v>114</v>
      </c>
      <c r="BL940" s="269" t="s">
        <v>102</v>
      </c>
      <c r="BM940" s="270" t="s">
        <v>4676</v>
      </c>
      <c r="BN940" s="269" t="s">
        <v>4677</v>
      </c>
      <c r="BO940" s="269" t="s">
        <v>4678</v>
      </c>
      <c r="BP940" s="269" t="s">
        <v>827</v>
      </c>
      <c r="BQ940" s="269" t="s">
        <v>299</v>
      </c>
      <c r="BR940" s="269" t="s">
        <v>828</v>
      </c>
      <c r="BS940" s="269" t="s">
        <v>829</v>
      </c>
      <c r="BT940" s="269" t="s">
        <v>827</v>
      </c>
      <c r="BU940" s="269" t="s">
        <v>1665</v>
      </c>
      <c r="BV940" s="269" t="s">
        <v>1666</v>
      </c>
    </row>
    <row r="941" spans="59:74" x14ac:dyDescent="0.25">
      <c r="BG941" s="84">
        <v>829</v>
      </c>
      <c r="BH941" s="269" t="s">
        <v>203</v>
      </c>
      <c r="BI941" s="268" t="s">
        <v>4594</v>
      </c>
      <c r="BJ941" s="257" t="s">
        <v>1</v>
      </c>
      <c r="BK941" s="269" t="s">
        <v>114</v>
      </c>
      <c r="BL941" s="269" t="s">
        <v>102</v>
      </c>
      <c r="BM941" s="270" t="s">
        <v>4679</v>
      </c>
      <c r="BN941" s="269" t="s">
        <v>4680</v>
      </c>
      <c r="BO941" s="269" t="s">
        <v>4681</v>
      </c>
      <c r="BP941" s="269" t="s">
        <v>827</v>
      </c>
      <c r="BQ941" s="269" t="s">
        <v>299</v>
      </c>
      <c r="BR941" s="269" t="s">
        <v>828</v>
      </c>
      <c r="BS941" s="269" t="s">
        <v>829</v>
      </c>
      <c r="BT941" s="269" t="s">
        <v>827</v>
      </c>
      <c r="BU941" s="269" t="s">
        <v>1665</v>
      </c>
      <c r="BV941" s="269" t="s">
        <v>1666</v>
      </c>
    </row>
    <row r="942" spans="59:74" x14ac:dyDescent="0.25">
      <c r="BG942" s="84">
        <v>830</v>
      </c>
      <c r="BH942" s="269" t="s">
        <v>203</v>
      </c>
      <c r="BI942" s="268" t="s">
        <v>4594</v>
      </c>
      <c r="BJ942" s="257" t="s">
        <v>1</v>
      </c>
      <c r="BK942" s="269" t="s">
        <v>114</v>
      </c>
      <c r="BL942" s="269" t="s">
        <v>102</v>
      </c>
      <c r="BM942" s="270" t="s">
        <v>4682</v>
      </c>
      <c r="BN942" s="269" t="s">
        <v>4683</v>
      </c>
      <c r="BO942" s="269" t="s">
        <v>4684</v>
      </c>
      <c r="BP942" s="269" t="s">
        <v>827</v>
      </c>
      <c r="BQ942" s="269" t="s">
        <v>299</v>
      </c>
      <c r="BR942" s="269" t="s">
        <v>828</v>
      </c>
      <c r="BS942" s="269" t="s">
        <v>829</v>
      </c>
      <c r="BT942" s="269" t="s">
        <v>827</v>
      </c>
      <c r="BU942" s="269" t="s">
        <v>1665</v>
      </c>
      <c r="BV942" s="269" t="s">
        <v>1666</v>
      </c>
    </row>
    <row r="943" spans="59:74" x14ac:dyDescent="0.25">
      <c r="BG943" s="84">
        <v>831</v>
      </c>
      <c r="BH943" s="269" t="s">
        <v>203</v>
      </c>
      <c r="BI943" s="268" t="s">
        <v>4594</v>
      </c>
      <c r="BJ943" s="257" t="s">
        <v>4</v>
      </c>
      <c r="BK943" s="269" t="s">
        <v>114</v>
      </c>
      <c r="BL943" s="269" t="s">
        <v>102</v>
      </c>
      <c r="BM943" s="270" t="s">
        <v>4685</v>
      </c>
      <c r="BN943" s="269" t="s">
        <v>4686</v>
      </c>
      <c r="BO943" s="269" t="s">
        <v>4687</v>
      </c>
      <c r="BP943" s="269" t="s">
        <v>827</v>
      </c>
      <c r="BQ943" s="269" t="s">
        <v>299</v>
      </c>
      <c r="BR943" s="269" t="s">
        <v>828</v>
      </c>
      <c r="BS943" s="269" t="s">
        <v>829</v>
      </c>
      <c r="BT943" s="269" t="s">
        <v>827</v>
      </c>
      <c r="BU943" s="269" t="s">
        <v>1665</v>
      </c>
      <c r="BV943" s="269" t="s">
        <v>1666</v>
      </c>
    </row>
    <row r="944" spans="59:74" x14ac:dyDescent="0.25">
      <c r="BG944" s="84">
        <v>832</v>
      </c>
      <c r="BH944" s="269" t="s">
        <v>203</v>
      </c>
      <c r="BI944" s="268" t="s">
        <v>4594</v>
      </c>
      <c r="BJ944" s="257" t="s">
        <v>4</v>
      </c>
      <c r="BK944" s="269" t="s">
        <v>114</v>
      </c>
      <c r="BL944" s="269" t="s">
        <v>102</v>
      </c>
      <c r="BM944" s="270" t="s">
        <v>4688</v>
      </c>
      <c r="BN944" s="269" t="s">
        <v>4689</v>
      </c>
      <c r="BO944" s="269" t="s">
        <v>4690</v>
      </c>
      <c r="BP944" s="269" t="s">
        <v>827</v>
      </c>
      <c r="BQ944" s="269" t="s">
        <v>299</v>
      </c>
      <c r="BR944" s="269" t="s">
        <v>828</v>
      </c>
      <c r="BS944" s="269" t="s">
        <v>829</v>
      </c>
      <c r="BT944" s="269" t="s">
        <v>827</v>
      </c>
      <c r="BU944" s="269" t="s">
        <v>1665</v>
      </c>
      <c r="BV944" s="269" t="s">
        <v>1666</v>
      </c>
    </row>
    <row r="945" spans="59:74" x14ac:dyDescent="0.25">
      <c r="BG945" s="84">
        <v>833</v>
      </c>
      <c r="BH945" s="269" t="s">
        <v>203</v>
      </c>
      <c r="BI945" s="268" t="s">
        <v>4594</v>
      </c>
      <c r="BJ945" s="257" t="s">
        <v>4</v>
      </c>
      <c r="BK945" s="269" t="s">
        <v>114</v>
      </c>
      <c r="BL945" s="269" t="s">
        <v>102</v>
      </c>
      <c r="BM945" s="270" t="s">
        <v>4691</v>
      </c>
      <c r="BN945" s="269" t="s">
        <v>4692</v>
      </c>
      <c r="BO945" s="269" t="s">
        <v>4693</v>
      </c>
      <c r="BP945" s="269" t="s">
        <v>827</v>
      </c>
      <c r="BQ945" s="269" t="s">
        <v>299</v>
      </c>
      <c r="BR945" s="269" t="s">
        <v>828</v>
      </c>
      <c r="BS945" s="269" t="s">
        <v>829</v>
      </c>
      <c r="BT945" s="269" t="s">
        <v>827</v>
      </c>
      <c r="BU945" s="269" t="s">
        <v>1665</v>
      </c>
      <c r="BV945" s="269" t="s">
        <v>1666</v>
      </c>
    </row>
    <row r="946" spans="59:74" x14ac:dyDescent="0.25">
      <c r="BG946" s="84">
        <v>834</v>
      </c>
      <c r="BH946" s="269" t="s">
        <v>203</v>
      </c>
      <c r="BI946" s="268" t="s">
        <v>4594</v>
      </c>
      <c r="BJ946" s="257" t="s">
        <v>4</v>
      </c>
      <c r="BK946" s="269" t="s">
        <v>114</v>
      </c>
      <c r="BL946" s="269" t="s">
        <v>102</v>
      </c>
      <c r="BM946" s="270" t="s">
        <v>4694</v>
      </c>
      <c r="BN946" s="269" t="s">
        <v>4695</v>
      </c>
      <c r="BO946" s="269" t="s">
        <v>4696</v>
      </c>
      <c r="BP946" s="269" t="s">
        <v>827</v>
      </c>
      <c r="BQ946" s="269" t="s">
        <v>299</v>
      </c>
      <c r="BR946" s="269" t="s">
        <v>828</v>
      </c>
      <c r="BS946" s="269" t="s">
        <v>829</v>
      </c>
      <c r="BT946" s="269" t="s">
        <v>827</v>
      </c>
      <c r="BU946" s="269" t="s">
        <v>1665</v>
      </c>
      <c r="BV946" s="269" t="s">
        <v>1666</v>
      </c>
    </row>
    <row r="947" spans="59:74" x14ac:dyDescent="0.25">
      <c r="BG947" s="84">
        <v>835</v>
      </c>
      <c r="BH947" s="269" t="s">
        <v>203</v>
      </c>
      <c r="BI947" s="268" t="s">
        <v>4594</v>
      </c>
      <c r="BJ947" s="257" t="s">
        <v>4</v>
      </c>
      <c r="BK947" s="269" t="s">
        <v>114</v>
      </c>
      <c r="BL947" s="269" t="s">
        <v>102</v>
      </c>
      <c r="BM947" s="270" t="s">
        <v>4697</v>
      </c>
      <c r="BN947" s="269" t="s">
        <v>4698</v>
      </c>
      <c r="BO947" s="269" t="s">
        <v>4699</v>
      </c>
      <c r="BP947" s="269" t="s">
        <v>827</v>
      </c>
      <c r="BQ947" s="269" t="s">
        <v>299</v>
      </c>
      <c r="BR947" s="269" t="s">
        <v>828</v>
      </c>
      <c r="BS947" s="269" t="s">
        <v>829</v>
      </c>
      <c r="BT947" s="269" t="s">
        <v>827</v>
      </c>
      <c r="BU947" s="269" t="s">
        <v>1665</v>
      </c>
      <c r="BV947" s="269" t="s">
        <v>1666</v>
      </c>
    </row>
    <row r="948" spans="59:74" x14ac:dyDescent="0.25">
      <c r="BG948" s="84">
        <v>836</v>
      </c>
      <c r="BH948" s="269" t="s">
        <v>203</v>
      </c>
      <c r="BI948" s="268" t="s">
        <v>4594</v>
      </c>
      <c r="BJ948" s="257" t="s">
        <v>4</v>
      </c>
      <c r="BK948" s="269" t="s">
        <v>114</v>
      </c>
      <c r="BL948" s="269" t="s">
        <v>102</v>
      </c>
      <c r="BM948" s="270" t="s">
        <v>4700</v>
      </c>
      <c r="BN948" s="269" t="s">
        <v>4701</v>
      </c>
      <c r="BO948" s="269" t="s">
        <v>4702</v>
      </c>
      <c r="BP948" s="269" t="s">
        <v>827</v>
      </c>
      <c r="BQ948" s="269" t="s">
        <v>299</v>
      </c>
      <c r="BR948" s="269" t="s">
        <v>828</v>
      </c>
      <c r="BS948" s="269" t="s">
        <v>829</v>
      </c>
      <c r="BT948" s="269" t="s">
        <v>827</v>
      </c>
      <c r="BU948" s="269" t="s">
        <v>1665</v>
      </c>
      <c r="BV948" s="269" t="s">
        <v>1666</v>
      </c>
    </row>
    <row r="949" spans="59:74" x14ac:dyDescent="0.25">
      <c r="BG949" s="84">
        <v>837</v>
      </c>
      <c r="BH949" s="269" t="s">
        <v>203</v>
      </c>
      <c r="BI949" s="268" t="s">
        <v>4594</v>
      </c>
      <c r="BJ949" s="257" t="s">
        <v>4</v>
      </c>
      <c r="BK949" s="269" t="s">
        <v>114</v>
      </c>
      <c r="BL949" s="269" t="s">
        <v>102</v>
      </c>
      <c r="BM949" s="270" t="s">
        <v>4703</v>
      </c>
      <c r="BN949" s="269" t="s">
        <v>4704</v>
      </c>
      <c r="BO949" s="269" t="s">
        <v>4705</v>
      </c>
      <c r="BP949" s="269" t="s">
        <v>827</v>
      </c>
      <c r="BQ949" s="269" t="s">
        <v>299</v>
      </c>
      <c r="BR949" s="269" t="s">
        <v>828</v>
      </c>
      <c r="BS949" s="269" t="s">
        <v>829</v>
      </c>
      <c r="BT949" s="269" t="s">
        <v>827</v>
      </c>
      <c r="BU949" s="269" t="s">
        <v>1665</v>
      </c>
      <c r="BV949" s="269" t="s">
        <v>1666</v>
      </c>
    </row>
    <row r="950" spans="59:74" x14ac:dyDescent="0.25">
      <c r="BG950" s="84">
        <v>838</v>
      </c>
      <c r="BH950" s="269" t="s">
        <v>203</v>
      </c>
      <c r="BI950" s="268" t="s">
        <v>4594</v>
      </c>
      <c r="BJ950" s="257" t="s">
        <v>4</v>
      </c>
      <c r="BK950" s="269" t="s">
        <v>114</v>
      </c>
      <c r="BL950" s="269" t="s">
        <v>102</v>
      </c>
      <c r="BM950" s="270" t="s">
        <v>4706</v>
      </c>
      <c r="BN950" s="269" t="s">
        <v>4707</v>
      </c>
      <c r="BO950" s="269" t="s">
        <v>4708</v>
      </c>
      <c r="BP950" s="269" t="s">
        <v>827</v>
      </c>
      <c r="BQ950" s="269" t="s">
        <v>299</v>
      </c>
      <c r="BR950" s="269" t="s">
        <v>828</v>
      </c>
      <c r="BS950" s="269" t="s">
        <v>829</v>
      </c>
      <c r="BT950" s="269" t="s">
        <v>827</v>
      </c>
      <c r="BU950" s="269" t="s">
        <v>1665</v>
      </c>
      <c r="BV950" s="269" t="s">
        <v>1666</v>
      </c>
    </row>
    <row r="951" spans="59:74" x14ac:dyDescent="0.25">
      <c r="BG951" s="84">
        <v>839</v>
      </c>
      <c r="BH951" s="269" t="s">
        <v>203</v>
      </c>
      <c r="BI951" s="268" t="s">
        <v>4594</v>
      </c>
      <c r="BJ951" s="257" t="s">
        <v>4</v>
      </c>
      <c r="BK951" s="269" t="s">
        <v>114</v>
      </c>
      <c r="BL951" s="269" t="s">
        <v>102</v>
      </c>
      <c r="BM951" s="270" t="s">
        <v>4709</v>
      </c>
      <c r="BN951" s="269" t="s">
        <v>4710</v>
      </c>
      <c r="BO951" s="269" t="s">
        <v>4711</v>
      </c>
      <c r="BP951" s="269" t="s">
        <v>827</v>
      </c>
      <c r="BQ951" s="269" t="s">
        <v>299</v>
      </c>
      <c r="BR951" s="269" t="s">
        <v>828</v>
      </c>
      <c r="BS951" s="269" t="s">
        <v>829</v>
      </c>
      <c r="BT951" s="269" t="s">
        <v>827</v>
      </c>
      <c r="BU951" s="269" t="s">
        <v>1665</v>
      </c>
      <c r="BV951" s="269" t="s">
        <v>1666</v>
      </c>
    </row>
    <row r="952" spans="59:74" x14ac:dyDescent="0.25">
      <c r="BG952" s="84">
        <v>840</v>
      </c>
      <c r="BH952" s="269" t="s">
        <v>203</v>
      </c>
      <c r="BI952" s="268" t="s">
        <v>4594</v>
      </c>
      <c r="BJ952" s="257" t="s">
        <v>4</v>
      </c>
      <c r="BK952" s="269" t="s">
        <v>114</v>
      </c>
      <c r="BL952" s="269" t="s">
        <v>102</v>
      </c>
      <c r="BM952" s="270" t="s">
        <v>4712</v>
      </c>
      <c r="BN952" s="269" t="s">
        <v>4713</v>
      </c>
      <c r="BO952" s="269" t="s">
        <v>4714</v>
      </c>
      <c r="BP952" s="269" t="s">
        <v>827</v>
      </c>
      <c r="BQ952" s="269" t="s">
        <v>299</v>
      </c>
      <c r="BR952" s="269" t="s">
        <v>828</v>
      </c>
      <c r="BS952" s="269" t="s">
        <v>829</v>
      </c>
      <c r="BT952" s="269" t="s">
        <v>827</v>
      </c>
      <c r="BU952" s="269" t="s">
        <v>1665</v>
      </c>
      <c r="BV952" s="269" t="s">
        <v>1666</v>
      </c>
    </row>
    <row r="953" spans="59:74" x14ac:dyDescent="0.25">
      <c r="BG953" s="84">
        <v>841</v>
      </c>
      <c r="BH953" s="269" t="s">
        <v>203</v>
      </c>
      <c r="BI953" s="268" t="s">
        <v>4594</v>
      </c>
      <c r="BJ953" s="257" t="s">
        <v>1</v>
      </c>
      <c r="BK953" s="269" t="s">
        <v>30</v>
      </c>
      <c r="BL953" s="269" t="s">
        <v>116</v>
      </c>
      <c r="BM953" s="270" t="s">
        <v>4715</v>
      </c>
      <c r="BN953" s="269" t="s">
        <v>4716</v>
      </c>
      <c r="BO953" s="269" t="s">
        <v>4717</v>
      </c>
      <c r="BP953" s="269" t="s">
        <v>830</v>
      </c>
      <c r="BQ953" s="269" t="s">
        <v>342</v>
      </c>
      <c r="BR953" s="269" t="s">
        <v>831</v>
      </c>
      <c r="BS953" s="269" t="s">
        <v>832</v>
      </c>
      <c r="BT953" s="269" t="s">
        <v>830</v>
      </c>
      <c r="BU953" s="269" t="s">
        <v>1667</v>
      </c>
      <c r="BV953" s="269" t="s">
        <v>1668</v>
      </c>
    </row>
    <row r="954" spans="59:74" x14ac:dyDescent="0.25">
      <c r="BG954" s="84">
        <v>842</v>
      </c>
      <c r="BH954" s="269" t="s">
        <v>203</v>
      </c>
      <c r="BI954" s="268" t="s">
        <v>4594</v>
      </c>
      <c r="BJ954" s="257" t="s">
        <v>1</v>
      </c>
      <c r="BK954" s="269" t="s">
        <v>30</v>
      </c>
      <c r="BL954" s="269" t="s">
        <v>116</v>
      </c>
      <c r="BM954" s="270" t="s">
        <v>4718</v>
      </c>
      <c r="BN954" s="269" t="s">
        <v>4719</v>
      </c>
      <c r="BO954" s="269" t="s">
        <v>4720</v>
      </c>
      <c r="BP954" s="269" t="s">
        <v>830</v>
      </c>
      <c r="BQ954" s="269" t="s">
        <v>342</v>
      </c>
      <c r="BR954" s="269" t="s">
        <v>831</v>
      </c>
      <c r="BS954" s="269" t="s">
        <v>832</v>
      </c>
      <c r="BT954" s="269" t="s">
        <v>830</v>
      </c>
      <c r="BU954" s="269" t="s">
        <v>1667</v>
      </c>
      <c r="BV954" s="269" t="s">
        <v>1668</v>
      </c>
    </row>
    <row r="955" spans="59:74" x14ac:dyDescent="0.25">
      <c r="BG955" s="84">
        <v>843</v>
      </c>
      <c r="BH955" s="269" t="s">
        <v>203</v>
      </c>
      <c r="BI955" s="268" t="s">
        <v>4594</v>
      </c>
      <c r="BJ955" s="257" t="s">
        <v>1</v>
      </c>
      <c r="BK955" s="269" t="s">
        <v>30</v>
      </c>
      <c r="BL955" s="269" t="s">
        <v>116</v>
      </c>
      <c r="BM955" s="270" t="s">
        <v>4721</v>
      </c>
      <c r="BN955" s="269" t="s">
        <v>4722</v>
      </c>
      <c r="BO955" s="269" t="s">
        <v>4723</v>
      </c>
      <c r="BP955" s="269" t="s">
        <v>830</v>
      </c>
      <c r="BQ955" s="269" t="s">
        <v>342</v>
      </c>
      <c r="BR955" s="269" t="s">
        <v>831</v>
      </c>
      <c r="BS955" s="269" t="s">
        <v>832</v>
      </c>
      <c r="BT955" s="269" t="s">
        <v>830</v>
      </c>
      <c r="BU955" s="269" t="s">
        <v>1667</v>
      </c>
      <c r="BV955" s="269" t="s">
        <v>1668</v>
      </c>
    </row>
    <row r="956" spans="59:74" x14ac:dyDescent="0.25">
      <c r="BG956" s="84">
        <v>844</v>
      </c>
      <c r="BH956" s="269" t="s">
        <v>203</v>
      </c>
      <c r="BI956" s="268" t="s">
        <v>4594</v>
      </c>
      <c r="BJ956" s="257" t="s">
        <v>1</v>
      </c>
      <c r="BK956" s="269" t="s">
        <v>30</v>
      </c>
      <c r="BL956" s="269" t="s">
        <v>116</v>
      </c>
      <c r="BM956" s="270" t="s">
        <v>4724</v>
      </c>
      <c r="BN956" s="269" t="s">
        <v>4725</v>
      </c>
      <c r="BO956" s="269" t="s">
        <v>4726</v>
      </c>
      <c r="BP956" s="269" t="s">
        <v>830</v>
      </c>
      <c r="BQ956" s="269" t="s">
        <v>342</v>
      </c>
      <c r="BR956" s="269" t="s">
        <v>831</v>
      </c>
      <c r="BS956" s="269" t="s">
        <v>832</v>
      </c>
      <c r="BT956" s="269" t="s">
        <v>830</v>
      </c>
      <c r="BU956" s="269" t="s">
        <v>1667</v>
      </c>
      <c r="BV956" s="269" t="s">
        <v>1668</v>
      </c>
    </row>
    <row r="957" spans="59:74" x14ac:dyDescent="0.25">
      <c r="BG957" s="84">
        <v>845</v>
      </c>
      <c r="BH957" s="269" t="s">
        <v>203</v>
      </c>
      <c r="BI957" s="268" t="s">
        <v>4594</v>
      </c>
      <c r="BJ957" s="257" t="s">
        <v>1</v>
      </c>
      <c r="BK957" s="269" t="s">
        <v>30</v>
      </c>
      <c r="BL957" s="269" t="s">
        <v>116</v>
      </c>
      <c r="BM957" s="270" t="s">
        <v>4727</v>
      </c>
      <c r="BN957" s="269" t="s">
        <v>4728</v>
      </c>
      <c r="BO957" s="269" t="s">
        <v>4729</v>
      </c>
      <c r="BP957" s="269" t="s">
        <v>830</v>
      </c>
      <c r="BQ957" s="269" t="s">
        <v>342</v>
      </c>
      <c r="BR957" s="269" t="s">
        <v>831</v>
      </c>
      <c r="BS957" s="269" t="s">
        <v>832</v>
      </c>
      <c r="BT957" s="269" t="s">
        <v>830</v>
      </c>
      <c r="BU957" s="269" t="s">
        <v>1667</v>
      </c>
      <c r="BV957" s="269" t="s">
        <v>1668</v>
      </c>
    </row>
    <row r="958" spans="59:74" x14ac:dyDescent="0.25">
      <c r="BG958" s="84">
        <v>846</v>
      </c>
      <c r="BH958" s="269" t="s">
        <v>203</v>
      </c>
      <c r="BI958" s="268" t="s">
        <v>4594</v>
      </c>
      <c r="BJ958" s="257" t="s">
        <v>1</v>
      </c>
      <c r="BK958" s="269" t="s">
        <v>30</v>
      </c>
      <c r="BL958" s="269" t="s">
        <v>116</v>
      </c>
      <c r="BM958" s="270" t="s">
        <v>4730</v>
      </c>
      <c r="BN958" s="269" t="s">
        <v>4731</v>
      </c>
      <c r="BO958" s="269" t="s">
        <v>4732</v>
      </c>
      <c r="BP958" s="269" t="s">
        <v>830</v>
      </c>
      <c r="BQ958" s="269" t="s">
        <v>342</v>
      </c>
      <c r="BR958" s="269" t="s">
        <v>831</v>
      </c>
      <c r="BS958" s="269" t="s">
        <v>832</v>
      </c>
      <c r="BT958" s="269" t="s">
        <v>830</v>
      </c>
      <c r="BU958" s="269" t="s">
        <v>1667</v>
      </c>
      <c r="BV958" s="269" t="s">
        <v>1668</v>
      </c>
    </row>
    <row r="959" spans="59:74" x14ac:dyDescent="0.25">
      <c r="BG959" s="84">
        <v>847</v>
      </c>
      <c r="BH959" s="269" t="s">
        <v>203</v>
      </c>
      <c r="BI959" s="268" t="s">
        <v>4594</v>
      </c>
      <c r="BJ959" s="257" t="s">
        <v>1</v>
      </c>
      <c r="BK959" s="269" t="s">
        <v>30</v>
      </c>
      <c r="BL959" s="269" t="s">
        <v>116</v>
      </c>
      <c r="BM959" s="270" t="s">
        <v>4733</v>
      </c>
      <c r="BN959" s="269" t="s">
        <v>4734</v>
      </c>
      <c r="BO959" s="269" t="s">
        <v>4735</v>
      </c>
      <c r="BP959" s="269" t="s">
        <v>830</v>
      </c>
      <c r="BQ959" s="269" t="s">
        <v>342</v>
      </c>
      <c r="BR959" s="269" t="s">
        <v>831</v>
      </c>
      <c r="BS959" s="269" t="s">
        <v>832</v>
      </c>
      <c r="BT959" s="269" t="s">
        <v>830</v>
      </c>
      <c r="BU959" s="269" t="s">
        <v>1667</v>
      </c>
      <c r="BV959" s="269" t="s">
        <v>1668</v>
      </c>
    </row>
    <row r="960" spans="59:74" x14ac:dyDescent="0.25">
      <c r="BG960" s="84">
        <v>848</v>
      </c>
      <c r="BH960" s="269" t="s">
        <v>203</v>
      </c>
      <c r="BI960" s="268" t="s">
        <v>4594</v>
      </c>
      <c r="BJ960" s="257" t="s">
        <v>1</v>
      </c>
      <c r="BK960" s="269" t="s">
        <v>30</v>
      </c>
      <c r="BL960" s="269" t="s">
        <v>116</v>
      </c>
      <c r="BM960" s="270" t="s">
        <v>4736</v>
      </c>
      <c r="BN960" s="269" t="s">
        <v>4737</v>
      </c>
      <c r="BO960" s="269" t="s">
        <v>4738</v>
      </c>
      <c r="BP960" s="269" t="s">
        <v>830</v>
      </c>
      <c r="BQ960" s="269" t="s">
        <v>342</v>
      </c>
      <c r="BR960" s="269" t="s">
        <v>831</v>
      </c>
      <c r="BS960" s="269" t="s">
        <v>832</v>
      </c>
      <c r="BT960" s="269" t="s">
        <v>830</v>
      </c>
      <c r="BU960" s="269" t="s">
        <v>1667</v>
      </c>
      <c r="BV960" s="269" t="s">
        <v>1668</v>
      </c>
    </row>
    <row r="961" spans="59:74" x14ac:dyDescent="0.25">
      <c r="BG961" s="84">
        <v>849</v>
      </c>
      <c r="BH961" s="269" t="s">
        <v>203</v>
      </c>
      <c r="BI961" s="268" t="s">
        <v>4594</v>
      </c>
      <c r="BJ961" s="257" t="s">
        <v>1</v>
      </c>
      <c r="BK961" s="269" t="s">
        <v>30</v>
      </c>
      <c r="BL961" s="269" t="s">
        <v>116</v>
      </c>
      <c r="BM961" s="270" t="s">
        <v>4739</v>
      </c>
      <c r="BN961" s="269" t="s">
        <v>4740</v>
      </c>
      <c r="BO961" s="269" t="s">
        <v>4741</v>
      </c>
      <c r="BP961" s="269" t="s">
        <v>830</v>
      </c>
      <c r="BQ961" s="269" t="s">
        <v>342</v>
      </c>
      <c r="BR961" s="269" t="s">
        <v>831</v>
      </c>
      <c r="BS961" s="269" t="s">
        <v>832</v>
      </c>
      <c r="BT961" s="269" t="s">
        <v>830</v>
      </c>
      <c r="BU961" s="269" t="s">
        <v>1667</v>
      </c>
      <c r="BV961" s="269" t="s">
        <v>1668</v>
      </c>
    </row>
    <row r="962" spans="59:74" x14ac:dyDescent="0.25">
      <c r="BG962" s="84">
        <v>850</v>
      </c>
      <c r="BH962" s="269" t="s">
        <v>203</v>
      </c>
      <c r="BI962" s="268" t="s">
        <v>4594</v>
      </c>
      <c r="BJ962" s="257" t="s">
        <v>1</v>
      </c>
      <c r="BK962" s="269" t="s">
        <v>30</v>
      </c>
      <c r="BL962" s="269" t="s">
        <v>116</v>
      </c>
      <c r="BM962" s="270" t="s">
        <v>4742</v>
      </c>
      <c r="BN962" s="269" t="s">
        <v>4743</v>
      </c>
      <c r="BO962" s="269" t="s">
        <v>4744</v>
      </c>
      <c r="BP962" s="269" t="s">
        <v>830</v>
      </c>
      <c r="BQ962" s="269" t="s">
        <v>342</v>
      </c>
      <c r="BR962" s="269" t="s">
        <v>831</v>
      </c>
      <c r="BS962" s="269" t="s">
        <v>832</v>
      </c>
      <c r="BT962" s="269" t="s">
        <v>830</v>
      </c>
      <c r="BU962" s="269" t="s">
        <v>1667</v>
      </c>
      <c r="BV962" s="269" t="s">
        <v>1668</v>
      </c>
    </row>
    <row r="963" spans="59:74" x14ac:dyDescent="0.25">
      <c r="BG963" s="84">
        <v>851</v>
      </c>
      <c r="BH963" s="269" t="s">
        <v>203</v>
      </c>
      <c r="BI963" s="268" t="s">
        <v>4594</v>
      </c>
      <c r="BJ963" s="257" t="s">
        <v>4</v>
      </c>
      <c r="BK963" s="269" t="s">
        <v>30</v>
      </c>
      <c r="BL963" s="269" t="s">
        <v>116</v>
      </c>
      <c r="BM963" s="270" t="s">
        <v>4745</v>
      </c>
      <c r="BN963" s="269" t="s">
        <v>4746</v>
      </c>
      <c r="BO963" s="269" t="s">
        <v>4747</v>
      </c>
      <c r="BP963" s="269" t="s">
        <v>830</v>
      </c>
      <c r="BQ963" s="269" t="s">
        <v>342</v>
      </c>
      <c r="BR963" s="269" t="s">
        <v>831</v>
      </c>
      <c r="BS963" s="269" t="s">
        <v>832</v>
      </c>
      <c r="BT963" s="269" t="s">
        <v>830</v>
      </c>
      <c r="BU963" s="269" t="s">
        <v>1667</v>
      </c>
      <c r="BV963" s="269" t="s">
        <v>1668</v>
      </c>
    </row>
    <row r="964" spans="59:74" x14ac:dyDescent="0.25">
      <c r="BG964" s="84">
        <v>852</v>
      </c>
      <c r="BH964" s="269" t="s">
        <v>203</v>
      </c>
      <c r="BI964" s="268" t="s">
        <v>4594</v>
      </c>
      <c r="BJ964" s="257" t="s">
        <v>4</v>
      </c>
      <c r="BK964" s="269" t="s">
        <v>30</v>
      </c>
      <c r="BL964" s="269" t="s">
        <v>116</v>
      </c>
      <c r="BM964" s="270" t="s">
        <v>4748</v>
      </c>
      <c r="BN964" s="269" t="s">
        <v>4749</v>
      </c>
      <c r="BO964" s="269" t="s">
        <v>4750</v>
      </c>
      <c r="BP964" s="269" t="s">
        <v>830</v>
      </c>
      <c r="BQ964" s="269" t="s">
        <v>342</v>
      </c>
      <c r="BR964" s="269" t="s">
        <v>831</v>
      </c>
      <c r="BS964" s="269" t="s">
        <v>832</v>
      </c>
      <c r="BT964" s="269" t="s">
        <v>830</v>
      </c>
      <c r="BU964" s="269" t="s">
        <v>1667</v>
      </c>
      <c r="BV964" s="269" t="s">
        <v>1668</v>
      </c>
    </row>
    <row r="965" spans="59:74" x14ac:dyDescent="0.25">
      <c r="BG965" s="84">
        <v>853</v>
      </c>
      <c r="BH965" s="269" t="s">
        <v>203</v>
      </c>
      <c r="BI965" s="268" t="s">
        <v>4594</v>
      </c>
      <c r="BJ965" s="257" t="s">
        <v>4</v>
      </c>
      <c r="BK965" s="269" t="s">
        <v>30</v>
      </c>
      <c r="BL965" s="269" t="s">
        <v>116</v>
      </c>
      <c r="BM965" s="270" t="s">
        <v>4751</v>
      </c>
      <c r="BN965" s="269" t="s">
        <v>4752</v>
      </c>
      <c r="BO965" s="269" t="s">
        <v>4753</v>
      </c>
      <c r="BP965" s="269" t="s">
        <v>830</v>
      </c>
      <c r="BQ965" s="269" t="s">
        <v>342</v>
      </c>
      <c r="BR965" s="269" t="s">
        <v>831</v>
      </c>
      <c r="BS965" s="269" t="s">
        <v>832</v>
      </c>
      <c r="BT965" s="269" t="s">
        <v>830</v>
      </c>
      <c r="BU965" s="269" t="s">
        <v>1667</v>
      </c>
      <c r="BV965" s="269" t="s">
        <v>1668</v>
      </c>
    </row>
    <row r="966" spans="59:74" x14ac:dyDescent="0.25">
      <c r="BG966" s="84">
        <v>854</v>
      </c>
      <c r="BH966" s="269" t="s">
        <v>203</v>
      </c>
      <c r="BI966" s="268" t="s">
        <v>4594</v>
      </c>
      <c r="BJ966" s="257" t="s">
        <v>4</v>
      </c>
      <c r="BK966" s="269" t="s">
        <v>30</v>
      </c>
      <c r="BL966" s="269" t="s">
        <v>116</v>
      </c>
      <c r="BM966" s="270" t="s">
        <v>4754</v>
      </c>
      <c r="BN966" s="269" t="s">
        <v>4755</v>
      </c>
      <c r="BO966" s="269" t="s">
        <v>4756</v>
      </c>
      <c r="BP966" s="269" t="s">
        <v>830</v>
      </c>
      <c r="BQ966" s="269" t="s">
        <v>342</v>
      </c>
      <c r="BR966" s="269" t="s">
        <v>831</v>
      </c>
      <c r="BS966" s="269" t="s">
        <v>832</v>
      </c>
      <c r="BT966" s="269" t="s">
        <v>830</v>
      </c>
      <c r="BU966" s="269" t="s">
        <v>1667</v>
      </c>
      <c r="BV966" s="269" t="s">
        <v>1668</v>
      </c>
    </row>
    <row r="967" spans="59:74" x14ac:dyDescent="0.25">
      <c r="BG967" s="84">
        <v>855</v>
      </c>
      <c r="BH967" s="269" t="s">
        <v>203</v>
      </c>
      <c r="BI967" s="268" t="s">
        <v>4594</v>
      </c>
      <c r="BJ967" s="257" t="s">
        <v>4</v>
      </c>
      <c r="BK967" s="269" t="s">
        <v>30</v>
      </c>
      <c r="BL967" s="269" t="s">
        <v>116</v>
      </c>
      <c r="BM967" s="270" t="s">
        <v>4757</v>
      </c>
      <c r="BN967" s="269" t="s">
        <v>4758</v>
      </c>
      <c r="BO967" s="269" t="s">
        <v>4759</v>
      </c>
      <c r="BP967" s="269" t="s">
        <v>830</v>
      </c>
      <c r="BQ967" s="269" t="s">
        <v>342</v>
      </c>
      <c r="BR967" s="269" t="s">
        <v>831</v>
      </c>
      <c r="BS967" s="269" t="s">
        <v>832</v>
      </c>
      <c r="BT967" s="269" t="s">
        <v>830</v>
      </c>
      <c r="BU967" s="269" t="s">
        <v>1667</v>
      </c>
      <c r="BV967" s="269" t="s">
        <v>1668</v>
      </c>
    </row>
    <row r="968" spans="59:74" x14ac:dyDescent="0.25">
      <c r="BG968" s="84">
        <v>856</v>
      </c>
      <c r="BH968" s="269" t="s">
        <v>203</v>
      </c>
      <c r="BI968" s="268" t="s">
        <v>4594</v>
      </c>
      <c r="BJ968" s="257" t="s">
        <v>4</v>
      </c>
      <c r="BK968" s="269" t="s">
        <v>30</v>
      </c>
      <c r="BL968" s="269" t="s">
        <v>116</v>
      </c>
      <c r="BM968" s="270" t="s">
        <v>4760</v>
      </c>
      <c r="BN968" s="269" t="s">
        <v>4761</v>
      </c>
      <c r="BO968" s="269" t="s">
        <v>4762</v>
      </c>
      <c r="BP968" s="269" t="s">
        <v>830</v>
      </c>
      <c r="BQ968" s="269" t="s">
        <v>342</v>
      </c>
      <c r="BR968" s="269" t="s">
        <v>831</v>
      </c>
      <c r="BS968" s="269" t="s">
        <v>832</v>
      </c>
      <c r="BT968" s="269" t="s">
        <v>830</v>
      </c>
      <c r="BU968" s="269" t="s">
        <v>1667</v>
      </c>
      <c r="BV968" s="269" t="s">
        <v>1668</v>
      </c>
    </row>
    <row r="969" spans="59:74" x14ac:dyDescent="0.25">
      <c r="BG969" s="84">
        <v>857</v>
      </c>
      <c r="BH969" s="269" t="s">
        <v>203</v>
      </c>
      <c r="BI969" s="268" t="s">
        <v>4594</v>
      </c>
      <c r="BJ969" s="257" t="s">
        <v>4</v>
      </c>
      <c r="BK969" s="269" t="s">
        <v>30</v>
      </c>
      <c r="BL969" s="269" t="s">
        <v>116</v>
      </c>
      <c r="BM969" s="270" t="s">
        <v>4763</v>
      </c>
      <c r="BN969" s="269" t="s">
        <v>4764</v>
      </c>
      <c r="BO969" s="269" t="s">
        <v>4765</v>
      </c>
      <c r="BP969" s="269" t="s">
        <v>830</v>
      </c>
      <c r="BQ969" s="269" t="s">
        <v>342</v>
      </c>
      <c r="BR969" s="269" t="s">
        <v>831</v>
      </c>
      <c r="BS969" s="269" t="s">
        <v>832</v>
      </c>
      <c r="BT969" s="269" t="s">
        <v>830</v>
      </c>
      <c r="BU969" s="269" t="s">
        <v>1667</v>
      </c>
      <c r="BV969" s="269" t="s">
        <v>1668</v>
      </c>
    </row>
    <row r="970" spans="59:74" x14ac:dyDescent="0.25">
      <c r="BG970" s="84">
        <v>858</v>
      </c>
      <c r="BH970" s="269" t="s">
        <v>203</v>
      </c>
      <c r="BI970" s="268" t="s">
        <v>4594</v>
      </c>
      <c r="BJ970" s="257" t="s">
        <v>4</v>
      </c>
      <c r="BK970" s="269" t="s">
        <v>30</v>
      </c>
      <c r="BL970" s="269" t="s">
        <v>116</v>
      </c>
      <c r="BM970" s="270" t="s">
        <v>4766</v>
      </c>
      <c r="BN970" s="269" t="s">
        <v>4767</v>
      </c>
      <c r="BO970" s="269" t="s">
        <v>4768</v>
      </c>
      <c r="BP970" s="269" t="s">
        <v>830</v>
      </c>
      <c r="BQ970" s="269" t="s">
        <v>342</v>
      </c>
      <c r="BR970" s="269" t="s">
        <v>831</v>
      </c>
      <c r="BS970" s="269" t="s">
        <v>832</v>
      </c>
      <c r="BT970" s="269" t="s">
        <v>830</v>
      </c>
      <c r="BU970" s="269" t="s">
        <v>1667</v>
      </c>
      <c r="BV970" s="269" t="s">
        <v>1668</v>
      </c>
    </row>
    <row r="971" spans="59:74" x14ac:dyDescent="0.25">
      <c r="BG971" s="84">
        <v>859</v>
      </c>
      <c r="BH971" s="269" t="s">
        <v>203</v>
      </c>
      <c r="BI971" s="268" t="s">
        <v>4594</v>
      </c>
      <c r="BJ971" s="257" t="s">
        <v>4</v>
      </c>
      <c r="BK971" s="269" t="s">
        <v>30</v>
      </c>
      <c r="BL971" s="269" t="s">
        <v>116</v>
      </c>
      <c r="BM971" s="270" t="s">
        <v>4769</v>
      </c>
      <c r="BN971" s="269" t="s">
        <v>4770</v>
      </c>
      <c r="BO971" s="269" t="s">
        <v>4771</v>
      </c>
      <c r="BP971" s="269" t="s">
        <v>830</v>
      </c>
      <c r="BQ971" s="269" t="s">
        <v>342</v>
      </c>
      <c r="BR971" s="269" t="s">
        <v>831</v>
      </c>
      <c r="BS971" s="269" t="s">
        <v>832</v>
      </c>
      <c r="BT971" s="269" t="s">
        <v>830</v>
      </c>
      <c r="BU971" s="269" t="s">
        <v>1667</v>
      </c>
      <c r="BV971" s="269" t="s">
        <v>1668</v>
      </c>
    </row>
    <row r="972" spans="59:74" x14ac:dyDescent="0.25">
      <c r="BG972" s="84">
        <v>860</v>
      </c>
      <c r="BH972" s="269" t="s">
        <v>203</v>
      </c>
      <c r="BI972" s="268" t="s">
        <v>4594</v>
      </c>
      <c r="BJ972" s="257" t="s">
        <v>4</v>
      </c>
      <c r="BK972" s="269" t="s">
        <v>30</v>
      </c>
      <c r="BL972" s="269" t="s">
        <v>116</v>
      </c>
      <c r="BM972" s="270" t="s">
        <v>4772</v>
      </c>
      <c r="BN972" s="269" t="s">
        <v>4773</v>
      </c>
      <c r="BO972" s="269" t="s">
        <v>4774</v>
      </c>
      <c r="BP972" s="269" t="s">
        <v>830</v>
      </c>
      <c r="BQ972" s="269" t="s">
        <v>342</v>
      </c>
      <c r="BR972" s="269" t="s">
        <v>831</v>
      </c>
      <c r="BS972" s="269" t="s">
        <v>832</v>
      </c>
      <c r="BT972" s="269" t="s">
        <v>830</v>
      </c>
      <c r="BU972" s="269" t="s">
        <v>1667</v>
      </c>
      <c r="BV972" s="269" t="s">
        <v>1668</v>
      </c>
    </row>
    <row r="973" spans="59:74" x14ac:dyDescent="0.25">
      <c r="BG973" s="84">
        <v>861</v>
      </c>
      <c r="BH973" s="269" t="s">
        <v>203</v>
      </c>
      <c r="BI973" s="268" t="s">
        <v>4594</v>
      </c>
      <c r="BJ973" s="257" t="s">
        <v>1</v>
      </c>
      <c r="BK973" s="269" t="s">
        <v>21</v>
      </c>
      <c r="BL973" s="269" t="s">
        <v>102</v>
      </c>
      <c r="BM973" s="270" t="s">
        <v>4775</v>
      </c>
      <c r="BN973" s="269" t="s">
        <v>4776</v>
      </c>
      <c r="BO973" s="269" t="s">
        <v>4777</v>
      </c>
      <c r="BP973" s="269" t="s">
        <v>833</v>
      </c>
      <c r="BQ973" s="269" t="s">
        <v>385</v>
      </c>
      <c r="BR973" s="269" t="s">
        <v>834</v>
      </c>
      <c r="BS973" s="269" t="s">
        <v>835</v>
      </c>
      <c r="BT973" s="269" t="s">
        <v>833</v>
      </c>
      <c r="BU973" s="269" t="s">
        <v>1669</v>
      </c>
      <c r="BV973" s="269" t="s">
        <v>1670</v>
      </c>
    </row>
    <row r="974" spans="59:74" x14ac:dyDescent="0.25">
      <c r="BG974" s="84">
        <v>862</v>
      </c>
      <c r="BH974" s="269" t="s">
        <v>203</v>
      </c>
      <c r="BI974" s="268" t="s">
        <v>4594</v>
      </c>
      <c r="BJ974" s="257" t="s">
        <v>1</v>
      </c>
      <c r="BK974" s="269" t="s">
        <v>21</v>
      </c>
      <c r="BL974" s="269" t="s">
        <v>102</v>
      </c>
      <c r="BM974" s="270" t="s">
        <v>4778</v>
      </c>
      <c r="BN974" s="269" t="s">
        <v>4779</v>
      </c>
      <c r="BO974" s="269" t="s">
        <v>4780</v>
      </c>
      <c r="BP974" s="269" t="s">
        <v>833</v>
      </c>
      <c r="BQ974" s="269" t="s">
        <v>385</v>
      </c>
      <c r="BR974" s="269" t="s">
        <v>834</v>
      </c>
      <c r="BS974" s="269" t="s">
        <v>835</v>
      </c>
      <c r="BT974" s="269" t="s">
        <v>833</v>
      </c>
      <c r="BU974" s="269" t="s">
        <v>1669</v>
      </c>
      <c r="BV974" s="269" t="s">
        <v>1670</v>
      </c>
    </row>
    <row r="975" spans="59:74" x14ac:dyDescent="0.25">
      <c r="BG975" s="84">
        <v>863</v>
      </c>
      <c r="BH975" s="269" t="s">
        <v>203</v>
      </c>
      <c r="BI975" s="268" t="s">
        <v>4594</v>
      </c>
      <c r="BJ975" s="257" t="s">
        <v>1</v>
      </c>
      <c r="BK975" s="269" t="s">
        <v>21</v>
      </c>
      <c r="BL975" s="269" t="s">
        <v>102</v>
      </c>
      <c r="BM975" s="270" t="s">
        <v>4781</v>
      </c>
      <c r="BN975" s="269" t="s">
        <v>4782</v>
      </c>
      <c r="BO975" s="269" t="s">
        <v>4783</v>
      </c>
      <c r="BP975" s="269" t="s">
        <v>833</v>
      </c>
      <c r="BQ975" s="269" t="s">
        <v>385</v>
      </c>
      <c r="BR975" s="269" t="s">
        <v>834</v>
      </c>
      <c r="BS975" s="269" t="s">
        <v>835</v>
      </c>
      <c r="BT975" s="269" t="s">
        <v>833</v>
      </c>
      <c r="BU975" s="269" t="s">
        <v>1669</v>
      </c>
      <c r="BV975" s="269" t="s">
        <v>1670</v>
      </c>
    </row>
    <row r="976" spans="59:74" x14ac:dyDescent="0.25">
      <c r="BG976" s="84">
        <v>864</v>
      </c>
      <c r="BH976" s="269" t="s">
        <v>203</v>
      </c>
      <c r="BI976" s="268" t="s">
        <v>4594</v>
      </c>
      <c r="BJ976" s="257" t="s">
        <v>1</v>
      </c>
      <c r="BK976" s="269" t="s">
        <v>21</v>
      </c>
      <c r="BL976" s="269" t="s">
        <v>102</v>
      </c>
      <c r="BM976" s="270" t="s">
        <v>4784</v>
      </c>
      <c r="BN976" s="269" t="s">
        <v>4785</v>
      </c>
      <c r="BO976" s="269" t="s">
        <v>4786</v>
      </c>
      <c r="BP976" s="269" t="s">
        <v>833</v>
      </c>
      <c r="BQ976" s="269" t="s">
        <v>385</v>
      </c>
      <c r="BR976" s="269" t="s">
        <v>834</v>
      </c>
      <c r="BS976" s="269" t="s">
        <v>835</v>
      </c>
      <c r="BT976" s="269" t="s">
        <v>833</v>
      </c>
      <c r="BU976" s="269" t="s">
        <v>1669</v>
      </c>
      <c r="BV976" s="269" t="s">
        <v>1670</v>
      </c>
    </row>
    <row r="977" spans="59:74" x14ac:dyDescent="0.25">
      <c r="BG977" s="84">
        <v>865</v>
      </c>
      <c r="BH977" s="269" t="s">
        <v>203</v>
      </c>
      <c r="BI977" s="268" t="s">
        <v>4594</v>
      </c>
      <c r="BJ977" s="257" t="s">
        <v>1</v>
      </c>
      <c r="BK977" s="269" t="s">
        <v>21</v>
      </c>
      <c r="BL977" s="269" t="s">
        <v>102</v>
      </c>
      <c r="BM977" s="270" t="s">
        <v>4787</v>
      </c>
      <c r="BN977" s="269" t="s">
        <v>4788</v>
      </c>
      <c r="BO977" s="269" t="s">
        <v>4789</v>
      </c>
      <c r="BP977" s="269" t="s">
        <v>833</v>
      </c>
      <c r="BQ977" s="269" t="s">
        <v>385</v>
      </c>
      <c r="BR977" s="269" t="s">
        <v>834</v>
      </c>
      <c r="BS977" s="269" t="s">
        <v>835</v>
      </c>
      <c r="BT977" s="269" t="s">
        <v>833</v>
      </c>
      <c r="BU977" s="269" t="s">
        <v>1669</v>
      </c>
      <c r="BV977" s="269" t="s">
        <v>1670</v>
      </c>
    </row>
    <row r="978" spans="59:74" x14ac:dyDescent="0.25">
      <c r="BG978" s="84">
        <v>866</v>
      </c>
      <c r="BH978" s="269" t="s">
        <v>203</v>
      </c>
      <c r="BI978" s="268" t="s">
        <v>4594</v>
      </c>
      <c r="BJ978" s="257" t="s">
        <v>1</v>
      </c>
      <c r="BK978" s="269" t="s">
        <v>21</v>
      </c>
      <c r="BL978" s="269" t="s">
        <v>102</v>
      </c>
      <c r="BM978" s="270" t="s">
        <v>4790</v>
      </c>
      <c r="BN978" s="269" t="s">
        <v>4791</v>
      </c>
      <c r="BO978" s="269" t="s">
        <v>4792</v>
      </c>
      <c r="BP978" s="269" t="s">
        <v>833</v>
      </c>
      <c r="BQ978" s="269" t="s">
        <v>385</v>
      </c>
      <c r="BR978" s="269" t="s">
        <v>834</v>
      </c>
      <c r="BS978" s="269" t="s">
        <v>835</v>
      </c>
      <c r="BT978" s="269" t="s">
        <v>833</v>
      </c>
      <c r="BU978" s="269" t="s">
        <v>1669</v>
      </c>
      <c r="BV978" s="269" t="s">
        <v>1670</v>
      </c>
    </row>
    <row r="979" spans="59:74" x14ac:dyDescent="0.25">
      <c r="BG979" s="84">
        <v>867</v>
      </c>
      <c r="BH979" s="269" t="s">
        <v>203</v>
      </c>
      <c r="BI979" s="268" t="s">
        <v>4594</v>
      </c>
      <c r="BJ979" s="257" t="s">
        <v>1</v>
      </c>
      <c r="BK979" s="269" t="s">
        <v>21</v>
      </c>
      <c r="BL979" s="269" t="s">
        <v>102</v>
      </c>
      <c r="BM979" s="270" t="s">
        <v>4793</v>
      </c>
      <c r="BN979" s="269" t="s">
        <v>4794</v>
      </c>
      <c r="BO979" s="269" t="s">
        <v>4795</v>
      </c>
      <c r="BP979" s="269" t="s">
        <v>833</v>
      </c>
      <c r="BQ979" s="269" t="s">
        <v>385</v>
      </c>
      <c r="BR979" s="269" t="s">
        <v>834</v>
      </c>
      <c r="BS979" s="269" t="s">
        <v>835</v>
      </c>
      <c r="BT979" s="269" t="s">
        <v>833</v>
      </c>
      <c r="BU979" s="269" t="s">
        <v>1669</v>
      </c>
      <c r="BV979" s="269" t="s">
        <v>1670</v>
      </c>
    </row>
    <row r="980" spans="59:74" x14ac:dyDescent="0.25">
      <c r="BG980" s="84">
        <v>868</v>
      </c>
      <c r="BH980" s="269" t="s">
        <v>203</v>
      </c>
      <c r="BI980" s="268" t="s">
        <v>4594</v>
      </c>
      <c r="BJ980" s="257" t="s">
        <v>1</v>
      </c>
      <c r="BK980" s="269" t="s">
        <v>21</v>
      </c>
      <c r="BL980" s="269" t="s">
        <v>102</v>
      </c>
      <c r="BM980" s="270" t="s">
        <v>4796</v>
      </c>
      <c r="BN980" s="269" t="s">
        <v>4797</v>
      </c>
      <c r="BO980" s="269" t="s">
        <v>4798</v>
      </c>
      <c r="BP980" s="269" t="s">
        <v>833</v>
      </c>
      <c r="BQ980" s="269" t="s">
        <v>385</v>
      </c>
      <c r="BR980" s="269" t="s">
        <v>834</v>
      </c>
      <c r="BS980" s="269" t="s">
        <v>835</v>
      </c>
      <c r="BT980" s="269" t="s">
        <v>833</v>
      </c>
      <c r="BU980" s="269" t="s">
        <v>1669</v>
      </c>
      <c r="BV980" s="269" t="s">
        <v>1670</v>
      </c>
    </row>
    <row r="981" spans="59:74" x14ac:dyDescent="0.25">
      <c r="BG981" s="84">
        <v>869</v>
      </c>
      <c r="BH981" s="269" t="s">
        <v>203</v>
      </c>
      <c r="BI981" s="268" t="s">
        <v>4594</v>
      </c>
      <c r="BJ981" s="257" t="s">
        <v>1</v>
      </c>
      <c r="BK981" s="269" t="s">
        <v>21</v>
      </c>
      <c r="BL981" s="269" t="s">
        <v>102</v>
      </c>
      <c r="BM981" s="270" t="s">
        <v>4799</v>
      </c>
      <c r="BN981" s="269" t="s">
        <v>4800</v>
      </c>
      <c r="BO981" s="269" t="s">
        <v>4801</v>
      </c>
      <c r="BP981" s="269" t="s">
        <v>833</v>
      </c>
      <c r="BQ981" s="269" t="s">
        <v>385</v>
      </c>
      <c r="BR981" s="269" t="s">
        <v>834</v>
      </c>
      <c r="BS981" s="269" t="s">
        <v>835</v>
      </c>
      <c r="BT981" s="269" t="s">
        <v>833</v>
      </c>
      <c r="BU981" s="269" t="s">
        <v>1669</v>
      </c>
      <c r="BV981" s="269" t="s">
        <v>1670</v>
      </c>
    </row>
    <row r="982" spans="59:74" x14ac:dyDescent="0.25">
      <c r="BG982" s="84">
        <v>870</v>
      </c>
      <c r="BH982" s="269" t="s">
        <v>203</v>
      </c>
      <c r="BI982" s="268" t="s">
        <v>4594</v>
      </c>
      <c r="BJ982" s="257" t="s">
        <v>1</v>
      </c>
      <c r="BK982" s="269" t="s">
        <v>21</v>
      </c>
      <c r="BL982" s="269" t="s">
        <v>102</v>
      </c>
      <c r="BM982" s="270" t="s">
        <v>4802</v>
      </c>
      <c r="BN982" s="269" t="s">
        <v>4803</v>
      </c>
      <c r="BO982" s="269" t="s">
        <v>4804</v>
      </c>
      <c r="BP982" s="269" t="s">
        <v>833</v>
      </c>
      <c r="BQ982" s="269" t="s">
        <v>385</v>
      </c>
      <c r="BR982" s="269" t="s">
        <v>834</v>
      </c>
      <c r="BS982" s="269" t="s">
        <v>835</v>
      </c>
      <c r="BT982" s="269" t="s">
        <v>833</v>
      </c>
      <c r="BU982" s="269" t="s">
        <v>1669</v>
      </c>
      <c r="BV982" s="269" t="s">
        <v>1670</v>
      </c>
    </row>
    <row r="983" spans="59:74" x14ac:dyDescent="0.25">
      <c r="BG983" s="84">
        <v>871</v>
      </c>
      <c r="BH983" s="269" t="s">
        <v>203</v>
      </c>
      <c r="BI983" s="268" t="s">
        <v>4594</v>
      </c>
      <c r="BJ983" s="257" t="s">
        <v>4</v>
      </c>
      <c r="BK983" s="269" t="s">
        <v>21</v>
      </c>
      <c r="BL983" s="269" t="s">
        <v>102</v>
      </c>
      <c r="BM983" s="270" t="s">
        <v>4805</v>
      </c>
      <c r="BN983" s="269" t="s">
        <v>4806</v>
      </c>
      <c r="BO983" s="269" t="s">
        <v>4807</v>
      </c>
      <c r="BP983" s="269" t="s">
        <v>833</v>
      </c>
      <c r="BQ983" s="269" t="s">
        <v>385</v>
      </c>
      <c r="BR983" s="269" t="s">
        <v>834</v>
      </c>
      <c r="BS983" s="269" t="s">
        <v>835</v>
      </c>
      <c r="BT983" s="269" t="s">
        <v>833</v>
      </c>
      <c r="BU983" s="269" t="s">
        <v>1669</v>
      </c>
      <c r="BV983" s="269" t="s">
        <v>1670</v>
      </c>
    </row>
    <row r="984" spans="59:74" x14ac:dyDescent="0.25">
      <c r="BG984" s="84">
        <v>872</v>
      </c>
      <c r="BH984" s="269" t="s">
        <v>203</v>
      </c>
      <c r="BI984" s="268" t="s">
        <v>4594</v>
      </c>
      <c r="BJ984" s="257" t="s">
        <v>4</v>
      </c>
      <c r="BK984" s="269" t="s">
        <v>21</v>
      </c>
      <c r="BL984" s="269" t="s">
        <v>102</v>
      </c>
      <c r="BM984" s="270" t="s">
        <v>4808</v>
      </c>
      <c r="BN984" s="269" t="s">
        <v>4809</v>
      </c>
      <c r="BO984" s="269" t="s">
        <v>4810</v>
      </c>
      <c r="BP984" s="269" t="s">
        <v>833</v>
      </c>
      <c r="BQ984" s="269" t="s">
        <v>385</v>
      </c>
      <c r="BR984" s="269" t="s">
        <v>834</v>
      </c>
      <c r="BS984" s="269" t="s">
        <v>835</v>
      </c>
      <c r="BT984" s="269" t="s">
        <v>833</v>
      </c>
      <c r="BU984" s="269" t="s">
        <v>1669</v>
      </c>
      <c r="BV984" s="269" t="s">
        <v>1670</v>
      </c>
    </row>
    <row r="985" spans="59:74" x14ac:dyDescent="0.25">
      <c r="BG985" s="84">
        <v>873</v>
      </c>
      <c r="BH985" s="269" t="s">
        <v>203</v>
      </c>
      <c r="BI985" s="268" t="s">
        <v>4594</v>
      </c>
      <c r="BJ985" s="257" t="s">
        <v>4</v>
      </c>
      <c r="BK985" s="269" t="s">
        <v>21</v>
      </c>
      <c r="BL985" s="269" t="s">
        <v>102</v>
      </c>
      <c r="BM985" s="270" t="s">
        <v>4811</v>
      </c>
      <c r="BN985" s="269" t="s">
        <v>4812</v>
      </c>
      <c r="BO985" s="269" t="s">
        <v>4813</v>
      </c>
      <c r="BP985" s="269" t="s">
        <v>833</v>
      </c>
      <c r="BQ985" s="269" t="s">
        <v>385</v>
      </c>
      <c r="BR985" s="269" t="s">
        <v>834</v>
      </c>
      <c r="BS985" s="269" t="s">
        <v>835</v>
      </c>
      <c r="BT985" s="269" t="s">
        <v>833</v>
      </c>
      <c r="BU985" s="269" t="s">
        <v>1669</v>
      </c>
      <c r="BV985" s="269" t="s">
        <v>1670</v>
      </c>
    </row>
    <row r="986" spans="59:74" x14ac:dyDescent="0.25">
      <c r="BG986" s="84">
        <v>874</v>
      </c>
      <c r="BH986" s="269" t="s">
        <v>203</v>
      </c>
      <c r="BI986" s="268" t="s">
        <v>4594</v>
      </c>
      <c r="BJ986" s="257" t="s">
        <v>4</v>
      </c>
      <c r="BK986" s="269" t="s">
        <v>21</v>
      </c>
      <c r="BL986" s="269" t="s">
        <v>102</v>
      </c>
      <c r="BM986" s="270" t="s">
        <v>4814</v>
      </c>
      <c r="BN986" s="269" t="s">
        <v>4815</v>
      </c>
      <c r="BO986" s="269" t="s">
        <v>4816</v>
      </c>
      <c r="BP986" s="269" t="s">
        <v>833</v>
      </c>
      <c r="BQ986" s="269" t="s">
        <v>385</v>
      </c>
      <c r="BR986" s="269" t="s">
        <v>834</v>
      </c>
      <c r="BS986" s="269" t="s">
        <v>835</v>
      </c>
      <c r="BT986" s="269" t="s">
        <v>833</v>
      </c>
      <c r="BU986" s="269" t="s">
        <v>1669</v>
      </c>
      <c r="BV986" s="269" t="s">
        <v>1670</v>
      </c>
    </row>
    <row r="987" spans="59:74" x14ac:dyDescent="0.25">
      <c r="BG987" s="84">
        <v>875</v>
      </c>
      <c r="BH987" s="269" t="s">
        <v>203</v>
      </c>
      <c r="BI987" s="268" t="s">
        <v>4594</v>
      </c>
      <c r="BJ987" s="257" t="s">
        <v>4</v>
      </c>
      <c r="BK987" s="269" t="s">
        <v>21</v>
      </c>
      <c r="BL987" s="269" t="s">
        <v>102</v>
      </c>
      <c r="BM987" s="270" t="s">
        <v>4817</v>
      </c>
      <c r="BN987" s="269" t="s">
        <v>4818</v>
      </c>
      <c r="BO987" s="269" t="s">
        <v>4819</v>
      </c>
      <c r="BP987" s="269" t="s">
        <v>833</v>
      </c>
      <c r="BQ987" s="269" t="s">
        <v>385</v>
      </c>
      <c r="BR987" s="269" t="s">
        <v>834</v>
      </c>
      <c r="BS987" s="269" t="s">
        <v>835</v>
      </c>
      <c r="BT987" s="269" t="s">
        <v>833</v>
      </c>
      <c r="BU987" s="269" t="s">
        <v>1669</v>
      </c>
      <c r="BV987" s="269" t="s">
        <v>1670</v>
      </c>
    </row>
    <row r="988" spans="59:74" x14ac:dyDescent="0.25">
      <c r="BG988" s="84">
        <v>876</v>
      </c>
      <c r="BH988" s="269" t="s">
        <v>203</v>
      </c>
      <c r="BI988" s="268" t="s">
        <v>4594</v>
      </c>
      <c r="BJ988" s="257" t="s">
        <v>4</v>
      </c>
      <c r="BK988" s="269" t="s">
        <v>21</v>
      </c>
      <c r="BL988" s="269" t="s">
        <v>102</v>
      </c>
      <c r="BM988" s="270" t="s">
        <v>4820</v>
      </c>
      <c r="BN988" s="269" t="s">
        <v>4821</v>
      </c>
      <c r="BO988" s="269" t="s">
        <v>4822</v>
      </c>
      <c r="BP988" s="269" t="s">
        <v>833</v>
      </c>
      <c r="BQ988" s="269" t="s">
        <v>385</v>
      </c>
      <c r="BR988" s="269" t="s">
        <v>834</v>
      </c>
      <c r="BS988" s="269" t="s">
        <v>835</v>
      </c>
      <c r="BT988" s="269" t="s">
        <v>833</v>
      </c>
      <c r="BU988" s="269" t="s">
        <v>1669</v>
      </c>
      <c r="BV988" s="269" t="s">
        <v>1670</v>
      </c>
    </row>
    <row r="989" spans="59:74" x14ac:dyDescent="0.25">
      <c r="BG989" s="84">
        <v>877</v>
      </c>
      <c r="BH989" s="269" t="s">
        <v>203</v>
      </c>
      <c r="BI989" s="268" t="s">
        <v>4594</v>
      </c>
      <c r="BJ989" s="257" t="s">
        <v>4</v>
      </c>
      <c r="BK989" s="269" t="s">
        <v>21</v>
      </c>
      <c r="BL989" s="269" t="s">
        <v>102</v>
      </c>
      <c r="BM989" s="270" t="s">
        <v>4823</v>
      </c>
      <c r="BN989" s="269" t="s">
        <v>4824</v>
      </c>
      <c r="BO989" s="269" t="s">
        <v>4825</v>
      </c>
      <c r="BP989" s="269" t="s">
        <v>833</v>
      </c>
      <c r="BQ989" s="269" t="s">
        <v>385</v>
      </c>
      <c r="BR989" s="269" t="s">
        <v>834</v>
      </c>
      <c r="BS989" s="269" t="s">
        <v>835</v>
      </c>
      <c r="BT989" s="269" t="s">
        <v>833</v>
      </c>
      <c r="BU989" s="269" t="s">
        <v>1669</v>
      </c>
      <c r="BV989" s="269" t="s">
        <v>1670</v>
      </c>
    </row>
    <row r="990" spans="59:74" x14ac:dyDescent="0.25">
      <c r="BG990" s="84">
        <v>878</v>
      </c>
      <c r="BH990" s="269" t="s">
        <v>203</v>
      </c>
      <c r="BI990" s="268" t="s">
        <v>4594</v>
      </c>
      <c r="BJ990" s="257" t="s">
        <v>4</v>
      </c>
      <c r="BK990" s="269" t="s">
        <v>21</v>
      </c>
      <c r="BL990" s="269" t="s">
        <v>102</v>
      </c>
      <c r="BM990" s="270" t="s">
        <v>4826</v>
      </c>
      <c r="BN990" s="269" t="s">
        <v>4827</v>
      </c>
      <c r="BO990" s="269" t="s">
        <v>4828</v>
      </c>
      <c r="BP990" s="269" t="s">
        <v>833</v>
      </c>
      <c r="BQ990" s="269" t="s">
        <v>385</v>
      </c>
      <c r="BR990" s="269" t="s">
        <v>834</v>
      </c>
      <c r="BS990" s="269" t="s">
        <v>835</v>
      </c>
      <c r="BT990" s="269" t="s">
        <v>833</v>
      </c>
      <c r="BU990" s="269" t="s">
        <v>1669</v>
      </c>
      <c r="BV990" s="269" t="s">
        <v>1670</v>
      </c>
    </row>
    <row r="991" spans="59:74" x14ac:dyDescent="0.25">
      <c r="BG991" s="84">
        <v>879</v>
      </c>
      <c r="BH991" s="269" t="s">
        <v>203</v>
      </c>
      <c r="BI991" s="268" t="s">
        <v>4594</v>
      </c>
      <c r="BJ991" s="257" t="s">
        <v>4</v>
      </c>
      <c r="BK991" s="269" t="s">
        <v>21</v>
      </c>
      <c r="BL991" s="269" t="s">
        <v>102</v>
      </c>
      <c r="BM991" s="270" t="s">
        <v>4829</v>
      </c>
      <c r="BN991" s="269" t="s">
        <v>4830</v>
      </c>
      <c r="BO991" s="269" t="s">
        <v>4831</v>
      </c>
      <c r="BP991" s="269" t="s">
        <v>833</v>
      </c>
      <c r="BQ991" s="269" t="s">
        <v>385</v>
      </c>
      <c r="BR991" s="269" t="s">
        <v>834</v>
      </c>
      <c r="BS991" s="269" t="s">
        <v>835</v>
      </c>
      <c r="BT991" s="269" t="s">
        <v>833</v>
      </c>
      <c r="BU991" s="269" t="s">
        <v>1669</v>
      </c>
      <c r="BV991" s="269" t="s">
        <v>1670</v>
      </c>
    </row>
    <row r="992" spans="59:74" x14ac:dyDescent="0.25">
      <c r="BG992" s="84">
        <v>880</v>
      </c>
      <c r="BH992" s="269" t="s">
        <v>203</v>
      </c>
      <c r="BI992" s="268" t="s">
        <v>4594</v>
      </c>
      <c r="BJ992" s="257" t="s">
        <v>4</v>
      </c>
      <c r="BK992" s="269" t="s">
        <v>21</v>
      </c>
      <c r="BL992" s="269" t="s">
        <v>102</v>
      </c>
      <c r="BM992" s="270" t="s">
        <v>4832</v>
      </c>
      <c r="BN992" s="269" t="s">
        <v>4833</v>
      </c>
      <c r="BO992" s="269" t="s">
        <v>4834</v>
      </c>
      <c r="BP992" s="269" t="s">
        <v>833</v>
      </c>
      <c r="BQ992" s="269" t="s">
        <v>385</v>
      </c>
      <c r="BR992" s="269" t="s">
        <v>834</v>
      </c>
      <c r="BS992" s="269" t="s">
        <v>835</v>
      </c>
      <c r="BT992" s="269" t="s">
        <v>833</v>
      </c>
      <c r="BU992" s="269" t="s">
        <v>1669</v>
      </c>
      <c r="BV992" s="269" t="s">
        <v>1670</v>
      </c>
    </row>
    <row r="993" spans="59:74" x14ac:dyDescent="0.25">
      <c r="BG993" s="84">
        <v>881</v>
      </c>
      <c r="BH993" s="269" t="s">
        <v>203</v>
      </c>
      <c r="BI993" s="268" t="s">
        <v>4594</v>
      </c>
      <c r="BJ993" s="257" t="s">
        <v>1</v>
      </c>
      <c r="BK993" s="269" t="s">
        <v>22</v>
      </c>
      <c r="BL993" s="269" t="s">
        <v>102</v>
      </c>
      <c r="BM993" s="270" t="s">
        <v>4835</v>
      </c>
      <c r="BN993" s="269" t="s">
        <v>4836</v>
      </c>
      <c r="BO993" s="269" t="s">
        <v>4837</v>
      </c>
      <c r="BP993" s="269" t="s">
        <v>836</v>
      </c>
      <c r="BQ993" s="269" t="s">
        <v>428</v>
      </c>
      <c r="BR993" s="269" t="s">
        <v>837</v>
      </c>
      <c r="BS993" s="269" t="s">
        <v>838</v>
      </c>
      <c r="BT993" s="269" t="s">
        <v>836</v>
      </c>
      <c r="BU993" s="269" t="s">
        <v>1671</v>
      </c>
      <c r="BV993" s="269" t="s">
        <v>1672</v>
      </c>
    </row>
    <row r="994" spans="59:74" x14ac:dyDescent="0.25">
      <c r="BG994" s="84">
        <v>882</v>
      </c>
      <c r="BH994" s="269" t="s">
        <v>203</v>
      </c>
      <c r="BI994" s="268" t="s">
        <v>4594</v>
      </c>
      <c r="BJ994" s="257" t="s">
        <v>1</v>
      </c>
      <c r="BK994" s="269" t="s">
        <v>22</v>
      </c>
      <c r="BL994" s="269" t="s">
        <v>102</v>
      </c>
      <c r="BM994" s="270" t="s">
        <v>4838</v>
      </c>
      <c r="BN994" s="269" t="s">
        <v>4839</v>
      </c>
      <c r="BO994" s="269" t="s">
        <v>4840</v>
      </c>
      <c r="BP994" s="269" t="s">
        <v>836</v>
      </c>
      <c r="BQ994" s="269" t="s">
        <v>428</v>
      </c>
      <c r="BR994" s="269" t="s">
        <v>837</v>
      </c>
      <c r="BS994" s="269" t="s">
        <v>838</v>
      </c>
      <c r="BT994" s="269" t="s">
        <v>836</v>
      </c>
      <c r="BU994" s="269" t="s">
        <v>1671</v>
      </c>
      <c r="BV994" s="269" t="s">
        <v>1672</v>
      </c>
    </row>
    <row r="995" spans="59:74" x14ac:dyDescent="0.25">
      <c r="BG995" s="84">
        <v>883</v>
      </c>
      <c r="BH995" s="269" t="s">
        <v>203</v>
      </c>
      <c r="BI995" s="268" t="s">
        <v>4594</v>
      </c>
      <c r="BJ995" s="257" t="s">
        <v>1</v>
      </c>
      <c r="BK995" s="269" t="s">
        <v>22</v>
      </c>
      <c r="BL995" s="269" t="s">
        <v>102</v>
      </c>
      <c r="BM995" s="270" t="s">
        <v>4841</v>
      </c>
      <c r="BN995" s="269" t="s">
        <v>4842</v>
      </c>
      <c r="BO995" s="269" t="s">
        <v>4843</v>
      </c>
      <c r="BP995" s="269" t="s">
        <v>836</v>
      </c>
      <c r="BQ995" s="269" t="s">
        <v>428</v>
      </c>
      <c r="BR995" s="269" t="s">
        <v>837</v>
      </c>
      <c r="BS995" s="269" t="s">
        <v>838</v>
      </c>
      <c r="BT995" s="269" t="s">
        <v>836</v>
      </c>
      <c r="BU995" s="269" t="s">
        <v>1671</v>
      </c>
      <c r="BV995" s="269" t="s">
        <v>1672</v>
      </c>
    </row>
    <row r="996" spans="59:74" x14ac:dyDescent="0.25">
      <c r="BG996" s="84">
        <v>884</v>
      </c>
      <c r="BH996" s="269" t="s">
        <v>203</v>
      </c>
      <c r="BI996" s="268" t="s">
        <v>4594</v>
      </c>
      <c r="BJ996" s="257" t="s">
        <v>1</v>
      </c>
      <c r="BK996" s="269" t="s">
        <v>22</v>
      </c>
      <c r="BL996" s="269" t="s">
        <v>102</v>
      </c>
      <c r="BM996" s="270" t="s">
        <v>4844</v>
      </c>
      <c r="BN996" s="269" t="s">
        <v>4845</v>
      </c>
      <c r="BO996" s="269" t="s">
        <v>4846</v>
      </c>
      <c r="BP996" s="269" t="s">
        <v>836</v>
      </c>
      <c r="BQ996" s="269" t="s">
        <v>428</v>
      </c>
      <c r="BR996" s="269" t="s">
        <v>837</v>
      </c>
      <c r="BS996" s="269" t="s">
        <v>838</v>
      </c>
      <c r="BT996" s="269" t="s">
        <v>836</v>
      </c>
      <c r="BU996" s="269" t="s">
        <v>1671</v>
      </c>
      <c r="BV996" s="269" t="s">
        <v>1672</v>
      </c>
    </row>
    <row r="997" spans="59:74" x14ac:dyDescent="0.25">
      <c r="BG997" s="84">
        <v>885</v>
      </c>
      <c r="BH997" s="269" t="s">
        <v>203</v>
      </c>
      <c r="BI997" s="268" t="s">
        <v>4594</v>
      </c>
      <c r="BJ997" s="257" t="s">
        <v>1</v>
      </c>
      <c r="BK997" s="269" t="s">
        <v>22</v>
      </c>
      <c r="BL997" s="269" t="s">
        <v>102</v>
      </c>
      <c r="BM997" s="270" t="s">
        <v>4847</v>
      </c>
      <c r="BN997" s="269" t="s">
        <v>4848</v>
      </c>
      <c r="BO997" s="269" t="s">
        <v>4849</v>
      </c>
      <c r="BP997" s="269" t="s">
        <v>836</v>
      </c>
      <c r="BQ997" s="269" t="s">
        <v>428</v>
      </c>
      <c r="BR997" s="269" t="s">
        <v>837</v>
      </c>
      <c r="BS997" s="269" t="s">
        <v>838</v>
      </c>
      <c r="BT997" s="269" t="s">
        <v>836</v>
      </c>
      <c r="BU997" s="269" t="s">
        <v>1671</v>
      </c>
      <c r="BV997" s="269" t="s">
        <v>1672</v>
      </c>
    </row>
    <row r="998" spans="59:74" x14ac:dyDescent="0.25">
      <c r="BG998" s="84">
        <v>886</v>
      </c>
      <c r="BH998" s="269" t="s">
        <v>203</v>
      </c>
      <c r="BI998" s="268" t="s">
        <v>4594</v>
      </c>
      <c r="BJ998" s="257" t="s">
        <v>1</v>
      </c>
      <c r="BK998" s="269" t="s">
        <v>22</v>
      </c>
      <c r="BL998" s="269" t="s">
        <v>102</v>
      </c>
      <c r="BM998" s="270" t="s">
        <v>4850</v>
      </c>
      <c r="BN998" s="269" t="s">
        <v>4851</v>
      </c>
      <c r="BO998" s="269" t="s">
        <v>4852</v>
      </c>
      <c r="BP998" s="269" t="s">
        <v>836</v>
      </c>
      <c r="BQ998" s="269" t="s">
        <v>428</v>
      </c>
      <c r="BR998" s="269" t="s">
        <v>837</v>
      </c>
      <c r="BS998" s="269" t="s">
        <v>838</v>
      </c>
      <c r="BT998" s="269" t="s">
        <v>836</v>
      </c>
      <c r="BU998" s="269" t="s">
        <v>1671</v>
      </c>
      <c r="BV998" s="269" t="s">
        <v>1672</v>
      </c>
    </row>
    <row r="999" spans="59:74" x14ac:dyDescent="0.25">
      <c r="BG999" s="84">
        <v>887</v>
      </c>
      <c r="BH999" s="269" t="s">
        <v>203</v>
      </c>
      <c r="BI999" s="268" t="s">
        <v>4594</v>
      </c>
      <c r="BJ999" s="257" t="s">
        <v>1</v>
      </c>
      <c r="BK999" s="269" t="s">
        <v>22</v>
      </c>
      <c r="BL999" s="269" t="s">
        <v>102</v>
      </c>
      <c r="BM999" s="270" t="s">
        <v>4853</v>
      </c>
      <c r="BN999" s="269" t="s">
        <v>4854</v>
      </c>
      <c r="BO999" s="269" t="s">
        <v>4855</v>
      </c>
      <c r="BP999" s="269" t="s">
        <v>836</v>
      </c>
      <c r="BQ999" s="269" t="s">
        <v>428</v>
      </c>
      <c r="BR999" s="269" t="s">
        <v>837</v>
      </c>
      <c r="BS999" s="269" t="s">
        <v>838</v>
      </c>
      <c r="BT999" s="269" t="s">
        <v>836</v>
      </c>
      <c r="BU999" s="269" t="s">
        <v>1671</v>
      </c>
      <c r="BV999" s="269" t="s">
        <v>1672</v>
      </c>
    </row>
    <row r="1000" spans="59:74" x14ac:dyDescent="0.25">
      <c r="BG1000" s="84">
        <v>888</v>
      </c>
      <c r="BH1000" s="269" t="s">
        <v>203</v>
      </c>
      <c r="BI1000" s="268" t="s">
        <v>4594</v>
      </c>
      <c r="BJ1000" s="257" t="s">
        <v>1</v>
      </c>
      <c r="BK1000" s="269" t="s">
        <v>22</v>
      </c>
      <c r="BL1000" s="269" t="s">
        <v>102</v>
      </c>
      <c r="BM1000" s="270" t="s">
        <v>4856</v>
      </c>
      <c r="BN1000" s="269" t="s">
        <v>4857</v>
      </c>
      <c r="BO1000" s="269" t="s">
        <v>4858</v>
      </c>
      <c r="BP1000" s="269" t="s">
        <v>836</v>
      </c>
      <c r="BQ1000" s="269" t="s">
        <v>428</v>
      </c>
      <c r="BR1000" s="269" t="s">
        <v>837</v>
      </c>
      <c r="BS1000" s="269" t="s">
        <v>838</v>
      </c>
      <c r="BT1000" s="269" t="s">
        <v>836</v>
      </c>
      <c r="BU1000" s="269" t="s">
        <v>1671</v>
      </c>
      <c r="BV1000" s="269" t="s">
        <v>1672</v>
      </c>
    </row>
    <row r="1001" spans="59:74" x14ac:dyDescent="0.25">
      <c r="BG1001" s="84">
        <v>889</v>
      </c>
      <c r="BH1001" s="269" t="s">
        <v>203</v>
      </c>
      <c r="BI1001" s="268" t="s">
        <v>4594</v>
      </c>
      <c r="BJ1001" s="257" t="s">
        <v>1</v>
      </c>
      <c r="BK1001" s="269" t="s">
        <v>22</v>
      </c>
      <c r="BL1001" s="269" t="s">
        <v>102</v>
      </c>
      <c r="BM1001" s="270" t="s">
        <v>4859</v>
      </c>
      <c r="BN1001" s="269" t="s">
        <v>4860</v>
      </c>
      <c r="BO1001" s="269" t="s">
        <v>4861</v>
      </c>
      <c r="BP1001" s="269" t="s">
        <v>836</v>
      </c>
      <c r="BQ1001" s="269" t="s">
        <v>428</v>
      </c>
      <c r="BR1001" s="269" t="s">
        <v>837</v>
      </c>
      <c r="BS1001" s="269" t="s">
        <v>838</v>
      </c>
      <c r="BT1001" s="269" t="s">
        <v>836</v>
      </c>
      <c r="BU1001" s="269" t="s">
        <v>1671</v>
      </c>
      <c r="BV1001" s="269" t="s">
        <v>1672</v>
      </c>
    </row>
    <row r="1002" spans="59:74" x14ac:dyDescent="0.25">
      <c r="BG1002" s="84">
        <v>890</v>
      </c>
      <c r="BH1002" s="269" t="s">
        <v>203</v>
      </c>
      <c r="BI1002" s="268" t="s">
        <v>4594</v>
      </c>
      <c r="BJ1002" s="257" t="s">
        <v>1</v>
      </c>
      <c r="BK1002" s="269" t="s">
        <v>22</v>
      </c>
      <c r="BL1002" s="269" t="s">
        <v>102</v>
      </c>
      <c r="BM1002" s="270" t="s">
        <v>4862</v>
      </c>
      <c r="BN1002" s="269" t="s">
        <v>4863</v>
      </c>
      <c r="BO1002" s="269" t="s">
        <v>4864</v>
      </c>
      <c r="BP1002" s="269" t="s">
        <v>836</v>
      </c>
      <c r="BQ1002" s="269" t="s">
        <v>428</v>
      </c>
      <c r="BR1002" s="269" t="s">
        <v>837</v>
      </c>
      <c r="BS1002" s="269" t="s">
        <v>838</v>
      </c>
      <c r="BT1002" s="269" t="s">
        <v>836</v>
      </c>
      <c r="BU1002" s="269" t="s">
        <v>1671</v>
      </c>
      <c r="BV1002" s="269" t="s">
        <v>1672</v>
      </c>
    </row>
    <row r="1003" spans="59:74" x14ac:dyDescent="0.25">
      <c r="BG1003" s="84">
        <v>891</v>
      </c>
      <c r="BH1003" s="269" t="s">
        <v>203</v>
      </c>
      <c r="BI1003" s="268" t="s">
        <v>4594</v>
      </c>
      <c r="BJ1003" s="257" t="s">
        <v>4</v>
      </c>
      <c r="BK1003" s="269" t="s">
        <v>22</v>
      </c>
      <c r="BL1003" s="269" t="s">
        <v>102</v>
      </c>
      <c r="BM1003" s="270" t="s">
        <v>4865</v>
      </c>
      <c r="BN1003" s="269" t="s">
        <v>4866</v>
      </c>
      <c r="BO1003" s="269" t="s">
        <v>4867</v>
      </c>
      <c r="BP1003" s="269" t="s">
        <v>836</v>
      </c>
      <c r="BQ1003" s="269" t="s">
        <v>428</v>
      </c>
      <c r="BR1003" s="269" t="s">
        <v>837</v>
      </c>
      <c r="BS1003" s="269" t="s">
        <v>838</v>
      </c>
      <c r="BT1003" s="269" t="s">
        <v>836</v>
      </c>
      <c r="BU1003" s="269" t="s">
        <v>1671</v>
      </c>
      <c r="BV1003" s="269" t="s">
        <v>1672</v>
      </c>
    </row>
    <row r="1004" spans="59:74" x14ac:dyDescent="0.25">
      <c r="BG1004" s="84">
        <v>892</v>
      </c>
      <c r="BH1004" s="269" t="s">
        <v>203</v>
      </c>
      <c r="BI1004" s="268" t="s">
        <v>4594</v>
      </c>
      <c r="BJ1004" s="257" t="s">
        <v>4</v>
      </c>
      <c r="BK1004" s="269" t="s">
        <v>22</v>
      </c>
      <c r="BL1004" s="269" t="s">
        <v>102</v>
      </c>
      <c r="BM1004" s="270" t="s">
        <v>4868</v>
      </c>
      <c r="BN1004" s="269" t="s">
        <v>4869</v>
      </c>
      <c r="BO1004" s="269" t="s">
        <v>4870</v>
      </c>
      <c r="BP1004" s="269" t="s">
        <v>836</v>
      </c>
      <c r="BQ1004" s="269" t="s">
        <v>428</v>
      </c>
      <c r="BR1004" s="269" t="s">
        <v>837</v>
      </c>
      <c r="BS1004" s="269" t="s">
        <v>838</v>
      </c>
      <c r="BT1004" s="269" t="s">
        <v>836</v>
      </c>
      <c r="BU1004" s="269" t="s">
        <v>1671</v>
      </c>
      <c r="BV1004" s="269" t="s">
        <v>1672</v>
      </c>
    </row>
    <row r="1005" spans="59:74" x14ac:dyDescent="0.25">
      <c r="BG1005" s="84">
        <v>893</v>
      </c>
      <c r="BH1005" s="269" t="s">
        <v>203</v>
      </c>
      <c r="BI1005" s="268" t="s">
        <v>4594</v>
      </c>
      <c r="BJ1005" s="257" t="s">
        <v>4</v>
      </c>
      <c r="BK1005" s="269" t="s">
        <v>22</v>
      </c>
      <c r="BL1005" s="269" t="s">
        <v>102</v>
      </c>
      <c r="BM1005" s="270" t="s">
        <v>4871</v>
      </c>
      <c r="BN1005" s="269" t="s">
        <v>4872</v>
      </c>
      <c r="BO1005" s="269" t="s">
        <v>4873</v>
      </c>
      <c r="BP1005" s="269" t="s">
        <v>836</v>
      </c>
      <c r="BQ1005" s="269" t="s">
        <v>428</v>
      </c>
      <c r="BR1005" s="269" t="s">
        <v>837</v>
      </c>
      <c r="BS1005" s="269" t="s">
        <v>838</v>
      </c>
      <c r="BT1005" s="269" t="s">
        <v>836</v>
      </c>
      <c r="BU1005" s="269" t="s">
        <v>1671</v>
      </c>
      <c r="BV1005" s="269" t="s">
        <v>1672</v>
      </c>
    </row>
    <row r="1006" spans="59:74" x14ac:dyDescent="0.25">
      <c r="BG1006" s="84">
        <v>894</v>
      </c>
      <c r="BH1006" s="269" t="s">
        <v>203</v>
      </c>
      <c r="BI1006" s="268" t="s">
        <v>4594</v>
      </c>
      <c r="BJ1006" s="257" t="s">
        <v>4</v>
      </c>
      <c r="BK1006" s="269" t="s">
        <v>22</v>
      </c>
      <c r="BL1006" s="269" t="s">
        <v>102</v>
      </c>
      <c r="BM1006" s="270" t="s">
        <v>4874</v>
      </c>
      <c r="BN1006" s="269" t="s">
        <v>4875</v>
      </c>
      <c r="BO1006" s="269" t="s">
        <v>4876</v>
      </c>
      <c r="BP1006" s="269" t="s">
        <v>836</v>
      </c>
      <c r="BQ1006" s="269" t="s">
        <v>428</v>
      </c>
      <c r="BR1006" s="269" t="s">
        <v>837</v>
      </c>
      <c r="BS1006" s="269" t="s">
        <v>838</v>
      </c>
      <c r="BT1006" s="269" t="s">
        <v>836</v>
      </c>
      <c r="BU1006" s="269" t="s">
        <v>1671</v>
      </c>
      <c r="BV1006" s="269" t="s">
        <v>1672</v>
      </c>
    </row>
    <row r="1007" spans="59:74" x14ac:dyDescent="0.25">
      <c r="BG1007" s="84">
        <v>895</v>
      </c>
      <c r="BH1007" s="269" t="s">
        <v>203</v>
      </c>
      <c r="BI1007" s="268" t="s">
        <v>4594</v>
      </c>
      <c r="BJ1007" s="257" t="s">
        <v>4</v>
      </c>
      <c r="BK1007" s="269" t="s">
        <v>22</v>
      </c>
      <c r="BL1007" s="269" t="s">
        <v>102</v>
      </c>
      <c r="BM1007" s="270" t="s">
        <v>4877</v>
      </c>
      <c r="BN1007" s="269" t="s">
        <v>4878</v>
      </c>
      <c r="BO1007" s="269" t="s">
        <v>4879</v>
      </c>
      <c r="BP1007" s="269" t="s">
        <v>836</v>
      </c>
      <c r="BQ1007" s="269" t="s">
        <v>428</v>
      </c>
      <c r="BR1007" s="269" t="s">
        <v>837</v>
      </c>
      <c r="BS1007" s="269" t="s">
        <v>838</v>
      </c>
      <c r="BT1007" s="269" t="s">
        <v>836</v>
      </c>
      <c r="BU1007" s="269" t="s">
        <v>1671</v>
      </c>
      <c r="BV1007" s="269" t="s">
        <v>1672</v>
      </c>
    </row>
    <row r="1008" spans="59:74" x14ac:dyDescent="0.25">
      <c r="BG1008" s="84">
        <v>896</v>
      </c>
      <c r="BH1008" s="269" t="s">
        <v>203</v>
      </c>
      <c r="BI1008" s="268" t="s">
        <v>4594</v>
      </c>
      <c r="BJ1008" s="257" t="s">
        <v>4</v>
      </c>
      <c r="BK1008" s="269" t="s">
        <v>22</v>
      </c>
      <c r="BL1008" s="269" t="s">
        <v>102</v>
      </c>
      <c r="BM1008" s="270" t="s">
        <v>4880</v>
      </c>
      <c r="BN1008" s="269" t="s">
        <v>4881</v>
      </c>
      <c r="BO1008" s="269" t="s">
        <v>4882</v>
      </c>
      <c r="BP1008" s="269" t="s">
        <v>836</v>
      </c>
      <c r="BQ1008" s="269" t="s">
        <v>428</v>
      </c>
      <c r="BR1008" s="269" t="s">
        <v>837</v>
      </c>
      <c r="BS1008" s="269" t="s">
        <v>838</v>
      </c>
      <c r="BT1008" s="269" t="s">
        <v>836</v>
      </c>
      <c r="BU1008" s="269" t="s">
        <v>1671</v>
      </c>
      <c r="BV1008" s="269" t="s">
        <v>1672</v>
      </c>
    </row>
    <row r="1009" spans="59:74" x14ac:dyDescent="0.25">
      <c r="BG1009" s="84">
        <v>897</v>
      </c>
      <c r="BH1009" s="269" t="s">
        <v>203</v>
      </c>
      <c r="BI1009" s="268" t="s">
        <v>4594</v>
      </c>
      <c r="BJ1009" s="257" t="s">
        <v>4</v>
      </c>
      <c r="BK1009" s="269" t="s">
        <v>22</v>
      </c>
      <c r="BL1009" s="269" t="s">
        <v>102</v>
      </c>
      <c r="BM1009" s="270" t="s">
        <v>4883</v>
      </c>
      <c r="BN1009" s="269" t="s">
        <v>4884</v>
      </c>
      <c r="BO1009" s="269" t="s">
        <v>4885</v>
      </c>
      <c r="BP1009" s="269" t="s">
        <v>836</v>
      </c>
      <c r="BQ1009" s="269" t="s">
        <v>428</v>
      </c>
      <c r="BR1009" s="269" t="s">
        <v>837</v>
      </c>
      <c r="BS1009" s="269" t="s">
        <v>838</v>
      </c>
      <c r="BT1009" s="269" t="s">
        <v>836</v>
      </c>
      <c r="BU1009" s="269" t="s">
        <v>1671</v>
      </c>
      <c r="BV1009" s="269" t="s">
        <v>1672</v>
      </c>
    </row>
    <row r="1010" spans="59:74" x14ac:dyDescent="0.25">
      <c r="BG1010" s="84">
        <v>898</v>
      </c>
      <c r="BH1010" s="269" t="s">
        <v>203</v>
      </c>
      <c r="BI1010" s="268" t="s">
        <v>4594</v>
      </c>
      <c r="BJ1010" s="257" t="s">
        <v>4</v>
      </c>
      <c r="BK1010" s="269" t="s">
        <v>22</v>
      </c>
      <c r="BL1010" s="269" t="s">
        <v>102</v>
      </c>
      <c r="BM1010" s="270" t="s">
        <v>4886</v>
      </c>
      <c r="BN1010" s="269" t="s">
        <v>4887</v>
      </c>
      <c r="BO1010" s="269" t="s">
        <v>4888</v>
      </c>
      <c r="BP1010" s="269" t="s">
        <v>836</v>
      </c>
      <c r="BQ1010" s="269" t="s">
        <v>428</v>
      </c>
      <c r="BR1010" s="269" t="s">
        <v>837</v>
      </c>
      <c r="BS1010" s="269" t="s">
        <v>838</v>
      </c>
      <c r="BT1010" s="269" t="s">
        <v>836</v>
      </c>
      <c r="BU1010" s="269" t="s">
        <v>1671</v>
      </c>
      <c r="BV1010" s="269" t="s">
        <v>1672</v>
      </c>
    </row>
    <row r="1011" spans="59:74" x14ac:dyDescent="0.25">
      <c r="BG1011" s="84">
        <v>899</v>
      </c>
      <c r="BH1011" s="269" t="s">
        <v>203</v>
      </c>
      <c r="BI1011" s="268" t="s">
        <v>4594</v>
      </c>
      <c r="BJ1011" s="257" t="s">
        <v>4</v>
      </c>
      <c r="BK1011" s="269" t="s">
        <v>22</v>
      </c>
      <c r="BL1011" s="269" t="s">
        <v>102</v>
      </c>
      <c r="BM1011" s="270" t="s">
        <v>4889</v>
      </c>
      <c r="BN1011" s="269" t="s">
        <v>4890</v>
      </c>
      <c r="BO1011" s="269" t="s">
        <v>4891</v>
      </c>
      <c r="BP1011" s="269" t="s">
        <v>836</v>
      </c>
      <c r="BQ1011" s="269" t="s">
        <v>428</v>
      </c>
      <c r="BR1011" s="269" t="s">
        <v>837</v>
      </c>
      <c r="BS1011" s="269" t="s">
        <v>838</v>
      </c>
      <c r="BT1011" s="269" t="s">
        <v>836</v>
      </c>
      <c r="BU1011" s="269" t="s">
        <v>1671</v>
      </c>
      <c r="BV1011" s="269" t="s">
        <v>1672</v>
      </c>
    </row>
    <row r="1012" spans="59:74" x14ac:dyDescent="0.25">
      <c r="BG1012" s="84">
        <v>900</v>
      </c>
      <c r="BH1012" s="269" t="s">
        <v>203</v>
      </c>
      <c r="BI1012" s="268" t="s">
        <v>4594</v>
      </c>
      <c r="BJ1012" s="257" t="s">
        <v>4</v>
      </c>
      <c r="BK1012" s="269" t="s">
        <v>22</v>
      </c>
      <c r="BL1012" s="269" t="s">
        <v>102</v>
      </c>
      <c r="BM1012" s="270" t="s">
        <v>4892</v>
      </c>
      <c r="BN1012" s="269" t="s">
        <v>4893</v>
      </c>
      <c r="BO1012" s="269" t="s">
        <v>4894</v>
      </c>
      <c r="BP1012" s="269" t="s">
        <v>836</v>
      </c>
      <c r="BQ1012" s="269" t="s">
        <v>428</v>
      </c>
      <c r="BR1012" s="269" t="s">
        <v>837</v>
      </c>
      <c r="BS1012" s="269" t="s">
        <v>838</v>
      </c>
      <c r="BT1012" s="269" t="s">
        <v>836</v>
      </c>
      <c r="BU1012" s="269" t="s">
        <v>1671</v>
      </c>
      <c r="BV1012" s="269" t="s">
        <v>1672</v>
      </c>
    </row>
    <row r="1013" spans="59:74" x14ac:dyDescent="0.25">
      <c r="BG1013" s="84">
        <v>901</v>
      </c>
      <c r="BH1013" s="269" t="s">
        <v>203</v>
      </c>
      <c r="BI1013" s="268" t="s">
        <v>4594</v>
      </c>
      <c r="BJ1013" s="257" t="s">
        <v>1</v>
      </c>
      <c r="BK1013" s="269" t="s">
        <v>25</v>
      </c>
      <c r="BL1013" s="269" t="s">
        <v>102</v>
      </c>
      <c r="BM1013" s="270" t="s">
        <v>4895</v>
      </c>
      <c r="BN1013" s="269" t="s">
        <v>4896</v>
      </c>
      <c r="BO1013" s="269" t="s">
        <v>4897</v>
      </c>
      <c r="BP1013" s="269" t="s">
        <v>839</v>
      </c>
      <c r="BQ1013" s="269" t="s">
        <v>472</v>
      </c>
      <c r="BR1013" s="269" t="s">
        <v>840</v>
      </c>
      <c r="BS1013" s="269" t="s">
        <v>841</v>
      </c>
      <c r="BT1013" s="269" t="s">
        <v>839</v>
      </c>
      <c r="BU1013" s="269" t="s">
        <v>1673</v>
      </c>
      <c r="BV1013" s="269" t="s">
        <v>1674</v>
      </c>
    </row>
    <row r="1014" spans="59:74" x14ac:dyDescent="0.25">
      <c r="BG1014" s="84">
        <v>902</v>
      </c>
      <c r="BH1014" s="269" t="s">
        <v>203</v>
      </c>
      <c r="BI1014" s="268" t="s">
        <v>4594</v>
      </c>
      <c r="BJ1014" s="257" t="s">
        <v>1</v>
      </c>
      <c r="BK1014" s="269" t="s">
        <v>25</v>
      </c>
      <c r="BL1014" s="269" t="s">
        <v>102</v>
      </c>
      <c r="BM1014" s="270" t="s">
        <v>4898</v>
      </c>
      <c r="BN1014" s="269" t="s">
        <v>4899</v>
      </c>
      <c r="BO1014" s="269" t="s">
        <v>4900</v>
      </c>
      <c r="BP1014" s="269" t="s">
        <v>839</v>
      </c>
      <c r="BQ1014" s="269" t="s">
        <v>472</v>
      </c>
      <c r="BR1014" s="269" t="s">
        <v>840</v>
      </c>
      <c r="BS1014" s="269" t="s">
        <v>841</v>
      </c>
      <c r="BT1014" s="269" t="s">
        <v>839</v>
      </c>
      <c r="BU1014" s="269" t="s">
        <v>1673</v>
      </c>
      <c r="BV1014" s="269" t="s">
        <v>1674</v>
      </c>
    </row>
    <row r="1015" spans="59:74" x14ac:dyDescent="0.25">
      <c r="BG1015" s="84">
        <v>903</v>
      </c>
      <c r="BH1015" s="269" t="s">
        <v>203</v>
      </c>
      <c r="BI1015" s="268" t="s">
        <v>4594</v>
      </c>
      <c r="BJ1015" s="257" t="s">
        <v>1</v>
      </c>
      <c r="BK1015" s="269" t="s">
        <v>25</v>
      </c>
      <c r="BL1015" s="269" t="s">
        <v>102</v>
      </c>
      <c r="BM1015" s="270" t="s">
        <v>4901</v>
      </c>
      <c r="BN1015" s="269" t="s">
        <v>4902</v>
      </c>
      <c r="BO1015" s="269" t="s">
        <v>4903</v>
      </c>
      <c r="BP1015" s="269" t="s">
        <v>839</v>
      </c>
      <c r="BQ1015" s="269" t="s">
        <v>472</v>
      </c>
      <c r="BR1015" s="269" t="s">
        <v>840</v>
      </c>
      <c r="BS1015" s="269" t="s">
        <v>841</v>
      </c>
      <c r="BT1015" s="269" t="s">
        <v>839</v>
      </c>
      <c r="BU1015" s="269" t="s">
        <v>1673</v>
      </c>
      <c r="BV1015" s="269" t="s">
        <v>1674</v>
      </c>
    </row>
    <row r="1016" spans="59:74" x14ac:dyDescent="0.25">
      <c r="BG1016" s="84">
        <v>904</v>
      </c>
      <c r="BH1016" s="269" t="s">
        <v>203</v>
      </c>
      <c r="BI1016" s="268" t="s">
        <v>4594</v>
      </c>
      <c r="BJ1016" s="257" t="s">
        <v>1</v>
      </c>
      <c r="BK1016" s="269" t="s">
        <v>25</v>
      </c>
      <c r="BL1016" s="269" t="s">
        <v>102</v>
      </c>
      <c r="BM1016" s="270" t="s">
        <v>4904</v>
      </c>
      <c r="BN1016" s="269" t="s">
        <v>4905</v>
      </c>
      <c r="BO1016" s="269" t="s">
        <v>4906</v>
      </c>
      <c r="BP1016" s="269" t="s">
        <v>839</v>
      </c>
      <c r="BQ1016" s="269" t="s">
        <v>472</v>
      </c>
      <c r="BR1016" s="269" t="s">
        <v>840</v>
      </c>
      <c r="BS1016" s="269" t="s">
        <v>841</v>
      </c>
      <c r="BT1016" s="269" t="s">
        <v>839</v>
      </c>
      <c r="BU1016" s="269" t="s">
        <v>1673</v>
      </c>
      <c r="BV1016" s="269" t="s">
        <v>1674</v>
      </c>
    </row>
    <row r="1017" spans="59:74" x14ac:dyDescent="0.25">
      <c r="BG1017" s="84">
        <v>905</v>
      </c>
      <c r="BH1017" s="269" t="s">
        <v>203</v>
      </c>
      <c r="BI1017" s="268" t="s">
        <v>4594</v>
      </c>
      <c r="BJ1017" s="257" t="s">
        <v>1</v>
      </c>
      <c r="BK1017" s="269" t="s">
        <v>25</v>
      </c>
      <c r="BL1017" s="269" t="s">
        <v>102</v>
      </c>
      <c r="BM1017" s="270" t="s">
        <v>4907</v>
      </c>
      <c r="BN1017" s="269" t="s">
        <v>4908</v>
      </c>
      <c r="BO1017" s="269" t="s">
        <v>4909</v>
      </c>
      <c r="BP1017" s="269" t="s">
        <v>839</v>
      </c>
      <c r="BQ1017" s="269" t="s">
        <v>472</v>
      </c>
      <c r="BR1017" s="269" t="s">
        <v>840</v>
      </c>
      <c r="BS1017" s="269" t="s">
        <v>841</v>
      </c>
      <c r="BT1017" s="269" t="s">
        <v>839</v>
      </c>
      <c r="BU1017" s="269" t="s">
        <v>1673</v>
      </c>
      <c r="BV1017" s="269" t="s">
        <v>1674</v>
      </c>
    </row>
    <row r="1018" spans="59:74" x14ac:dyDescent="0.25">
      <c r="BG1018" s="84">
        <v>906</v>
      </c>
      <c r="BH1018" s="269" t="s">
        <v>203</v>
      </c>
      <c r="BI1018" s="268" t="s">
        <v>4594</v>
      </c>
      <c r="BJ1018" s="257" t="s">
        <v>1</v>
      </c>
      <c r="BK1018" s="269" t="s">
        <v>25</v>
      </c>
      <c r="BL1018" s="269" t="s">
        <v>102</v>
      </c>
      <c r="BM1018" s="270" t="s">
        <v>4910</v>
      </c>
      <c r="BN1018" s="269" t="s">
        <v>4911</v>
      </c>
      <c r="BO1018" s="269" t="s">
        <v>4912</v>
      </c>
      <c r="BP1018" s="269" t="s">
        <v>839</v>
      </c>
      <c r="BQ1018" s="269" t="s">
        <v>472</v>
      </c>
      <c r="BR1018" s="269" t="s">
        <v>840</v>
      </c>
      <c r="BS1018" s="269" t="s">
        <v>841</v>
      </c>
      <c r="BT1018" s="269" t="s">
        <v>839</v>
      </c>
      <c r="BU1018" s="269" t="s">
        <v>1673</v>
      </c>
      <c r="BV1018" s="269" t="s">
        <v>1674</v>
      </c>
    </row>
    <row r="1019" spans="59:74" x14ac:dyDescent="0.25">
      <c r="BG1019" s="84">
        <v>907</v>
      </c>
      <c r="BH1019" s="269" t="s">
        <v>203</v>
      </c>
      <c r="BI1019" s="268" t="s">
        <v>4594</v>
      </c>
      <c r="BJ1019" s="257" t="s">
        <v>1</v>
      </c>
      <c r="BK1019" s="269" t="s">
        <v>25</v>
      </c>
      <c r="BL1019" s="269" t="s">
        <v>102</v>
      </c>
      <c r="BM1019" s="270" t="s">
        <v>4913</v>
      </c>
      <c r="BN1019" s="269" t="s">
        <v>4914</v>
      </c>
      <c r="BO1019" s="269" t="s">
        <v>4915</v>
      </c>
      <c r="BP1019" s="269" t="s">
        <v>839</v>
      </c>
      <c r="BQ1019" s="269" t="s">
        <v>472</v>
      </c>
      <c r="BR1019" s="269" t="s">
        <v>840</v>
      </c>
      <c r="BS1019" s="269" t="s">
        <v>841</v>
      </c>
      <c r="BT1019" s="269" t="s">
        <v>839</v>
      </c>
      <c r="BU1019" s="269" t="s">
        <v>1673</v>
      </c>
      <c r="BV1019" s="269" t="s">
        <v>1674</v>
      </c>
    </row>
    <row r="1020" spans="59:74" x14ac:dyDescent="0.25">
      <c r="BG1020" s="84">
        <v>908</v>
      </c>
      <c r="BH1020" s="269" t="s">
        <v>203</v>
      </c>
      <c r="BI1020" s="268" t="s">
        <v>4594</v>
      </c>
      <c r="BJ1020" s="257" t="s">
        <v>1</v>
      </c>
      <c r="BK1020" s="269" t="s">
        <v>25</v>
      </c>
      <c r="BL1020" s="269" t="s">
        <v>102</v>
      </c>
      <c r="BM1020" s="270" t="s">
        <v>4916</v>
      </c>
      <c r="BN1020" s="269" t="s">
        <v>4917</v>
      </c>
      <c r="BO1020" s="269" t="s">
        <v>4918</v>
      </c>
      <c r="BP1020" s="269" t="s">
        <v>839</v>
      </c>
      <c r="BQ1020" s="269" t="s">
        <v>472</v>
      </c>
      <c r="BR1020" s="269" t="s">
        <v>840</v>
      </c>
      <c r="BS1020" s="269" t="s">
        <v>841</v>
      </c>
      <c r="BT1020" s="269" t="s">
        <v>839</v>
      </c>
      <c r="BU1020" s="269" t="s">
        <v>1673</v>
      </c>
      <c r="BV1020" s="269" t="s">
        <v>1674</v>
      </c>
    </row>
    <row r="1021" spans="59:74" x14ac:dyDescent="0.25">
      <c r="BG1021" s="84">
        <v>909</v>
      </c>
      <c r="BH1021" s="269" t="s">
        <v>203</v>
      </c>
      <c r="BI1021" s="268" t="s">
        <v>4594</v>
      </c>
      <c r="BJ1021" s="257" t="s">
        <v>1</v>
      </c>
      <c r="BK1021" s="269" t="s">
        <v>25</v>
      </c>
      <c r="BL1021" s="269" t="s">
        <v>102</v>
      </c>
      <c r="BM1021" s="270" t="s">
        <v>4919</v>
      </c>
      <c r="BN1021" s="269" t="s">
        <v>4920</v>
      </c>
      <c r="BO1021" s="269" t="s">
        <v>4921</v>
      </c>
      <c r="BP1021" s="269" t="s">
        <v>839</v>
      </c>
      <c r="BQ1021" s="269" t="s">
        <v>472</v>
      </c>
      <c r="BR1021" s="269" t="s">
        <v>840</v>
      </c>
      <c r="BS1021" s="269" t="s">
        <v>841</v>
      </c>
      <c r="BT1021" s="269" t="s">
        <v>839</v>
      </c>
      <c r="BU1021" s="269" t="s">
        <v>1673</v>
      </c>
      <c r="BV1021" s="269" t="s">
        <v>1674</v>
      </c>
    </row>
    <row r="1022" spans="59:74" x14ac:dyDescent="0.25">
      <c r="BG1022" s="84">
        <v>910</v>
      </c>
      <c r="BH1022" s="269" t="s">
        <v>203</v>
      </c>
      <c r="BI1022" s="268" t="s">
        <v>4594</v>
      </c>
      <c r="BJ1022" s="257" t="s">
        <v>1</v>
      </c>
      <c r="BK1022" s="269" t="s">
        <v>25</v>
      </c>
      <c r="BL1022" s="269" t="s">
        <v>102</v>
      </c>
      <c r="BM1022" s="270" t="s">
        <v>4922</v>
      </c>
      <c r="BN1022" s="269" t="s">
        <v>4923</v>
      </c>
      <c r="BO1022" s="269" t="s">
        <v>4924</v>
      </c>
      <c r="BP1022" s="269" t="s">
        <v>839</v>
      </c>
      <c r="BQ1022" s="269" t="s">
        <v>472</v>
      </c>
      <c r="BR1022" s="269" t="s">
        <v>840</v>
      </c>
      <c r="BS1022" s="269" t="s">
        <v>841</v>
      </c>
      <c r="BT1022" s="269" t="s">
        <v>839</v>
      </c>
      <c r="BU1022" s="269" t="s">
        <v>1673</v>
      </c>
      <c r="BV1022" s="269" t="s">
        <v>1674</v>
      </c>
    </row>
    <row r="1023" spans="59:74" x14ac:dyDescent="0.25">
      <c r="BG1023" s="84">
        <v>911</v>
      </c>
      <c r="BH1023" s="269" t="s">
        <v>203</v>
      </c>
      <c r="BI1023" s="268" t="s">
        <v>4594</v>
      </c>
      <c r="BJ1023" s="257" t="s">
        <v>4</v>
      </c>
      <c r="BK1023" s="269" t="s">
        <v>25</v>
      </c>
      <c r="BL1023" s="269" t="s">
        <v>102</v>
      </c>
      <c r="BM1023" s="270" t="s">
        <v>4925</v>
      </c>
      <c r="BN1023" s="269" t="s">
        <v>4926</v>
      </c>
      <c r="BO1023" s="269" t="s">
        <v>4927</v>
      </c>
      <c r="BP1023" s="269" t="s">
        <v>839</v>
      </c>
      <c r="BQ1023" s="269" t="s">
        <v>472</v>
      </c>
      <c r="BR1023" s="269" t="s">
        <v>840</v>
      </c>
      <c r="BS1023" s="269" t="s">
        <v>841</v>
      </c>
      <c r="BT1023" s="269" t="s">
        <v>839</v>
      </c>
      <c r="BU1023" s="269" t="s">
        <v>1673</v>
      </c>
      <c r="BV1023" s="269" t="s">
        <v>1674</v>
      </c>
    </row>
    <row r="1024" spans="59:74" x14ac:dyDescent="0.25">
      <c r="BG1024" s="84">
        <v>912</v>
      </c>
      <c r="BH1024" s="269" t="s">
        <v>203</v>
      </c>
      <c r="BI1024" s="268" t="s">
        <v>4594</v>
      </c>
      <c r="BJ1024" s="257" t="s">
        <v>4</v>
      </c>
      <c r="BK1024" s="269" t="s">
        <v>25</v>
      </c>
      <c r="BL1024" s="269" t="s">
        <v>102</v>
      </c>
      <c r="BM1024" s="270" t="s">
        <v>4928</v>
      </c>
      <c r="BN1024" s="269" t="s">
        <v>4929</v>
      </c>
      <c r="BO1024" s="269" t="s">
        <v>4930</v>
      </c>
      <c r="BP1024" s="269" t="s">
        <v>839</v>
      </c>
      <c r="BQ1024" s="269" t="s">
        <v>472</v>
      </c>
      <c r="BR1024" s="269" t="s">
        <v>840</v>
      </c>
      <c r="BS1024" s="269" t="s">
        <v>841</v>
      </c>
      <c r="BT1024" s="269" t="s">
        <v>839</v>
      </c>
      <c r="BU1024" s="269" t="s">
        <v>1673</v>
      </c>
      <c r="BV1024" s="269" t="s">
        <v>1674</v>
      </c>
    </row>
    <row r="1025" spans="59:74" x14ac:dyDescent="0.25">
      <c r="BG1025" s="84">
        <v>913</v>
      </c>
      <c r="BH1025" s="269" t="s">
        <v>203</v>
      </c>
      <c r="BI1025" s="268" t="s">
        <v>4594</v>
      </c>
      <c r="BJ1025" s="257" t="s">
        <v>4</v>
      </c>
      <c r="BK1025" s="269" t="s">
        <v>25</v>
      </c>
      <c r="BL1025" s="269" t="s">
        <v>102</v>
      </c>
      <c r="BM1025" s="270" t="s">
        <v>4931</v>
      </c>
      <c r="BN1025" s="269" t="s">
        <v>4932</v>
      </c>
      <c r="BO1025" s="269" t="s">
        <v>4933</v>
      </c>
      <c r="BP1025" s="269" t="s">
        <v>839</v>
      </c>
      <c r="BQ1025" s="269" t="s">
        <v>472</v>
      </c>
      <c r="BR1025" s="269" t="s">
        <v>840</v>
      </c>
      <c r="BS1025" s="269" t="s">
        <v>841</v>
      </c>
      <c r="BT1025" s="269" t="s">
        <v>839</v>
      </c>
      <c r="BU1025" s="269" t="s">
        <v>1673</v>
      </c>
      <c r="BV1025" s="269" t="s">
        <v>1674</v>
      </c>
    </row>
    <row r="1026" spans="59:74" x14ac:dyDescent="0.25">
      <c r="BG1026" s="84">
        <v>914</v>
      </c>
      <c r="BH1026" s="269" t="s">
        <v>203</v>
      </c>
      <c r="BI1026" s="268" t="s">
        <v>4594</v>
      </c>
      <c r="BJ1026" s="257" t="s">
        <v>4</v>
      </c>
      <c r="BK1026" s="269" t="s">
        <v>25</v>
      </c>
      <c r="BL1026" s="269" t="s">
        <v>102</v>
      </c>
      <c r="BM1026" s="270" t="s">
        <v>4934</v>
      </c>
      <c r="BN1026" s="269" t="s">
        <v>4935</v>
      </c>
      <c r="BO1026" s="269" t="s">
        <v>4936</v>
      </c>
      <c r="BP1026" s="269" t="s">
        <v>839</v>
      </c>
      <c r="BQ1026" s="269" t="s">
        <v>472</v>
      </c>
      <c r="BR1026" s="269" t="s">
        <v>840</v>
      </c>
      <c r="BS1026" s="269" t="s">
        <v>841</v>
      </c>
      <c r="BT1026" s="269" t="s">
        <v>839</v>
      </c>
      <c r="BU1026" s="269" t="s">
        <v>1673</v>
      </c>
      <c r="BV1026" s="269" t="s">
        <v>1674</v>
      </c>
    </row>
    <row r="1027" spans="59:74" x14ac:dyDescent="0.25">
      <c r="BG1027" s="84">
        <v>915</v>
      </c>
      <c r="BH1027" s="269" t="s">
        <v>203</v>
      </c>
      <c r="BI1027" s="268" t="s">
        <v>4594</v>
      </c>
      <c r="BJ1027" s="257" t="s">
        <v>4</v>
      </c>
      <c r="BK1027" s="269" t="s">
        <v>25</v>
      </c>
      <c r="BL1027" s="269" t="s">
        <v>102</v>
      </c>
      <c r="BM1027" s="270" t="s">
        <v>4937</v>
      </c>
      <c r="BN1027" s="269" t="s">
        <v>4938</v>
      </c>
      <c r="BO1027" s="269" t="s">
        <v>4939</v>
      </c>
      <c r="BP1027" s="269" t="s">
        <v>839</v>
      </c>
      <c r="BQ1027" s="269" t="s">
        <v>472</v>
      </c>
      <c r="BR1027" s="269" t="s">
        <v>840</v>
      </c>
      <c r="BS1027" s="269" t="s">
        <v>841</v>
      </c>
      <c r="BT1027" s="269" t="s">
        <v>839</v>
      </c>
      <c r="BU1027" s="269" t="s">
        <v>1673</v>
      </c>
      <c r="BV1027" s="269" t="s">
        <v>1674</v>
      </c>
    </row>
    <row r="1028" spans="59:74" x14ac:dyDescent="0.25">
      <c r="BG1028" s="84">
        <v>916</v>
      </c>
      <c r="BH1028" s="269" t="s">
        <v>203</v>
      </c>
      <c r="BI1028" s="268" t="s">
        <v>4594</v>
      </c>
      <c r="BJ1028" s="257" t="s">
        <v>4</v>
      </c>
      <c r="BK1028" s="269" t="s">
        <v>25</v>
      </c>
      <c r="BL1028" s="269" t="s">
        <v>102</v>
      </c>
      <c r="BM1028" s="270" t="s">
        <v>4940</v>
      </c>
      <c r="BN1028" s="269" t="s">
        <v>4941</v>
      </c>
      <c r="BO1028" s="269" t="s">
        <v>4942</v>
      </c>
      <c r="BP1028" s="269" t="s">
        <v>839</v>
      </c>
      <c r="BQ1028" s="269" t="s">
        <v>472</v>
      </c>
      <c r="BR1028" s="269" t="s">
        <v>840</v>
      </c>
      <c r="BS1028" s="269" t="s">
        <v>841</v>
      </c>
      <c r="BT1028" s="269" t="s">
        <v>839</v>
      </c>
      <c r="BU1028" s="269" t="s">
        <v>1673</v>
      </c>
      <c r="BV1028" s="269" t="s">
        <v>1674</v>
      </c>
    </row>
    <row r="1029" spans="59:74" x14ac:dyDescent="0.25">
      <c r="BG1029" s="84">
        <v>917</v>
      </c>
      <c r="BH1029" s="269" t="s">
        <v>203</v>
      </c>
      <c r="BI1029" s="268" t="s">
        <v>4594</v>
      </c>
      <c r="BJ1029" s="257" t="s">
        <v>4</v>
      </c>
      <c r="BK1029" s="269" t="s">
        <v>25</v>
      </c>
      <c r="BL1029" s="269" t="s">
        <v>102</v>
      </c>
      <c r="BM1029" s="270" t="s">
        <v>4943</v>
      </c>
      <c r="BN1029" s="269" t="s">
        <v>4944</v>
      </c>
      <c r="BO1029" s="269" t="s">
        <v>4945</v>
      </c>
      <c r="BP1029" s="269" t="s">
        <v>839</v>
      </c>
      <c r="BQ1029" s="269" t="s">
        <v>472</v>
      </c>
      <c r="BR1029" s="269" t="s">
        <v>840</v>
      </c>
      <c r="BS1029" s="269" t="s">
        <v>841</v>
      </c>
      <c r="BT1029" s="269" t="s">
        <v>839</v>
      </c>
      <c r="BU1029" s="269" t="s">
        <v>1673</v>
      </c>
      <c r="BV1029" s="269" t="s">
        <v>1674</v>
      </c>
    </row>
    <row r="1030" spans="59:74" x14ac:dyDescent="0.25">
      <c r="BG1030" s="84">
        <v>918</v>
      </c>
      <c r="BH1030" s="269" t="s">
        <v>203</v>
      </c>
      <c r="BI1030" s="268" t="s">
        <v>4594</v>
      </c>
      <c r="BJ1030" s="257" t="s">
        <v>4</v>
      </c>
      <c r="BK1030" s="269" t="s">
        <v>25</v>
      </c>
      <c r="BL1030" s="269" t="s">
        <v>102</v>
      </c>
      <c r="BM1030" s="270" t="s">
        <v>4946</v>
      </c>
      <c r="BN1030" s="269" t="s">
        <v>4947</v>
      </c>
      <c r="BO1030" s="269" t="s">
        <v>4948</v>
      </c>
      <c r="BP1030" s="269" t="s">
        <v>839</v>
      </c>
      <c r="BQ1030" s="269" t="s">
        <v>472</v>
      </c>
      <c r="BR1030" s="269" t="s">
        <v>840</v>
      </c>
      <c r="BS1030" s="269" t="s">
        <v>841</v>
      </c>
      <c r="BT1030" s="269" t="s">
        <v>839</v>
      </c>
      <c r="BU1030" s="269" t="s">
        <v>1673</v>
      </c>
      <c r="BV1030" s="269" t="s">
        <v>1674</v>
      </c>
    </row>
    <row r="1031" spans="59:74" x14ac:dyDescent="0.25">
      <c r="BG1031" s="84">
        <v>919</v>
      </c>
      <c r="BH1031" s="269" t="s">
        <v>203</v>
      </c>
      <c r="BI1031" s="268" t="s">
        <v>4594</v>
      </c>
      <c r="BJ1031" s="257" t="s">
        <v>4</v>
      </c>
      <c r="BK1031" s="269" t="s">
        <v>25</v>
      </c>
      <c r="BL1031" s="269" t="s">
        <v>102</v>
      </c>
      <c r="BM1031" s="270" t="s">
        <v>4949</v>
      </c>
      <c r="BN1031" s="269" t="s">
        <v>4950</v>
      </c>
      <c r="BO1031" s="269" t="s">
        <v>4951</v>
      </c>
      <c r="BP1031" s="269" t="s">
        <v>839</v>
      </c>
      <c r="BQ1031" s="269" t="s">
        <v>472</v>
      </c>
      <c r="BR1031" s="269" t="s">
        <v>840</v>
      </c>
      <c r="BS1031" s="269" t="s">
        <v>841</v>
      </c>
      <c r="BT1031" s="269" t="s">
        <v>839</v>
      </c>
      <c r="BU1031" s="269" t="s">
        <v>1673</v>
      </c>
      <c r="BV1031" s="269" t="s">
        <v>1674</v>
      </c>
    </row>
    <row r="1032" spans="59:74" x14ac:dyDescent="0.25">
      <c r="BG1032" s="84">
        <v>920</v>
      </c>
      <c r="BH1032" s="269" t="s">
        <v>203</v>
      </c>
      <c r="BI1032" s="268" t="s">
        <v>4594</v>
      </c>
      <c r="BJ1032" s="257" t="s">
        <v>4</v>
      </c>
      <c r="BK1032" s="269" t="s">
        <v>25</v>
      </c>
      <c r="BL1032" s="269" t="s">
        <v>102</v>
      </c>
      <c r="BM1032" s="270" t="s">
        <v>4952</v>
      </c>
      <c r="BN1032" s="269" t="s">
        <v>4953</v>
      </c>
      <c r="BO1032" s="269" t="s">
        <v>4954</v>
      </c>
      <c r="BP1032" s="269" t="s">
        <v>839</v>
      </c>
      <c r="BQ1032" s="269" t="s">
        <v>472</v>
      </c>
      <c r="BR1032" s="269" t="s">
        <v>840</v>
      </c>
      <c r="BS1032" s="269" t="s">
        <v>841</v>
      </c>
      <c r="BT1032" s="269" t="s">
        <v>839</v>
      </c>
      <c r="BU1032" s="269" t="s">
        <v>1673</v>
      </c>
      <c r="BV1032" s="269" t="s">
        <v>1674</v>
      </c>
    </row>
    <row r="1033" spans="59:74" x14ac:dyDescent="0.25">
      <c r="BG1033" s="84">
        <v>921</v>
      </c>
      <c r="BH1033" s="269" t="s">
        <v>203</v>
      </c>
      <c r="BI1033" s="268" t="s">
        <v>4594</v>
      </c>
      <c r="BJ1033" s="257" t="s">
        <v>1</v>
      </c>
      <c r="BK1033" s="269" t="s">
        <v>14</v>
      </c>
      <c r="BL1033" s="269" t="s">
        <v>102</v>
      </c>
      <c r="BM1033" s="270" t="s">
        <v>4955</v>
      </c>
      <c r="BN1033" s="269" t="s">
        <v>4956</v>
      </c>
      <c r="BO1033" s="269" t="s">
        <v>4957</v>
      </c>
      <c r="BP1033" s="269" t="s">
        <v>842</v>
      </c>
      <c r="BQ1033" s="269" t="s">
        <v>515</v>
      </c>
      <c r="BR1033" s="269" t="s">
        <v>843</v>
      </c>
      <c r="BS1033" s="269" t="s">
        <v>844</v>
      </c>
      <c r="BT1033" s="269" t="s">
        <v>842</v>
      </c>
      <c r="BU1033" s="269" t="s">
        <v>1675</v>
      </c>
      <c r="BV1033" s="269" t="s">
        <v>1676</v>
      </c>
    </row>
    <row r="1034" spans="59:74" x14ac:dyDescent="0.25">
      <c r="BG1034" s="84">
        <v>922</v>
      </c>
      <c r="BH1034" s="269" t="s">
        <v>203</v>
      </c>
      <c r="BI1034" s="268" t="s">
        <v>4594</v>
      </c>
      <c r="BJ1034" s="257" t="s">
        <v>1</v>
      </c>
      <c r="BK1034" s="269" t="s">
        <v>14</v>
      </c>
      <c r="BL1034" s="269" t="s">
        <v>102</v>
      </c>
      <c r="BM1034" s="270" t="s">
        <v>4958</v>
      </c>
      <c r="BN1034" s="269" t="s">
        <v>4959</v>
      </c>
      <c r="BO1034" s="269" t="s">
        <v>4960</v>
      </c>
      <c r="BP1034" s="269" t="s">
        <v>842</v>
      </c>
      <c r="BQ1034" s="269" t="s">
        <v>515</v>
      </c>
      <c r="BR1034" s="269" t="s">
        <v>843</v>
      </c>
      <c r="BS1034" s="269" t="s">
        <v>844</v>
      </c>
      <c r="BT1034" s="269" t="s">
        <v>842</v>
      </c>
      <c r="BU1034" s="269" t="s">
        <v>1675</v>
      </c>
      <c r="BV1034" s="269" t="s">
        <v>1676</v>
      </c>
    </row>
    <row r="1035" spans="59:74" x14ac:dyDescent="0.25">
      <c r="BG1035" s="84">
        <v>923</v>
      </c>
      <c r="BH1035" s="269" t="s">
        <v>203</v>
      </c>
      <c r="BI1035" s="268" t="s">
        <v>4594</v>
      </c>
      <c r="BJ1035" s="257" t="s">
        <v>1</v>
      </c>
      <c r="BK1035" s="269" t="s">
        <v>14</v>
      </c>
      <c r="BL1035" s="269" t="s">
        <v>102</v>
      </c>
      <c r="BM1035" s="270" t="s">
        <v>4961</v>
      </c>
      <c r="BN1035" s="269" t="s">
        <v>4962</v>
      </c>
      <c r="BO1035" s="269" t="s">
        <v>4963</v>
      </c>
      <c r="BP1035" s="269" t="s">
        <v>842</v>
      </c>
      <c r="BQ1035" s="269" t="s">
        <v>515</v>
      </c>
      <c r="BR1035" s="269" t="s">
        <v>843</v>
      </c>
      <c r="BS1035" s="269" t="s">
        <v>844</v>
      </c>
      <c r="BT1035" s="269" t="s">
        <v>842</v>
      </c>
      <c r="BU1035" s="269" t="s">
        <v>1675</v>
      </c>
      <c r="BV1035" s="269" t="s">
        <v>1676</v>
      </c>
    </row>
    <row r="1036" spans="59:74" x14ac:dyDescent="0.25">
      <c r="BG1036" s="84">
        <v>924</v>
      </c>
      <c r="BH1036" s="269" t="s">
        <v>203</v>
      </c>
      <c r="BI1036" s="268" t="s">
        <v>4594</v>
      </c>
      <c r="BJ1036" s="257" t="s">
        <v>1</v>
      </c>
      <c r="BK1036" s="269" t="s">
        <v>14</v>
      </c>
      <c r="BL1036" s="269" t="s">
        <v>102</v>
      </c>
      <c r="BM1036" s="270" t="s">
        <v>4964</v>
      </c>
      <c r="BN1036" s="269" t="s">
        <v>4965</v>
      </c>
      <c r="BO1036" s="269" t="s">
        <v>4966</v>
      </c>
      <c r="BP1036" s="269" t="s">
        <v>842</v>
      </c>
      <c r="BQ1036" s="269" t="s">
        <v>515</v>
      </c>
      <c r="BR1036" s="269" t="s">
        <v>843</v>
      </c>
      <c r="BS1036" s="269" t="s">
        <v>844</v>
      </c>
      <c r="BT1036" s="269" t="s">
        <v>842</v>
      </c>
      <c r="BU1036" s="269" t="s">
        <v>1675</v>
      </c>
      <c r="BV1036" s="269" t="s">
        <v>1676</v>
      </c>
    </row>
    <row r="1037" spans="59:74" x14ac:dyDescent="0.25">
      <c r="BG1037" s="84">
        <v>925</v>
      </c>
      <c r="BH1037" s="269" t="s">
        <v>203</v>
      </c>
      <c r="BI1037" s="268" t="s">
        <v>4594</v>
      </c>
      <c r="BJ1037" s="257" t="s">
        <v>1</v>
      </c>
      <c r="BK1037" s="269" t="s">
        <v>14</v>
      </c>
      <c r="BL1037" s="269" t="s">
        <v>102</v>
      </c>
      <c r="BM1037" s="270" t="s">
        <v>4967</v>
      </c>
      <c r="BN1037" s="269" t="s">
        <v>4968</v>
      </c>
      <c r="BO1037" s="269" t="s">
        <v>4969</v>
      </c>
      <c r="BP1037" s="269" t="s">
        <v>842</v>
      </c>
      <c r="BQ1037" s="269" t="s">
        <v>515</v>
      </c>
      <c r="BR1037" s="269" t="s">
        <v>843</v>
      </c>
      <c r="BS1037" s="269" t="s">
        <v>844</v>
      </c>
      <c r="BT1037" s="269" t="s">
        <v>842</v>
      </c>
      <c r="BU1037" s="269" t="s">
        <v>1675</v>
      </c>
      <c r="BV1037" s="269" t="s">
        <v>1676</v>
      </c>
    </row>
    <row r="1038" spans="59:74" x14ac:dyDescent="0.25">
      <c r="BG1038" s="84">
        <v>926</v>
      </c>
      <c r="BH1038" s="269" t="s">
        <v>203</v>
      </c>
      <c r="BI1038" s="268" t="s">
        <v>4594</v>
      </c>
      <c r="BJ1038" s="257" t="s">
        <v>1</v>
      </c>
      <c r="BK1038" s="269" t="s">
        <v>14</v>
      </c>
      <c r="BL1038" s="269" t="s">
        <v>102</v>
      </c>
      <c r="BM1038" s="270" t="s">
        <v>4970</v>
      </c>
      <c r="BN1038" s="269" t="s">
        <v>4971</v>
      </c>
      <c r="BO1038" s="269" t="s">
        <v>4972</v>
      </c>
      <c r="BP1038" s="269" t="s">
        <v>842</v>
      </c>
      <c r="BQ1038" s="269" t="s">
        <v>515</v>
      </c>
      <c r="BR1038" s="269" t="s">
        <v>843</v>
      </c>
      <c r="BS1038" s="269" t="s">
        <v>844</v>
      </c>
      <c r="BT1038" s="269" t="s">
        <v>842</v>
      </c>
      <c r="BU1038" s="269" t="s">
        <v>1675</v>
      </c>
      <c r="BV1038" s="269" t="s">
        <v>1676</v>
      </c>
    </row>
    <row r="1039" spans="59:74" x14ac:dyDescent="0.25">
      <c r="BG1039" s="84">
        <v>927</v>
      </c>
      <c r="BH1039" s="269" t="s">
        <v>203</v>
      </c>
      <c r="BI1039" s="268" t="s">
        <v>4594</v>
      </c>
      <c r="BJ1039" s="257" t="s">
        <v>1</v>
      </c>
      <c r="BK1039" s="269" t="s">
        <v>14</v>
      </c>
      <c r="BL1039" s="269" t="s">
        <v>102</v>
      </c>
      <c r="BM1039" s="270" t="s">
        <v>4973</v>
      </c>
      <c r="BN1039" s="269" t="s">
        <v>4974</v>
      </c>
      <c r="BO1039" s="269" t="s">
        <v>4975</v>
      </c>
      <c r="BP1039" s="269" t="s">
        <v>842</v>
      </c>
      <c r="BQ1039" s="269" t="s">
        <v>515</v>
      </c>
      <c r="BR1039" s="269" t="s">
        <v>843</v>
      </c>
      <c r="BS1039" s="269" t="s">
        <v>844</v>
      </c>
      <c r="BT1039" s="269" t="s">
        <v>842</v>
      </c>
      <c r="BU1039" s="269" t="s">
        <v>1675</v>
      </c>
      <c r="BV1039" s="269" t="s">
        <v>1676</v>
      </c>
    </row>
    <row r="1040" spans="59:74" x14ac:dyDescent="0.25">
      <c r="BG1040" s="84">
        <v>928</v>
      </c>
      <c r="BH1040" s="269" t="s">
        <v>203</v>
      </c>
      <c r="BI1040" s="268" t="s">
        <v>4594</v>
      </c>
      <c r="BJ1040" s="257" t="s">
        <v>1</v>
      </c>
      <c r="BK1040" s="269" t="s">
        <v>14</v>
      </c>
      <c r="BL1040" s="269" t="s">
        <v>102</v>
      </c>
      <c r="BM1040" s="270" t="s">
        <v>4976</v>
      </c>
      <c r="BN1040" s="269" t="s">
        <v>4977</v>
      </c>
      <c r="BO1040" s="269" t="s">
        <v>4978</v>
      </c>
      <c r="BP1040" s="269" t="s">
        <v>842</v>
      </c>
      <c r="BQ1040" s="269" t="s">
        <v>515</v>
      </c>
      <c r="BR1040" s="269" t="s">
        <v>843</v>
      </c>
      <c r="BS1040" s="269" t="s">
        <v>844</v>
      </c>
      <c r="BT1040" s="269" t="s">
        <v>842</v>
      </c>
      <c r="BU1040" s="269" t="s">
        <v>1675</v>
      </c>
      <c r="BV1040" s="269" t="s">
        <v>1676</v>
      </c>
    </row>
    <row r="1041" spans="59:74" x14ac:dyDescent="0.25">
      <c r="BG1041" s="84">
        <v>929</v>
      </c>
      <c r="BH1041" s="269" t="s">
        <v>203</v>
      </c>
      <c r="BI1041" s="268" t="s">
        <v>4594</v>
      </c>
      <c r="BJ1041" s="257" t="s">
        <v>1</v>
      </c>
      <c r="BK1041" s="269" t="s">
        <v>14</v>
      </c>
      <c r="BL1041" s="269" t="s">
        <v>102</v>
      </c>
      <c r="BM1041" s="270" t="s">
        <v>4979</v>
      </c>
      <c r="BN1041" s="269" t="s">
        <v>4980</v>
      </c>
      <c r="BO1041" s="269" t="s">
        <v>4981</v>
      </c>
      <c r="BP1041" s="269" t="s">
        <v>842</v>
      </c>
      <c r="BQ1041" s="269" t="s">
        <v>515</v>
      </c>
      <c r="BR1041" s="269" t="s">
        <v>843</v>
      </c>
      <c r="BS1041" s="269" t="s">
        <v>844</v>
      </c>
      <c r="BT1041" s="269" t="s">
        <v>842</v>
      </c>
      <c r="BU1041" s="269" t="s">
        <v>1675</v>
      </c>
      <c r="BV1041" s="269" t="s">
        <v>1676</v>
      </c>
    </row>
    <row r="1042" spans="59:74" x14ac:dyDescent="0.25">
      <c r="BG1042" s="84">
        <v>930</v>
      </c>
      <c r="BH1042" s="269" t="s">
        <v>203</v>
      </c>
      <c r="BI1042" s="268" t="s">
        <v>4594</v>
      </c>
      <c r="BJ1042" s="257" t="s">
        <v>1</v>
      </c>
      <c r="BK1042" s="269" t="s">
        <v>14</v>
      </c>
      <c r="BL1042" s="269" t="s">
        <v>102</v>
      </c>
      <c r="BM1042" s="270" t="s">
        <v>4982</v>
      </c>
      <c r="BN1042" s="269" t="s">
        <v>4983</v>
      </c>
      <c r="BO1042" s="269" t="s">
        <v>4984</v>
      </c>
      <c r="BP1042" s="269" t="s">
        <v>842</v>
      </c>
      <c r="BQ1042" s="269" t="s">
        <v>515</v>
      </c>
      <c r="BR1042" s="269" t="s">
        <v>843</v>
      </c>
      <c r="BS1042" s="269" t="s">
        <v>844</v>
      </c>
      <c r="BT1042" s="269" t="s">
        <v>842</v>
      </c>
      <c r="BU1042" s="269" t="s">
        <v>1675</v>
      </c>
      <c r="BV1042" s="269" t="s">
        <v>1676</v>
      </c>
    </row>
    <row r="1043" spans="59:74" x14ac:dyDescent="0.25">
      <c r="BG1043" s="84">
        <v>931</v>
      </c>
      <c r="BH1043" s="269" t="s">
        <v>203</v>
      </c>
      <c r="BI1043" s="268" t="s">
        <v>4594</v>
      </c>
      <c r="BJ1043" s="257" t="s">
        <v>4</v>
      </c>
      <c r="BK1043" s="269" t="s">
        <v>14</v>
      </c>
      <c r="BL1043" s="269" t="s">
        <v>102</v>
      </c>
      <c r="BM1043" s="270" t="s">
        <v>4985</v>
      </c>
      <c r="BN1043" s="269" t="s">
        <v>4986</v>
      </c>
      <c r="BO1043" s="269" t="s">
        <v>4987</v>
      </c>
      <c r="BP1043" s="269" t="s">
        <v>842</v>
      </c>
      <c r="BQ1043" s="269" t="s">
        <v>515</v>
      </c>
      <c r="BR1043" s="269" t="s">
        <v>843</v>
      </c>
      <c r="BS1043" s="269" t="s">
        <v>844</v>
      </c>
      <c r="BT1043" s="269" t="s">
        <v>842</v>
      </c>
      <c r="BU1043" s="269" t="s">
        <v>1675</v>
      </c>
      <c r="BV1043" s="269" t="s">
        <v>1676</v>
      </c>
    </row>
    <row r="1044" spans="59:74" x14ac:dyDescent="0.25">
      <c r="BG1044" s="84">
        <v>932</v>
      </c>
      <c r="BH1044" s="269" t="s">
        <v>203</v>
      </c>
      <c r="BI1044" s="268" t="s">
        <v>4594</v>
      </c>
      <c r="BJ1044" s="257" t="s">
        <v>4</v>
      </c>
      <c r="BK1044" s="269" t="s">
        <v>14</v>
      </c>
      <c r="BL1044" s="269" t="s">
        <v>102</v>
      </c>
      <c r="BM1044" s="270" t="s">
        <v>4988</v>
      </c>
      <c r="BN1044" s="269" t="s">
        <v>4989</v>
      </c>
      <c r="BO1044" s="269" t="s">
        <v>4990</v>
      </c>
      <c r="BP1044" s="269" t="s">
        <v>842</v>
      </c>
      <c r="BQ1044" s="269" t="s">
        <v>515</v>
      </c>
      <c r="BR1044" s="269" t="s">
        <v>843</v>
      </c>
      <c r="BS1044" s="269" t="s">
        <v>844</v>
      </c>
      <c r="BT1044" s="269" t="s">
        <v>842</v>
      </c>
      <c r="BU1044" s="269" t="s">
        <v>1675</v>
      </c>
      <c r="BV1044" s="269" t="s">
        <v>1676</v>
      </c>
    </row>
    <row r="1045" spans="59:74" x14ac:dyDescent="0.25">
      <c r="BG1045" s="84">
        <v>933</v>
      </c>
      <c r="BH1045" s="269" t="s">
        <v>203</v>
      </c>
      <c r="BI1045" s="268" t="s">
        <v>4594</v>
      </c>
      <c r="BJ1045" s="257" t="s">
        <v>4</v>
      </c>
      <c r="BK1045" s="269" t="s">
        <v>14</v>
      </c>
      <c r="BL1045" s="269" t="s">
        <v>102</v>
      </c>
      <c r="BM1045" s="270" t="s">
        <v>4991</v>
      </c>
      <c r="BN1045" s="269" t="s">
        <v>4992</v>
      </c>
      <c r="BO1045" s="269" t="s">
        <v>4993</v>
      </c>
      <c r="BP1045" s="269" t="s">
        <v>842</v>
      </c>
      <c r="BQ1045" s="269" t="s">
        <v>515</v>
      </c>
      <c r="BR1045" s="269" t="s">
        <v>843</v>
      </c>
      <c r="BS1045" s="269" t="s">
        <v>844</v>
      </c>
      <c r="BT1045" s="269" t="s">
        <v>842</v>
      </c>
      <c r="BU1045" s="269" t="s">
        <v>1675</v>
      </c>
      <c r="BV1045" s="269" t="s">
        <v>1676</v>
      </c>
    </row>
    <row r="1046" spans="59:74" x14ac:dyDescent="0.25">
      <c r="BG1046" s="84">
        <v>934</v>
      </c>
      <c r="BH1046" s="269" t="s">
        <v>203</v>
      </c>
      <c r="BI1046" s="268" t="s">
        <v>4594</v>
      </c>
      <c r="BJ1046" s="257" t="s">
        <v>4</v>
      </c>
      <c r="BK1046" s="269" t="s">
        <v>14</v>
      </c>
      <c r="BL1046" s="269" t="s">
        <v>102</v>
      </c>
      <c r="BM1046" s="270" t="s">
        <v>4994</v>
      </c>
      <c r="BN1046" s="269" t="s">
        <v>4995</v>
      </c>
      <c r="BO1046" s="269" t="s">
        <v>4996</v>
      </c>
      <c r="BP1046" s="269" t="s">
        <v>842</v>
      </c>
      <c r="BQ1046" s="269" t="s">
        <v>515</v>
      </c>
      <c r="BR1046" s="269" t="s">
        <v>843</v>
      </c>
      <c r="BS1046" s="269" t="s">
        <v>844</v>
      </c>
      <c r="BT1046" s="269" t="s">
        <v>842</v>
      </c>
      <c r="BU1046" s="269" t="s">
        <v>1675</v>
      </c>
      <c r="BV1046" s="269" t="s">
        <v>1676</v>
      </c>
    </row>
    <row r="1047" spans="59:74" x14ac:dyDescent="0.25">
      <c r="BG1047" s="84">
        <v>935</v>
      </c>
      <c r="BH1047" s="269" t="s">
        <v>203</v>
      </c>
      <c r="BI1047" s="268" t="s">
        <v>4594</v>
      </c>
      <c r="BJ1047" s="257" t="s">
        <v>4</v>
      </c>
      <c r="BK1047" s="269" t="s">
        <v>14</v>
      </c>
      <c r="BL1047" s="269" t="s">
        <v>102</v>
      </c>
      <c r="BM1047" s="270" t="s">
        <v>4997</v>
      </c>
      <c r="BN1047" s="269" t="s">
        <v>4998</v>
      </c>
      <c r="BO1047" s="269" t="s">
        <v>4999</v>
      </c>
      <c r="BP1047" s="269" t="s">
        <v>842</v>
      </c>
      <c r="BQ1047" s="269" t="s">
        <v>515</v>
      </c>
      <c r="BR1047" s="269" t="s">
        <v>843</v>
      </c>
      <c r="BS1047" s="269" t="s">
        <v>844</v>
      </c>
      <c r="BT1047" s="269" t="s">
        <v>842</v>
      </c>
      <c r="BU1047" s="269" t="s">
        <v>1675</v>
      </c>
      <c r="BV1047" s="269" t="s">
        <v>1676</v>
      </c>
    </row>
    <row r="1048" spans="59:74" x14ac:dyDescent="0.25">
      <c r="BG1048" s="84">
        <v>936</v>
      </c>
      <c r="BH1048" s="269" t="s">
        <v>203</v>
      </c>
      <c r="BI1048" s="268" t="s">
        <v>4594</v>
      </c>
      <c r="BJ1048" s="257" t="s">
        <v>4</v>
      </c>
      <c r="BK1048" s="269" t="s">
        <v>14</v>
      </c>
      <c r="BL1048" s="269" t="s">
        <v>102</v>
      </c>
      <c r="BM1048" s="270" t="s">
        <v>5000</v>
      </c>
      <c r="BN1048" s="269" t="s">
        <v>5001</v>
      </c>
      <c r="BO1048" s="269" t="s">
        <v>5002</v>
      </c>
      <c r="BP1048" s="269" t="s">
        <v>842</v>
      </c>
      <c r="BQ1048" s="269" t="s">
        <v>515</v>
      </c>
      <c r="BR1048" s="269" t="s">
        <v>843</v>
      </c>
      <c r="BS1048" s="269" t="s">
        <v>844</v>
      </c>
      <c r="BT1048" s="269" t="s">
        <v>842</v>
      </c>
      <c r="BU1048" s="269" t="s">
        <v>1675</v>
      </c>
      <c r="BV1048" s="269" t="s">
        <v>1676</v>
      </c>
    </row>
    <row r="1049" spans="59:74" x14ac:dyDescent="0.25">
      <c r="BG1049" s="84">
        <v>937</v>
      </c>
      <c r="BH1049" s="269" t="s">
        <v>203</v>
      </c>
      <c r="BI1049" s="268" t="s">
        <v>4594</v>
      </c>
      <c r="BJ1049" s="257" t="s">
        <v>4</v>
      </c>
      <c r="BK1049" s="269" t="s">
        <v>14</v>
      </c>
      <c r="BL1049" s="269" t="s">
        <v>102</v>
      </c>
      <c r="BM1049" s="270" t="s">
        <v>5003</v>
      </c>
      <c r="BN1049" s="269" t="s">
        <v>5004</v>
      </c>
      <c r="BO1049" s="269" t="s">
        <v>5005</v>
      </c>
      <c r="BP1049" s="269" t="s">
        <v>842</v>
      </c>
      <c r="BQ1049" s="269" t="s">
        <v>515</v>
      </c>
      <c r="BR1049" s="269" t="s">
        <v>843</v>
      </c>
      <c r="BS1049" s="269" t="s">
        <v>844</v>
      </c>
      <c r="BT1049" s="269" t="s">
        <v>842</v>
      </c>
      <c r="BU1049" s="269" t="s">
        <v>1675</v>
      </c>
      <c r="BV1049" s="269" t="s">
        <v>1676</v>
      </c>
    </row>
    <row r="1050" spans="59:74" x14ac:dyDescent="0.25">
      <c r="BG1050" s="84">
        <v>938</v>
      </c>
      <c r="BH1050" s="269" t="s">
        <v>203</v>
      </c>
      <c r="BI1050" s="268" t="s">
        <v>4594</v>
      </c>
      <c r="BJ1050" s="257" t="s">
        <v>4</v>
      </c>
      <c r="BK1050" s="269" t="s">
        <v>14</v>
      </c>
      <c r="BL1050" s="269" t="s">
        <v>102</v>
      </c>
      <c r="BM1050" s="270" t="s">
        <v>5006</v>
      </c>
      <c r="BN1050" s="269" t="s">
        <v>5007</v>
      </c>
      <c r="BO1050" s="269" t="s">
        <v>5008</v>
      </c>
      <c r="BP1050" s="269" t="s">
        <v>842</v>
      </c>
      <c r="BQ1050" s="269" t="s">
        <v>515</v>
      </c>
      <c r="BR1050" s="269" t="s">
        <v>843</v>
      </c>
      <c r="BS1050" s="269" t="s">
        <v>844</v>
      </c>
      <c r="BT1050" s="269" t="s">
        <v>842</v>
      </c>
      <c r="BU1050" s="269" t="s">
        <v>1675</v>
      </c>
      <c r="BV1050" s="269" t="s">
        <v>1676</v>
      </c>
    </row>
    <row r="1051" spans="59:74" x14ac:dyDescent="0.25">
      <c r="BG1051" s="84">
        <v>939</v>
      </c>
      <c r="BH1051" s="269" t="s">
        <v>203</v>
      </c>
      <c r="BI1051" s="268" t="s">
        <v>4594</v>
      </c>
      <c r="BJ1051" s="257" t="s">
        <v>4</v>
      </c>
      <c r="BK1051" s="269" t="s">
        <v>14</v>
      </c>
      <c r="BL1051" s="269" t="s">
        <v>102</v>
      </c>
      <c r="BM1051" s="270" t="s">
        <v>5009</v>
      </c>
      <c r="BN1051" s="269" t="s">
        <v>5010</v>
      </c>
      <c r="BO1051" s="269" t="s">
        <v>5011</v>
      </c>
      <c r="BP1051" s="269" t="s">
        <v>842</v>
      </c>
      <c r="BQ1051" s="269" t="s">
        <v>515</v>
      </c>
      <c r="BR1051" s="269" t="s">
        <v>843</v>
      </c>
      <c r="BS1051" s="269" t="s">
        <v>844</v>
      </c>
      <c r="BT1051" s="269" t="s">
        <v>842</v>
      </c>
      <c r="BU1051" s="269" t="s">
        <v>1675</v>
      </c>
      <c r="BV1051" s="269" t="s">
        <v>1676</v>
      </c>
    </row>
    <row r="1052" spans="59:74" x14ac:dyDescent="0.25">
      <c r="BG1052" s="84">
        <v>940</v>
      </c>
      <c r="BH1052" s="269" t="s">
        <v>203</v>
      </c>
      <c r="BI1052" s="268" t="s">
        <v>4594</v>
      </c>
      <c r="BJ1052" s="257" t="s">
        <v>4</v>
      </c>
      <c r="BK1052" s="269" t="s">
        <v>14</v>
      </c>
      <c r="BL1052" s="269" t="s">
        <v>102</v>
      </c>
      <c r="BM1052" s="270" t="s">
        <v>5012</v>
      </c>
      <c r="BN1052" s="269" t="s">
        <v>5013</v>
      </c>
      <c r="BO1052" s="269" t="s">
        <v>5014</v>
      </c>
      <c r="BP1052" s="269" t="s">
        <v>842</v>
      </c>
      <c r="BQ1052" s="269" t="s">
        <v>515</v>
      </c>
      <c r="BR1052" s="269" t="s">
        <v>843</v>
      </c>
      <c r="BS1052" s="269" t="s">
        <v>844</v>
      </c>
      <c r="BT1052" s="269" t="s">
        <v>842</v>
      </c>
      <c r="BU1052" s="269" t="s">
        <v>1675</v>
      </c>
      <c r="BV1052" s="269" t="s">
        <v>1676</v>
      </c>
    </row>
    <row r="1053" spans="59:74" x14ac:dyDescent="0.25">
      <c r="BG1053" s="84">
        <v>941</v>
      </c>
      <c r="BH1053" s="269" t="s">
        <v>203</v>
      </c>
      <c r="BI1053" s="268" t="s">
        <v>4594</v>
      </c>
      <c r="BJ1053" s="257" t="s">
        <v>1</v>
      </c>
      <c r="BK1053" s="269" t="s">
        <v>26</v>
      </c>
      <c r="BL1053" s="269" t="s">
        <v>102</v>
      </c>
      <c r="BM1053" s="270" t="s">
        <v>5015</v>
      </c>
      <c r="BN1053" s="269" t="s">
        <v>5016</v>
      </c>
      <c r="BO1053" s="269" t="s">
        <v>5017</v>
      </c>
      <c r="BP1053" s="269" t="s">
        <v>845</v>
      </c>
      <c r="BQ1053" s="269" t="s">
        <v>558</v>
      </c>
      <c r="BR1053" s="269" t="s">
        <v>846</v>
      </c>
      <c r="BS1053" s="269" t="s">
        <v>847</v>
      </c>
      <c r="BT1053" s="269" t="s">
        <v>845</v>
      </c>
      <c r="BU1053" s="269" t="s">
        <v>1677</v>
      </c>
      <c r="BV1053" s="269" t="s">
        <v>1678</v>
      </c>
    </row>
    <row r="1054" spans="59:74" x14ac:dyDescent="0.25">
      <c r="BG1054" s="84">
        <v>942</v>
      </c>
      <c r="BH1054" s="269" t="s">
        <v>203</v>
      </c>
      <c r="BI1054" s="268" t="s">
        <v>4594</v>
      </c>
      <c r="BJ1054" s="257" t="s">
        <v>1</v>
      </c>
      <c r="BK1054" s="269" t="s">
        <v>26</v>
      </c>
      <c r="BL1054" s="269" t="s">
        <v>102</v>
      </c>
      <c r="BM1054" s="270" t="s">
        <v>5018</v>
      </c>
      <c r="BN1054" s="269" t="s">
        <v>5019</v>
      </c>
      <c r="BO1054" s="269" t="s">
        <v>5020</v>
      </c>
      <c r="BP1054" s="269" t="s">
        <v>845</v>
      </c>
      <c r="BQ1054" s="269" t="s">
        <v>558</v>
      </c>
      <c r="BR1054" s="269" t="s">
        <v>846</v>
      </c>
      <c r="BS1054" s="269" t="s">
        <v>847</v>
      </c>
      <c r="BT1054" s="269" t="s">
        <v>845</v>
      </c>
      <c r="BU1054" s="269" t="s">
        <v>1677</v>
      </c>
      <c r="BV1054" s="269" t="s">
        <v>1678</v>
      </c>
    </row>
    <row r="1055" spans="59:74" x14ac:dyDescent="0.25">
      <c r="BG1055" s="84">
        <v>943</v>
      </c>
      <c r="BH1055" s="269" t="s">
        <v>203</v>
      </c>
      <c r="BI1055" s="268" t="s">
        <v>4594</v>
      </c>
      <c r="BJ1055" s="257" t="s">
        <v>1</v>
      </c>
      <c r="BK1055" s="269" t="s">
        <v>26</v>
      </c>
      <c r="BL1055" s="269" t="s">
        <v>102</v>
      </c>
      <c r="BM1055" s="270" t="s">
        <v>5021</v>
      </c>
      <c r="BN1055" s="269" t="s">
        <v>5022</v>
      </c>
      <c r="BO1055" s="269" t="s">
        <v>5023</v>
      </c>
      <c r="BP1055" s="269" t="s">
        <v>845</v>
      </c>
      <c r="BQ1055" s="269" t="s">
        <v>558</v>
      </c>
      <c r="BR1055" s="269" t="s">
        <v>846</v>
      </c>
      <c r="BS1055" s="269" t="s">
        <v>847</v>
      </c>
      <c r="BT1055" s="269" t="s">
        <v>845</v>
      </c>
      <c r="BU1055" s="269" t="s">
        <v>1677</v>
      </c>
      <c r="BV1055" s="269" t="s">
        <v>1678</v>
      </c>
    </row>
    <row r="1056" spans="59:74" x14ac:dyDescent="0.25">
      <c r="BG1056" s="84">
        <v>944</v>
      </c>
      <c r="BH1056" s="269" t="s">
        <v>203</v>
      </c>
      <c r="BI1056" s="268" t="s">
        <v>4594</v>
      </c>
      <c r="BJ1056" s="257" t="s">
        <v>1</v>
      </c>
      <c r="BK1056" s="269" t="s">
        <v>26</v>
      </c>
      <c r="BL1056" s="269" t="s">
        <v>102</v>
      </c>
      <c r="BM1056" s="270" t="s">
        <v>5024</v>
      </c>
      <c r="BN1056" s="269" t="s">
        <v>5025</v>
      </c>
      <c r="BO1056" s="269" t="s">
        <v>5026</v>
      </c>
      <c r="BP1056" s="269" t="s">
        <v>845</v>
      </c>
      <c r="BQ1056" s="269" t="s">
        <v>558</v>
      </c>
      <c r="BR1056" s="269" t="s">
        <v>846</v>
      </c>
      <c r="BS1056" s="269" t="s">
        <v>847</v>
      </c>
      <c r="BT1056" s="269" t="s">
        <v>845</v>
      </c>
      <c r="BU1056" s="269" t="s">
        <v>1677</v>
      </c>
      <c r="BV1056" s="269" t="s">
        <v>1678</v>
      </c>
    </row>
    <row r="1057" spans="59:74" x14ac:dyDescent="0.25">
      <c r="BG1057" s="84">
        <v>945</v>
      </c>
      <c r="BH1057" s="269" t="s">
        <v>203</v>
      </c>
      <c r="BI1057" s="268" t="s">
        <v>4594</v>
      </c>
      <c r="BJ1057" s="257" t="s">
        <v>1</v>
      </c>
      <c r="BK1057" s="269" t="s">
        <v>26</v>
      </c>
      <c r="BL1057" s="269" t="s">
        <v>102</v>
      </c>
      <c r="BM1057" s="270" t="s">
        <v>5027</v>
      </c>
      <c r="BN1057" s="269" t="s">
        <v>5028</v>
      </c>
      <c r="BO1057" s="269" t="s">
        <v>5029</v>
      </c>
      <c r="BP1057" s="269" t="s">
        <v>845</v>
      </c>
      <c r="BQ1057" s="269" t="s">
        <v>558</v>
      </c>
      <c r="BR1057" s="269" t="s">
        <v>846</v>
      </c>
      <c r="BS1057" s="269" t="s">
        <v>847</v>
      </c>
      <c r="BT1057" s="269" t="s">
        <v>845</v>
      </c>
      <c r="BU1057" s="269" t="s">
        <v>1677</v>
      </c>
      <c r="BV1057" s="269" t="s">
        <v>1678</v>
      </c>
    </row>
    <row r="1058" spans="59:74" x14ac:dyDescent="0.25">
      <c r="BG1058" s="84">
        <v>946</v>
      </c>
      <c r="BH1058" s="269" t="s">
        <v>203</v>
      </c>
      <c r="BI1058" s="268" t="s">
        <v>4594</v>
      </c>
      <c r="BJ1058" s="257" t="s">
        <v>1</v>
      </c>
      <c r="BK1058" s="269" t="s">
        <v>26</v>
      </c>
      <c r="BL1058" s="269" t="s">
        <v>102</v>
      </c>
      <c r="BM1058" s="270" t="s">
        <v>5030</v>
      </c>
      <c r="BN1058" s="269" t="s">
        <v>5031</v>
      </c>
      <c r="BO1058" s="269" t="s">
        <v>5032</v>
      </c>
      <c r="BP1058" s="269" t="s">
        <v>845</v>
      </c>
      <c r="BQ1058" s="269" t="s">
        <v>558</v>
      </c>
      <c r="BR1058" s="269" t="s">
        <v>846</v>
      </c>
      <c r="BS1058" s="269" t="s">
        <v>847</v>
      </c>
      <c r="BT1058" s="269" t="s">
        <v>845</v>
      </c>
      <c r="BU1058" s="269" t="s">
        <v>1677</v>
      </c>
      <c r="BV1058" s="269" t="s">
        <v>1678</v>
      </c>
    </row>
    <row r="1059" spans="59:74" x14ac:dyDescent="0.25">
      <c r="BG1059" s="84">
        <v>947</v>
      </c>
      <c r="BH1059" s="269" t="s">
        <v>203</v>
      </c>
      <c r="BI1059" s="268" t="s">
        <v>4594</v>
      </c>
      <c r="BJ1059" s="257" t="s">
        <v>1</v>
      </c>
      <c r="BK1059" s="269" t="s">
        <v>26</v>
      </c>
      <c r="BL1059" s="269" t="s">
        <v>102</v>
      </c>
      <c r="BM1059" s="270" t="s">
        <v>5033</v>
      </c>
      <c r="BN1059" s="269" t="s">
        <v>5034</v>
      </c>
      <c r="BO1059" s="269" t="s">
        <v>5035</v>
      </c>
      <c r="BP1059" s="269" t="s">
        <v>845</v>
      </c>
      <c r="BQ1059" s="269" t="s">
        <v>558</v>
      </c>
      <c r="BR1059" s="269" t="s">
        <v>846</v>
      </c>
      <c r="BS1059" s="269" t="s">
        <v>847</v>
      </c>
      <c r="BT1059" s="269" t="s">
        <v>845</v>
      </c>
      <c r="BU1059" s="269" t="s">
        <v>1677</v>
      </c>
      <c r="BV1059" s="269" t="s">
        <v>1678</v>
      </c>
    </row>
    <row r="1060" spans="59:74" x14ac:dyDescent="0.25">
      <c r="BG1060" s="84">
        <v>948</v>
      </c>
      <c r="BH1060" s="269" t="s">
        <v>203</v>
      </c>
      <c r="BI1060" s="268" t="s">
        <v>4594</v>
      </c>
      <c r="BJ1060" s="257" t="s">
        <v>1</v>
      </c>
      <c r="BK1060" s="269" t="s">
        <v>26</v>
      </c>
      <c r="BL1060" s="269" t="s">
        <v>102</v>
      </c>
      <c r="BM1060" s="270" t="s">
        <v>5036</v>
      </c>
      <c r="BN1060" s="269" t="s">
        <v>5037</v>
      </c>
      <c r="BO1060" s="269" t="s">
        <v>5038</v>
      </c>
      <c r="BP1060" s="269" t="s">
        <v>845</v>
      </c>
      <c r="BQ1060" s="269" t="s">
        <v>558</v>
      </c>
      <c r="BR1060" s="269" t="s">
        <v>846</v>
      </c>
      <c r="BS1060" s="269" t="s">
        <v>847</v>
      </c>
      <c r="BT1060" s="269" t="s">
        <v>845</v>
      </c>
      <c r="BU1060" s="269" t="s">
        <v>1677</v>
      </c>
      <c r="BV1060" s="269" t="s">
        <v>1678</v>
      </c>
    </row>
    <row r="1061" spans="59:74" x14ac:dyDescent="0.25">
      <c r="BG1061" s="84">
        <v>949</v>
      </c>
      <c r="BH1061" s="269" t="s">
        <v>203</v>
      </c>
      <c r="BI1061" s="268" t="s">
        <v>4594</v>
      </c>
      <c r="BJ1061" s="257" t="s">
        <v>1</v>
      </c>
      <c r="BK1061" s="269" t="s">
        <v>26</v>
      </c>
      <c r="BL1061" s="269" t="s">
        <v>102</v>
      </c>
      <c r="BM1061" s="270" t="s">
        <v>5039</v>
      </c>
      <c r="BN1061" s="269" t="s">
        <v>5040</v>
      </c>
      <c r="BO1061" s="269" t="s">
        <v>5041</v>
      </c>
      <c r="BP1061" s="269" t="s">
        <v>845</v>
      </c>
      <c r="BQ1061" s="269" t="s">
        <v>558</v>
      </c>
      <c r="BR1061" s="269" t="s">
        <v>846</v>
      </c>
      <c r="BS1061" s="269" t="s">
        <v>847</v>
      </c>
      <c r="BT1061" s="269" t="s">
        <v>845</v>
      </c>
      <c r="BU1061" s="269" t="s">
        <v>1677</v>
      </c>
      <c r="BV1061" s="269" t="s">
        <v>1678</v>
      </c>
    </row>
    <row r="1062" spans="59:74" x14ac:dyDescent="0.25">
      <c r="BG1062" s="84">
        <v>950</v>
      </c>
      <c r="BH1062" s="269" t="s">
        <v>203</v>
      </c>
      <c r="BI1062" s="268" t="s">
        <v>4594</v>
      </c>
      <c r="BJ1062" s="257" t="s">
        <v>1</v>
      </c>
      <c r="BK1062" s="269" t="s">
        <v>26</v>
      </c>
      <c r="BL1062" s="269" t="s">
        <v>102</v>
      </c>
      <c r="BM1062" s="270" t="s">
        <v>5042</v>
      </c>
      <c r="BN1062" s="269" t="s">
        <v>5043</v>
      </c>
      <c r="BO1062" s="269" t="s">
        <v>5044</v>
      </c>
      <c r="BP1062" s="269" t="s">
        <v>845</v>
      </c>
      <c r="BQ1062" s="269" t="s">
        <v>558</v>
      </c>
      <c r="BR1062" s="269" t="s">
        <v>846</v>
      </c>
      <c r="BS1062" s="269" t="s">
        <v>847</v>
      </c>
      <c r="BT1062" s="269" t="s">
        <v>845</v>
      </c>
      <c r="BU1062" s="269" t="s">
        <v>1677</v>
      </c>
      <c r="BV1062" s="269" t="s">
        <v>1678</v>
      </c>
    </row>
    <row r="1063" spans="59:74" x14ac:dyDescent="0.25">
      <c r="BG1063" s="84">
        <v>951</v>
      </c>
      <c r="BH1063" s="269" t="s">
        <v>203</v>
      </c>
      <c r="BI1063" s="268" t="s">
        <v>4594</v>
      </c>
      <c r="BJ1063" s="257" t="s">
        <v>4</v>
      </c>
      <c r="BK1063" s="269" t="s">
        <v>26</v>
      </c>
      <c r="BL1063" s="269" t="s">
        <v>102</v>
      </c>
      <c r="BM1063" s="270" t="s">
        <v>5045</v>
      </c>
      <c r="BN1063" s="269" t="s">
        <v>5046</v>
      </c>
      <c r="BO1063" s="269" t="s">
        <v>5047</v>
      </c>
      <c r="BP1063" s="269" t="s">
        <v>845</v>
      </c>
      <c r="BQ1063" s="269" t="s">
        <v>558</v>
      </c>
      <c r="BR1063" s="269" t="s">
        <v>846</v>
      </c>
      <c r="BS1063" s="269" t="s">
        <v>847</v>
      </c>
      <c r="BT1063" s="269" t="s">
        <v>845</v>
      </c>
      <c r="BU1063" s="269" t="s">
        <v>1677</v>
      </c>
      <c r="BV1063" s="269" t="s">
        <v>1678</v>
      </c>
    </row>
    <row r="1064" spans="59:74" x14ac:dyDescent="0.25">
      <c r="BG1064" s="84">
        <v>952</v>
      </c>
      <c r="BH1064" s="269" t="s">
        <v>203</v>
      </c>
      <c r="BI1064" s="268" t="s">
        <v>4594</v>
      </c>
      <c r="BJ1064" s="257" t="s">
        <v>4</v>
      </c>
      <c r="BK1064" s="269" t="s">
        <v>26</v>
      </c>
      <c r="BL1064" s="269" t="s">
        <v>102</v>
      </c>
      <c r="BM1064" s="270" t="s">
        <v>5048</v>
      </c>
      <c r="BN1064" s="269" t="s">
        <v>5049</v>
      </c>
      <c r="BO1064" s="269" t="s">
        <v>5050</v>
      </c>
      <c r="BP1064" s="269" t="s">
        <v>845</v>
      </c>
      <c r="BQ1064" s="269" t="s">
        <v>558</v>
      </c>
      <c r="BR1064" s="269" t="s">
        <v>846</v>
      </c>
      <c r="BS1064" s="269" t="s">
        <v>847</v>
      </c>
      <c r="BT1064" s="269" t="s">
        <v>845</v>
      </c>
      <c r="BU1064" s="269" t="s">
        <v>1677</v>
      </c>
      <c r="BV1064" s="269" t="s">
        <v>1678</v>
      </c>
    </row>
    <row r="1065" spans="59:74" x14ac:dyDescent="0.25">
      <c r="BG1065" s="84">
        <v>953</v>
      </c>
      <c r="BH1065" s="269" t="s">
        <v>203</v>
      </c>
      <c r="BI1065" s="268" t="s">
        <v>4594</v>
      </c>
      <c r="BJ1065" s="257" t="s">
        <v>4</v>
      </c>
      <c r="BK1065" s="269" t="s">
        <v>26</v>
      </c>
      <c r="BL1065" s="269" t="s">
        <v>102</v>
      </c>
      <c r="BM1065" s="270" t="s">
        <v>5051</v>
      </c>
      <c r="BN1065" s="269" t="s">
        <v>5052</v>
      </c>
      <c r="BO1065" s="269" t="s">
        <v>5053</v>
      </c>
      <c r="BP1065" s="269" t="s">
        <v>845</v>
      </c>
      <c r="BQ1065" s="269" t="s">
        <v>558</v>
      </c>
      <c r="BR1065" s="269" t="s">
        <v>846</v>
      </c>
      <c r="BS1065" s="269" t="s">
        <v>847</v>
      </c>
      <c r="BT1065" s="269" t="s">
        <v>845</v>
      </c>
      <c r="BU1065" s="269" t="s">
        <v>1677</v>
      </c>
      <c r="BV1065" s="269" t="s">
        <v>1678</v>
      </c>
    </row>
    <row r="1066" spans="59:74" x14ac:dyDescent="0.25">
      <c r="BG1066" s="84">
        <v>954</v>
      </c>
      <c r="BH1066" s="269" t="s">
        <v>203</v>
      </c>
      <c r="BI1066" s="268" t="s">
        <v>4594</v>
      </c>
      <c r="BJ1066" s="257" t="s">
        <v>4</v>
      </c>
      <c r="BK1066" s="269" t="s">
        <v>26</v>
      </c>
      <c r="BL1066" s="269" t="s">
        <v>102</v>
      </c>
      <c r="BM1066" s="270" t="s">
        <v>5054</v>
      </c>
      <c r="BN1066" s="269" t="s">
        <v>5055</v>
      </c>
      <c r="BO1066" s="269" t="s">
        <v>5056</v>
      </c>
      <c r="BP1066" s="269" t="s">
        <v>845</v>
      </c>
      <c r="BQ1066" s="269" t="s">
        <v>558</v>
      </c>
      <c r="BR1066" s="269" t="s">
        <v>846</v>
      </c>
      <c r="BS1066" s="269" t="s">
        <v>847</v>
      </c>
      <c r="BT1066" s="269" t="s">
        <v>845</v>
      </c>
      <c r="BU1066" s="269" t="s">
        <v>1677</v>
      </c>
      <c r="BV1066" s="269" t="s">
        <v>1678</v>
      </c>
    </row>
    <row r="1067" spans="59:74" x14ac:dyDescent="0.25">
      <c r="BG1067" s="84">
        <v>955</v>
      </c>
      <c r="BH1067" s="269" t="s">
        <v>203</v>
      </c>
      <c r="BI1067" s="268" t="s">
        <v>4594</v>
      </c>
      <c r="BJ1067" s="257" t="s">
        <v>4</v>
      </c>
      <c r="BK1067" s="269" t="s">
        <v>26</v>
      </c>
      <c r="BL1067" s="269" t="s">
        <v>102</v>
      </c>
      <c r="BM1067" s="270" t="s">
        <v>5057</v>
      </c>
      <c r="BN1067" s="269" t="s">
        <v>5058</v>
      </c>
      <c r="BO1067" s="269" t="s">
        <v>5059</v>
      </c>
      <c r="BP1067" s="269" t="s">
        <v>845</v>
      </c>
      <c r="BQ1067" s="269" t="s">
        <v>558</v>
      </c>
      <c r="BR1067" s="269" t="s">
        <v>846</v>
      </c>
      <c r="BS1067" s="269" t="s">
        <v>847</v>
      </c>
      <c r="BT1067" s="269" t="s">
        <v>845</v>
      </c>
      <c r="BU1067" s="269" t="s">
        <v>1677</v>
      </c>
      <c r="BV1067" s="269" t="s">
        <v>1678</v>
      </c>
    </row>
    <row r="1068" spans="59:74" x14ac:dyDescent="0.25">
      <c r="BG1068" s="84">
        <v>956</v>
      </c>
      <c r="BH1068" s="269" t="s">
        <v>203</v>
      </c>
      <c r="BI1068" s="268" t="s">
        <v>4594</v>
      </c>
      <c r="BJ1068" s="257" t="s">
        <v>4</v>
      </c>
      <c r="BK1068" s="269" t="s">
        <v>26</v>
      </c>
      <c r="BL1068" s="269" t="s">
        <v>102</v>
      </c>
      <c r="BM1068" s="270" t="s">
        <v>5060</v>
      </c>
      <c r="BN1068" s="269" t="s">
        <v>5061</v>
      </c>
      <c r="BO1068" s="269" t="s">
        <v>5062</v>
      </c>
      <c r="BP1068" s="269" t="s">
        <v>845</v>
      </c>
      <c r="BQ1068" s="269" t="s">
        <v>558</v>
      </c>
      <c r="BR1068" s="269" t="s">
        <v>846</v>
      </c>
      <c r="BS1068" s="269" t="s">
        <v>847</v>
      </c>
      <c r="BT1068" s="269" t="s">
        <v>845</v>
      </c>
      <c r="BU1068" s="269" t="s">
        <v>1677</v>
      </c>
      <c r="BV1068" s="269" t="s">
        <v>1678</v>
      </c>
    </row>
    <row r="1069" spans="59:74" x14ac:dyDescent="0.25">
      <c r="BG1069" s="84">
        <v>957</v>
      </c>
      <c r="BH1069" s="269" t="s">
        <v>203</v>
      </c>
      <c r="BI1069" s="268" t="s">
        <v>4594</v>
      </c>
      <c r="BJ1069" s="257" t="s">
        <v>4</v>
      </c>
      <c r="BK1069" s="269" t="s">
        <v>26</v>
      </c>
      <c r="BL1069" s="269" t="s">
        <v>102</v>
      </c>
      <c r="BM1069" s="270" t="s">
        <v>5063</v>
      </c>
      <c r="BN1069" s="269" t="s">
        <v>5064</v>
      </c>
      <c r="BO1069" s="269" t="s">
        <v>5065</v>
      </c>
      <c r="BP1069" s="269" t="s">
        <v>845</v>
      </c>
      <c r="BQ1069" s="269" t="s">
        <v>558</v>
      </c>
      <c r="BR1069" s="269" t="s">
        <v>846</v>
      </c>
      <c r="BS1069" s="269" t="s">
        <v>847</v>
      </c>
      <c r="BT1069" s="269" t="s">
        <v>845</v>
      </c>
      <c r="BU1069" s="269" t="s">
        <v>1677</v>
      </c>
      <c r="BV1069" s="269" t="s">
        <v>1678</v>
      </c>
    </row>
    <row r="1070" spans="59:74" x14ac:dyDescent="0.25">
      <c r="BG1070" s="84">
        <v>958</v>
      </c>
      <c r="BH1070" s="269" t="s">
        <v>203</v>
      </c>
      <c r="BI1070" s="268" t="s">
        <v>4594</v>
      </c>
      <c r="BJ1070" s="257" t="s">
        <v>4</v>
      </c>
      <c r="BK1070" s="269" t="s">
        <v>26</v>
      </c>
      <c r="BL1070" s="269" t="s">
        <v>102</v>
      </c>
      <c r="BM1070" s="270" t="s">
        <v>5066</v>
      </c>
      <c r="BN1070" s="269" t="s">
        <v>5067</v>
      </c>
      <c r="BO1070" s="269" t="s">
        <v>5068</v>
      </c>
      <c r="BP1070" s="269" t="s">
        <v>845</v>
      </c>
      <c r="BQ1070" s="269" t="s">
        <v>558</v>
      </c>
      <c r="BR1070" s="269" t="s">
        <v>846</v>
      </c>
      <c r="BS1070" s="269" t="s">
        <v>847</v>
      </c>
      <c r="BT1070" s="269" t="s">
        <v>845</v>
      </c>
      <c r="BU1070" s="269" t="s">
        <v>1677</v>
      </c>
      <c r="BV1070" s="269" t="s">
        <v>1678</v>
      </c>
    </row>
    <row r="1071" spans="59:74" x14ac:dyDescent="0.25">
      <c r="BG1071" s="84">
        <v>959</v>
      </c>
      <c r="BH1071" s="269" t="s">
        <v>203</v>
      </c>
      <c r="BI1071" s="268" t="s">
        <v>4594</v>
      </c>
      <c r="BJ1071" s="257" t="s">
        <v>4</v>
      </c>
      <c r="BK1071" s="269" t="s">
        <v>26</v>
      </c>
      <c r="BL1071" s="269" t="s">
        <v>102</v>
      </c>
      <c r="BM1071" s="270" t="s">
        <v>5069</v>
      </c>
      <c r="BN1071" s="269" t="s">
        <v>5070</v>
      </c>
      <c r="BO1071" s="269" t="s">
        <v>5071</v>
      </c>
      <c r="BP1071" s="269" t="s">
        <v>845</v>
      </c>
      <c r="BQ1071" s="269" t="s">
        <v>558</v>
      </c>
      <c r="BR1071" s="269" t="s">
        <v>846</v>
      </c>
      <c r="BS1071" s="269" t="s">
        <v>847</v>
      </c>
      <c r="BT1071" s="269" t="s">
        <v>845</v>
      </c>
      <c r="BU1071" s="269" t="s">
        <v>1677</v>
      </c>
      <c r="BV1071" s="269" t="s">
        <v>1678</v>
      </c>
    </row>
    <row r="1072" spans="59:74" x14ac:dyDescent="0.25">
      <c r="BG1072" s="84">
        <v>960</v>
      </c>
      <c r="BH1072" s="269" t="s">
        <v>203</v>
      </c>
      <c r="BI1072" s="268" t="s">
        <v>4594</v>
      </c>
      <c r="BJ1072" s="257" t="s">
        <v>4</v>
      </c>
      <c r="BK1072" s="269" t="s">
        <v>26</v>
      </c>
      <c r="BL1072" s="269" t="s">
        <v>102</v>
      </c>
      <c r="BM1072" s="270" t="s">
        <v>5072</v>
      </c>
      <c r="BN1072" s="269" t="s">
        <v>5073</v>
      </c>
      <c r="BO1072" s="269" t="s">
        <v>5074</v>
      </c>
      <c r="BP1072" s="269" t="s">
        <v>845</v>
      </c>
      <c r="BQ1072" s="269" t="s">
        <v>558</v>
      </c>
      <c r="BR1072" s="269" t="s">
        <v>846</v>
      </c>
      <c r="BS1072" s="269" t="s">
        <v>847</v>
      </c>
      <c r="BT1072" s="269" t="s">
        <v>845</v>
      </c>
      <c r="BU1072" s="269" t="s">
        <v>1677</v>
      </c>
      <c r="BV1072" s="269" t="s">
        <v>1678</v>
      </c>
    </row>
    <row r="1073" spans="59:74" x14ac:dyDescent="0.25">
      <c r="BG1073" s="84">
        <v>961</v>
      </c>
      <c r="BH1073" s="269" t="s">
        <v>203</v>
      </c>
      <c r="BI1073" s="268" t="s">
        <v>4594</v>
      </c>
      <c r="BJ1073" s="257" t="s">
        <v>1</v>
      </c>
      <c r="BK1073" s="269" t="s">
        <v>129</v>
      </c>
      <c r="BL1073" s="269" t="s">
        <v>102</v>
      </c>
      <c r="BM1073" s="270" t="s">
        <v>5075</v>
      </c>
      <c r="BN1073" s="269" t="s">
        <v>5076</v>
      </c>
      <c r="BO1073" s="269" t="s">
        <v>5077</v>
      </c>
      <c r="BP1073" s="269" t="s">
        <v>848</v>
      </c>
      <c r="BQ1073" s="269" t="s">
        <v>601</v>
      </c>
      <c r="BR1073" s="269" t="s">
        <v>849</v>
      </c>
      <c r="BS1073" s="269" t="s">
        <v>850</v>
      </c>
      <c r="BT1073" s="269" t="s">
        <v>848</v>
      </c>
      <c r="BU1073" s="269" t="s">
        <v>1679</v>
      </c>
      <c r="BV1073" s="269" t="s">
        <v>1680</v>
      </c>
    </row>
    <row r="1074" spans="59:74" x14ac:dyDescent="0.25">
      <c r="BG1074" s="84">
        <v>962</v>
      </c>
      <c r="BH1074" s="269" t="s">
        <v>203</v>
      </c>
      <c r="BI1074" s="268" t="s">
        <v>4594</v>
      </c>
      <c r="BJ1074" s="257" t="s">
        <v>1</v>
      </c>
      <c r="BK1074" s="269" t="s">
        <v>129</v>
      </c>
      <c r="BL1074" s="269" t="s">
        <v>102</v>
      </c>
      <c r="BM1074" s="270" t="s">
        <v>5078</v>
      </c>
      <c r="BN1074" s="269" t="s">
        <v>5079</v>
      </c>
      <c r="BO1074" s="269" t="s">
        <v>5080</v>
      </c>
      <c r="BP1074" s="269" t="s">
        <v>848</v>
      </c>
      <c r="BQ1074" s="269" t="s">
        <v>601</v>
      </c>
      <c r="BR1074" s="269" t="s">
        <v>849</v>
      </c>
      <c r="BS1074" s="269" t="s">
        <v>850</v>
      </c>
      <c r="BT1074" s="269" t="s">
        <v>848</v>
      </c>
      <c r="BU1074" s="269" t="s">
        <v>1679</v>
      </c>
      <c r="BV1074" s="269" t="s">
        <v>1680</v>
      </c>
    </row>
    <row r="1075" spans="59:74" x14ac:dyDescent="0.25">
      <c r="BG1075" s="84">
        <v>963</v>
      </c>
      <c r="BH1075" s="269" t="s">
        <v>203</v>
      </c>
      <c r="BI1075" s="268" t="s">
        <v>4594</v>
      </c>
      <c r="BJ1075" s="257" t="s">
        <v>1</v>
      </c>
      <c r="BK1075" s="269" t="s">
        <v>129</v>
      </c>
      <c r="BL1075" s="269" t="s">
        <v>102</v>
      </c>
      <c r="BM1075" s="270" t="s">
        <v>5081</v>
      </c>
      <c r="BN1075" s="269" t="s">
        <v>5082</v>
      </c>
      <c r="BO1075" s="269" t="s">
        <v>5083</v>
      </c>
      <c r="BP1075" s="269" t="s">
        <v>848</v>
      </c>
      <c r="BQ1075" s="269" t="s">
        <v>601</v>
      </c>
      <c r="BR1075" s="269" t="s">
        <v>849</v>
      </c>
      <c r="BS1075" s="269" t="s">
        <v>850</v>
      </c>
      <c r="BT1075" s="269" t="s">
        <v>848</v>
      </c>
      <c r="BU1075" s="269" t="s">
        <v>1679</v>
      </c>
      <c r="BV1075" s="269" t="s">
        <v>1680</v>
      </c>
    </row>
    <row r="1076" spans="59:74" x14ac:dyDescent="0.25">
      <c r="BG1076" s="84">
        <v>964</v>
      </c>
      <c r="BH1076" s="269" t="s">
        <v>203</v>
      </c>
      <c r="BI1076" s="268" t="s">
        <v>4594</v>
      </c>
      <c r="BJ1076" s="257" t="s">
        <v>1</v>
      </c>
      <c r="BK1076" s="269" t="s">
        <v>129</v>
      </c>
      <c r="BL1076" s="269" t="s">
        <v>102</v>
      </c>
      <c r="BM1076" s="270" t="s">
        <v>5084</v>
      </c>
      <c r="BN1076" s="269" t="s">
        <v>5085</v>
      </c>
      <c r="BO1076" s="269" t="s">
        <v>5086</v>
      </c>
      <c r="BP1076" s="269" t="s">
        <v>848</v>
      </c>
      <c r="BQ1076" s="269" t="s">
        <v>601</v>
      </c>
      <c r="BR1076" s="269" t="s">
        <v>849</v>
      </c>
      <c r="BS1076" s="269" t="s">
        <v>850</v>
      </c>
      <c r="BT1076" s="269" t="s">
        <v>848</v>
      </c>
      <c r="BU1076" s="269" t="s">
        <v>1679</v>
      </c>
      <c r="BV1076" s="269" t="s">
        <v>1680</v>
      </c>
    </row>
    <row r="1077" spans="59:74" x14ac:dyDescent="0.25">
      <c r="BG1077" s="84">
        <v>965</v>
      </c>
      <c r="BH1077" s="269" t="s">
        <v>203</v>
      </c>
      <c r="BI1077" s="268" t="s">
        <v>4594</v>
      </c>
      <c r="BJ1077" s="257" t="s">
        <v>1</v>
      </c>
      <c r="BK1077" s="269" t="s">
        <v>129</v>
      </c>
      <c r="BL1077" s="269" t="s">
        <v>102</v>
      </c>
      <c r="BM1077" s="270" t="s">
        <v>5087</v>
      </c>
      <c r="BN1077" s="269" t="s">
        <v>5088</v>
      </c>
      <c r="BO1077" s="269" t="s">
        <v>5089</v>
      </c>
      <c r="BP1077" s="269" t="s">
        <v>848</v>
      </c>
      <c r="BQ1077" s="269" t="s">
        <v>601</v>
      </c>
      <c r="BR1077" s="269" t="s">
        <v>849</v>
      </c>
      <c r="BS1077" s="269" t="s">
        <v>850</v>
      </c>
      <c r="BT1077" s="269" t="s">
        <v>848</v>
      </c>
      <c r="BU1077" s="269" t="s">
        <v>1679</v>
      </c>
      <c r="BV1077" s="269" t="s">
        <v>1680</v>
      </c>
    </row>
    <row r="1078" spans="59:74" x14ac:dyDescent="0.25">
      <c r="BG1078" s="84">
        <v>966</v>
      </c>
      <c r="BH1078" s="269" t="s">
        <v>203</v>
      </c>
      <c r="BI1078" s="268" t="s">
        <v>4594</v>
      </c>
      <c r="BJ1078" s="257" t="s">
        <v>1</v>
      </c>
      <c r="BK1078" s="269" t="s">
        <v>129</v>
      </c>
      <c r="BL1078" s="269" t="s">
        <v>102</v>
      </c>
      <c r="BM1078" s="270" t="s">
        <v>5090</v>
      </c>
      <c r="BN1078" s="269" t="s">
        <v>5091</v>
      </c>
      <c r="BO1078" s="269" t="s">
        <v>5092</v>
      </c>
      <c r="BP1078" s="269" t="s">
        <v>848</v>
      </c>
      <c r="BQ1078" s="269" t="s">
        <v>601</v>
      </c>
      <c r="BR1078" s="269" t="s">
        <v>849</v>
      </c>
      <c r="BS1078" s="269" t="s">
        <v>850</v>
      </c>
      <c r="BT1078" s="269" t="s">
        <v>848</v>
      </c>
      <c r="BU1078" s="269" t="s">
        <v>1679</v>
      </c>
      <c r="BV1078" s="269" t="s">
        <v>1680</v>
      </c>
    </row>
    <row r="1079" spans="59:74" x14ac:dyDescent="0.25">
      <c r="BG1079" s="84">
        <v>967</v>
      </c>
      <c r="BH1079" s="269" t="s">
        <v>203</v>
      </c>
      <c r="BI1079" s="268" t="s">
        <v>4594</v>
      </c>
      <c r="BJ1079" s="257" t="s">
        <v>1</v>
      </c>
      <c r="BK1079" s="269" t="s">
        <v>129</v>
      </c>
      <c r="BL1079" s="269" t="s">
        <v>102</v>
      </c>
      <c r="BM1079" s="270" t="s">
        <v>5093</v>
      </c>
      <c r="BN1079" s="269" t="s">
        <v>5094</v>
      </c>
      <c r="BO1079" s="269" t="s">
        <v>5095</v>
      </c>
      <c r="BP1079" s="269" t="s">
        <v>848</v>
      </c>
      <c r="BQ1079" s="269" t="s">
        <v>601</v>
      </c>
      <c r="BR1079" s="269" t="s">
        <v>849</v>
      </c>
      <c r="BS1079" s="269" t="s">
        <v>850</v>
      </c>
      <c r="BT1079" s="269" t="s">
        <v>848</v>
      </c>
      <c r="BU1079" s="269" t="s">
        <v>1679</v>
      </c>
      <c r="BV1079" s="269" t="s">
        <v>1680</v>
      </c>
    </row>
    <row r="1080" spans="59:74" x14ac:dyDescent="0.25">
      <c r="BG1080" s="84">
        <v>968</v>
      </c>
      <c r="BH1080" s="269" t="s">
        <v>203</v>
      </c>
      <c r="BI1080" s="268" t="s">
        <v>4594</v>
      </c>
      <c r="BJ1080" s="257" t="s">
        <v>1</v>
      </c>
      <c r="BK1080" s="269" t="s">
        <v>129</v>
      </c>
      <c r="BL1080" s="269" t="s">
        <v>102</v>
      </c>
      <c r="BM1080" s="270" t="s">
        <v>5096</v>
      </c>
      <c r="BN1080" s="269" t="s">
        <v>5097</v>
      </c>
      <c r="BO1080" s="269" t="s">
        <v>5098</v>
      </c>
      <c r="BP1080" s="269" t="s">
        <v>848</v>
      </c>
      <c r="BQ1080" s="269" t="s">
        <v>601</v>
      </c>
      <c r="BR1080" s="269" t="s">
        <v>849</v>
      </c>
      <c r="BS1080" s="269" t="s">
        <v>850</v>
      </c>
      <c r="BT1080" s="269" t="s">
        <v>848</v>
      </c>
      <c r="BU1080" s="269" t="s">
        <v>1679</v>
      </c>
      <c r="BV1080" s="269" t="s">
        <v>1680</v>
      </c>
    </row>
    <row r="1081" spans="59:74" x14ac:dyDescent="0.25">
      <c r="BG1081" s="84">
        <v>969</v>
      </c>
      <c r="BH1081" s="269" t="s">
        <v>203</v>
      </c>
      <c r="BI1081" s="268" t="s">
        <v>4594</v>
      </c>
      <c r="BJ1081" s="257" t="s">
        <v>1</v>
      </c>
      <c r="BK1081" s="269" t="s">
        <v>129</v>
      </c>
      <c r="BL1081" s="269" t="s">
        <v>102</v>
      </c>
      <c r="BM1081" s="270" t="s">
        <v>5099</v>
      </c>
      <c r="BN1081" s="269" t="s">
        <v>5100</v>
      </c>
      <c r="BO1081" s="269" t="s">
        <v>5101</v>
      </c>
      <c r="BP1081" s="269" t="s">
        <v>848</v>
      </c>
      <c r="BQ1081" s="269" t="s">
        <v>601</v>
      </c>
      <c r="BR1081" s="269" t="s">
        <v>849</v>
      </c>
      <c r="BS1081" s="269" t="s">
        <v>850</v>
      </c>
      <c r="BT1081" s="269" t="s">
        <v>848</v>
      </c>
      <c r="BU1081" s="269" t="s">
        <v>1679</v>
      </c>
      <c r="BV1081" s="269" t="s">
        <v>1680</v>
      </c>
    </row>
    <row r="1082" spans="59:74" x14ac:dyDescent="0.25">
      <c r="BG1082" s="84">
        <v>970</v>
      </c>
      <c r="BH1082" s="269" t="s">
        <v>203</v>
      </c>
      <c r="BI1082" s="268" t="s">
        <v>4594</v>
      </c>
      <c r="BJ1082" s="257" t="s">
        <v>1</v>
      </c>
      <c r="BK1082" s="269" t="s">
        <v>129</v>
      </c>
      <c r="BL1082" s="269" t="s">
        <v>102</v>
      </c>
      <c r="BM1082" s="270" t="s">
        <v>5102</v>
      </c>
      <c r="BN1082" s="269" t="s">
        <v>5103</v>
      </c>
      <c r="BO1082" s="269" t="s">
        <v>5104</v>
      </c>
      <c r="BP1082" s="269" t="s">
        <v>848</v>
      </c>
      <c r="BQ1082" s="269" t="s">
        <v>601</v>
      </c>
      <c r="BR1082" s="269" t="s">
        <v>849</v>
      </c>
      <c r="BS1082" s="269" t="s">
        <v>850</v>
      </c>
      <c r="BT1082" s="269" t="s">
        <v>848</v>
      </c>
      <c r="BU1082" s="269" t="s">
        <v>1679</v>
      </c>
      <c r="BV1082" s="269" t="s">
        <v>1680</v>
      </c>
    </row>
    <row r="1083" spans="59:74" x14ac:dyDescent="0.25">
      <c r="BG1083" s="84">
        <v>971</v>
      </c>
      <c r="BH1083" s="269" t="s">
        <v>203</v>
      </c>
      <c r="BI1083" s="268" t="s">
        <v>4594</v>
      </c>
      <c r="BJ1083" s="257" t="s">
        <v>4</v>
      </c>
      <c r="BK1083" s="269" t="s">
        <v>129</v>
      </c>
      <c r="BL1083" s="269" t="s">
        <v>102</v>
      </c>
      <c r="BM1083" s="270" t="s">
        <v>5105</v>
      </c>
      <c r="BN1083" s="269" t="s">
        <v>5106</v>
      </c>
      <c r="BO1083" s="269" t="s">
        <v>5107</v>
      </c>
      <c r="BP1083" s="269" t="s">
        <v>848</v>
      </c>
      <c r="BQ1083" s="269" t="s">
        <v>601</v>
      </c>
      <c r="BR1083" s="269" t="s">
        <v>849</v>
      </c>
      <c r="BS1083" s="269" t="s">
        <v>850</v>
      </c>
      <c r="BT1083" s="269" t="s">
        <v>848</v>
      </c>
      <c r="BU1083" s="269" t="s">
        <v>1679</v>
      </c>
      <c r="BV1083" s="269" t="s">
        <v>1680</v>
      </c>
    </row>
    <row r="1084" spans="59:74" x14ac:dyDescent="0.25">
      <c r="BG1084" s="84">
        <v>972</v>
      </c>
      <c r="BH1084" s="269" t="s">
        <v>203</v>
      </c>
      <c r="BI1084" s="268" t="s">
        <v>4594</v>
      </c>
      <c r="BJ1084" s="257" t="s">
        <v>4</v>
      </c>
      <c r="BK1084" s="269" t="s">
        <v>129</v>
      </c>
      <c r="BL1084" s="269" t="s">
        <v>102</v>
      </c>
      <c r="BM1084" s="270" t="s">
        <v>5108</v>
      </c>
      <c r="BN1084" s="269" t="s">
        <v>5109</v>
      </c>
      <c r="BO1084" s="269" t="s">
        <v>5110</v>
      </c>
      <c r="BP1084" s="269" t="s">
        <v>848</v>
      </c>
      <c r="BQ1084" s="269" t="s">
        <v>601</v>
      </c>
      <c r="BR1084" s="269" t="s">
        <v>849</v>
      </c>
      <c r="BS1084" s="269" t="s">
        <v>850</v>
      </c>
      <c r="BT1084" s="269" t="s">
        <v>848</v>
      </c>
      <c r="BU1084" s="269" t="s">
        <v>1679</v>
      </c>
      <c r="BV1084" s="269" t="s">
        <v>1680</v>
      </c>
    </row>
    <row r="1085" spans="59:74" x14ac:dyDescent="0.25">
      <c r="BG1085" s="84">
        <v>973</v>
      </c>
      <c r="BH1085" s="269" t="s">
        <v>203</v>
      </c>
      <c r="BI1085" s="268" t="s">
        <v>4594</v>
      </c>
      <c r="BJ1085" s="257" t="s">
        <v>4</v>
      </c>
      <c r="BK1085" s="269" t="s">
        <v>129</v>
      </c>
      <c r="BL1085" s="269" t="s">
        <v>102</v>
      </c>
      <c r="BM1085" s="270" t="s">
        <v>5111</v>
      </c>
      <c r="BN1085" s="269" t="s">
        <v>5112</v>
      </c>
      <c r="BO1085" s="269" t="s">
        <v>5113</v>
      </c>
      <c r="BP1085" s="269" t="s">
        <v>848</v>
      </c>
      <c r="BQ1085" s="269" t="s">
        <v>601</v>
      </c>
      <c r="BR1085" s="269" t="s">
        <v>849</v>
      </c>
      <c r="BS1085" s="269" t="s">
        <v>850</v>
      </c>
      <c r="BT1085" s="269" t="s">
        <v>848</v>
      </c>
      <c r="BU1085" s="269" t="s">
        <v>1679</v>
      </c>
      <c r="BV1085" s="269" t="s">
        <v>1680</v>
      </c>
    </row>
    <row r="1086" spans="59:74" x14ac:dyDescent="0.25">
      <c r="BG1086" s="84">
        <v>974</v>
      </c>
      <c r="BH1086" s="269" t="s">
        <v>203</v>
      </c>
      <c r="BI1086" s="268" t="s">
        <v>4594</v>
      </c>
      <c r="BJ1086" s="257" t="s">
        <v>4</v>
      </c>
      <c r="BK1086" s="269" t="s">
        <v>129</v>
      </c>
      <c r="BL1086" s="269" t="s">
        <v>102</v>
      </c>
      <c r="BM1086" s="270" t="s">
        <v>5114</v>
      </c>
      <c r="BN1086" s="269" t="s">
        <v>5115</v>
      </c>
      <c r="BO1086" s="269" t="s">
        <v>5116</v>
      </c>
      <c r="BP1086" s="269" t="s">
        <v>848</v>
      </c>
      <c r="BQ1086" s="269" t="s">
        <v>601</v>
      </c>
      <c r="BR1086" s="269" t="s">
        <v>849</v>
      </c>
      <c r="BS1086" s="269" t="s">
        <v>850</v>
      </c>
      <c r="BT1086" s="269" t="s">
        <v>848</v>
      </c>
      <c r="BU1086" s="269" t="s">
        <v>1679</v>
      </c>
      <c r="BV1086" s="269" t="s">
        <v>1680</v>
      </c>
    </row>
    <row r="1087" spans="59:74" x14ac:dyDescent="0.25">
      <c r="BG1087" s="84">
        <v>975</v>
      </c>
      <c r="BH1087" s="269" t="s">
        <v>203</v>
      </c>
      <c r="BI1087" s="268" t="s">
        <v>4594</v>
      </c>
      <c r="BJ1087" s="257" t="s">
        <v>4</v>
      </c>
      <c r="BK1087" s="269" t="s">
        <v>129</v>
      </c>
      <c r="BL1087" s="269" t="s">
        <v>102</v>
      </c>
      <c r="BM1087" s="270" t="s">
        <v>5117</v>
      </c>
      <c r="BN1087" s="269" t="s">
        <v>5118</v>
      </c>
      <c r="BO1087" s="269" t="s">
        <v>5119</v>
      </c>
      <c r="BP1087" s="269" t="s">
        <v>848</v>
      </c>
      <c r="BQ1087" s="269" t="s">
        <v>601</v>
      </c>
      <c r="BR1087" s="269" t="s">
        <v>849</v>
      </c>
      <c r="BS1087" s="269" t="s">
        <v>850</v>
      </c>
      <c r="BT1087" s="269" t="s">
        <v>848</v>
      </c>
      <c r="BU1087" s="269" t="s">
        <v>1679</v>
      </c>
      <c r="BV1087" s="269" t="s">
        <v>1680</v>
      </c>
    </row>
    <row r="1088" spans="59:74" x14ac:dyDescent="0.25">
      <c r="BG1088" s="84">
        <v>976</v>
      </c>
      <c r="BH1088" s="269" t="s">
        <v>203</v>
      </c>
      <c r="BI1088" s="268" t="s">
        <v>4594</v>
      </c>
      <c r="BJ1088" s="257" t="s">
        <v>4</v>
      </c>
      <c r="BK1088" s="269" t="s">
        <v>129</v>
      </c>
      <c r="BL1088" s="269" t="s">
        <v>102</v>
      </c>
      <c r="BM1088" s="270" t="s">
        <v>5120</v>
      </c>
      <c r="BN1088" s="269" t="s">
        <v>5121</v>
      </c>
      <c r="BO1088" s="269" t="s">
        <v>5122</v>
      </c>
      <c r="BP1088" s="269" t="s">
        <v>848</v>
      </c>
      <c r="BQ1088" s="269" t="s">
        <v>601</v>
      </c>
      <c r="BR1088" s="269" t="s">
        <v>849</v>
      </c>
      <c r="BS1088" s="269" t="s">
        <v>850</v>
      </c>
      <c r="BT1088" s="269" t="s">
        <v>848</v>
      </c>
      <c r="BU1088" s="269" t="s">
        <v>1679</v>
      </c>
      <c r="BV1088" s="269" t="s">
        <v>1680</v>
      </c>
    </row>
    <row r="1089" spans="59:74" x14ac:dyDescent="0.25">
      <c r="BG1089" s="84">
        <v>977</v>
      </c>
      <c r="BH1089" s="269" t="s">
        <v>203</v>
      </c>
      <c r="BI1089" s="268" t="s">
        <v>4594</v>
      </c>
      <c r="BJ1089" s="257" t="s">
        <v>4</v>
      </c>
      <c r="BK1089" s="269" t="s">
        <v>129</v>
      </c>
      <c r="BL1089" s="269" t="s">
        <v>102</v>
      </c>
      <c r="BM1089" s="270" t="s">
        <v>5123</v>
      </c>
      <c r="BN1089" s="269" t="s">
        <v>5124</v>
      </c>
      <c r="BO1089" s="269" t="s">
        <v>5125</v>
      </c>
      <c r="BP1089" s="269" t="s">
        <v>848</v>
      </c>
      <c r="BQ1089" s="269" t="s">
        <v>601</v>
      </c>
      <c r="BR1089" s="269" t="s">
        <v>849</v>
      </c>
      <c r="BS1089" s="269" t="s">
        <v>850</v>
      </c>
      <c r="BT1089" s="269" t="s">
        <v>848</v>
      </c>
      <c r="BU1089" s="269" t="s">
        <v>1679</v>
      </c>
      <c r="BV1089" s="269" t="s">
        <v>1680</v>
      </c>
    </row>
    <row r="1090" spans="59:74" x14ac:dyDescent="0.25">
      <c r="BG1090" s="84">
        <v>978</v>
      </c>
      <c r="BH1090" s="269" t="s">
        <v>203</v>
      </c>
      <c r="BI1090" s="268" t="s">
        <v>4594</v>
      </c>
      <c r="BJ1090" s="257" t="s">
        <v>4</v>
      </c>
      <c r="BK1090" s="269" t="s">
        <v>129</v>
      </c>
      <c r="BL1090" s="269" t="s">
        <v>102</v>
      </c>
      <c r="BM1090" s="270" t="s">
        <v>5126</v>
      </c>
      <c r="BN1090" s="269" t="s">
        <v>5127</v>
      </c>
      <c r="BO1090" s="269" t="s">
        <v>5128</v>
      </c>
      <c r="BP1090" s="269" t="s">
        <v>848</v>
      </c>
      <c r="BQ1090" s="269" t="s">
        <v>601</v>
      </c>
      <c r="BR1090" s="269" t="s">
        <v>849</v>
      </c>
      <c r="BS1090" s="269" t="s">
        <v>850</v>
      </c>
      <c r="BT1090" s="269" t="s">
        <v>848</v>
      </c>
      <c r="BU1090" s="269" t="s">
        <v>1679</v>
      </c>
      <c r="BV1090" s="269" t="s">
        <v>1680</v>
      </c>
    </row>
    <row r="1091" spans="59:74" x14ac:dyDescent="0.25">
      <c r="BG1091" s="84">
        <v>979</v>
      </c>
      <c r="BH1091" s="269" t="s">
        <v>203</v>
      </c>
      <c r="BI1091" s="268" t="s">
        <v>4594</v>
      </c>
      <c r="BJ1091" s="257" t="s">
        <v>4</v>
      </c>
      <c r="BK1091" s="269" t="s">
        <v>129</v>
      </c>
      <c r="BL1091" s="269" t="s">
        <v>102</v>
      </c>
      <c r="BM1091" s="270" t="s">
        <v>5129</v>
      </c>
      <c r="BN1091" s="269" t="s">
        <v>5130</v>
      </c>
      <c r="BO1091" s="269" t="s">
        <v>5131</v>
      </c>
      <c r="BP1091" s="269" t="s">
        <v>848</v>
      </c>
      <c r="BQ1091" s="269" t="s">
        <v>601</v>
      </c>
      <c r="BR1091" s="269" t="s">
        <v>849</v>
      </c>
      <c r="BS1091" s="269" t="s">
        <v>850</v>
      </c>
      <c r="BT1091" s="269" t="s">
        <v>848</v>
      </c>
      <c r="BU1091" s="269" t="s">
        <v>1679</v>
      </c>
      <c r="BV1091" s="269" t="s">
        <v>1680</v>
      </c>
    </row>
    <row r="1092" spans="59:74" x14ac:dyDescent="0.25">
      <c r="BG1092" s="84">
        <v>980</v>
      </c>
      <c r="BH1092" s="269" t="s">
        <v>203</v>
      </c>
      <c r="BI1092" s="268" t="s">
        <v>4594</v>
      </c>
      <c r="BJ1092" s="257" t="s">
        <v>4</v>
      </c>
      <c r="BK1092" s="269" t="s">
        <v>129</v>
      </c>
      <c r="BL1092" s="269" t="s">
        <v>102</v>
      </c>
      <c r="BM1092" s="270" t="s">
        <v>5132</v>
      </c>
      <c r="BN1092" s="269" t="s">
        <v>5133</v>
      </c>
      <c r="BO1092" s="269" t="s">
        <v>5134</v>
      </c>
      <c r="BP1092" s="269" t="s">
        <v>848</v>
      </c>
      <c r="BQ1092" s="269" t="s">
        <v>601</v>
      </c>
      <c r="BR1092" s="269" t="s">
        <v>849</v>
      </c>
      <c r="BS1092" s="269" t="s">
        <v>850</v>
      </c>
      <c r="BT1092" s="269" t="s">
        <v>848</v>
      </c>
      <c r="BU1092" s="269" t="s">
        <v>1679</v>
      </c>
      <c r="BV1092" s="269" t="s">
        <v>1680</v>
      </c>
    </row>
    <row r="1093" spans="59:74" x14ac:dyDescent="0.25">
      <c r="BG1093" s="84">
        <v>981</v>
      </c>
      <c r="BH1093" s="269" t="s">
        <v>203</v>
      </c>
      <c r="BI1093" s="268" t="s">
        <v>4594</v>
      </c>
      <c r="BJ1093" s="257" t="s">
        <v>1</v>
      </c>
      <c r="BK1093" s="269" t="s">
        <v>27</v>
      </c>
      <c r="BL1093" s="269" t="s">
        <v>102</v>
      </c>
      <c r="BM1093" s="270" t="s">
        <v>5135</v>
      </c>
      <c r="BN1093" s="269" t="s">
        <v>5136</v>
      </c>
      <c r="BO1093" s="269" t="s">
        <v>5137</v>
      </c>
      <c r="BP1093" s="269" t="s">
        <v>851</v>
      </c>
      <c r="BQ1093" s="269" t="s">
        <v>648</v>
      </c>
      <c r="BR1093" s="269" t="s">
        <v>852</v>
      </c>
      <c r="BS1093" s="269" t="s">
        <v>853</v>
      </c>
      <c r="BT1093" s="269" t="s">
        <v>851</v>
      </c>
      <c r="BU1093" s="269" t="s">
        <v>1681</v>
      </c>
      <c r="BV1093" s="269" t="s">
        <v>1682</v>
      </c>
    </row>
    <row r="1094" spans="59:74" x14ac:dyDescent="0.25">
      <c r="BG1094" s="84">
        <v>982</v>
      </c>
      <c r="BH1094" s="269" t="s">
        <v>203</v>
      </c>
      <c r="BI1094" s="268" t="s">
        <v>4594</v>
      </c>
      <c r="BJ1094" s="257" t="s">
        <v>1</v>
      </c>
      <c r="BK1094" s="269" t="s">
        <v>27</v>
      </c>
      <c r="BL1094" s="269" t="s">
        <v>102</v>
      </c>
      <c r="BM1094" s="270" t="s">
        <v>5138</v>
      </c>
      <c r="BN1094" s="269" t="s">
        <v>5139</v>
      </c>
      <c r="BO1094" s="269" t="s">
        <v>5140</v>
      </c>
      <c r="BP1094" s="269" t="s">
        <v>851</v>
      </c>
      <c r="BQ1094" s="269" t="s">
        <v>648</v>
      </c>
      <c r="BR1094" s="269" t="s">
        <v>852</v>
      </c>
      <c r="BS1094" s="269" t="s">
        <v>853</v>
      </c>
      <c r="BT1094" s="269" t="s">
        <v>851</v>
      </c>
      <c r="BU1094" s="269" t="s">
        <v>1681</v>
      </c>
      <c r="BV1094" s="269" t="s">
        <v>1682</v>
      </c>
    </row>
    <row r="1095" spans="59:74" x14ac:dyDescent="0.25">
      <c r="BG1095" s="84">
        <v>983</v>
      </c>
      <c r="BH1095" s="269" t="s">
        <v>203</v>
      </c>
      <c r="BI1095" s="268" t="s">
        <v>4594</v>
      </c>
      <c r="BJ1095" s="257" t="s">
        <v>1</v>
      </c>
      <c r="BK1095" s="269" t="s">
        <v>27</v>
      </c>
      <c r="BL1095" s="269" t="s">
        <v>102</v>
      </c>
      <c r="BM1095" s="270" t="s">
        <v>5141</v>
      </c>
      <c r="BN1095" s="269" t="s">
        <v>5142</v>
      </c>
      <c r="BO1095" s="269" t="s">
        <v>5143</v>
      </c>
      <c r="BP1095" s="269" t="s">
        <v>851</v>
      </c>
      <c r="BQ1095" s="269" t="s">
        <v>648</v>
      </c>
      <c r="BR1095" s="269" t="s">
        <v>852</v>
      </c>
      <c r="BS1095" s="269" t="s">
        <v>853</v>
      </c>
      <c r="BT1095" s="269" t="s">
        <v>851</v>
      </c>
      <c r="BU1095" s="269" t="s">
        <v>1681</v>
      </c>
      <c r="BV1095" s="269" t="s">
        <v>1682</v>
      </c>
    </row>
    <row r="1096" spans="59:74" x14ac:dyDescent="0.25">
      <c r="BG1096" s="84">
        <v>984</v>
      </c>
      <c r="BH1096" s="269" t="s">
        <v>203</v>
      </c>
      <c r="BI1096" s="268" t="s">
        <v>4594</v>
      </c>
      <c r="BJ1096" s="257" t="s">
        <v>1</v>
      </c>
      <c r="BK1096" s="269" t="s">
        <v>27</v>
      </c>
      <c r="BL1096" s="269" t="s">
        <v>102</v>
      </c>
      <c r="BM1096" s="270" t="s">
        <v>5144</v>
      </c>
      <c r="BN1096" s="269" t="s">
        <v>5145</v>
      </c>
      <c r="BO1096" s="269" t="s">
        <v>5146</v>
      </c>
      <c r="BP1096" s="269" t="s">
        <v>851</v>
      </c>
      <c r="BQ1096" s="269" t="s">
        <v>648</v>
      </c>
      <c r="BR1096" s="269" t="s">
        <v>852</v>
      </c>
      <c r="BS1096" s="269" t="s">
        <v>853</v>
      </c>
      <c r="BT1096" s="269" t="s">
        <v>851</v>
      </c>
      <c r="BU1096" s="269" t="s">
        <v>1681</v>
      </c>
      <c r="BV1096" s="269" t="s">
        <v>1682</v>
      </c>
    </row>
    <row r="1097" spans="59:74" x14ac:dyDescent="0.25">
      <c r="BG1097" s="84">
        <v>985</v>
      </c>
      <c r="BH1097" s="269" t="s">
        <v>203</v>
      </c>
      <c r="BI1097" s="268" t="s">
        <v>4594</v>
      </c>
      <c r="BJ1097" s="257" t="s">
        <v>1</v>
      </c>
      <c r="BK1097" s="269" t="s">
        <v>27</v>
      </c>
      <c r="BL1097" s="269" t="s">
        <v>102</v>
      </c>
      <c r="BM1097" s="270" t="s">
        <v>5147</v>
      </c>
      <c r="BN1097" s="269" t="s">
        <v>5148</v>
      </c>
      <c r="BO1097" s="269" t="s">
        <v>5149</v>
      </c>
      <c r="BP1097" s="269" t="s">
        <v>851</v>
      </c>
      <c r="BQ1097" s="269" t="s">
        <v>648</v>
      </c>
      <c r="BR1097" s="269" t="s">
        <v>852</v>
      </c>
      <c r="BS1097" s="269" t="s">
        <v>853</v>
      </c>
      <c r="BT1097" s="269" t="s">
        <v>851</v>
      </c>
      <c r="BU1097" s="269" t="s">
        <v>1681</v>
      </c>
      <c r="BV1097" s="269" t="s">
        <v>1682</v>
      </c>
    </row>
    <row r="1098" spans="59:74" x14ac:dyDescent="0.25">
      <c r="BG1098" s="84">
        <v>986</v>
      </c>
      <c r="BH1098" s="269" t="s">
        <v>203</v>
      </c>
      <c r="BI1098" s="268" t="s">
        <v>4594</v>
      </c>
      <c r="BJ1098" s="257" t="s">
        <v>1</v>
      </c>
      <c r="BK1098" s="269" t="s">
        <v>27</v>
      </c>
      <c r="BL1098" s="269" t="s">
        <v>102</v>
      </c>
      <c r="BM1098" s="270" t="s">
        <v>5150</v>
      </c>
      <c r="BN1098" s="269" t="s">
        <v>5151</v>
      </c>
      <c r="BO1098" s="269" t="s">
        <v>5152</v>
      </c>
      <c r="BP1098" s="269" t="s">
        <v>851</v>
      </c>
      <c r="BQ1098" s="269" t="s">
        <v>648</v>
      </c>
      <c r="BR1098" s="269" t="s">
        <v>852</v>
      </c>
      <c r="BS1098" s="269" t="s">
        <v>853</v>
      </c>
      <c r="BT1098" s="269" t="s">
        <v>851</v>
      </c>
      <c r="BU1098" s="269" t="s">
        <v>1681</v>
      </c>
      <c r="BV1098" s="269" t="s">
        <v>1682</v>
      </c>
    </row>
    <row r="1099" spans="59:74" x14ac:dyDescent="0.25">
      <c r="BG1099" s="84">
        <v>987</v>
      </c>
      <c r="BH1099" s="269" t="s">
        <v>203</v>
      </c>
      <c r="BI1099" s="268" t="s">
        <v>4594</v>
      </c>
      <c r="BJ1099" s="257" t="s">
        <v>1</v>
      </c>
      <c r="BK1099" s="269" t="s">
        <v>27</v>
      </c>
      <c r="BL1099" s="269" t="s">
        <v>102</v>
      </c>
      <c r="BM1099" s="270" t="s">
        <v>5153</v>
      </c>
      <c r="BN1099" s="269" t="s">
        <v>5154</v>
      </c>
      <c r="BO1099" s="269" t="s">
        <v>5155</v>
      </c>
      <c r="BP1099" s="269" t="s">
        <v>851</v>
      </c>
      <c r="BQ1099" s="269" t="s">
        <v>648</v>
      </c>
      <c r="BR1099" s="269" t="s">
        <v>852</v>
      </c>
      <c r="BS1099" s="269" t="s">
        <v>853</v>
      </c>
      <c r="BT1099" s="269" t="s">
        <v>851</v>
      </c>
      <c r="BU1099" s="269" t="s">
        <v>1681</v>
      </c>
      <c r="BV1099" s="269" t="s">
        <v>1682</v>
      </c>
    </row>
    <row r="1100" spans="59:74" x14ac:dyDescent="0.25">
      <c r="BG1100" s="84">
        <v>988</v>
      </c>
      <c r="BH1100" s="269" t="s">
        <v>203</v>
      </c>
      <c r="BI1100" s="268" t="s">
        <v>4594</v>
      </c>
      <c r="BJ1100" s="257" t="s">
        <v>1</v>
      </c>
      <c r="BK1100" s="269" t="s">
        <v>27</v>
      </c>
      <c r="BL1100" s="269" t="s">
        <v>102</v>
      </c>
      <c r="BM1100" s="270" t="s">
        <v>5156</v>
      </c>
      <c r="BN1100" s="269" t="s">
        <v>5157</v>
      </c>
      <c r="BO1100" s="269" t="s">
        <v>5158</v>
      </c>
      <c r="BP1100" s="269" t="s">
        <v>851</v>
      </c>
      <c r="BQ1100" s="269" t="s">
        <v>648</v>
      </c>
      <c r="BR1100" s="269" t="s">
        <v>852</v>
      </c>
      <c r="BS1100" s="269" t="s">
        <v>853</v>
      </c>
      <c r="BT1100" s="269" t="s">
        <v>851</v>
      </c>
      <c r="BU1100" s="269" t="s">
        <v>1681</v>
      </c>
      <c r="BV1100" s="269" t="s">
        <v>1682</v>
      </c>
    </row>
    <row r="1101" spans="59:74" x14ac:dyDescent="0.25">
      <c r="BG1101" s="84">
        <v>989</v>
      </c>
      <c r="BH1101" s="269" t="s">
        <v>203</v>
      </c>
      <c r="BI1101" s="268" t="s">
        <v>4594</v>
      </c>
      <c r="BJ1101" s="257" t="s">
        <v>1</v>
      </c>
      <c r="BK1101" s="269" t="s">
        <v>27</v>
      </c>
      <c r="BL1101" s="269" t="s">
        <v>102</v>
      </c>
      <c r="BM1101" s="270" t="s">
        <v>5159</v>
      </c>
      <c r="BN1101" s="269" t="s">
        <v>5160</v>
      </c>
      <c r="BO1101" s="269" t="s">
        <v>5161</v>
      </c>
      <c r="BP1101" s="269" t="s">
        <v>851</v>
      </c>
      <c r="BQ1101" s="269" t="s">
        <v>648</v>
      </c>
      <c r="BR1101" s="269" t="s">
        <v>852</v>
      </c>
      <c r="BS1101" s="269" t="s">
        <v>853</v>
      </c>
      <c r="BT1101" s="269" t="s">
        <v>851</v>
      </c>
      <c r="BU1101" s="269" t="s">
        <v>1681</v>
      </c>
      <c r="BV1101" s="269" t="s">
        <v>1682</v>
      </c>
    </row>
    <row r="1102" spans="59:74" x14ac:dyDescent="0.25">
      <c r="BG1102" s="84">
        <v>990</v>
      </c>
      <c r="BH1102" s="269" t="s">
        <v>203</v>
      </c>
      <c r="BI1102" s="268" t="s">
        <v>4594</v>
      </c>
      <c r="BJ1102" s="257" t="s">
        <v>1</v>
      </c>
      <c r="BK1102" s="269" t="s">
        <v>27</v>
      </c>
      <c r="BL1102" s="269" t="s">
        <v>102</v>
      </c>
      <c r="BM1102" s="270" t="s">
        <v>5162</v>
      </c>
      <c r="BN1102" s="269" t="s">
        <v>5163</v>
      </c>
      <c r="BO1102" s="269" t="s">
        <v>5164</v>
      </c>
      <c r="BP1102" s="269" t="s">
        <v>851</v>
      </c>
      <c r="BQ1102" s="269" t="s">
        <v>648</v>
      </c>
      <c r="BR1102" s="269" t="s">
        <v>852</v>
      </c>
      <c r="BS1102" s="269" t="s">
        <v>853</v>
      </c>
      <c r="BT1102" s="269" t="s">
        <v>851</v>
      </c>
      <c r="BU1102" s="269" t="s">
        <v>1681</v>
      </c>
      <c r="BV1102" s="269" t="s">
        <v>1682</v>
      </c>
    </row>
    <row r="1103" spans="59:74" x14ac:dyDescent="0.25">
      <c r="BG1103" s="84">
        <v>991</v>
      </c>
      <c r="BH1103" s="269" t="s">
        <v>203</v>
      </c>
      <c r="BI1103" s="268" t="s">
        <v>4594</v>
      </c>
      <c r="BJ1103" s="257" t="s">
        <v>4</v>
      </c>
      <c r="BK1103" s="269" t="s">
        <v>27</v>
      </c>
      <c r="BL1103" s="269" t="s">
        <v>102</v>
      </c>
      <c r="BM1103" s="270" t="s">
        <v>5165</v>
      </c>
      <c r="BN1103" s="269" t="s">
        <v>5166</v>
      </c>
      <c r="BO1103" s="269" t="s">
        <v>5167</v>
      </c>
      <c r="BP1103" s="269" t="s">
        <v>851</v>
      </c>
      <c r="BQ1103" s="269" t="s">
        <v>648</v>
      </c>
      <c r="BR1103" s="269" t="s">
        <v>852</v>
      </c>
      <c r="BS1103" s="269" t="s">
        <v>853</v>
      </c>
      <c r="BT1103" s="269" t="s">
        <v>851</v>
      </c>
      <c r="BU1103" s="269" t="s">
        <v>1681</v>
      </c>
      <c r="BV1103" s="269" t="s">
        <v>1682</v>
      </c>
    </row>
    <row r="1104" spans="59:74" x14ac:dyDescent="0.25">
      <c r="BG1104" s="84">
        <v>992</v>
      </c>
      <c r="BH1104" s="269" t="s">
        <v>203</v>
      </c>
      <c r="BI1104" s="268" t="s">
        <v>4594</v>
      </c>
      <c r="BJ1104" s="257" t="s">
        <v>4</v>
      </c>
      <c r="BK1104" s="269" t="s">
        <v>27</v>
      </c>
      <c r="BL1104" s="269" t="s">
        <v>102</v>
      </c>
      <c r="BM1104" s="270" t="s">
        <v>5168</v>
      </c>
      <c r="BN1104" s="269" t="s">
        <v>5169</v>
      </c>
      <c r="BO1104" s="269" t="s">
        <v>5170</v>
      </c>
      <c r="BP1104" s="269" t="s">
        <v>851</v>
      </c>
      <c r="BQ1104" s="269" t="s">
        <v>648</v>
      </c>
      <c r="BR1104" s="269" t="s">
        <v>852</v>
      </c>
      <c r="BS1104" s="269" t="s">
        <v>853</v>
      </c>
      <c r="BT1104" s="269" t="s">
        <v>851</v>
      </c>
      <c r="BU1104" s="269" t="s">
        <v>1681</v>
      </c>
      <c r="BV1104" s="269" t="s">
        <v>1682</v>
      </c>
    </row>
    <row r="1105" spans="59:74" x14ac:dyDescent="0.25">
      <c r="BG1105" s="84">
        <v>993</v>
      </c>
      <c r="BH1105" s="269" t="s">
        <v>203</v>
      </c>
      <c r="BI1105" s="268" t="s">
        <v>4594</v>
      </c>
      <c r="BJ1105" s="257" t="s">
        <v>4</v>
      </c>
      <c r="BK1105" s="269" t="s">
        <v>27</v>
      </c>
      <c r="BL1105" s="269" t="s">
        <v>102</v>
      </c>
      <c r="BM1105" s="270" t="s">
        <v>5171</v>
      </c>
      <c r="BN1105" s="269" t="s">
        <v>5172</v>
      </c>
      <c r="BO1105" s="269" t="s">
        <v>5173</v>
      </c>
      <c r="BP1105" s="269" t="s">
        <v>851</v>
      </c>
      <c r="BQ1105" s="269" t="s">
        <v>648</v>
      </c>
      <c r="BR1105" s="269" t="s">
        <v>852</v>
      </c>
      <c r="BS1105" s="269" t="s">
        <v>853</v>
      </c>
      <c r="BT1105" s="269" t="s">
        <v>851</v>
      </c>
      <c r="BU1105" s="269" t="s">
        <v>1681</v>
      </c>
      <c r="BV1105" s="269" t="s">
        <v>1682</v>
      </c>
    </row>
    <row r="1106" spans="59:74" x14ac:dyDescent="0.25">
      <c r="BG1106" s="84">
        <v>994</v>
      </c>
      <c r="BH1106" s="269" t="s">
        <v>203</v>
      </c>
      <c r="BI1106" s="268" t="s">
        <v>4594</v>
      </c>
      <c r="BJ1106" s="257" t="s">
        <v>4</v>
      </c>
      <c r="BK1106" s="269" t="s">
        <v>27</v>
      </c>
      <c r="BL1106" s="269" t="s">
        <v>102</v>
      </c>
      <c r="BM1106" s="270" t="s">
        <v>5174</v>
      </c>
      <c r="BN1106" s="269" t="s">
        <v>5175</v>
      </c>
      <c r="BO1106" s="269" t="s">
        <v>5176</v>
      </c>
      <c r="BP1106" s="269" t="s">
        <v>851</v>
      </c>
      <c r="BQ1106" s="269" t="s">
        <v>648</v>
      </c>
      <c r="BR1106" s="269" t="s">
        <v>852</v>
      </c>
      <c r="BS1106" s="269" t="s">
        <v>853</v>
      </c>
      <c r="BT1106" s="269" t="s">
        <v>851</v>
      </c>
      <c r="BU1106" s="269" t="s">
        <v>1681</v>
      </c>
      <c r="BV1106" s="269" t="s">
        <v>1682</v>
      </c>
    </row>
    <row r="1107" spans="59:74" x14ac:dyDescent="0.25">
      <c r="BG1107" s="84">
        <v>995</v>
      </c>
      <c r="BH1107" s="269" t="s">
        <v>203</v>
      </c>
      <c r="BI1107" s="268" t="s">
        <v>4594</v>
      </c>
      <c r="BJ1107" s="257" t="s">
        <v>4</v>
      </c>
      <c r="BK1107" s="269" t="s">
        <v>27</v>
      </c>
      <c r="BL1107" s="269" t="s">
        <v>102</v>
      </c>
      <c r="BM1107" s="270" t="s">
        <v>5177</v>
      </c>
      <c r="BN1107" s="269" t="s">
        <v>5178</v>
      </c>
      <c r="BO1107" s="269" t="s">
        <v>5179</v>
      </c>
      <c r="BP1107" s="269" t="s">
        <v>851</v>
      </c>
      <c r="BQ1107" s="269" t="s">
        <v>648</v>
      </c>
      <c r="BR1107" s="269" t="s">
        <v>852</v>
      </c>
      <c r="BS1107" s="269" t="s">
        <v>853</v>
      </c>
      <c r="BT1107" s="269" t="s">
        <v>851</v>
      </c>
      <c r="BU1107" s="269" t="s">
        <v>1681</v>
      </c>
      <c r="BV1107" s="269" t="s">
        <v>1682</v>
      </c>
    </row>
    <row r="1108" spans="59:74" x14ac:dyDescent="0.25">
      <c r="BG1108" s="84">
        <v>996</v>
      </c>
      <c r="BH1108" s="269" t="s">
        <v>203</v>
      </c>
      <c r="BI1108" s="268" t="s">
        <v>4594</v>
      </c>
      <c r="BJ1108" s="257" t="s">
        <v>4</v>
      </c>
      <c r="BK1108" s="269" t="s">
        <v>27</v>
      </c>
      <c r="BL1108" s="269" t="s">
        <v>102</v>
      </c>
      <c r="BM1108" s="270" t="s">
        <v>5180</v>
      </c>
      <c r="BN1108" s="269" t="s">
        <v>5181</v>
      </c>
      <c r="BO1108" s="269" t="s">
        <v>5182</v>
      </c>
      <c r="BP1108" s="269" t="s">
        <v>851</v>
      </c>
      <c r="BQ1108" s="269" t="s">
        <v>648</v>
      </c>
      <c r="BR1108" s="269" t="s">
        <v>852</v>
      </c>
      <c r="BS1108" s="269" t="s">
        <v>853</v>
      </c>
      <c r="BT1108" s="269" t="s">
        <v>851</v>
      </c>
      <c r="BU1108" s="269" t="s">
        <v>1681</v>
      </c>
      <c r="BV1108" s="269" t="s">
        <v>1682</v>
      </c>
    </row>
    <row r="1109" spans="59:74" x14ac:dyDescent="0.25">
      <c r="BG1109" s="84">
        <v>997</v>
      </c>
      <c r="BH1109" s="269" t="s">
        <v>203</v>
      </c>
      <c r="BI1109" s="268" t="s">
        <v>4594</v>
      </c>
      <c r="BJ1109" s="257" t="s">
        <v>4</v>
      </c>
      <c r="BK1109" s="269" t="s">
        <v>27</v>
      </c>
      <c r="BL1109" s="269" t="s">
        <v>102</v>
      </c>
      <c r="BM1109" s="270" t="s">
        <v>5183</v>
      </c>
      <c r="BN1109" s="269" t="s">
        <v>5184</v>
      </c>
      <c r="BO1109" s="269" t="s">
        <v>5185</v>
      </c>
      <c r="BP1109" s="269" t="s">
        <v>851</v>
      </c>
      <c r="BQ1109" s="269" t="s">
        <v>648</v>
      </c>
      <c r="BR1109" s="269" t="s">
        <v>852</v>
      </c>
      <c r="BS1109" s="269" t="s">
        <v>853</v>
      </c>
      <c r="BT1109" s="269" t="s">
        <v>851</v>
      </c>
      <c r="BU1109" s="269" t="s">
        <v>1681</v>
      </c>
      <c r="BV1109" s="269" t="s">
        <v>1682</v>
      </c>
    </row>
    <row r="1110" spans="59:74" x14ac:dyDescent="0.25">
      <c r="BG1110" s="84">
        <v>998</v>
      </c>
      <c r="BH1110" s="269" t="s">
        <v>203</v>
      </c>
      <c r="BI1110" s="268" t="s">
        <v>4594</v>
      </c>
      <c r="BJ1110" s="257" t="s">
        <v>4</v>
      </c>
      <c r="BK1110" s="269" t="s">
        <v>27</v>
      </c>
      <c r="BL1110" s="269" t="s">
        <v>102</v>
      </c>
      <c r="BM1110" s="270" t="s">
        <v>5186</v>
      </c>
      <c r="BN1110" s="269" t="s">
        <v>5187</v>
      </c>
      <c r="BO1110" s="269" t="s">
        <v>5188</v>
      </c>
      <c r="BP1110" s="269" t="s">
        <v>851</v>
      </c>
      <c r="BQ1110" s="269" t="s">
        <v>648</v>
      </c>
      <c r="BR1110" s="269" t="s">
        <v>852</v>
      </c>
      <c r="BS1110" s="269" t="s">
        <v>853</v>
      </c>
      <c r="BT1110" s="269" t="s">
        <v>851</v>
      </c>
      <c r="BU1110" s="269" t="s">
        <v>1681</v>
      </c>
      <c r="BV1110" s="269" t="s">
        <v>1682</v>
      </c>
    </row>
    <row r="1111" spans="59:74" x14ac:dyDescent="0.25">
      <c r="BG1111" s="84">
        <v>999</v>
      </c>
      <c r="BH1111" s="269" t="s">
        <v>203</v>
      </c>
      <c r="BI1111" s="268" t="s">
        <v>4594</v>
      </c>
      <c r="BJ1111" s="257" t="s">
        <v>4</v>
      </c>
      <c r="BK1111" s="269" t="s">
        <v>27</v>
      </c>
      <c r="BL1111" s="269" t="s">
        <v>102</v>
      </c>
      <c r="BM1111" s="270" t="s">
        <v>5189</v>
      </c>
      <c r="BN1111" s="269" t="s">
        <v>5190</v>
      </c>
      <c r="BO1111" s="269" t="s">
        <v>5191</v>
      </c>
      <c r="BP1111" s="269" t="s">
        <v>851</v>
      </c>
      <c r="BQ1111" s="269" t="s">
        <v>648</v>
      </c>
      <c r="BR1111" s="269" t="s">
        <v>852</v>
      </c>
      <c r="BS1111" s="269" t="s">
        <v>853</v>
      </c>
      <c r="BT1111" s="269" t="s">
        <v>851</v>
      </c>
      <c r="BU1111" s="269" t="s">
        <v>1681</v>
      </c>
      <c r="BV1111" s="269" t="s">
        <v>1682</v>
      </c>
    </row>
    <row r="1112" spans="59:74" x14ac:dyDescent="0.25">
      <c r="BG1112" s="84">
        <v>1000</v>
      </c>
      <c r="BH1112" s="269" t="s">
        <v>203</v>
      </c>
      <c r="BI1112" s="268" t="s">
        <v>4594</v>
      </c>
      <c r="BJ1112" s="257" t="s">
        <v>4</v>
      </c>
      <c r="BK1112" s="269" t="s">
        <v>27</v>
      </c>
      <c r="BL1112" s="269" t="s">
        <v>102</v>
      </c>
      <c r="BM1112" s="270" t="s">
        <v>5192</v>
      </c>
      <c r="BN1112" s="269" t="s">
        <v>5193</v>
      </c>
      <c r="BO1112" s="269" t="s">
        <v>5194</v>
      </c>
      <c r="BP1112" s="269" t="s">
        <v>851</v>
      </c>
      <c r="BQ1112" s="269" t="s">
        <v>648</v>
      </c>
      <c r="BR1112" s="269" t="s">
        <v>852</v>
      </c>
      <c r="BS1112" s="269" t="s">
        <v>853</v>
      </c>
      <c r="BT1112" s="269" t="s">
        <v>851</v>
      </c>
      <c r="BU1112" s="269" t="s">
        <v>1681</v>
      </c>
      <c r="BV1112" s="269" t="s">
        <v>1682</v>
      </c>
    </row>
    <row r="1113" spans="59:74" x14ac:dyDescent="0.25">
      <c r="BG1113" s="84">
        <v>1001</v>
      </c>
      <c r="BH1113" s="269" t="s">
        <v>203</v>
      </c>
      <c r="BI1113" s="268" t="s">
        <v>4594</v>
      </c>
      <c r="BJ1113" s="257" t="s">
        <v>1</v>
      </c>
      <c r="BK1113" s="269" t="s">
        <v>31</v>
      </c>
      <c r="BL1113" s="269" t="s">
        <v>130</v>
      </c>
      <c r="BM1113" s="270" t="s">
        <v>5195</v>
      </c>
      <c r="BN1113" s="269" t="s">
        <v>5196</v>
      </c>
      <c r="BO1113" s="269" t="s">
        <v>5197</v>
      </c>
      <c r="BP1113" s="269" t="s">
        <v>854</v>
      </c>
      <c r="BQ1113" s="269" t="s">
        <v>687</v>
      </c>
      <c r="BR1113" s="269" t="s">
        <v>855</v>
      </c>
      <c r="BS1113" s="269" t="s">
        <v>856</v>
      </c>
      <c r="BT1113" s="269" t="s">
        <v>854</v>
      </c>
      <c r="BU1113" s="269" t="s">
        <v>1683</v>
      </c>
      <c r="BV1113" s="269" t="s">
        <v>1684</v>
      </c>
    </row>
    <row r="1114" spans="59:74" x14ac:dyDescent="0.25">
      <c r="BG1114" s="84">
        <v>1002</v>
      </c>
      <c r="BH1114" s="269" t="s">
        <v>203</v>
      </c>
      <c r="BI1114" s="268" t="s">
        <v>4594</v>
      </c>
      <c r="BJ1114" s="257" t="s">
        <v>1</v>
      </c>
      <c r="BK1114" s="269" t="s">
        <v>31</v>
      </c>
      <c r="BL1114" s="269" t="s">
        <v>130</v>
      </c>
      <c r="BM1114" s="270" t="s">
        <v>5198</v>
      </c>
      <c r="BN1114" s="269" t="s">
        <v>5199</v>
      </c>
      <c r="BO1114" s="269" t="s">
        <v>5200</v>
      </c>
      <c r="BP1114" s="269" t="s">
        <v>854</v>
      </c>
      <c r="BQ1114" s="269" t="s">
        <v>687</v>
      </c>
      <c r="BR1114" s="269" t="s">
        <v>855</v>
      </c>
      <c r="BS1114" s="269" t="s">
        <v>856</v>
      </c>
      <c r="BT1114" s="269" t="s">
        <v>854</v>
      </c>
      <c r="BU1114" s="269" t="s">
        <v>1683</v>
      </c>
      <c r="BV1114" s="269" t="s">
        <v>1684</v>
      </c>
    </row>
    <row r="1115" spans="59:74" x14ac:dyDescent="0.25">
      <c r="BG1115" s="84">
        <v>1003</v>
      </c>
      <c r="BH1115" s="269" t="s">
        <v>203</v>
      </c>
      <c r="BI1115" s="268" t="s">
        <v>4594</v>
      </c>
      <c r="BJ1115" s="257" t="s">
        <v>1</v>
      </c>
      <c r="BK1115" s="269" t="s">
        <v>31</v>
      </c>
      <c r="BL1115" s="269" t="s">
        <v>130</v>
      </c>
      <c r="BM1115" s="270" t="s">
        <v>5201</v>
      </c>
      <c r="BN1115" s="269" t="s">
        <v>5202</v>
      </c>
      <c r="BO1115" s="269" t="s">
        <v>5203</v>
      </c>
      <c r="BP1115" s="269" t="s">
        <v>854</v>
      </c>
      <c r="BQ1115" s="269" t="s">
        <v>687</v>
      </c>
      <c r="BR1115" s="269" t="s">
        <v>855</v>
      </c>
      <c r="BS1115" s="269" t="s">
        <v>856</v>
      </c>
      <c r="BT1115" s="269" t="s">
        <v>854</v>
      </c>
      <c r="BU1115" s="269" t="s">
        <v>1683</v>
      </c>
      <c r="BV1115" s="269" t="s">
        <v>1684</v>
      </c>
    </row>
    <row r="1116" spans="59:74" x14ac:dyDescent="0.25">
      <c r="BG1116" s="84">
        <v>1004</v>
      </c>
      <c r="BH1116" s="269" t="s">
        <v>203</v>
      </c>
      <c r="BI1116" s="268" t="s">
        <v>4594</v>
      </c>
      <c r="BJ1116" s="257" t="s">
        <v>1</v>
      </c>
      <c r="BK1116" s="269" t="s">
        <v>31</v>
      </c>
      <c r="BL1116" s="269" t="s">
        <v>130</v>
      </c>
      <c r="BM1116" s="270" t="s">
        <v>5204</v>
      </c>
      <c r="BN1116" s="269" t="s">
        <v>5205</v>
      </c>
      <c r="BO1116" s="269" t="s">
        <v>5206</v>
      </c>
      <c r="BP1116" s="269" t="s">
        <v>854</v>
      </c>
      <c r="BQ1116" s="269" t="s">
        <v>687</v>
      </c>
      <c r="BR1116" s="269" t="s">
        <v>855</v>
      </c>
      <c r="BS1116" s="269" t="s">
        <v>856</v>
      </c>
      <c r="BT1116" s="269" t="s">
        <v>854</v>
      </c>
      <c r="BU1116" s="269" t="s">
        <v>1683</v>
      </c>
      <c r="BV1116" s="269" t="s">
        <v>1684</v>
      </c>
    </row>
    <row r="1117" spans="59:74" x14ac:dyDescent="0.25">
      <c r="BG1117" s="84">
        <v>1005</v>
      </c>
      <c r="BH1117" s="269" t="s">
        <v>203</v>
      </c>
      <c r="BI1117" s="268" t="s">
        <v>4594</v>
      </c>
      <c r="BJ1117" s="257" t="s">
        <v>1</v>
      </c>
      <c r="BK1117" s="269" t="s">
        <v>31</v>
      </c>
      <c r="BL1117" s="269" t="s">
        <v>130</v>
      </c>
      <c r="BM1117" s="270" t="s">
        <v>5207</v>
      </c>
      <c r="BN1117" s="269" t="s">
        <v>5208</v>
      </c>
      <c r="BO1117" s="269" t="s">
        <v>5209</v>
      </c>
      <c r="BP1117" s="269" t="s">
        <v>854</v>
      </c>
      <c r="BQ1117" s="269" t="s">
        <v>687</v>
      </c>
      <c r="BR1117" s="269" t="s">
        <v>855</v>
      </c>
      <c r="BS1117" s="269" t="s">
        <v>856</v>
      </c>
      <c r="BT1117" s="269" t="s">
        <v>854</v>
      </c>
      <c r="BU1117" s="269" t="s">
        <v>1683</v>
      </c>
      <c r="BV1117" s="269" t="s">
        <v>1684</v>
      </c>
    </row>
    <row r="1118" spans="59:74" x14ac:dyDescent="0.25">
      <c r="BG1118" s="84">
        <v>1006</v>
      </c>
      <c r="BH1118" s="269" t="s">
        <v>203</v>
      </c>
      <c r="BI1118" s="268" t="s">
        <v>4594</v>
      </c>
      <c r="BJ1118" s="257" t="s">
        <v>1</v>
      </c>
      <c r="BK1118" s="269" t="s">
        <v>31</v>
      </c>
      <c r="BL1118" s="269" t="s">
        <v>130</v>
      </c>
      <c r="BM1118" s="270" t="s">
        <v>5210</v>
      </c>
      <c r="BN1118" s="269" t="s">
        <v>5211</v>
      </c>
      <c r="BO1118" s="269" t="s">
        <v>5212</v>
      </c>
      <c r="BP1118" s="269" t="s">
        <v>854</v>
      </c>
      <c r="BQ1118" s="269" t="s">
        <v>687</v>
      </c>
      <c r="BR1118" s="269" t="s">
        <v>855</v>
      </c>
      <c r="BS1118" s="269" t="s">
        <v>856</v>
      </c>
      <c r="BT1118" s="269" t="s">
        <v>854</v>
      </c>
      <c r="BU1118" s="269" t="s">
        <v>1683</v>
      </c>
      <c r="BV1118" s="269" t="s">
        <v>1684</v>
      </c>
    </row>
    <row r="1119" spans="59:74" x14ac:dyDescent="0.25">
      <c r="BG1119" s="84">
        <v>1007</v>
      </c>
      <c r="BH1119" s="269" t="s">
        <v>203</v>
      </c>
      <c r="BI1119" s="268" t="s">
        <v>4594</v>
      </c>
      <c r="BJ1119" s="257" t="s">
        <v>1</v>
      </c>
      <c r="BK1119" s="269" t="s">
        <v>31</v>
      </c>
      <c r="BL1119" s="269" t="s">
        <v>130</v>
      </c>
      <c r="BM1119" s="270" t="s">
        <v>5213</v>
      </c>
      <c r="BN1119" s="269" t="s">
        <v>5214</v>
      </c>
      <c r="BO1119" s="269" t="s">
        <v>5215</v>
      </c>
      <c r="BP1119" s="269" t="s">
        <v>854</v>
      </c>
      <c r="BQ1119" s="269" t="s">
        <v>687</v>
      </c>
      <c r="BR1119" s="269" t="s">
        <v>855</v>
      </c>
      <c r="BS1119" s="269" t="s">
        <v>856</v>
      </c>
      <c r="BT1119" s="269" t="s">
        <v>854</v>
      </c>
      <c r="BU1119" s="269" t="s">
        <v>1683</v>
      </c>
      <c r="BV1119" s="269" t="s">
        <v>1684</v>
      </c>
    </row>
    <row r="1120" spans="59:74" x14ac:dyDescent="0.25">
      <c r="BG1120" s="84">
        <v>1008</v>
      </c>
      <c r="BH1120" s="269" t="s">
        <v>203</v>
      </c>
      <c r="BI1120" s="268" t="s">
        <v>4594</v>
      </c>
      <c r="BJ1120" s="257" t="s">
        <v>1</v>
      </c>
      <c r="BK1120" s="269" t="s">
        <v>31</v>
      </c>
      <c r="BL1120" s="269" t="s">
        <v>130</v>
      </c>
      <c r="BM1120" s="270" t="s">
        <v>5216</v>
      </c>
      <c r="BN1120" s="269" t="s">
        <v>5217</v>
      </c>
      <c r="BO1120" s="269" t="s">
        <v>5218</v>
      </c>
      <c r="BP1120" s="269" t="s">
        <v>854</v>
      </c>
      <c r="BQ1120" s="269" t="s">
        <v>687</v>
      </c>
      <c r="BR1120" s="269" t="s">
        <v>855</v>
      </c>
      <c r="BS1120" s="269" t="s">
        <v>856</v>
      </c>
      <c r="BT1120" s="269" t="s">
        <v>854</v>
      </c>
      <c r="BU1120" s="269" t="s">
        <v>1683</v>
      </c>
      <c r="BV1120" s="269" t="s">
        <v>1684</v>
      </c>
    </row>
    <row r="1121" spans="59:74" x14ac:dyDescent="0.25">
      <c r="BG1121" s="84">
        <v>1009</v>
      </c>
      <c r="BH1121" s="269" t="s">
        <v>203</v>
      </c>
      <c r="BI1121" s="268" t="s">
        <v>4594</v>
      </c>
      <c r="BJ1121" s="257" t="s">
        <v>1</v>
      </c>
      <c r="BK1121" s="269" t="s">
        <v>31</v>
      </c>
      <c r="BL1121" s="269" t="s">
        <v>130</v>
      </c>
      <c r="BM1121" s="270" t="s">
        <v>5219</v>
      </c>
      <c r="BN1121" s="269" t="s">
        <v>5220</v>
      </c>
      <c r="BO1121" s="269" t="s">
        <v>5221</v>
      </c>
      <c r="BP1121" s="269" t="s">
        <v>854</v>
      </c>
      <c r="BQ1121" s="269" t="s">
        <v>687</v>
      </c>
      <c r="BR1121" s="269" t="s">
        <v>855</v>
      </c>
      <c r="BS1121" s="269" t="s">
        <v>856</v>
      </c>
      <c r="BT1121" s="269" t="s">
        <v>854</v>
      </c>
      <c r="BU1121" s="269" t="s">
        <v>1683</v>
      </c>
      <c r="BV1121" s="269" t="s">
        <v>1684</v>
      </c>
    </row>
    <row r="1122" spans="59:74" x14ac:dyDescent="0.25">
      <c r="BG1122" s="84">
        <v>1010</v>
      </c>
      <c r="BH1122" s="269" t="s">
        <v>203</v>
      </c>
      <c r="BI1122" s="268" t="s">
        <v>4594</v>
      </c>
      <c r="BJ1122" s="257" t="s">
        <v>1</v>
      </c>
      <c r="BK1122" s="269" t="s">
        <v>31</v>
      </c>
      <c r="BL1122" s="269" t="s">
        <v>130</v>
      </c>
      <c r="BM1122" s="270" t="s">
        <v>5222</v>
      </c>
      <c r="BN1122" s="269" t="s">
        <v>5223</v>
      </c>
      <c r="BO1122" s="269" t="s">
        <v>5224</v>
      </c>
      <c r="BP1122" s="269" t="s">
        <v>854</v>
      </c>
      <c r="BQ1122" s="269" t="s">
        <v>687</v>
      </c>
      <c r="BR1122" s="269" t="s">
        <v>855</v>
      </c>
      <c r="BS1122" s="269" t="s">
        <v>856</v>
      </c>
      <c r="BT1122" s="269" t="s">
        <v>854</v>
      </c>
      <c r="BU1122" s="269" t="s">
        <v>1683</v>
      </c>
      <c r="BV1122" s="269" t="s">
        <v>1684</v>
      </c>
    </row>
    <row r="1123" spans="59:74" x14ac:dyDescent="0.25">
      <c r="BG1123" s="84">
        <v>1011</v>
      </c>
      <c r="BH1123" s="269" t="s">
        <v>203</v>
      </c>
      <c r="BI1123" s="268" t="s">
        <v>4594</v>
      </c>
      <c r="BJ1123" s="257" t="s">
        <v>4</v>
      </c>
      <c r="BK1123" s="269" t="s">
        <v>31</v>
      </c>
      <c r="BL1123" s="269" t="s">
        <v>130</v>
      </c>
      <c r="BM1123" s="270" t="s">
        <v>5225</v>
      </c>
      <c r="BN1123" s="269" t="s">
        <v>5226</v>
      </c>
      <c r="BO1123" s="269" t="s">
        <v>5227</v>
      </c>
      <c r="BP1123" s="269" t="s">
        <v>854</v>
      </c>
      <c r="BQ1123" s="269" t="s">
        <v>687</v>
      </c>
      <c r="BR1123" s="269" t="s">
        <v>855</v>
      </c>
      <c r="BS1123" s="269" t="s">
        <v>856</v>
      </c>
      <c r="BT1123" s="269" t="s">
        <v>854</v>
      </c>
      <c r="BU1123" s="269" t="s">
        <v>1683</v>
      </c>
      <c r="BV1123" s="269" t="s">
        <v>1684</v>
      </c>
    </row>
    <row r="1124" spans="59:74" x14ac:dyDescent="0.25">
      <c r="BG1124" s="84">
        <v>1012</v>
      </c>
      <c r="BH1124" s="269" t="s">
        <v>203</v>
      </c>
      <c r="BI1124" s="268" t="s">
        <v>4594</v>
      </c>
      <c r="BJ1124" s="257" t="s">
        <v>4</v>
      </c>
      <c r="BK1124" s="269" t="s">
        <v>31</v>
      </c>
      <c r="BL1124" s="269" t="s">
        <v>130</v>
      </c>
      <c r="BM1124" s="270" t="s">
        <v>5228</v>
      </c>
      <c r="BN1124" s="269" t="s">
        <v>5229</v>
      </c>
      <c r="BO1124" s="269" t="s">
        <v>5230</v>
      </c>
      <c r="BP1124" s="269" t="s">
        <v>854</v>
      </c>
      <c r="BQ1124" s="269" t="s">
        <v>687</v>
      </c>
      <c r="BR1124" s="269" t="s">
        <v>855</v>
      </c>
      <c r="BS1124" s="269" t="s">
        <v>856</v>
      </c>
      <c r="BT1124" s="269" t="s">
        <v>854</v>
      </c>
      <c r="BU1124" s="269" t="s">
        <v>1683</v>
      </c>
      <c r="BV1124" s="269" t="s">
        <v>1684</v>
      </c>
    </row>
    <row r="1125" spans="59:74" x14ac:dyDescent="0.25">
      <c r="BG1125" s="84">
        <v>1013</v>
      </c>
      <c r="BH1125" s="269" t="s">
        <v>203</v>
      </c>
      <c r="BI1125" s="268" t="s">
        <v>4594</v>
      </c>
      <c r="BJ1125" s="257" t="s">
        <v>4</v>
      </c>
      <c r="BK1125" s="269" t="s">
        <v>31</v>
      </c>
      <c r="BL1125" s="269" t="s">
        <v>130</v>
      </c>
      <c r="BM1125" s="270" t="s">
        <v>5231</v>
      </c>
      <c r="BN1125" s="269" t="s">
        <v>5232</v>
      </c>
      <c r="BO1125" s="269" t="s">
        <v>5233</v>
      </c>
      <c r="BP1125" s="269" t="s">
        <v>854</v>
      </c>
      <c r="BQ1125" s="269" t="s">
        <v>687</v>
      </c>
      <c r="BR1125" s="269" t="s">
        <v>855</v>
      </c>
      <c r="BS1125" s="269" t="s">
        <v>856</v>
      </c>
      <c r="BT1125" s="269" t="s">
        <v>854</v>
      </c>
      <c r="BU1125" s="269" t="s">
        <v>1683</v>
      </c>
      <c r="BV1125" s="269" t="s">
        <v>1684</v>
      </c>
    </row>
    <row r="1126" spans="59:74" x14ac:dyDescent="0.25">
      <c r="BG1126" s="84">
        <v>1014</v>
      </c>
      <c r="BH1126" s="269" t="s">
        <v>203</v>
      </c>
      <c r="BI1126" s="268" t="s">
        <v>4594</v>
      </c>
      <c r="BJ1126" s="257" t="s">
        <v>4</v>
      </c>
      <c r="BK1126" s="269" t="s">
        <v>31</v>
      </c>
      <c r="BL1126" s="269" t="s">
        <v>130</v>
      </c>
      <c r="BM1126" s="270" t="s">
        <v>5234</v>
      </c>
      <c r="BN1126" s="269" t="s">
        <v>5235</v>
      </c>
      <c r="BO1126" s="269" t="s">
        <v>5236</v>
      </c>
      <c r="BP1126" s="269" t="s">
        <v>854</v>
      </c>
      <c r="BQ1126" s="269" t="s">
        <v>687</v>
      </c>
      <c r="BR1126" s="269" t="s">
        <v>855</v>
      </c>
      <c r="BS1126" s="269" t="s">
        <v>856</v>
      </c>
      <c r="BT1126" s="269" t="s">
        <v>854</v>
      </c>
      <c r="BU1126" s="269" t="s">
        <v>1683</v>
      </c>
      <c r="BV1126" s="269" t="s">
        <v>1684</v>
      </c>
    </row>
    <row r="1127" spans="59:74" x14ac:dyDescent="0.25">
      <c r="BG1127" s="84">
        <v>1015</v>
      </c>
      <c r="BH1127" s="269" t="s">
        <v>203</v>
      </c>
      <c r="BI1127" s="268" t="s">
        <v>4594</v>
      </c>
      <c r="BJ1127" s="257" t="s">
        <v>4</v>
      </c>
      <c r="BK1127" s="269" t="s">
        <v>31</v>
      </c>
      <c r="BL1127" s="269" t="s">
        <v>130</v>
      </c>
      <c r="BM1127" s="270" t="s">
        <v>5237</v>
      </c>
      <c r="BN1127" s="269" t="s">
        <v>5238</v>
      </c>
      <c r="BO1127" s="269" t="s">
        <v>5239</v>
      </c>
      <c r="BP1127" s="269" t="s">
        <v>854</v>
      </c>
      <c r="BQ1127" s="269" t="s">
        <v>687</v>
      </c>
      <c r="BR1127" s="269" t="s">
        <v>855</v>
      </c>
      <c r="BS1127" s="269" t="s">
        <v>856</v>
      </c>
      <c r="BT1127" s="269" t="s">
        <v>854</v>
      </c>
      <c r="BU1127" s="269" t="s">
        <v>1683</v>
      </c>
      <c r="BV1127" s="269" t="s">
        <v>1684</v>
      </c>
    </row>
    <row r="1128" spans="59:74" x14ac:dyDescent="0.25">
      <c r="BG1128" s="84">
        <v>1016</v>
      </c>
      <c r="BH1128" s="269" t="s">
        <v>203</v>
      </c>
      <c r="BI1128" s="268" t="s">
        <v>4594</v>
      </c>
      <c r="BJ1128" s="257" t="s">
        <v>4</v>
      </c>
      <c r="BK1128" s="269" t="s">
        <v>31</v>
      </c>
      <c r="BL1128" s="269" t="s">
        <v>130</v>
      </c>
      <c r="BM1128" s="270" t="s">
        <v>5240</v>
      </c>
      <c r="BN1128" s="269" t="s">
        <v>5241</v>
      </c>
      <c r="BO1128" s="269" t="s">
        <v>5242</v>
      </c>
      <c r="BP1128" s="269" t="s">
        <v>854</v>
      </c>
      <c r="BQ1128" s="269" t="s">
        <v>687</v>
      </c>
      <c r="BR1128" s="269" t="s">
        <v>855</v>
      </c>
      <c r="BS1128" s="269" t="s">
        <v>856</v>
      </c>
      <c r="BT1128" s="269" t="s">
        <v>854</v>
      </c>
      <c r="BU1128" s="269" t="s">
        <v>1683</v>
      </c>
      <c r="BV1128" s="269" t="s">
        <v>1684</v>
      </c>
    </row>
    <row r="1129" spans="59:74" x14ac:dyDescent="0.25">
      <c r="BG1129" s="84">
        <v>1017</v>
      </c>
      <c r="BH1129" s="269" t="s">
        <v>203</v>
      </c>
      <c r="BI1129" s="268" t="s">
        <v>4594</v>
      </c>
      <c r="BJ1129" s="257" t="s">
        <v>4</v>
      </c>
      <c r="BK1129" s="269" t="s">
        <v>31</v>
      </c>
      <c r="BL1129" s="269" t="s">
        <v>130</v>
      </c>
      <c r="BM1129" s="270" t="s">
        <v>5243</v>
      </c>
      <c r="BN1129" s="269" t="s">
        <v>5244</v>
      </c>
      <c r="BO1129" s="269" t="s">
        <v>5245</v>
      </c>
      <c r="BP1129" s="269" t="s">
        <v>854</v>
      </c>
      <c r="BQ1129" s="269" t="s">
        <v>687</v>
      </c>
      <c r="BR1129" s="269" t="s">
        <v>855</v>
      </c>
      <c r="BS1129" s="269" t="s">
        <v>856</v>
      </c>
      <c r="BT1129" s="269" t="s">
        <v>854</v>
      </c>
      <c r="BU1129" s="269" t="s">
        <v>1683</v>
      </c>
      <c r="BV1129" s="269" t="s">
        <v>1684</v>
      </c>
    </row>
    <row r="1130" spans="59:74" x14ac:dyDescent="0.25">
      <c r="BG1130" s="84">
        <v>1018</v>
      </c>
      <c r="BH1130" s="269" t="s">
        <v>203</v>
      </c>
      <c r="BI1130" s="268" t="s">
        <v>4594</v>
      </c>
      <c r="BJ1130" s="257" t="s">
        <v>4</v>
      </c>
      <c r="BK1130" s="269" t="s">
        <v>31</v>
      </c>
      <c r="BL1130" s="269" t="s">
        <v>130</v>
      </c>
      <c r="BM1130" s="270" t="s">
        <v>5246</v>
      </c>
      <c r="BN1130" s="269" t="s">
        <v>5247</v>
      </c>
      <c r="BO1130" s="269" t="s">
        <v>5248</v>
      </c>
      <c r="BP1130" s="269" t="s">
        <v>854</v>
      </c>
      <c r="BQ1130" s="269" t="s">
        <v>687</v>
      </c>
      <c r="BR1130" s="269" t="s">
        <v>855</v>
      </c>
      <c r="BS1130" s="269" t="s">
        <v>856</v>
      </c>
      <c r="BT1130" s="269" t="s">
        <v>854</v>
      </c>
      <c r="BU1130" s="269" t="s">
        <v>1683</v>
      </c>
      <c r="BV1130" s="269" t="s">
        <v>1684</v>
      </c>
    </row>
    <row r="1131" spans="59:74" x14ac:dyDescent="0.25">
      <c r="BG1131" s="84">
        <v>1019</v>
      </c>
      <c r="BH1131" s="269" t="s">
        <v>203</v>
      </c>
      <c r="BI1131" s="268" t="s">
        <v>4594</v>
      </c>
      <c r="BJ1131" s="257" t="s">
        <v>4</v>
      </c>
      <c r="BK1131" s="269" t="s">
        <v>31</v>
      </c>
      <c r="BL1131" s="269" t="s">
        <v>130</v>
      </c>
      <c r="BM1131" s="270" t="s">
        <v>5249</v>
      </c>
      <c r="BN1131" s="269" t="s">
        <v>5250</v>
      </c>
      <c r="BO1131" s="269" t="s">
        <v>5251</v>
      </c>
      <c r="BP1131" s="269" t="s">
        <v>854</v>
      </c>
      <c r="BQ1131" s="269" t="s">
        <v>687</v>
      </c>
      <c r="BR1131" s="269" t="s">
        <v>855</v>
      </c>
      <c r="BS1131" s="269" t="s">
        <v>856</v>
      </c>
      <c r="BT1131" s="269" t="s">
        <v>854</v>
      </c>
      <c r="BU1131" s="269" t="s">
        <v>1683</v>
      </c>
      <c r="BV1131" s="269" t="s">
        <v>1684</v>
      </c>
    </row>
    <row r="1132" spans="59:74" x14ac:dyDescent="0.25">
      <c r="BG1132" s="84">
        <v>1020</v>
      </c>
      <c r="BH1132" s="269" t="s">
        <v>203</v>
      </c>
      <c r="BI1132" s="268" t="s">
        <v>4594</v>
      </c>
      <c r="BJ1132" s="257" t="s">
        <v>4</v>
      </c>
      <c r="BK1132" s="269" t="s">
        <v>31</v>
      </c>
      <c r="BL1132" s="269" t="s">
        <v>130</v>
      </c>
      <c r="BM1132" s="270" t="s">
        <v>5252</v>
      </c>
      <c r="BN1132" s="269" t="s">
        <v>5253</v>
      </c>
      <c r="BO1132" s="269" t="s">
        <v>5254</v>
      </c>
      <c r="BP1132" s="269" t="s">
        <v>854</v>
      </c>
      <c r="BQ1132" s="269" t="s">
        <v>687</v>
      </c>
      <c r="BR1132" s="269" t="s">
        <v>855</v>
      </c>
      <c r="BS1132" s="269" t="s">
        <v>856</v>
      </c>
      <c r="BT1132" s="269" t="s">
        <v>854</v>
      </c>
      <c r="BU1132" s="269" t="s">
        <v>1683</v>
      </c>
      <c r="BV1132" s="269" t="s">
        <v>1684</v>
      </c>
    </row>
    <row r="1133" spans="59:74" x14ac:dyDescent="0.25">
      <c r="BG1133" s="84">
        <v>1021</v>
      </c>
      <c r="BH1133" s="269" t="s">
        <v>203</v>
      </c>
      <c r="BI1133" s="268" t="s">
        <v>4594</v>
      </c>
      <c r="BJ1133" s="257" t="s">
        <v>1</v>
      </c>
      <c r="BK1133" s="269" t="s">
        <v>32</v>
      </c>
      <c r="BL1133" s="269" t="s">
        <v>130</v>
      </c>
      <c r="BM1133" s="270" t="s">
        <v>5255</v>
      </c>
      <c r="BN1133" s="269" t="s">
        <v>5256</v>
      </c>
      <c r="BO1133" s="269" t="s">
        <v>5257</v>
      </c>
      <c r="BP1133" s="269" t="s">
        <v>857</v>
      </c>
      <c r="BQ1133" s="269" t="s">
        <v>693</v>
      </c>
      <c r="BR1133" s="269" t="s">
        <v>858</v>
      </c>
      <c r="BS1133" s="269" t="s">
        <v>859</v>
      </c>
      <c r="BT1133" s="269" t="s">
        <v>857</v>
      </c>
      <c r="BU1133" s="269" t="s">
        <v>857</v>
      </c>
      <c r="BV1133" s="269" t="s">
        <v>1685</v>
      </c>
    </row>
    <row r="1134" spans="59:74" x14ac:dyDescent="0.25">
      <c r="BG1134" s="84">
        <v>1022</v>
      </c>
      <c r="BH1134" s="269" t="s">
        <v>203</v>
      </c>
      <c r="BI1134" s="268" t="s">
        <v>4594</v>
      </c>
      <c r="BJ1134" s="257" t="s">
        <v>1</v>
      </c>
      <c r="BK1134" s="269" t="s">
        <v>32</v>
      </c>
      <c r="BL1134" s="269" t="s">
        <v>130</v>
      </c>
      <c r="BM1134" s="270" t="s">
        <v>5258</v>
      </c>
      <c r="BN1134" s="269" t="s">
        <v>5259</v>
      </c>
      <c r="BO1134" s="269" t="s">
        <v>5260</v>
      </c>
      <c r="BP1134" s="269" t="s">
        <v>857</v>
      </c>
      <c r="BQ1134" s="269" t="s">
        <v>693</v>
      </c>
      <c r="BR1134" s="269" t="s">
        <v>858</v>
      </c>
      <c r="BS1134" s="269" t="s">
        <v>859</v>
      </c>
      <c r="BT1134" s="269" t="s">
        <v>857</v>
      </c>
      <c r="BU1134" s="269" t="s">
        <v>857</v>
      </c>
      <c r="BV1134" s="269" t="s">
        <v>1685</v>
      </c>
    </row>
    <row r="1135" spans="59:74" x14ac:dyDescent="0.25">
      <c r="BG1135" s="84">
        <v>1023</v>
      </c>
      <c r="BH1135" s="269" t="s">
        <v>203</v>
      </c>
      <c r="BI1135" s="268" t="s">
        <v>4594</v>
      </c>
      <c r="BJ1135" s="257" t="s">
        <v>1</v>
      </c>
      <c r="BK1135" s="269" t="s">
        <v>32</v>
      </c>
      <c r="BL1135" s="269" t="s">
        <v>130</v>
      </c>
      <c r="BM1135" s="270" t="s">
        <v>5261</v>
      </c>
      <c r="BN1135" s="269" t="s">
        <v>5262</v>
      </c>
      <c r="BO1135" s="269" t="s">
        <v>5263</v>
      </c>
      <c r="BP1135" s="269" t="s">
        <v>857</v>
      </c>
      <c r="BQ1135" s="269" t="s">
        <v>693</v>
      </c>
      <c r="BR1135" s="269" t="s">
        <v>858</v>
      </c>
      <c r="BS1135" s="269" t="s">
        <v>859</v>
      </c>
      <c r="BT1135" s="269" t="s">
        <v>857</v>
      </c>
      <c r="BU1135" s="269" t="s">
        <v>857</v>
      </c>
      <c r="BV1135" s="269" t="s">
        <v>1685</v>
      </c>
    </row>
    <row r="1136" spans="59:74" x14ac:dyDescent="0.25">
      <c r="BG1136" s="84">
        <v>1024</v>
      </c>
      <c r="BH1136" s="269" t="s">
        <v>203</v>
      </c>
      <c r="BI1136" s="268" t="s">
        <v>4594</v>
      </c>
      <c r="BJ1136" s="257" t="s">
        <v>1</v>
      </c>
      <c r="BK1136" s="269" t="s">
        <v>32</v>
      </c>
      <c r="BL1136" s="269" t="s">
        <v>130</v>
      </c>
      <c r="BM1136" s="270" t="s">
        <v>5264</v>
      </c>
      <c r="BN1136" s="269" t="s">
        <v>5265</v>
      </c>
      <c r="BO1136" s="269" t="s">
        <v>5266</v>
      </c>
      <c r="BP1136" s="269" t="s">
        <v>857</v>
      </c>
      <c r="BQ1136" s="269" t="s">
        <v>693</v>
      </c>
      <c r="BR1136" s="269" t="s">
        <v>858</v>
      </c>
      <c r="BS1136" s="269" t="s">
        <v>859</v>
      </c>
      <c r="BT1136" s="269" t="s">
        <v>857</v>
      </c>
      <c r="BU1136" s="269" t="s">
        <v>857</v>
      </c>
      <c r="BV1136" s="269" t="s">
        <v>1685</v>
      </c>
    </row>
    <row r="1137" spans="59:74" x14ac:dyDescent="0.25">
      <c r="BG1137" s="84">
        <v>1025</v>
      </c>
      <c r="BH1137" s="269" t="s">
        <v>203</v>
      </c>
      <c r="BI1137" s="268" t="s">
        <v>4594</v>
      </c>
      <c r="BJ1137" s="257" t="s">
        <v>1</v>
      </c>
      <c r="BK1137" s="269" t="s">
        <v>32</v>
      </c>
      <c r="BL1137" s="269" t="s">
        <v>130</v>
      </c>
      <c r="BM1137" s="270" t="s">
        <v>5267</v>
      </c>
      <c r="BN1137" s="269" t="s">
        <v>5268</v>
      </c>
      <c r="BO1137" s="269" t="s">
        <v>5269</v>
      </c>
      <c r="BP1137" s="269" t="s">
        <v>857</v>
      </c>
      <c r="BQ1137" s="269" t="s">
        <v>693</v>
      </c>
      <c r="BR1137" s="269" t="s">
        <v>858</v>
      </c>
      <c r="BS1137" s="269" t="s">
        <v>859</v>
      </c>
      <c r="BT1137" s="269" t="s">
        <v>857</v>
      </c>
      <c r="BU1137" s="269" t="s">
        <v>857</v>
      </c>
      <c r="BV1137" s="269" t="s">
        <v>1685</v>
      </c>
    </row>
    <row r="1138" spans="59:74" x14ac:dyDescent="0.25">
      <c r="BG1138" s="84">
        <v>1026</v>
      </c>
      <c r="BH1138" s="269" t="s">
        <v>203</v>
      </c>
      <c r="BI1138" s="268" t="s">
        <v>4594</v>
      </c>
      <c r="BJ1138" s="257" t="s">
        <v>1</v>
      </c>
      <c r="BK1138" s="269" t="s">
        <v>32</v>
      </c>
      <c r="BL1138" s="269" t="s">
        <v>130</v>
      </c>
      <c r="BM1138" s="270" t="s">
        <v>5270</v>
      </c>
      <c r="BN1138" s="269" t="s">
        <v>5271</v>
      </c>
      <c r="BO1138" s="269" t="s">
        <v>5272</v>
      </c>
      <c r="BP1138" s="269" t="s">
        <v>857</v>
      </c>
      <c r="BQ1138" s="269" t="s">
        <v>693</v>
      </c>
      <c r="BR1138" s="269" t="s">
        <v>858</v>
      </c>
      <c r="BS1138" s="269" t="s">
        <v>859</v>
      </c>
      <c r="BT1138" s="269" t="s">
        <v>857</v>
      </c>
      <c r="BU1138" s="269" t="s">
        <v>857</v>
      </c>
      <c r="BV1138" s="269" t="s">
        <v>1685</v>
      </c>
    </row>
    <row r="1139" spans="59:74" x14ac:dyDescent="0.25">
      <c r="BG1139" s="84">
        <v>1027</v>
      </c>
      <c r="BH1139" s="269" t="s">
        <v>203</v>
      </c>
      <c r="BI1139" s="268" t="s">
        <v>4594</v>
      </c>
      <c r="BJ1139" s="257" t="s">
        <v>1</v>
      </c>
      <c r="BK1139" s="269" t="s">
        <v>32</v>
      </c>
      <c r="BL1139" s="269" t="s">
        <v>130</v>
      </c>
      <c r="BM1139" s="270" t="s">
        <v>5273</v>
      </c>
      <c r="BN1139" s="269" t="s">
        <v>5274</v>
      </c>
      <c r="BO1139" s="269" t="s">
        <v>5275</v>
      </c>
      <c r="BP1139" s="269" t="s">
        <v>857</v>
      </c>
      <c r="BQ1139" s="269" t="s">
        <v>693</v>
      </c>
      <c r="BR1139" s="269" t="s">
        <v>858</v>
      </c>
      <c r="BS1139" s="269" t="s">
        <v>859</v>
      </c>
      <c r="BT1139" s="269" t="s">
        <v>857</v>
      </c>
      <c r="BU1139" s="269" t="s">
        <v>857</v>
      </c>
      <c r="BV1139" s="269" t="s">
        <v>1685</v>
      </c>
    </row>
    <row r="1140" spans="59:74" x14ac:dyDescent="0.25">
      <c r="BG1140" s="84">
        <v>1028</v>
      </c>
      <c r="BH1140" s="269" t="s">
        <v>203</v>
      </c>
      <c r="BI1140" s="268" t="s">
        <v>4594</v>
      </c>
      <c r="BJ1140" s="257" t="s">
        <v>1</v>
      </c>
      <c r="BK1140" s="269" t="s">
        <v>32</v>
      </c>
      <c r="BL1140" s="269" t="s">
        <v>130</v>
      </c>
      <c r="BM1140" s="270" t="s">
        <v>5276</v>
      </c>
      <c r="BN1140" s="269" t="s">
        <v>5277</v>
      </c>
      <c r="BO1140" s="269" t="s">
        <v>5278</v>
      </c>
      <c r="BP1140" s="269" t="s">
        <v>857</v>
      </c>
      <c r="BQ1140" s="269" t="s">
        <v>693</v>
      </c>
      <c r="BR1140" s="269" t="s">
        <v>858</v>
      </c>
      <c r="BS1140" s="269" t="s">
        <v>859</v>
      </c>
      <c r="BT1140" s="269" t="s">
        <v>857</v>
      </c>
      <c r="BU1140" s="269" t="s">
        <v>857</v>
      </c>
      <c r="BV1140" s="269" t="s">
        <v>1685</v>
      </c>
    </row>
    <row r="1141" spans="59:74" x14ac:dyDescent="0.25">
      <c r="BG1141" s="84">
        <v>1029</v>
      </c>
      <c r="BH1141" s="269" t="s">
        <v>203</v>
      </c>
      <c r="BI1141" s="268" t="s">
        <v>4594</v>
      </c>
      <c r="BJ1141" s="257" t="s">
        <v>1</v>
      </c>
      <c r="BK1141" s="269" t="s">
        <v>32</v>
      </c>
      <c r="BL1141" s="269" t="s">
        <v>130</v>
      </c>
      <c r="BM1141" s="270" t="s">
        <v>5279</v>
      </c>
      <c r="BN1141" s="269" t="s">
        <v>5280</v>
      </c>
      <c r="BO1141" s="269" t="s">
        <v>5281</v>
      </c>
      <c r="BP1141" s="269" t="s">
        <v>857</v>
      </c>
      <c r="BQ1141" s="269" t="s">
        <v>693</v>
      </c>
      <c r="BR1141" s="269" t="s">
        <v>858</v>
      </c>
      <c r="BS1141" s="269" t="s">
        <v>859</v>
      </c>
      <c r="BT1141" s="269" t="s">
        <v>857</v>
      </c>
      <c r="BU1141" s="269" t="s">
        <v>857</v>
      </c>
      <c r="BV1141" s="269" t="s">
        <v>1685</v>
      </c>
    </row>
    <row r="1142" spans="59:74" x14ac:dyDescent="0.25">
      <c r="BG1142" s="84">
        <v>1030</v>
      </c>
      <c r="BH1142" s="269" t="s">
        <v>203</v>
      </c>
      <c r="BI1142" s="268" t="s">
        <v>4594</v>
      </c>
      <c r="BJ1142" s="257" t="s">
        <v>1</v>
      </c>
      <c r="BK1142" s="269" t="s">
        <v>32</v>
      </c>
      <c r="BL1142" s="269" t="s">
        <v>130</v>
      </c>
      <c r="BM1142" s="270" t="s">
        <v>5282</v>
      </c>
      <c r="BN1142" s="269" t="s">
        <v>5283</v>
      </c>
      <c r="BO1142" s="269" t="s">
        <v>5284</v>
      </c>
      <c r="BP1142" s="269" t="s">
        <v>857</v>
      </c>
      <c r="BQ1142" s="269" t="s">
        <v>693</v>
      </c>
      <c r="BR1142" s="269" t="s">
        <v>858</v>
      </c>
      <c r="BS1142" s="269" t="s">
        <v>859</v>
      </c>
      <c r="BT1142" s="269" t="s">
        <v>857</v>
      </c>
      <c r="BU1142" s="269" t="s">
        <v>857</v>
      </c>
      <c r="BV1142" s="269" t="s">
        <v>1685</v>
      </c>
    </row>
    <row r="1143" spans="59:74" x14ac:dyDescent="0.25">
      <c r="BG1143" s="84">
        <v>1031</v>
      </c>
      <c r="BH1143" s="269" t="s">
        <v>203</v>
      </c>
      <c r="BI1143" s="268" t="s">
        <v>4594</v>
      </c>
      <c r="BJ1143" s="257" t="s">
        <v>4</v>
      </c>
      <c r="BK1143" s="269" t="s">
        <v>32</v>
      </c>
      <c r="BL1143" s="269" t="s">
        <v>130</v>
      </c>
      <c r="BM1143" s="270" t="s">
        <v>5285</v>
      </c>
      <c r="BN1143" s="269" t="s">
        <v>5286</v>
      </c>
      <c r="BO1143" s="269" t="s">
        <v>5287</v>
      </c>
      <c r="BP1143" s="269" t="s">
        <v>857</v>
      </c>
      <c r="BQ1143" s="269" t="s">
        <v>693</v>
      </c>
      <c r="BR1143" s="269" t="s">
        <v>858</v>
      </c>
      <c r="BS1143" s="269" t="s">
        <v>859</v>
      </c>
      <c r="BT1143" s="269" t="s">
        <v>857</v>
      </c>
      <c r="BU1143" s="269" t="s">
        <v>857</v>
      </c>
      <c r="BV1143" s="269" t="s">
        <v>1685</v>
      </c>
    </row>
    <row r="1144" spans="59:74" x14ac:dyDescent="0.25">
      <c r="BG1144" s="84">
        <v>1032</v>
      </c>
      <c r="BH1144" s="269" t="s">
        <v>203</v>
      </c>
      <c r="BI1144" s="268" t="s">
        <v>4594</v>
      </c>
      <c r="BJ1144" s="257" t="s">
        <v>4</v>
      </c>
      <c r="BK1144" s="269" t="s">
        <v>32</v>
      </c>
      <c r="BL1144" s="269" t="s">
        <v>130</v>
      </c>
      <c r="BM1144" s="270" t="s">
        <v>5288</v>
      </c>
      <c r="BN1144" s="269" t="s">
        <v>5289</v>
      </c>
      <c r="BO1144" s="269" t="s">
        <v>5290</v>
      </c>
      <c r="BP1144" s="269" t="s">
        <v>857</v>
      </c>
      <c r="BQ1144" s="269" t="s">
        <v>693</v>
      </c>
      <c r="BR1144" s="269" t="s">
        <v>858</v>
      </c>
      <c r="BS1144" s="269" t="s">
        <v>859</v>
      </c>
      <c r="BT1144" s="269" t="s">
        <v>857</v>
      </c>
      <c r="BU1144" s="269" t="s">
        <v>857</v>
      </c>
      <c r="BV1144" s="269" t="s">
        <v>1685</v>
      </c>
    </row>
    <row r="1145" spans="59:74" x14ac:dyDescent="0.25">
      <c r="BG1145" s="84">
        <v>1033</v>
      </c>
      <c r="BH1145" s="269" t="s">
        <v>203</v>
      </c>
      <c r="BI1145" s="268" t="s">
        <v>4594</v>
      </c>
      <c r="BJ1145" s="257" t="s">
        <v>4</v>
      </c>
      <c r="BK1145" s="269" t="s">
        <v>32</v>
      </c>
      <c r="BL1145" s="269" t="s">
        <v>130</v>
      </c>
      <c r="BM1145" s="270" t="s">
        <v>5291</v>
      </c>
      <c r="BN1145" s="269" t="s">
        <v>5292</v>
      </c>
      <c r="BO1145" s="269" t="s">
        <v>5293</v>
      </c>
      <c r="BP1145" s="269" t="s">
        <v>857</v>
      </c>
      <c r="BQ1145" s="269" t="s">
        <v>693</v>
      </c>
      <c r="BR1145" s="269" t="s">
        <v>858</v>
      </c>
      <c r="BS1145" s="269" t="s">
        <v>859</v>
      </c>
      <c r="BT1145" s="269" t="s">
        <v>857</v>
      </c>
      <c r="BU1145" s="269" t="s">
        <v>857</v>
      </c>
      <c r="BV1145" s="269" t="s">
        <v>1685</v>
      </c>
    </row>
    <row r="1146" spans="59:74" x14ac:dyDescent="0.25">
      <c r="BG1146" s="84">
        <v>1034</v>
      </c>
      <c r="BH1146" s="269" t="s">
        <v>203</v>
      </c>
      <c r="BI1146" s="268" t="s">
        <v>4594</v>
      </c>
      <c r="BJ1146" s="257" t="s">
        <v>4</v>
      </c>
      <c r="BK1146" s="269" t="s">
        <v>32</v>
      </c>
      <c r="BL1146" s="269" t="s">
        <v>130</v>
      </c>
      <c r="BM1146" s="270" t="s">
        <v>5294</v>
      </c>
      <c r="BN1146" s="269" t="s">
        <v>5295</v>
      </c>
      <c r="BO1146" s="269" t="s">
        <v>5296</v>
      </c>
      <c r="BP1146" s="269" t="s">
        <v>857</v>
      </c>
      <c r="BQ1146" s="269" t="s">
        <v>693</v>
      </c>
      <c r="BR1146" s="269" t="s">
        <v>858</v>
      </c>
      <c r="BS1146" s="269" t="s">
        <v>859</v>
      </c>
      <c r="BT1146" s="269" t="s">
        <v>857</v>
      </c>
      <c r="BU1146" s="269" t="s">
        <v>857</v>
      </c>
      <c r="BV1146" s="269" t="s">
        <v>1685</v>
      </c>
    </row>
    <row r="1147" spans="59:74" x14ac:dyDescent="0.25">
      <c r="BG1147" s="84">
        <v>1035</v>
      </c>
      <c r="BH1147" s="269" t="s">
        <v>203</v>
      </c>
      <c r="BI1147" s="268" t="s">
        <v>4594</v>
      </c>
      <c r="BJ1147" s="257" t="s">
        <v>4</v>
      </c>
      <c r="BK1147" s="269" t="s">
        <v>32</v>
      </c>
      <c r="BL1147" s="269" t="s">
        <v>130</v>
      </c>
      <c r="BM1147" s="270" t="s">
        <v>5297</v>
      </c>
      <c r="BN1147" s="269" t="s">
        <v>5298</v>
      </c>
      <c r="BO1147" s="269" t="s">
        <v>5299</v>
      </c>
      <c r="BP1147" s="269" t="s">
        <v>857</v>
      </c>
      <c r="BQ1147" s="269" t="s">
        <v>693</v>
      </c>
      <c r="BR1147" s="269" t="s">
        <v>858</v>
      </c>
      <c r="BS1147" s="269" t="s">
        <v>859</v>
      </c>
      <c r="BT1147" s="269" t="s">
        <v>857</v>
      </c>
      <c r="BU1147" s="269" t="s">
        <v>857</v>
      </c>
      <c r="BV1147" s="269" t="s">
        <v>1685</v>
      </c>
    </row>
    <row r="1148" spans="59:74" x14ac:dyDescent="0.25">
      <c r="BG1148" s="84">
        <v>1036</v>
      </c>
      <c r="BH1148" s="269" t="s">
        <v>203</v>
      </c>
      <c r="BI1148" s="268" t="s">
        <v>4594</v>
      </c>
      <c r="BJ1148" s="257" t="s">
        <v>4</v>
      </c>
      <c r="BK1148" s="269" t="s">
        <v>32</v>
      </c>
      <c r="BL1148" s="269" t="s">
        <v>130</v>
      </c>
      <c r="BM1148" s="270" t="s">
        <v>5300</v>
      </c>
      <c r="BN1148" s="269" t="s">
        <v>5301</v>
      </c>
      <c r="BO1148" s="269" t="s">
        <v>5302</v>
      </c>
      <c r="BP1148" s="269" t="s">
        <v>857</v>
      </c>
      <c r="BQ1148" s="269" t="s">
        <v>693</v>
      </c>
      <c r="BR1148" s="269" t="s">
        <v>858</v>
      </c>
      <c r="BS1148" s="269" t="s">
        <v>859</v>
      </c>
      <c r="BT1148" s="269" t="s">
        <v>857</v>
      </c>
      <c r="BU1148" s="269" t="s">
        <v>857</v>
      </c>
      <c r="BV1148" s="269" t="s">
        <v>1685</v>
      </c>
    </row>
    <row r="1149" spans="59:74" x14ac:dyDescent="0.25">
      <c r="BG1149" s="84">
        <v>1037</v>
      </c>
      <c r="BH1149" s="269" t="s">
        <v>203</v>
      </c>
      <c r="BI1149" s="268" t="s">
        <v>4594</v>
      </c>
      <c r="BJ1149" s="257" t="s">
        <v>4</v>
      </c>
      <c r="BK1149" s="269" t="s">
        <v>32</v>
      </c>
      <c r="BL1149" s="269" t="s">
        <v>130</v>
      </c>
      <c r="BM1149" s="270" t="s">
        <v>5303</v>
      </c>
      <c r="BN1149" s="269" t="s">
        <v>5304</v>
      </c>
      <c r="BO1149" s="269" t="s">
        <v>5305</v>
      </c>
      <c r="BP1149" s="269" t="s">
        <v>857</v>
      </c>
      <c r="BQ1149" s="269" t="s">
        <v>693</v>
      </c>
      <c r="BR1149" s="269" t="s">
        <v>858</v>
      </c>
      <c r="BS1149" s="269" t="s">
        <v>859</v>
      </c>
      <c r="BT1149" s="269" t="s">
        <v>857</v>
      </c>
      <c r="BU1149" s="269" t="s">
        <v>857</v>
      </c>
      <c r="BV1149" s="269" t="s">
        <v>1685</v>
      </c>
    </row>
    <row r="1150" spans="59:74" x14ac:dyDescent="0.25">
      <c r="BG1150" s="84">
        <v>1038</v>
      </c>
      <c r="BH1150" s="269" t="s">
        <v>203</v>
      </c>
      <c r="BI1150" s="268" t="s">
        <v>4594</v>
      </c>
      <c r="BJ1150" s="257" t="s">
        <v>4</v>
      </c>
      <c r="BK1150" s="269" t="s">
        <v>32</v>
      </c>
      <c r="BL1150" s="269" t="s">
        <v>130</v>
      </c>
      <c r="BM1150" s="270" t="s">
        <v>5306</v>
      </c>
      <c r="BN1150" s="269" t="s">
        <v>5307</v>
      </c>
      <c r="BO1150" s="269" t="s">
        <v>5308</v>
      </c>
      <c r="BP1150" s="269" t="s">
        <v>857</v>
      </c>
      <c r="BQ1150" s="269" t="s">
        <v>693</v>
      </c>
      <c r="BR1150" s="269" t="s">
        <v>858</v>
      </c>
      <c r="BS1150" s="269" t="s">
        <v>859</v>
      </c>
      <c r="BT1150" s="269" t="s">
        <v>857</v>
      </c>
      <c r="BU1150" s="269" t="s">
        <v>857</v>
      </c>
      <c r="BV1150" s="269" t="s">
        <v>1685</v>
      </c>
    </row>
    <row r="1151" spans="59:74" x14ac:dyDescent="0.25">
      <c r="BG1151" s="84">
        <v>1039</v>
      </c>
      <c r="BH1151" s="269" t="s">
        <v>203</v>
      </c>
      <c r="BI1151" s="268" t="s">
        <v>4594</v>
      </c>
      <c r="BJ1151" s="257" t="s">
        <v>4</v>
      </c>
      <c r="BK1151" s="269" t="s">
        <v>32</v>
      </c>
      <c r="BL1151" s="269" t="s">
        <v>130</v>
      </c>
      <c r="BM1151" s="270" t="s">
        <v>5309</v>
      </c>
      <c r="BN1151" s="269" t="s">
        <v>5310</v>
      </c>
      <c r="BO1151" s="269" t="s">
        <v>5311</v>
      </c>
      <c r="BP1151" s="269" t="s">
        <v>857</v>
      </c>
      <c r="BQ1151" s="269" t="s">
        <v>693</v>
      </c>
      <c r="BR1151" s="269" t="s">
        <v>858</v>
      </c>
      <c r="BS1151" s="269" t="s">
        <v>859</v>
      </c>
      <c r="BT1151" s="269" t="s">
        <v>857</v>
      </c>
      <c r="BU1151" s="269" t="s">
        <v>857</v>
      </c>
      <c r="BV1151" s="269" t="s">
        <v>1685</v>
      </c>
    </row>
    <row r="1152" spans="59:74" x14ac:dyDescent="0.25">
      <c r="BG1152" s="84">
        <v>1040</v>
      </c>
      <c r="BH1152" s="269" t="s">
        <v>203</v>
      </c>
      <c r="BI1152" s="268" t="s">
        <v>4594</v>
      </c>
      <c r="BJ1152" s="257" t="s">
        <v>4</v>
      </c>
      <c r="BK1152" s="269" t="s">
        <v>32</v>
      </c>
      <c r="BL1152" s="269" t="s">
        <v>130</v>
      </c>
      <c r="BM1152" s="270" t="s">
        <v>5312</v>
      </c>
      <c r="BN1152" s="269" t="s">
        <v>5313</v>
      </c>
      <c r="BO1152" s="269" t="s">
        <v>5314</v>
      </c>
      <c r="BP1152" s="269" t="s">
        <v>857</v>
      </c>
      <c r="BQ1152" s="269" t="s">
        <v>693</v>
      </c>
      <c r="BR1152" s="269" t="s">
        <v>858</v>
      </c>
      <c r="BS1152" s="269" t="s">
        <v>859</v>
      </c>
      <c r="BT1152" s="269" t="s">
        <v>857</v>
      </c>
      <c r="BU1152" s="269" t="s">
        <v>857</v>
      </c>
      <c r="BV1152" s="269" t="s">
        <v>1685</v>
      </c>
    </row>
    <row r="1153" spans="59:74" x14ac:dyDescent="0.25">
      <c r="BG1153" s="84">
        <v>1041</v>
      </c>
      <c r="BH1153" s="269" t="s">
        <v>203</v>
      </c>
      <c r="BI1153" s="268" t="s">
        <v>4594</v>
      </c>
      <c r="BJ1153" s="257" t="s">
        <v>1</v>
      </c>
      <c r="BK1153" s="269" t="s">
        <v>34</v>
      </c>
      <c r="BL1153" s="269" t="s">
        <v>130</v>
      </c>
      <c r="BM1153" s="270" t="s">
        <v>5315</v>
      </c>
      <c r="BN1153" s="269" t="s">
        <v>5316</v>
      </c>
      <c r="BO1153" s="269" t="s">
        <v>5317</v>
      </c>
      <c r="BP1153" s="269" t="s">
        <v>860</v>
      </c>
      <c r="BQ1153" s="269" t="s">
        <v>699</v>
      </c>
      <c r="BR1153" s="269" t="s">
        <v>861</v>
      </c>
      <c r="BS1153" s="269" t="s">
        <v>862</v>
      </c>
      <c r="BT1153" s="269" t="s">
        <v>860</v>
      </c>
      <c r="BU1153" s="269" t="s">
        <v>1686</v>
      </c>
      <c r="BV1153" s="269" t="s">
        <v>1687</v>
      </c>
    </row>
    <row r="1154" spans="59:74" x14ac:dyDescent="0.25">
      <c r="BG1154" s="84">
        <v>1042</v>
      </c>
      <c r="BH1154" s="269" t="s">
        <v>203</v>
      </c>
      <c r="BI1154" s="268" t="s">
        <v>4594</v>
      </c>
      <c r="BJ1154" s="257" t="s">
        <v>1</v>
      </c>
      <c r="BK1154" s="269" t="s">
        <v>34</v>
      </c>
      <c r="BL1154" s="269" t="s">
        <v>130</v>
      </c>
      <c r="BM1154" s="270" t="s">
        <v>5318</v>
      </c>
      <c r="BN1154" s="269" t="s">
        <v>5319</v>
      </c>
      <c r="BO1154" s="269" t="s">
        <v>5320</v>
      </c>
      <c r="BP1154" s="269" t="s">
        <v>860</v>
      </c>
      <c r="BQ1154" s="269" t="s">
        <v>699</v>
      </c>
      <c r="BR1154" s="269" t="s">
        <v>861</v>
      </c>
      <c r="BS1154" s="269" t="s">
        <v>862</v>
      </c>
      <c r="BT1154" s="269" t="s">
        <v>860</v>
      </c>
      <c r="BU1154" s="269" t="s">
        <v>1686</v>
      </c>
      <c r="BV1154" s="269" t="s">
        <v>1687</v>
      </c>
    </row>
    <row r="1155" spans="59:74" x14ac:dyDescent="0.25">
      <c r="BG1155" s="84">
        <v>1043</v>
      </c>
      <c r="BH1155" s="269" t="s">
        <v>203</v>
      </c>
      <c r="BI1155" s="268" t="s">
        <v>4594</v>
      </c>
      <c r="BJ1155" s="257" t="s">
        <v>1</v>
      </c>
      <c r="BK1155" s="269" t="s">
        <v>34</v>
      </c>
      <c r="BL1155" s="269" t="s">
        <v>130</v>
      </c>
      <c r="BM1155" s="270" t="s">
        <v>5321</v>
      </c>
      <c r="BN1155" s="269" t="s">
        <v>5322</v>
      </c>
      <c r="BO1155" s="269" t="s">
        <v>5323</v>
      </c>
      <c r="BP1155" s="269" t="s">
        <v>860</v>
      </c>
      <c r="BQ1155" s="269" t="s">
        <v>699</v>
      </c>
      <c r="BR1155" s="269" t="s">
        <v>861</v>
      </c>
      <c r="BS1155" s="269" t="s">
        <v>862</v>
      </c>
      <c r="BT1155" s="269" t="s">
        <v>860</v>
      </c>
      <c r="BU1155" s="269" t="s">
        <v>1686</v>
      </c>
      <c r="BV1155" s="269" t="s">
        <v>1687</v>
      </c>
    </row>
    <row r="1156" spans="59:74" x14ac:dyDescent="0.25">
      <c r="BG1156" s="84">
        <v>1044</v>
      </c>
      <c r="BH1156" s="269" t="s">
        <v>203</v>
      </c>
      <c r="BI1156" s="268" t="s">
        <v>4594</v>
      </c>
      <c r="BJ1156" s="257" t="s">
        <v>1</v>
      </c>
      <c r="BK1156" s="269" t="s">
        <v>34</v>
      </c>
      <c r="BL1156" s="269" t="s">
        <v>130</v>
      </c>
      <c r="BM1156" s="270" t="s">
        <v>5324</v>
      </c>
      <c r="BN1156" s="269" t="s">
        <v>5325</v>
      </c>
      <c r="BO1156" s="269" t="s">
        <v>5326</v>
      </c>
      <c r="BP1156" s="269" t="s">
        <v>860</v>
      </c>
      <c r="BQ1156" s="269" t="s">
        <v>699</v>
      </c>
      <c r="BR1156" s="269" t="s">
        <v>861</v>
      </c>
      <c r="BS1156" s="269" t="s">
        <v>862</v>
      </c>
      <c r="BT1156" s="269" t="s">
        <v>860</v>
      </c>
      <c r="BU1156" s="269" t="s">
        <v>1686</v>
      </c>
      <c r="BV1156" s="269" t="s">
        <v>1687</v>
      </c>
    </row>
    <row r="1157" spans="59:74" x14ac:dyDescent="0.25">
      <c r="BG1157" s="84">
        <v>1045</v>
      </c>
      <c r="BH1157" s="269" t="s">
        <v>203</v>
      </c>
      <c r="BI1157" s="268" t="s">
        <v>4594</v>
      </c>
      <c r="BJ1157" s="257" t="s">
        <v>1</v>
      </c>
      <c r="BK1157" s="269" t="s">
        <v>34</v>
      </c>
      <c r="BL1157" s="269" t="s">
        <v>130</v>
      </c>
      <c r="BM1157" s="270" t="s">
        <v>5327</v>
      </c>
      <c r="BN1157" s="269" t="s">
        <v>5328</v>
      </c>
      <c r="BO1157" s="269" t="s">
        <v>5329</v>
      </c>
      <c r="BP1157" s="269" t="s">
        <v>860</v>
      </c>
      <c r="BQ1157" s="269" t="s">
        <v>699</v>
      </c>
      <c r="BR1157" s="269" t="s">
        <v>861</v>
      </c>
      <c r="BS1157" s="269" t="s">
        <v>862</v>
      </c>
      <c r="BT1157" s="269" t="s">
        <v>860</v>
      </c>
      <c r="BU1157" s="269" t="s">
        <v>1686</v>
      </c>
      <c r="BV1157" s="269" t="s">
        <v>1687</v>
      </c>
    </row>
    <row r="1158" spans="59:74" x14ac:dyDescent="0.25">
      <c r="BG1158" s="84">
        <v>1046</v>
      </c>
      <c r="BH1158" s="269" t="s">
        <v>203</v>
      </c>
      <c r="BI1158" s="268" t="s">
        <v>4594</v>
      </c>
      <c r="BJ1158" s="257" t="s">
        <v>1</v>
      </c>
      <c r="BK1158" s="269" t="s">
        <v>34</v>
      </c>
      <c r="BL1158" s="269" t="s">
        <v>130</v>
      </c>
      <c r="BM1158" s="270" t="s">
        <v>5330</v>
      </c>
      <c r="BN1158" s="269" t="s">
        <v>5331</v>
      </c>
      <c r="BO1158" s="269" t="s">
        <v>5332</v>
      </c>
      <c r="BP1158" s="269" t="s">
        <v>860</v>
      </c>
      <c r="BQ1158" s="269" t="s">
        <v>699</v>
      </c>
      <c r="BR1158" s="269" t="s">
        <v>861</v>
      </c>
      <c r="BS1158" s="269" t="s">
        <v>862</v>
      </c>
      <c r="BT1158" s="269" t="s">
        <v>860</v>
      </c>
      <c r="BU1158" s="269" t="s">
        <v>1686</v>
      </c>
      <c r="BV1158" s="269" t="s">
        <v>1687</v>
      </c>
    </row>
    <row r="1159" spans="59:74" x14ac:dyDescent="0.25">
      <c r="BG1159" s="84">
        <v>1047</v>
      </c>
      <c r="BH1159" s="269" t="s">
        <v>203</v>
      </c>
      <c r="BI1159" s="268" t="s">
        <v>4594</v>
      </c>
      <c r="BJ1159" s="257" t="s">
        <v>1</v>
      </c>
      <c r="BK1159" s="269" t="s">
        <v>34</v>
      </c>
      <c r="BL1159" s="269" t="s">
        <v>130</v>
      </c>
      <c r="BM1159" s="270" t="s">
        <v>5333</v>
      </c>
      <c r="BN1159" s="269" t="s">
        <v>5334</v>
      </c>
      <c r="BO1159" s="269" t="s">
        <v>5335</v>
      </c>
      <c r="BP1159" s="269" t="s">
        <v>860</v>
      </c>
      <c r="BQ1159" s="269" t="s">
        <v>699</v>
      </c>
      <c r="BR1159" s="269" t="s">
        <v>861</v>
      </c>
      <c r="BS1159" s="269" t="s">
        <v>862</v>
      </c>
      <c r="BT1159" s="269" t="s">
        <v>860</v>
      </c>
      <c r="BU1159" s="269" t="s">
        <v>1686</v>
      </c>
      <c r="BV1159" s="269" t="s">
        <v>1687</v>
      </c>
    </row>
    <row r="1160" spans="59:74" x14ac:dyDescent="0.25">
      <c r="BG1160" s="84">
        <v>1048</v>
      </c>
      <c r="BH1160" s="269" t="s">
        <v>203</v>
      </c>
      <c r="BI1160" s="268" t="s">
        <v>4594</v>
      </c>
      <c r="BJ1160" s="257" t="s">
        <v>1</v>
      </c>
      <c r="BK1160" s="269" t="s">
        <v>34</v>
      </c>
      <c r="BL1160" s="269" t="s">
        <v>130</v>
      </c>
      <c r="BM1160" s="270" t="s">
        <v>5336</v>
      </c>
      <c r="BN1160" s="269" t="s">
        <v>5337</v>
      </c>
      <c r="BO1160" s="269" t="s">
        <v>5338</v>
      </c>
      <c r="BP1160" s="269" t="s">
        <v>860</v>
      </c>
      <c r="BQ1160" s="269" t="s">
        <v>699</v>
      </c>
      <c r="BR1160" s="269" t="s">
        <v>861</v>
      </c>
      <c r="BS1160" s="269" t="s">
        <v>862</v>
      </c>
      <c r="BT1160" s="269" t="s">
        <v>860</v>
      </c>
      <c r="BU1160" s="269" t="s">
        <v>1686</v>
      </c>
      <c r="BV1160" s="269" t="s">
        <v>1687</v>
      </c>
    </row>
    <row r="1161" spans="59:74" x14ac:dyDescent="0.25">
      <c r="BG1161" s="84">
        <v>1049</v>
      </c>
      <c r="BH1161" s="269" t="s">
        <v>203</v>
      </c>
      <c r="BI1161" s="268" t="s">
        <v>4594</v>
      </c>
      <c r="BJ1161" s="257" t="s">
        <v>1</v>
      </c>
      <c r="BK1161" s="269" t="s">
        <v>34</v>
      </c>
      <c r="BL1161" s="269" t="s">
        <v>130</v>
      </c>
      <c r="BM1161" s="270" t="s">
        <v>5339</v>
      </c>
      <c r="BN1161" s="269" t="s">
        <v>5340</v>
      </c>
      <c r="BO1161" s="269" t="s">
        <v>5341</v>
      </c>
      <c r="BP1161" s="269" t="s">
        <v>860</v>
      </c>
      <c r="BQ1161" s="269" t="s">
        <v>699</v>
      </c>
      <c r="BR1161" s="269" t="s">
        <v>861</v>
      </c>
      <c r="BS1161" s="269" t="s">
        <v>862</v>
      </c>
      <c r="BT1161" s="269" t="s">
        <v>860</v>
      </c>
      <c r="BU1161" s="269" t="s">
        <v>1686</v>
      </c>
      <c r="BV1161" s="269" t="s">
        <v>1687</v>
      </c>
    </row>
    <row r="1162" spans="59:74" x14ac:dyDescent="0.25">
      <c r="BG1162" s="84">
        <v>1050</v>
      </c>
      <c r="BH1162" s="269" t="s">
        <v>203</v>
      </c>
      <c r="BI1162" s="268" t="s">
        <v>4594</v>
      </c>
      <c r="BJ1162" s="257" t="s">
        <v>1</v>
      </c>
      <c r="BK1162" s="269" t="s">
        <v>34</v>
      </c>
      <c r="BL1162" s="269" t="s">
        <v>130</v>
      </c>
      <c r="BM1162" s="270" t="s">
        <v>5342</v>
      </c>
      <c r="BN1162" s="269" t="s">
        <v>5343</v>
      </c>
      <c r="BO1162" s="269" t="s">
        <v>5344</v>
      </c>
      <c r="BP1162" s="269" t="s">
        <v>860</v>
      </c>
      <c r="BQ1162" s="269" t="s">
        <v>699</v>
      </c>
      <c r="BR1162" s="269" t="s">
        <v>861</v>
      </c>
      <c r="BS1162" s="269" t="s">
        <v>862</v>
      </c>
      <c r="BT1162" s="269" t="s">
        <v>860</v>
      </c>
      <c r="BU1162" s="269" t="s">
        <v>1686</v>
      </c>
      <c r="BV1162" s="269" t="s">
        <v>1687</v>
      </c>
    </row>
    <row r="1163" spans="59:74" x14ac:dyDescent="0.25">
      <c r="BG1163" s="84">
        <v>1051</v>
      </c>
      <c r="BH1163" s="269" t="s">
        <v>203</v>
      </c>
      <c r="BI1163" s="268" t="s">
        <v>4594</v>
      </c>
      <c r="BJ1163" s="257" t="s">
        <v>4</v>
      </c>
      <c r="BK1163" s="269" t="s">
        <v>34</v>
      </c>
      <c r="BL1163" s="269" t="s">
        <v>130</v>
      </c>
      <c r="BM1163" s="270" t="s">
        <v>5345</v>
      </c>
      <c r="BN1163" s="269" t="s">
        <v>5346</v>
      </c>
      <c r="BO1163" s="269" t="s">
        <v>5347</v>
      </c>
      <c r="BP1163" s="269" t="s">
        <v>860</v>
      </c>
      <c r="BQ1163" s="269" t="s">
        <v>699</v>
      </c>
      <c r="BR1163" s="269" t="s">
        <v>861</v>
      </c>
      <c r="BS1163" s="269" t="s">
        <v>862</v>
      </c>
      <c r="BT1163" s="269" t="s">
        <v>860</v>
      </c>
      <c r="BU1163" s="269" t="s">
        <v>1686</v>
      </c>
      <c r="BV1163" s="269" t="s">
        <v>1687</v>
      </c>
    </row>
    <row r="1164" spans="59:74" x14ac:dyDescent="0.25">
      <c r="BG1164" s="84">
        <v>1052</v>
      </c>
      <c r="BH1164" s="269" t="s">
        <v>203</v>
      </c>
      <c r="BI1164" s="268" t="s">
        <v>4594</v>
      </c>
      <c r="BJ1164" s="257" t="s">
        <v>4</v>
      </c>
      <c r="BK1164" s="269" t="s">
        <v>34</v>
      </c>
      <c r="BL1164" s="269" t="s">
        <v>130</v>
      </c>
      <c r="BM1164" s="270" t="s">
        <v>5348</v>
      </c>
      <c r="BN1164" s="269" t="s">
        <v>5349</v>
      </c>
      <c r="BO1164" s="269" t="s">
        <v>5350</v>
      </c>
      <c r="BP1164" s="269" t="s">
        <v>860</v>
      </c>
      <c r="BQ1164" s="269" t="s">
        <v>699</v>
      </c>
      <c r="BR1164" s="269" t="s">
        <v>861</v>
      </c>
      <c r="BS1164" s="269" t="s">
        <v>862</v>
      </c>
      <c r="BT1164" s="269" t="s">
        <v>860</v>
      </c>
      <c r="BU1164" s="269" t="s">
        <v>1686</v>
      </c>
      <c r="BV1164" s="269" t="s">
        <v>1687</v>
      </c>
    </row>
    <row r="1165" spans="59:74" x14ac:dyDescent="0.25">
      <c r="BG1165" s="84">
        <v>1053</v>
      </c>
      <c r="BH1165" s="269" t="s">
        <v>203</v>
      </c>
      <c r="BI1165" s="268" t="s">
        <v>4594</v>
      </c>
      <c r="BJ1165" s="257" t="s">
        <v>4</v>
      </c>
      <c r="BK1165" s="269" t="s">
        <v>34</v>
      </c>
      <c r="BL1165" s="269" t="s">
        <v>130</v>
      </c>
      <c r="BM1165" s="270" t="s">
        <v>5351</v>
      </c>
      <c r="BN1165" s="269" t="s">
        <v>5352</v>
      </c>
      <c r="BO1165" s="269" t="s">
        <v>5353</v>
      </c>
      <c r="BP1165" s="269" t="s">
        <v>860</v>
      </c>
      <c r="BQ1165" s="269" t="s">
        <v>699</v>
      </c>
      <c r="BR1165" s="269" t="s">
        <v>861</v>
      </c>
      <c r="BS1165" s="269" t="s">
        <v>862</v>
      </c>
      <c r="BT1165" s="269" t="s">
        <v>860</v>
      </c>
      <c r="BU1165" s="269" t="s">
        <v>1686</v>
      </c>
      <c r="BV1165" s="269" t="s">
        <v>1687</v>
      </c>
    </row>
    <row r="1166" spans="59:74" x14ac:dyDescent="0.25">
      <c r="BG1166" s="84">
        <v>1054</v>
      </c>
      <c r="BH1166" s="269" t="s">
        <v>203</v>
      </c>
      <c r="BI1166" s="268" t="s">
        <v>4594</v>
      </c>
      <c r="BJ1166" s="257" t="s">
        <v>4</v>
      </c>
      <c r="BK1166" s="269" t="s">
        <v>34</v>
      </c>
      <c r="BL1166" s="269" t="s">
        <v>130</v>
      </c>
      <c r="BM1166" s="270" t="s">
        <v>5354</v>
      </c>
      <c r="BN1166" s="269" t="s">
        <v>5355</v>
      </c>
      <c r="BO1166" s="269" t="s">
        <v>5356</v>
      </c>
      <c r="BP1166" s="269" t="s">
        <v>860</v>
      </c>
      <c r="BQ1166" s="269" t="s">
        <v>699</v>
      </c>
      <c r="BR1166" s="269" t="s">
        <v>861</v>
      </c>
      <c r="BS1166" s="269" t="s">
        <v>862</v>
      </c>
      <c r="BT1166" s="269" t="s">
        <v>860</v>
      </c>
      <c r="BU1166" s="269" t="s">
        <v>1686</v>
      </c>
      <c r="BV1166" s="269" t="s">
        <v>1687</v>
      </c>
    </row>
    <row r="1167" spans="59:74" x14ac:dyDescent="0.25">
      <c r="BG1167" s="84">
        <v>1055</v>
      </c>
      <c r="BH1167" s="269" t="s">
        <v>203</v>
      </c>
      <c r="BI1167" s="268" t="s">
        <v>4594</v>
      </c>
      <c r="BJ1167" s="257" t="s">
        <v>4</v>
      </c>
      <c r="BK1167" s="269" t="s">
        <v>34</v>
      </c>
      <c r="BL1167" s="269" t="s">
        <v>130</v>
      </c>
      <c r="BM1167" s="270" t="s">
        <v>5357</v>
      </c>
      <c r="BN1167" s="269" t="s">
        <v>5358</v>
      </c>
      <c r="BO1167" s="269" t="s">
        <v>5359</v>
      </c>
      <c r="BP1167" s="269" t="s">
        <v>860</v>
      </c>
      <c r="BQ1167" s="269" t="s">
        <v>699</v>
      </c>
      <c r="BR1167" s="269" t="s">
        <v>861</v>
      </c>
      <c r="BS1167" s="269" t="s">
        <v>862</v>
      </c>
      <c r="BT1167" s="269" t="s">
        <v>860</v>
      </c>
      <c r="BU1167" s="269" t="s">
        <v>1686</v>
      </c>
      <c r="BV1167" s="269" t="s">
        <v>1687</v>
      </c>
    </row>
    <row r="1168" spans="59:74" x14ac:dyDescent="0.25">
      <c r="BG1168" s="84">
        <v>1056</v>
      </c>
      <c r="BH1168" s="269" t="s">
        <v>203</v>
      </c>
      <c r="BI1168" s="268" t="s">
        <v>4594</v>
      </c>
      <c r="BJ1168" s="257" t="s">
        <v>4</v>
      </c>
      <c r="BK1168" s="269" t="s">
        <v>34</v>
      </c>
      <c r="BL1168" s="269" t="s">
        <v>130</v>
      </c>
      <c r="BM1168" s="270" t="s">
        <v>5360</v>
      </c>
      <c r="BN1168" s="269" t="s">
        <v>5361</v>
      </c>
      <c r="BO1168" s="269" t="s">
        <v>5362</v>
      </c>
      <c r="BP1168" s="269" t="s">
        <v>860</v>
      </c>
      <c r="BQ1168" s="269" t="s">
        <v>699</v>
      </c>
      <c r="BR1168" s="269" t="s">
        <v>861</v>
      </c>
      <c r="BS1168" s="269" t="s">
        <v>862</v>
      </c>
      <c r="BT1168" s="269" t="s">
        <v>860</v>
      </c>
      <c r="BU1168" s="269" t="s">
        <v>1686</v>
      </c>
      <c r="BV1168" s="269" t="s">
        <v>1687</v>
      </c>
    </row>
    <row r="1169" spans="59:74" x14ac:dyDescent="0.25">
      <c r="BG1169" s="84">
        <v>1057</v>
      </c>
      <c r="BH1169" s="269" t="s">
        <v>203</v>
      </c>
      <c r="BI1169" s="268" t="s">
        <v>4594</v>
      </c>
      <c r="BJ1169" s="257" t="s">
        <v>4</v>
      </c>
      <c r="BK1169" s="269" t="s">
        <v>34</v>
      </c>
      <c r="BL1169" s="269" t="s">
        <v>130</v>
      </c>
      <c r="BM1169" s="270" t="s">
        <v>5363</v>
      </c>
      <c r="BN1169" s="269" t="s">
        <v>5364</v>
      </c>
      <c r="BO1169" s="269" t="s">
        <v>5365</v>
      </c>
      <c r="BP1169" s="269" t="s">
        <v>860</v>
      </c>
      <c r="BQ1169" s="269" t="s">
        <v>699</v>
      </c>
      <c r="BR1169" s="269" t="s">
        <v>861</v>
      </c>
      <c r="BS1169" s="269" t="s">
        <v>862</v>
      </c>
      <c r="BT1169" s="269" t="s">
        <v>860</v>
      </c>
      <c r="BU1169" s="269" t="s">
        <v>1686</v>
      </c>
      <c r="BV1169" s="269" t="s">
        <v>1687</v>
      </c>
    </row>
    <row r="1170" spans="59:74" x14ac:dyDescent="0.25">
      <c r="BG1170" s="84">
        <v>1058</v>
      </c>
      <c r="BH1170" s="269" t="s">
        <v>203</v>
      </c>
      <c r="BI1170" s="268" t="s">
        <v>4594</v>
      </c>
      <c r="BJ1170" s="257" t="s">
        <v>4</v>
      </c>
      <c r="BK1170" s="269" t="s">
        <v>34</v>
      </c>
      <c r="BL1170" s="269" t="s">
        <v>130</v>
      </c>
      <c r="BM1170" s="270" t="s">
        <v>5366</v>
      </c>
      <c r="BN1170" s="269" t="s">
        <v>5367</v>
      </c>
      <c r="BO1170" s="269" t="s">
        <v>5368</v>
      </c>
      <c r="BP1170" s="269" t="s">
        <v>860</v>
      </c>
      <c r="BQ1170" s="269" t="s">
        <v>699</v>
      </c>
      <c r="BR1170" s="269" t="s">
        <v>861</v>
      </c>
      <c r="BS1170" s="269" t="s">
        <v>862</v>
      </c>
      <c r="BT1170" s="269" t="s">
        <v>860</v>
      </c>
      <c r="BU1170" s="269" t="s">
        <v>1686</v>
      </c>
      <c r="BV1170" s="269" t="s">
        <v>1687</v>
      </c>
    </row>
    <row r="1171" spans="59:74" x14ac:dyDescent="0.25">
      <c r="BG1171" s="84">
        <v>1059</v>
      </c>
      <c r="BH1171" s="269" t="s">
        <v>203</v>
      </c>
      <c r="BI1171" s="268" t="s">
        <v>4594</v>
      </c>
      <c r="BJ1171" s="257" t="s">
        <v>4</v>
      </c>
      <c r="BK1171" s="269" t="s">
        <v>34</v>
      </c>
      <c r="BL1171" s="269" t="s">
        <v>130</v>
      </c>
      <c r="BM1171" s="270" t="s">
        <v>5369</v>
      </c>
      <c r="BN1171" s="269" t="s">
        <v>5370</v>
      </c>
      <c r="BO1171" s="269" t="s">
        <v>5371</v>
      </c>
      <c r="BP1171" s="269" t="s">
        <v>860</v>
      </c>
      <c r="BQ1171" s="269" t="s">
        <v>699</v>
      </c>
      <c r="BR1171" s="269" t="s">
        <v>861</v>
      </c>
      <c r="BS1171" s="269" t="s">
        <v>862</v>
      </c>
      <c r="BT1171" s="269" t="s">
        <v>860</v>
      </c>
      <c r="BU1171" s="269" t="s">
        <v>1686</v>
      </c>
      <c r="BV1171" s="269" t="s">
        <v>1687</v>
      </c>
    </row>
    <row r="1172" spans="59:74" x14ac:dyDescent="0.25">
      <c r="BG1172" s="84">
        <v>1060</v>
      </c>
      <c r="BH1172" s="269" t="s">
        <v>203</v>
      </c>
      <c r="BI1172" s="268" t="s">
        <v>4594</v>
      </c>
      <c r="BJ1172" s="257" t="s">
        <v>4</v>
      </c>
      <c r="BK1172" s="269" t="s">
        <v>34</v>
      </c>
      <c r="BL1172" s="269" t="s">
        <v>130</v>
      </c>
      <c r="BM1172" s="270" t="s">
        <v>5372</v>
      </c>
      <c r="BN1172" s="269" t="s">
        <v>5373</v>
      </c>
      <c r="BO1172" s="269" t="s">
        <v>5374</v>
      </c>
      <c r="BP1172" s="269" t="s">
        <v>860</v>
      </c>
      <c r="BQ1172" s="269" t="s">
        <v>699</v>
      </c>
      <c r="BR1172" s="269" t="s">
        <v>861</v>
      </c>
      <c r="BS1172" s="269" t="s">
        <v>862</v>
      </c>
      <c r="BT1172" s="269" t="s">
        <v>860</v>
      </c>
      <c r="BU1172" s="269" t="s">
        <v>1686</v>
      </c>
      <c r="BV1172" s="269" t="s">
        <v>1687</v>
      </c>
    </row>
    <row r="1173" spans="59:74" x14ac:dyDescent="0.25">
      <c r="BG1173" s="84">
        <v>1061</v>
      </c>
      <c r="BH1173" s="269" t="s">
        <v>203</v>
      </c>
      <c r="BI1173" s="268" t="s">
        <v>4594</v>
      </c>
      <c r="BJ1173" s="257" t="s">
        <v>1</v>
      </c>
      <c r="BK1173" s="269" t="s">
        <v>33</v>
      </c>
      <c r="BL1173" s="269" t="s">
        <v>155</v>
      </c>
      <c r="BM1173" s="270" t="s">
        <v>5375</v>
      </c>
      <c r="BN1173" s="269" t="s">
        <v>5376</v>
      </c>
      <c r="BO1173" s="269" t="s">
        <v>5377</v>
      </c>
      <c r="BP1173" s="269" t="s">
        <v>863</v>
      </c>
      <c r="BQ1173" s="269" t="s">
        <v>704</v>
      </c>
      <c r="BR1173" s="269" t="s">
        <v>864</v>
      </c>
      <c r="BS1173" s="269" t="s">
        <v>865</v>
      </c>
      <c r="BT1173" s="269" t="s">
        <v>863</v>
      </c>
      <c r="BU1173" s="269" t="s">
        <v>1688</v>
      </c>
      <c r="BV1173" s="269" t="s">
        <v>1689</v>
      </c>
    </row>
    <row r="1174" spans="59:74" x14ac:dyDescent="0.25">
      <c r="BG1174" s="84">
        <v>1062</v>
      </c>
      <c r="BH1174" s="269" t="s">
        <v>203</v>
      </c>
      <c r="BI1174" s="268" t="s">
        <v>4594</v>
      </c>
      <c r="BJ1174" s="257" t="s">
        <v>1</v>
      </c>
      <c r="BK1174" s="269" t="s">
        <v>33</v>
      </c>
      <c r="BL1174" s="269" t="s">
        <v>155</v>
      </c>
      <c r="BM1174" s="270" t="s">
        <v>5378</v>
      </c>
      <c r="BN1174" s="269" t="s">
        <v>5379</v>
      </c>
      <c r="BO1174" s="269" t="s">
        <v>5380</v>
      </c>
      <c r="BP1174" s="269" t="s">
        <v>863</v>
      </c>
      <c r="BQ1174" s="269" t="s">
        <v>704</v>
      </c>
      <c r="BR1174" s="269" t="s">
        <v>864</v>
      </c>
      <c r="BS1174" s="269" t="s">
        <v>865</v>
      </c>
      <c r="BT1174" s="269" t="s">
        <v>863</v>
      </c>
      <c r="BU1174" s="269" t="s">
        <v>1688</v>
      </c>
      <c r="BV1174" s="269" t="s">
        <v>1689</v>
      </c>
    </row>
    <row r="1175" spans="59:74" x14ac:dyDescent="0.25">
      <c r="BG1175" s="84">
        <v>1063</v>
      </c>
      <c r="BH1175" s="269" t="s">
        <v>203</v>
      </c>
      <c r="BI1175" s="268" t="s">
        <v>4594</v>
      </c>
      <c r="BJ1175" s="257" t="s">
        <v>1</v>
      </c>
      <c r="BK1175" s="269" t="s">
        <v>33</v>
      </c>
      <c r="BL1175" s="269" t="s">
        <v>155</v>
      </c>
      <c r="BM1175" s="270" t="s">
        <v>5381</v>
      </c>
      <c r="BN1175" s="269" t="s">
        <v>5382</v>
      </c>
      <c r="BO1175" s="269" t="s">
        <v>5383</v>
      </c>
      <c r="BP1175" s="269" t="s">
        <v>863</v>
      </c>
      <c r="BQ1175" s="269" t="s">
        <v>704</v>
      </c>
      <c r="BR1175" s="269" t="s">
        <v>864</v>
      </c>
      <c r="BS1175" s="269" t="s">
        <v>865</v>
      </c>
      <c r="BT1175" s="269" t="s">
        <v>863</v>
      </c>
      <c r="BU1175" s="269" t="s">
        <v>1688</v>
      </c>
      <c r="BV1175" s="269" t="s">
        <v>1689</v>
      </c>
    </row>
    <row r="1176" spans="59:74" x14ac:dyDescent="0.25">
      <c r="BG1176" s="84">
        <v>1064</v>
      </c>
      <c r="BH1176" s="269" t="s">
        <v>203</v>
      </c>
      <c r="BI1176" s="268" t="s">
        <v>4594</v>
      </c>
      <c r="BJ1176" s="257" t="s">
        <v>1</v>
      </c>
      <c r="BK1176" s="269" t="s">
        <v>33</v>
      </c>
      <c r="BL1176" s="269" t="s">
        <v>155</v>
      </c>
      <c r="BM1176" s="270" t="s">
        <v>5384</v>
      </c>
      <c r="BN1176" s="269" t="s">
        <v>5385</v>
      </c>
      <c r="BO1176" s="269" t="s">
        <v>5386</v>
      </c>
      <c r="BP1176" s="269" t="s">
        <v>863</v>
      </c>
      <c r="BQ1176" s="269" t="s">
        <v>704</v>
      </c>
      <c r="BR1176" s="269" t="s">
        <v>864</v>
      </c>
      <c r="BS1176" s="269" t="s">
        <v>865</v>
      </c>
      <c r="BT1176" s="269" t="s">
        <v>863</v>
      </c>
      <c r="BU1176" s="269" t="s">
        <v>1688</v>
      </c>
      <c r="BV1176" s="269" t="s">
        <v>1689</v>
      </c>
    </row>
    <row r="1177" spans="59:74" x14ac:dyDescent="0.25">
      <c r="BG1177" s="84">
        <v>1065</v>
      </c>
      <c r="BH1177" s="269" t="s">
        <v>203</v>
      </c>
      <c r="BI1177" s="268" t="s">
        <v>4594</v>
      </c>
      <c r="BJ1177" s="257" t="s">
        <v>1</v>
      </c>
      <c r="BK1177" s="269" t="s">
        <v>33</v>
      </c>
      <c r="BL1177" s="269" t="s">
        <v>155</v>
      </c>
      <c r="BM1177" s="270" t="s">
        <v>5387</v>
      </c>
      <c r="BN1177" s="269" t="s">
        <v>5388</v>
      </c>
      <c r="BO1177" s="269" t="s">
        <v>5389</v>
      </c>
      <c r="BP1177" s="269" t="s">
        <v>863</v>
      </c>
      <c r="BQ1177" s="269" t="s">
        <v>704</v>
      </c>
      <c r="BR1177" s="269" t="s">
        <v>864</v>
      </c>
      <c r="BS1177" s="269" t="s">
        <v>865</v>
      </c>
      <c r="BT1177" s="269" t="s">
        <v>863</v>
      </c>
      <c r="BU1177" s="269" t="s">
        <v>1688</v>
      </c>
      <c r="BV1177" s="269" t="s">
        <v>1689</v>
      </c>
    </row>
    <row r="1178" spans="59:74" x14ac:dyDescent="0.25">
      <c r="BG1178" s="84">
        <v>1066</v>
      </c>
      <c r="BH1178" s="269" t="s">
        <v>203</v>
      </c>
      <c r="BI1178" s="268" t="s">
        <v>4594</v>
      </c>
      <c r="BJ1178" s="257" t="s">
        <v>1</v>
      </c>
      <c r="BK1178" s="269" t="s">
        <v>33</v>
      </c>
      <c r="BL1178" s="269" t="s">
        <v>155</v>
      </c>
      <c r="BM1178" s="270" t="s">
        <v>5390</v>
      </c>
      <c r="BN1178" s="269" t="s">
        <v>5391</v>
      </c>
      <c r="BO1178" s="269" t="s">
        <v>5392</v>
      </c>
      <c r="BP1178" s="269" t="s">
        <v>863</v>
      </c>
      <c r="BQ1178" s="269" t="s">
        <v>704</v>
      </c>
      <c r="BR1178" s="269" t="s">
        <v>864</v>
      </c>
      <c r="BS1178" s="269" t="s">
        <v>865</v>
      </c>
      <c r="BT1178" s="269" t="s">
        <v>863</v>
      </c>
      <c r="BU1178" s="269" t="s">
        <v>1688</v>
      </c>
      <c r="BV1178" s="269" t="s">
        <v>1689</v>
      </c>
    </row>
    <row r="1179" spans="59:74" x14ac:dyDescent="0.25">
      <c r="BG1179" s="84">
        <v>1067</v>
      </c>
      <c r="BH1179" s="269" t="s">
        <v>203</v>
      </c>
      <c r="BI1179" s="268" t="s">
        <v>4594</v>
      </c>
      <c r="BJ1179" s="257" t="s">
        <v>1</v>
      </c>
      <c r="BK1179" s="269" t="s">
        <v>33</v>
      </c>
      <c r="BL1179" s="269" t="s">
        <v>155</v>
      </c>
      <c r="BM1179" s="270" t="s">
        <v>5393</v>
      </c>
      <c r="BN1179" s="269" t="s">
        <v>5394</v>
      </c>
      <c r="BO1179" s="269" t="s">
        <v>5395</v>
      </c>
      <c r="BP1179" s="269" t="s">
        <v>863</v>
      </c>
      <c r="BQ1179" s="269" t="s">
        <v>704</v>
      </c>
      <c r="BR1179" s="269" t="s">
        <v>864</v>
      </c>
      <c r="BS1179" s="269" t="s">
        <v>865</v>
      </c>
      <c r="BT1179" s="269" t="s">
        <v>863</v>
      </c>
      <c r="BU1179" s="269" t="s">
        <v>1688</v>
      </c>
      <c r="BV1179" s="269" t="s">
        <v>1689</v>
      </c>
    </row>
    <row r="1180" spans="59:74" x14ac:dyDescent="0.25">
      <c r="BG1180" s="84">
        <v>1068</v>
      </c>
      <c r="BH1180" s="269" t="s">
        <v>203</v>
      </c>
      <c r="BI1180" s="268" t="s">
        <v>4594</v>
      </c>
      <c r="BJ1180" s="257" t="s">
        <v>1</v>
      </c>
      <c r="BK1180" s="269" t="s">
        <v>33</v>
      </c>
      <c r="BL1180" s="269" t="s">
        <v>155</v>
      </c>
      <c r="BM1180" s="270" t="s">
        <v>5396</v>
      </c>
      <c r="BN1180" s="269" t="s">
        <v>5397</v>
      </c>
      <c r="BO1180" s="269" t="s">
        <v>5398</v>
      </c>
      <c r="BP1180" s="269" t="s">
        <v>863</v>
      </c>
      <c r="BQ1180" s="269" t="s">
        <v>704</v>
      </c>
      <c r="BR1180" s="269" t="s">
        <v>864</v>
      </c>
      <c r="BS1180" s="269" t="s">
        <v>865</v>
      </c>
      <c r="BT1180" s="269" t="s">
        <v>863</v>
      </c>
      <c r="BU1180" s="269" t="s">
        <v>1688</v>
      </c>
      <c r="BV1180" s="269" t="s">
        <v>1689</v>
      </c>
    </row>
    <row r="1181" spans="59:74" x14ac:dyDescent="0.25">
      <c r="BG1181" s="84">
        <v>1069</v>
      </c>
      <c r="BH1181" s="269" t="s">
        <v>203</v>
      </c>
      <c r="BI1181" s="268" t="s">
        <v>4594</v>
      </c>
      <c r="BJ1181" s="257" t="s">
        <v>1</v>
      </c>
      <c r="BK1181" s="269" t="s">
        <v>33</v>
      </c>
      <c r="BL1181" s="269" t="s">
        <v>155</v>
      </c>
      <c r="BM1181" s="270" t="s">
        <v>5399</v>
      </c>
      <c r="BN1181" s="269" t="s">
        <v>5400</v>
      </c>
      <c r="BO1181" s="269" t="s">
        <v>5401</v>
      </c>
      <c r="BP1181" s="269" t="s">
        <v>863</v>
      </c>
      <c r="BQ1181" s="269" t="s">
        <v>704</v>
      </c>
      <c r="BR1181" s="269" t="s">
        <v>864</v>
      </c>
      <c r="BS1181" s="269" t="s">
        <v>865</v>
      </c>
      <c r="BT1181" s="269" t="s">
        <v>863</v>
      </c>
      <c r="BU1181" s="269" t="s">
        <v>1688</v>
      </c>
      <c r="BV1181" s="269" t="s">
        <v>1689</v>
      </c>
    </row>
    <row r="1182" spans="59:74" x14ac:dyDescent="0.25">
      <c r="BG1182" s="84">
        <v>1070</v>
      </c>
      <c r="BH1182" s="269" t="s">
        <v>203</v>
      </c>
      <c r="BI1182" s="268" t="s">
        <v>4594</v>
      </c>
      <c r="BJ1182" s="257" t="s">
        <v>1</v>
      </c>
      <c r="BK1182" s="269" t="s">
        <v>33</v>
      </c>
      <c r="BL1182" s="269" t="s">
        <v>155</v>
      </c>
      <c r="BM1182" s="270" t="s">
        <v>5402</v>
      </c>
      <c r="BN1182" s="269" t="s">
        <v>5403</v>
      </c>
      <c r="BO1182" s="269" t="s">
        <v>5404</v>
      </c>
      <c r="BP1182" s="269" t="s">
        <v>863</v>
      </c>
      <c r="BQ1182" s="269" t="s">
        <v>704</v>
      </c>
      <c r="BR1182" s="269" t="s">
        <v>864</v>
      </c>
      <c r="BS1182" s="269" t="s">
        <v>865</v>
      </c>
      <c r="BT1182" s="269" t="s">
        <v>863</v>
      </c>
      <c r="BU1182" s="269" t="s">
        <v>1688</v>
      </c>
      <c r="BV1182" s="269" t="s">
        <v>1689</v>
      </c>
    </row>
    <row r="1183" spans="59:74" x14ac:dyDescent="0.25">
      <c r="BG1183" s="84">
        <v>1071</v>
      </c>
      <c r="BH1183" s="269" t="s">
        <v>203</v>
      </c>
      <c r="BI1183" s="268" t="s">
        <v>4594</v>
      </c>
      <c r="BJ1183" s="257" t="s">
        <v>4</v>
      </c>
      <c r="BK1183" s="269" t="s">
        <v>33</v>
      </c>
      <c r="BL1183" s="269" t="s">
        <v>155</v>
      </c>
      <c r="BM1183" s="270" t="s">
        <v>5405</v>
      </c>
      <c r="BN1183" s="269" t="s">
        <v>5406</v>
      </c>
      <c r="BO1183" s="269" t="s">
        <v>5407</v>
      </c>
      <c r="BP1183" s="269" t="s">
        <v>863</v>
      </c>
      <c r="BQ1183" s="269" t="s">
        <v>704</v>
      </c>
      <c r="BR1183" s="269" t="s">
        <v>864</v>
      </c>
      <c r="BS1183" s="269" t="s">
        <v>865</v>
      </c>
      <c r="BT1183" s="269" t="s">
        <v>863</v>
      </c>
      <c r="BU1183" s="269" t="s">
        <v>1688</v>
      </c>
      <c r="BV1183" s="269" t="s">
        <v>1689</v>
      </c>
    </row>
    <row r="1184" spans="59:74" x14ac:dyDescent="0.25">
      <c r="BG1184" s="84">
        <v>1072</v>
      </c>
      <c r="BH1184" s="269" t="s">
        <v>203</v>
      </c>
      <c r="BI1184" s="268" t="s">
        <v>4594</v>
      </c>
      <c r="BJ1184" s="257" t="s">
        <v>4</v>
      </c>
      <c r="BK1184" s="269" t="s">
        <v>33</v>
      </c>
      <c r="BL1184" s="269" t="s">
        <v>155</v>
      </c>
      <c r="BM1184" s="270" t="s">
        <v>5408</v>
      </c>
      <c r="BN1184" s="269" t="s">
        <v>5409</v>
      </c>
      <c r="BO1184" s="269" t="s">
        <v>5410</v>
      </c>
      <c r="BP1184" s="269" t="s">
        <v>863</v>
      </c>
      <c r="BQ1184" s="269" t="s">
        <v>704</v>
      </c>
      <c r="BR1184" s="269" t="s">
        <v>864</v>
      </c>
      <c r="BS1184" s="269" t="s">
        <v>865</v>
      </c>
      <c r="BT1184" s="269" t="s">
        <v>863</v>
      </c>
      <c r="BU1184" s="269" t="s">
        <v>1688</v>
      </c>
      <c r="BV1184" s="269" t="s">
        <v>1689</v>
      </c>
    </row>
    <row r="1185" spans="59:74" x14ac:dyDescent="0.25">
      <c r="BG1185" s="84">
        <v>1073</v>
      </c>
      <c r="BH1185" s="269" t="s">
        <v>203</v>
      </c>
      <c r="BI1185" s="268" t="s">
        <v>4594</v>
      </c>
      <c r="BJ1185" s="257" t="s">
        <v>4</v>
      </c>
      <c r="BK1185" s="269" t="s">
        <v>33</v>
      </c>
      <c r="BL1185" s="269" t="s">
        <v>155</v>
      </c>
      <c r="BM1185" s="270" t="s">
        <v>5411</v>
      </c>
      <c r="BN1185" s="269" t="s">
        <v>5412</v>
      </c>
      <c r="BO1185" s="269" t="s">
        <v>5413</v>
      </c>
      <c r="BP1185" s="269" t="s">
        <v>863</v>
      </c>
      <c r="BQ1185" s="269" t="s">
        <v>704</v>
      </c>
      <c r="BR1185" s="269" t="s">
        <v>864</v>
      </c>
      <c r="BS1185" s="269" t="s">
        <v>865</v>
      </c>
      <c r="BT1185" s="269" t="s">
        <v>863</v>
      </c>
      <c r="BU1185" s="269" t="s">
        <v>1688</v>
      </c>
      <c r="BV1185" s="269" t="s">
        <v>1689</v>
      </c>
    </row>
    <row r="1186" spans="59:74" x14ac:dyDescent="0.25">
      <c r="BG1186" s="84">
        <v>1074</v>
      </c>
      <c r="BH1186" s="269" t="s">
        <v>203</v>
      </c>
      <c r="BI1186" s="268" t="s">
        <v>4594</v>
      </c>
      <c r="BJ1186" s="257" t="s">
        <v>4</v>
      </c>
      <c r="BK1186" s="269" t="s">
        <v>33</v>
      </c>
      <c r="BL1186" s="269" t="s">
        <v>155</v>
      </c>
      <c r="BM1186" s="270" t="s">
        <v>5414</v>
      </c>
      <c r="BN1186" s="269" t="s">
        <v>5415</v>
      </c>
      <c r="BO1186" s="269" t="s">
        <v>5416</v>
      </c>
      <c r="BP1186" s="269" t="s">
        <v>863</v>
      </c>
      <c r="BQ1186" s="269" t="s">
        <v>704</v>
      </c>
      <c r="BR1186" s="269" t="s">
        <v>864</v>
      </c>
      <c r="BS1186" s="269" t="s">
        <v>865</v>
      </c>
      <c r="BT1186" s="269" t="s">
        <v>863</v>
      </c>
      <c r="BU1186" s="269" t="s">
        <v>1688</v>
      </c>
      <c r="BV1186" s="269" t="s">
        <v>1689</v>
      </c>
    </row>
    <row r="1187" spans="59:74" x14ac:dyDescent="0.25">
      <c r="BG1187" s="84">
        <v>1075</v>
      </c>
      <c r="BH1187" s="269" t="s">
        <v>203</v>
      </c>
      <c r="BI1187" s="268" t="s">
        <v>4594</v>
      </c>
      <c r="BJ1187" s="257" t="s">
        <v>4</v>
      </c>
      <c r="BK1187" s="269" t="s">
        <v>33</v>
      </c>
      <c r="BL1187" s="269" t="s">
        <v>155</v>
      </c>
      <c r="BM1187" s="270" t="s">
        <v>5417</v>
      </c>
      <c r="BN1187" s="269" t="s">
        <v>5418</v>
      </c>
      <c r="BO1187" s="269" t="s">
        <v>5419</v>
      </c>
      <c r="BP1187" s="269" t="s">
        <v>863</v>
      </c>
      <c r="BQ1187" s="269" t="s">
        <v>704</v>
      </c>
      <c r="BR1187" s="269" t="s">
        <v>864</v>
      </c>
      <c r="BS1187" s="269" t="s">
        <v>865</v>
      </c>
      <c r="BT1187" s="269" t="s">
        <v>863</v>
      </c>
      <c r="BU1187" s="269" t="s">
        <v>1688</v>
      </c>
      <c r="BV1187" s="269" t="s">
        <v>1689</v>
      </c>
    </row>
    <row r="1188" spans="59:74" x14ac:dyDescent="0.25">
      <c r="BG1188" s="84">
        <v>1076</v>
      </c>
      <c r="BH1188" s="269" t="s">
        <v>203</v>
      </c>
      <c r="BI1188" s="268" t="s">
        <v>4594</v>
      </c>
      <c r="BJ1188" s="257" t="s">
        <v>4</v>
      </c>
      <c r="BK1188" s="269" t="s">
        <v>33</v>
      </c>
      <c r="BL1188" s="269" t="s">
        <v>155</v>
      </c>
      <c r="BM1188" s="270" t="s">
        <v>5420</v>
      </c>
      <c r="BN1188" s="269" t="s">
        <v>5421</v>
      </c>
      <c r="BO1188" s="269" t="s">
        <v>5422</v>
      </c>
      <c r="BP1188" s="269" t="s">
        <v>863</v>
      </c>
      <c r="BQ1188" s="269" t="s">
        <v>704</v>
      </c>
      <c r="BR1188" s="269" t="s">
        <v>864</v>
      </c>
      <c r="BS1188" s="269" t="s">
        <v>865</v>
      </c>
      <c r="BT1188" s="269" t="s">
        <v>863</v>
      </c>
      <c r="BU1188" s="269" t="s">
        <v>1688</v>
      </c>
      <c r="BV1188" s="269" t="s">
        <v>1689</v>
      </c>
    </row>
    <row r="1189" spans="59:74" x14ac:dyDescent="0.25">
      <c r="BG1189" s="84">
        <v>1077</v>
      </c>
      <c r="BH1189" s="269" t="s">
        <v>203</v>
      </c>
      <c r="BI1189" s="268" t="s">
        <v>4594</v>
      </c>
      <c r="BJ1189" s="257" t="s">
        <v>4</v>
      </c>
      <c r="BK1189" s="269" t="s">
        <v>33</v>
      </c>
      <c r="BL1189" s="269" t="s">
        <v>155</v>
      </c>
      <c r="BM1189" s="270" t="s">
        <v>5423</v>
      </c>
      <c r="BN1189" s="269" t="s">
        <v>5424</v>
      </c>
      <c r="BO1189" s="269" t="s">
        <v>5425</v>
      </c>
      <c r="BP1189" s="269" t="s">
        <v>863</v>
      </c>
      <c r="BQ1189" s="269" t="s">
        <v>704</v>
      </c>
      <c r="BR1189" s="269" t="s">
        <v>864</v>
      </c>
      <c r="BS1189" s="269" t="s">
        <v>865</v>
      </c>
      <c r="BT1189" s="269" t="s">
        <v>863</v>
      </c>
      <c r="BU1189" s="269" t="s">
        <v>1688</v>
      </c>
      <c r="BV1189" s="269" t="s">
        <v>1689</v>
      </c>
    </row>
    <row r="1190" spans="59:74" x14ac:dyDescent="0.25">
      <c r="BG1190" s="84">
        <v>1078</v>
      </c>
      <c r="BH1190" s="269" t="s">
        <v>203</v>
      </c>
      <c r="BI1190" s="268" t="s">
        <v>4594</v>
      </c>
      <c r="BJ1190" s="257" t="s">
        <v>4</v>
      </c>
      <c r="BK1190" s="269" t="s">
        <v>33</v>
      </c>
      <c r="BL1190" s="269" t="s">
        <v>155</v>
      </c>
      <c r="BM1190" s="270" t="s">
        <v>5426</v>
      </c>
      <c r="BN1190" s="269" t="s">
        <v>5427</v>
      </c>
      <c r="BO1190" s="269" t="s">
        <v>5428</v>
      </c>
      <c r="BP1190" s="269" t="s">
        <v>863</v>
      </c>
      <c r="BQ1190" s="269" t="s">
        <v>704</v>
      </c>
      <c r="BR1190" s="269" t="s">
        <v>864</v>
      </c>
      <c r="BS1190" s="269" t="s">
        <v>865</v>
      </c>
      <c r="BT1190" s="269" t="s">
        <v>863</v>
      </c>
      <c r="BU1190" s="269" t="s">
        <v>1688</v>
      </c>
      <c r="BV1190" s="269" t="s">
        <v>1689</v>
      </c>
    </row>
    <row r="1191" spans="59:74" x14ac:dyDescent="0.25">
      <c r="BG1191" s="84">
        <v>1079</v>
      </c>
      <c r="BH1191" s="269" t="s">
        <v>203</v>
      </c>
      <c r="BI1191" s="268" t="s">
        <v>4594</v>
      </c>
      <c r="BJ1191" s="257" t="s">
        <v>4</v>
      </c>
      <c r="BK1191" s="269" t="s">
        <v>33</v>
      </c>
      <c r="BL1191" s="269" t="s">
        <v>155</v>
      </c>
      <c r="BM1191" s="270" t="s">
        <v>5429</v>
      </c>
      <c r="BN1191" s="269" t="s">
        <v>5430</v>
      </c>
      <c r="BO1191" s="269" t="s">
        <v>5431</v>
      </c>
      <c r="BP1191" s="269" t="s">
        <v>863</v>
      </c>
      <c r="BQ1191" s="269" t="s">
        <v>704</v>
      </c>
      <c r="BR1191" s="269" t="s">
        <v>864</v>
      </c>
      <c r="BS1191" s="269" t="s">
        <v>865</v>
      </c>
      <c r="BT1191" s="269" t="s">
        <v>863</v>
      </c>
      <c r="BU1191" s="269" t="s">
        <v>1688</v>
      </c>
      <c r="BV1191" s="269" t="s">
        <v>1689</v>
      </c>
    </row>
    <row r="1192" spans="59:74" x14ac:dyDescent="0.25">
      <c r="BG1192" s="84">
        <v>1080</v>
      </c>
      <c r="BH1192" s="269" t="s">
        <v>203</v>
      </c>
      <c r="BI1192" s="268" t="s">
        <v>4594</v>
      </c>
      <c r="BJ1192" s="257" t="s">
        <v>4</v>
      </c>
      <c r="BK1192" s="269" t="s">
        <v>33</v>
      </c>
      <c r="BL1192" s="269" t="s">
        <v>155</v>
      </c>
      <c r="BM1192" s="270" t="s">
        <v>5432</v>
      </c>
      <c r="BN1192" s="269" t="s">
        <v>5433</v>
      </c>
      <c r="BO1192" s="269" t="s">
        <v>5434</v>
      </c>
      <c r="BP1192" s="269" t="s">
        <v>863</v>
      </c>
      <c r="BQ1192" s="269" t="s">
        <v>704</v>
      </c>
      <c r="BR1192" s="269" t="s">
        <v>864</v>
      </c>
      <c r="BS1192" s="269" t="s">
        <v>865</v>
      </c>
      <c r="BT1192" s="269" t="s">
        <v>863</v>
      </c>
      <c r="BU1192" s="269" t="s">
        <v>1688</v>
      </c>
      <c r="BV1192" s="269" t="s">
        <v>1689</v>
      </c>
    </row>
    <row r="1193" spans="59:74" x14ac:dyDescent="0.25">
      <c r="BG1193" s="84">
        <v>1081</v>
      </c>
      <c r="BH1193" s="269" t="s">
        <v>203</v>
      </c>
      <c r="BI1193" s="268" t="s">
        <v>4594</v>
      </c>
      <c r="BJ1193" s="257" t="s">
        <v>1</v>
      </c>
      <c r="BK1193" s="269" t="s">
        <v>160</v>
      </c>
      <c r="BL1193" s="269" t="s">
        <v>109</v>
      </c>
      <c r="BM1193" s="270" t="s">
        <v>5435</v>
      </c>
      <c r="BN1193" s="269" t="s">
        <v>5436</v>
      </c>
      <c r="BO1193" s="269" t="s">
        <v>5437</v>
      </c>
      <c r="BP1193" s="269" t="s">
        <v>866</v>
      </c>
      <c r="BQ1193" s="269" t="s">
        <v>709</v>
      </c>
      <c r="BR1193" s="269" t="s">
        <v>867</v>
      </c>
      <c r="BS1193" s="269" t="s">
        <v>868</v>
      </c>
      <c r="BT1193" s="269" t="s">
        <v>866</v>
      </c>
      <c r="BU1193" s="269" t="s">
        <v>1690</v>
      </c>
      <c r="BV1193" s="269" t="s">
        <v>1691</v>
      </c>
    </row>
    <row r="1194" spans="59:74" x14ac:dyDescent="0.25">
      <c r="BG1194" s="84">
        <v>1082</v>
      </c>
      <c r="BH1194" s="269" t="s">
        <v>203</v>
      </c>
      <c r="BI1194" s="268" t="s">
        <v>4594</v>
      </c>
      <c r="BJ1194" s="257" t="s">
        <v>1</v>
      </c>
      <c r="BK1194" s="269" t="s">
        <v>160</v>
      </c>
      <c r="BL1194" s="269" t="s">
        <v>109</v>
      </c>
      <c r="BM1194" s="270" t="s">
        <v>5438</v>
      </c>
      <c r="BN1194" s="269" t="s">
        <v>5439</v>
      </c>
      <c r="BO1194" s="269" t="s">
        <v>5440</v>
      </c>
      <c r="BP1194" s="269" t="s">
        <v>866</v>
      </c>
      <c r="BQ1194" s="269" t="s">
        <v>709</v>
      </c>
      <c r="BR1194" s="269" t="s">
        <v>867</v>
      </c>
      <c r="BS1194" s="269" t="s">
        <v>868</v>
      </c>
      <c r="BT1194" s="269" t="s">
        <v>866</v>
      </c>
      <c r="BU1194" s="269" t="s">
        <v>1690</v>
      </c>
      <c r="BV1194" s="269" t="s">
        <v>1691</v>
      </c>
    </row>
    <row r="1195" spans="59:74" x14ac:dyDescent="0.25">
      <c r="BG1195" s="84">
        <v>1083</v>
      </c>
      <c r="BH1195" s="269" t="s">
        <v>203</v>
      </c>
      <c r="BI1195" s="268" t="s">
        <v>4594</v>
      </c>
      <c r="BJ1195" s="257" t="s">
        <v>1</v>
      </c>
      <c r="BK1195" s="269" t="s">
        <v>160</v>
      </c>
      <c r="BL1195" s="269" t="s">
        <v>109</v>
      </c>
      <c r="BM1195" s="270" t="s">
        <v>5441</v>
      </c>
      <c r="BN1195" s="269" t="s">
        <v>5442</v>
      </c>
      <c r="BO1195" s="269" t="s">
        <v>5443</v>
      </c>
      <c r="BP1195" s="269" t="s">
        <v>866</v>
      </c>
      <c r="BQ1195" s="269" t="s">
        <v>709</v>
      </c>
      <c r="BR1195" s="269" t="s">
        <v>867</v>
      </c>
      <c r="BS1195" s="269" t="s">
        <v>868</v>
      </c>
      <c r="BT1195" s="269" t="s">
        <v>866</v>
      </c>
      <c r="BU1195" s="269" t="s">
        <v>1690</v>
      </c>
      <c r="BV1195" s="269" t="s">
        <v>1691</v>
      </c>
    </row>
    <row r="1196" spans="59:74" x14ac:dyDescent="0.25">
      <c r="BG1196" s="84">
        <v>1084</v>
      </c>
      <c r="BH1196" s="269" t="s">
        <v>203</v>
      </c>
      <c r="BI1196" s="268" t="s">
        <v>4594</v>
      </c>
      <c r="BJ1196" s="257" t="s">
        <v>1</v>
      </c>
      <c r="BK1196" s="269" t="s">
        <v>160</v>
      </c>
      <c r="BL1196" s="269" t="s">
        <v>109</v>
      </c>
      <c r="BM1196" s="270" t="s">
        <v>5444</v>
      </c>
      <c r="BN1196" s="269" t="s">
        <v>5445</v>
      </c>
      <c r="BO1196" s="269" t="s">
        <v>5446</v>
      </c>
      <c r="BP1196" s="269" t="s">
        <v>866</v>
      </c>
      <c r="BQ1196" s="269" t="s">
        <v>709</v>
      </c>
      <c r="BR1196" s="269" t="s">
        <v>867</v>
      </c>
      <c r="BS1196" s="269" t="s">
        <v>868</v>
      </c>
      <c r="BT1196" s="269" t="s">
        <v>866</v>
      </c>
      <c r="BU1196" s="269" t="s">
        <v>1690</v>
      </c>
      <c r="BV1196" s="269" t="s">
        <v>1691</v>
      </c>
    </row>
    <row r="1197" spans="59:74" x14ac:dyDescent="0.25">
      <c r="BG1197" s="84">
        <v>1085</v>
      </c>
      <c r="BH1197" s="269" t="s">
        <v>203</v>
      </c>
      <c r="BI1197" s="268" t="s">
        <v>4594</v>
      </c>
      <c r="BJ1197" s="257" t="s">
        <v>1</v>
      </c>
      <c r="BK1197" s="269" t="s">
        <v>160</v>
      </c>
      <c r="BL1197" s="269" t="s">
        <v>109</v>
      </c>
      <c r="BM1197" s="270" t="s">
        <v>5447</v>
      </c>
      <c r="BN1197" s="269" t="s">
        <v>5448</v>
      </c>
      <c r="BO1197" s="269" t="s">
        <v>5449</v>
      </c>
      <c r="BP1197" s="269" t="s">
        <v>866</v>
      </c>
      <c r="BQ1197" s="269" t="s">
        <v>709</v>
      </c>
      <c r="BR1197" s="269" t="s">
        <v>867</v>
      </c>
      <c r="BS1197" s="269" t="s">
        <v>868</v>
      </c>
      <c r="BT1197" s="269" t="s">
        <v>866</v>
      </c>
      <c r="BU1197" s="269" t="s">
        <v>1690</v>
      </c>
      <c r="BV1197" s="269" t="s">
        <v>1691</v>
      </c>
    </row>
    <row r="1198" spans="59:74" x14ac:dyDescent="0.25">
      <c r="BG1198" s="84">
        <v>1086</v>
      </c>
      <c r="BH1198" s="269" t="s">
        <v>203</v>
      </c>
      <c r="BI1198" s="268" t="s">
        <v>4594</v>
      </c>
      <c r="BJ1198" s="257" t="s">
        <v>1</v>
      </c>
      <c r="BK1198" s="269" t="s">
        <v>160</v>
      </c>
      <c r="BL1198" s="269" t="s">
        <v>109</v>
      </c>
      <c r="BM1198" s="270" t="s">
        <v>5450</v>
      </c>
      <c r="BN1198" s="269" t="s">
        <v>5451</v>
      </c>
      <c r="BO1198" s="269" t="s">
        <v>5452</v>
      </c>
      <c r="BP1198" s="269" t="s">
        <v>866</v>
      </c>
      <c r="BQ1198" s="269" t="s">
        <v>709</v>
      </c>
      <c r="BR1198" s="269" t="s">
        <v>867</v>
      </c>
      <c r="BS1198" s="269" t="s">
        <v>868</v>
      </c>
      <c r="BT1198" s="269" t="s">
        <v>866</v>
      </c>
      <c r="BU1198" s="269" t="s">
        <v>1690</v>
      </c>
      <c r="BV1198" s="269" t="s">
        <v>1691</v>
      </c>
    </row>
    <row r="1199" spans="59:74" x14ac:dyDescent="0.25">
      <c r="BG1199" s="84">
        <v>1087</v>
      </c>
      <c r="BH1199" s="269" t="s">
        <v>203</v>
      </c>
      <c r="BI1199" s="268" t="s">
        <v>4594</v>
      </c>
      <c r="BJ1199" s="257" t="s">
        <v>1</v>
      </c>
      <c r="BK1199" s="269" t="s">
        <v>160</v>
      </c>
      <c r="BL1199" s="269" t="s">
        <v>109</v>
      </c>
      <c r="BM1199" s="270" t="s">
        <v>5453</v>
      </c>
      <c r="BN1199" s="269" t="s">
        <v>5454</v>
      </c>
      <c r="BO1199" s="269" t="s">
        <v>5455</v>
      </c>
      <c r="BP1199" s="269" t="s">
        <v>866</v>
      </c>
      <c r="BQ1199" s="269" t="s">
        <v>709</v>
      </c>
      <c r="BR1199" s="269" t="s">
        <v>867</v>
      </c>
      <c r="BS1199" s="269" t="s">
        <v>868</v>
      </c>
      <c r="BT1199" s="269" t="s">
        <v>866</v>
      </c>
      <c r="BU1199" s="269" t="s">
        <v>1690</v>
      </c>
      <c r="BV1199" s="269" t="s">
        <v>1691</v>
      </c>
    </row>
    <row r="1200" spans="59:74" x14ac:dyDescent="0.25">
      <c r="BG1200" s="84">
        <v>1088</v>
      </c>
      <c r="BH1200" s="269" t="s">
        <v>203</v>
      </c>
      <c r="BI1200" s="268" t="s">
        <v>4594</v>
      </c>
      <c r="BJ1200" s="257" t="s">
        <v>1</v>
      </c>
      <c r="BK1200" s="269" t="s">
        <v>160</v>
      </c>
      <c r="BL1200" s="269" t="s">
        <v>109</v>
      </c>
      <c r="BM1200" s="270" t="s">
        <v>5456</v>
      </c>
      <c r="BN1200" s="269" t="s">
        <v>5457</v>
      </c>
      <c r="BO1200" s="269" t="s">
        <v>5458</v>
      </c>
      <c r="BP1200" s="269" t="s">
        <v>866</v>
      </c>
      <c r="BQ1200" s="269" t="s">
        <v>709</v>
      </c>
      <c r="BR1200" s="269" t="s">
        <v>867</v>
      </c>
      <c r="BS1200" s="269" t="s">
        <v>868</v>
      </c>
      <c r="BT1200" s="269" t="s">
        <v>866</v>
      </c>
      <c r="BU1200" s="269" t="s">
        <v>1690</v>
      </c>
      <c r="BV1200" s="269" t="s">
        <v>1691</v>
      </c>
    </row>
    <row r="1201" spans="59:74" x14ac:dyDescent="0.25">
      <c r="BG1201" s="84">
        <v>1089</v>
      </c>
      <c r="BH1201" s="269" t="s">
        <v>203</v>
      </c>
      <c r="BI1201" s="268" t="s">
        <v>4594</v>
      </c>
      <c r="BJ1201" s="257" t="s">
        <v>1</v>
      </c>
      <c r="BK1201" s="269" t="s">
        <v>160</v>
      </c>
      <c r="BL1201" s="269" t="s">
        <v>109</v>
      </c>
      <c r="BM1201" s="270" t="s">
        <v>5459</v>
      </c>
      <c r="BN1201" s="269" t="s">
        <v>5460</v>
      </c>
      <c r="BO1201" s="269" t="s">
        <v>5461</v>
      </c>
      <c r="BP1201" s="269" t="s">
        <v>866</v>
      </c>
      <c r="BQ1201" s="269" t="s">
        <v>709</v>
      </c>
      <c r="BR1201" s="269" t="s">
        <v>867</v>
      </c>
      <c r="BS1201" s="269" t="s">
        <v>868</v>
      </c>
      <c r="BT1201" s="269" t="s">
        <v>866</v>
      </c>
      <c r="BU1201" s="269" t="s">
        <v>1690</v>
      </c>
      <c r="BV1201" s="269" t="s">
        <v>1691</v>
      </c>
    </row>
    <row r="1202" spans="59:74" x14ac:dyDescent="0.25">
      <c r="BG1202" s="84">
        <v>1090</v>
      </c>
      <c r="BH1202" s="269" t="s">
        <v>203</v>
      </c>
      <c r="BI1202" s="268" t="s">
        <v>4594</v>
      </c>
      <c r="BJ1202" s="257" t="s">
        <v>1</v>
      </c>
      <c r="BK1202" s="269" t="s">
        <v>160</v>
      </c>
      <c r="BL1202" s="269" t="s">
        <v>109</v>
      </c>
      <c r="BM1202" s="270" t="s">
        <v>5462</v>
      </c>
      <c r="BN1202" s="269" t="s">
        <v>5463</v>
      </c>
      <c r="BO1202" s="269" t="s">
        <v>5464</v>
      </c>
      <c r="BP1202" s="269" t="s">
        <v>866</v>
      </c>
      <c r="BQ1202" s="269" t="s">
        <v>709</v>
      </c>
      <c r="BR1202" s="269" t="s">
        <v>867</v>
      </c>
      <c r="BS1202" s="269" t="s">
        <v>868</v>
      </c>
      <c r="BT1202" s="269" t="s">
        <v>866</v>
      </c>
      <c r="BU1202" s="269" t="s">
        <v>1690</v>
      </c>
      <c r="BV1202" s="269" t="s">
        <v>1691</v>
      </c>
    </row>
    <row r="1203" spans="59:74" x14ac:dyDescent="0.25">
      <c r="BG1203" s="84">
        <v>1091</v>
      </c>
      <c r="BH1203" s="269" t="s">
        <v>203</v>
      </c>
      <c r="BI1203" s="268" t="s">
        <v>4594</v>
      </c>
      <c r="BJ1203" s="257" t="s">
        <v>4</v>
      </c>
      <c r="BK1203" s="269" t="s">
        <v>160</v>
      </c>
      <c r="BL1203" s="269" t="s">
        <v>109</v>
      </c>
      <c r="BM1203" s="270" t="s">
        <v>5465</v>
      </c>
      <c r="BN1203" s="269" t="s">
        <v>5466</v>
      </c>
      <c r="BO1203" s="269" t="s">
        <v>5467</v>
      </c>
      <c r="BP1203" s="269" t="s">
        <v>866</v>
      </c>
      <c r="BQ1203" s="269" t="s">
        <v>709</v>
      </c>
      <c r="BR1203" s="269" t="s">
        <v>867</v>
      </c>
      <c r="BS1203" s="269" t="s">
        <v>868</v>
      </c>
      <c r="BT1203" s="269" t="s">
        <v>866</v>
      </c>
      <c r="BU1203" s="269" t="s">
        <v>1690</v>
      </c>
      <c r="BV1203" s="269" t="s">
        <v>1691</v>
      </c>
    </row>
    <row r="1204" spans="59:74" x14ac:dyDescent="0.25">
      <c r="BG1204" s="84">
        <v>1092</v>
      </c>
      <c r="BH1204" s="269" t="s">
        <v>203</v>
      </c>
      <c r="BI1204" s="268" t="s">
        <v>4594</v>
      </c>
      <c r="BJ1204" s="257" t="s">
        <v>4</v>
      </c>
      <c r="BK1204" s="269" t="s">
        <v>160</v>
      </c>
      <c r="BL1204" s="269" t="s">
        <v>109</v>
      </c>
      <c r="BM1204" s="270" t="s">
        <v>5468</v>
      </c>
      <c r="BN1204" s="269" t="s">
        <v>5469</v>
      </c>
      <c r="BO1204" s="269" t="s">
        <v>5470</v>
      </c>
      <c r="BP1204" s="269" t="s">
        <v>866</v>
      </c>
      <c r="BQ1204" s="269" t="s">
        <v>709</v>
      </c>
      <c r="BR1204" s="269" t="s">
        <v>867</v>
      </c>
      <c r="BS1204" s="269" t="s">
        <v>868</v>
      </c>
      <c r="BT1204" s="269" t="s">
        <v>866</v>
      </c>
      <c r="BU1204" s="269" t="s">
        <v>1690</v>
      </c>
      <c r="BV1204" s="269" t="s">
        <v>1691</v>
      </c>
    </row>
    <row r="1205" spans="59:74" x14ac:dyDescent="0.25">
      <c r="BG1205" s="84">
        <v>1093</v>
      </c>
      <c r="BH1205" s="269" t="s">
        <v>203</v>
      </c>
      <c r="BI1205" s="268" t="s">
        <v>4594</v>
      </c>
      <c r="BJ1205" s="257" t="s">
        <v>4</v>
      </c>
      <c r="BK1205" s="269" t="s">
        <v>160</v>
      </c>
      <c r="BL1205" s="269" t="s">
        <v>109</v>
      </c>
      <c r="BM1205" s="270" t="s">
        <v>5471</v>
      </c>
      <c r="BN1205" s="269" t="s">
        <v>5472</v>
      </c>
      <c r="BO1205" s="269" t="s">
        <v>5473</v>
      </c>
      <c r="BP1205" s="269" t="s">
        <v>866</v>
      </c>
      <c r="BQ1205" s="269" t="s">
        <v>709</v>
      </c>
      <c r="BR1205" s="269" t="s">
        <v>867</v>
      </c>
      <c r="BS1205" s="269" t="s">
        <v>868</v>
      </c>
      <c r="BT1205" s="269" t="s">
        <v>866</v>
      </c>
      <c r="BU1205" s="269" t="s">
        <v>1690</v>
      </c>
      <c r="BV1205" s="269" t="s">
        <v>1691</v>
      </c>
    </row>
    <row r="1206" spans="59:74" x14ac:dyDescent="0.25">
      <c r="BG1206" s="84">
        <v>1094</v>
      </c>
      <c r="BH1206" s="269" t="s">
        <v>203</v>
      </c>
      <c r="BI1206" s="268" t="s">
        <v>4594</v>
      </c>
      <c r="BJ1206" s="257" t="s">
        <v>4</v>
      </c>
      <c r="BK1206" s="269" t="s">
        <v>160</v>
      </c>
      <c r="BL1206" s="269" t="s">
        <v>109</v>
      </c>
      <c r="BM1206" s="270" t="s">
        <v>5474</v>
      </c>
      <c r="BN1206" s="269" t="s">
        <v>5475</v>
      </c>
      <c r="BO1206" s="269" t="s">
        <v>5476</v>
      </c>
      <c r="BP1206" s="269" t="s">
        <v>866</v>
      </c>
      <c r="BQ1206" s="269" t="s">
        <v>709</v>
      </c>
      <c r="BR1206" s="269" t="s">
        <v>867</v>
      </c>
      <c r="BS1206" s="269" t="s">
        <v>868</v>
      </c>
      <c r="BT1206" s="269" t="s">
        <v>866</v>
      </c>
      <c r="BU1206" s="269" t="s">
        <v>1690</v>
      </c>
      <c r="BV1206" s="269" t="s">
        <v>1691</v>
      </c>
    </row>
    <row r="1207" spans="59:74" x14ac:dyDescent="0.25">
      <c r="BG1207" s="84">
        <v>1095</v>
      </c>
      <c r="BH1207" s="269" t="s">
        <v>203</v>
      </c>
      <c r="BI1207" s="268" t="s">
        <v>4594</v>
      </c>
      <c r="BJ1207" s="257" t="s">
        <v>4</v>
      </c>
      <c r="BK1207" s="269" t="s">
        <v>160</v>
      </c>
      <c r="BL1207" s="269" t="s">
        <v>109</v>
      </c>
      <c r="BM1207" s="270" t="s">
        <v>5477</v>
      </c>
      <c r="BN1207" s="269" t="s">
        <v>5478</v>
      </c>
      <c r="BO1207" s="269" t="s">
        <v>5479</v>
      </c>
      <c r="BP1207" s="269" t="s">
        <v>866</v>
      </c>
      <c r="BQ1207" s="269" t="s">
        <v>709</v>
      </c>
      <c r="BR1207" s="269" t="s">
        <v>867</v>
      </c>
      <c r="BS1207" s="269" t="s">
        <v>868</v>
      </c>
      <c r="BT1207" s="269" t="s">
        <v>866</v>
      </c>
      <c r="BU1207" s="269" t="s">
        <v>1690</v>
      </c>
      <c r="BV1207" s="269" t="s">
        <v>1691</v>
      </c>
    </row>
    <row r="1208" spans="59:74" x14ac:dyDescent="0.25">
      <c r="BG1208" s="84">
        <v>1096</v>
      </c>
      <c r="BH1208" s="269" t="s">
        <v>203</v>
      </c>
      <c r="BI1208" s="268" t="s">
        <v>4594</v>
      </c>
      <c r="BJ1208" s="257" t="s">
        <v>4</v>
      </c>
      <c r="BK1208" s="269" t="s">
        <v>160</v>
      </c>
      <c r="BL1208" s="269" t="s">
        <v>109</v>
      </c>
      <c r="BM1208" s="270" t="s">
        <v>5480</v>
      </c>
      <c r="BN1208" s="269" t="s">
        <v>5481</v>
      </c>
      <c r="BO1208" s="269" t="s">
        <v>5482</v>
      </c>
      <c r="BP1208" s="269" t="s">
        <v>866</v>
      </c>
      <c r="BQ1208" s="269" t="s">
        <v>709</v>
      </c>
      <c r="BR1208" s="269" t="s">
        <v>867</v>
      </c>
      <c r="BS1208" s="269" t="s">
        <v>868</v>
      </c>
      <c r="BT1208" s="269" t="s">
        <v>866</v>
      </c>
      <c r="BU1208" s="269" t="s">
        <v>1690</v>
      </c>
      <c r="BV1208" s="269" t="s">
        <v>1691</v>
      </c>
    </row>
    <row r="1209" spans="59:74" x14ac:dyDescent="0.25">
      <c r="BG1209" s="84">
        <v>1097</v>
      </c>
      <c r="BH1209" s="269" t="s">
        <v>203</v>
      </c>
      <c r="BI1209" s="268" t="s">
        <v>4594</v>
      </c>
      <c r="BJ1209" s="257" t="s">
        <v>4</v>
      </c>
      <c r="BK1209" s="269" t="s">
        <v>160</v>
      </c>
      <c r="BL1209" s="269" t="s">
        <v>109</v>
      </c>
      <c r="BM1209" s="270" t="s">
        <v>5483</v>
      </c>
      <c r="BN1209" s="269" t="s">
        <v>5484</v>
      </c>
      <c r="BO1209" s="269" t="s">
        <v>5485</v>
      </c>
      <c r="BP1209" s="269" t="s">
        <v>866</v>
      </c>
      <c r="BQ1209" s="269" t="s">
        <v>709</v>
      </c>
      <c r="BR1209" s="269" t="s">
        <v>867</v>
      </c>
      <c r="BS1209" s="269" t="s">
        <v>868</v>
      </c>
      <c r="BT1209" s="269" t="s">
        <v>866</v>
      </c>
      <c r="BU1209" s="269" t="s">
        <v>1690</v>
      </c>
      <c r="BV1209" s="269" t="s">
        <v>1691</v>
      </c>
    </row>
    <row r="1210" spans="59:74" x14ac:dyDescent="0.25">
      <c r="BG1210" s="84">
        <v>1098</v>
      </c>
      <c r="BH1210" s="269" t="s">
        <v>203</v>
      </c>
      <c r="BI1210" s="268" t="s">
        <v>4594</v>
      </c>
      <c r="BJ1210" s="257" t="s">
        <v>4</v>
      </c>
      <c r="BK1210" s="269" t="s">
        <v>160</v>
      </c>
      <c r="BL1210" s="269" t="s">
        <v>109</v>
      </c>
      <c r="BM1210" s="270" t="s">
        <v>5486</v>
      </c>
      <c r="BN1210" s="269" t="s">
        <v>5487</v>
      </c>
      <c r="BO1210" s="269" t="s">
        <v>5488</v>
      </c>
      <c r="BP1210" s="269" t="s">
        <v>866</v>
      </c>
      <c r="BQ1210" s="269" t="s">
        <v>709</v>
      </c>
      <c r="BR1210" s="269" t="s">
        <v>867</v>
      </c>
      <c r="BS1210" s="269" t="s">
        <v>868</v>
      </c>
      <c r="BT1210" s="269" t="s">
        <v>866</v>
      </c>
      <c r="BU1210" s="269" t="s">
        <v>1690</v>
      </c>
      <c r="BV1210" s="269" t="s">
        <v>1691</v>
      </c>
    </row>
    <row r="1211" spans="59:74" x14ac:dyDescent="0.25">
      <c r="BG1211" s="84">
        <v>1099</v>
      </c>
      <c r="BH1211" s="269" t="s">
        <v>203</v>
      </c>
      <c r="BI1211" s="268" t="s">
        <v>4594</v>
      </c>
      <c r="BJ1211" s="257" t="s">
        <v>4</v>
      </c>
      <c r="BK1211" s="269" t="s">
        <v>160</v>
      </c>
      <c r="BL1211" s="269" t="s">
        <v>109</v>
      </c>
      <c r="BM1211" s="270" t="s">
        <v>5489</v>
      </c>
      <c r="BN1211" s="269" t="s">
        <v>5490</v>
      </c>
      <c r="BO1211" s="269" t="s">
        <v>5491</v>
      </c>
      <c r="BP1211" s="269" t="s">
        <v>866</v>
      </c>
      <c r="BQ1211" s="269" t="s">
        <v>709</v>
      </c>
      <c r="BR1211" s="269" t="s">
        <v>867</v>
      </c>
      <c r="BS1211" s="269" t="s">
        <v>868</v>
      </c>
      <c r="BT1211" s="269" t="s">
        <v>866</v>
      </c>
      <c r="BU1211" s="269" t="s">
        <v>1690</v>
      </c>
      <c r="BV1211" s="269" t="s">
        <v>1691</v>
      </c>
    </row>
    <row r="1212" spans="59:74" x14ac:dyDescent="0.25">
      <c r="BG1212" s="84">
        <v>1100</v>
      </c>
      <c r="BH1212" s="269" t="s">
        <v>203</v>
      </c>
      <c r="BI1212" s="268" t="s">
        <v>4594</v>
      </c>
      <c r="BJ1212" s="257" t="s">
        <v>4</v>
      </c>
      <c r="BK1212" s="269" t="s">
        <v>160</v>
      </c>
      <c r="BL1212" s="269" t="s">
        <v>109</v>
      </c>
      <c r="BM1212" s="270" t="s">
        <v>5492</v>
      </c>
      <c r="BN1212" s="269" t="s">
        <v>5493</v>
      </c>
      <c r="BO1212" s="269" t="s">
        <v>5494</v>
      </c>
      <c r="BP1212" s="269" t="s">
        <v>866</v>
      </c>
      <c r="BQ1212" s="269" t="s">
        <v>709</v>
      </c>
      <c r="BR1212" s="269" t="s">
        <v>867</v>
      </c>
      <c r="BS1212" s="269" t="s">
        <v>868</v>
      </c>
      <c r="BT1212" s="269" t="s">
        <v>866</v>
      </c>
      <c r="BU1212" s="269" t="s">
        <v>1690</v>
      </c>
      <c r="BV1212" s="269" t="s">
        <v>1691</v>
      </c>
    </row>
    <row r="1213" spans="59:74" x14ac:dyDescent="0.25">
      <c r="BG1213" s="84">
        <v>1101</v>
      </c>
      <c r="BH1213" s="269" t="s">
        <v>203</v>
      </c>
      <c r="BI1213" s="268" t="s">
        <v>4594</v>
      </c>
      <c r="BJ1213" s="257" t="s">
        <v>1</v>
      </c>
      <c r="BK1213" s="269" t="s">
        <v>161</v>
      </c>
      <c r="BL1213" s="269" t="s">
        <v>130</v>
      </c>
      <c r="BM1213" s="270" t="s">
        <v>5495</v>
      </c>
      <c r="BN1213" s="269" t="s">
        <v>5496</v>
      </c>
      <c r="BO1213" s="269" t="s">
        <v>5497</v>
      </c>
      <c r="BP1213" s="269" t="s">
        <v>869</v>
      </c>
      <c r="BQ1213" s="269" t="s">
        <v>715</v>
      </c>
      <c r="BR1213" s="269" t="s">
        <v>870</v>
      </c>
      <c r="BS1213" s="269" t="s">
        <v>871</v>
      </c>
      <c r="BT1213" s="269" t="s">
        <v>869</v>
      </c>
      <c r="BU1213" s="269" t="s">
        <v>1692</v>
      </c>
      <c r="BV1213" s="269" t="s">
        <v>1693</v>
      </c>
    </row>
    <row r="1214" spans="59:74" x14ac:dyDescent="0.25">
      <c r="BG1214" s="84">
        <v>1102</v>
      </c>
      <c r="BH1214" s="269" t="s">
        <v>203</v>
      </c>
      <c r="BI1214" s="268" t="s">
        <v>4594</v>
      </c>
      <c r="BJ1214" s="257" t="s">
        <v>1</v>
      </c>
      <c r="BK1214" s="269" t="s">
        <v>161</v>
      </c>
      <c r="BL1214" s="269" t="s">
        <v>130</v>
      </c>
      <c r="BM1214" s="270" t="s">
        <v>5498</v>
      </c>
      <c r="BN1214" s="269" t="s">
        <v>5499</v>
      </c>
      <c r="BO1214" s="269" t="s">
        <v>5500</v>
      </c>
      <c r="BP1214" s="269" t="s">
        <v>869</v>
      </c>
      <c r="BQ1214" s="269" t="s">
        <v>715</v>
      </c>
      <c r="BR1214" s="269" t="s">
        <v>870</v>
      </c>
      <c r="BS1214" s="269" t="s">
        <v>871</v>
      </c>
      <c r="BT1214" s="269" t="s">
        <v>869</v>
      </c>
      <c r="BU1214" s="269" t="s">
        <v>1692</v>
      </c>
      <c r="BV1214" s="269" t="s">
        <v>1693</v>
      </c>
    </row>
    <row r="1215" spans="59:74" x14ac:dyDescent="0.25">
      <c r="BG1215" s="84">
        <v>1103</v>
      </c>
      <c r="BH1215" s="269" t="s">
        <v>203</v>
      </c>
      <c r="BI1215" s="268" t="s">
        <v>4594</v>
      </c>
      <c r="BJ1215" s="257" t="s">
        <v>1</v>
      </c>
      <c r="BK1215" s="269" t="s">
        <v>161</v>
      </c>
      <c r="BL1215" s="269" t="s">
        <v>130</v>
      </c>
      <c r="BM1215" s="270" t="s">
        <v>5501</v>
      </c>
      <c r="BN1215" s="269" t="s">
        <v>5502</v>
      </c>
      <c r="BO1215" s="269" t="s">
        <v>5503</v>
      </c>
      <c r="BP1215" s="269" t="s">
        <v>869</v>
      </c>
      <c r="BQ1215" s="269" t="s">
        <v>715</v>
      </c>
      <c r="BR1215" s="269" t="s">
        <v>870</v>
      </c>
      <c r="BS1215" s="269" t="s">
        <v>871</v>
      </c>
      <c r="BT1215" s="269" t="s">
        <v>869</v>
      </c>
      <c r="BU1215" s="269" t="s">
        <v>1692</v>
      </c>
      <c r="BV1215" s="269" t="s">
        <v>1693</v>
      </c>
    </row>
    <row r="1216" spans="59:74" x14ac:dyDescent="0.25">
      <c r="BG1216" s="84">
        <v>1104</v>
      </c>
      <c r="BH1216" s="269" t="s">
        <v>203</v>
      </c>
      <c r="BI1216" s="268" t="s">
        <v>4594</v>
      </c>
      <c r="BJ1216" s="257" t="s">
        <v>1</v>
      </c>
      <c r="BK1216" s="269" t="s">
        <v>161</v>
      </c>
      <c r="BL1216" s="269" t="s">
        <v>130</v>
      </c>
      <c r="BM1216" s="270" t="s">
        <v>5504</v>
      </c>
      <c r="BN1216" s="269" t="s">
        <v>5505</v>
      </c>
      <c r="BO1216" s="269" t="s">
        <v>5506</v>
      </c>
      <c r="BP1216" s="269" t="s">
        <v>869</v>
      </c>
      <c r="BQ1216" s="269" t="s">
        <v>715</v>
      </c>
      <c r="BR1216" s="269" t="s">
        <v>870</v>
      </c>
      <c r="BS1216" s="269" t="s">
        <v>871</v>
      </c>
      <c r="BT1216" s="269" t="s">
        <v>869</v>
      </c>
      <c r="BU1216" s="269" t="s">
        <v>1692</v>
      </c>
      <c r="BV1216" s="269" t="s">
        <v>1693</v>
      </c>
    </row>
    <row r="1217" spans="59:74" x14ac:dyDescent="0.25">
      <c r="BG1217" s="84">
        <v>1105</v>
      </c>
      <c r="BH1217" s="269" t="s">
        <v>203</v>
      </c>
      <c r="BI1217" s="268" t="s">
        <v>4594</v>
      </c>
      <c r="BJ1217" s="257" t="s">
        <v>1</v>
      </c>
      <c r="BK1217" s="269" t="s">
        <v>161</v>
      </c>
      <c r="BL1217" s="269" t="s">
        <v>130</v>
      </c>
      <c r="BM1217" s="270" t="s">
        <v>5507</v>
      </c>
      <c r="BN1217" s="269" t="s">
        <v>5508</v>
      </c>
      <c r="BO1217" s="269" t="s">
        <v>5509</v>
      </c>
      <c r="BP1217" s="269" t="s">
        <v>869</v>
      </c>
      <c r="BQ1217" s="269" t="s">
        <v>715</v>
      </c>
      <c r="BR1217" s="269" t="s">
        <v>870</v>
      </c>
      <c r="BS1217" s="269" t="s">
        <v>871</v>
      </c>
      <c r="BT1217" s="269" t="s">
        <v>869</v>
      </c>
      <c r="BU1217" s="269" t="s">
        <v>1692</v>
      </c>
      <c r="BV1217" s="269" t="s">
        <v>1693</v>
      </c>
    </row>
    <row r="1218" spans="59:74" x14ac:dyDescent="0.25">
      <c r="BG1218" s="84">
        <v>1106</v>
      </c>
      <c r="BH1218" s="269" t="s">
        <v>203</v>
      </c>
      <c r="BI1218" s="268" t="s">
        <v>4594</v>
      </c>
      <c r="BJ1218" s="257" t="s">
        <v>1</v>
      </c>
      <c r="BK1218" s="269" t="s">
        <v>161</v>
      </c>
      <c r="BL1218" s="269" t="s">
        <v>130</v>
      </c>
      <c r="BM1218" s="270" t="s">
        <v>5510</v>
      </c>
      <c r="BN1218" s="269" t="s">
        <v>5511</v>
      </c>
      <c r="BO1218" s="269" t="s">
        <v>5512</v>
      </c>
      <c r="BP1218" s="269" t="s">
        <v>869</v>
      </c>
      <c r="BQ1218" s="269" t="s">
        <v>715</v>
      </c>
      <c r="BR1218" s="269" t="s">
        <v>870</v>
      </c>
      <c r="BS1218" s="269" t="s">
        <v>871</v>
      </c>
      <c r="BT1218" s="269" t="s">
        <v>869</v>
      </c>
      <c r="BU1218" s="269" t="s">
        <v>1692</v>
      </c>
      <c r="BV1218" s="269" t="s">
        <v>1693</v>
      </c>
    </row>
    <row r="1219" spans="59:74" x14ac:dyDescent="0.25">
      <c r="BG1219" s="84">
        <v>1107</v>
      </c>
      <c r="BH1219" s="269" t="s">
        <v>203</v>
      </c>
      <c r="BI1219" s="268" t="s">
        <v>4594</v>
      </c>
      <c r="BJ1219" s="257" t="s">
        <v>1</v>
      </c>
      <c r="BK1219" s="269" t="s">
        <v>161</v>
      </c>
      <c r="BL1219" s="269" t="s">
        <v>130</v>
      </c>
      <c r="BM1219" s="270" t="s">
        <v>5513</v>
      </c>
      <c r="BN1219" s="269" t="s">
        <v>5514</v>
      </c>
      <c r="BO1219" s="269" t="s">
        <v>5515</v>
      </c>
      <c r="BP1219" s="269" t="s">
        <v>869</v>
      </c>
      <c r="BQ1219" s="269" t="s">
        <v>715</v>
      </c>
      <c r="BR1219" s="269" t="s">
        <v>870</v>
      </c>
      <c r="BS1219" s="269" t="s">
        <v>871</v>
      </c>
      <c r="BT1219" s="269" t="s">
        <v>869</v>
      </c>
      <c r="BU1219" s="269" t="s">
        <v>1692</v>
      </c>
      <c r="BV1219" s="269" t="s">
        <v>1693</v>
      </c>
    </row>
    <row r="1220" spans="59:74" x14ac:dyDescent="0.25">
      <c r="BG1220" s="84">
        <v>1108</v>
      </c>
      <c r="BH1220" s="269" t="s">
        <v>203</v>
      </c>
      <c r="BI1220" s="268" t="s">
        <v>4594</v>
      </c>
      <c r="BJ1220" s="257" t="s">
        <v>1</v>
      </c>
      <c r="BK1220" s="269" t="s">
        <v>161</v>
      </c>
      <c r="BL1220" s="269" t="s">
        <v>130</v>
      </c>
      <c r="BM1220" s="270" t="s">
        <v>5516</v>
      </c>
      <c r="BN1220" s="269" t="s">
        <v>5517</v>
      </c>
      <c r="BO1220" s="269" t="s">
        <v>5518</v>
      </c>
      <c r="BP1220" s="269" t="s">
        <v>869</v>
      </c>
      <c r="BQ1220" s="269" t="s">
        <v>715</v>
      </c>
      <c r="BR1220" s="269" t="s">
        <v>870</v>
      </c>
      <c r="BS1220" s="269" t="s">
        <v>871</v>
      </c>
      <c r="BT1220" s="269" t="s">
        <v>869</v>
      </c>
      <c r="BU1220" s="269" t="s">
        <v>1692</v>
      </c>
      <c r="BV1220" s="269" t="s">
        <v>1693</v>
      </c>
    </row>
    <row r="1221" spans="59:74" x14ac:dyDescent="0.25">
      <c r="BG1221" s="84">
        <v>1109</v>
      </c>
      <c r="BH1221" s="269" t="s">
        <v>203</v>
      </c>
      <c r="BI1221" s="268" t="s">
        <v>4594</v>
      </c>
      <c r="BJ1221" s="257" t="s">
        <v>1</v>
      </c>
      <c r="BK1221" s="269" t="s">
        <v>161</v>
      </c>
      <c r="BL1221" s="269" t="s">
        <v>130</v>
      </c>
      <c r="BM1221" s="270" t="s">
        <v>5519</v>
      </c>
      <c r="BN1221" s="269" t="s">
        <v>5520</v>
      </c>
      <c r="BO1221" s="269" t="s">
        <v>5521</v>
      </c>
      <c r="BP1221" s="269" t="s">
        <v>869</v>
      </c>
      <c r="BQ1221" s="269" t="s">
        <v>715</v>
      </c>
      <c r="BR1221" s="269" t="s">
        <v>870</v>
      </c>
      <c r="BS1221" s="269" t="s">
        <v>871</v>
      </c>
      <c r="BT1221" s="269" t="s">
        <v>869</v>
      </c>
      <c r="BU1221" s="269" t="s">
        <v>1692</v>
      </c>
      <c r="BV1221" s="269" t="s">
        <v>1693</v>
      </c>
    </row>
    <row r="1222" spans="59:74" x14ac:dyDescent="0.25">
      <c r="BG1222" s="84">
        <v>1110</v>
      </c>
      <c r="BH1222" s="269" t="s">
        <v>203</v>
      </c>
      <c r="BI1222" s="268" t="s">
        <v>4594</v>
      </c>
      <c r="BJ1222" s="257" t="s">
        <v>1</v>
      </c>
      <c r="BK1222" s="269" t="s">
        <v>161</v>
      </c>
      <c r="BL1222" s="269" t="s">
        <v>130</v>
      </c>
      <c r="BM1222" s="270" t="s">
        <v>5522</v>
      </c>
      <c r="BN1222" s="269" t="s">
        <v>5523</v>
      </c>
      <c r="BO1222" s="269" t="s">
        <v>5524</v>
      </c>
      <c r="BP1222" s="269" t="s">
        <v>869</v>
      </c>
      <c r="BQ1222" s="269" t="s">
        <v>715</v>
      </c>
      <c r="BR1222" s="269" t="s">
        <v>870</v>
      </c>
      <c r="BS1222" s="269" t="s">
        <v>871</v>
      </c>
      <c r="BT1222" s="269" t="s">
        <v>869</v>
      </c>
      <c r="BU1222" s="269" t="s">
        <v>1692</v>
      </c>
      <c r="BV1222" s="269" t="s">
        <v>1693</v>
      </c>
    </row>
    <row r="1223" spans="59:74" x14ac:dyDescent="0.25">
      <c r="BG1223" s="84">
        <v>1111</v>
      </c>
      <c r="BH1223" s="269" t="s">
        <v>203</v>
      </c>
      <c r="BI1223" s="268" t="s">
        <v>4594</v>
      </c>
      <c r="BJ1223" s="257" t="s">
        <v>4</v>
      </c>
      <c r="BK1223" s="269" t="s">
        <v>161</v>
      </c>
      <c r="BL1223" s="269" t="s">
        <v>130</v>
      </c>
      <c r="BM1223" s="270" t="s">
        <v>5525</v>
      </c>
      <c r="BN1223" s="269" t="s">
        <v>5526</v>
      </c>
      <c r="BO1223" s="269" t="s">
        <v>5527</v>
      </c>
      <c r="BP1223" s="269" t="s">
        <v>869</v>
      </c>
      <c r="BQ1223" s="269" t="s">
        <v>715</v>
      </c>
      <c r="BR1223" s="269" t="s">
        <v>870</v>
      </c>
      <c r="BS1223" s="269" t="s">
        <v>871</v>
      </c>
      <c r="BT1223" s="269" t="s">
        <v>869</v>
      </c>
      <c r="BU1223" s="269" t="s">
        <v>1692</v>
      </c>
      <c r="BV1223" s="269" t="s">
        <v>1693</v>
      </c>
    </row>
    <row r="1224" spans="59:74" x14ac:dyDescent="0.25">
      <c r="BG1224" s="84">
        <v>1112</v>
      </c>
      <c r="BH1224" s="269" t="s">
        <v>203</v>
      </c>
      <c r="BI1224" s="268" t="s">
        <v>4594</v>
      </c>
      <c r="BJ1224" s="257" t="s">
        <v>4</v>
      </c>
      <c r="BK1224" s="269" t="s">
        <v>161</v>
      </c>
      <c r="BL1224" s="269" t="s">
        <v>130</v>
      </c>
      <c r="BM1224" s="270" t="s">
        <v>5528</v>
      </c>
      <c r="BN1224" s="269" t="s">
        <v>5529</v>
      </c>
      <c r="BO1224" s="269" t="s">
        <v>5530</v>
      </c>
      <c r="BP1224" s="269" t="s">
        <v>869</v>
      </c>
      <c r="BQ1224" s="269" t="s">
        <v>715</v>
      </c>
      <c r="BR1224" s="269" t="s">
        <v>870</v>
      </c>
      <c r="BS1224" s="269" t="s">
        <v>871</v>
      </c>
      <c r="BT1224" s="269" t="s">
        <v>869</v>
      </c>
      <c r="BU1224" s="269" t="s">
        <v>1692</v>
      </c>
      <c r="BV1224" s="269" t="s">
        <v>1693</v>
      </c>
    </row>
    <row r="1225" spans="59:74" x14ac:dyDescent="0.25">
      <c r="BG1225" s="84">
        <v>1113</v>
      </c>
      <c r="BH1225" s="269" t="s">
        <v>203</v>
      </c>
      <c r="BI1225" s="268" t="s">
        <v>4594</v>
      </c>
      <c r="BJ1225" s="257" t="s">
        <v>4</v>
      </c>
      <c r="BK1225" s="269" t="s">
        <v>161</v>
      </c>
      <c r="BL1225" s="269" t="s">
        <v>130</v>
      </c>
      <c r="BM1225" s="270" t="s">
        <v>5531</v>
      </c>
      <c r="BN1225" s="269" t="s">
        <v>5532</v>
      </c>
      <c r="BO1225" s="269" t="s">
        <v>5533</v>
      </c>
      <c r="BP1225" s="269" t="s">
        <v>869</v>
      </c>
      <c r="BQ1225" s="269" t="s">
        <v>715</v>
      </c>
      <c r="BR1225" s="269" t="s">
        <v>870</v>
      </c>
      <c r="BS1225" s="269" t="s">
        <v>871</v>
      </c>
      <c r="BT1225" s="269" t="s">
        <v>869</v>
      </c>
      <c r="BU1225" s="269" t="s">
        <v>1692</v>
      </c>
      <c r="BV1225" s="269" t="s">
        <v>1693</v>
      </c>
    </row>
    <row r="1226" spans="59:74" x14ac:dyDescent="0.25">
      <c r="BG1226" s="84">
        <v>1114</v>
      </c>
      <c r="BH1226" s="269" t="s">
        <v>203</v>
      </c>
      <c r="BI1226" s="268" t="s">
        <v>4594</v>
      </c>
      <c r="BJ1226" s="257" t="s">
        <v>4</v>
      </c>
      <c r="BK1226" s="269" t="s">
        <v>161</v>
      </c>
      <c r="BL1226" s="269" t="s">
        <v>130</v>
      </c>
      <c r="BM1226" s="270" t="s">
        <v>5534</v>
      </c>
      <c r="BN1226" s="269" t="s">
        <v>5535</v>
      </c>
      <c r="BO1226" s="269" t="s">
        <v>5536</v>
      </c>
      <c r="BP1226" s="269" t="s">
        <v>869</v>
      </c>
      <c r="BQ1226" s="269" t="s">
        <v>715</v>
      </c>
      <c r="BR1226" s="269" t="s">
        <v>870</v>
      </c>
      <c r="BS1226" s="269" t="s">
        <v>871</v>
      </c>
      <c r="BT1226" s="269" t="s">
        <v>869</v>
      </c>
      <c r="BU1226" s="269" t="s">
        <v>1692</v>
      </c>
      <c r="BV1226" s="269" t="s">
        <v>1693</v>
      </c>
    </row>
    <row r="1227" spans="59:74" x14ac:dyDescent="0.25">
      <c r="BG1227" s="84">
        <v>1115</v>
      </c>
      <c r="BH1227" s="269" t="s">
        <v>203</v>
      </c>
      <c r="BI1227" s="268" t="s">
        <v>4594</v>
      </c>
      <c r="BJ1227" s="257" t="s">
        <v>4</v>
      </c>
      <c r="BK1227" s="269" t="s">
        <v>161</v>
      </c>
      <c r="BL1227" s="269" t="s">
        <v>130</v>
      </c>
      <c r="BM1227" s="270" t="s">
        <v>5537</v>
      </c>
      <c r="BN1227" s="269" t="s">
        <v>5538</v>
      </c>
      <c r="BO1227" s="269" t="s">
        <v>5539</v>
      </c>
      <c r="BP1227" s="269" t="s">
        <v>869</v>
      </c>
      <c r="BQ1227" s="269" t="s">
        <v>715</v>
      </c>
      <c r="BR1227" s="269" t="s">
        <v>870</v>
      </c>
      <c r="BS1227" s="269" t="s">
        <v>871</v>
      </c>
      <c r="BT1227" s="269" t="s">
        <v>869</v>
      </c>
      <c r="BU1227" s="269" t="s">
        <v>1692</v>
      </c>
      <c r="BV1227" s="269" t="s">
        <v>1693</v>
      </c>
    </row>
    <row r="1228" spans="59:74" x14ac:dyDescent="0.25">
      <c r="BG1228" s="84">
        <v>1116</v>
      </c>
      <c r="BH1228" s="269" t="s">
        <v>203</v>
      </c>
      <c r="BI1228" s="268" t="s">
        <v>4594</v>
      </c>
      <c r="BJ1228" s="257" t="s">
        <v>4</v>
      </c>
      <c r="BK1228" s="269" t="s">
        <v>161</v>
      </c>
      <c r="BL1228" s="269" t="s">
        <v>130</v>
      </c>
      <c r="BM1228" s="270" t="s">
        <v>5540</v>
      </c>
      <c r="BN1228" s="269" t="s">
        <v>5541</v>
      </c>
      <c r="BO1228" s="269" t="s">
        <v>5542</v>
      </c>
      <c r="BP1228" s="269" t="s">
        <v>869</v>
      </c>
      <c r="BQ1228" s="269" t="s">
        <v>715</v>
      </c>
      <c r="BR1228" s="269" t="s">
        <v>870</v>
      </c>
      <c r="BS1228" s="269" t="s">
        <v>871</v>
      </c>
      <c r="BT1228" s="269" t="s">
        <v>869</v>
      </c>
      <c r="BU1228" s="269" t="s">
        <v>1692</v>
      </c>
      <c r="BV1228" s="269" t="s">
        <v>1693</v>
      </c>
    </row>
    <row r="1229" spans="59:74" x14ac:dyDescent="0.25">
      <c r="BG1229" s="84">
        <v>1117</v>
      </c>
      <c r="BH1229" s="269" t="s">
        <v>203</v>
      </c>
      <c r="BI1229" s="268" t="s">
        <v>4594</v>
      </c>
      <c r="BJ1229" s="257" t="s">
        <v>4</v>
      </c>
      <c r="BK1229" s="269" t="s">
        <v>161</v>
      </c>
      <c r="BL1229" s="269" t="s">
        <v>130</v>
      </c>
      <c r="BM1229" s="270" t="s">
        <v>5543</v>
      </c>
      <c r="BN1229" s="269" t="s">
        <v>5544</v>
      </c>
      <c r="BO1229" s="269" t="s">
        <v>5545</v>
      </c>
      <c r="BP1229" s="269" t="s">
        <v>869</v>
      </c>
      <c r="BQ1229" s="269" t="s">
        <v>715</v>
      </c>
      <c r="BR1229" s="269" t="s">
        <v>870</v>
      </c>
      <c r="BS1229" s="269" t="s">
        <v>871</v>
      </c>
      <c r="BT1229" s="269" t="s">
        <v>869</v>
      </c>
      <c r="BU1229" s="269" t="s">
        <v>1692</v>
      </c>
      <c r="BV1229" s="269" t="s">
        <v>1693</v>
      </c>
    </row>
    <row r="1230" spans="59:74" x14ac:dyDescent="0.25">
      <c r="BG1230" s="84">
        <v>1118</v>
      </c>
      <c r="BH1230" s="269" t="s">
        <v>203</v>
      </c>
      <c r="BI1230" s="268" t="s">
        <v>4594</v>
      </c>
      <c r="BJ1230" s="257" t="s">
        <v>4</v>
      </c>
      <c r="BK1230" s="269" t="s">
        <v>161</v>
      </c>
      <c r="BL1230" s="269" t="s">
        <v>130</v>
      </c>
      <c r="BM1230" s="270" t="s">
        <v>5546</v>
      </c>
      <c r="BN1230" s="269" t="s">
        <v>5547</v>
      </c>
      <c r="BO1230" s="269" t="s">
        <v>5548</v>
      </c>
      <c r="BP1230" s="269" t="s">
        <v>869</v>
      </c>
      <c r="BQ1230" s="269" t="s">
        <v>715</v>
      </c>
      <c r="BR1230" s="269" t="s">
        <v>870</v>
      </c>
      <c r="BS1230" s="269" t="s">
        <v>871</v>
      </c>
      <c r="BT1230" s="269" t="s">
        <v>869</v>
      </c>
      <c r="BU1230" s="269" t="s">
        <v>1692</v>
      </c>
      <c r="BV1230" s="269" t="s">
        <v>1693</v>
      </c>
    </row>
    <row r="1231" spans="59:74" x14ac:dyDescent="0.25">
      <c r="BG1231" s="84">
        <v>1119</v>
      </c>
      <c r="BH1231" s="269" t="s">
        <v>203</v>
      </c>
      <c r="BI1231" s="268" t="s">
        <v>4594</v>
      </c>
      <c r="BJ1231" s="257" t="s">
        <v>4</v>
      </c>
      <c r="BK1231" s="269" t="s">
        <v>161</v>
      </c>
      <c r="BL1231" s="269" t="s">
        <v>130</v>
      </c>
      <c r="BM1231" s="270" t="s">
        <v>5549</v>
      </c>
      <c r="BN1231" s="269" t="s">
        <v>5550</v>
      </c>
      <c r="BO1231" s="269" t="s">
        <v>5551</v>
      </c>
      <c r="BP1231" s="269" t="s">
        <v>869</v>
      </c>
      <c r="BQ1231" s="269" t="s">
        <v>715</v>
      </c>
      <c r="BR1231" s="269" t="s">
        <v>870</v>
      </c>
      <c r="BS1231" s="269" t="s">
        <v>871</v>
      </c>
      <c r="BT1231" s="269" t="s">
        <v>869</v>
      </c>
      <c r="BU1231" s="269" t="s">
        <v>1692</v>
      </c>
      <c r="BV1231" s="269" t="s">
        <v>1693</v>
      </c>
    </row>
    <row r="1232" spans="59:74" x14ac:dyDescent="0.25">
      <c r="BG1232" s="84">
        <v>1120</v>
      </c>
      <c r="BH1232" s="269" t="s">
        <v>203</v>
      </c>
      <c r="BI1232" s="268" t="s">
        <v>4594</v>
      </c>
      <c r="BJ1232" s="257" t="s">
        <v>4</v>
      </c>
      <c r="BK1232" s="269" t="s">
        <v>161</v>
      </c>
      <c r="BL1232" s="269" t="s">
        <v>130</v>
      </c>
      <c r="BM1232" s="270" t="s">
        <v>5552</v>
      </c>
      <c r="BN1232" s="269" t="s">
        <v>5553</v>
      </c>
      <c r="BO1232" s="269" t="s">
        <v>5554</v>
      </c>
      <c r="BP1232" s="269" t="s">
        <v>869</v>
      </c>
      <c r="BQ1232" s="269" t="s">
        <v>715</v>
      </c>
      <c r="BR1232" s="269" t="s">
        <v>870</v>
      </c>
      <c r="BS1232" s="269" t="s">
        <v>871</v>
      </c>
      <c r="BT1232" s="269" t="s">
        <v>869</v>
      </c>
      <c r="BU1232" s="269" t="s">
        <v>1692</v>
      </c>
      <c r="BV1232" s="269" t="s">
        <v>1693</v>
      </c>
    </row>
    <row r="1233" spans="59:74" x14ac:dyDescent="0.25">
      <c r="BG1233" s="84">
        <v>1121</v>
      </c>
      <c r="BH1233" s="269" t="s">
        <v>203</v>
      </c>
      <c r="BI1233" s="268" t="s">
        <v>4594</v>
      </c>
      <c r="BJ1233" s="257" t="s">
        <v>1</v>
      </c>
      <c r="BK1233" s="269" t="s">
        <v>169</v>
      </c>
      <c r="BL1233" s="269" t="s">
        <v>130</v>
      </c>
      <c r="BM1233" s="270" t="s">
        <v>5555</v>
      </c>
      <c r="BN1233" s="269" t="s">
        <v>5556</v>
      </c>
      <c r="BO1233" s="269" t="s">
        <v>5557</v>
      </c>
      <c r="BP1233" s="269" t="s">
        <v>872</v>
      </c>
      <c r="BQ1233" s="269" t="s">
        <v>721</v>
      </c>
      <c r="BR1233" s="269" t="s">
        <v>873</v>
      </c>
      <c r="BS1233" s="269" t="s">
        <v>874</v>
      </c>
      <c r="BT1233" s="269" t="s">
        <v>872</v>
      </c>
      <c r="BU1233" s="269" t="s">
        <v>1694</v>
      </c>
      <c r="BV1233" s="269" t="s">
        <v>1695</v>
      </c>
    </row>
    <row r="1234" spans="59:74" x14ac:dyDescent="0.25">
      <c r="BG1234" s="84">
        <v>1122</v>
      </c>
      <c r="BH1234" s="269" t="s">
        <v>203</v>
      </c>
      <c r="BI1234" s="268" t="s">
        <v>4594</v>
      </c>
      <c r="BJ1234" s="257" t="s">
        <v>1</v>
      </c>
      <c r="BK1234" s="269" t="s">
        <v>169</v>
      </c>
      <c r="BL1234" s="269" t="s">
        <v>130</v>
      </c>
      <c r="BM1234" s="270" t="s">
        <v>5558</v>
      </c>
      <c r="BN1234" s="269" t="s">
        <v>5559</v>
      </c>
      <c r="BO1234" s="269" t="s">
        <v>5560</v>
      </c>
      <c r="BP1234" s="269" t="s">
        <v>872</v>
      </c>
      <c r="BQ1234" s="269" t="s">
        <v>721</v>
      </c>
      <c r="BR1234" s="269" t="s">
        <v>873</v>
      </c>
      <c r="BS1234" s="269" t="s">
        <v>874</v>
      </c>
      <c r="BT1234" s="269" t="s">
        <v>872</v>
      </c>
      <c r="BU1234" s="269" t="s">
        <v>1694</v>
      </c>
      <c r="BV1234" s="269" t="s">
        <v>1695</v>
      </c>
    </row>
    <row r="1235" spans="59:74" x14ac:dyDescent="0.25">
      <c r="BG1235" s="84">
        <v>1123</v>
      </c>
      <c r="BH1235" s="269" t="s">
        <v>203</v>
      </c>
      <c r="BI1235" s="268" t="s">
        <v>4594</v>
      </c>
      <c r="BJ1235" s="257" t="s">
        <v>1</v>
      </c>
      <c r="BK1235" s="269" t="s">
        <v>169</v>
      </c>
      <c r="BL1235" s="269" t="s">
        <v>130</v>
      </c>
      <c r="BM1235" s="270" t="s">
        <v>5561</v>
      </c>
      <c r="BN1235" s="269" t="s">
        <v>5562</v>
      </c>
      <c r="BO1235" s="269" t="s">
        <v>5563</v>
      </c>
      <c r="BP1235" s="269" t="s">
        <v>872</v>
      </c>
      <c r="BQ1235" s="269" t="s">
        <v>721</v>
      </c>
      <c r="BR1235" s="269" t="s">
        <v>873</v>
      </c>
      <c r="BS1235" s="269" t="s">
        <v>874</v>
      </c>
      <c r="BT1235" s="269" t="s">
        <v>872</v>
      </c>
      <c r="BU1235" s="269" t="s">
        <v>1694</v>
      </c>
      <c r="BV1235" s="269" t="s">
        <v>1695</v>
      </c>
    </row>
    <row r="1236" spans="59:74" x14ac:dyDescent="0.25">
      <c r="BG1236" s="84">
        <v>1124</v>
      </c>
      <c r="BH1236" s="269" t="s">
        <v>203</v>
      </c>
      <c r="BI1236" s="268" t="s">
        <v>4594</v>
      </c>
      <c r="BJ1236" s="257" t="s">
        <v>1</v>
      </c>
      <c r="BK1236" s="269" t="s">
        <v>169</v>
      </c>
      <c r="BL1236" s="269" t="s">
        <v>130</v>
      </c>
      <c r="BM1236" s="270" t="s">
        <v>5564</v>
      </c>
      <c r="BN1236" s="269" t="s">
        <v>5565</v>
      </c>
      <c r="BO1236" s="269" t="s">
        <v>5566</v>
      </c>
      <c r="BP1236" s="269" t="s">
        <v>872</v>
      </c>
      <c r="BQ1236" s="269" t="s">
        <v>721</v>
      </c>
      <c r="BR1236" s="269" t="s">
        <v>873</v>
      </c>
      <c r="BS1236" s="269" t="s">
        <v>874</v>
      </c>
      <c r="BT1236" s="269" t="s">
        <v>872</v>
      </c>
      <c r="BU1236" s="269" t="s">
        <v>1694</v>
      </c>
      <c r="BV1236" s="269" t="s">
        <v>1695</v>
      </c>
    </row>
    <row r="1237" spans="59:74" x14ac:dyDescent="0.25">
      <c r="BG1237" s="84">
        <v>1125</v>
      </c>
      <c r="BH1237" s="269" t="s">
        <v>203</v>
      </c>
      <c r="BI1237" s="268" t="s">
        <v>4594</v>
      </c>
      <c r="BJ1237" s="257" t="s">
        <v>1</v>
      </c>
      <c r="BK1237" s="269" t="s">
        <v>169</v>
      </c>
      <c r="BL1237" s="269" t="s">
        <v>130</v>
      </c>
      <c r="BM1237" s="270" t="s">
        <v>5567</v>
      </c>
      <c r="BN1237" s="269" t="s">
        <v>5568</v>
      </c>
      <c r="BO1237" s="269" t="s">
        <v>5569</v>
      </c>
      <c r="BP1237" s="269" t="s">
        <v>872</v>
      </c>
      <c r="BQ1237" s="269" t="s">
        <v>721</v>
      </c>
      <c r="BR1237" s="269" t="s">
        <v>873</v>
      </c>
      <c r="BS1237" s="269" t="s">
        <v>874</v>
      </c>
      <c r="BT1237" s="269" t="s">
        <v>872</v>
      </c>
      <c r="BU1237" s="269" t="s">
        <v>1694</v>
      </c>
      <c r="BV1237" s="269" t="s">
        <v>1695</v>
      </c>
    </row>
    <row r="1238" spans="59:74" x14ac:dyDescent="0.25">
      <c r="BG1238" s="84">
        <v>1126</v>
      </c>
      <c r="BH1238" s="269" t="s">
        <v>203</v>
      </c>
      <c r="BI1238" s="268" t="s">
        <v>4594</v>
      </c>
      <c r="BJ1238" s="257" t="s">
        <v>1</v>
      </c>
      <c r="BK1238" s="269" t="s">
        <v>169</v>
      </c>
      <c r="BL1238" s="269" t="s">
        <v>130</v>
      </c>
      <c r="BM1238" s="270" t="s">
        <v>5570</v>
      </c>
      <c r="BN1238" s="269" t="s">
        <v>5571</v>
      </c>
      <c r="BO1238" s="269" t="s">
        <v>5572</v>
      </c>
      <c r="BP1238" s="269" t="s">
        <v>872</v>
      </c>
      <c r="BQ1238" s="269" t="s">
        <v>721</v>
      </c>
      <c r="BR1238" s="269" t="s">
        <v>873</v>
      </c>
      <c r="BS1238" s="269" t="s">
        <v>874</v>
      </c>
      <c r="BT1238" s="269" t="s">
        <v>872</v>
      </c>
      <c r="BU1238" s="269" t="s">
        <v>1694</v>
      </c>
      <c r="BV1238" s="269" t="s">
        <v>1695</v>
      </c>
    </row>
    <row r="1239" spans="59:74" x14ac:dyDescent="0.25">
      <c r="BG1239" s="84">
        <v>1127</v>
      </c>
      <c r="BH1239" s="269" t="s">
        <v>203</v>
      </c>
      <c r="BI1239" s="268" t="s">
        <v>4594</v>
      </c>
      <c r="BJ1239" s="257" t="s">
        <v>1</v>
      </c>
      <c r="BK1239" s="269" t="s">
        <v>169</v>
      </c>
      <c r="BL1239" s="269" t="s">
        <v>130</v>
      </c>
      <c r="BM1239" s="270" t="s">
        <v>5573</v>
      </c>
      <c r="BN1239" s="269" t="s">
        <v>5574</v>
      </c>
      <c r="BO1239" s="269" t="s">
        <v>5575</v>
      </c>
      <c r="BP1239" s="269" t="s">
        <v>872</v>
      </c>
      <c r="BQ1239" s="269" t="s">
        <v>721</v>
      </c>
      <c r="BR1239" s="269" t="s">
        <v>873</v>
      </c>
      <c r="BS1239" s="269" t="s">
        <v>874</v>
      </c>
      <c r="BT1239" s="269" t="s">
        <v>872</v>
      </c>
      <c r="BU1239" s="269" t="s">
        <v>1694</v>
      </c>
      <c r="BV1239" s="269" t="s">
        <v>1695</v>
      </c>
    </row>
    <row r="1240" spans="59:74" x14ac:dyDescent="0.25">
      <c r="BG1240" s="84">
        <v>1128</v>
      </c>
      <c r="BH1240" s="269" t="s">
        <v>203</v>
      </c>
      <c r="BI1240" s="268" t="s">
        <v>4594</v>
      </c>
      <c r="BJ1240" s="257" t="s">
        <v>1</v>
      </c>
      <c r="BK1240" s="269" t="s">
        <v>169</v>
      </c>
      <c r="BL1240" s="269" t="s">
        <v>130</v>
      </c>
      <c r="BM1240" s="270" t="s">
        <v>5576</v>
      </c>
      <c r="BN1240" s="269" t="s">
        <v>5577</v>
      </c>
      <c r="BO1240" s="269" t="s">
        <v>5578</v>
      </c>
      <c r="BP1240" s="269" t="s">
        <v>872</v>
      </c>
      <c r="BQ1240" s="269" t="s">
        <v>721</v>
      </c>
      <c r="BR1240" s="269" t="s">
        <v>873</v>
      </c>
      <c r="BS1240" s="269" t="s">
        <v>874</v>
      </c>
      <c r="BT1240" s="269" t="s">
        <v>872</v>
      </c>
      <c r="BU1240" s="269" t="s">
        <v>1694</v>
      </c>
      <c r="BV1240" s="269" t="s">
        <v>1695</v>
      </c>
    </row>
    <row r="1241" spans="59:74" x14ac:dyDescent="0.25">
      <c r="BG1241" s="84">
        <v>1129</v>
      </c>
      <c r="BH1241" s="269" t="s">
        <v>203</v>
      </c>
      <c r="BI1241" s="268" t="s">
        <v>4594</v>
      </c>
      <c r="BJ1241" s="257" t="s">
        <v>1</v>
      </c>
      <c r="BK1241" s="269" t="s">
        <v>169</v>
      </c>
      <c r="BL1241" s="269" t="s">
        <v>130</v>
      </c>
      <c r="BM1241" s="270" t="s">
        <v>5579</v>
      </c>
      <c r="BN1241" s="269" t="s">
        <v>5580</v>
      </c>
      <c r="BO1241" s="269" t="s">
        <v>5581</v>
      </c>
      <c r="BP1241" s="269" t="s">
        <v>872</v>
      </c>
      <c r="BQ1241" s="269" t="s">
        <v>721</v>
      </c>
      <c r="BR1241" s="269" t="s">
        <v>873</v>
      </c>
      <c r="BS1241" s="269" t="s">
        <v>874</v>
      </c>
      <c r="BT1241" s="269" t="s">
        <v>872</v>
      </c>
      <c r="BU1241" s="269" t="s">
        <v>1694</v>
      </c>
      <c r="BV1241" s="269" t="s">
        <v>1695</v>
      </c>
    </row>
    <row r="1242" spans="59:74" x14ac:dyDescent="0.25">
      <c r="BG1242" s="84">
        <v>1130</v>
      </c>
      <c r="BH1242" s="269" t="s">
        <v>203</v>
      </c>
      <c r="BI1242" s="268" t="s">
        <v>4594</v>
      </c>
      <c r="BJ1242" s="257" t="s">
        <v>1</v>
      </c>
      <c r="BK1242" s="269" t="s">
        <v>169</v>
      </c>
      <c r="BL1242" s="269" t="s">
        <v>130</v>
      </c>
      <c r="BM1242" s="270" t="s">
        <v>5582</v>
      </c>
      <c r="BN1242" s="269" t="s">
        <v>5583</v>
      </c>
      <c r="BO1242" s="269" t="s">
        <v>5584</v>
      </c>
      <c r="BP1242" s="269" t="s">
        <v>872</v>
      </c>
      <c r="BQ1242" s="269" t="s">
        <v>721</v>
      </c>
      <c r="BR1242" s="269" t="s">
        <v>873</v>
      </c>
      <c r="BS1242" s="269" t="s">
        <v>874</v>
      </c>
      <c r="BT1242" s="269" t="s">
        <v>872</v>
      </c>
      <c r="BU1242" s="269" t="s">
        <v>1694</v>
      </c>
      <c r="BV1242" s="269" t="s">
        <v>1695</v>
      </c>
    </row>
    <row r="1243" spans="59:74" x14ac:dyDescent="0.25">
      <c r="BG1243" s="84">
        <v>1131</v>
      </c>
      <c r="BH1243" s="269" t="s">
        <v>203</v>
      </c>
      <c r="BI1243" s="268" t="s">
        <v>4594</v>
      </c>
      <c r="BJ1243" s="257" t="s">
        <v>4</v>
      </c>
      <c r="BK1243" s="269" t="s">
        <v>169</v>
      </c>
      <c r="BL1243" s="269" t="s">
        <v>130</v>
      </c>
      <c r="BM1243" s="270" t="s">
        <v>5585</v>
      </c>
      <c r="BN1243" s="269" t="s">
        <v>5586</v>
      </c>
      <c r="BO1243" s="269" t="s">
        <v>5587</v>
      </c>
      <c r="BP1243" s="269" t="s">
        <v>872</v>
      </c>
      <c r="BQ1243" s="269" t="s">
        <v>721</v>
      </c>
      <c r="BR1243" s="269" t="s">
        <v>873</v>
      </c>
      <c r="BS1243" s="269" t="s">
        <v>874</v>
      </c>
      <c r="BT1243" s="269" t="s">
        <v>872</v>
      </c>
      <c r="BU1243" s="269" t="s">
        <v>1694</v>
      </c>
      <c r="BV1243" s="269" t="s">
        <v>1695</v>
      </c>
    </row>
    <row r="1244" spans="59:74" x14ac:dyDescent="0.25">
      <c r="BG1244" s="84">
        <v>1132</v>
      </c>
      <c r="BH1244" s="269" t="s">
        <v>203</v>
      </c>
      <c r="BI1244" s="268" t="s">
        <v>4594</v>
      </c>
      <c r="BJ1244" s="257" t="s">
        <v>4</v>
      </c>
      <c r="BK1244" s="269" t="s">
        <v>169</v>
      </c>
      <c r="BL1244" s="269" t="s">
        <v>130</v>
      </c>
      <c r="BM1244" s="270" t="s">
        <v>5588</v>
      </c>
      <c r="BN1244" s="269" t="s">
        <v>5589</v>
      </c>
      <c r="BO1244" s="269" t="s">
        <v>5590</v>
      </c>
      <c r="BP1244" s="269" t="s">
        <v>872</v>
      </c>
      <c r="BQ1244" s="269" t="s">
        <v>721</v>
      </c>
      <c r="BR1244" s="269" t="s">
        <v>873</v>
      </c>
      <c r="BS1244" s="269" t="s">
        <v>874</v>
      </c>
      <c r="BT1244" s="269" t="s">
        <v>872</v>
      </c>
      <c r="BU1244" s="269" t="s">
        <v>1694</v>
      </c>
      <c r="BV1244" s="269" t="s">
        <v>1695</v>
      </c>
    </row>
    <row r="1245" spans="59:74" x14ac:dyDescent="0.25">
      <c r="BG1245" s="84">
        <v>1133</v>
      </c>
      <c r="BH1245" s="269" t="s">
        <v>203</v>
      </c>
      <c r="BI1245" s="268" t="s">
        <v>4594</v>
      </c>
      <c r="BJ1245" s="257" t="s">
        <v>4</v>
      </c>
      <c r="BK1245" s="269" t="s">
        <v>169</v>
      </c>
      <c r="BL1245" s="269" t="s">
        <v>130</v>
      </c>
      <c r="BM1245" s="270" t="s">
        <v>5591</v>
      </c>
      <c r="BN1245" s="269" t="s">
        <v>5592</v>
      </c>
      <c r="BO1245" s="269" t="s">
        <v>5593</v>
      </c>
      <c r="BP1245" s="269" t="s">
        <v>872</v>
      </c>
      <c r="BQ1245" s="269" t="s">
        <v>721</v>
      </c>
      <c r="BR1245" s="269" t="s">
        <v>873</v>
      </c>
      <c r="BS1245" s="269" t="s">
        <v>874</v>
      </c>
      <c r="BT1245" s="269" t="s">
        <v>872</v>
      </c>
      <c r="BU1245" s="269" t="s">
        <v>1694</v>
      </c>
      <c r="BV1245" s="269" t="s">
        <v>1695</v>
      </c>
    </row>
    <row r="1246" spans="59:74" x14ac:dyDescent="0.25">
      <c r="BG1246" s="84">
        <v>1134</v>
      </c>
      <c r="BH1246" s="269" t="s">
        <v>203</v>
      </c>
      <c r="BI1246" s="268" t="s">
        <v>4594</v>
      </c>
      <c r="BJ1246" s="257" t="s">
        <v>4</v>
      </c>
      <c r="BK1246" s="269" t="s">
        <v>169</v>
      </c>
      <c r="BL1246" s="269" t="s">
        <v>130</v>
      </c>
      <c r="BM1246" s="270" t="s">
        <v>5594</v>
      </c>
      <c r="BN1246" s="269" t="s">
        <v>5595</v>
      </c>
      <c r="BO1246" s="269" t="s">
        <v>5596</v>
      </c>
      <c r="BP1246" s="269" t="s">
        <v>872</v>
      </c>
      <c r="BQ1246" s="269" t="s">
        <v>721</v>
      </c>
      <c r="BR1246" s="269" t="s">
        <v>873</v>
      </c>
      <c r="BS1246" s="269" t="s">
        <v>874</v>
      </c>
      <c r="BT1246" s="269" t="s">
        <v>872</v>
      </c>
      <c r="BU1246" s="269" t="s">
        <v>1694</v>
      </c>
      <c r="BV1246" s="269" t="s">
        <v>1695</v>
      </c>
    </row>
    <row r="1247" spans="59:74" x14ac:dyDescent="0.25">
      <c r="BG1247" s="84">
        <v>1135</v>
      </c>
      <c r="BH1247" s="269" t="s">
        <v>203</v>
      </c>
      <c r="BI1247" s="268" t="s">
        <v>4594</v>
      </c>
      <c r="BJ1247" s="257" t="s">
        <v>4</v>
      </c>
      <c r="BK1247" s="269" t="s">
        <v>169</v>
      </c>
      <c r="BL1247" s="269" t="s">
        <v>130</v>
      </c>
      <c r="BM1247" s="270" t="s">
        <v>5597</v>
      </c>
      <c r="BN1247" s="269" t="s">
        <v>5598</v>
      </c>
      <c r="BO1247" s="269" t="s">
        <v>5599</v>
      </c>
      <c r="BP1247" s="269" t="s">
        <v>872</v>
      </c>
      <c r="BQ1247" s="269" t="s">
        <v>721</v>
      </c>
      <c r="BR1247" s="269" t="s">
        <v>873</v>
      </c>
      <c r="BS1247" s="269" t="s">
        <v>874</v>
      </c>
      <c r="BT1247" s="269" t="s">
        <v>872</v>
      </c>
      <c r="BU1247" s="269" t="s">
        <v>1694</v>
      </c>
      <c r="BV1247" s="269" t="s">
        <v>1695</v>
      </c>
    </row>
    <row r="1248" spans="59:74" x14ac:dyDescent="0.25">
      <c r="BG1248" s="84">
        <v>1136</v>
      </c>
      <c r="BH1248" s="269" t="s">
        <v>203</v>
      </c>
      <c r="BI1248" s="268" t="s">
        <v>4594</v>
      </c>
      <c r="BJ1248" s="257" t="s">
        <v>4</v>
      </c>
      <c r="BK1248" s="269" t="s">
        <v>169</v>
      </c>
      <c r="BL1248" s="269" t="s">
        <v>130</v>
      </c>
      <c r="BM1248" s="270" t="s">
        <v>5600</v>
      </c>
      <c r="BN1248" s="269" t="s">
        <v>5601</v>
      </c>
      <c r="BO1248" s="269" t="s">
        <v>5602</v>
      </c>
      <c r="BP1248" s="269" t="s">
        <v>872</v>
      </c>
      <c r="BQ1248" s="269" t="s">
        <v>721</v>
      </c>
      <c r="BR1248" s="269" t="s">
        <v>873</v>
      </c>
      <c r="BS1248" s="269" t="s">
        <v>874</v>
      </c>
      <c r="BT1248" s="269" t="s">
        <v>872</v>
      </c>
      <c r="BU1248" s="269" t="s">
        <v>1694</v>
      </c>
      <c r="BV1248" s="269" t="s">
        <v>1695</v>
      </c>
    </row>
    <row r="1249" spans="59:74" x14ac:dyDescent="0.25">
      <c r="BG1249" s="84">
        <v>1137</v>
      </c>
      <c r="BH1249" s="269" t="s">
        <v>203</v>
      </c>
      <c r="BI1249" s="268" t="s">
        <v>4594</v>
      </c>
      <c r="BJ1249" s="257" t="s">
        <v>4</v>
      </c>
      <c r="BK1249" s="269" t="s">
        <v>169</v>
      </c>
      <c r="BL1249" s="269" t="s">
        <v>130</v>
      </c>
      <c r="BM1249" s="270" t="s">
        <v>5603</v>
      </c>
      <c r="BN1249" s="269" t="s">
        <v>5604</v>
      </c>
      <c r="BO1249" s="269" t="s">
        <v>5605</v>
      </c>
      <c r="BP1249" s="269" t="s">
        <v>872</v>
      </c>
      <c r="BQ1249" s="269" t="s">
        <v>721</v>
      </c>
      <c r="BR1249" s="269" t="s">
        <v>873</v>
      </c>
      <c r="BS1249" s="269" t="s">
        <v>874</v>
      </c>
      <c r="BT1249" s="269" t="s">
        <v>872</v>
      </c>
      <c r="BU1249" s="269" t="s">
        <v>1694</v>
      </c>
      <c r="BV1249" s="269" t="s">
        <v>1695</v>
      </c>
    </row>
    <row r="1250" spans="59:74" x14ac:dyDescent="0.25">
      <c r="BG1250" s="84">
        <v>1138</v>
      </c>
      <c r="BH1250" s="269" t="s">
        <v>203</v>
      </c>
      <c r="BI1250" s="268" t="s">
        <v>4594</v>
      </c>
      <c r="BJ1250" s="257" t="s">
        <v>4</v>
      </c>
      <c r="BK1250" s="269" t="s">
        <v>169</v>
      </c>
      <c r="BL1250" s="269" t="s">
        <v>130</v>
      </c>
      <c r="BM1250" s="270" t="s">
        <v>5606</v>
      </c>
      <c r="BN1250" s="269" t="s">
        <v>5607</v>
      </c>
      <c r="BO1250" s="269" t="s">
        <v>5608</v>
      </c>
      <c r="BP1250" s="269" t="s">
        <v>872</v>
      </c>
      <c r="BQ1250" s="269" t="s">
        <v>721</v>
      </c>
      <c r="BR1250" s="269" t="s">
        <v>873</v>
      </c>
      <c r="BS1250" s="269" t="s">
        <v>874</v>
      </c>
      <c r="BT1250" s="269" t="s">
        <v>872</v>
      </c>
      <c r="BU1250" s="269" t="s">
        <v>1694</v>
      </c>
      <c r="BV1250" s="269" t="s">
        <v>1695</v>
      </c>
    </row>
    <row r="1251" spans="59:74" x14ac:dyDescent="0.25">
      <c r="BG1251" s="84">
        <v>1139</v>
      </c>
      <c r="BH1251" s="269" t="s">
        <v>203</v>
      </c>
      <c r="BI1251" s="268" t="s">
        <v>4594</v>
      </c>
      <c r="BJ1251" s="257" t="s">
        <v>4</v>
      </c>
      <c r="BK1251" s="269" t="s">
        <v>169</v>
      </c>
      <c r="BL1251" s="269" t="s">
        <v>130</v>
      </c>
      <c r="BM1251" s="270" t="s">
        <v>5609</v>
      </c>
      <c r="BN1251" s="269" t="s">
        <v>5610</v>
      </c>
      <c r="BO1251" s="269" t="s">
        <v>5611</v>
      </c>
      <c r="BP1251" s="269" t="s">
        <v>872</v>
      </c>
      <c r="BQ1251" s="269" t="s">
        <v>721</v>
      </c>
      <c r="BR1251" s="269" t="s">
        <v>873</v>
      </c>
      <c r="BS1251" s="269" t="s">
        <v>874</v>
      </c>
      <c r="BT1251" s="269" t="s">
        <v>872</v>
      </c>
      <c r="BU1251" s="269" t="s">
        <v>1694</v>
      </c>
      <c r="BV1251" s="269" t="s">
        <v>1695</v>
      </c>
    </row>
    <row r="1252" spans="59:74" x14ac:dyDescent="0.25">
      <c r="BG1252" s="84">
        <v>1140</v>
      </c>
      <c r="BH1252" s="269" t="s">
        <v>203</v>
      </c>
      <c r="BI1252" s="268" t="s">
        <v>4594</v>
      </c>
      <c r="BJ1252" s="257" t="s">
        <v>4</v>
      </c>
      <c r="BK1252" s="269" t="s">
        <v>169</v>
      </c>
      <c r="BL1252" s="269" t="s">
        <v>130</v>
      </c>
      <c r="BM1252" s="270" t="s">
        <v>5612</v>
      </c>
      <c r="BN1252" s="269" t="s">
        <v>5613</v>
      </c>
      <c r="BO1252" s="269" t="s">
        <v>5614</v>
      </c>
      <c r="BP1252" s="269" t="s">
        <v>872</v>
      </c>
      <c r="BQ1252" s="269" t="s">
        <v>721</v>
      </c>
      <c r="BR1252" s="269" t="s">
        <v>873</v>
      </c>
      <c r="BS1252" s="269" t="s">
        <v>874</v>
      </c>
      <c r="BT1252" s="269" t="s">
        <v>872</v>
      </c>
      <c r="BU1252" s="269" t="s">
        <v>1694</v>
      </c>
      <c r="BV1252" s="269" t="s">
        <v>1695</v>
      </c>
    </row>
    <row r="1253" spans="59:74" x14ac:dyDescent="0.25">
      <c r="BG1253" s="84">
        <v>1141</v>
      </c>
      <c r="BH1253" s="269" t="s">
        <v>203</v>
      </c>
      <c r="BI1253" s="268" t="s">
        <v>4594</v>
      </c>
      <c r="BJ1253" s="257" t="s">
        <v>1</v>
      </c>
      <c r="BK1253" s="269" t="s">
        <v>175</v>
      </c>
      <c r="BL1253" s="269" t="s">
        <v>102</v>
      </c>
      <c r="BM1253" s="270" t="s">
        <v>5615</v>
      </c>
      <c r="BN1253" s="269" t="s">
        <v>5616</v>
      </c>
      <c r="BO1253" s="269" t="s">
        <v>5617</v>
      </c>
      <c r="BP1253" s="269" t="s">
        <v>875</v>
      </c>
      <c r="BQ1253" s="269" t="s">
        <v>727</v>
      </c>
      <c r="BR1253" s="269" t="s">
        <v>876</v>
      </c>
      <c r="BS1253" s="269" t="s">
        <v>877</v>
      </c>
      <c r="BT1253" s="269" t="s">
        <v>875</v>
      </c>
      <c r="BU1253" s="269" t="s">
        <v>1696</v>
      </c>
      <c r="BV1253" s="269" t="s">
        <v>1697</v>
      </c>
    </row>
    <row r="1254" spans="59:74" x14ac:dyDescent="0.25">
      <c r="BG1254" s="84">
        <v>1142</v>
      </c>
      <c r="BH1254" s="269" t="s">
        <v>203</v>
      </c>
      <c r="BI1254" s="268" t="s">
        <v>4594</v>
      </c>
      <c r="BJ1254" s="257" t="s">
        <v>1</v>
      </c>
      <c r="BK1254" s="269" t="s">
        <v>175</v>
      </c>
      <c r="BL1254" s="269" t="s">
        <v>102</v>
      </c>
      <c r="BM1254" s="270" t="s">
        <v>5618</v>
      </c>
      <c r="BN1254" s="269" t="s">
        <v>5619</v>
      </c>
      <c r="BO1254" s="269" t="s">
        <v>5620</v>
      </c>
      <c r="BP1254" s="269" t="s">
        <v>875</v>
      </c>
      <c r="BQ1254" s="269" t="s">
        <v>727</v>
      </c>
      <c r="BR1254" s="269" t="s">
        <v>876</v>
      </c>
      <c r="BS1254" s="269" t="s">
        <v>877</v>
      </c>
      <c r="BT1254" s="269" t="s">
        <v>875</v>
      </c>
      <c r="BU1254" s="269" t="s">
        <v>1696</v>
      </c>
      <c r="BV1254" s="269" t="s">
        <v>1697</v>
      </c>
    </row>
    <row r="1255" spans="59:74" x14ac:dyDescent="0.25">
      <c r="BG1255" s="84">
        <v>1143</v>
      </c>
      <c r="BH1255" s="269" t="s">
        <v>203</v>
      </c>
      <c r="BI1255" s="268" t="s">
        <v>4594</v>
      </c>
      <c r="BJ1255" s="257" t="s">
        <v>1</v>
      </c>
      <c r="BK1255" s="269" t="s">
        <v>175</v>
      </c>
      <c r="BL1255" s="269" t="s">
        <v>102</v>
      </c>
      <c r="BM1255" s="270" t="s">
        <v>5621</v>
      </c>
      <c r="BN1255" s="269" t="s">
        <v>5622</v>
      </c>
      <c r="BO1255" s="269" t="s">
        <v>5623</v>
      </c>
      <c r="BP1255" s="269" t="s">
        <v>875</v>
      </c>
      <c r="BQ1255" s="269" t="s">
        <v>727</v>
      </c>
      <c r="BR1255" s="269" t="s">
        <v>876</v>
      </c>
      <c r="BS1255" s="269" t="s">
        <v>877</v>
      </c>
      <c r="BT1255" s="269" t="s">
        <v>875</v>
      </c>
      <c r="BU1255" s="269" t="s">
        <v>1696</v>
      </c>
      <c r="BV1255" s="269" t="s">
        <v>1697</v>
      </c>
    </row>
    <row r="1256" spans="59:74" x14ac:dyDescent="0.25">
      <c r="BG1256" s="84">
        <v>1144</v>
      </c>
      <c r="BH1256" s="269" t="s">
        <v>203</v>
      </c>
      <c r="BI1256" s="268" t="s">
        <v>4594</v>
      </c>
      <c r="BJ1256" s="257" t="s">
        <v>1</v>
      </c>
      <c r="BK1256" s="269" t="s">
        <v>175</v>
      </c>
      <c r="BL1256" s="269" t="s">
        <v>102</v>
      </c>
      <c r="BM1256" s="270" t="s">
        <v>5624</v>
      </c>
      <c r="BN1256" s="269" t="s">
        <v>5625</v>
      </c>
      <c r="BO1256" s="269" t="s">
        <v>5626</v>
      </c>
      <c r="BP1256" s="269" t="s">
        <v>875</v>
      </c>
      <c r="BQ1256" s="269" t="s">
        <v>727</v>
      </c>
      <c r="BR1256" s="269" t="s">
        <v>876</v>
      </c>
      <c r="BS1256" s="269" t="s">
        <v>877</v>
      </c>
      <c r="BT1256" s="269" t="s">
        <v>875</v>
      </c>
      <c r="BU1256" s="269" t="s">
        <v>1696</v>
      </c>
      <c r="BV1256" s="269" t="s">
        <v>1697</v>
      </c>
    </row>
    <row r="1257" spans="59:74" x14ac:dyDescent="0.25">
      <c r="BG1257" s="84">
        <v>1145</v>
      </c>
      <c r="BH1257" s="269" t="s">
        <v>203</v>
      </c>
      <c r="BI1257" s="268" t="s">
        <v>4594</v>
      </c>
      <c r="BJ1257" s="257" t="s">
        <v>1</v>
      </c>
      <c r="BK1257" s="269" t="s">
        <v>175</v>
      </c>
      <c r="BL1257" s="269" t="s">
        <v>102</v>
      </c>
      <c r="BM1257" s="270" t="s">
        <v>5627</v>
      </c>
      <c r="BN1257" s="269" t="s">
        <v>5628</v>
      </c>
      <c r="BO1257" s="269" t="s">
        <v>5629</v>
      </c>
      <c r="BP1257" s="269" t="s">
        <v>875</v>
      </c>
      <c r="BQ1257" s="269" t="s">
        <v>727</v>
      </c>
      <c r="BR1257" s="269" t="s">
        <v>876</v>
      </c>
      <c r="BS1257" s="269" t="s">
        <v>877</v>
      </c>
      <c r="BT1257" s="269" t="s">
        <v>875</v>
      </c>
      <c r="BU1257" s="269" t="s">
        <v>1696</v>
      </c>
      <c r="BV1257" s="269" t="s">
        <v>1697</v>
      </c>
    </row>
    <row r="1258" spans="59:74" x14ac:dyDescent="0.25">
      <c r="BG1258" s="84">
        <v>1146</v>
      </c>
      <c r="BH1258" s="269" t="s">
        <v>203</v>
      </c>
      <c r="BI1258" s="268" t="s">
        <v>4594</v>
      </c>
      <c r="BJ1258" s="257" t="s">
        <v>1</v>
      </c>
      <c r="BK1258" s="269" t="s">
        <v>175</v>
      </c>
      <c r="BL1258" s="269" t="s">
        <v>102</v>
      </c>
      <c r="BM1258" s="270" t="s">
        <v>5630</v>
      </c>
      <c r="BN1258" s="269" t="s">
        <v>5631</v>
      </c>
      <c r="BO1258" s="269" t="s">
        <v>5632</v>
      </c>
      <c r="BP1258" s="269" t="s">
        <v>875</v>
      </c>
      <c r="BQ1258" s="269" t="s">
        <v>727</v>
      </c>
      <c r="BR1258" s="269" t="s">
        <v>876</v>
      </c>
      <c r="BS1258" s="269" t="s">
        <v>877</v>
      </c>
      <c r="BT1258" s="269" t="s">
        <v>875</v>
      </c>
      <c r="BU1258" s="269" t="s">
        <v>1696</v>
      </c>
      <c r="BV1258" s="269" t="s">
        <v>1697</v>
      </c>
    </row>
    <row r="1259" spans="59:74" x14ac:dyDescent="0.25">
      <c r="BG1259" s="84">
        <v>1147</v>
      </c>
      <c r="BH1259" s="269" t="s">
        <v>203</v>
      </c>
      <c r="BI1259" s="268" t="s">
        <v>4594</v>
      </c>
      <c r="BJ1259" s="257" t="s">
        <v>1</v>
      </c>
      <c r="BK1259" s="269" t="s">
        <v>175</v>
      </c>
      <c r="BL1259" s="269" t="s">
        <v>102</v>
      </c>
      <c r="BM1259" s="270" t="s">
        <v>5633</v>
      </c>
      <c r="BN1259" s="269" t="s">
        <v>5634</v>
      </c>
      <c r="BO1259" s="269" t="s">
        <v>5635</v>
      </c>
      <c r="BP1259" s="269" t="s">
        <v>875</v>
      </c>
      <c r="BQ1259" s="269" t="s">
        <v>727</v>
      </c>
      <c r="BR1259" s="269" t="s">
        <v>876</v>
      </c>
      <c r="BS1259" s="269" t="s">
        <v>877</v>
      </c>
      <c r="BT1259" s="269" t="s">
        <v>875</v>
      </c>
      <c r="BU1259" s="269" t="s">
        <v>1696</v>
      </c>
      <c r="BV1259" s="269" t="s">
        <v>1697</v>
      </c>
    </row>
    <row r="1260" spans="59:74" x14ac:dyDescent="0.25">
      <c r="BG1260" s="84">
        <v>1148</v>
      </c>
      <c r="BH1260" s="269" t="s">
        <v>203</v>
      </c>
      <c r="BI1260" s="268" t="s">
        <v>4594</v>
      </c>
      <c r="BJ1260" s="257" t="s">
        <v>1</v>
      </c>
      <c r="BK1260" s="269" t="s">
        <v>175</v>
      </c>
      <c r="BL1260" s="269" t="s">
        <v>102</v>
      </c>
      <c r="BM1260" s="270" t="s">
        <v>5636</v>
      </c>
      <c r="BN1260" s="269" t="s">
        <v>5637</v>
      </c>
      <c r="BO1260" s="269" t="s">
        <v>5638</v>
      </c>
      <c r="BP1260" s="269" t="s">
        <v>875</v>
      </c>
      <c r="BQ1260" s="269" t="s">
        <v>727</v>
      </c>
      <c r="BR1260" s="269" t="s">
        <v>876</v>
      </c>
      <c r="BS1260" s="269" t="s">
        <v>877</v>
      </c>
      <c r="BT1260" s="269" t="s">
        <v>875</v>
      </c>
      <c r="BU1260" s="269" t="s">
        <v>1696</v>
      </c>
      <c r="BV1260" s="269" t="s">
        <v>1697</v>
      </c>
    </row>
    <row r="1261" spans="59:74" x14ac:dyDescent="0.25">
      <c r="BG1261" s="84">
        <v>1149</v>
      </c>
      <c r="BH1261" s="269" t="s">
        <v>203</v>
      </c>
      <c r="BI1261" s="268" t="s">
        <v>4594</v>
      </c>
      <c r="BJ1261" s="257" t="s">
        <v>1</v>
      </c>
      <c r="BK1261" s="269" t="s">
        <v>175</v>
      </c>
      <c r="BL1261" s="269" t="s">
        <v>102</v>
      </c>
      <c r="BM1261" s="270" t="s">
        <v>5639</v>
      </c>
      <c r="BN1261" s="269" t="s">
        <v>5640</v>
      </c>
      <c r="BO1261" s="269" t="s">
        <v>5641</v>
      </c>
      <c r="BP1261" s="269" t="s">
        <v>875</v>
      </c>
      <c r="BQ1261" s="269" t="s">
        <v>727</v>
      </c>
      <c r="BR1261" s="269" t="s">
        <v>876</v>
      </c>
      <c r="BS1261" s="269" t="s">
        <v>877</v>
      </c>
      <c r="BT1261" s="269" t="s">
        <v>875</v>
      </c>
      <c r="BU1261" s="269" t="s">
        <v>1696</v>
      </c>
      <c r="BV1261" s="269" t="s">
        <v>1697</v>
      </c>
    </row>
    <row r="1262" spans="59:74" x14ac:dyDescent="0.25">
      <c r="BG1262" s="84">
        <v>1150</v>
      </c>
      <c r="BH1262" s="269" t="s">
        <v>203</v>
      </c>
      <c r="BI1262" s="268" t="s">
        <v>4594</v>
      </c>
      <c r="BJ1262" s="257" t="s">
        <v>1</v>
      </c>
      <c r="BK1262" s="269" t="s">
        <v>175</v>
      </c>
      <c r="BL1262" s="269" t="s">
        <v>102</v>
      </c>
      <c r="BM1262" s="270" t="s">
        <v>5642</v>
      </c>
      <c r="BN1262" s="269" t="s">
        <v>5643</v>
      </c>
      <c r="BO1262" s="269" t="s">
        <v>5644</v>
      </c>
      <c r="BP1262" s="269" t="s">
        <v>875</v>
      </c>
      <c r="BQ1262" s="269" t="s">
        <v>727</v>
      </c>
      <c r="BR1262" s="269" t="s">
        <v>876</v>
      </c>
      <c r="BS1262" s="269" t="s">
        <v>877</v>
      </c>
      <c r="BT1262" s="269" t="s">
        <v>875</v>
      </c>
      <c r="BU1262" s="269" t="s">
        <v>1696</v>
      </c>
      <c r="BV1262" s="269" t="s">
        <v>1697</v>
      </c>
    </row>
    <row r="1263" spans="59:74" x14ac:dyDescent="0.25">
      <c r="BG1263" s="84">
        <v>1151</v>
      </c>
      <c r="BH1263" s="269" t="s">
        <v>203</v>
      </c>
      <c r="BI1263" s="268" t="s">
        <v>4594</v>
      </c>
      <c r="BJ1263" s="257" t="s">
        <v>4</v>
      </c>
      <c r="BK1263" s="269" t="s">
        <v>175</v>
      </c>
      <c r="BL1263" s="269" t="s">
        <v>102</v>
      </c>
      <c r="BM1263" s="270" t="s">
        <v>5645</v>
      </c>
      <c r="BN1263" s="269" t="s">
        <v>5646</v>
      </c>
      <c r="BO1263" s="269" t="s">
        <v>5647</v>
      </c>
      <c r="BP1263" s="269" t="s">
        <v>875</v>
      </c>
      <c r="BQ1263" s="269" t="s">
        <v>727</v>
      </c>
      <c r="BR1263" s="269" t="s">
        <v>876</v>
      </c>
      <c r="BS1263" s="269" t="s">
        <v>877</v>
      </c>
      <c r="BT1263" s="269" t="s">
        <v>875</v>
      </c>
      <c r="BU1263" s="269" t="s">
        <v>1696</v>
      </c>
      <c r="BV1263" s="269" t="s">
        <v>1697</v>
      </c>
    </row>
    <row r="1264" spans="59:74" x14ac:dyDescent="0.25">
      <c r="BG1264" s="84">
        <v>1152</v>
      </c>
      <c r="BH1264" s="269" t="s">
        <v>203</v>
      </c>
      <c r="BI1264" s="268" t="s">
        <v>4594</v>
      </c>
      <c r="BJ1264" s="257" t="s">
        <v>4</v>
      </c>
      <c r="BK1264" s="269" t="s">
        <v>175</v>
      </c>
      <c r="BL1264" s="269" t="s">
        <v>102</v>
      </c>
      <c r="BM1264" s="270" t="s">
        <v>5648</v>
      </c>
      <c r="BN1264" s="269" t="s">
        <v>5649</v>
      </c>
      <c r="BO1264" s="269" t="s">
        <v>5650</v>
      </c>
      <c r="BP1264" s="269" t="s">
        <v>875</v>
      </c>
      <c r="BQ1264" s="269" t="s">
        <v>727</v>
      </c>
      <c r="BR1264" s="269" t="s">
        <v>876</v>
      </c>
      <c r="BS1264" s="269" t="s">
        <v>877</v>
      </c>
      <c r="BT1264" s="269" t="s">
        <v>875</v>
      </c>
      <c r="BU1264" s="269" t="s">
        <v>1696</v>
      </c>
      <c r="BV1264" s="269" t="s">
        <v>1697</v>
      </c>
    </row>
    <row r="1265" spans="59:74" x14ac:dyDescent="0.25">
      <c r="BG1265" s="84">
        <v>1153</v>
      </c>
      <c r="BH1265" s="269" t="s">
        <v>203</v>
      </c>
      <c r="BI1265" s="268" t="s">
        <v>4594</v>
      </c>
      <c r="BJ1265" s="257" t="s">
        <v>4</v>
      </c>
      <c r="BK1265" s="269" t="s">
        <v>175</v>
      </c>
      <c r="BL1265" s="269" t="s">
        <v>102</v>
      </c>
      <c r="BM1265" s="270" t="s">
        <v>5651</v>
      </c>
      <c r="BN1265" s="269" t="s">
        <v>5652</v>
      </c>
      <c r="BO1265" s="269" t="s">
        <v>5653</v>
      </c>
      <c r="BP1265" s="269" t="s">
        <v>875</v>
      </c>
      <c r="BQ1265" s="269" t="s">
        <v>727</v>
      </c>
      <c r="BR1265" s="269" t="s">
        <v>876</v>
      </c>
      <c r="BS1265" s="269" t="s">
        <v>877</v>
      </c>
      <c r="BT1265" s="269" t="s">
        <v>875</v>
      </c>
      <c r="BU1265" s="269" t="s">
        <v>1696</v>
      </c>
      <c r="BV1265" s="269" t="s">
        <v>1697</v>
      </c>
    </row>
    <row r="1266" spans="59:74" x14ac:dyDescent="0.25">
      <c r="BG1266" s="84">
        <v>1154</v>
      </c>
      <c r="BH1266" s="269" t="s">
        <v>203</v>
      </c>
      <c r="BI1266" s="268" t="s">
        <v>4594</v>
      </c>
      <c r="BJ1266" s="257" t="s">
        <v>4</v>
      </c>
      <c r="BK1266" s="269" t="s">
        <v>175</v>
      </c>
      <c r="BL1266" s="269" t="s">
        <v>102</v>
      </c>
      <c r="BM1266" s="270" t="s">
        <v>5654</v>
      </c>
      <c r="BN1266" s="269" t="s">
        <v>5655</v>
      </c>
      <c r="BO1266" s="269" t="s">
        <v>5656</v>
      </c>
      <c r="BP1266" s="269" t="s">
        <v>875</v>
      </c>
      <c r="BQ1266" s="269" t="s">
        <v>727</v>
      </c>
      <c r="BR1266" s="269" t="s">
        <v>876</v>
      </c>
      <c r="BS1266" s="269" t="s">
        <v>877</v>
      </c>
      <c r="BT1266" s="269" t="s">
        <v>875</v>
      </c>
      <c r="BU1266" s="269" t="s">
        <v>1696</v>
      </c>
      <c r="BV1266" s="269" t="s">
        <v>1697</v>
      </c>
    </row>
    <row r="1267" spans="59:74" x14ac:dyDescent="0.25">
      <c r="BG1267" s="84">
        <v>1155</v>
      </c>
      <c r="BH1267" s="269" t="s">
        <v>203</v>
      </c>
      <c r="BI1267" s="268" t="s">
        <v>4594</v>
      </c>
      <c r="BJ1267" s="257" t="s">
        <v>4</v>
      </c>
      <c r="BK1267" s="269" t="s">
        <v>175</v>
      </c>
      <c r="BL1267" s="269" t="s">
        <v>102</v>
      </c>
      <c r="BM1267" s="270" t="s">
        <v>5657</v>
      </c>
      <c r="BN1267" s="269" t="s">
        <v>5658</v>
      </c>
      <c r="BO1267" s="269" t="s">
        <v>5659</v>
      </c>
      <c r="BP1267" s="269" t="s">
        <v>875</v>
      </c>
      <c r="BQ1267" s="269" t="s">
        <v>727</v>
      </c>
      <c r="BR1267" s="269" t="s">
        <v>876</v>
      </c>
      <c r="BS1267" s="269" t="s">
        <v>877</v>
      </c>
      <c r="BT1267" s="269" t="s">
        <v>875</v>
      </c>
      <c r="BU1267" s="269" t="s">
        <v>1696</v>
      </c>
      <c r="BV1267" s="269" t="s">
        <v>1697</v>
      </c>
    </row>
    <row r="1268" spans="59:74" x14ac:dyDescent="0.25">
      <c r="BG1268" s="84">
        <v>1156</v>
      </c>
      <c r="BH1268" s="269" t="s">
        <v>203</v>
      </c>
      <c r="BI1268" s="268" t="s">
        <v>4594</v>
      </c>
      <c r="BJ1268" s="257" t="s">
        <v>4</v>
      </c>
      <c r="BK1268" s="269" t="s">
        <v>175</v>
      </c>
      <c r="BL1268" s="269" t="s">
        <v>102</v>
      </c>
      <c r="BM1268" s="270" t="s">
        <v>5660</v>
      </c>
      <c r="BN1268" s="269" t="s">
        <v>5661</v>
      </c>
      <c r="BO1268" s="269" t="s">
        <v>5662</v>
      </c>
      <c r="BP1268" s="269" t="s">
        <v>875</v>
      </c>
      <c r="BQ1268" s="269" t="s">
        <v>727</v>
      </c>
      <c r="BR1268" s="269" t="s">
        <v>876</v>
      </c>
      <c r="BS1268" s="269" t="s">
        <v>877</v>
      </c>
      <c r="BT1268" s="269" t="s">
        <v>875</v>
      </c>
      <c r="BU1268" s="269" t="s">
        <v>1696</v>
      </c>
      <c r="BV1268" s="269" t="s">
        <v>1697</v>
      </c>
    </row>
    <row r="1269" spans="59:74" x14ac:dyDescent="0.25">
      <c r="BG1269" s="84">
        <v>1157</v>
      </c>
      <c r="BH1269" s="269" t="s">
        <v>203</v>
      </c>
      <c r="BI1269" s="268" t="s">
        <v>4594</v>
      </c>
      <c r="BJ1269" s="257" t="s">
        <v>4</v>
      </c>
      <c r="BK1269" s="269" t="s">
        <v>175</v>
      </c>
      <c r="BL1269" s="269" t="s">
        <v>102</v>
      </c>
      <c r="BM1269" s="270" t="s">
        <v>5663</v>
      </c>
      <c r="BN1269" s="269" t="s">
        <v>5664</v>
      </c>
      <c r="BO1269" s="269" t="s">
        <v>5665</v>
      </c>
      <c r="BP1269" s="269" t="s">
        <v>875</v>
      </c>
      <c r="BQ1269" s="269" t="s">
        <v>727</v>
      </c>
      <c r="BR1269" s="269" t="s">
        <v>876</v>
      </c>
      <c r="BS1269" s="269" t="s">
        <v>877</v>
      </c>
      <c r="BT1269" s="269" t="s">
        <v>875</v>
      </c>
      <c r="BU1269" s="269" t="s">
        <v>1696</v>
      </c>
      <c r="BV1269" s="269" t="s">
        <v>1697</v>
      </c>
    </row>
    <row r="1270" spans="59:74" x14ac:dyDescent="0.25">
      <c r="BG1270" s="84">
        <v>1158</v>
      </c>
      <c r="BH1270" s="269" t="s">
        <v>203</v>
      </c>
      <c r="BI1270" s="268" t="s">
        <v>4594</v>
      </c>
      <c r="BJ1270" s="257" t="s">
        <v>4</v>
      </c>
      <c r="BK1270" s="269" t="s">
        <v>175</v>
      </c>
      <c r="BL1270" s="269" t="s">
        <v>102</v>
      </c>
      <c r="BM1270" s="270" t="s">
        <v>5666</v>
      </c>
      <c r="BN1270" s="269" t="s">
        <v>5667</v>
      </c>
      <c r="BO1270" s="269" t="s">
        <v>5668</v>
      </c>
      <c r="BP1270" s="269" t="s">
        <v>875</v>
      </c>
      <c r="BQ1270" s="269" t="s">
        <v>727</v>
      </c>
      <c r="BR1270" s="269" t="s">
        <v>876</v>
      </c>
      <c r="BS1270" s="269" t="s">
        <v>877</v>
      </c>
      <c r="BT1270" s="269" t="s">
        <v>875</v>
      </c>
      <c r="BU1270" s="269" t="s">
        <v>1696</v>
      </c>
      <c r="BV1270" s="269" t="s">
        <v>1697</v>
      </c>
    </row>
    <row r="1271" spans="59:74" x14ac:dyDescent="0.25">
      <c r="BG1271" s="84">
        <v>1159</v>
      </c>
      <c r="BH1271" s="269" t="s">
        <v>203</v>
      </c>
      <c r="BI1271" s="268" t="s">
        <v>4594</v>
      </c>
      <c r="BJ1271" s="257" t="s">
        <v>4</v>
      </c>
      <c r="BK1271" s="269" t="s">
        <v>175</v>
      </c>
      <c r="BL1271" s="269" t="s">
        <v>102</v>
      </c>
      <c r="BM1271" s="270" t="s">
        <v>5669</v>
      </c>
      <c r="BN1271" s="269" t="s">
        <v>5670</v>
      </c>
      <c r="BO1271" s="269" t="s">
        <v>5671</v>
      </c>
      <c r="BP1271" s="269" t="s">
        <v>875</v>
      </c>
      <c r="BQ1271" s="269" t="s">
        <v>727</v>
      </c>
      <c r="BR1271" s="269" t="s">
        <v>876</v>
      </c>
      <c r="BS1271" s="269" t="s">
        <v>877</v>
      </c>
      <c r="BT1271" s="269" t="s">
        <v>875</v>
      </c>
      <c r="BU1271" s="269" t="s">
        <v>1696</v>
      </c>
      <c r="BV1271" s="269" t="s">
        <v>1697</v>
      </c>
    </row>
    <row r="1272" spans="59:74" x14ac:dyDescent="0.25">
      <c r="BG1272" s="84">
        <v>1160</v>
      </c>
      <c r="BH1272" s="269" t="s">
        <v>203</v>
      </c>
      <c r="BI1272" s="268" t="s">
        <v>4594</v>
      </c>
      <c r="BJ1272" s="257" t="s">
        <v>4</v>
      </c>
      <c r="BK1272" s="269" t="s">
        <v>175</v>
      </c>
      <c r="BL1272" s="269" t="s">
        <v>102</v>
      </c>
      <c r="BM1272" s="270" t="s">
        <v>5672</v>
      </c>
      <c r="BN1272" s="269" t="s">
        <v>5673</v>
      </c>
      <c r="BO1272" s="269" t="s">
        <v>5674</v>
      </c>
      <c r="BP1272" s="269" t="s">
        <v>875</v>
      </c>
      <c r="BQ1272" s="269" t="s">
        <v>727</v>
      </c>
      <c r="BR1272" s="269" t="s">
        <v>876</v>
      </c>
      <c r="BS1272" s="269" t="s">
        <v>877</v>
      </c>
      <c r="BT1272" s="269" t="s">
        <v>875</v>
      </c>
      <c r="BU1272" s="269" t="s">
        <v>1696</v>
      </c>
      <c r="BV1272" s="269" t="s">
        <v>1697</v>
      </c>
    </row>
    <row r="1273" spans="59:74" x14ac:dyDescent="0.25">
      <c r="BG1273" s="84">
        <v>1161</v>
      </c>
      <c r="BH1273" s="269" t="s">
        <v>203</v>
      </c>
      <c r="BI1273" s="268" t="s">
        <v>4594</v>
      </c>
      <c r="BJ1273" s="257" t="s">
        <v>1</v>
      </c>
      <c r="BK1273" s="269" t="s">
        <v>213</v>
      </c>
      <c r="BL1273" s="269" t="s">
        <v>102</v>
      </c>
      <c r="BM1273" s="270" t="s">
        <v>5675</v>
      </c>
      <c r="BN1273" s="269" t="s">
        <v>5676</v>
      </c>
      <c r="BO1273" s="269" t="s">
        <v>5677</v>
      </c>
      <c r="BP1273" s="269" t="s">
        <v>878</v>
      </c>
      <c r="BQ1273" s="269" t="s">
        <v>732</v>
      </c>
      <c r="BR1273" s="269" t="s">
        <v>879</v>
      </c>
      <c r="BS1273" s="269" t="s">
        <v>880</v>
      </c>
      <c r="BT1273" s="269" t="s">
        <v>878</v>
      </c>
      <c r="BU1273" s="269" t="s">
        <v>1698</v>
      </c>
      <c r="BV1273" s="269" t="s">
        <v>1699</v>
      </c>
    </row>
    <row r="1274" spans="59:74" x14ac:dyDescent="0.25">
      <c r="BG1274" s="84">
        <v>1162</v>
      </c>
      <c r="BH1274" s="269" t="s">
        <v>203</v>
      </c>
      <c r="BI1274" s="268" t="s">
        <v>4594</v>
      </c>
      <c r="BJ1274" s="257" t="s">
        <v>1</v>
      </c>
      <c r="BK1274" s="269" t="s">
        <v>213</v>
      </c>
      <c r="BL1274" s="269" t="s">
        <v>102</v>
      </c>
      <c r="BM1274" s="270" t="s">
        <v>5678</v>
      </c>
      <c r="BN1274" s="269" t="s">
        <v>5679</v>
      </c>
      <c r="BO1274" s="269" t="s">
        <v>5680</v>
      </c>
      <c r="BP1274" s="269" t="s">
        <v>878</v>
      </c>
      <c r="BQ1274" s="269" t="s">
        <v>732</v>
      </c>
      <c r="BR1274" s="269" t="s">
        <v>879</v>
      </c>
      <c r="BS1274" s="269" t="s">
        <v>880</v>
      </c>
      <c r="BT1274" s="269" t="s">
        <v>878</v>
      </c>
      <c r="BU1274" s="269" t="s">
        <v>1698</v>
      </c>
      <c r="BV1274" s="269" t="s">
        <v>1699</v>
      </c>
    </row>
    <row r="1275" spans="59:74" x14ac:dyDescent="0.25">
      <c r="BG1275" s="84">
        <v>1163</v>
      </c>
      <c r="BH1275" s="269" t="s">
        <v>203</v>
      </c>
      <c r="BI1275" s="268" t="s">
        <v>4594</v>
      </c>
      <c r="BJ1275" s="257" t="s">
        <v>1</v>
      </c>
      <c r="BK1275" s="269" t="s">
        <v>213</v>
      </c>
      <c r="BL1275" s="269" t="s">
        <v>102</v>
      </c>
      <c r="BM1275" s="270" t="s">
        <v>5681</v>
      </c>
      <c r="BN1275" s="269" t="s">
        <v>5682</v>
      </c>
      <c r="BO1275" s="269" t="s">
        <v>5683</v>
      </c>
      <c r="BP1275" s="269" t="s">
        <v>878</v>
      </c>
      <c r="BQ1275" s="269" t="s">
        <v>732</v>
      </c>
      <c r="BR1275" s="269" t="s">
        <v>879</v>
      </c>
      <c r="BS1275" s="269" t="s">
        <v>880</v>
      </c>
      <c r="BT1275" s="269" t="s">
        <v>878</v>
      </c>
      <c r="BU1275" s="269" t="s">
        <v>1698</v>
      </c>
      <c r="BV1275" s="269" t="s">
        <v>1699</v>
      </c>
    </row>
    <row r="1276" spans="59:74" x14ac:dyDescent="0.25">
      <c r="BG1276" s="84">
        <v>1164</v>
      </c>
      <c r="BH1276" s="269" t="s">
        <v>203</v>
      </c>
      <c r="BI1276" s="268" t="s">
        <v>4594</v>
      </c>
      <c r="BJ1276" s="257" t="s">
        <v>1</v>
      </c>
      <c r="BK1276" s="269" t="s">
        <v>213</v>
      </c>
      <c r="BL1276" s="269" t="s">
        <v>102</v>
      </c>
      <c r="BM1276" s="270" t="s">
        <v>5684</v>
      </c>
      <c r="BN1276" s="269" t="s">
        <v>5685</v>
      </c>
      <c r="BO1276" s="269" t="s">
        <v>5686</v>
      </c>
      <c r="BP1276" s="269" t="s">
        <v>878</v>
      </c>
      <c r="BQ1276" s="269" t="s">
        <v>732</v>
      </c>
      <c r="BR1276" s="269" t="s">
        <v>879</v>
      </c>
      <c r="BS1276" s="269" t="s">
        <v>880</v>
      </c>
      <c r="BT1276" s="269" t="s">
        <v>878</v>
      </c>
      <c r="BU1276" s="269" t="s">
        <v>1698</v>
      </c>
      <c r="BV1276" s="269" t="s">
        <v>1699</v>
      </c>
    </row>
    <row r="1277" spans="59:74" x14ac:dyDescent="0.25">
      <c r="BG1277" s="84">
        <v>1165</v>
      </c>
      <c r="BH1277" s="269" t="s">
        <v>203</v>
      </c>
      <c r="BI1277" s="268" t="s">
        <v>4594</v>
      </c>
      <c r="BJ1277" s="257" t="s">
        <v>1</v>
      </c>
      <c r="BK1277" s="269" t="s">
        <v>213</v>
      </c>
      <c r="BL1277" s="269" t="s">
        <v>102</v>
      </c>
      <c r="BM1277" s="270" t="s">
        <v>5687</v>
      </c>
      <c r="BN1277" s="269" t="s">
        <v>5688</v>
      </c>
      <c r="BO1277" s="269" t="s">
        <v>5689</v>
      </c>
      <c r="BP1277" s="269" t="s">
        <v>878</v>
      </c>
      <c r="BQ1277" s="269" t="s">
        <v>732</v>
      </c>
      <c r="BR1277" s="269" t="s">
        <v>879</v>
      </c>
      <c r="BS1277" s="269" t="s">
        <v>880</v>
      </c>
      <c r="BT1277" s="269" t="s">
        <v>878</v>
      </c>
      <c r="BU1277" s="269" t="s">
        <v>1698</v>
      </c>
      <c r="BV1277" s="269" t="s">
        <v>1699</v>
      </c>
    </row>
    <row r="1278" spans="59:74" x14ac:dyDescent="0.25">
      <c r="BG1278" s="84">
        <v>1166</v>
      </c>
      <c r="BH1278" s="269" t="s">
        <v>203</v>
      </c>
      <c r="BI1278" s="268" t="s">
        <v>4594</v>
      </c>
      <c r="BJ1278" s="257" t="s">
        <v>1</v>
      </c>
      <c r="BK1278" s="269" t="s">
        <v>213</v>
      </c>
      <c r="BL1278" s="269" t="s">
        <v>102</v>
      </c>
      <c r="BM1278" s="270" t="s">
        <v>5690</v>
      </c>
      <c r="BN1278" s="269" t="s">
        <v>5691</v>
      </c>
      <c r="BO1278" s="269" t="s">
        <v>5692</v>
      </c>
      <c r="BP1278" s="269" t="s">
        <v>878</v>
      </c>
      <c r="BQ1278" s="269" t="s">
        <v>732</v>
      </c>
      <c r="BR1278" s="269" t="s">
        <v>879</v>
      </c>
      <c r="BS1278" s="269" t="s">
        <v>880</v>
      </c>
      <c r="BT1278" s="269" t="s">
        <v>878</v>
      </c>
      <c r="BU1278" s="269" t="s">
        <v>1698</v>
      </c>
      <c r="BV1278" s="269" t="s">
        <v>1699</v>
      </c>
    </row>
    <row r="1279" spans="59:74" x14ac:dyDescent="0.25">
      <c r="BG1279" s="84">
        <v>1167</v>
      </c>
      <c r="BH1279" s="269" t="s">
        <v>203</v>
      </c>
      <c r="BI1279" s="268" t="s">
        <v>4594</v>
      </c>
      <c r="BJ1279" s="257" t="s">
        <v>1</v>
      </c>
      <c r="BK1279" s="269" t="s">
        <v>213</v>
      </c>
      <c r="BL1279" s="269" t="s">
        <v>102</v>
      </c>
      <c r="BM1279" s="270" t="s">
        <v>5693</v>
      </c>
      <c r="BN1279" s="269" t="s">
        <v>5694</v>
      </c>
      <c r="BO1279" s="269" t="s">
        <v>5695</v>
      </c>
      <c r="BP1279" s="269" t="s">
        <v>878</v>
      </c>
      <c r="BQ1279" s="269" t="s">
        <v>732</v>
      </c>
      <c r="BR1279" s="269" t="s">
        <v>879</v>
      </c>
      <c r="BS1279" s="269" t="s">
        <v>880</v>
      </c>
      <c r="BT1279" s="269" t="s">
        <v>878</v>
      </c>
      <c r="BU1279" s="269" t="s">
        <v>1698</v>
      </c>
      <c r="BV1279" s="269" t="s">
        <v>1699</v>
      </c>
    </row>
    <row r="1280" spans="59:74" x14ac:dyDescent="0.25">
      <c r="BG1280" s="84">
        <v>1168</v>
      </c>
      <c r="BH1280" s="269" t="s">
        <v>203</v>
      </c>
      <c r="BI1280" s="268" t="s">
        <v>4594</v>
      </c>
      <c r="BJ1280" s="257" t="s">
        <v>1</v>
      </c>
      <c r="BK1280" s="269" t="s">
        <v>213</v>
      </c>
      <c r="BL1280" s="269" t="s">
        <v>102</v>
      </c>
      <c r="BM1280" s="270" t="s">
        <v>5696</v>
      </c>
      <c r="BN1280" s="269" t="s">
        <v>5697</v>
      </c>
      <c r="BO1280" s="269" t="s">
        <v>5698</v>
      </c>
      <c r="BP1280" s="269" t="s">
        <v>878</v>
      </c>
      <c r="BQ1280" s="269" t="s">
        <v>732</v>
      </c>
      <c r="BR1280" s="269" t="s">
        <v>879</v>
      </c>
      <c r="BS1280" s="269" t="s">
        <v>880</v>
      </c>
      <c r="BT1280" s="269" t="s">
        <v>878</v>
      </c>
      <c r="BU1280" s="269" t="s">
        <v>1698</v>
      </c>
      <c r="BV1280" s="269" t="s">
        <v>1699</v>
      </c>
    </row>
    <row r="1281" spans="59:74" x14ac:dyDescent="0.25">
      <c r="BG1281" s="84">
        <v>1169</v>
      </c>
      <c r="BH1281" s="269" t="s">
        <v>203</v>
      </c>
      <c r="BI1281" s="268" t="s">
        <v>4594</v>
      </c>
      <c r="BJ1281" s="257" t="s">
        <v>1</v>
      </c>
      <c r="BK1281" s="269" t="s">
        <v>213</v>
      </c>
      <c r="BL1281" s="269" t="s">
        <v>102</v>
      </c>
      <c r="BM1281" s="270" t="s">
        <v>5699</v>
      </c>
      <c r="BN1281" s="269" t="s">
        <v>5700</v>
      </c>
      <c r="BO1281" s="269" t="s">
        <v>5701</v>
      </c>
      <c r="BP1281" s="269" t="s">
        <v>878</v>
      </c>
      <c r="BQ1281" s="269" t="s">
        <v>732</v>
      </c>
      <c r="BR1281" s="269" t="s">
        <v>879</v>
      </c>
      <c r="BS1281" s="269" t="s">
        <v>880</v>
      </c>
      <c r="BT1281" s="269" t="s">
        <v>878</v>
      </c>
      <c r="BU1281" s="269" t="s">
        <v>1698</v>
      </c>
      <c r="BV1281" s="269" t="s">
        <v>1699</v>
      </c>
    </row>
    <row r="1282" spans="59:74" x14ac:dyDescent="0.25">
      <c r="BG1282" s="84">
        <v>1170</v>
      </c>
      <c r="BH1282" s="269" t="s">
        <v>203</v>
      </c>
      <c r="BI1282" s="268" t="s">
        <v>4594</v>
      </c>
      <c r="BJ1282" s="257" t="s">
        <v>1</v>
      </c>
      <c r="BK1282" s="269" t="s">
        <v>213</v>
      </c>
      <c r="BL1282" s="269" t="s">
        <v>102</v>
      </c>
      <c r="BM1282" s="270" t="s">
        <v>5702</v>
      </c>
      <c r="BN1282" s="269" t="s">
        <v>5703</v>
      </c>
      <c r="BO1282" s="269" t="s">
        <v>5704</v>
      </c>
      <c r="BP1282" s="269" t="s">
        <v>878</v>
      </c>
      <c r="BQ1282" s="269" t="s">
        <v>732</v>
      </c>
      <c r="BR1282" s="269" t="s">
        <v>879</v>
      </c>
      <c r="BS1282" s="269" t="s">
        <v>880</v>
      </c>
      <c r="BT1282" s="269" t="s">
        <v>878</v>
      </c>
      <c r="BU1282" s="269" t="s">
        <v>1698</v>
      </c>
      <c r="BV1282" s="269" t="s">
        <v>1699</v>
      </c>
    </row>
    <row r="1283" spans="59:74" x14ac:dyDescent="0.25">
      <c r="BG1283" s="84">
        <v>1171</v>
      </c>
      <c r="BH1283" s="269" t="s">
        <v>203</v>
      </c>
      <c r="BI1283" s="268" t="s">
        <v>4594</v>
      </c>
      <c r="BJ1283" s="257" t="s">
        <v>4</v>
      </c>
      <c r="BK1283" s="269" t="s">
        <v>213</v>
      </c>
      <c r="BL1283" s="269" t="s">
        <v>102</v>
      </c>
      <c r="BM1283" s="270" t="s">
        <v>5705</v>
      </c>
      <c r="BN1283" s="269" t="s">
        <v>5706</v>
      </c>
      <c r="BO1283" s="269" t="s">
        <v>5707</v>
      </c>
      <c r="BP1283" s="269" t="s">
        <v>878</v>
      </c>
      <c r="BQ1283" s="269" t="s">
        <v>732</v>
      </c>
      <c r="BR1283" s="269" t="s">
        <v>879</v>
      </c>
      <c r="BS1283" s="269" t="s">
        <v>880</v>
      </c>
      <c r="BT1283" s="269" t="s">
        <v>878</v>
      </c>
      <c r="BU1283" s="269" t="s">
        <v>1698</v>
      </c>
      <c r="BV1283" s="269" t="s">
        <v>1699</v>
      </c>
    </row>
    <row r="1284" spans="59:74" x14ac:dyDescent="0.25">
      <c r="BG1284" s="84">
        <v>1172</v>
      </c>
      <c r="BH1284" s="269" t="s">
        <v>203</v>
      </c>
      <c r="BI1284" s="268" t="s">
        <v>4594</v>
      </c>
      <c r="BJ1284" s="257" t="s">
        <v>4</v>
      </c>
      <c r="BK1284" s="269" t="s">
        <v>213</v>
      </c>
      <c r="BL1284" s="269" t="s">
        <v>102</v>
      </c>
      <c r="BM1284" s="270" t="s">
        <v>5708</v>
      </c>
      <c r="BN1284" s="269" t="s">
        <v>5709</v>
      </c>
      <c r="BO1284" s="269" t="s">
        <v>5710</v>
      </c>
      <c r="BP1284" s="269" t="s">
        <v>878</v>
      </c>
      <c r="BQ1284" s="269" t="s">
        <v>732</v>
      </c>
      <c r="BR1284" s="269" t="s">
        <v>879</v>
      </c>
      <c r="BS1284" s="269" t="s">
        <v>880</v>
      </c>
      <c r="BT1284" s="269" t="s">
        <v>878</v>
      </c>
      <c r="BU1284" s="269" t="s">
        <v>1698</v>
      </c>
      <c r="BV1284" s="269" t="s">
        <v>1699</v>
      </c>
    </row>
    <row r="1285" spans="59:74" x14ac:dyDescent="0.25">
      <c r="BG1285" s="84">
        <v>1173</v>
      </c>
      <c r="BH1285" s="269" t="s">
        <v>203</v>
      </c>
      <c r="BI1285" s="268" t="s">
        <v>4594</v>
      </c>
      <c r="BJ1285" s="257" t="s">
        <v>4</v>
      </c>
      <c r="BK1285" s="269" t="s">
        <v>213</v>
      </c>
      <c r="BL1285" s="269" t="s">
        <v>102</v>
      </c>
      <c r="BM1285" s="270" t="s">
        <v>5711</v>
      </c>
      <c r="BN1285" s="269" t="s">
        <v>5712</v>
      </c>
      <c r="BO1285" s="269" t="s">
        <v>5713</v>
      </c>
      <c r="BP1285" s="269" t="s">
        <v>878</v>
      </c>
      <c r="BQ1285" s="269" t="s">
        <v>732</v>
      </c>
      <c r="BR1285" s="269" t="s">
        <v>879</v>
      </c>
      <c r="BS1285" s="269" t="s">
        <v>880</v>
      </c>
      <c r="BT1285" s="269" t="s">
        <v>878</v>
      </c>
      <c r="BU1285" s="269" t="s">
        <v>1698</v>
      </c>
      <c r="BV1285" s="269" t="s">
        <v>1699</v>
      </c>
    </row>
    <row r="1286" spans="59:74" x14ac:dyDescent="0.25">
      <c r="BG1286" s="84">
        <v>1174</v>
      </c>
      <c r="BH1286" s="269" t="s">
        <v>203</v>
      </c>
      <c r="BI1286" s="268" t="s">
        <v>4594</v>
      </c>
      <c r="BJ1286" s="257" t="s">
        <v>4</v>
      </c>
      <c r="BK1286" s="269" t="s">
        <v>213</v>
      </c>
      <c r="BL1286" s="269" t="s">
        <v>102</v>
      </c>
      <c r="BM1286" s="270" t="s">
        <v>5714</v>
      </c>
      <c r="BN1286" s="269" t="s">
        <v>5715</v>
      </c>
      <c r="BO1286" s="269" t="s">
        <v>5716</v>
      </c>
      <c r="BP1286" s="269" t="s">
        <v>878</v>
      </c>
      <c r="BQ1286" s="269" t="s">
        <v>732</v>
      </c>
      <c r="BR1286" s="269" t="s">
        <v>879</v>
      </c>
      <c r="BS1286" s="269" t="s">
        <v>880</v>
      </c>
      <c r="BT1286" s="269" t="s">
        <v>878</v>
      </c>
      <c r="BU1286" s="269" t="s">
        <v>1698</v>
      </c>
      <c r="BV1286" s="269" t="s">
        <v>1699</v>
      </c>
    </row>
    <row r="1287" spans="59:74" x14ac:dyDescent="0.25">
      <c r="BG1287" s="84">
        <v>1175</v>
      </c>
      <c r="BH1287" s="269" t="s">
        <v>203</v>
      </c>
      <c r="BI1287" s="268" t="s">
        <v>4594</v>
      </c>
      <c r="BJ1287" s="257" t="s">
        <v>4</v>
      </c>
      <c r="BK1287" s="269" t="s">
        <v>213</v>
      </c>
      <c r="BL1287" s="269" t="s">
        <v>102</v>
      </c>
      <c r="BM1287" s="270" t="s">
        <v>5717</v>
      </c>
      <c r="BN1287" s="269" t="s">
        <v>5718</v>
      </c>
      <c r="BO1287" s="269" t="s">
        <v>5719</v>
      </c>
      <c r="BP1287" s="269" t="s">
        <v>878</v>
      </c>
      <c r="BQ1287" s="269" t="s">
        <v>732</v>
      </c>
      <c r="BR1287" s="269" t="s">
        <v>879</v>
      </c>
      <c r="BS1287" s="269" t="s">
        <v>880</v>
      </c>
      <c r="BT1287" s="269" t="s">
        <v>878</v>
      </c>
      <c r="BU1287" s="269" t="s">
        <v>1698</v>
      </c>
      <c r="BV1287" s="269" t="s">
        <v>1699</v>
      </c>
    </row>
    <row r="1288" spans="59:74" x14ac:dyDescent="0.25">
      <c r="BG1288" s="84">
        <v>1176</v>
      </c>
      <c r="BH1288" s="269" t="s">
        <v>203</v>
      </c>
      <c r="BI1288" s="268" t="s">
        <v>4594</v>
      </c>
      <c r="BJ1288" s="257" t="s">
        <v>4</v>
      </c>
      <c r="BK1288" s="269" t="s">
        <v>213</v>
      </c>
      <c r="BL1288" s="269" t="s">
        <v>102</v>
      </c>
      <c r="BM1288" s="270" t="s">
        <v>5720</v>
      </c>
      <c r="BN1288" s="269" t="s">
        <v>5721</v>
      </c>
      <c r="BO1288" s="269" t="s">
        <v>5722</v>
      </c>
      <c r="BP1288" s="269" t="s">
        <v>878</v>
      </c>
      <c r="BQ1288" s="269" t="s">
        <v>732</v>
      </c>
      <c r="BR1288" s="269" t="s">
        <v>879</v>
      </c>
      <c r="BS1288" s="269" t="s">
        <v>880</v>
      </c>
      <c r="BT1288" s="269" t="s">
        <v>878</v>
      </c>
      <c r="BU1288" s="269" t="s">
        <v>1698</v>
      </c>
      <c r="BV1288" s="269" t="s">
        <v>1699</v>
      </c>
    </row>
    <row r="1289" spans="59:74" x14ac:dyDescent="0.25">
      <c r="BG1289" s="84">
        <v>1177</v>
      </c>
      <c r="BH1289" s="269" t="s">
        <v>203</v>
      </c>
      <c r="BI1289" s="268" t="s">
        <v>4594</v>
      </c>
      <c r="BJ1289" s="257" t="s">
        <v>4</v>
      </c>
      <c r="BK1289" s="269" t="s">
        <v>213</v>
      </c>
      <c r="BL1289" s="269" t="s">
        <v>102</v>
      </c>
      <c r="BM1289" s="270" t="s">
        <v>5723</v>
      </c>
      <c r="BN1289" s="269" t="s">
        <v>5724</v>
      </c>
      <c r="BO1289" s="269" t="s">
        <v>5725</v>
      </c>
      <c r="BP1289" s="269" t="s">
        <v>878</v>
      </c>
      <c r="BQ1289" s="269" t="s">
        <v>732</v>
      </c>
      <c r="BR1289" s="269" t="s">
        <v>879</v>
      </c>
      <c r="BS1289" s="269" t="s">
        <v>880</v>
      </c>
      <c r="BT1289" s="269" t="s">
        <v>878</v>
      </c>
      <c r="BU1289" s="269" t="s">
        <v>1698</v>
      </c>
      <c r="BV1289" s="269" t="s">
        <v>1699</v>
      </c>
    </row>
    <row r="1290" spans="59:74" x14ac:dyDescent="0.25">
      <c r="BG1290" s="84">
        <v>1178</v>
      </c>
      <c r="BH1290" s="269" t="s">
        <v>203</v>
      </c>
      <c r="BI1290" s="268" t="s">
        <v>4594</v>
      </c>
      <c r="BJ1290" s="257" t="s">
        <v>4</v>
      </c>
      <c r="BK1290" s="269" t="s">
        <v>213</v>
      </c>
      <c r="BL1290" s="269" t="s">
        <v>102</v>
      </c>
      <c r="BM1290" s="270" t="s">
        <v>5726</v>
      </c>
      <c r="BN1290" s="269" t="s">
        <v>5727</v>
      </c>
      <c r="BO1290" s="269" t="s">
        <v>5728</v>
      </c>
      <c r="BP1290" s="269" t="s">
        <v>878</v>
      </c>
      <c r="BQ1290" s="269" t="s">
        <v>732</v>
      </c>
      <c r="BR1290" s="269" t="s">
        <v>879</v>
      </c>
      <c r="BS1290" s="269" t="s">
        <v>880</v>
      </c>
      <c r="BT1290" s="269" t="s">
        <v>878</v>
      </c>
      <c r="BU1290" s="269" t="s">
        <v>1698</v>
      </c>
      <c r="BV1290" s="269" t="s">
        <v>1699</v>
      </c>
    </row>
    <row r="1291" spans="59:74" x14ac:dyDescent="0.25">
      <c r="BG1291" s="84">
        <v>1179</v>
      </c>
      <c r="BH1291" s="269" t="s">
        <v>203</v>
      </c>
      <c r="BI1291" s="268" t="s">
        <v>4594</v>
      </c>
      <c r="BJ1291" s="257" t="s">
        <v>4</v>
      </c>
      <c r="BK1291" s="269" t="s">
        <v>213</v>
      </c>
      <c r="BL1291" s="269" t="s">
        <v>102</v>
      </c>
      <c r="BM1291" s="270" t="s">
        <v>5729</v>
      </c>
      <c r="BN1291" s="269" t="s">
        <v>5730</v>
      </c>
      <c r="BO1291" s="269" t="s">
        <v>5731</v>
      </c>
      <c r="BP1291" s="269" t="s">
        <v>878</v>
      </c>
      <c r="BQ1291" s="269" t="s">
        <v>732</v>
      </c>
      <c r="BR1291" s="269" t="s">
        <v>879</v>
      </c>
      <c r="BS1291" s="269" t="s">
        <v>880</v>
      </c>
      <c r="BT1291" s="269" t="s">
        <v>878</v>
      </c>
      <c r="BU1291" s="269" t="s">
        <v>1698</v>
      </c>
      <c r="BV1291" s="269" t="s">
        <v>1699</v>
      </c>
    </row>
    <row r="1292" spans="59:74" x14ac:dyDescent="0.25">
      <c r="BG1292" s="84">
        <v>1180</v>
      </c>
      <c r="BH1292" s="269" t="s">
        <v>203</v>
      </c>
      <c r="BI1292" s="268" t="s">
        <v>4594</v>
      </c>
      <c r="BJ1292" s="257" t="s">
        <v>4</v>
      </c>
      <c r="BK1292" s="269" t="s">
        <v>213</v>
      </c>
      <c r="BL1292" s="269" t="s">
        <v>102</v>
      </c>
      <c r="BM1292" s="270" t="s">
        <v>5732</v>
      </c>
      <c r="BN1292" s="269" t="s">
        <v>5733</v>
      </c>
      <c r="BO1292" s="269" t="s">
        <v>5734</v>
      </c>
      <c r="BP1292" s="269" t="s">
        <v>878</v>
      </c>
      <c r="BQ1292" s="269" t="s">
        <v>732</v>
      </c>
      <c r="BR1292" s="269" t="s">
        <v>879</v>
      </c>
      <c r="BS1292" s="269" t="s">
        <v>880</v>
      </c>
      <c r="BT1292" s="269" t="s">
        <v>878</v>
      </c>
      <c r="BU1292" s="269" t="s">
        <v>1698</v>
      </c>
      <c r="BV1292" s="269" t="s">
        <v>1699</v>
      </c>
    </row>
    <row r="1293" spans="59:74" x14ac:dyDescent="0.25">
      <c r="BG1293" s="84">
        <v>1181</v>
      </c>
      <c r="BH1293" s="269" t="s">
        <v>203</v>
      </c>
      <c r="BI1293" s="268" t="s">
        <v>4594</v>
      </c>
      <c r="BJ1293" s="257" t="s">
        <v>1</v>
      </c>
      <c r="BK1293" s="269" t="s">
        <v>216</v>
      </c>
      <c r="BL1293" s="269" t="s">
        <v>102</v>
      </c>
      <c r="BM1293" s="270" t="s">
        <v>5735</v>
      </c>
      <c r="BN1293" s="269" t="s">
        <v>5736</v>
      </c>
      <c r="BO1293" s="269" t="s">
        <v>5737</v>
      </c>
      <c r="BP1293" s="269" t="s">
        <v>881</v>
      </c>
      <c r="BQ1293" s="269" t="s">
        <v>738</v>
      </c>
      <c r="BR1293" s="269" t="s">
        <v>882</v>
      </c>
      <c r="BS1293" s="269" t="s">
        <v>883</v>
      </c>
      <c r="BT1293" s="269" t="s">
        <v>881</v>
      </c>
      <c r="BU1293" s="269" t="s">
        <v>1700</v>
      </c>
      <c r="BV1293" s="269" t="s">
        <v>1701</v>
      </c>
    </row>
    <row r="1294" spans="59:74" x14ac:dyDescent="0.25">
      <c r="BG1294" s="84">
        <v>1182</v>
      </c>
      <c r="BH1294" s="269" t="s">
        <v>203</v>
      </c>
      <c r="BI1294" s="268" t="s">
        <v>4594</v>
      </c>
      <c r="BJ1294" s="257" t="s">
        <v>1</v>
      </c>
      <c r="BK1294" s="269" t="s">
        <v>216</v>
      </c>
      <c r="BL1294" s="269" t="s">
        <v>102</v>
      </c>
      <c r="BM1294" s="270" t="s">
        <v>5738</v>
      </c>
      <c r="BN1294" s="269" t="s">
        <v>5739</v>
      </c>
      <c r="BO1294" s="269" t="s">
        <v>5740</v>
      </c>
      <c r="BP1294" s="269" t="s">
        <v>881</v>
      </c>
      <c r="BQ1294" s="269" t="s">
        <v>738</v>
      </c>
      <c r="BR1294" s="269" t="s">
        <v>882</v>
      </c>
      <c r="BS1294" s="269" t="s">
        <v>883</v>
      </c>
      <c r="BT1294" s="269" t="s">
        <v>881</v>
      </c>
      <c r="BU1294" s="269" t="s">
        <v>1700</v>
      </c>
      <c r="BV1294" s="269" t="s">
        <v>1701</v>
      </c>
    </row>
    <row r="1295" spans="59:74" x14ac:dyDescent="0.25">
      <c r="BG1295" s="84">
        <v>1183</v>
      </c>
      <c r="BH1295" s="269" t="s">
        <v>203</v>
      </c>
      <c r="BI1295" s="268" t="s">
        <v>4594</v>
      </c>
      <c r="BJ1295" s="257" t="s">
        <v>1</v>
      </c>
      <c r="BK1295" s="269" t="s">
        <v>216</v>
      </c>
      <c r="BL1295" s="269" t="s">
        <v>102</v>
      </c>
      <c r="BM1295" s="270" t="s">
        <v>5741</v>
      </c>
      <c r="BN1295" s="269" t="s">
        <v>5742</v>
      </c>
      <c r="BO1295" s="269" t="s">
        <v>5743</v>
      </c>
      <c r="BP1295" s="269" t="s">
        <v>881</v>
      </c>
      <c r="BQ1295" s="269" t="s">
        <v>738</v>
      </c>
      <c r="BR1295" s="269" t="s">
        <v>882</v>
      </c>
      <c r="BS1295" s="269" t="s">
        <v>883</v>
      </c>
      <c r="BT1295" s="269" t="s">
        <v>881</v>
      </c>
      <c r="BU1295" s="269" t="s">
        <v>1700</v>
      </c>
      <c r="BV1295" s="269" t="s">
        <v>1701</v>
      </c>
    </row>
    <row r="1296" spans="59:74" x14ac:dyDescent="0.25">
      <c r="BG1296" s="84">
        <v>1184</v>
      </c>
      <c r="BH1296" s="269" t="s">
        <v>203</v>
      </c>
      <c r="BI1296" s="268" t="s">
        <v>4594</v>
      </c>
      <c r="BJ1296" s="257" t="s">
        <v>1</v>
      </c>
      <c r="BK1296" s="269" t="s">
        <v>216</v>
      </c>
      <c r="BL1296" s="269" t="s">
        <v>102</v>
      </c>
      <c r="BM1296" s="270" t="s">
        <v>5744</v>
      </c>
      <c r="BN1296" s="269" t="s">
        <v>5745</v>
      </c>
      <c r="BO1296" s="269" t="s">
        <v>5746</v>
      </c>
      <c r="BP1296" s="269" t="s">
        <v>881</v>
      </c>
      <c r="BQ1296" s="269" t="s">
        <v>738</v>
      </c>
      <c r="BR1296" s="269" t="s">
        <v>882</v>
      </c>
      <c r="BS1296" s="269" t="s">
        <v>883</v>
      </c>
      <c r="BT1296" s="269" t="s">
        <v>881</v>
      </c>
      <c r="BU1296" s="269" t="s">
        <v>1700</v>
      </c>
      <c r="BV1296" s="269" t="s">
        <v>1701</v>
      </c>
    </row>
    <row r="1297" spans="59:74" x14ac:dyDescent="0.25">
      <c r="BG1297" s="84">
        <v>1185</v>
      </c>
      <c r="BH1297" s="269" t="s">
        <v>203</v>
      </c>
      <c r="BI1297" s="268" t="s">
        <v>4594</v>
      </c>
      <c r="BJ1297" s="257" t="s">
        <v>1</v>
      </c>
      <c r="BK1297" s="269" t="s">
        <v>216</v>
      </c>
      <c r="BL1297" s="269" t="s">
        <v>102</v>
      </c>
      <c r="BM1297" s="270" t="s">
        <v>5747</v>
      </c>
      <c r="BN1297" s="269" t="s">
        <v>5748</v>
      </c>
      <c r="BO1297" s="269" t="s">
        <v>5749</v>
      </c>
      <c r="BP1297" s="269" t="s">
        <v>881</v>
      </c>
      <c r="BQ1297" s="269" t="s">
        <v>738</v>
      </c>
      <c r="BR1297" s="269" t="s">
        <v>882</v>
      </c>
      <c r="BS1297" s="269" t="s">
        <v>883</v>
      </c>
      <c r="BT1297" s="269" t="s">
        <v>881</v>
      </c>
      <c r="BU1297" s="269" t="s">
        <v>1700</v>
      </c>
      <c r="BV1297" s="269" t="s">
        <v>1701</v>
      </c>
    </row>
    <row r="1298" spans="59:74" x14ac:dyDescent="0.25">
      <c r="BG1298" s="84">
        <v>1186</v>
      </c>
      <c r="BH1298" s="269" t="s">
        <v>203</v>
      </c>
      <c r="BI1298" s="268" t="s">
        <v>4594</v>
      </c>
      <c r="BJ1298" s="257" t="s">
        <v>1</v>
      </c>
      <c r="BK1298" s="269" t="s">
        <v>216</v>
      </c>
      <c r="BL1298" s="269" t="s">
        <v>102</v>
      </c>
      <c r="BM1298" s="270" t="s">
        <v>5750</v>
      </c>
      <c r="BN1298" s="269" t="s">
        <v>5751</v>
      </c>
      <c r="BO1298" s="269" t="s">
        <v>5752</v>
      </c>
      <c r="BP1298" s="269" t="s">
        <v>881</v>
      </c>
      <c r="BQ1298" s="269" t="s">
        <v>738</v>
      </c>
      <c r="BR1298" s="269" t="s">
        <v>882</v>
      </c>
      <c r="BS1298" s="269" t="s">
        <v>883</v>
      </c>
      <c r="BT1298" s="269" t="s">
        <v>881</v>
      </c>
      <c r="BU1298" s="269" t="s">
        <v>1700</v>
      </c>
      <c r="BV1298" s="269" t="s">
        <v>1701</v>
      </c>
    </row>
    <row r="1299" spans="59:74" x14ac:dyDescent="0.25">
      <c r="BG1299" s="84">
        <v>1187</v>
      </c>
      <c r="BH1299" s="269" t="s">
        <v>203</v>
      </c>
      <c r="BI1299" s="268" t="s">
        <v>4594</v>
      </c>
      <c r="BJ1299" s="257" t="s">
        <v>1</v>
      </c>
      <c r="BK1299" s="269" t="s">
        <v>216</v>
      </c>
      <c r="BL1299" s="269" t="s">
        <v>102</v>
      </c>
      <c r="BM1299" s="270" t="s">
        <v>5753</v>
      </c>
      <c r="BN1299" s="269" t="s">
        <v>5754</v>
      </c>
      <c r="BO1299" s="269" t="s">
        <v>5755</v>
      </c>
      <c r="BP1299" s="269" t="s">
        <v>881</v>
      </c>
      <c r="BQ1299" s="269" t="s">
        <v>738</v>
      </c>
      <c r="BR1299" s="269" t="s">
        <v>882</v>
      </c>
      <c r="BS1299" s="269" t="s">
        <v>883</v>
      </c>
      <c r="BT1299" s="269" t="s">
        <v>881</v>
      </c>
      <c r="BU1299" s="269" t="s">
        <v>1700</v>
      </c>
      <c r="BV1299" s="269" t="s">
        <v>1701</v>
      </c>
    </row>
    <row r="1300" spans="59:74" x14ac:dyDescent="0.25">
      <c r="BG1300" s="84">
        <v>1188</v>
      </c>
      <c r="BH1300" s="269" t="s">
        <v>203</v>
      </c>
      <c r="BI1300" s="268" t="s">
        <v>4594</v>
      </c>
      <c r="BJ1300" s="257" t="s">
        <v>1</v>
      </c>
      <c r="BK1300" s="269" t="s">
        <v>216</v>
      </c>
      <c r="BL1300" s="269" t="s">
        <v>102</v>
      </c>
      <c r="BM1300" s="270" t="s">
        <v>5756</v>
      </c>
      <c r="BN1300" s="269" t="s">
        <v>5757</v>
      </c>
      <c r="BO1300" s="269" t="s">
        <v>5758</v>
      </c>
      <c r="BP1300" s="269" t="s">
        <v>881</v>
      </c>
      <c r="BQ1300" s="269" t="s">
        <v>738</v>
      </c>
      <c r="BR1300" s="269" t="s">
        <v>882</v>
      </c>
      <c r="BS1300" s="269" t="s">
        <v>883</v>
      </c>
      <c r="BT1300" s="269" t="s">
        <v>881</v>
      </c>
      <c r="BU1300" s="269" t="s">
        <v>1700</v>
      </c>
      <c r="BV1300" s="269" t="s">
        <v>1701</v>
      </c>
    </row>
    <row r="1301" spans="59:74" x14ac:dyDescent="0.25">
      <c r="BG1301" s="84">
        <v>1189</v>
      </c>
      <c r="BH1301" s="269" t="s">
        <v>203</v>
      </c>
      <c r="BI1301" s="268" t="s">
        <v>4594</v>
      </c>
      <c r="BJ1301" s="257" t="s">
        <v>1</v>
      </c>
      <c r="BK1301" s="269" t="s">
        <v>216</v>
      </c>
      <c r="BL1301" s="269" t="s">
        <v>102</v>
      </c>
      <c r="BM1301" s="270" t="s">
        <v>5759</v>
      </c>
      <c r="BN1301" s="269" t="s">
        <v>5760</v>
      </c>
      <c r="BO1301" s="269" t="s">
        <v>5761</v>
      </c>
      <c r="BP1301" s="269" t="s">
        <v>881</v>
      </c>
      <c r="BQ1301" s="269" t="s">
        <v>738</v>
      </c>
      <c r="BR1301" s="269" t="s">
        <v>882</v>
      </c>
      <c r="BS1301" s="269" t="s">
        <v>883</v>
      </c>
      <c r="BT1301" s="269" t="s">
        <v>881</v>
      </c>
      <c r="BU1301" s="269" t="s">
        <v>1700</v>
      </c>
      <c r="BV1301" s="269" t="s">
        <v>1701</v>
      </c>
    </row>
    <row r="1302" spans="59:74" x14ac:dyDescent="0.25">
      <c r="BG1302" s="84">
        <v>1190</v>
      </c>
      <c r="BH1302" s="269" t="s">
        <v>203</v>
      </c>
      <c r="BI1302" s="268" t="s">
        <v>4594</v>
      </c>
      <c r="BJ1302" s="257" t="s">
        <v>1</v>
      </c>
      <c r="BK1302" s="269" t="s">
        <v>216</v>
      </c>
      <c r="BL1302" s="269" t="s">
        <v>102</v>
      </c>
      <c r="BM1302" s="270" t="s">
        <v>5762</v>
      </c>
      <c r="BN1302" s="269" t="s">
        <v>5763</v>
      </c>
      <c r="BO1302" s="269" t="s">
        <v>5764</v>
      </c>
      <c r="BP1302" s="269" t="s">
        <v>881</v>
      </c>
      <c r="BQ1302" s="269" t="s">
        <v>738</v>
      </c>
      <c r="BR1302" s="269" t="s">
        <v>882</v>
      </c>
      <c r="BS1302" s="269" t="s">
        <v>883</v>
      </c>
      <c r="BT1302" s="269" t="s">
        <v>881</v>
      </c>
      <c r="BU1302" s="269" t="s">
        <v>1700</v>
      </c>
      <c r="BV1302" s="269" t="s">
        <v>1701</v>
      </c>
    </row>
    <row r="1303" spans="59:74" x14ac:dyDescent="0.25">
      <c r="BG1303" s="84">
        <v>1191</v>
      </c>
      <c r="BH1303" s="269" t="s">
        <v>203</v>
      </c>
      <c r="BI1303" s="268" t="s">
        <v>4594</v>
      </c>
      <c r="BJ1303" s="257" t="s">
        <v>4</v>
      </c>
      <c r="BK1303" s="269" t="s">
        <v>216</v>
      </c>
      <c r="BL1303" s="269" t="s">
        <v>102</v>
      </c>
      <c r="BM1303" s="270" t="s">
        <v>5765</v>
      </c>
      <c r="BN1303" s="269" t="s">
        <v>5766</v>
      </c>
      <c r="BO1303" s="269" t="s">
        <v>5767</v>
      </c>
      <c r="BP1303" s="269" t="s">
        <v>881</v>
      </c>
      <c r="BQ1303" s="269" t="s">
        <v>738</v>
      </c>
      <c r="BR1303" s="269" t="s">
        <v>882</v>
      </c>
      <c r="BS1303" s="269" t="s">
        <v>883</v>
      </c>
      <c r="BT1303" s="269" t="s">
        <v>881</v>
      </c>
      <c r="BU1303" s="269" t="s">
        <v>1700</v>
      </c>
      <c r="BV1303" s="269" t="s">
        <v>1701</v>
      </c>
    </row>
    <row r="1304" spans="59:74" x14ac:dyDescent="0.25">
      <c r="BG1304" s="84">
        <v>1192</v>
      </c>
      <c r="BH1304" s="269" t="s">
        <v>203</v>
      </c>
      <c r="BI1304" s="268" t="s">
        <v>4594</v>
      </c>
      <c r="BJ1304" s="257" t="s">
        <v>4</v>
      </c>
      <c r="BK1304" s="269" t="s">
        <v>216</v>
      </c>
      <c r="BL1304" s="269" t="s">
        <v>102</v>
      </c>
      <c r="BM1304" s="270" t="s">
        <v>5768</v>
      </c>
      <c r="BN1304" s="269" t="s">
        <v>5769</v>
      </c>
      <c r="BO1304" s="269" t="s">
        <v>5770</v>
      </c>
      <c r="BP1304" s="269" t="s">
        <v>881</v>
      </c>
      <c r="BQ1304" s="269" t="s">
        <v>738</v>
      </c>
      <c r="BR1304" s="269" t="s">
        <v>882</v>
      </c>
      <c r="BS1304" s="269" t="s">
        <v>883</v>
      </c>
      <c r="BT1304" s="269" t="s">
        <v>881</v>
      </c>
      <c r="BU1304" s="269" t="s">
        <v>1700</v>
      </c>
      <c r="BV1304" s="269" t="s">
        <v>1701</v>
      </c>
    </row>
    <row r="1305" spans="59:74" x14ac:dyDescent="0.25">
      <c r="BG1305" s="84">
        <v>1193</v>
      </c>
      <c r="BH1305" s="269" t="s">
        <v>203</v>
      </c>
      <c r="BI1305" s="268" t="s">
        <v>4594</v>
      </c>
      <c r="BJ1305" s="257" t="s">
        <v>4</v>
      </c>
      <c r="BK1305" s="269" t="s">
        <v>216</v>
      </c>
      <c r="BL1305" s="269" t="s">
        <v>102</v>
      </c>
      <c r="BM1305" s="270" t="s">
        <v>5771</v>
      </c>
      <c r="BN1305" s="269" t="s">
        <v>5772</v>
      </c>
      <c r="BO1305" s="269" t="s">
        <v>5773</v>
      </c>
      <c r="BP1305" s="269" t="s">
        <v>881</v>
      </c>
      <c r="BQ1305" s="269" t="s">
        <v>738</v>
      </c>
      <c r="BR1305" s="269" t="s">
        <v>882</v>
      </c>
      <c r="BS1305" s="269" t="s">
        <v>883</v>
      </c>
      <c r="BT1305" s="269" t="s">
        <v>881</v>
      </c>
      <c r="BU1305" s="269" t="s">
        <v>1700</v>
      </c>
      <c r="BV1305" s="269" t="s">
        <v>1701</v>
      </c>
    </row>
    <row r="1306" spans="59:74" x14ac:dyDescent="0.25">
      <c r="BG1306" s="84">
        <v>1194</v>
      </c>
      <c r="BH1306" s="269" t="s">
        <v>203</v>
      </c>
      <c r="BI1306" s="268" t="s">
        <v>4594</v>
      </c>
      <c r="BJ1306" s="257" t="s">
        <v>4</v>
      </c>
      <c r="BK1306" s="269" t="s">
        <v>216</v>
      </c>
      <c r="BL1306" s="269" t="s">
        <v>102</v>
      </c>
      <c r="BM1306" s="270" t="s">
        <v>5774</v>
      </c>
      <c r="BN1306" s="269" t="s">
        <v>5775</v>
      </c>
      <c r="BO1306" s="269" t="s">
        <v>5776</v>
      </c>
      <c r="BP1306" s="269" t="s">
        <v>881</v>
      </c>
      <c r="BQ1306" s="269" t="s">
        <v>738</v>
      </c>
      <c r="BR1306" s="269" t="s">
        <v>882</v>
      </c>
      <c r="BS1306" s="269" t="s">
        <v>883</v>
      </c>
      <c r="BT1306" s="269" t="s">
        <v>881</v>
      </c>
      <c r="BU1306" s="269" t="s">
        <v>1700</v>
      </c>
      <c r="BV1306" s="269" t="s">
        <v>1701</v>
      </c>
    </row>
    <row r="1307" spans="59:74" x14ac:dyDescent="0.25">
      <c r="BG1307" s="84">
        <v>1195</v>
      </c>
      <c r="BH1307" s="269" t="s">
        <v>203</v>
      </c>
      <c r="BI1307" s="268" t="s">
        <v>4594</v>
      </c>
      <c r="BJ1307" s="257" t="s">
        <v>4</v>
      </c>
      <c r="BK1307" s="269" t="s">
        <v>216</v>
      </c>
      <c r="BL1307" s="269" t="s">
        <v>102</v>
      </c>
      <c r="BM1307" s="270" t="s">
        <v>5777</v>
      </c>
      <c r="BN1307" s="269" t="s">
        <v>5778</v>
      </c>
      <c r="BO1307" s="269" t="s">
        <v>5779</v>
      </c>
      <c r="BP1307" s="269" t="s">
        <v>881</v>
      </c>
      <c r="BQ1307" s="269" t="s">
        <v>738</v>
      </c>
      <c r="BR1307" s="269" t="s">
        <v>882</v>
      </c>
      <c r="BS1307" s="269" t="s">
        <v>883</v>
      </c>
      <c r="BT1307" s="269" t="s">
        <v>881</v>
      </c>
      <c r="BU1307" s="269" t="s">
        <v>1700</v>
      </c>
      <c r="BV1307" s="269" t="s">
        <v>1701</v>
      </c>
    </row>
    <row r="1308" spans="59:74" x14ac:dyDescent="0.25">
      <c r="BG1308" s="84">
        <v>1196</v>
      </c>
      <c r="BH1308" s="269" t="s">
        <v>203</v>
      </c>
      <c r="BI1308" s="268" t="s">
        <v>4594</v>
      </c>
      <c r="BJ1308" s="257" t="s">
        <v>4</v>
      </c>
      <c r="BK1308" s="269" t="s">
        <v>216</v>
      </c>
      <c r="BL1308" s="269" t="s">
        <v>102</v>
      </c>
      <c r="BM1308" s="270" t="s">
        <v>5780</v>
      </c>
      <c r="BN1308" s="269" t="s">
        <v>5781</v>
      </c>
      <c r="BO1308" s="269" t="s">
        <v>5782</v>
      </c>
      <c r="BP1308" s="269" t="s">
        <v>881</v>
      </c>
      <c r="BQ1308" s="269" t="s">
        <v>738</v>
      </c>
      <c r="BR1308" s="269" t="s">
        <v>882</v>
      </c>
      <c r="BS1308" s="269" t="s">
        <v>883</v>
      </c>
      <c r="BT1308" s="269" t="s">
        <v>881</v>
      </c>
      <c r="BU1308" s="269" t="s">
        <v>1700</v>
      </c>
      <c r="BV1308" s="269" t="s">
        <v>1701</v>
      </c>
    </row>
    <row r="1309" spans="59:74" x14ac:dyDescent="0.25">
      <c r="BG1309" s="84">
        <v>1197</v>
      </c>
      <c r="BH1309" s="269" t="s">
        <v>203</v>
      </c>
      <c r="BI1309" s="268" t="s">
        <v>4594</v>
      </c>
      <c r="BJ1309" s="257" t="s">
        <v>4</v>
      </c>
      <c r="BK1309" s="269" t="s">
        <v>216</v>
      </c>
      <c r="BL1309" s="269" t="s">
        <v>102</v>
      </c>
      <c r="BM1309" s="270" t="s">
        <v>5783</v>
      </c>
      <c r="BN1309" s="269" t="s">
        <v>5784</v>
      </c>
      <c r="BO1309" s="269" t="s">
        <v>5785</v>
      </c>
      <c r="BP1309" s="269" t="s">
        <v>881</v>
      </c>
      <c r="BQ1309" s="269" t="s">
        <v>738</v>
      </c>
      <c r="BR1309" s="269" t="s">
        <v>882</v>
      </c>
      <c r="BS1309" s="269" t="s">
        <v>883</v>
      </c>
      <c r="BT1309" s="269" t="s">
        <v>881</v>
      </c>
      <c r="BU1309" s="269" t="s">
        <v>1700</v>
      </c>
      <c r="BV1309" s="269" t="s">
        <v>1701</v>
      </c>
    </row>
    <row r="1310" spans="59:74" x14ac:dyDescent="0.25">
      <c r="BG1310" s="84">
        <v>1198</v>
      </c>
      <c r="BH1310" s="269" t="s">
        <v>203</v>
      </c>
      <c r="BI1310" s="268" t="s">
        <v>4594</v>
      </c>
      <c r="BJ1310" s="257" t="s">
        <v>4</v>
      </c>
      <c r="BK1310" s="269" t="s">
        <v>216</v>
      </c>
      <c r="BL1310" s="269" t="s">
        <v>102</v>
      </c>
      <c r="BM1310" s="270" t="s">
        <v>5786</v>
      </c>
      <c r="BN1310" s="269" t="s">
        <v>5787</v>
      </c>
      <c r="BO1310" s="269" t="s">
        <v>5788</v>
      </c>
      <c r="BP1310" s="269" t="s">
        <v>881</v>
      </c>
      <c r="BQ1310" s="269" t="s">
        <v>738</v>
      </c>
      <c r="BR1310" s="269" t="s">
        <v>882</v>
      </c>
      <c r="BS1310" s="269" t="s">
        <v>883</v>
      </c>
      <c r="BT1310" s="269" t="s">
        <v>881</v>
      </c>
      <c r="BU1310" s="269" t="s">
        <v>1700</v>
      </c>
      <c r="BV1310" s="269" t="s">
        <v>1701</v>
      </c>
    </row>
    <row r="1311" spans="59:74" x14ac:dyDescent="0.25">
      <c r="BG1311" s="84">
        <v>1199</v>
      </c>
      <c r="BH1311" s="269" t="s">
        <v>203</v>
      </c>
      <c r="BI1311" s="268" t="s">
        <v>4594</v>
      </c>
      <c r="BJ1311" s="257" t="s">
        <v>4</v>
      </c>
      <c r="BK1311" s="269" t="s">
        <v>216</v>
      </c>
      <c r="BL1311" s="269" t="s">
        <v>102</v>
      </c>
      <c r="BM1311" s="270" t="s">
        <v>5789</v>
      </c>
      <c r="BN1311" s="269" t="s">
        <v>5790</v>
      </c>
      <c r="BO1311" s="269" t="s">
        <v>5791</v>
      </c>
      <c r="BP1311" s="269" t="s">
        <v>881</v>
      </c>
      <c r="BQ1311" s="269" t="s">
        <v>738</v>
      </c>
      <c r="BR1311" s="269" t="s">
        <v>882</v>
      </c>
      <c r="BS1311" s="269" t="s">
        <v>883</v>
      </c>
      <c r="BT1311" s="269" t="s">
        <v>881</v>
      </c>
      <c r="BU1311" s="269" t="s">
        <v>1700</v>
      </c>
      <c r="BV1311" s="269" t="s">
        <v>1701</v>
      </c>
    </row>
    <row r="1312" spans="59:74" x14ac:dyDescent="0.25">
      <c r="BG1312" s="84">
        <v>1200</v>
      </c>
      <c r="BH1312" s="269" t="s">
        <v>203</v>
      </c>
      <c r="BI1312" s="268" t="s">
        <v>4594</v>
      </c>
      <c r="BJ1312" s="257" t="s">
        <v>4</v>
      </c>
      <c r="BK1312" s="269" t="s">
        <v>216</v>
      </c>
      <c r="BL1312" s="269" t="s">
        <v>102</v>
      </c>
      <c r="BM1312" s="270" t="s">
        <v>5792</v>
      </c>
      <c r="BN1312" s="269" t="s">
        <v>5793</v>
      </c>
      <c r="BO1312" s="269" t="s">
        <v>5794</v>
      </c>
      <c r="BP1312" s="269" t="s">
        <v>881</v>
      </c>
      <c r="BQ1312" s="269" t="s">
        <v>738</v>
      </c>
      <c r="BR1312" s="269" t="s">
        <v>882</v>
      </c>
      <c r="BS1312" s="269" t="s">
        <v>883</v>
      </c>
      <c r="BT1312" s="269" t="s">
        <v>881</v>
      </c>
      <c r="BU1312" s="269" t="s">
        <v>1700</v>
      </c>
      <c r="BV1312" s="269" t="s">
        <v>1701</v>
      </c>
    </row>
    <row r="1313" spans="59:74" x14ac:dyDescent="0.25">
      <c r="BG1313" s="84">
        <v>1201</v>
      </c>
      <c r="BH1313" s="269" t="s">
        <v>211</v>
      </c>
      <c r="BI1313" s="268" t="s">
        <v>5795</v>
      </c>
      <c r="BJ1313" s="257" t="s">
        <v>1</v>
      </c>
      <c r="BK1313" s="269" t="s">
        <v>20</v>
      </c>
      <c r="BL1313" s="269" t="s">
        <v>102</v>
      </c>
      <c r="BM1313" s="270" t="s">
        <v>5796</v>
      </c>
      <c r="BN1313" s="269" t="s">
        <v>5797</v>
      </c>
      <c r="BO1313" s="269" t="s">
        <v>5798</v>
      </c>
      <c r="BP1313" s="269" t="s">
        <v>884</v>
      </c>
      <c r="BQ1313" s="269" t="s">
        <v>228</v>
      </c>
      <c r="BR1313" s="269" t="s">
        <v>885</v>
      </c>
      <c r="BS1313" s="269" t="s">
        <v>886</v>
      </c>
      <c r="BT1313" s="269" t="s">
        <v>884</v>
      </c>
      <c r="BU1313" s="269" t="s">
        <v>1702</v>
      </c>
      <c r="BV1313" s="269" t="s">
        <v>1703</v>
      </c>
    </row>
    <row r="1314" spans="59:74" x14ac:dyDescent="0.25">
      <c r="BG1314" s="84">
        <v>1202</v>
      </c>
      <c r="BH1314" s="269" t="s">
        <v>211</v>
      </c>
      <c r="BI1314" s="268" t="s">
        <v>5795</v>
      </c>
      <c r="BJ1314" s="257" t="s">
        <v>1</v>
      </c>
      <c r="BK1314" s="269" t="s">
        <v>20</v>
      </c>
      <c r="BL1314" s="269" t="s">
        <v>102</v>
      </c>
      <c r="BM1314" s="270" t="s">
        <v>5799</v>
      </c>
      <c r="BN1314" s="269" t="s">
        <v>5800</v>
      </c>
      <c r="BO1314" s="269" t="s">
        <v>5801</v>
      </c>
      <c r="BP1314" s="269" t="s">
        <v>884</v>
      </c>
      <c r="BQ1314" s="269" t="s">
        <v>228</v>
      </c>
      <c r="BR1314" s="269" t="s">
        <v>885</v>
      </c>
      <c r="BS1314" s="269" t="s">
        <v>886</v>
      </c>
      <c r="BT1314" s="269" t="s">
        <v>884</v>
      </c>
      <c r="BU1314" s="269" t="s">
        <v>1702</v>
      </c>
      <c r="BV1314" s="269" t="s">
        <v>1703</v>
      </c>
    </row>
    <row r="1315" spans="59:74" x14ac:dyDescent="0.25">
      <c r="BG1315" s="84">
        <v>1203</v>
      </c>
      <c r="BH1315" s="269" t="s">
        <v>211</v>
      </c>
      <c r="BI1315" s="268" t="s">
        <v>5795</v>
      </c>
      <c r="BJ1315" s="257" t="s">
        <v>1</v>
      </c>
      <c r="BK1315" s="269" t="s">
        <v>20</v>
      </c>
      <c r="BL1315" s="269" t="s">
        <v>102</v>
      </c>
      <c r="BM1315" s="270" t="s">
        <v>5802</v>
      </c>
      <c r="BN1315" s="269" t="s">
        <v>5803</v>
      </c>
      <c r="BO1315" s="269" t="s">
        <v>5804</v>
      </c>
      <c r="BP1315" s="269" t="s">
        <v>884</v>
      </c>
      <c r="BQ1315" s="269" t="s">
        <v>228</v>
      </c>
      <c r="BR1315" s="269" t="s">
        <v>885</v>
      </c>
      <c r="BS1315" s="269" t="s">
        <v>886</v>
      </c>
      <c r="BT1315" s="269" t="s">
        <v>884</v>
      </c>
      <c r="BU1315" s="269" t="s">
        <v>1702</v>
      </c>
      <c r="BV1315" s="269" t="s">
        <v>1703</v>
      </c>
    </row>
    <row r="1316" spans="59:74" x14ac:dyDescent="0.25">
      <c r="BG1316" s="84">
        <v>1204</v>
      </c>
      <c r="BH1316" s="269" t="s">
        <v>211</v>
      </c>
      <c r="BI1316" s="268" t="s">
        <v>5795</v>
      </c>
      <c r="BJ1316" s="257" t="s">
        <v>1</v>
      </c>
      <c r="BK1316" s="269" t="s">
        <v>20</v>
      </c>
      <c r="BL1316" s="269" t="s">
        <v>102</v>
      </c>
      <c r="BM1316" s="270" t="s">
        <v>5805</v>
      </c>
      <c r="BN1316" s="269" t="s">
        <v>5806</v>
      </c>
      <c r="BO1316" s="269" t="s">
        <v>5807</v>
      </c>
      <c r="BP1316" s="269" t="s">
        <v>884</v>
      </c>
      <c r="BQ1316" s="269" t="s">
        <v>228</v>
      </c>
      <c r="BR1316" s="269" t="s">
        <v>885</v>
      </c>
      <c r="BS1316" s="269" t="s">
        <v>886</v>
      </c>
      <c r="BT1316" s="269" t="s">
        <v>884</v>
      </c>
      <c r="BU1316" s="269" t="s">
        <v>1702</v>
      </c>
      <c r="BV1316" s="269" t="s">
        <v>1703</v>
      </c>
    </row>
    <row r="1317" spans="59:74" x14ac:dyDescent="0.25">
      <c r="BG1317" s="84">
        <v>1205</v>
      </c>
      <c r="BH1317" s="269" t="s">
        <v>211</v>
      </c>
      <c r="BI1317" s="268" t="s">
        <v>5795</v>
      </c>
      <c r="BJ1317" s="257" t="s">
        <v>1</v>
      </c>
      <c r="BK1317" s="269" t="s">
        <v>20</v>
      </c>
      <c r="BL1317" s="269" t="s">
        <v>102</v>
      </c>
      <c r="BM1317" s="270" t="s">
        <v>5808</v>
      </c>
      <c r="BN1317" s="269" t="s">
        <v>5809</v>
      </c>
      <c r="BO1317" s="269" t="s">
        <v>5810</v>
      </c>
      <c r="BP1317" s="269" t="s">
        <v>884</v>
      </c>
      <c r="BQ1317" s="269" t="s">
        <v>228</v>
      </c>
      <c r="BR1317" s="269" t="s">
        <v>885</v>
      </c>
      <c r="BS1317" s="269" t="s">
        <v>886</v>
      </c>
      <c r="BT1317" s="269" t="s">
        <v>884</v>
      </c>
      <c r="BU1317" s="269" t="s">
        <v>1702</v>
      </c>
      <c r="BV1317" s="269" t="s">
        <v>1703</v>
      </c>
    </row>
    <row r="1318" spans="59:74" x14ac:dyDescent="0.25">
      <c r="BG1318" s="84">
        <v>1206</v>
      </c>
      <c r="BH1318" s="269" t="s">
        <v>211</v>
      </c>
      <c r="BI1318" s="268" t="s">
        <v>5795</v>
      </c>
      <c r="BJ1318" s="257" t="s">
        <v>1</v>
      </c>
      <c r="BK1318" s="269" t="s">
        <v>20</v>
      </c>
      <c r="BL1318" s="269" t="s">
        <v>102</v>
      </c>
      <c r="BM1318" s="270" t="s">
        <v>5811</v>
      </c>
      <c r="BN1318" s="269" t="s">
        <v>5812</v>
      </c>
      <c r="BO1318" s="269" t="s">
        <v>5813</v>
      </c>
      <c r="BP1318" s="269" t="s">
        <v>884</v>
      </c>
      <c r="BQ1318" s="269" t="s">
        <v>228</v>
      </c>
      <c r="BR1318" s="269" t="s">
        <v>885</v>
      </c>
      <c r="BS1318" s="269" t="s">
        <v>886</v>
      </c>
      <c r="BT1318" s="269" t="s">
        <v>884</v>
      </c>
      <c r="BU1318" s="269" t="s">
        <v>1702</v>
      </c>
      <c r="BV1318" s="269" t="s">
        <v>1703</v>
      </c>
    </row>
    <row r="1319" spans="59:74" x14ac:dyDescent="0.25">
      <c r="BG1319" s="84">
        <v>1207</v>
      </c>
      <c r="BH1319" s="269" t="s">
        <v>211</v>
      </c>
      <c r="BI1319" s="268" t="s">
        <v>5795</v>
      </c>
      <c r="BJ1319" s="257" t="s">
        <v>1</v>
      </c>
      <c r="BK1319" s="269" t="s">
        <v>20</v>
      </c>
      <c r="BL1319" s="269" t="s">
        <v>102</v>
      </c>
      <c r="BM1319" s="270" t="s">
        <v>5814</v>
      </c>
      <c r="BN1319" s="269" t="s">
        <v>5815</v>
      </c>
      <c r="BO1319" s="269" t="s">
        <v>5816</v>
      </c>
      <c r="BP1319" s="269" t="s">
        <v>884</v>
      </c>
      <c r="BQ1319" s="269" t="s">
        <v>228</v>
      </c>
      <c r="BR1319" s="269" t="s">
        <v>885</v>
      </c>
      <c r="BS1319" s="269" t="s">
        <v>886</v>
      </c>
      <c r="BT1319" s="269" t="s">
        <v>884</v>
      </c>
      <c r="BU1319" s="269" t="s">
        <v>1702</v>
      </c>
      <c r="BV1319" s="269" t="s">
        <v>1703</v>
      </c>
    </row>
    <row r="1320" spans="59:74" x14ac:dyDescent="0.25">
      <c r="BG1320" s="84">
        <v>1208</v>
      </c>
      <c r="BH1320" s="269" t="s">
        <v>211</v>
      </c>
      <c r="BI1320" s="268" t="s">
        <v>5795</v>
      </c>
      <c r="BJ1320" s="257" t="s">
        <v>1</v>
      </c>
      <c r="BK1320" s="269" t="s">
        <v>20</v>
      </c>
      <c r="BL1320" s="269" t="s">
        <v>102</v>
      </c>
      <c r="BM1320" s="270" t="s">
        <v>5817</v>
      </c>
      <c r="BN1320" s="269" t="s">
        <v>5818</v>
      </c>
      <c r="BO1320" s="269" t="s">
        <v>5819</v>
      </c>
      <c r="BP1320" s="269" t="s">
        <v>884</v>
      </c>
      <c r="BQ1320" s="269" t="s">
        <v>228</v>
      </c>
      <c r="BR1320" s="269" t="s">
        <v>885</v>
      </c>
      <c r="BS1320" s="269" t="s">
        <v>886</v>
      </c>
      <c r="BT1320" s="269" t="s">
        <v>884</v>
      </c>
      <c r="BU1320" s="269" t="s">
        <v>1702</v>
      </c>
      <c r="BV1320" s="269" t="s">
        <v>1703</v>
      </c>
    </row>
    <row r="1321" spans="59:74" x14ac:dyDescent="0.25">
      <c r="BG1321" s="84">
        <v>1209</v>
      </c>
      <c r="BH1321" s="269" t="s">
        <v>211</v>
      </c>
      <c r="BI1321" s="268" t="s">
        <v>5795</v>
      </c>
      <c r="BJ1321" s="257" t="s">
        <v>1</v>
      </c>
      <c r="BK1321" s="269" t="s">
        <v>20</v>
      </c>
      <c r="BL1321" s="269" t="s">
        <v>102</v>
      </c>
      <c r="BM1321" s="270" t="s">
        <v>5820</v>
      </c>
      <c r="BN1321" s="269" t="s">
        <v>5821</v>
      </c>
      <c r="BO1321" s="269" t="s">
        <v>5822</v>
      </c>
      <c r="BP1321" s="269" t="s">
        <v>884</v>
      </c>
      <c r="BQ1321" s="269" t="s">
        <v>228</v>
      </c>
      <c r="BR1321" s="269" t="s">
        <v>885</v>
      </c>
      <c r="BS1321" s="269" t="s">
        <v>886</v>
      </c>
      <c r="BT1321" s="269" t="s">
        <v>884</v>
      </c>
      <c r="BU1321" s="269" t="s">
        <v>1702</v>
      </c>
      <c r="BV1321" s="269" t="s">
        <v>1703</v>
      </c>
    </row>
    <row r="1322" spans="59:74" x14ac:dyDescent="0.25">
      <c r="BG1322" s="84">
        <v>1210</v>
      </c>
      <c r="BH1322" s="269" t="s">
        <v>211</v>
      </c>
      <c r="BI1322" s="268" t="s">
        <v>5795</v>
      </c>
      <c r="BJ1322" s="257" t="s">
        <v>1</v>
      </c>
      <c r="BK1322" s="269" t="s">
        <v>20</v>
      </c>
      <c r="BL1322" s="269" t="s">
        <v>102</v>
      </c>
      <c r="BM1322" s="270" t="s">
        <v>5823</v>
      </c>
      <c r="BN1322" s="269" t="s">
        <v>5824</v>
      </c>
      <c r="BO1322" s="269" t="s">
        <v>5825</v>
      </c>
      <c r="BP1322" s="269" t="s">
        <v>884</v>
      </c>
      <c r="BQ1322" s="269" t="s">
        <v>228</v>
      </c>
      <c r="BR1322" s="269" t="s">
        <v>885</v>
      </c>
      <c r="BS1322" s="269" t="s">
        <v>886</v>
      </c>
      <c r="BT1322" s="269" t="s">
        <v>884</v>
      </c>
      <c r="BU1322" s="269" t="s">
        <v>1702</v>
      </c>
      <c r="BV1322" s="269" t="s">
        <v>1703</v>
      </c>
    </row>
    <row r="1323" spans="59:74" x14ac:dyDescent="0.25">
      <c r="BG1323" s="84">
        <v>1211</v>
      </c>
      <c r="BH1323" s="269" t="s">
        <v>211</v>
      </c>
      <c r="BI1323" s="268" t="s">
        <v>5795</v>
      </c>
      <c r="BJ1323" s="257" t="s">
        <v>4</v>
      </c>
      <c r="BK1323" s="269" t="s">
        <v>20</v>
      </c>
      <c r="BL1323" s="269" t="s">
        <v>102</v>
      </c>
      <c r="BM1323" s="270" t="s">
        <v>5826</v>
      </c>
      <c r="BN1323" s="269" t="s">
        <v>5827</v>
      </c>
      <c r="BO1323" s="269" t="s">
        <v>5828</v>
      </c>
      <c r="BP1323" s="269" t="s">
        <v>884</v>
      </c>
      <c r="BQ1323" s="269" t="s">
        <v>228</v>
      </c>
      <c r="BR1323" s="269" t="s">
        <v>885</v>
      </c>
      <c r="BS1323" s="269" t="s">
        <v>886</v>
      </c>
      <c r="BT1323" s="269" t="s">
        <v>884</v>
      </c>
      <c r="BU1323" s="269" t="s">
        <v>1702</v>
      </c>
      <c r="BV1323" s="269" t="s">
        <v>1703</v>
      </c>
    </row>
    <row r="1324" spans="59:74" x14ac:dyDescent="0.25">
      <c r="BG1324" s="84">
        <v>1212</v>
      </c>
      <c r="BH1324" s="269" t="s">
        <v>211</v>
      </c>
      <c r="BI1324" s="268" t="s">
        <v>5795</v>
      </c>
      <c r="BJ1324" s="257" t="s">
        <v>4</v>
      </c>
      <c r="BK1324" s="269" t="s">
        <v>20</v>
      </c>
      <c r="BL1324" s="269" t="s">
        <v>102</v>
      </c>
      <c r="BM1324" s="270" t="s">
        <v>5829</v>
      </c>
      <c r="BN1324" s="269" t="s">
        <v>5830</v>
      </c>
      <c r="BO1324" s="269" t="s">
        <v>5831</v>
      </c>
      <c r="BP1324" s="269" t="s">
        <v>884</v>
      </c>
      <c r="BQ1324" s="269" t="s">
        <v>228</v>
      </c>
      <c r="BR1324" s="269" t="s">
        <v>885</v>
      </c>
      <c r="BS1324" s="269" t="s">
        <v>886</v>
      </c>
      <c r="BT1324" s="269" t="s">
        <v>884</v>
      </c>
      <c r="BU1324" s="269" t="s">
        <v>1702</v>
      </c>
      <c r="BV1324" s="269" t="s">
        <v>1703</v>
      </c>
    </row>
    <row r="1325" spans="59:74" x14ac:dyDescent="0.25">
      <c r="BG1325" s="84">
        <v>1213</v>
      </c>
      <c r="BH1325" s="269" t="s">
        <v>211</v>
      </c>
      <c r="BI1325" s="268" t="s">
        <v>5795</v>
      </c>
      <c r="BJ1325" s="257" t="s">
        <v>4</v>
      </c>
      <c r="BK1325" s="269" t="s">
        <v>20</v>
      </c>
      <c r="BL1325" s="269" t="s">
        <v>102</v>
      </c>
      <c r="BM1325" s="270" t="s">
        <v>5832</v>
      </c>
      <c r="BN1325" s="269" t="s">
        <v>5833</v>
      </c>
      <c r="BO1325" s="269" t="s">
        <v>5834</v>
      </c>
      <c r="BP1325" s="269" t="s">
        <v>884</v>
      </c>
      <c r="BQ1325" s="269" t="s">
        <v>228</v>
      </c>
      <c r="BR1325" s="269" t="s">
        <v>885</v>
      </c>
      <c r="BS1325" s="269" t="s">
        <v>886</v>
      </c>
      <c r="BT1325" s="269" t="s">
        <v>884</v>
      </c>
      <c r="BU1325" s="269" t="s">
        <v>1702</v>
      </c>
      <c r="BV1325" s="269" t="s">
        <v>1703</v>
      </c>
    </row>
    <row r="1326" spans="59:74" x14ac:dyDescent="0.25">
      <c r="BG1326" s="84">
        <v>1214</v>
      </c>
      <c r="BH1326" s="269" t="s">
        <v>211</v>
      </c>
      <c r="BI1326" s="268" t="s">
        <v>5795</v>
      </c>
      <c r="BJ1326" s="257" t="s">
        <v>4</v>
      </c>
      <c r="BK1326" s="269" t="s">
        <v>20</v>
      </c>
      <c r="BL1326" s="269" t="s">
        <v>102</v>
      </c>
      <c r="BM1326" s="270" t="s">
        <v>5835</v>
      </c>
      <c r="BN1326" s="269" t="s">
        <v>5836</v>
      </c>
      <c r="BO1326" s="269" t="s">
        <v>5837</v>
      </c>
      <c r="BP1326" s="269" t="s">
        <v>884</v>
      </c>
      <c r="BQ1326" s="269" t="s">
        <v>228</v>
      </c>
      <c r="BR1326" s="269" t="s">
        <v>885</v>
      </c>
      <c r="BS1326" s="269" t="s">
        <v>886</v>
      </c>
      <c r="BT1326" s="269" t="s">
        <v>884</v>
      </c>
      <c r="BU1326" s="269" t="s">
        <v>1702</v>
      </c>
      <c r="BV1326" s="269" t="s">
        <v>1703</v>
      </c>
    </row>
    <row r="1327" spans="59:74" x14ac:dyDescent="0.25">
      <c r="BG1327" s="84">
        <v>1215</v>
      </c>
      <c r="BH1327" s="269" t="s">
        <v>211</v>
      </c>
      <c r="BI1327" s="268" t="s">
        <v>5795</v>
      </c>
      <c r="BJ1327" s="257" t="s">
        <v>4</v>
      </c>
      <c r="BK1327" s="269" t="s">
        <v>20</v>
      </c>
      <c r="BL1327" s="269" t="s">
        <v>102</v>
      </c>
      <c r="BM1327" s="270" t="s">
        <v>5838</v>
      </c>
      <c r="BN1327" s="269" t="s">
        <v>5839</v>
      </c>
      <c r="BO1327" s="269" t="s">
        <v>5840</v>
      </c>
      <c r="BP1327" s="269" t="s">
        <v>884</v>
      </c>
      <c r="BQ1327" s="269" t="s">
        <v>228</v>
      </c>
      <c r="BR1327" s="269" t="s">
        <v>885</v>
      </c>
      <c r="BS1327" s="269" t="s">
        <v>886</v>
      </c>
      <c r="BT1327" s="269" t="s">
        <v>884</v>
      </c>
      <c r="BU1327" s="269" t="s">
        <v>1702</v>
      </c>
      <c r="BV1327" s="269" t="s">
        <v>1703</v>
      </c>
    </row>
    <row r="1328" spans="59:74" x14ac:dyDescent="0.25">
      <c r="BG1328" s="84">
        <v>1216</v>
      </c>
      <c r="BH1328" s="269" t="s">
        <v>211</v>
      </c>
      <c r="BI1328" s="268" t="s">
        <v>5795</v>
      </c>
      <c r="BJ1328" s="257" t="s">
        <v>4</v>
      </c>
      <c r="BK1328" s="269" t="s">
        <v>20</v>
      </c>
      <c r="BL1328" s="269" t="s">
        <v>102</v>
      </c>
      <c r="BM1328" s="270" t="s">
        <v>5841</v>
      </c>
      <c r="BN1328" s="269" t="s">
        <v>5842</v>
      </c>
      <c r="BO1328" s="269" t="s">
        <v>5843</v>
      </c>
      <c r="BP1328" s="269" t="s">
        <v>884</v>
      </c>
      <c r="BQ1328" s="269" t="s">
        <v>228</v>
      </c>
      <c r="BR1328" s="269" t="s">
        <v>885</v>
      </c>
      <c r="BS1328" s="269" t="s">
        <v>886</v>
      </c>
      <c r="BT1328" s="269" t="s">
        <v>884</v>
      </c>
      <c r="BU1328" s="269" t="s">
        <v>1702</v>
      </c>
      <c r="BV1328" s="269" t="s">
        <v>1703</v>
      </c>
    </row>
    <row r="1329" spans="59:74" x14ac:dyDescent="0.25">
      <c r="BG1329" s="84">
        <v>1217</v>
      </c>
      <c r="BH1329" s="269" t="s">
        <v>211</v>
      </c>
      <c r="BI1329" s="268" t="s">
        <v>5795</v>
      </c>
      <c r="BJ1329" s="257" t="s">
        <v>4</v>
      </c>
      <c r="BK1329" s="269" t="s">
        <v>20</v>
      </c>
      <c r="BL1329" s="269" t="s">
        <v>102</v>
      </c>
      <c r="BM1329" s="270" t="s">
        <v>5844</v>
      </c>
      <c r="BN1329" s="269" t="s">
        <v>5845</v>
      </c>
      <c r="BO1329" s="269" t="s">
        <v>5846</v>
      </c>
      <c r="BP1329" s="269" t="s">
        <v>884</v>
      </c>
      <c r="BQ1329" s="269" t="s">
        <v>228</v>
      </c>
      <c r="BR1329" s="269" t="s">
        <v>885</v>
      </c>
      <c r="BS1329" s="269" t="s">
        <v>886</v>
      </c>
      <c r="BT1329" s="269" t="s">
        <v>884</v>
      </c>
      <c r="BU1329" s="269" t="s">
        <v>1702</v>
      </c>
      <c r="BV1329" s="269" t="s">
        <v>1703</v>
      </c>
    </row>
    <row r="1330" spans="59:74" x14ac:dyDescent="0.25">
      <c r="BG1330" s="84">
        <v>1218</v>
      </c>
      <c r="BH1330" s="269" t="s">
        <v>211</v>
      </c>
      <c r="BI1330" s="268" t="s">
        <v>5795</v>
      </c>
      <c r="BJ1330" s="257" t="s">
        <v>4</v>
      </c>
      <c r="BK1330" s="269" t="s">
        <v>20</v>
      </c>
      <c r="BL1330" s="269" t="s">
        <v>102</v>
      </c>
      <c r="BM1330" s="270" t="s">
        <v>5847</v>
      </c>
      <c r="BN1330" s="269" t="s">
        <v>5848</v>
      </c>
      <c r="BO1330" s="269" t="s">
        <v>5849</v>
      </c>
      <c r="BP1330" s="269" t="s">
        <v>884</v>
      </c>
      <c r="BQ1330" s="269" t="s">
        <v>228</v>
      </c>
      <c r="BR1330" s="269" t="s">
        <v>885</v>
      </c>
      <c r="BS1330" s="269" t="s">
        <v>886</v>
      </c>
      <c r="BT1330" s="269" t="s">
        <v>884</v>
      </c>
      <c r="BU1330" s="269" t="s">
        <v>1702</v>
      </c>
      <c r="BV1330" s="269" t="s">
        <v>1703</v>
      </c>
    </row>
    <row r="1331" spans="59:74" x14ac:dyDescent="0.25">
      <c r="BG1331" s="84">
        <v>1219</v>
      </c>
      <c r="BH1331" s="269" t="s">
        <v>211</v>
      </c>
      <c r="BI1331" s="268" t="s">
        <v>5795</v>
      </c>
      <c r="BJ1331" s="257" t="s">
        <v>4</v>
      </c>
      <c r="BK1331" s="269" t="s">
        <v>20</v>
      </c>
      <c r="BL1331" s="269" t="s">
        <v>102</v>
      </c>
      <c r="BM1331" s="270" t="s">
        <v>5850</v>
      </c>
      <c r="BN1331" s="269" t="s">
        <v>5851</v>
      </c>
      <c r="BO1331" s="269" t="s">
        <v>5852</v>
      </c>
      <c r="BP1331" s="269" t="s">
        <v>884</v>
      </c>
      <c r="BQ1331" s="269" t="s">
        <v>228</v>
      </c>
      <c r="BR1331" s="269" t="s">
        <v>885</v>
      </c>
      <c r="BS1331" s="269" t="s">
        <v>886</v>
      </c>
      <c r="BT1331" s="269" t="s">
        <v>884</v>
      </c>
      <c r="BU1331" s="269" t="s">
        <v>1702</v>
      </c>
      <c r="BV1331" s="269" t="s">
        <v>1703</v>
      </c>
    </row>
    <row r="1332" spans="59:74" x14ac:dyDescent="0.25">
      <c r="BG1332" s="84">
        <v>1220</v>
      </c>
      <c r="BH1332" s="269" t="s">
        <v>211</v>
      </c>
      <c r="BI1332" s="268" t="s">
        <v>5795</v>
      </c>
      <c r="BJ1332" s="257" t="s">
        <v>4</v>
      </c>
      <c r="BK1332" s="269" t="s">
        <v>20</v>
      </c>
      <c r="BL1332" s="269" t="s">
        <v>102</v>
      </c>
      <c r="BM1332" s="270" t="s">
        <v>5853</v>
      </c>
      <c r="BN1332" s="269" t="s">
        <v>5854</v>
      </c>
      <c r="BO1332" s="269" t="s">
        <v>5855</v>
      </c>
      <c r="BP1332" s="269" t="s">
        <v>884</v>
      </c>
      <c r="BQ1332" s="269" t="s">
        <v>228</v>
      </c>
      <c r="BR1332" s="269" t="s">
        <v>885</v>
      </c>
      <c r="BS1332" s="269" t="s">
        <v>886</v>
      </c>
      <c r="BT1332" s="269" t="s">
        <v>884</v>
      </c>
      <c r="BU1332" s="269" t="s">
        <v>1702</v>
      </c>
      <c r="BV1332" s="269" t="s">
        <v>1703</v>
      </c>
    </row>
    <row r="1333" spans="59:74" x14ac:dyDescent="0.25">
      <c r="BG1333" s="84">
        <v>1221</v>
      </c>
      <c r="BH1333" s="269" t="s">
        <v>211</v>
      </c>
      <c r="BI1333" s="268" t="s">
        <v>5795</v>
      </c>
      <c r="BJ1333" s="257" t="s">
        <v>1</v>
      </c>
      <c r="BK1333" s="269" t="s">
        <v>114</v>
      </c>
      <c r="BL1333" s="269" t="s">
        <v>102</v>
      </c>
      <c r="BM1333" s="270" t="s">
        <v>5856</v>
      </c>
      <c r="BN1333" s="269" t="s">
        <v>5857</v>
      </c>
      <c r="BO1333" s="269" t="s">
        <v>5858</v>
      </c>
      <c r="BP1333" s="269" t="s">
        <v>887</v>
      </c>
      <c r="BQ1333" s="269" t="s">
        <v>299</v>
      </c>
      <c r="BR1333" s="269" t="s">
        <v>888</v>
      </c>
      <c r="BS1333" s="269" t="s">
        <v>889</v>
      </c>
      <c r="BT1333" s="269" t="s">
        <v>887</v>
      </c>
      <c r="BU1333" s="269" t="s">
        <v>1704</v>
      </c>
      <c r="BV1333" s="269" t="s">
        <v>1705</v>
      </c>
    </row>
    <row r="1334" spans="59:74" x14ac:dyDescent="0.25">
      <c r="BG1334" s="84">
        <v>1222</v>
      </c>
      <c r="BH1334" s="269" t="s">
        <v>211</v>
      </c>
      <c r="BI1334" s="268" t="s">
        <v>5795</v>
      </c>
      <c r="BJ1334" s="257" t="s">
        <v>1</v>
      </c>
      <c r="BK1334" s="269" t="s">
        <v>114</v>
      </c>
      <c r="BL1334" s="269" t="s">
        <v>102</v>
      </c>
      <c r="BM1334" s="270" t="s">
        <v>5859</v>
      </c>
      <c r="BN1334" s="269" t="s">
        <v>5860</v>
      </c>
      <c r="BO1334" s="269" t="s">
        <v>5861</v>
      </c>
      <c r="BP1334" s="269" t="s">
        <v>887</v>
      </c>
      <c r="BQ1334" s="269" t="s">
        <v>299</v>
      </c>
      <c r="BR1334" s="269" t="s">
        <v>888</v>
      </c>
      <c r="BS1334" s="269" t="s">
        <v>889</v>
      </c>
      <c r="BT1334" s="269" t="s">
        <v>887</v>
      </c>
      <c r="BU1334" s="269" t="s">
        <v>1704</v>
      </c>
      <c r="BV1334" s="269" t="s">
        <v>1705</v>
      </c>
    </row>
    <row r="1335" spans="59:74" x14ac:dyDescent="0.25">
      <c r="BG1335" s="84">
        <v>1223</v>
      </c>
      <c r="BH1335" s="269" t="s">
        <v>211</v>
      </c>
      <c r="BI1335" s="268" t="s">
        <v>5795</v>
      </c>
      <c r="BJ1335" s="257" t="s">
        <v>1</v>
      </c>
      <c r="BK1335" s="269" t="s">
        <v>114</v>
      </c>
      <c r="BL1335" s="269" t="s">
        <v>102</v>
      </c>
      <c r="BM1335" s="270" t="s">
        <v>5862</v>
      </c>
      <c r="BN1335" s="269" t="s">
        <v>5863</v>
      </c>
      <c r="BO1335" s="269" t="s">
        <v>5864</v>
      </c>
      <c r="BP1335" s="269" t="s">
        <v>887</v>
      </c>
      <c r="BQ1335" s="269" t="s">
        <v>299</v>
      </c>
      <c r="BR1335" s="269" t="s">
        <v>888</v>
      </c>
      <c r="BS1335" s="269" t="s">
        <v>889</v>
      </c>
      <c r="BT1335" s="269" t="s">
        <v>887</v>
      </c>
      <c r="BU1335" s="269" t="s">
        <v>1704</v>
      </c>
      <c r="BV1335" s="269" t="s">
        <v>1705</v>
      </c>
    </row>
    <row r="1336" spans="59:74" x14ac:dyDescent="0.25">
      <c r="BG1336" s="84">
        <v>1224</v>
      </c>
      <c r="BH1336" s="269" t="s">
        <v>211</v>
      </c>
      <c r="BI1336" s="268" t="s">
        <v>5795</v>
      </c>
      <c r="BJ1336" s="257" t="s">
        <v>1</v>
      </c>
      <c r="BK1336" s="269" t="s">
        <v>114</v>
      </c>
      <c r="BL1336" s="269" t="s">
        <v>102</v>
      </c>
      <c r="BM1336" s="270" t="s">
        <v>5865</v>
      </c>
      <c r="BN1336" s="269" t="s">
        <v>5866</v>
      </c>
      <c r="BO1336" s="269" t="s">
        <v>5867</v>
      </c>
      <c r="BP1336" s="269" t="s">
        <v>887</v>
      </c>
      <c r="BQ1336" s="269" t="s">
        <v>299</v>
      </c>
      <c r="BR1336" s="269" t="s">
        <v>888</v>
      </c>
      <c r="BS1336" s="269" t="s">
        <v>889</v>
      </c>
      <c r="BT1336" s="269" t="s">
        <v>887</v>
      </c>
      <c r="BU1336" s="269" t="s">
        <v>1704</v>
      </c>
      <c r="BV1336" s="269" t="s">
        <v>1705</v>
      </c>
    </row>
    <row r="1337" spans="59:74" x14ac:dyDescent="0.25">
      <c r="BG1337" s="84">
        <v>1225</v>
      </c>
      <c r="BH1337" s="269" t="s">
        <v>211</v>
      </c>
      <c r="BI1337" s="268" t="s">
        <v>5795</v>
      </c>
      <c r="BJ1337" s="257" t="s">
        <v>1</v>
      </c>
      <c r="BK1337" s="269" t="s">
        <v>114</v>
      </c>
      <c r="BL1337" s="269" t="s">
        <v>102</v>
      </c>
      <c r="BM1337" s="270" t="s">
        <v>5868</v>
      </c>
      <c r="BN1337" s="269" t="s">
        <v>5869</v>
      </c>
      <c r="BO1337" s="269" t="s">
        <v>5870</v>
      </c>
      <c r="BP1337" s="269" t="s">
        <v>887</v>
      </c>
      <c r="BQ1337" s="269" t="s">
        <v>299</v>
      </c>
      <c r="BR1337" s="269" t="s">
        <v>888</v>
      </c>
      <c r="BS1337" s="269" t="s">
        <v>889</v>
      </c>
      <c r="BT1337" s="269" t="s">
        <v>887</v>
      </c>
      <c r="BU1337" s="269" t="s">
        <v>1704</v>
      </c>
      <c r="BV1337" s="269" t="s">
        <v>1705</v>
      </c>
    </row>
    <row r="1338" spans="59:74" x14ac:dyDescent="0.25">
      <c r="BG1338" s="84">
        <v>1226</v>
      </c>
      <c r="BH1338" s="269" t="s">
        <v>211</v>
      </c>
      <c r="BI1338" s="268" t="s">
        <v>5795</v>
      </c>
      <c r="BJ1338" s="257" t="s">
        <v>1</v>
      </c>
      <c r="BK1338" s="269" t="s">
        <v>114</v>
      </c>
      <c r="BL1338" s="269" t="s">
        <v>102</v>
      </c>
      <c r="BM1338" s="270" t="s">
        <v>5871</v>
      </c>
      <c r="BN1338" s="269" t="s">
        <v>5872</v>
      </c>
      <c r="BO1338" s="269" t="s">
        <v>5873</v>
      </c>
      <c r="BP1338" s="269" t="s">
        <v>887</v>
      </c>
      <c r="BQ1338" s="269" t="s">
        <v>299</v>
      </c>
      <c r="BR1338" s="269" t="s">
        <v>888</v>
      </c>
      <c r="BS1338" s="269" t="s">
        <v>889</v>
      </c>
      <c r="BT1338" s="269" t="s">
        <v>887</v>
      </c>
      <c r="BU1338" s="269" t="s">
        <v>1704</v>
      </c>
      <c r="BV1338" s="269" t="s">
        <v>1705</v>
      </c>
    </row>
    <row r="1339" spans="59:74" x14ac:dyDescent="0.25">
      <c r="BG1339" s="84">
        <v>1227</v>
      </c>
      <c r="BH1339" s="269" t="s">
        <v>211</v>
      </c>
      <c r="BI1339" s="268" t="s">
        <v>5795</v>
      </c>
      <c r="BJ1339" s="257" t="s">
        <v>1</v>
      </c>
      <c r="BK1339" s="269" t="s">
        <v>114</v>
      </c>
      <c r="BL1339" s="269" t="s">
        <v>102</v>
      </c>
      <c r="BM1339" s="270" t="s">
        <v>5874</v>
      </c>
      <c r="BN1339" s="269" t="s">
        <v>5875</v>
      </c>
      <c r="BO1339" s="269" t="s">
        <v>5876</v>
      </c>
      <c r="BP1339" s="269" t="s">
        <v>887</v>
      </c>
      <c r="BQ1339" s="269" t="s">
        <v>299</v>
      </c>
      <c r="BR1339" s="269" t="s">
        <v>888</v>
      </c>
      <c r="BS1339" s="269" t="s">
        <v>889</v>
      </c>
      <c r="BT1339" s="269" t="s">
        <v>887</v>
      </c>
      <c r="BU1339" s="269" t="s">
        <v>1704</v>
      </c>
      <c r="BV1339" s="269" t="s">
        <v>1705</v>
      </c>
    </row>
    <row r="1340" spans="59:74" x14ac:dyDescent="0.25">
      <c r="BG1340" s="84">
        <v>1228</v>
      </c>
      <c r="BH1340" s="269" t="s">
        <v>211</v>
      </c>
      <c r="BI1340" s="268" t="s">
        <v>5795</v>
      </c>
      <c r="BJ1340" s="257" t="s">
        <v>1</v>
      </c>
      <c r="BK1340" s="269" t="s">
        <v>114</v>
      </c>
      <c r="BL1340" s="269" t="s">
        <v>102</v>
      </c>
      <c r="BM1340" s="270" t="s">
        <v>5877</v>
      </c>
      <c r="BN1340" s="269" t="s">
        <v>5878</v>
      </c>
      <c r="BO1340" s="269" t="s">
        <v>5879</v>
      </c>
      <c r="BP1340" s="269" t="s">
        <v>887</v>
      </c>
      <c r="BQ1340" s="269" t="s">
        <v>299</v>
      </c>
      <c r="BR1340" s="269" t="s">
        <v>888</v>
      </c>
      <c r="BS1340" s="269" t="s">
        <v>889</v>
      </c>
      <c r="BT1340" s="269" t="s">
        <v>887</v>
      </c>
      <c r="BU1340" s="269" t="s">
        <v>1704</v>
      </c>
      <c r="BV1340" s="269" t="s">
        <v>1705</v>
      </c>
    </row>
    <row r="1341" spans="59:74" x14ac:dyDescent="0.25">
      <c r="BG1341" s="84">
        <v>1229</v>
      </c>
      <c r="BH1341" s="269" t="s">
        <v>211</v>
      </c>
      <c r="BI1341" s="268" t="s">
        <v>5795</v>
      </c>
      <c r="BJ1341" s="257" t="s">
        <v>1</v>
      </c>
      <c r="BK1341" s="269" t="s">
        <v>114</v>
      </c>
      <c r="BL1341" s="269" t="s">
        <v>102</v>
      </c>
      <c r="BM1341" s="270" t="s">
        <v>5880</v>
      </c>
      <c r="BN1341" s="269" t="s">
        <v>5881</v>
      </c>
      <c r="BO1341" s="269" t="s">
        <v>5882</v>
      </c>
      <c r="BP1341" s="269" t="s">
        <v>887</v>
      </c>
      <c r="BQ1341" s="269" t="s">
        <v>299</v>
      </c>
      <c r="BR1341" s="269" t="s">
        <v>888</v>
      </c>
      <c r="BS1341" s="269" t="s">
        <v>889</v>
      </c>
      <c r="BT1341" s="269" t="s">
        <v>887</v>
      </c>
      <c r="BU1341" s="269" t="s">
        <v>1704</v>
      </c>
      <c r="BV1341" s="269" t="s">
        <v>1705</v>
      </c>
    </row>
    <row r="1342" spans="59:74" x14ac:dyDescent="0.25">
      <c r="BG1342" s="84">
        <v>1230</v>
      </c>
      <c r="BH1342" s="269" t="s">
        <v>211</v>
      </c>
      <c r="BI1342" s="268" t="s">
        <v>5795</v>
      </c>
      <c r="BJ1342" s="257" t="s">
        <v>1</v>
      </c>
      <c r="BK1342" s="269" t="s">
        <v>114</v>
      </c>
      <c r="BL1342" s="269" t="s">
        <v>102</v>
      </c>
      <c r="BM1342" s="270" t="s">
        <v>5883</v>
      </c>
      <c r="BN1342" s="269" t="s">
        <v>5884</v>
      </c>
      <c r="BO1342" s="269" t="s">
        <v>5885</v>
      </c>
      <c r="BP1342" s="269" t="s">
        <v>887</v>
      </c>
      <c r="BQ1342" s="269" t="s">
        <v>299</v>
      </c>
      <c r="BR1342" s="269" t="s">
        <v>888</v>
      </c>
      <c r="BS1342" s="269" t="s">
        <v>889</v>
      </c>
      <c r="BT1342" s="269" t="s">
        <v>887</v>
      </c>
      <c r="BU1342" s="269" t="s">
        <v>1704</v>
      </c>
      <c r="BV1342" s="269" t="s">
        <v>1705</v>
      </c>
    </row>
    <row r="1343" spans="59:74" x14ac:dyDescent="0.25">
      <c r="BG1343" s="84">
        <v>1231</v>
      </c>
      <c r="BH1343" s="269" t="s">
        <v>211</v>
      </c>
      <c r="BI1343" s="268" t="s">
        <v>5795</v>
      </c>
      <c r="BJ1343" s="257" t="s">
        <v>4</v>
      </c>
      <c r="BK1343" s="269" t="s">
        <v>114</v>
      </c>
      <c r="BL1343" s="269" t="s">
        <v>102</v>
      </c>
      <c r="BM1343" s="270" t="s">
        <v>5886</v>
      </c>
      <c r="BN1343" s="269" t="s">
        <v>5887</v>
      </c>
      <c r="BO1343" s="269" t="s">
        <v>5888</v>
      </c>
      <c r="BP1343" s="269" t="s">
        <v>887</v>
      </c>
      <c r="BQ1343" s="269" t="s">
        <v>299</v>
      </c>
      <c r="BR1343" s="269" t="s">
        <v>888</v>
      </c>
      <c r="BS1343" s="269" t="s">
        <v>889</v>
      </c>
      <c r="BT1343" s="269" t="s">
        <v>887</v>
      </c>
      <c r="BU1343" s="269" t="s">
        <v>1704</v>
      </c>
      <c r="BV1343" s="269" t="s">
        <v>1705</v>
      </c>
    </row>
    <row r="1344" spans="59:74" x14ac:dyDescent="0.25">
      <c r="BG1344" s="84">
        <v>1232</v>
      </c>
      <c r="BH1344" s="269" t="s">
        <v>211</v>
      </c>
      <c r="BI1344" s="268" t="s">
        <v>5795</v>
      </c>
      <c r="BJ1344" s="257" t="s">
        <v>4</v>
      </c>
      <c r="BK1344" s="269" t="s">
        <v>114</v>
      </c>
      <c r="BL1344" s="269" t="s">
        <v>102</v>
      </c>
      <c r="BM1344" s="270" t="s">
        <v>5889</v>
      </c>
      <c r="BN1344" s="269" t="s">
        <v>5890</v>
      </c>
      <c r="BO1344" s="269" t="s">
        <v>5891</v>
      </c>
      <c r="BP1344" s="269" t="s">
        <v>887</v>
      </c>
      <c r="BQ1344" s="269" t="s">
        <v>299</v>
      </c>
      <c r="BR1344" s="269" t="s">
        <v>888</v>
      </c>
      <c r="BS1344" s="269" t="s">
        <v>889</v>
      </c>
      <c r="BT1344" s="269" t="s">
        <v>887</v>
      </c>
      <c r="BU1344" s="269" t="s">
        <v>1704</v>
      </c>
      <c r="BV1344" s="269" t="s">
        <v>1705</v>
      </c>
    </row>
    <row r="1345" spans="59:74" x14ac:dyDescent="0.25">
      <c r="BG1345" s="84">
        <v>1233</v>
      </c>
      <c r="BH1345" s="269" t="s">
        <v>211</v>
      </c>
      <c r="BI1345" s="268" t="s">
        <v>5795</v>
      </c>
      <c r="BJ1345" s="257" t="s">
        <v>4</v>
      </c>
      <c r="BK1345" s="269" t="s">
        <v>114</v>
      </c>
      <c r="BL1345" s="269" t="s">
        <v>102</v>
      </c>
      <c r="BM1345" s="270" t="s">
        <v>5892</v>
      </c>
      <c r="BN1345" s="269" t="s">
        <v>5893</v>
      </c>
      <c r="BO1345" s="269" t="s">
        <v>5894</v>
      </c>
      <c r="BP1345" s="269" t="s">
        <v>887</v>
      </c>
      <c r="BQ1345" s="269" t="s">
        <v>299</v>
      </c>
      <c r="BR1345" s="269" t="s">
        <v>888</v>
      </c>
      <c r="BS1345" s="269" t="s">
        <v>889</v>
      </c>
      <c r="BT1345" s="269" t="s">
        <v>887</v>
      </c>
      <c r="BU1345" s="269" t="s">
        <v>1704</v>
      </c>
      <c r="BV1345" s="269" t="s">
        <v>1705</v>
      </c>
    </row>
    <row r="1346" spans="59:74" x14ac:dyDescent="0.25">
      <c r="BG1346" s="84">
        <v>1234</v>
      </c>
      <c r="BH1346" s="269" t="s">
        <v>211</v>
      </c>
      <c r="BI1346" s="268" t="s">
        <v>5795</v>
      </c>
      <c r="BJ1346" s="257" t="s">
        <v>4</v>
      </c>
      <c r="BK1346" s="269" t="s">
        <v>114</v>
      </c>
      <c r="BL1346" s="269" t="s">
        <v>102</v>
      </c>
      <c r="BM1346" s="270" t="s">
        <v>5895</v>
      </c>
      <c r="BN1346" s="269" t="s">
        <v>5896</v>
      </c>
      <c r="BO1346" s="269" t="s">
        <v>5897</v>
      </c>
      <c r="BP1346" s="269" t="s">
        <v>887</v>
      </c>
      <c r="BQ1346" s="269" t="s">
        <v>299</v>
      </c>
      <c r="BR1346" s="269" t="s">
        <v>888</v>
      </c>
      <c r="BS1346" s="269" t="s">
        <v>889</v>
      </c>
      <c r="BT1346" s="269" t="s">
        <v>887</v>
      </c>
      <c r="BU1346" s="269" t="s">
        <v>1704</v>
      </c>
      <c r="BV1346" s="269" t="s">
        <v>1705</v>
      </c>
    </row>
    <row r="1347" spans="59:74" x14ac:dyDescent="0.25">
      <c r="BG1347" s="84">
        <v>1235</v>
      </c>
      <c r="BH1347" s="269" t="s">
        <v>211</v>
      </c>
      <c r="BI1347" s="268" t="s">
        <v>5795</v>
      </c>
      <c r="BJ1347" s="257" t="s">
        <v>4</v>
      </c>
      <c r="BK1347" s="269" t="s">
        <v>114</v>
      </c>
      <c r="BL1347" s="269" t="s">
        <v>102</v>
      </c>
      <c r="BM1347" s="270" t="s">
        <v>5898</v>
      </c>
      <c r="BN1347" s="269" t="s">
        <v>5899</v>
      </c>
      <c r="BO1347" s="269" t="s">
        <v>5900</v>
      </c>
      <c r="BP1347" s="269" t="s">
        <v>887</v>
      </c>
      <c r="BQ1347" s="269" t="s">
        <v>299</v>
      </c>
      <c r="BR1347" s="269" t="s">
        <v>888</v>
      </c>
      <c r="BS1347" s="269" t="s">
        <v>889</v>
      </c>
      <c r="BT1347" s="269" t="s">
        <v>887</v>
      </c>
      <c r="BU1347" s="269" t="s">
        <v>1704</v>
      </c>
      <c r="BV1347" s="269" t="s">
        <v>1705</v>
      </c>
    </row>
    <row r="1348" spans="59:74" x14ac:dyDescent="0.25">
      <c r="BG1348" s="84">
        <v>1236</v>
      </c>
      <c r="BH1348" s="269" t="s">
        <v>211</v>
      </c>
      <c r="BI1348" s="268" t="s">
        <v>5795</v>
      </c>
      <c r="BJ1348" s="257" t="s">
        <v>4</v>
      </c>
      <c r="BK1348" s="269" t="s">
        <v>114</v>
      </c>
      <c r="BL1348" s="269" t="s">
        <v>102</v>
      </c>
      <c r="BM1348" s="270" t="s">
        <v>5901</v>
      </c>
      <c r="BN1348" s="269" t="s">
        <v>5902</v>
      </c>
      <c r="BO1348" s="269" t="s">
        <v>5903</v>
      </c>
      <c r="BP1348" s="269" t="s">
        <v>887</v>
      </c>
      <c r="BQ1348" s="269" t="s">
        <v>299</v>
      </c>
      <c r="BR1348" s="269" t="s">
        <v>888</v>
      </c>
      <c r="BS1348" s="269" t="s">
        <v>889</v>
      </c>
      <c r="BT1348" s="269" t="s">
        <v>887</v>
      </c>
      <c r="BU1348" s="269" t="s">
        <v>1704</v>
      </c>
      <c r="BV1348" s="269" t="s">
        <v>1705</v>
      </c>
    </row>
    <row r="1349" spans="59:74" x14ac:dyDescent="0.25">
      <c r="BG1349" s="84">
        <v>1237</v>
      </c>
      <c r="BH1349" s="269" t="s">
        <v>211</v>
      </c>
      <c r="BI1349" s="268" t="s">
        <v>5795</v>
      </c>
      <c r="BJ1349" s="257" t="s">
        <v>4</v>
      </c>
      <c r="BK1349" s="269" t="s">
        <v>114</v>
      </c>
      <c r="BL1349" s="269" t="s">
        <v>102</v>
      </c>
      <c r="BM1349" s="270" t="s">
        <v>5904</v>
      </c>
      <c r="BN1349" s="269" t="s">
        <v>5905</v>
      </c>
      <c r="BO1349" s="269" t="s">
        <v>5906</v>
      </c>
      <c r="BP1349" s="269" t="s">
        <v>887</v>
      </c>
      <c r="BQ1349" s="269" t="s">
        <v>299</v>
      </c>
      <c r="BR1349" s="269" t="s">
        <v>888</v>
      </c>
      <c r="BS1349" s="269" t="s">
        <v>889</v>
      </c>
      <c r="BT1349" s="269" t="s">
        <v>887</v>
      </c>
      <c r="BU1349" s="269" t="s">
        <v>1704</v>
      </c>
      <c r="BV1349" s="269" t="s">
        <v>1705</v>
      </c>
    </row>
    <row r="1350" spans="59:74" x14ac:dyDescent="0.25">
      <c r="BG1350" s="84">
        <v>1238</v>
      </c>
      <c r="BH1350" s="269" t="s">
        <v>211</v>
      </c>
      <c r="BI1350" s="268" t="s">
        <v>5795</v>
      </c>
      <c r="BJ1350" s="257" t="s">
        <v>4</v>
      </c>
      <c r="BK1350" s="269" t="s">
        <v>114</v>
      </c>
      <c r="BL1350" s="269" t="s">
        <v>102</v>
      </c>
      <c r="BM1350" s="270" t="s">
        <v>5907</v>
      </c>
      <c r="BN1350" s="269" t="s">
        <v>5908</v>
      </c>
      <c r="BO1350" s="269" t="s">
        <v>5909</v>
      </c>
      <c r="BP1350" s="269" t="s">
        <v>887</v>
      </c>
      <c r="BQ1350" s="269" t="s">
        <v>299</v>
      </c>
      <c r="BR1350" s="269" t="s">
        <v>888</v>
      </c>
      <c r="BS1350" s="269" t="s">
        <v>889</v>
      </c>
      <c r="BT1350" s="269" t="s">
        <v>887</v>
      </c>
      <c r="BU1350" s="269" t="s">
        <v>1704</v>
      </c>
      <c r="BV1350" s="269" t="s">
        <v>1705</v>
      </c>
    </row>
    <row r="1351" spans="59:74" x14ac:dyDescent="0.25">
      <c r="BG1351" s="84">
        <v>1239</v>
      </c>
      <c r="BH1351" s="269" t="s">
        <v>211</v>
      </c>
      <c r="BI1351" s="268" t="s">
        <v>5795</v>
      </c>
      <c r="BJ1351" s="257" t="s">
        <v>4</v>
      </c>
      <c r="BK1351" s="269" t="s">
        <v>114</v>
      </c>
      <c r="BL1351" s="269" t="s">
        <v>102</v>
      </c>
      <c r="BM1351" s="270" t="s">
        <v>5910</v>
      </c>
      <c r="BN1351" s="269" t="s">
        <v>5911</v>
      </c>
      <c r="BO1351" s="269" t="s">
        <v>5912</v>
      </c>
      <c r="BP1351" s="269" t="s">
        <v>887</v>
      </c>
      <c r="BQ1351" s="269" t="s">
        <v>299</v>
      </c>
      <c r="BR1351" s="269" t="s">
        <v>888</v>
      </c>
      <c r="BS1351" s="269" t="s">
        <v>889</v>
      </c>
      <c r="BT1351" s="269" t="s">
        <v>887</v>
      </c>
      <c r="BU1351" s="269" t="s">
        <v>1704</v>
      </c>
      <c r="BV1351" s="269" t="s">
        <v>1705</v>
      </c>
    </row>
    <row r="1352" spans="59:74" x14ac:dyDescent="0.25">
      <c r="BG1352" s="84">
        <v>1240</v>
      </c>
      <c r="BH1352" s="269" t="s">
        <v>211</v>
      </c>
      <c r="BI1352" s="268" t="s">
        <v>5795</v>
      </c>
      <c r="BJ1352" s="257" t="s">
        <v>4</v>
      </c>
      <c r="BK1352" s="269" t="s">
        <v>114</v>
      </c>
      <c r="BL1352" s="269" t="s">
        <v>102</v>
      </c>
      <c r="BM1352" s="270" t="s">
        <v>5913</v>
      </c>
      <c r="BN1352" s="269" t="s">
        <v>5914</v>
      </c>
      <c r="BO1352" s="269" t="s">
        <v>5915</v>
      </c>
      <c r="BP1352" s="269" t="s">
        <v>887</v>
      </c>
      <c r="BQ1352" s="269" t="s">
        <v>299</v>
      </c>
      <c r="BR1352" s="269" t="s">
        <v>888</v>
      </c>
      <c r="BS1352" s="269" t="s">
        <v>889</v>
      </c>
      <c r="BT1352" s="269" t="s">
        <v>887</v>
      </c>
      <c r="BU1352" s="269" t="s">
        <v>1704</v>
      </c>
      <c r="BV1352" s="269" t="s">
        <v>1705</v>
      </c>
    </row>
    <row r="1353" spans="59:74" x14ac:dyDescent="0.25">
      <c r="BG1353" s="84">
        <v>1241</v>
      </c>
      <c r="BH1353" s="269" t="s">
        <v>211</v>
      </c>
      <c r="BI1353" s="268" t="s">
        <v>5795</v>
      </c>
      <c r="BJ1353" s="257" t="s">
        <v>1</v>
      </c>
      <c r="BK1353" s="269" t="s">
        <v>30</v>
      </c>
      <c r="BL1353" s="269" t="s">
        <v>116</v>
      </c>
      <c r="BM1353" s="270" t="s">
        <v>5916</v>
      </c>
      <c r="BN1353" s="269" t="s">
        <v>5917</v>
      </c>
      <c r="BO1353" s="269" t="s">
        <v>5918</v>
      </c>
      <c r="BP1353" s="269" t="s">
        <v>890</v>
      </c>
      <c r="BQ1353" s="269" t="s">
        <v>342</v>
      </c>
      <c r="BR1353" s="269" t="s">
        <v>891</v>
      </c>
      <c r="BS1353" s="269" t="s">
        <v>892</v>
      </c>
      <c r="BT1353" s="269" t="s">
        <v>890</v>
      </c>
      <c r="BU1353" s="269" t="s">
        <v>1706</v>
      </c>
      <c r="BV1353" s="269" t="s">
        <v>1707</v>
      </c>
    </row>
    <row r="1354" spans="59:74" x14ac:dyDescent="0.25">
      <c r="BG1354" s="84">
        <v>1242</v>
      </c>
      <c r="BH1354" s="269" t="s">
        <v>211</v>
      </c>
      <c r="BI1354" s="268" t="s">
        <v>5795</v>
      </c>
      <c r="BJ1354" s="257" t="s">
        <v>1</v>
      </c>
      <c r="BK1354" s="269" t="s">
        <v>30</v>
      </c>
      <c r="BL1354" s="269" t="s">
        <v>116</v>
      </c>
      <c r="BM1354" s="270" t="s">
        <v>5919</v>
      </c>
      <c r="BN1354" s="269" t="s">
        <v>5920</v>
      </c>
      <c r="BO1354" s="269" t="s">
        <v>5921</v>
      </c>
      <c r="BP1354" s="269" t="s">
        <v>890</v>
      </c>
      <c r="BQ1354" s="269" t="s">
        <v>342</v>
      </c>
      <c r="BR1354" s="269" t="s">
        <v>891</v>
      </c>
      <c r="BS1354" s="269" t="s">
        <v>892</v>
      </c>
      <c r="BT1354" s="269" t="s">
        <v>890</v>
      </c>
      <c r="BU1354" s="269" t="s">
        <v>1706</v>
      </c>
      <c r="BV1354" s="269" t="s">
        <v>1707</v>
      </c>
    </row>
    <row r="1355" spans="59:74" x14ac:dyDescent="0.25">
      <c r="BG1355" s="84">
        <v>1243</v>
      </c>
      <c r="BH1355" s="269" t="s">
        <v>211</v>
      </c>
      <c r="BI1355" s="268" t="s">
        <v>5795</v>
      </c>
      <c r="BJ1355" s="257" t="s">
        <v>1</v>
      </c>
      <c r="BK1355" s="269" t="s">
        <v>30</v>
      </c>
      <c r="BL1355" s="269" t="s">
        <v>116</v>
      </c>
      <c r="BM1355" s="270" t="s">
        <v>5922</v>
      </c>
      <c r="BN1355" s="269" t="s">
        <v>5923</v>
      </c>
      <c r="BO1355" s="269" t="s">
        <v>5924</v>
      </c>
      <c r="BP1355" s="269" t="s">
        <v>890</v>
      </c>
      <c r="BQ1355" s="269" t="s">
        <v>342</v>
      </c>
      <c r="BR1355" s="269" t="s">
        <v>891</v>
      </c>
      <c r="BS1355" s="269" t="s">
        <v>892</v>
      </c>
      <c r="BT1355" s="269" t="s">
        <v>890</v>
      </c>
      <c r="BU1355" s="269" t="s">
        <v>1706</v>
      </c>
      <c r="BV1355" s="269" t="s">
        <v>1707</v>
      </c>
    </row>
    <row r="1356" spans="59:74" x14ac:dyDescent="0.25">
      <c r="BG1356" s="84">
        <v>1244</v>
      </c>
      <c r="BH1356" s="269" t="s">
        <v>211</v>
      </c>
      <c r="BI1356" s="268" t="s">
        <v>5795</v>
      </c>
      <c r="BJ1356" s="257" t="s">
        <v>1</v>
      </c>
      <c r="BK1356" s="269" t="s">
        <v>30</v>
      </c>
      <c r="BL1356" s="269" t="s">
        <v>116</v>
      </c>
      <c r="BM1356" s="270" t="s">
        <v>5925</v>
      </c>
      <c r="BN1356" s="269" t="s">
        <v>5926</v>
      </c>
      <c r="BO1356" s="269" t="s">
        <v>5927</v>
      </c>
      <c r="BP1356" s="269" t="s">
        <v>890</v>
      </c>
      <c r="BQ1356" s="269" t="s">
        <v>342</v>
      </c>
      <c r="BR1356" s="269" t="s">
        <v>891</v>
      </c>
      <c r="BS1356" s="269" t="s">
        <v>892</v>
      </c>
      <c r="BT1356" s="269" t="s">
        <v>890</v>
      </c>
      <c r="BU1356" s="269" t="s">
        <v>1706</v>
      </c>
      <c r="BV1356" s="269" t="s">
        <v>1707</v>
      </c>
    </row>
    <row r="1357" spans="59:74" x14ac:dyDescent="0.25">
      <c r="BG1357" s="84">
        <v>1245</v>
      </c>
      <c r="BH1357" s="269" t="s">
        <v>211</v>
      </c>
      <c r="BI1357" s="268" t="s">
        <v>5795</v>
      </c>
      <c r="BJ1357" s="257" t="s">
        <v>1</v>
      </c>
      <c r="BK1357" s="269" t="s">
        <v>30</v>
      </c>
      <c r="BL1357" s="269" t="s">
        <v>116</v>
      </c>
      <c r="BM1357" s="270" t="s">
        <v>5928</v>
      </c>
      <c r="BN1357" s="269" t="s">
        <v>5929</v>
      </c>
      <c r="BO1357" s="269" t="s">
        <v>5930</v>
      </c>
      <c r="BP1357" s="269" t="s">
        <v>890</v>
      </c>
      <c r="BQ1357" s="269" t="s">
        <v>342</v>
      </c>
      <c r="BR1357" s="269" t="s">
        <v>891</v>
      </c>
      <c r="BS1357" s="269" t="s">
        <v>892</v>
      </c>
      <c r="BT1357" s="269" t="s">
        <v>890</v>
      </c>
      <c r="BU1357" s="269" t="s">
        <v>1706</v>
      </c>
      <c r="BV1357" s="269" t="s">
        <v>1707</v>
      </c>
    </row>
    <row r="1358" spans="59:74" x14ac:dyDescent="0.25">
      <c r="BG1358" s="84">
        <v>1246</v>
      </c>
      <c r="BH1358" s="269" t="s">
        <v>211</v>
      </c>
      <c r="BI1358" s="268" t="s">
        <v>5795</v>
      </c>
      <c r="BJ1358" s="257" t="s">
        <v>1</v>
      </c>
      <c r="BK1358" s="269" t="s">
        <v>30</v>
      </c>
      <c r="BL1358" s="269" t="s">
        <v>116</v>
      </c>
      <c r="BM1358" s="270" t="s">
        <v>5931</v>
      </c>
      <c r="BN1358" s="269" t="s">
        <v>5932</v>
      </c>
      <c r="BO1358" s="269" t="s">
        <v>5933</v>
      </c>
      <c r="BP1358" s="269" t="s">
        <v>890</v>
      </c>
      <c r="BQ1358" s="269" t="s">
        <v>342</v>
      </c>
      <c r="BR1358" s="269" t="s">
        <v>891</v>
      </c>
      <c r="BS1358" s="269" t="s">
        <v>892</v>
      </c>
      <c r="BT1358" s="269" t="s">
        <v>890</v>
      </c>
      <c r="BU1358" s="269" t="s">
        <v>1706</v>
      </c>
      <c r="BV1358" s="269" t="s">
        <v>1707</v>
      </c>
    </row>
    <row r="1359" spans="59:74" x14ac:dyDescent="0.25">
      <c r="BG1359" s="84">
        <v>1247</v>
      </c>
      <c r="BH1359" s="269" t="s">
        <v>211</v>
      </c>
      <c r="BI1359" s="268" t="s">
        <v>5795</v>
      </c>
      <c r="BJ1359" s="257" t="s">
        <v>1</v>
      </c>
      <c r="BK1359" s="269" t="s">
        <v>30</v>
      </c>
      <c r="BL1359" s="269" t="s">
        <v>116</v>
      </c>
      <c r="BM1359" s="270" t="s">
        <v>5934</v>
      </c>
      <c r="BN1359" s="269" t="s">
        <v>5935</v>
      </c>
      <c r="BO1359" s="269" t="s">
        <v>5936</v>
      </c>
      <c r="BP1359" s="269" t="s">
        <v>890</v>
      </c>
      <c r="BQ1359" s="269" t="s">
        <v>342</v>
      </c>
      <c r="BR1359" s="269" t="s">
        <v>891</v>
      </c>
      <c r="BS1359" s="269" t="s">
        <v>892</v>
      </c>
      <c r="BT1359" s="269" t="s">
        <v>890</v>
      </c>
      <c r="BU1359" s="269" t="s">
        <v>1706</v>
      </c>
      <c r="BV1359" s="269" t="s">
        <v>1707</v>
      </c>
    </row>
    <row r="1360" spans="59:74" x14ac:dyDescent="0.25">
      <c r="BG1360" s="84">
        <v>1248</v>
      </c>
      <c r="BH1360" s="269" t="s">
        <v>211</v>
      </c>
      <c r="BI1360" s="268" t="s">
        <v>5795</v>
      </c>
      <c r="BJ1360" s="257" t="s">
        <v>1</v>
      </c>
      <c r="BK1360" s="269" t="s">
        <v>30</v>
      </c>
      <c r="BL1360" s="269" t="s">
        <v>116</v>
      </c>
      <c r="BM1360" s="270" t="s">
        <v>5937</v>
      </c>
      <c r="BN1360" s="269" t="s">
        <v>5938</v>
      </c>
      <c r="BO1360" s="269" t="s">
        <v>5939</v>
      </c>
      <c r="BP1360" s="269" t="s">
        <v>890</v>
      </c>
      <c r="BQ1360" s="269" t="s">
        <v>342</v>
      </c>
      <c r="BR1360" s="269" t="s">
        <v>891</v>
      </c>
      <c r="BS1360" s="269" t="s">
        <v>892</v>
      </c>
      <c r="BT1360" s="269" t="s">
        <v>890</v>
      </c>
      <c r="BU1360" s="269" t="s">
        <v>1706</v>
      </c>
      <c r="BV1360" s="269" t="s">
        <v>1707</v>
      </c>
    </row>
    <row r="1361" spans="59:74" x14ac:dyDescent="0.25">
      <c r="BG1361" s="84">
        <v>1249</v>
      </c>
      <c r="BH1361" s="269" t="s">
        <v>211</v>
      </c>
      <c r="BI1361" s="268" t="s">
        <v>5795</v>
      </c>
      <c r="BJ1361" s="257" t="s">
        <v>1</v>
      </c>
      <c r="BK1361" s="269" t="s">
        <v>30</v>
      </c>
      <c r="BL1361" s="269" t="s">
        <v>116</v>
      </c>
      <c r="BM1361" s="270" t="s">
        <v>5940</v>
      </c>
      <c r="BN1361" s="269" t="s">
        <v>5941</v>
      </c>
      <c r="BO1361" s="269" t="s">
        <v>5942</v>
      </c>
      <c r="BP1361" s="269" t="s">
        <v>890</v>
      </c>
      <c r="BQ1361" s="269" t="s">
        <v>342</v>
      </c>
      <c r="BR1361" s="269" t="s">
        <v>891</v>
      </c>
      <c r="BS1361" s="269" t="s">
        <v>892</v>
      </c>
      <c r="BT1361" s="269" t="s">
        <v>890</v>
      </c>
      <c r="BU1361" s="269" t="s">
        <v>1706</v>
      </c>
      <c r="BV1361" s="269" t="s">
        <v>1707</v>
      </c>
    </row>
    <row r="1362" spans="59:74" x14ac:dyDescent="0.25">
      <c r="BG1362" s="84">
        <v>1250</v>
      </c>
      <c r="BH1362" s="269" t="s">
        <v>211</v>
      </c>
      <c r="BI1362" s="268" t="s">
        <v>5795</v>
      </c>
      <c r="BJ1362" s="257" t="s">
        <v>1</v>
      </c>
      <c r="BK1362" s="269" t="s">
        <v>30</v>
      </c>
      <c r="BL1362" s="269" t="s">
        <v>116</v>
      </c>
      <c r="BM1362" s="270" t="s">
        <v>5943</v>
      </c>
      <c r="BN1362" s="269" t="s">
        <v>5944</v>
      </c>
      <c r="BO1362" s="269" t="s">
        <v>5945</v>
      </c>
      <c r="BP1362" s="269" t="s">
        <v>890</v>
      </c>
      <c r="BQ1362" s="269" t="s">
        <v>342</v>
      </c>
      <c r="BR1362" s="269" t="s">
        <v>891</v>
      </c>
      <c r="BS1362" s="269" t="s">
        <v>892</v>
      </c>
      <c r="BT1362" s="269" t="s">
        <v>890</v>
      </c>
      <c r="BU1362" s="269" t="s">
        <v>1706</v>
      </c>
      <c r="BV1362" s="269" t="s">
        <v>1707</v>
      </c>
    </row>
    <row r="1363" spans="59:74" x14ac:dyDescent="0.25">
      <c r="BG1363" s="84">
        <v>1251</v>
      </c>
      <c r="BH1363" s="269" t="s">
        <v>211</v>
      </c>
      <c r="BI1363" s="268" t="s">
        <v>5795</v>
      </c>
      <c r="BJ1363" s="257" t="s">
        <v>4</v>
      </c>
      <c r="BK1363" s="269" t="s">
        <v>30</v>
      </c>
      <c r="BL1363" s="269" t="s">
        <v>116</v>
      </c>
      <c r="BM1363" s="270" t="s">
        <v>5946</v>
      </c>
      <c r="BN1363" s="269" t="s">
        <v>5947</v>
      </c>
      <c r="BO1363" s="269" t="s">
        <v>5948</v>
      </c>
      <c r="BP1363" s="269" t="s">
        <v>890</v>
      </c>
      <c r="BQ1363" s="269" t="s">
        <v>342</v>
      </c>
      <c r="BR1363" s="269" t="s">
        <v>891</v>
      </c>
      <c r="BS1363" s="269" t="s">
        <v>892</v>
      </c>
      <c r="BT1363" s="269" t="s">
        <v>890</v>
      </c>
      <c r="BU1363" s="269" t="s">
        <v>1706</v>
      </c>
      <c r="BV1363" s="269" t="s">
        <v>1707</v>
      </c>
    </row>
    <row r="1364" spans="59:74" x14ac:dyDescent="0.25">
      <c r="BG1364" s="84">
        <v>1252</v>
      </c>
      <c r="BH1364" s="269" t="s">
        <v>211</v>
      </c>
      <c r="BI1364" s="268" t="s">
        <v>5795</v>
      </c>
      <c r="BJ1364" s="257" t="s">
        <v>4</v>
      </c>
      <c r="BK1364" s="269" t="s">
        <v>30</v>
      </c>
      <c r="BL1364" s="269" t="s">
        <v>116</v>
      </c>
      <c r="BM1364" s="270" t="s">
        <v>5949</v>
      </c>
      <c r="BN1364" s="269" t="s">
        <v>5950</v>
      </c>
      <c r="BO1364" s="269" t="s">
        <v>5951</v>
      </c>
      <c r="BP1364" s="269" t="s">
        <v>890</v>
      </c>
      <c r="BQ1364" s="269" t="s">
        <v>342</v>
      </c>
      <c r="BR1364" s="269" t="s">
        <v>891</v>
      </c>
      <c r="BS1364" s="269" t="s">
        <v>892</v>
      </c>
      <c r="BT1364" s="269" t="s">
        <v>890</v>
      </c>
      <c r="BU1364" s="269" t="s">
        <v>1706</v>
      </c>
      <c r="BV1364" s="269" t="s">
        <v>1707</v>
      </c>
    </row>
    <row r="1365" spans="59:74" x14ac:dyDescent="0.25">
      <c r="BG1365" s="84">
        <v>1253</v>
      </c>
      <c r="BH1365" s="269" t="s">
        <v>211</v>
      </c>
      <c r="BI1365" s="268" t="s">
        <v>5795</v>
      </c>
      <c r="BJ1365" s="257" t="s">
        <v>4</v>
      </c>
      <c r="BK1365" s="269" t="s">
        <v>30</v>
      </c>
      <c r="BL1365" s="269" t="s">
        <v>116</v>
      </c>
      <c r="BM1365" s="270" t="s">
        <v>5952</v>
      </c>
      <c r="BN1365" s="269" t="s">
        <v>5953</v>
      </c>
      <c r="BO1365" s="269" t="s">
        <v>5954</v>
      </c>
      <c r="BP1365" s="269" t="s">
        <v>890</v>
      </c>
      <c r="BQ1365" s="269" t="s">
        <v>342</v>
      </c>
      <c r="BR1365" s="269" t="s">
        <v>891</v>
      </c>
      <c r="BS1365" s="269" t="s">
        <v>892</v>
      </c>
      <c r="BT1365" s="269" t="s">
        <v>890</v>
      </c>
      <c r="BU1365" s="269" t="s">
        <v>1706</v>
      </c>
      <c r="BV1365" s="269" t="s">
        <v>1707</v>
      </c>
    </row>
    <row r="1366" spans="59:74" x14ac:dyDescent="0.25">
      <c r="BG1366" s="84">
        <v>1254</v>
      </c>
      <c r="BH1366" s="269" t="s">
        <v>211</v>
      </c>
      <c r="BI1366" s="268" t="s">
        <v>5795</v>
      </c>
      <c r="BJ1366" s="257" t="s">
        <v>4</v>
      </c>
      <c r="BK1366" s="269" t="s">
        <v>30</v>
      </c>
      <c r="BL1366" s="269" t="s">
        <v>116</v>
      </c>
      <c r="BM1366" s="270" t="s">
        <v>5955</v>
      </c>
      <c r="BN1366" s="269" t="s">
        <v>5956</v>
      </c>
      <c r="BO1366" s="269" t="s">
        <v>5957</v>
      </c>
      <c r="BP1366" s="269" t="s">
        <v>890</v>
      </c>
      <c r="BQ1366" s="269" t="s">
        <v>342</v>
      </c>
      <c r="BR1366" s="269" t="s">
        <v>891</v>
      </c>
      <c r="BS1366" s="269" t="s">
        <v>892</v>
      </c>
      <c r="BT1366" s="269" t="s">
        <v>890</v>
      </c>
      <c r="BU1366" s="269" t="s">
        <v>1706</v>
      </c>
      <c r="BV1366" s="269" t="s">
        <v>1707</v>
      </c>
    </row>
    <row r="1367" spans="59:74" x14ac:dyDescent="0.25">
      <c r="BG1367" s="84">
        <v>1255</v>
      </c>
      <c r="BH1367" s="269" t="s">
        <v>211</v>
      </c>
      <c r="BI1367" s="268" t="s">
        <v>5795</v>
      </c>
      <c r="BJ1367" s="257" t="s">
        <v>4</v>
      </c>
      <c r="BK1367" s="269" t="s">
        <v>30</v>
      </c>
      <c r="BL1367" s="269" t="s">
        <v>116</v>
      </c>
      <c r="BM1367" s="270" t="s">
        <v>5958</v>
      </c>
      <c r="BN1367" s="269" t="s">
        <v>5959</v>
      </c>
      <c r="BO1367" s="269" t="s">
        <v>5960</v>
      </c>
      <c r="BP1367" s="269" t="s">
        <v>890</v>
      </c>
      <c r="BQ1367" s="269" t="s">
        <v>342</v>
      </c>
      <c r="BR1367" s="269" t="s">
        <v>891</v>
      </c>
      <c r="BS1367" s="269" t="s">
        <v>892</v>
      </c>
      <c r="BT1367" s="269" t="s">
        <v>890</v>
      </c>
      <c r="BU1367" s="269" t="s">
        <v>1706</v>
      </c>
      <c r="BV1367" s="269" t="s">
        <v>1707</v>
      </c>
    </row>
    <row r="1368" spans="59:74" x14ac:dyDescent="0.25">
      <c r="BG1368" s="84">
        <v>1256</v>
      </c>
      <c r="BH1368" s="269" t="s">
        <v>211</v>
      </c>
      <c r="BI1368" s="268" t="s">
        <v>5795</v>
      </c>
      <c r="BJ1368" s="257" t="s">
        <v>4</v>
      </c>
      <c r="BK1368" s="269" t="s">
        <v>30</v>
      </c>
      <c r="BL1368" s="269" t="s">
        <v>116</v>
      </c>
      <c r="BM1368" s="270" t="s">
        <v>5961</v>
      </c>
      <c r="BN1368" s="269" t="s">
        <v>5962</v>
      </c>
      <c r="BO1368" s="269" t="s">
        <v>5963</v>
      </c>
      <c r="BP1368" s="269" t="s">
        <v>890</v>
      </c>
      <c r="BQ1368" s="269" t="s">
        <v>342</v>
      </c>
      <c r="BR1368" s="269" t="s">
        <v>891</v>
      </c>
      <c r="BS1368" s="269" t="s">
        <v>892</v>
      </c>
      <c r="BT1368" s="269" t="s">
        <v>890</v>
      </c>
      <c r="BU1368" s="269" t="s">
        <v>1706</v>
      </c>
      <c r="BV1368" s="269" t="s">
        <v>1707</v>
      </c>
    </row>
    <row r="1369" spans="59:74" x14ac:dyDescent="0.25">
      <c r="BG1369" s="84">
        <v>1257</v>
      </c>
      <c r="BH1369" s="269" t="s">
        <v>211</v>
      </c>
      <c r="BI1369" s="268" t="s">
        <v>5795</v>
      </c>
      <c r="BJ1369" s="257" t="s">
        <v>4</v>
      </c>
      <c r="BK1369" s="269" t="s">
        <v>30</v>
      </c>
      <c r="BL1369" s="269" t="s">
        <v>116</v>
      </c>
      <c r="BM1369" s="270" t="s">
        <v>5964</v>
      </c>
      <c r="BN1369" s="269" t="s">
        <v>5965</v>
      </c>
      <c r="BO1369" s="269" t="s">
        <v>5966</v>
      </c>
      <c r="BP1369" s="269" t="s">
        <v>890</v>
      </c>
      <c r="BQ1369" s="269" t="s">
        <v>342</v>
      </c>
      <c r="BR1369" s="269" t="s">
        <v>891</v>
      </c>
      <c r="BS1369" s="269" t="s">
        <v>892</v>
      </c>
      <c r="BT1369" s="269" t="s">
        <v>890</v>
      </c>
      <c r="BU1369" s="269" t="s">
        <v>1706</v>
      </c>
      <c r="BV1369" s="269" t="s">
        <v>1707</v>
      </c>
    </row>
    <row r="1370" spans="59:74" x14ac:dyDescent="0.25">
      <c r="BG1370" s="84">
        <v>1258</v>
      </c>
      <c r="BH1370" s="269" t="s">
        <v>211</v>
      </c>
      <c r="BI1370" s="268" t="s">
        <v>5795</v>
      </c>
      <c r="BJ1370" s="257" t="s">
        <v>4</v>
      </c>
      <c r="BK1370" s="269" t="s">
        <v>30</v>
      </c>
      <c r="BL1370" s="269" t="s">
        <v>116</v>
      </c>
      <c r="BM1370" s="270" t="s">
        <v>5967</v>
      </c>
      <c r="BN1370" s="269" t="s">
        <v>5968</v>
      </c>
      <c r="BO1370" s="269" t="s">
        <v>5969</v>
      </c>
      <c r="BP1370" s="269" t="s">
        <v>890</v>
      </c>
      <c r="BQ1370" s="269" t="s">
        <v>342</v>
      </c>
      <c r="BR1370" s="269" t="s">
        <v>891</v>
      </c>
      <c r="BS1370" s="269" t="s">
        <v>892</v>
      </c>
      <c r="BT1370" s="269" t="s">
        <v>890</v>
      </c>
      <c r="BU1370" s="269" t="s">
        <v>1706</v>
      </c>
      <c r="BV1370" s="269" t="s">
        <v>1707</v>
      </c>
    </row>
    <row r="1371" spans="59:74" x14ac:dyDescent="0.25">
      <c r="BG1371" s="84">
        <v>1259</v>
      </c>
      <c r="BH1371" s="269" t="s">
        <v>211</v>
      </c>
      <c r="BI1371" s="268" t="s">
        <v>5795</v>
      </c>
      <c r="BJ1371" s="257" t="s">
        <v>4</v>
      </c>
      <c r="BK1371" s="269" t="s">
        <v>30</v>
      </c>
      <c r="BL1371" s="269" t="s">
        <v>116</v>
      </c>
      <c r="BM1371" s="270" t="s">
        <v>5970</v>
      </c>
      <c r="BN1371" s="269" t="s">
        <v>5971</v>
      </c>
      <c r="BO1371" s="269" t="s">
        <v>5972</v>
      </c>
      <c r="BP1371" s="269" t="s">
        <v>890</v>
      </c>
      <c r="BQ1371" s="269" t="s">
        <v>342</v>
      </c>
      <c r="BR1371" s="269" t="s">
        <v>891</v>
      </c>
      <c r="BS1371" s="269" t="s">
        <v>892</v>
      </c>
      <c r="BT1371" s="269" t="s">
        <v>890</v>
      </c>
      <c r="BU1371" s="269" t="s">
        <v>1706</v>
      </c>
      <c r="BV1371" s="269" t="s">
        <v>1707</v>
      </c>
    </row>
    <row r="1372" spans="59:74" x14ac:dyDescent="0.25">
      <c r="BG1372" s="84">
        <v>1260</v>
      </c>
      <c r="BH1372" s="269" t="s">
        <v>211</v>
      </c>
      <c r="BI1372" s="268" t="s">
        <v>5795</v>
      </c>
      <c r="BJ1372" s="257" t="s">
        <v>4</v>
      </c>
      <c r="BK1372" s="269" t="s">
        <v>30</v>
      </c>
      <c r="BL1372" s="269" t="s">
        <v>116</v>
      </c>
      <c r="BM1372" s="270" t="s">
        <v>5973</v>
      </c>
      <c r="BN1372" s="269" t="s">
        <v>5974</v>
      </c>
      <c r="BO1372" s="269" t="s">
        <v>5975</v>
      </c>
      <c r="BP1372" s="269" t="s">
        <v>890</v>
      </c>
      <c r="BQ1372" s="269" t="s">
        <v>342</v>
      </c>
      <c r="BR1372" s="269" t="s">
        <v>891</v>
      </c>
      <c r="BS1372" s="269" t="s">
        <v>892</v>
      </c>
      <c r="BT1372" s="269" t="s">
        <v>890</v>
      </c>
      <c r="BU1372" s="269" t="s">
        <v>1706</v>
      </c>
      <c r="BV1372" s="269" t="s">
        <v>1707</v>
      </c>
    </row>
    <row r="1373" spans="59:74" x14ac:dyDescent="0.25">
      <c r="BG1373" s="84">
        <v>1261</v>
      </c>
      <c r="BH1373" s="269" t="s">
        <v>211</v>
      </c>
      <c r="BI1373" s="268" t="s">
        <v>5795</v>
      </c>
      <c r="BJ1373" s="257" t="s">
        <v>1</v>
      </c>
      <c r="BK1373" s="269" t="s">
        <v>21</v>
      </c>
      <c r="BL1373" s="269" t="s">
        <v>102</v>
      </c>
      <c r="BM1373" s="270" t="s">
        <v>5976</v>
      </c>
      <c r="BN1373" s="269" t="s">
        <v>5977</v>
      </c>
      <c r="BO1373" s="269" t="s">
        <v>5978</v>
      </c>
      <c r="BP1373" s="269" t="s">
        <v>893</v>
      </c>
      <c r="BQ1373" s="269" t="s">
        <v>385</v>
      </c>
      <c r="BR1373" s="269" t="s">
        <v>894</v>
      </c>
      <c r="BS1373" s="269" t="s">
        <v>895</v>
      </c>
      <c r="BT1373" s="269" t="s">
        <v>893</v>
      </c>
      <c r="BU1373" s="269" t="s">
        <v>1708</v>
      </c>
      <c r="BV1373" s="269" t="s">
        <v>1709</v>
      </c>
    </row>
    <row r="1374" spans="59:74" x14ac:dyDescent="0.25">
      <c r="BG1374" s="84">
        <v>1262</v>
      </c>
      <c r="BH1374" s="269" t="s">
        <v>211</v>
      </c>
      <c r="BI1374" s="268" t="s">
        <v>5795</v>
      </c>
      <c r="BJ1374" s="257" t="s">
        <v>1</v>
      </c>
      <c r="BK1374" s="269" t="s">
        <v>21</v>
      </c>
      <c r="BL1374" s="269" t="s">
        <v>102</v>
      </c>
      <c r="BM1374" s="270" t="s">
        <v>5979</v>
      </c>
      <c r="BN1374" s="269" t="s">
        <v>5980</v>
      </c>
      <c r="BO1374" s="269" t="s">
        <v>5981</v>
      </c>
      <c r="BP1374" s="269" t="s">
        <v>893</v>
      </c>
      <c r="BQ1374" s="269" t="s">
        <v>385</v>
      </c>
      <c r="BR1374" s="269" t="s">
        <v>894</v>
      </c>
      <c r="BS1374" s="269" t="s">
        <v>895</v>
      </c>
      <c r="BT1374" s="269" t="s">
        <v>893</v>
      </c>
      <c r="BU1374" s="269" t="s">
        <v>1708</v>
      </c>
      <c r="BV1374" s="269" t="s">
        <v>1709</v>
      </c>
    </row>
    <row r="1375" spans="59:74" x14ac:dyDescent="0.25">
      <c r="BG1375" s="84">
        <v>1263</v>
      </c>
      <c r="BH1375" s="269" t="s">
        <v>211</v>
      </c>
      <c r="BI1375" s="268" t="s">
        <v>5795</v>
      </c>
      <c r="BJ1375" s="257" t="s">
        <v>1</v>
      </c>
      <c r="BK1375" s="269" t="s">
        <v>21</v>
      </c>
      <c r="BL1375" s="269" t="s">
        <v>102</v>
      </c>
      <c r="BM1375" s="270" t="s">
        <v>5982</v>
      </c>
      <c r="BN1375" s="269" t="s">
        <v>5983</v>
      </c>
      <c r="BO1375" s="269" t="s">
        <v>5984</v>
      </c>
      <c r="BP1375" s="269" t="s">
        <v>893</v>
      </c>
      <c r="BQ1375" s="269" t="s">
        <v>385</v>
      </c>
      <c r="BR1375" s="269" t="s">
        <v>894</v>
      </c>
      <c r="BS1375" s="269" t="s">
        <v>895</v>
      </c>
      <c r="BT1375" s="269" t="s">
        <v>893</v>
      </c>
      <c r="BU1375" s="269" t="s">
        <v>1708</v>
      </c>
      <c r="BV1375" s="269" t="s">
        <v>1709</v>
      </c>
    </row>
    <row r="1376" spans="59:74" x14ac:dyDescent="0.25">
      <c r="BG1376" s="84">
        <v>1264</v>
      </c>
      <c r="BH1376" s="269" t="s">
        <v>211</v>
      </c>
      <c r="BI1376" s="268" t="s">
        <v>5795</v>
      </c>
      <c r="BJ1376" s="257" t="s">
        <v>1</v>
      </c>
      <c r="BK1376" s="269" t="s">
        <v>21</v>
      </c>
      <c r="BL1376" s="269" t="s">
        <v>102</v>
      </c>
      <c r="BM1376" s="270" t="s">
        <v>5985</v>
      </c>
      <c r="BN1376" s="269" t="s">
        <v>5986</v>
      </c>
      <c r="BO1376" s="269" t="s">
        <v>5987</v>
      </c>
      <c r="BP1376" s="269" t="s">
        <v>893</v>
      </c>
      <c r="BQ1376" s="269" t="s">
        <v>385</v>
      </c>
      <c r="BR1376" s="269" t="s">
        <v>894</v>
      </c>
      <c r="BS1376" s="269" t="s">
        <v>895</v>
      </c>
      <c r="BT1376" s="269" t="s">
        <v>893</v>
      </c>
      <c r="BU1376" s="269" t="s">
        <v>1708</v>
      </c>
      <c r="BV1376" s="269" t="s">
        <v>1709</v>
      </c>
    </row>
    <row r="1377" spans="59:74" x14ac:dyDescent="0.25">
      <c r="BG1377" s="84">
        <v>1265</v>
      </c>
      <c r="BH1377" s="269" t="s">
        <v>211</v>
      </c>
      <c r="BI1377" s="268" t="s">
        <v>5795</v>
      </c>
      <c r="BJ1377" s="257" t="s">
        <v>1</v>
      </c>
      <c r="BK1377" s="269" t="s">
        <v>21</v>
      </c>
      <c r="BL1377" s="269" t="s">
        <v>102</v>
      </c>
      <c r="BM1377" s="270" t="s">
        <v>5988</v>
      </c>
      <c r="BN1377" s="269" t="s">
        <v>5989</v>
      </c>
      <c r="BO1377" s="269" t="s">
        <v>5990</v>
      </c>
      <c r="BP1377" s="269" t="s">
        <v>893</v>
      </c>
      <c r="BQ1377" s="269" t="s">
        <v>385</v>
      </c>
      <c r="BR1377" s="269" t="s">
        <v>894</v>
      </c>
      <c r="BS1377" s="269" t="s">
        <v>895</v>
      </c>
      <c r="BT1377" s="269" t="s">
        <v>893</v>
      </c>
      <c r="BU1377" s="269" t="s">
        <v>1708</v>
      </c>
      <c r="BV1377" s="269" t="s">
        <v>1709</v>
      </c>
    </row>
    <row r="1378" spans="59:74" x14ac:dyDescent="0.25">
      <c r="BG1378" s="84">
        <v>1266</v>
      </c>
      <c r="BH1378" s="269" t="s">
        <v>211</v>
      </c>
      <c r="BI1378" s="268" t="s">
        <v>5795</v>
      </c>
      <c r="BJ1378" s="257" t="s">
        <v>1</v>
      </c>
      <c r="BK1378" s="269" t="s">
        <v>21</v>
      </c>
      <c r="BL1378" s="269" t="s">
        <v>102</v>
      </c>
      <c r="BM1378" s="270" t="s">
        <v>5991</v>
      </c>
      <c r="BN1378" s="269" t="s">
        <v>5992</v>
      </c>
      <c r="BO1378" s="269" t="s">
        <v>5993</v>
      </c>
      <c r="BP1378" s="269" t="s">
        <v>893</v>
      </c>
      <c r="BQ1378" s="269" t="s">
        <v>385</v>
      </c>
      <c r="BR1378" s="269" t="s">
        <v>894</v>
      </c>
      <c r="BS1378" s="269" t="s">
        <v>895</v>
      </c>
      <c r="BT1378" s="269" t="s">
        <v>893</v>
      </c>
      <c r="BU1378" s="269" t="s">
        <v>1708</v>
      </c>
      <c r="BV1378" s="269" t="s">
        <v>1709</v>
      </c>
    </row>
    <row r="1379" spans="59:74" x14ac:dyDescent="0.25">
      <c r="BG1379" s="84">
        <v>1267</v>
      </c>
      <c r="BH1379" s="269" t="s">
        <v>211</v>
      </c>
      <c r="BI1379" s="268" t="s">
        <v>5795</v>
      </c>
      <c r="BJ1379" s="257" t="s">
        <v>1</v>
      </c>
      <c r="BK1379" s="269" t="s">
        <v>21</v>
      </c>
      <c r="BL1379" s="269" t="s">
        <v>102</v>
      </c>
      <c r="BM1379" s="270" t="s">
        <v>5994</v>
      </c>
      <c r="BN1379" s="269" t="s">
        <v>5995</v>
      </c>
      <c r="BO1379" s="269" t="s">
        <v>5996</v>
      </c>
      <c r="BP1379" s="269" t="s">
        <v>893</v>
      </c>
      <c r="BQ1379" s="269" t="s">
        <v>385</v>
      </c>
      <c r="BR1379" s="269" t="s">
        <v>894</v>
      </c>
      <c r="BS1379" s="269" t="s">
        <v>895</v>
      </c>
      <c r="BT1379" s="269" t="s">
        <v>893</v>
      </c>
      <c r="BU1379" s="269" t="s">
        <v>1708</v>
      </c>
      <c r="BV1379" s="269" t="s">
        <v>1709</v>
      </c>
    </row>
    <row r="1380" spans="59:74" x14ac:dyDescent="0.25">
      <c r="BG1380" s="84">
        <v>1268</v>
      </c>
      <c r="BH1380" s="269" t="s">
        <v>211</v>
      </c>
      <c r="BI1380" s="268" t="s">
        <v>5795</v>
      </c>
      <c r="BJ1380" s="257" t="s">
        <v>1</v>
      </c>
      <c r="BK1380" s="269" t="s">
        <v>21</v>
      </c>
      <c r="BL1380" s="269" t="s">
        <v>102</v>
      </c>
      <c r="BM1380" s="270" t="s">
        <v>5997</v>
      </c>
      <c r="BN1380" s="269" t="s">
        <v>5998</v>
      </c>
      <c r="BO1380" s="269" t="s">
        <v>5999</v>
      </c>
      <c r="BP1380" s="269" t="s">
        <v>893</v>
      </c>
      <c r="BQ1380" s="269" t="s">
        <v>385</v>
      </c>
      <c r="BR1380" s="269" t="s">
        <v>894</v>
      </c>
      <c r="BS1380" s="269" t="s">
        <v>895</v>
      </c>
      <c r="BT1380" s="269" t="s">
        <v>893</v>
      </c>
      <c r="BU1380" s="269" t="s">
        <v>1708</v>
      </c>
      <c r="BV1380" s="269" t="s">
        <v>1709</v>
      </c>
    </row>
    <row r="1381" spans="59:74" x14ac:dyDescent="0.25">
      <c r="BG1381" s="84">
        <v>1269</v>
      </c>
      <c r="BH1381" s="269" t="s">
        <v>211</v>
      </c>
      <c r="BI1381" s="268" t="s">
        <v>5795</v>
      </c>
      <c r="BJ1381" s="257" t="s">
        <v>1</v>
      </c>
      <c r="BK1381" s="269" t="s">
        <v>21</v>
      </c>
      <c r="BL1381" s="269" t="s">
        <v>102</v>
      </c>
      <c r="BM1381" s="270" t="s">
        <v>6000</v>
      </c>
      <c r="BN1381" s="269" t="s">
        <v>6001</v>
      </c>
      <c r="BO1381" s="269" t="s">
        <v>6002</v>
      </c>
      <c r="BP1381" s="269" t="s">
        <v>893</v>
      </c>
      <c r="BQ1381" s="269" t="s">
        <v>385</v>
      </c>
      <c r="BR1381" s="269" t="s">
        <v>894</v>
      </c>
      <c r="BS1381" s="269" t="s">
        <v>895</v>
      </c>
      <c r="BT1381" s="269" t="s">
        <v>893</v>
      </c>
      <c r="BU1381" s="269" t="s">
        <v>1708</v>
      </c>
      <c r="BV1381" s="269" t="s">
        <v>1709</v>
      </c>
    </row>
    <row r="1382" spans="59:74" x14ac:dyDescent="0.25">
      <c r="BG1382" s="84">
        <v>1270</v>
      </c>
      <c r="BH1382" s="269" t="s">
        <v>211</v>
      </c>
      <c r="BI1382" s="268" t="s">
        <v>5795</v>
      </c>
      <c r="BJ1382" s="257" t="s">
        <v>1</v>
      </c>
      <c r="BK1382" s="269" t="s">
        <v>21</v>
      </c>
      <c r="BL1382" s="269" t="s">
        <v>102</v>
      </c>
      <c r="BM1382" s="270" t="s">
        <v>6003</v>
      </c>
      <c r="BN1382" s="269" t="s">
        <v>6004</v>
      </c>
      <c r="BO1382" s="269" t="s">
        <v>6005</v>
      </c>
      <c r="BP1382" s="269" t="s">
        <v>893</v>
      </c>
      <c r="BQ1382" s="269" t="s">
        <v>385</v>
      </c>
      <c r="BR1382" s="269" t="s">
        <v>894</v>
      </c>
      <c r="BS1382" s="269" t="s">
        <v>895</v>
      </c>
      <c r="BT1382" s="269" t="s">
        <v>893</v>
      </c>
      <c r="BU1382" s="269" t="s">
        <v>1708</v>
      </c>
      <c r="BV1382" s="269" t="s">
        <v>1709</v>
      </c>
    </row>
    <row r="1383" spans="59:74" x14ac:dyDescent="0.25">
      <c r="BG1383" s="84">
        <v>1271</v>
      </c>
      <c r="BH1383" s="269" t="s">
        <v>211</v>
      </c>
      <c r="BI1383" s="268" t="s">
        <v>5795</v>
      </c>
      <c r="BJ1383" s="257" t="s">
        <v>4</v>
      </c>
      <c r="BK1383" s="269" t="s">
        <v>21</v>
      </c>
      <c r="BL1383" s="269" t="s">
        <v>102</v>
      </c>
      <c r="BM1383" s="270" t="s">
        <v>6006</v>
      </c>
      <c r="BN1383" s="269" t="s">
        <v>6007</v>
      </c>
      <c r="BO1383" s="269" t="s">
        <v>6008</v>
      </c>
      <c r="BP1383" s="269" t="s">
        <v>893</v>
      </c>
      <c r="BQ1383" s="269" t="s">
        <v>385</v>
      </c>
      <c r="BR1383" s="269" t="s">
        <v>894</v>
      </c>
      <c r="BS1383" s="269" t="s">
        <v>895</v>
      </c>
      <c r="BT1383" s="269" t="s">
        <v>893</v>
      </c>
      <c r="BU1383" s="269" t="s">
        <v>1708</v>
      </c>
      <c r="BV1383" s="269" t="s">
        <v>1709</v>
      </c>
    </row>
    <row r="1384" spans="59:74" x14ac:dyDescent="0.25">
      <c r="BG1384" s="84">
        <v>1272</v>
      </c>
      <c r="BH1384" s="269" t="s">
        <v>211</v>
      </c>
      <c r="BI1384" s="268" t="s">
        <v>5795</v>
      </c>
      <c r="BJ1384" s="257" t="s">
        <v>4</v>
      </c>
      <c r="BK1384" s="269" t="s">
        <v>21</v>
      </c>
      <c r="BL1384" s="269" t="s">
        <v>102</v>
      </c>
      <c r="BM1384" s="270" t="s">
        <v>6009</v>
      </c>
      <c r="BN1384" s="269" t="s">
        <v>6010</v>
      </c>
      <c r="BO1384" s="269" t="s">
        <v>6011</v>
      </c>
      <c r="BP1384" s="269" t="s">
        <v>893</v>
      </c>
      <c r="BQ1384" s="269" t="s">
        <v>385</v>
      </c>
      <c r="BR1384" s="269" t="s">
        <v>894</v>
      </c>
      <c r="BS1384" s="269" t="s">
        <v>895</v>
      </c>
      <c r="BT1384" s="269" t="s">
        <v>893</v>
      </c>
      <c r="BU1384" s="269" t="s">
        <v>1708</v>
      </c>
      <c r="BV1384" s="269" t="s">
        <v>1709</v>
      </c>
    </row>
    <row r="1385" spans="59:74" x14ac:dyDescent="0.25">
      <c r="BG1385" s="84">
        <v>1273</v>
      </c>
      <c r="BH1385" s="269" t="s">
        <v>211</v>
      </c>
      <c r="BI1385" s="268" t="s">
        <v>5795</v>
      </c>
      <c r="BJ1385" s="257" t="s">
        <v>4</v>
      </c>
      <c r="BK1385" s="269" t="s">
        <v>21</v>
      </c>
      <c r="BL1385" s="269" t="s">
        <v>102</v>
      </c>
      <c r="BM1385" s="270" t="s">
        <v>6012</v>
      </c>
      <c r="BN1385" s="269" t="s">
        <v>6013</v>
      </c>
      <c r="BO1385" s="269" t="s">
        <v>6014</v>
      </c>
      <c r="BP1385" s="269" t="s">
        <v>893</v>
      </c>
      <c r="BQ1385" s="269" t="s">
        <v>385</v>
      </c>
      <c r="BR1385" s="269" t="s">
        <v>894</v>
      </c>
      <c r="BS1385" s="269" t="s">
        <v>895</v>
      </c>
      <c r="BT1385" s="269" t="s">
        <v>893</v>
      </c>
      <c r="BU1385" s="269" t="s">
        <v>1708</v>
      </c>
      <c r="BV1385" s="269" t="s">
        <v>1709</v>
      </c>
    </row>
    <row r="1386" spans="59:74" x14ac:dyDescent="0.25">
      <c r="BG1386" s="84">
        <v>1274</v>
      </c>
      <c r="BH1386" s="269" t="s">
        <v>211</v>
      </c>
      <c r="BI1386" s="268" t="s">
        <v>5795</v>
      </c>
      <c r="BJ1386" s="257" t="s">
        <v>4</v>
      </c>
      <c r="BK1386" s="269" t="s">
        <v>21</v>
      </c>
      <c r="BL1386" s="269" t="s">
        <v>102</v>
      </c>
      <c r="BM1386" s="270" t="s">
        <v>6015</v>
      </c>
      <c r="BN1386" s="269" t="s">
        <v>6016</v>
      </c>
      <c r="BO1386" s="269" t="s">
        <v>6017</v>
      </c>
      <c r="BP1386" s="269" t="s">
        <v>893</v>
      </c>
      <c r="BQ1386" s="269" t="s">
        <v>385</v>
      </c>
      <c r="BR1386" s="269" t="s">
        <v>894</v>
      </c>
      <c r="BS1386" s="269" t="s">
        <v>895</v>
      </c>
      <c r="BT1386" s="269" t="s">
        <v>893</v>
      </c>
      <c r="BU1386" s="269" t="s">
        <v>1708</v>
      </c>
      <c r="BV1386" s="269" t="s">
        <v>1709</v>
      </c>
    </row>
    <row r="1387" spans="59:74" x14ac:dyDescent="0.25">
      <c r="BG1387" s="84">
        <v>1275</v>
      </c>
      <c r="BH1387" s="269" t="s">
        <v>211</v>
      </c>
      <c r="BI1387" s="268" t="s">
        <v>5795</v>
      </c>
      <c r="BJ1387" s="257" t="s">
        <v>4</v>
      </c>
      <c r="BK1387" s="269" t="s">
        <v>21</v>
      </c>
      <c r="BL1387" s="269" t="s">
        <v>102</v>
      </c>
      <c r="BM1387" s="270" t="s">
        <v>6018</v>
      </c>
      <c r="BN1387" s="269" t="s">
        <v>6019</v>
      </c>
      <c r="BO1387" s="269" t="s">
        <v>6020</v>
      </c>
      <c r="BP1387" s="269" t="s">
        <v>893</v>
      </c>
      <c r="BQ1387" s="269" t="s">
        <v>385</v>
      </c>
      <c r="BR1387" s="269" t="s">
        <v>894</v>
      </c>
      <c r="BS1387" s="269" t="s">
        <v>895</v>
      </c>
      <c r="BT1387" s="269" t="s">
        <v>893</v>
      </c>
      <c r="BU1387" s="269" t="s">
        <v>1708</v>
      </c>
      <c r="BV1387" s="269" t="s">
        <v>1709</v>
      </c>
    </row>
    <row r="1388" spans="59:74" x14ac:dyDescent="0.25">
      <c r="BG1388" s="84">
        <v>1276</v>
      </c>
      <c r="BH1388" s="269" t="s">
        <v>211</v>
      </c>
      <c r="BI1388" s="268" t="s">
        <v>5795</v>
      </c>
      <c r="BJ1388" s="257" t="s">
        <v>4</v>
      </c>
      <c r="BK1388" s="269" t="s">
        <v>21</v>
      </c>
      <c r="BL1388" s="269" t="s">
        <v>102</v>
      </c>
      <c r="BM1388" s="270" t="s">
        <v>6021</v>
      </c>
      <c r="BN1388" s="269" t="s">
        <v>6022</v>
      </c>
      <c r="BO1388" s="269" t="s">
        <v>6023</v>
      </c>
      <c r="BP1388" s="269" t="s">
        <v>893</v>
      </c>
      <c r="BQ1388" s="269" t="s">
        <v>385</v>
      </c>
      <c r="BR1388" s="269" t="s">
        <v>894</v>
      </c>
      <c r="BS1388" s="269" t="s">
        <v>895</v>
      </c>
      <c r="BT1388" s="269" t="s">
        <v>893</v>
      </c>
      <c r="BU1388" s="269" t="s">
        <v>1708</v>
      </c>
      <c r="BV1388" s="269" t="s">
        <v>1709</v>
      </c>
    </row>
    <row r="1389" spans="59:74" x14ac:dyDescent="0.25">
      <c r="BG1389" s="84">
        <v>1277</v>
      </c>
      <c r="BH1389" s="269" t="s">
        <v>211</v>
      </c>
      <c r="BI1389" s="268" t="s">
        <v>5795</v>
      </c>
      <c r="BJ1389" s="257" t="s">
        <v>4</v>
      </c>
      <c r="BK1389" s="269" t="s">
        <v>21</v>
      </c>
      <c r="BL1389" s="269" t="s">
        <v>102</v>
      </c>
      <c r="BM1389" s="270" t="s">
        <v>6024</v>
      </c>
      <c r="BN1389" s="269" t="s">
        <v>6025</v>
      </c>
      <c r="BO1389" s="269" t="s">
        <v>6026</v>
      </c>
      <c r="BP1389" s="269" t="s">
        <v>893</v>
      </c>
      <c r="BQ1389" s="269" t="s">
        <v>385</v>
      </c>
      <c r="BR1389" s="269" t="s">
        <v>894</v>
      </c>
      <c r="BS1389" s="269" t="s">
        <v>895</v>
      </c>
      <c r="BT1389" s="269" t="s">
        <v>893</v>
      </c>
      <c r="BU1389" s="269" t="s">
        <v>1708</v>
      </c>
      <c r="BV1389" s="269" t="s">
        <v>1709</v>
      </c>
    </row>
    <row r="1390" spans="59:74" x14ac:dyDescent="0.25">
      <c r="BG1390" s="84">
        <v>1278</v>
      </c>
      <c r="BH1390" s="269" t="s">
        <v>211</v>
      </c>
      <c r="BI1390" s="268" t="s">
        <v>5795</v>
      </c>
      <c r="BJ1390" s="257" t="s">
        <v>4</v>
      </c>
      <c r="BK1390" s="269" t="s">
        <v>21</v>
      </c>
      <c r="BL1390" s="269" t="s">
        <v>102</v>
      </c>
      <c r="BM1390" s="270" t="s">
        <v>6027</v>
      </c>
      <c r="BN1390" s="269" t="s">
        <v>6028</v>
      </c>
      <c r="BO1390" s="269" t="s">
        <v>6029</v>
      </c>
      <c r="BP1390" s="269" t="s">
        <v>893</v>
      </c>
      <c r="BQ1390" s="269" t="s">
        <v>385</v>
      </c>
      <c r="BR1390" s="269" t="s">
        <v>894</v>
      </c>
      <c r="BS1390" s="269" t="s">
        <v>895</v>
      </c>
      <c r="BT1390" s="269" t="s">
        <v>893</v>
      </c>
      <c r="BU1390" s="269" t="s">
        <v>1708</v>
      </c>
      <c r="BV1390" s="269" t="s">
        <v>1709</v>
      </c>
    </row>
    <row r="1391" spans="59:74" x14ac:dyDescent="0.25">
      <c r="BG1391" s="84">
        <v>1279</v>
      </c>
      <c r="BH1391" s="269" t="s">
        <v>211</v>
      </c>
      <c r="BI1391" s="268" t="s">
        <v>5795</v>
      </c>
      <c r="BJ1391" s="257" t="s">
        <v>4</v>
      </c>
      <c r="BK1391" s="269" t="s">
        <v>21</v>
      </c>
      <c r="BL1391" s="269" t="s">
        <v>102</v>
      </c>
      <c r="BM1391" s="270" t="s">
        <v>6030</v>
      </c>
      <c r="BN1391" s="269" t="s">
        <v>6031</v>
      </c>
      <c r="BO1391" s="269" t="s">
        <v>6032</v>
      </c>
      <c r="BP1391" s="269" t="s">
        <v>893</v>
      </c>
      <c r="BQ1391" s="269" t="s">
        <v>385</v>
      </c>
      <c r="BR1391" s="269" t="s">
        <v>894</v>
      </c>
      <c r="BS1391" s="269" t="s">
        <v>895</v>
      </c>
      <c r="BT1391" s="269" t="s">
        <v>893</v>
      </c>
      <c r="BU1391" s="269" t="s">
        <v>1708</v>
      </c>
      <c r="BV1391" s="269" t="s">
        <v>1709</v>
      </c>
    </row>
    <row r="1392" spans="59:74" x14ac:dyDescent="0.25">
      <c r="BG1392" s="84">
        <v>1280</v>
      </c>
      <c r="BH1392" s="269" t="s">
        <v>211</v>
      </c>
      <c r="BI1392" s="268" t="s">
        <v>5795</v>
      </c>
      <c r="BJ1392" s="257" t="s">
        <v>4</v>
      </c>
      <c r="BK1392" s="269" t="s">
        <v>21</v>
      </c>
      <c r="BL1392" s="269" t="s">
        <v>102</v>
      </c>
      <c r="BM1392" s="270" t="s">
        <v>6033</v>
      </c>
      <c r="BN1392" s="269" t="s">
        <v>6034</v>
      </c>
      <c r="BO1392" s="269" t="s">
        <v>6035</v>
      </c>
      <c r="BP1392" s="269" t="s">
        <v>893</v>
      </c>
      <c r="BQ1392" s="269" t="s">
        <v>385</v>
      </c>
      <c r="BR1392" s="269" t="s">
        <v>894</v>
      </c>
      <c r="BS1392" s="269" t="s">
        <v>895</v>
      </c>
      <c r="BT1392" s="269" t="s">
        <v>893</v>
      </c>
      <c r="BU1392" s="269" t="s">
        <v>1708</v>
      </c>
      <c r="BV1392" s="269" t="s">
        <v>1709</v>
      </c>
    </row>
    <row r="1393" spans="59:74" x14ac:dyDescent="0.25">
      <c r="BG1393" s="84">
        <v>1281</v>
      </c>
      <c r="BH1393" s="269" t="s">
        <v>211</v>
      </c>
      <c r="BI1393" s="268" t="s">
        <v>5795</v>
      </c>
      <c r="BJ1393" s="257" t="s">
        <v>1</v>
      </c>
      <c r="BK1393" s="269" t="s">
        <v>22</v>
      </c>
      <c r="BL1393" s="269" t="s">
        <v>102</v>
      </c>
      <c r="BM1393" s="270" t="s">
        <v>6036</v>
      </c>
      <c r="BN1393" s="269" t="s">
        <v>6037</v>
      </c>
      <c r="BO1393" s="269" t="s">
        <v>6038</v>
      </c>
      <c r="BP1393" s="269" t="s">
        <v>896</v>
      </c>
      <c r="BQ1393" s="269" t="s">
        <v>428</v>
      </c>
      <c r="BR1393" s="269" t="s">
        <v>897</v>
      </c>
      <c r="BS1393" s="269" t="s">
        <v>898</v>
      </c>
      <c r="BT1393" s="269" t="s">
        <v>896</v>
      </c>
      <c r="BU1393" s="269" t="s">
        <v>1710</v>
      </c>
      <c r="BV1393" s="269" t="s">
        <v>1711</v>
      </c>
    </row>
    <row r="1394" spans="59:74" x14ac:dyDescent="0.25">
      <c r="BG1394" s="84">
        <v>1282</v>
      </c>
      <c r="BH1394" s="269" t="s">
        <v>211</v>
      </c>
      <c r="BI1394" s="268" t="s">
        <v>5795</v>
      </c>
      <c r="BJ1394" s="257" t="s">
        <v>1</v>
      </c>
      <c r="BK1394" s="269" t="s">
        <v>22</v>
      </c>
      <c r="BL1394" s="269" t="s">
        <v>102</v>
      </c>
      <c r="BM1394" s="270" t="s">
        <v>6039</v>
      </c>
      <c r="BN1394" s="269" t="s">
        <v>6040</v>
      </c>
      <c r="BO1394" s="269" t="s">
        <v>6041</v>
      </c>
      <c r="BP1394" s="269" t="s">
        <v>896</v>
      </c>
      <c r="BQ1394" s="269" t="s">
        <v>428</v>
      </c>
      <c r="BR1394" s="269" t="s">
        <v>897</v>
      </c>
      <c r="BS1394" s="269" t="s">
        <v>898</v>
      </c>
      <c r="BT1394" s="269" t="s">
        <v>896</v>
      </c>
      <c r="BU1394" s="269" t="s">
        <v>1710</v>
      </c>
      <c r="BV1394" s="269" t="s">
        <v>1711</v>
      </c>
    </row>
    <row r="1395" spans="59:74" x14ac:dyDescent="0.25">
      <c r="BG1395" s="84">
        <v>1283</v>
      </c>
      <c r="BH1395" s="269" t="s">
        <v>211</v>
      </c>
      <c r="BI1395" s="268" t="s">
        <v>5795</v>
      </c>
      <c r="BJ1395" s="257" t="s">
        <v>1</v>
      </c>
      <c r="BK1395" s="269" t="s">
        <v>22</v>
      </c>
      <c r="BL1395" s="269" t="s">
        <v>102</v>
      </c>
      <c r="BM1395" s="270" t="s">
        <v>6042</v>
      </c>
      <c r="BN1395" s="269" t="s">
        <v>6043</v>
      </c>
      <c r="BO1395" s="269" t="s">
        <v>6044</v>
      </c>
      <c r="BP1395" s="269" t="s">
        <v>896</v>
      </c>
      <c r="BQ1395" s="269" t="s">
        <v>428</v>
      </c>
      <c r="BR1395" s="269" t="s">
        <v>897</v>
      </c>
      <c r="BS1395" s="269" t="s">
        <v>898</v>
      </c>
      <c r="BT1395" s="269" t="s">
        <v>896</v>
      </c>
      <c r="BU1395" s="269" t="s">
        <v>1710</v>
      </c>
      <c r="BV1395" s="269" t="s">
        <v>1711</v>
      </c>
    </row>
    <row r="1396" spans="59:74" x14ac:dyDescent="0.25">
      <c r="BG1396" s="84">
        <v>1284</v>
      </c>
      <c r="BH1396" s="269" t="s">
        <v>211</v>
      </c>
      <c r="BI1396" s="268" t="s">
        <v>5795</v>
      </c>
      <c r="BJ1396" s="257" t="s">
        <v>1</v>
      </c>
      <c r="BK1396" s="269" t="s">
        <v>22</v>
      </c>
      <c r="BL1396" s="269" t="s">
        <v>102</v>
      </c>
      <c r="BM1396" s="270" t="s">
        <v>6045</v>
      </c>
      <c r="BN1396" s="269" t="s">
        <v>6046</v>
      </c>
      <c r="BO1396" s="269" t="s">
        <v>6047</v>
      </c>
      <c r="BP1396" s="269" t="s">
        <v>896</v>
      </c>
      <c r="BQ1396" s="269" t="s">
        <v>428</v>
      </c>
      <c r="BR1396" s="269" t="s">
        <v>897</v>
      </c>
      <c r="BS1396" s="269" t="s">
        <v>898</v>
      </c>
      <c r="BT1396" s="269" t="s">
        <v>896</v>
      </c>
      <c r="BU1396" s="269" t="s">
        <v>1710</v>
      </c>
      <c r="BV1396" s="269" t="s">
        <v>1711</v>
      </c>
    </row>
    <row r="1397" spans="59:74" x14ac:dyDescent="0.25">
      <c r="BG1397" s="84">
        <v>1285</v>
      </c>
      <c r="BH1397" s="269" t="s">
        <v>211</v>
      </c>
      <c r="BI1397" s="268" t="s">
        <v>5795</v>
      </c>
      <c r="BJ1397" s="257" t="s">
        <v>1</v>
      </c>
      <c r="BK1397" s="269" t="s">
        <v>22</v>
      </c>
      <c r="BL1397" s="269" t="s">
        <v>102</v>
      </c>
      <c r="BM1397" s="270" t="s">
        <v>6048</v>
      </c>
      <c r="BN1397" s="269" t="s">
        <v>6049</v>
      </c>
      <c r="BO1397" s="269" t="s">
        <v>6050</v>
      </c>
      <c r="BP1397" s="269" t="s">
        <v>896</v>
      </c>
      <c r="BQ1397" s="269" t="s">
        <v>428</v>
      </c>
      <c r="BR1397" s="269" t="s">
        <v>897</v>
      </c>
      <c r="BS1397" s="269" t="s">
        <v>898</v>
      </c>
      <c r="BT1397" s="269" t="s">
        <v>896</v>
      </c>
      <c r="BU1397" s="269" t="s">
        <v>1710</v>
      </c>
      <c r="BV1397" s="269" t="s">
        <v>1711</v>
      </c>
    </row>
    <row r="1398" spans="59:74" x14ac:dyDescent="0.25">
      <c r="BG1398" s="84">
        <v>1286</v>
      </c>
      <c r="BH1398" s="269" t="s">
        <v>211</v>
      </c>
      <c r="BI1398" s="268" t="s">
        <v>5795</v>
      </c>
      <c r="BJ1398" s="257" t="s">
        <v>1</v>
      </c>
      <c r="BK1398" s="269" t="s">
        <v>22</v>
      </c>
      <c r="BL1398" s="269" t="s">
        <v>102</v>
      </c>
      <c r="BM1398" s="270" t="s">
        <v>6051</v>
      </c>
      <c r="BN1398" s="269" t="s">
        <v>6052</v>
      </c>
      <c r="BO1398" s="269" t="s">
        <v>6053</v>
      </c>
      <c r="BP1398" s="269" t="s">
        <v>896</v>
      </c>
      <c r="BQ1398" s="269" t="s">
        <v>428</v>
      </c>
      <c r="BR1398" s="269" t="s">
        <v>897</v>
      </c>
      <c r="BS1398" s="269" t="s">
        <v>898</v>
      </c>
      <c r="BT1398" s="269" t="s">
        <v>896</v>
      </c>
      <c r="BU1398" s="269" t="s">
        <v>1710</v>
      </c>
      <c r="BV1398" s="269" t="s">
        <v>1711</v>
      </c>
    </row>
    <row r="1399" spans="59:74" x14ac:dyDescent="0.25">
      <c r="BG1399" s="84">
        <v>1287</v>
      </c>
      <c r="BH1399" s="269" t="s">
        <v>211</v>
      </c>
      <c r="BI1399" s="268" t="s">
        <v>5795</v>
      </c>
      <c r="BJ1399" s="257" t="s">
        <v>1</v>
      </c>
      <c r="BK1399" s="269" t="s">
        <v>22</v>
      </c>
      <c r="BL1399" s="269" t="s">
        <v>102</v>
      </c>
      <c r="BM1399" s="270" t="s">
        <v>6054</v>
      </c>
      <c r="BN1399" s="269" t="s">
        <v>6055</v>
      </c>
      <c r="BO1399" s="269" t="s">
        <v>6056</v>
      </c>
      <c r="BP1399" s="269" t="s">
        <v>896</v>
      </c>
      <c r="BQ1399" s="269" t="s">
        <v>428</v>
      </c>
      <c r="BR1399" s="269" t="s">
        <v>897</v>
      </c>
      <c r="BS1399" s="269" t="s">
        <v>898</v>
      </c>
      <c r="BT1399" s="269" t="s">
        <v>896</v>
      </c>
      <c r="BU1399" s="269" t="s">
        <v>1710</v>
      </c>
      <c r="BV1399" s="269" t="s">
        <v>1711</v>
      </c>
    </row>
    <row r="1400" spans="59:74" x14ac:dyDescent="0.25">
      <c r="BG1400" s="84">
        <v>1288</v>
      </c>
      <c r="BH1400" s="269" t="s">
        <v>211</v>
      </c>
      <c r="BI1400" s="268" t="s">
        <v>5795</v>
      </c>
      <c r="BJ1400" s="257" t="s">
        <v>1</v>
      </c>
      <c r="BK1400" s="269" t="s">
        <v>22</v>
      </c>
      <c r="BL1400" s="269" t="s">
        <v>102</v>
      </c>
      <c r="BM1400" s="270" t="s">
        <v>6057</v>
      </c>
      <c r="BN1400" s="269" t="s">
        <v>6058</v>
      </c>
      <c r="BO1400" s="269" t="s">
        <v>6059</v>
      </c>
      <c r="BP1400" s="269" t="s">
        <v>896</v>
      </c>
      <c r="BQ1400" s="269" t="s">
        <v>428</v>
      </c>
      <c r="BR1400" s="269" t="s">
        <v>897</v>
      </c>
      <c r="BS1400" s="269" t="s">
        <v>898</v>
      </c>
      <c r="BT1400" s="269" t="s">
        <v>896</v>
      </c>
      <c r="BU1400" s="269" t="s">
        <v>1710</v>
      </c>
      <c r="BV1400" s="269" t="s">
        <v>1711</v>
      </c>
    </row>
    <row r="1401" spans="59:74" x14ac:dyDescent="0.25">
      <c r="BG1401" s="84">
        <v>1289</v>
      </c>
      <c r="BH1401" s="269" t="s">
        <v>211</v>
      </c>
      <c r="BI1401" s="268" t="s">
        <v>5795</v>
      </c>
      <c r="BJ1401" s="257" t="s">
        <v>1</v>
      </c>
      <c r="BK1401" s="269" t="s">
        <v>22</v>
      </c>
      <c r="BL1401" s="269" t="s">
        <v>102</v>
      </c>
      <c r="BM1401" s="270" t="s">
        <v>6060</v>
      </c>
      <c r="BN1401" s="269" t="s">
        <v>6061</v>
      </c>
      <c r="BO1401" s="269" t="s">
        <v>6062</v>
      </c>
      <c r="BP1401" s="269" t="s">
        <v>896</v>
      </c>
      <c r="BQ1401" s="269" t="s">
        <v>428</v>
      </c>
      <c r="BR1401" s="269" t="s">
        <v>897</v>
      </c>
      <c r="BS1401" s="269" t="s">
        <v>898</v>
      </c>
      <c r="BT1401" s="269" t="s">
        <v>896</v>
      </c>
      <c r="BU1401" s="269" t="s">
        <v>1710</v>
      </c>
      <c r="BV1401" s="269" t="s">
        <v>1711</v>
      </c>
    </row>
    <row r="1402" spans="59:74" x14ac:dyDescent="0.25">
      <c r="BG1402" s="84">
        <v>1290</v>
      </c>
      <c r="BH1402" s="269" t="s">
        <v>211</v>
      </c>
      <c r="BI1402" s="268" t="s">
        <v>5795</v>
      </c>
      <c r="BJ1402" s="257" t="s">
        <v>1</v>
      </c>
      <c r="BK1402" s="269" t="s">
        <v>22</v>
      </c>
      <c r="BL1402" s="269" t="s">
        <v>102</v>
      </c>
      <c r="BM1402" s="270" t="s">
        <v>6063</v>
      </c>
      <c r="BN1402" s="269" t="s">
        <v>6064</v>
      </c>
      <c r="BO1402" s="269" t="s">
        <v>6065</v>
      </c>
      <c r="BP1402" s="269" t="s">
        <v>896</v>
      </c>
      <c r="BQ1402" s="269" t="s">
        <v>428</v>
      </c>
      <c r="BR1402" s="269" t="s">
        <v>897</v>
      </c>
      <c r="BS1402" s="269" t="s">
        <v>898</v>
      </c>
      <c r="BT1402" s="269" t="s">
        <v>896</v>
      </c>
      <c r="BU1402" s="269" t="s">
        <v>1710</v>
      </c>
      <c r="BV1402" s="269" t="s">
        <v>1711</v>
      </c>
    </row>
    <row r="1403" spans="59:74" x14ac:dyDescent="0.25">
      <c r="BG1403" s="84">
        <v>1291</v>
      </c>
      <c r="BH1403" s="269" t="s">
        <v>211</v>
      </c>
      <c r="BI1403" s="268" t="s">
        <v>5795</v>
      </c>
      <c r="BJ1403" s="257" t="s">
        <v>4</v>
      </c>
      <c r="BK1403" s="269" t="s">
        <v>22</v>
      </c>
      <c r="BL1403" s="269" t="s">
        <v>102</v>
      </c>
      <c r="BM1403" s="270" t="s">
        <v>6066</v>
      </c>
      <c r="BN1403" s="269" t="s">
        <v>6067</v>
      </c>
      <c r="BO1403" s="269" t="s">
        <v>6068</v>
      </c>
      <c r="BP1403" s="269" t="s">
        <v>896</v>
      </c>
      <c r="BQ1403" s="269" t="s">
        <v>428</v>
      </c>
      <c r="BR1403" s="269" t="s">
        <v>897</v>
      </c>
      <c r="BS1403" s="269" t="s">
        <v>898</v>
      </c>
      <c r="BT1403" s="269" t="s">
        <v>896</v>
      </c>
      <c r="BU1403" s="269" t="s">
        <v>1710</v>
      </c>
      <c r="BV1403" s="269" t="s">
        <v>1711</v>
      </c>
    </row>
    <row r="1404" spans="59:74" x14ac:dyDescent="0.25">
      <c r="BG1404" s="84">
        <v>1292</v>
      </c>
      <c r="BH1404" s="269" t="s">
        <v>211</v>
      </c>
      <c r="BI1404" s="268" t="s">
        <v>5795</v>
      </c>
      <c r="BJ1404" s="257" t="s">
        <v>4</v>
      </c>
      <c r="BK1404" s="269" t="s">
        <v>22</v>
      </c>
      <c r="BL1404" s="269" t="s">
        <v>102</v>
      </c>
      <c r="BM1404" s="270" t="s">
        <v>6069</v>
      </c>
      <c r="BN1404" s="269" t="s">
        <v>6070</v>
      </c>
      <c r="BO1404" s="269" t="s">
        <v>6071</v>
      </c>
      <c r="BP1404" s="269" t="s">
        <v>896</v>
      </c>
      <c r="BQ1404" s="269" t="s">
        <v>428</v>
      </c>
      <c r="BR1404" s="269" t="s">
        <v>897</v>
      </c>
      <c r="BS1404" s="269" t="s">
        <v>898</v>
      </c>
      <c r="BT1404" s="269" t="s">
        <v>896</v>
      </c>
      <c r="BU1404" s="269" t="s">
        <v>1710</v>
      </c>
      <c r="BV1404" s="269" t="s">
        <v>1711</v>
      </c>
    </row>
    <row r="1405" spans="59:74" x14ac:dyDescent="0.25">
      <c r="BG1405" s="84">
        <v>1293</v>
      </c>
      <c r="BH1405" s="269" t="s">
        <v>211</v>
      </c>
      <c r="BI1405" s="268" t="s">
        <v>5795</v>
      </c>
      <c r="BJ1405" s="257" t="s">
        <v>4</v>
      </c>
      <c r="BK1405" s="269" t="s">
        <v>22</v>
      </c>
      <c r="BL1405" s="269" t="s">
        <v>102</v>
      </c>
      <c r="BM1405" s="270" t="s">
        <v>6072</v>
      </c>
      <c r="BN1405" s="269" t="s">
        <v>6073</v>
      </c>
      <c r="BO1405" s="269" t="s">
        <v>6074</v>
      </c>
      <c r="BP1405" s="269" t="s">
        <v>896</v>
      </c>
      <c r="BQ1405" s="269" t="s">
        <v>428</v>
      </c>
      <c r="BR1405" s="269" t="s">
        <v>897</v>
      </c>
      <c r="BS1405" s="269" t="s">
        <v>898</v>
      </c>
      <c r="BT1405" s="269" t="s">
        <v>896</v>
      </c>
      <c r="BU1405" s="269" t="s">
        <v>1710</v>
      </c>
      <c r="BV1405" s="269" t="s">
        <v>1711</v>
      </c>
    </row>
    <row r="1406" spans="59:74" x14ac:dyDescent="0.25">
      <c r="BG1406" s="84">
        <v>1294</v>
      </c>
      <c r="BH1406" s="269" t="s">
        <v>211</v>
      </c>
      <c r="BI1406" s="268" t="s">
        <v>5795</v>
      </c>
      <c r="BJ1406" s="257" t="s">
        <v>4</v>
      </c>
      <c r="BK1406" s="269" t="s">
        <v>22</v>
      </c>
      <c r="BL1406" s="269" t="s">
        <v>102</v>
      </c>
      <c r="BM1406" s="270" t="s">
        <v>6075</v>
      </c>
      <c r="BN1406" s="269" t="s">
        <v>6076</v>
      </c>
      <c r="BO1406" s="269" t="s">
        <v>6077</v>
      </c>
      <c r="BP1406" s="269" t="s">
        <v>896</v>
      </c>
      <c r="BQ1406" s="269" t="s">
        <v>428</v>
      </c>
      <c r="BR1406" s="269" t="s">
        <v>897</v>
      </c>
      <c r="BS1406" s="269" t="s">
        <v>898</v>
      </c>
      <c r="BT1406" s="269" t="s">
        <v>896</v>
      </c>
      <c r="BU1406" s="269" t="s">
        <v>1710</v>
      </c>
      <c r="BV1406" s="269" t="s">
        <v>1711</v>
      </c>
    </row>
    <row r="1407" spans="59:74" x14ac:dyDescent="0.25">
      <c r="BG1407" s="84">
        <v>1295</v>
      </c>
      <c r="BH1407" s="269" t="s">
        <v>211</v>
      </c>
      <c r="BI1407" s="268" t="s">
        <v>5795</v>
      </c>
      <c r="BJ1407" s="257" t="s">
        <v>4</v>
      </c>
      <c r="BK1407" s="269" t="s">
        <v>22</v>
      </c>
      <c r="BL1407" s="269" t="s">
        <v>102</v>
      </c>
      <c r="BM1407" s="270" t="s">
        <v>6078</v>
      </c>
      <c r="BN1407" s="269" t="s">
        <v>6079</v>
      </c>
      <c r="BO1407" s="269" t="s">
        <v>6080</v>
      </c>
      <c r="BP1407" s="269" t="s">
        <v>896</v>
      </c>
      <c r="BQ1407" s="269" t="s">
        <v>428</v>
      </c>
      <c r="BR1407" s="269" t="s">
        <v>897</v>
      </c>
      <c r="BS1407" s="269" t="s">
        <v>898</v>
      </c>
      <c r="BT1407" s="269" t="s">
        <v>896</v>
      </c>
      <c r="BU1407" s="269" t="s">
        <v>1710</v>
      </c>
      <c r="BV1407" s="269" t="s">
        <v>1711</v>
      </c>
    </row>
    <row r="1408" spans="59:74" x14ac:dyDescent="0.25">
      <c r="BG1408" s="84">
        <v>1296</v>
      </c>
      <c r="BH1408" s="269" t="s">
        <v>211</v>
      </c>
      <c r="BI1408" s="268" t="s">
        <v>5795</v>
      </c>
      <c r="BJ1408" s="257" t="s">
        <v>4</v>
      </c>
      <c r="BK1408" s="269" t="s">
        <v>22</v>
      </c>
      <c r="BL1408" s="269" t="s">
        <v>102</v>
      </c>
      <c r="BM1408" s="270" t="s">
        <v>6081</v>
      </c>
      <c r="BN1408" s="269" t="s">
        <v>6082</v>
      </c>
      <c r="BO1408" s="269" t="s">
        <v>6083</v>
      </c>
      <c r="BP1408" s="269" t="s">
        <v>896</v>
      </c>
      <c r="BQ1408" s="269" t="s">
        <v>428</v>
      </c>
      <c r="BR1408" s="269" t="s">
        <v>897</v>
      </c>
      <c r="BS1408" s="269" t="s">
        <v>898</v>
      </c>
      <c r="BT1408" s="269" t="s">
        <v>896</v>
      </c>
      <c r="BU1408" s="269" t="s">
        <v>1710</v>
      </c>
      <c r="BV1408" s="269" t="s">
        <v>1711</v>
      </c>
    </row>
    <row r="1409" spans="59:74" x14ac:dyDescent="0.25">
      <c r="BG1409" s="84">
        <v>1297</v>
      </c>
      <c r="BH1409" s="269" t="s">
        <v>211</v>
      </c>
      <c r="BI1409" s="268" t="s">
        <v>5795</v>
      </c>
      <c r="BJ1409" s="257" t="s">
        <v>4</v>
      </c>
      <c r="BK1409" s="269" t="s">
        <v>22</v>
      </c>
      <c r="BL1409" s="269" t="s">
        <v>102</v>
      </c>
      <c r="BM1409" s="270" t="s">
        <v>6084</v>
      </c>
      <c r="BN1409" s="269" t="s">
        <v>6085</v>
      </c>
      <c r="BO1409" s="269" t="s">
        <v>6086</v>
      </c>
      <c r="BP1409" s="269" t="s">
        <v>896</v>
      </c>
      <c r="BQ1409" s="269" t="s">
        <v>428</v>
      </c>
      <c r="BR1409" s="269" t="s">
        <v>897</v>
      </c>
      <c r="BS1409" s="269" t="s">
        <v>898</v>
      </c>
      <c r="BT1409" s="269" t="s">
        <v>896</v>
      </c>
      <c r="BU1409" s="269" t="s">
        <v>1710</v>
      </c>
      <c r="BV1409" s="269" t="s">
        <v>1711</v>
      </c>
    </row>
    <row r="1410" spans="59:74" x14ac:dyDescent="0.25">
      <c r="BG1410" s="84">
        <v>1298</v>
      </c>
      <c r="BH1410" s="269" t="s">
        <v>211</v>
      </c>
      <c r="BI1410" s="268" t="s">
        <v>5795</v>
      </c>
      <c r="BJ1410" s="257" t="s">
        <v>4</v>
      </c>
      <c r="BK1410" s="269" t="s">
        <v>22</v>
      </c>
      <c r="BL1410" s="269" t="s">
        <v>102</v>
      </c>
      <c r="BM1410" s="270" t="s">
        <v>6087</v>
      </c>
      <c r="BN1410" s="269" t="s">
        <v>6088</v>
      </c>
      <c r="BO1410" s="269" t="s">
        <v>6089</v>
      </c>
      <c r="BP1410" s="269" t="s">
        <v>896</v>
      </c>
      <c r="BQ1410" s="269" t="s">
        <v>428</v>
      </c>
      <c r="BR1410" s="269" t="s">
        <v>897</v>
      </c>
      <c r="BS1410" s="269" t="s">
        <v>898</v>
      </c>
      <c r="BT1410" s="269" t="s">
        <v>896</v>
      </c>
      <c r="BU1410" s="269" t="s">
        <v>1710</v>
      </c>
      <c r="BV1410" s="269" t="s">
        <v>1711</v>
      </c>
    </row>
    <row r="1411" spans="59:74" x14ac:dyDescent="0.25">
      <c r="BG1411" s="84">
        <v>1299</v>
      </c>
      <c r="BH1411" s="269" t="s">
        <v>211</v>
      </c>
      <c r="BI1411" s="268" t="s">
        <v>5795</v>
      </c>
      <c r="BJ1411" s="257" t="s">
        <v>4</v>
      </c>
      <c r="BK1411" s="269" t="s">
        <v>22</v>
      </c>
      <c r="BL1411" s="269" t="s">
        <v>102</v>
      </c>
      <c r="BM1411" s="270" t="s">
        <v>6090</v>
      </c>
      <c r="BN1411" s="269" t="s">
        <v>6091</v>
      </c>
      <c r="BO1411" s="269" t="s">
        <v>6092</v>
      </c>
      <c r="BP1411" s="269" t="s">
        <v>896</v>
      </c>
      <c r="BQ1411" s="269" t="s">
        <v>428</v>
      </c>
      <c r="BR1411" s="269" t="s">
        <v>897</v>
      </c>
      <c r="BS1411" s="269" t="s">
        <v>898</v>
      </c>
      <c r="BT1411" s="269" t="s">
        <v>896</v>
      </c>
      <c r="BU1411" s="269" t="s">
        <v>1710</v>
      </c>
      <c r="BV1411" s="269" t="s">
        <v>1711</v>
      </c>
    </row>
    <row r="1412" spans="59:74" x14ac:dyDescent="0.25">
      <c r="BG1412" s="84">
        <v>1300</v>
      </c>
      <c r="BH1412" s="269" t="s">
        <v>211</v>
      </c>
      <c r="BI1412" s="268" t="s">
        <v>5795</v>
      </c>
      <c r="BJ1412" s="257" t="s">
        <v>4</v>
      </c>
      <c r="BK1412" s="269" t="s">
        <v>22</v>
      </c>
      <c r="BL1412" s="269" t="s">
        <v>102</v>
      </c>
      <c r="BM1412" s="270" t="s">
        <v>6093</v>
      </c>
      <c r="BN1412" s="269" t="s">
        <v>6094</v>
      </c>
      <c r="BO1412" s="269" t="s">
        <v>6095</v>
      </c>
      <c r="BP1412" s="269" t="s">
        <v>896</v>
      </c>
      <c r="BQ1412" s="269" t="s">
        <v>428</v>
      </c>
      <c r="BR1412" s="269" t="s">
        <v>897</v>
      </c>
      <c r="BS1412" s="269" t="s">
        <v>898</v>
      </c>
      <c r="BT1412" s="269" t="s">
        <v>896</v>
      </c>
      <c r="BU1412" s="269" t="s">
        <v>1710</v>
      </c>
      <c r="BV1412" s="269" t="s">
        <v>1711</v>
      </c>
    </row>
    <row r="1413" spans="59:74" x14ac:dyDescent="0.25">
      <c r="BG1413" s="84">
        <v>1301</v>
      </c>
      <c r="BH1413" s="269" t="s">
        <v>211</v>
      </c>
      <c r="BI1413" s="268" t="s">
        <v>5795</v>
      </c>
      <c r="BJ1413" s="257" t="s">
        <v>1</v>
      </c>
      <c r="BK1413" s="269" t="s">
        <v>25</v>
      </c>
      <c r="BL1413" s="269" t="s">
        <v>102</v>
      </c>
      <c r="BM1413" s="270" t="s">
        <v>6096</v>
      </c>
      <c r="BN1413" s="269" t="s">
        <v>6097</v>
      </c>
      <c r="BO1413" s="269" t="s">
        <v>6098</v>
      </c>
      <c r="BP1413" s="269" t="s">
        <v>899</v>
      </c>
      <c r="BQ1413" s="269" t="s">
        <v>472</v>
      </c>
      <c r="BR1413" s="269" t="s">
        <v>900</v>
      </c>
      <c r="BS1413" s="269" t="s">
        <v>901</v>
      </c>
      <c r="BT1413" s="269" t="s">
        <v>899</v>
      </c>
      <c r="BU1413" s="269" t="s">
        <v>1712</v>
      </c>
      <c r="BV1413" s="269" t="s">
        <v>1713</v>
      </c>
    </row>
    <row r="1414" spans="59:74" x14ac:dyDescent="0.25">
      <c r="BG1414" s="84">
        <v>1302</v>
      </c>
      <c r="BH1414" s="269" t="s">
        <v>211</v>
      </c>
      <c r="BI1414" s="268" t="s">
        <v>5795</v>
      </c>
      <c r="BJ1414" s="257" t="s">
        <v>1</v>
      </c>
      <c r="BK1414" s="269" t="s">
        <v>25</v>
      </c>
      <c r="BL1414" s="269" t="s">
        <v>102</v>
      </c>
      <c r="BM1414" s="270" t="s">
        <v>6099</v>
      </c>
      <c r="BN1414" s="269" t="s">
        <v>6100</v>
      </c>
      <c r="BO1414" s="269" t="s">
        <v>6101</v>
      </c>
      <c r="BP1414" s="269" t="s">
        <v>899</v>
      </c>
      <c r="BQ1414" s="269" t="s">
        <v>472</v>
      </c>
      <c r="BR1414" s="269" t="s">
        <v>900</v>
      </c>
      <c r="BS1414" s="269" t="s">
        <v>901</v>
      </c>
      <c r="BT1414" s="269" t="s">
        <v>899</v>
      </c>
      <c r="BU1414" s="269" t="s">
        <v>1712</v>
      </c>
      <c r="BV1414" s="269" t="s">
        <v>1713</v>
      </c>
    </row>
    <row r="1415" spans="59:74" x14ac:dyDescent="0.25">
      <c r="BG1415" s="84">
        <v>1303</v>
      </c>
      <c r="BH1415" s="269" t="s">
        <v>211</v>
      </c>
      <c r="BI1415" s="268" t="s">
        <v>5795</v>
      </c>
      <c r="BJ1415" s="257" t="s">
        <v>1</v>
      </c>
      <c r="BK1415" s="269" t="s">
        <v>25</v>
      </c>
      <c r="BL1415" s="269" t="s">
        <v>102</v>
      </c>
      <c r="BM1415" s="270" t="s">
        <v>6102</v>
      </c>
      <c r="BN1415" s="269" t="s">
        <v>6103</v>
      </c>
      <c r="BO1415" s="269" t="s">
        <v>6104</v>
      </c>
      <c r="BP1415" s="269" t="s">
        <v>899</v>
      </c>
      <c r="BQ1415" s="269" t="s">
        <v>472</v>
      </c>
      <c r="BR1415" s="269" t="s">
        <v>900</v>
      </c>
      <c r="BS1415" s="269" t="s">
        <v>901</v>
      </c>
      <c r="BT1415" s="269" t="s">
        <v>899</v>
      </c>
      <c r="BU1415" s="269" t="s">
        <v>1712</v>
      </c>
      <c r="BV1415" s="269" t="s">
        <v>1713</v>
      </c>
    </row>
    <row r="1416" spans="59:74" x14ac:dyDescent="0.25">
      <c r="BG1416" s="84">
        <v>1304</v>
      </c>
      <c r="BH1416" s="269" t="s">
        <v>211</v>
      </c>
      <c r="BI1416" s="268" t="s">
        <v>5795</v>
      </c>
      <c r="BJ1416" s="257" t="s">
        <v>1</v>
      </c>
      <c r="BK1416" s="269" t="s">
        <v>25</v>
      </c>
      <c r="BL1416" s="269" t="s">
        <v>102</v>
      </c>
      <c r="BM1416" s="270" t="s">
        <v>6105</v>
      </c>
      <c r="BN1416" s="269" t="s">
        <v>6106</v>
      </c>
      <c r="BO1416" s="269" t="s">
        <v>6107</v>
      </c>
      <c r="BP1416" s="269" t="s">
        <v>899</v>
      </c>
      <c r="BQ1416" s="269" t="s">
        <v>472</v>
      </c>
      <c r="BR1416" s="269" t="s">
        <v>900</v>
      </c>
      <c r="BS1416" s="269" t="s">
        <v>901</v>
      </c>
      <c r="BT1416" s="269" t="s">
        <v>899</v>
      </c>
      <c r="BU1416" s="269" t="s">
        <v>1712</v>
      </c>
      <c r="BV1416" s="269" t="s">
        <v>1713</v>
      </c>
    </row>
    <row r="1417" spans="59:74" x14ac:dyDescent="0.25">
      <c r="BG1417" s="84">
        <v>1305</v>
      </c>
      <c r="BH1417" s="269" t="s">
        <v>211</v>
      </c>
      <c r="BI1417" s="268" t="s">
        <v>5795</v>
      </c>
      <c r="BJ1417" s="257" t="s">
        <v>1</v>
      </c>
      <c r="BK1417" s="269" t="s">
        <v>25</v>
      </c>
      <c r="BL1417" s="269" t="s">
        <v>102</v>
      </c>
      <c r="BM1417" s="270" t="s">
        <v>6108</v>
      </c>
      <c r="BN1417" s="269" t="s">
        <v>6109</v>
      </c>
      <c r="BO1417" s="269" t="s">
        <v>6110</v>
      </c>
      <c r="BP1417" s="269" t="s">
        <v>899</v>
      </c>
      <c r="BQ1417" s="269" t="s">
        <v>472</v>
      </c>
      <c r="BR1417" s="269" t="s">
        <v>900</v>
      </c>
      <c r="BS1417" s="269" t="s">
        <v>901</v>
      </c>
      <c r="BT1417" s="269" t="s">
        <v>899</v>
      </c>
      <c r="BU1417" s="269" t="s">
        <v>1712</v>
      </c>
      <c r="BV1417" s="269" t="s">
        <v>1713</v>
      </c>
    </row>
    <row r="1418" spans="59:74" x14ac:dyDescent="0.25">
      <c r="BG1418" s="84">
        <v>1306</v>
      </c>
      <c r="BH1418" s="269" t="s">
        <v>211</v>
      </c>
      <c r="BI1418" s="268" t="s">
        <v>5795</v>
      </c>
      <c r="BJ1418" s="257" t="s">
        <v>1</v>
      </c>
      <c r="BK1418" s="269" t="s">
        <v>25</v>
      </c>
      <c r="BL1418" s="269" t="s">
        <v>102</v>
      </c>
      <c r="BM1418" s="270" t="s">
        <v>6111</v>
      </c>
      <c r="BN1418" s="269" t="s">
        <v>6112</v>
      </c>
      <c r="BO1418" s="269" t="s">
        <v>6113</v>
      </c>
      <c r="BP1418" s="269" t="s">
        <v>899</v>
      </c>
      <c r="BQ1418" s="269" t="s">
        <v>472</v>
      </c>
      <c r="BR1418" s="269" t="s">
        <v>900</v>
      </c>
      <c r="BS1418" s="269" t="s">
        <v>901</v>
      </c>
      <c r="BT1418" s="269" t="s">
        <v>899</v>
      </c>
      <c r="BU1418" s="269" t="s">
        <v>1712</v>
      </c>
      <c r="BV1418" s="269" t="s">
        <v>1713</v>
      </c>
    </row>
    <row r="1419" spans="59:74" x14ac:dyDescent="0.25">
      <c r="BG1419" s="84">
        <v>1307</v>
      </c>
      <c r="BH1419" s="269" t="s">
        <v>211</v>
      </c>
      <c r="BI1419" s="268" t="s">
        <v>5795</v>
      </c>
      <c r="BJ1419" s="257" t="s">
        <v>1</v>
      </c>
      <c r="BK1419" s="269" t="s">
        <v>25</v>
      </c>
      <c r="BL1419" s="269" t="s">
        <v>102</v>
      </c>
      <c r="BM1419" s="270" t="s">
        <v>6114</v>
      </c>
      <c r="BN1419" s="269" t="s">
        <v>6115</v>
      </c>
      <c r="BO1419" s="269" t="s">
        <v>6116</v>
      </c>
      <c r="BP1419" s="269" t="s">
        <v>899</v>
      </c>
      <c r="BQ1419" s="269" t="s">
        <v>472</v>
      </c>
      <c r="BR1419" s="269" t="s">
        <v>900</v>
      </c>
      <c r="BS1419" s="269" t="s">
        <v>901</v>
      </c>
      <c r="BT1419" s="269" t="s">
        <v>899</v>
      </c>
      <c r="BU1419" s="269" t="s">
        <v>1712</v>
      </c>
      <c r="BV1419" s="269" t="s">
        <v>1713</v>
      </c>
    </row>
    <row r="1420" spans="59:74" x14ac:dyDescent="0.25">
      <c r="BG1420" s="84">
        <v>1308</v>
      </c>
      <c r="BH1420" s="269" t="s">
        <v>211</v>
      </c>
      <c r="BI1420" s="268" t="s">
        <v>5795</v>
      </c>
      <c r="BJ1420" s="257" t="s">
        <v>1</v>
      </c>
      <c r="BK1420" s="269" t="s">
        <v>25</v>
      </c>
      <c r="BL1420" s="269" t="s">
        <v>102</v>
      </c>
      <c r="BM1420" s="270" t="s">
        <v>6117</v>
      </c>
      <c r="BN1420" s="269" t="s">
        <v>6118</v>
      </c>
      <c r="BO1420" s="269" t="s">
        <v>6119</v>
      </c>
      <c r="BP1420" s="269" t="s">
        <v>899</v>
      </c>
      <c r="BQ1420" s="269" t="s">
        <v>472</v>
      </c>
      <c r="BR1420" s="269" t="s">
        <v>900</v>
      </c>
      <c r="BS1420" s="269" t="s">
        <v>901</v>
      </c>
      <c r="BT1420" s="269" t="s">
        <v>899</v>
      </c>
      <c r="BU1420" s="269" t="s">
        <v>1712</v>
      </c>
      <c r="BV1420" s="269" t="s">
        <v>1713</v>
      </c>
    </row>
    <row r="1421" spans="59:74" x14ac:dyDescent="0.25">
      <c r="BG1421" s="84">
        <v>1309</v>
      </c>
      <c r="BH1421" s="269" t="s">
        <v>211</v>
      </c>
      <c r="BI1421" s="268" t="s">
        <v>5795</v>
      </c>
      <c r="BJ1421" s="257" t="s">
        <v>1</v>
      </c>
      <c r="BK1421" s="269" t="s">
        <v>25</v>
      </c>
      <c r="BL1421" s="269" t="s">
        <v>102</v>
      </c>
      <c r="BM1421" s="270" t="s">
        <v>6120</v>
      </c>
      <c r="BN1421" s="269" t="s">
        <v>6121</v>
      </c>
      <c r="BO1421" s="269" t="s">
        <v>6122</v>
      </c>
      <c r="BP1421" s="269" t="s">
        <v>899</v>
      </c>
      <c r="BQ1421" s="269" t="s">
        <v>472</v>
      </c>
      <c r="BR1421" s="269" t="s">
        <v>900</v>
      </c>
      <c r="BS1421" s="269" t="s">
        <v>901</v>
      </c>
      <c r="BT1421" s="269" t="s">
        <v>899</v>
      </c>
      <c r="BU1421" s="269" t="s">
        <v>1712</v>
      </c>
      <c r="BV1421" s="269" t="s">
        <v>1713</v>
      </c>
    </row>
    <row r="1422" spans="59:74" x14ac:dyDescent="0.25">
      <c r="BG1422" s="84">
        <v>1310</v>
      </c>
      <c r="BH1422" s="269" t="s">
        <v>211</v>
      </c>
      <c r="BI1422" s="268" t="s">
        <v>5795</v>
      </c>
      <c r="BJ1422" s="257" t="s">
        <v>1</v>
      </c>
      <c r="BK1422" s="269" t="s">
        <v>25</v>
      </c>
      <c r="BL1422" s="269" t="s">
        <v>102</v>
      </c>
      <c r="BM1422" s="270" t="s">
        <v>6123</v>
      </c>
      <c r="BN1422" s="269" t="s">
        <v>6124</v>
      </c>
      <c r="BO1422" s="269" t="s">
        <v>6125</v>
      </c>
      <c r="BP1422" s="269" t="s">
        <v>899</v>
      </c>
      <c r="BQ1422" s="269" t="s">
        <v>472</v>
      </c>
      <c r="BR1422" s="269" t="s">
        <v>900</v>
      </c>
      <c r="BS1422" s="269" t="s">
        <v>901</v>
      </c>
      <c r="BT1422" s="269" t="s">
        <v>899</v>
      </c>
      <c r="BU1422" s="269" t="s">
        <v>1712</v>
      </c>
      <c r="BV1422" s="269" t="s">
        <v>1713</v>
      </c>
    </row>
    <row r="1423" spans="59:74" x14ac:dyDescent="0.25">
      <c r="BG1423" s="84">
        <v>1311</v>
      </c>
      <c r="BH1423" s="269" t="s">
        <v>211</v>
      </c>
      <c r="BI1423" s="268" t="s">
        <v>5795</v>
      </c>
      <c r="BJ1423" s="257" t="s">
        <v>4</v>
      </c>
      <c r="BK1423" s="269" t="s">
        <v>25</v>
      </c>
      <c r="BL1423" s="269" t="s">
        <v>102</v>
      </c>
      <c r="BM1423" s="270" t="s">
        <v>6126</v>
      </c>
      <c r="BN1423" s="269" t="s">
        <v>6127</v>
      </c>
      <c r="BO1423" s="269" t="s">
        <v>6128</v>
      </c>
      <c r="BP1423" s="269" t="s">
        <v>899</v>
      </c>
      <c r="BQ1423" s="269" t="s">
        <v>472</v>
      </c>
      <c r="BR1423" s="269" t="s">
        <v>900</v>
      </c>
      <c r="BS1423" s="269" t="s">
        <v>901</v>
      </c>
      <c r="BT1423" s="269" t="s">
        <v>899</v>
      </c>
      <c r="BU1423" s="269" t="s">
        <v>1712</v>
      </c>
      <c r="BV1423" s="269" t="s">
        <v>1713</v>
      </c>
    </row>
    <row r="1424" spans="59:74" x14ac:dyDescent="0.25">
      <c r="BG1424" s="84">
        <v>1312</v>
      </c>
      <c r="BH1424" s="269" t="s">
        <v>211</v>
      </c>
      <c r="BI1424" s="268" t="s">
        <v>5795</v>
      </c>
      <c r="BJ1424" s="257" t="s">
        <v>4</v>
      </c>
      <c r="BK1424" s="269" t="s">
        <v>25</v>
      </c>
      <c r="BL1424" s="269" t="s">
        <v>102</v>
      </c>
      <c r="BM1424" s="270" t="s">
        <v>6129</v>
      </c>
      <c r="BN1424" s="269" t="s">
        <v>6130</v>
      </c>
      <c r="BO1424" s="269" t="s">
        <v>6131</v>
      </c>
      <c r="BP1424" s="269" t="s">
        <v>899</v>
      </c>
      <c r="BQ1424" s="269" t="s">
        <v>472</v>
      </c>
      <c r="BR1424" s="269" t="s">
        <v>900</v>
      </c>
      <c r="BS1424" s="269" t="s">
        <v>901</v>
      </c>
      <c r="BT1424" s="269" t="s">
        <v>899</v>
      </c>
      <c r="BU1424" s="269" t="s">
        <v>1712</v>
      </c>
      <c r="BV1424" s="269" t="s">
        <v>1713</v>
      </c>
    </row>
    <row r="1425" spans="59:74" x14ac:dyDescent="0.25">
      <c r="BG1425" s="84">
        <v>1313</v>
      </c>
      <c r="BH1425" s="269" t="s">
        <v>211</v>
      </c>
      <c r="BI1425" s="268" t="s">
        <v>5795</v>
      </c>
      <c r="BJ1425" s="257" t="s">
        <v>4</v>
      </c>
      <c r="BK1425" s="269" t="s">
        <v>25</v>
      </c>
      <c r="BL1425" s="269" t="s">
        <v>102</v>
      </c>
      <c r="BM1425" s="270" t="s">
        <v>6132</v>
      </c>
      <c r="BN1425" s="269" t="s">
        <v>6133</v>
      </c>
      <c r="BO1425" s="269" t="s">
        <v>6134</v>
      </c>
      <c r="BP1425" s="269" t="s">
        <v>899</v>
      </c>
      <c r="BQ1425" s="269" t="s">
        <v>472</v>
      </c>
      <c r="BR1425" s="269" t="s">
        <v>900</v>
      </c>
      <c r="BS1425" s="269" t="s">
        <v>901</v>
      </c>
      <c r="BT1425" s="269" t="s">
        <v>899</v>
      </c>
      <c r="BU1425" s="269" t="s">
        <v>1712</v>
      </c>
      <c r="BV1425" s="269" t="s">
        <v>1713</v>
      </c>
    </row>
    <row r="1426" spans="59:74" x14ac:dyDescent="0.25">
      <c r="BG1426" s="84">
        <v>1314</v>
      </c>
      <c r="BH1426" s="269" t="s">
        <v>211</v>
      </c>
      <c r="BI1426" s="268" t="s">
        <v>5795</v>
      </c>
      <c r="BJ1426" s="257" t="s">
        <v>4</v>
      </c>
      <c r="BK1426" s="269" t="s">
        <v>25</v>
      </c>
      <c r="BL1426" s="269" t="s">
        <v>102</v>
      </c>
      <c r="BM1426" s="270" t="s">
        <v>6135</v>
      </c>
      <c r="BN1426" s="269" t="s">
        <v>6136</v>
      </c>
      <c r="BO1426" s="269" t="s">
        <v>6137</v>
      </c>
      <c r="BP1426" s="269" t="s">
        <v>899</v>
      </c>
      <c r="BQ1426" s="269" t="s">
        <v>472</v>
      </c>
      <c r="BR1426" s="269" t="s">
        <v>900</v>
      </c>
      <c r="BS1426" s="269" t="s">
        <v>901</v>
      </c>
      <c r="BT1426" s="269" t="s">
        <v>899</v>
      </c>
      <c r="BU1426" s="269" t="s">
        <v>1712</v>
      </c>
      <c r="BV1426" s="269" t="s">
        <v>1713</v>
      </c>
    </row>
    <row r="1427" spans="59:74" x14ac:dyDescent="0.25">
      <c r="BG1427" s="84">
        <v>1315</v>
      </c>
      <c r="BH1427" s="269" t="s">
        <v>211</v>
      </c>
      <c r="BI1427" s="268" t="s">
        <v>5795</v>
      </c>
      <c r="BJ1427" s="257" t="s">
        <v>4</v>
      </c>
      <c r="BK1427" s="269" t="s">
        <v>25</v>
      </c>
      <c r="BL1427" s="269" t="s">
        <v>102</v>
      </c>
      <c r="BM1427" s="270" t="s">
        <v>6138</v>
      </c>
      <c r="BN1427" s="269" t="s">
        <v>6139</v>
      </c>
      <c r="BO1427" s="269" t="s">
        <v>6140</v>
      </c>
      <c r="BP1427" s="269" t="s">
        <v>899</v>
      </c>
      <c r="BQ1427" s="269" t="s">
        <v>472</v>
      </c>
      <c r="BR1427" s="269" t="s">
        <v>900</v>
      </c>
      <c r="BS1427" s="269" t="s">
        <v>901</v>
      </c>
      <c r="BT1427" s="269" t="s">
        <v>899</v>
      </c>
      <c r="BU1427" s="269" t="s">
        <v>1712</v>
      </c>
      <c r="BV1427" s="269" t="s">
        <v>1713</v>
      </c>
    </row>
    <row r="1428" spans="59:74" x14ac:dyDescent="0.25">
      <c r="BG1428" s="84">
        <v>1316</v>
      </c>
      <c r="BH1428" s="269" t="s">
        <v>211</v>
      </c>
      <c r="BI1428" s="268" t="s">
        <v>5795</v>
      </c>
      <c r="BJ1428" s="257" t="s">
        <v>4</v>
      </c>
      <c r="BK1428" s="269" t="s">
        <v>25</v>
      </c>
      <c r="BL1428" s="269" t="s">
        <v>102</v>
      </c>
      <c r="BM1428" s="270" t="s">
        <v>6141</v>
      </c>
      <c r="BN1428" s="269" t="s">
        <v>6142</v>
      </c>
      <c r="BO1428" s="269" t="s">
        <v>6143</v>
      </c>
      <c r="BP1428" s="269" t="s">
        <v>899</v>
      </c>
      <c r="BQ1428" s="269" t="s">
        <v>472</v>
      </c>
      <c r="BR1428" s="269" t="s">
        <v>900</v>
      </c>
      <c r="BS1428" s="269" t="s">
        <v>901</v>
      </c>
      <c r="BT1428" s="269" t="s">
        <v>899</v>
      </c>
      <c r="BU1428" s="269" t="s">
        <v>1712</v>
      </c>
      <c r="BV1428" s="269" t="s">
        <v>1713</v>
      </c>
    </row>
    <row r="1429" spans="59:74" x14ac:dyDescent="0.25">
      <c r="BG1429" s="84">
        <v>1317</v>
      </c>
      <c r="BH1429" s="269" t="s">
        <v>211</v>
      </c>
      <c r="BI1429" s="268" t="s">
        <v>5795</v>
      </c>
      <c r="BJ1429" s="257" t="s">
        <v>4</v>
      </c>
      <c r="BK1429" s="269" t="s">
        <v>25</v>
      </c>
      <c r="BL1429" s="269" t="s">
        <v>102</v>
      </c>
      <c r="BM1429" s="270" t="s">
        <v>6144</v>
      </c>
      <c r="BN1429" s="269" t="s">
        <v>6145</v>
      </c>
      <c r="BO1429" s="269" t="s">
        <v>6146</v>
      </c>
      <c r="BP1429" s="269" t="s">
        <v>899</v>
      </c>
      <c r="BQ1429" s="269" t="s">
        <v>472</v>
      </c>
      <c r="BR1429" s="269" t="s">
        <v>900</v>
      </c>
      <c r="BS1429" s="269" t="s">
        <v>901</v>
      </c>
      <c r="BT1429" s="269" t="s">
        <v>899</v>
      </c>
      <c r="BU1429" s="269" t="s">
        <v>1712</v>
      </c>
      <c r="BV1429" s="269" t="s">
        <v>1713</v>
      </c>
    </row>
    <row r="1430" spans="59:74" x14ac:dyDescent="0.25">
      <c r="BG1430" s="84">
        <v>1318</v>
      </c>
      <c r="BH1430" s="269" t="s">
        <v>211</v>
      </c>
      <c r="BI1430" s="268" t="s">
        <v>5795</v>
      </c>
      <c r="BJ1430" s="257" t="s">
        <v>4</v>
      </c>
      <c r="BK1430" s="269" t="s">
        <v>25</v>
      </c>
      <c r="BL1430" s="269" t="s">
        <v>102</v>
      </c>
      <c r="BM1430" s="270" t="s">
        <v>6147</v>
      </c>
      <c r="BN1430" s="269" t="s">
        <v>6148</v>
      </c>
      <c r="BO1430" s="269" t="s">
        <v>6149</v>
      </c>
      <c r="BP1430" s="269" t="s">
        <v>899</v>
      </c>
      <c r="BQ1430" s="269" t="s">
        <v>472</v>
      </c>
      <c r="BR1430" s="269" t="s">
        <v>900</v>
      </c>
      <c r="BS1430" s="269" t="s">
        <v>901</v>
      </c>
      <c r="BT1430" s="269" t="s">
        <v>899</v>
      </c>
      <c r="BU1430" s="269" t="s">
        <v>1712</v>
      </c>
      <c r="BV1430" s="269" t="s">
        <v>1713</v>
      </c>
    </row>
    <row r="1431" spans="59:74" x14ac:dyDescent="0.25">
      <c r="BG1431" s="84">
        <v>1319</v>
      </c>
      <c r="BH1431" s="269" t="s">
        <v>211</v>
      </c>
      <c r="BI1431" s="268" t="s">
        <v>5795</v>
      </c>
      <c r="BJ1431" s="257" t="s">
        <v>4</v>
      </c>
      <c r="BK1431" s="269" t="s">
        <v>25</v>
      </c>
      <c r="BL1431" s="269" t="s">
        <v>102</v>
      </c>
      <c r="BM1431" s="270" t="s">
        <v>6150</v>
      </c>
      <c r="BN1431" s="269" t="s">
        <v>6151</v>
      </c>
      <c r="BO1431" s="269" t="s">
        <v>6152</v>
      </c>
      <c r="BP1431" s="269" t="s">
        <v>899</v>
      </c>
      <c r="BQ1431" s="269" t="s">
        <v>472</v>
      </c>
      <c r="BR1431" s="269" t="s">
        <v>900</v>
      </c>
      <c r="BS1431" s="269" t="s">
        <v>901</v>
      </c>
      <c r="BT1431" s="269" t="s">
        <v>899</v>
      </c>
      <c r="BU1431" s="269" t="s">
        <v>1712</v>
      </c>
      <c r="BV1431" s="269" t="s">
        <v>1713</v>
      </c>
    </row>
    <row r="1432" spans="59:74" x14ac:dyDescent="0.25">
      <c r="BG1432" s="84">
        <v>1320</v>
      </c>
      <c r="BH1432" s="269" t="s">
        <v>211</v>
      </c>
      <c r="BI1432" s="268" t="s">
        <v>5795</v>
      </c>
      <c r="BJ1432" s="257" t="s">
        <v>4</v>
      </c>
      <c r="BK1432" s="269" t="s">
        <v>25</v>
      </c>
      <c r="BL1432" s="269" t="s">
        <v>102</v>
      </c>
      <c r="BM1432" s="270" t="s">
        <v>6153</v>
      </c>
      <c r="BN1432" s="269" t="s">
        <v>6154</v>
      </c>
      <c r="BO1432" s="269" t="s">
        <v>6155</v>
      </c>
      <c r="BP1432" s="269" t="s">
        <v>899</v>
      </c>
      <c r="BQ1432" s="269" t="s">
        <v>472</v>
      </c>
      <c r="BR1432" s="269" t="s">
        <v>900</v>
      </c>
      <c r="BS1432" s="269" t="s">
        <v>901</v>
      </c>
      <c r="BT1432" s="269" t="s">
        <v>899</v>
      </c>
      <c r="BU1432" s="269" t="s">
        <v>1712</v>
      </c>
      <c r="BV1432" s="269" t="s">
        <v>1713</v>
      </c>
    </row>
    <row r="1433" spans="59:74" x14ac:dyDescent="0.25">
      <c r="BG1433" s="84">
        <v>1321</v>
      </c>
      <c r="BH1433" s="269" t="s">
        <v>211</v>
      </c>
      <c r="BI1433" s="268" t="s">
        <v>5795</v>
      </c>
      <c r="BJ1433" s="257" t="s">
        <v>1</v>
      </c>
      <c r="BK1433" s="269" t="s">
        <v>14</v>
      </c>
      <c r="BL1433" s="269" t="s">
        <v>102</v>
      </c>
      <c r="BM1433" s="270" t="s">
        <v>6156</v>
      </c>
      <c r="BN1433" s="269" t="s">
        <v>6157</v>
      </c>
      <c r="BO1433" s="269" t="s">
        <v>6158</v>
      </c>
      <c r="BP1433" s="269" t="s">
        <v>902</v>
      </c>
      <c r="BQ1433" s="269" t="s">
        <v>515</v>
      </c>
      <c r="BR1433" s="269" t="s">
        <v>903</v>
      </c>
      <c r="BS1433" s="269" t="s">
        <v>904</v>
      </c>
      <c r="BT1433" s="269" t="s">
        <v>902</v>
      </c>
      <c r="BU1433" s="269" t="s">
        <v>1714</v>
      </c>
      <c r="BV1433" s="269" t="s">
        <v>1715</v>
      </c>
    </row>
    <row r="1434" spans="59:74" x14ac:dyDescent="0.25">
      <c r="BG1434" s="84">
        <v>1322</v>
      </c>
      <c r="BH1434" s="269" t="s">
        <v>211</v>
      </c>
      <c r="BI1434" s="268" t="s">
        <v>5795</v>
      </c>
      <c r="BJ1434" s="257" t="s">
        <v>1</v>
      </c>
      <c r="BK1434" s="269" t="s">
        <v>14</v>
      </c>
      <c r="BL1434" s="269" t="s">
        <v>102</v>
      </c>
      <c r="BM1434" s="270" t="s">
        <v>6159</v>
      </c>
      <c r="BN1434" s="269" t="s">
        <v>6160</v>
      </c>
      <c r="BO1434" s="269" t="s">
        <v>6161</v>
      </c>
      <c r="BP1434" s="269" t="s">
        <v>902</v>
      </c>
      <c r="BQ1434" s="269" t="s">
        <v>515</v>
      </c>
      <c r="BR1434" s="269" t="s">
        <v>903</v>
      </c>
      <c r="BS1434" s="269" t="s">
        <v>904</v>
      </c>
      <c r="BT1434" s="269" t="s">
        <v>902</v>
      </c>
      <c r="BU1434" s="269" t="s">
        <v>1714</v>
      </c>
      <c r="BV1434" s="269" t="s">
        <v>1715</v>
      </c>
    </row>
    <row r="1435" spans="59:74" x14ac:dyDescent="0.25">
      <c r="BG1435" s="84">
        <v>1323</v>
      </c>
      <c r="BH1435" s="269" t="s">
        <v>211</v>
      </c>
      <c r="BI1435" s="268" t="s">
        <v>5795</v>
      </c>
      <c r="BJ1435" s="257" t="s">
        <v>1</v>
      </c>
      <c r="BK1435" s="269" t="s">
        <v>14</v>
      </c>
      <c r="BL1435" s="269" t="s">
        <v>102</v>
      </c>
      <c r="BM1435" s="270" t="s">
        <v>6162</v>
      </c>
      <c r="BN1435" s="269" t="s">
        <v>6163</v>
      </c>
      <c r="BO1435" s="269" t="s">
        <v>6164</v>
      </c>
      <c r="BP1435" s="269" t="s">
        <v>902</v>
      </c>
      <c r="BQ1435" s="269" t="s">
        <v>515</v>
      </c>
      <c r="BR1435" s="269" t="s">
        <v>903</v>
      </c>
      <c r="BS1435" s="269" t="s">
        <v>904</v>
      </c>
      <c r="BT1435" s="269" t="s">
        <v>902</v>
      </c>
      <c r="BU1435" s="269" t="s">
        <v>1714</v>
      </c>
      <c r="BV1435" s="269" t="s">
        <v>1715</v>
      </c>
    </row>
    <row r="1436" spans="59:74" x14ac:dyDescent="0.25">
      <c r="BG1436" s="84">
        <v>1324</v>
      </c>
      <c r="BH1436" s="269" t="s">
        <v>211</v>
      </c>
      <c r="BI1436" s="268" t="s">
        <v>5795</v>
      </c>
      <c r="BJ1436" s="257" t="s">
        <v>1</v>
      </c>
      <c r="BK1436" s="269" t="s">
        <v>14</v>
      </c>
      <c r="BL1436" s="269" t="s">
        <v>102</v>
      </c>
      <c r="BM1436" s="270" t="s">
        <v>6165</v>
      </c>
      <c r="BN1436" s="269" t="s">
        <v>6166</v>
      </c>
      <c r="BO1436" s="269" t="s">
        <v>6167</v>
      </c>
      <c r="BP1436" s="269" t="s">
        <v>902</v>
      </c>
      <c r="BQ1436" s="269" t="s">
        <v>515</v>
      </c>
      <c r="BR1436" s="269" t="s">
        <v>903</v>
      </c>
      <c r="BS1436" s="269" t="s">
        <v>904</v>
      </c>
      <c r="BT1436" s="269" t="s">
        <v>902</v>
      </c>
      <c r="BU1436" s="269" t="s">
        <v>1714</v>
      </c>
      <c r="BV1436" s="269" t="s">
        <v>1715</v>
      </c>
    </row>
    <row r="1437" spans="59:74" x14ac:dyDescent="0.25">
      <c r="BG1437" s="84">
        <v>1325</v>
      </c>
      <c r="BH1437" s="269" t="s">
        <v>211</v>
      </c>
      <c r="BI1437" s="268" t="s">
        <v>5795</v>
      </c>
      <c r="BJ1437" s="257" t="s">
        <v>1</v>
      </c>
      <c r="BK1437" s="269" t="s">
        <v>14</v>
      </c>
      <c r="BL1437" s="269" t="s">
        <v>102</v>
      </c>
      <c r="BM1437" s="270" t="s">
        <v>6168</v>
      </c>
      <c r="BN1437" s="269" t="s">
        <v>6169</v>
      </c>
      <c r="BO1437" s="269" t="s">
        <v>6170</v>
      </c>
      <c r="BP1437" s="269" t="s">
        <v>902</v>
      </c>
      <c r="BQ1437" s="269" t="s">
        <v>515</v>
      </c>
      <c r="BR1437" s="269" t="s">
        <v>903</v>
      </c>
      <c r="BS1437" s="269" t="s">
        <v>904</v>
      </c>
      <c r="BT1437" s="269" t="s">
        <v>902</v>
      </c>
      <c r="BU1437" s="269" t="s">
        <v>1714</v>
      </c>
      <c r="BV1437" s="269" t="s">
        <v>1715</v>
      </c>
    </row>
    <row r="1438" spans="59:74" x14ac:dyDescent="0.25">
      <c r="BG1438" s="84">
        <v>1326</v>
      </c>
      <c r="BH1438" s="269" t="s">
        <v>211</v>
      </c>
      <c r="BI1438" s="268" t="s">
        <v>5795</v>
      </c>
      <c r="BJ1438" s="257" t="s">
        <v>1</v>
      </c>
      <c r="BK1438" s="269" t="s">
        <v>14</v>
      </c>
      <c r="BL1438" s="269" t="s">
        <v>102</v>
      </c>
      <c r="BM1438" s="270" t="s">
        <v>6171</v>
      </c>
      <c r="BN1438" s="269" t="s">
        <v>6172</v>
      </c>
      <c r="BO1438" s="269" t="s">
        <v>6173</v>
      </c>
      <c r="BP1438" s="269" t="s">
        <v>902</v>
      </c>
      <c r="BQ1438" s="269" t="s">
        <v>515</v>
      </c>
      <c r="BR1438" s="269" t="s">
        <v>903</v>
      </c>
      <c r="BS1438" s="269" t="s">
        <v>904</v>
      </c>
      <c r="BT1438" s="269" t="s">
        <v>902</v>
      </c>
      <c r="BU1438" s="269" t="s">
        <v>1714</v>
      </c>
      <c r="BV1438" s="269" t="s">
        <v>1715</v>
      </c>
    </row>
    <row r="1439" spans="59:74" x14ac:dyDescent="0.25">
      <c r="BG1439" s="84">
        <v>1327</v>
      </c>
      <c r="BH1439" s="269" t="s">
        <v>211</v>
      </c>
      <c r="BI1439" s="268" t="s">
        <v>5795</v>
      </c>
      <c r="BJ1439" s="257" t="s">
        <v>1</v>
      </c>
      <c r="BK1439" s="269" t="s">
        <v>14</v>
      </c>
      <c r="BL1439" s="269" t="s">
        <v>102</v>
      </c>
      <c r="BM1439" s="270" t="s">
        <v>6174</v>
      </c>
      <c r="BN1439" s="269" t="s">
        <v>6175</v>
      </c>
      <c r="BO1439" s="269" t="s">
        <v>6176</v>
      </c>
      <c r="BP1439" s="269" t="s">
        <v>902</v>
      </c>
      <c r="BQ1439" s="269" t="s">
        <v>515</v>
      </c>
      <c r="BR1439" s="269" t="s">
        <v>903</v>
      </c>
      <c r="BS1439" s="269" t="s">
        <v>904</v>
      </c>
      <c r="BT1439" s="269" t="s">
        <v>902</v>
      </c>
      <c r="BU1439" s="269" t="s">
        <v>1714</v>
      </c>
      <c r="BV1439" s="269" t="s">
        <v>1715</v>
      </c>
    </row>
    <row r="1440" spans="59:74" x14ac:dyDescent="0.25">
      <c r="BG1440" s="84">
        <v>1328</v>
      </c>
      <c r="BH1440" s="269" t="s">
        <v>211</v>
      </c>
      <c r="BI1440" s="268" t="s">
        <v>5795</v>
      </c>
      <c r="BJ1440" s="257" t="s">
        <v>1</v>
      </c>
      <c r="BK1440" s="269" t="s">
        <v>14</v>
      </c>
      <c r="BL1440" s="269" t="s">
        <v>102</v>
      </c>
      <c r="BM1440" s="270" t="s">
        <v>6177</v>
      </c>
      <c r="BN1440" s="269" t="s">
        <v>6178</v>
      </c>
      <c r="BO1440" s="269" t="s">
        <v>6179</v>
      </c>
      <c r="BP1440" s="269" t="s">
        <v>902</v>
      </c>
      <c r="BQ1440" s="269" t="s">
        <v>515</v>
      </c>
      <c r="BR1440" s="269" t="s">
        <v>903</v>
      </c>
      <c r="BS1440" s="269" t="s">
        <v>904</v>
      </c>
      <c r="BT1440" s="269" t="s">
        <v>902</v>
      </c>
      <c r="BU1440" s="269" t="s">
        <v>1714</v>
      </c>
      <c r="BV1440" s="269" t="s">
        <v>1715</v>
      </c>
    </row>
    <row r="1441" spans="59:74" x14ac:dyDescent="0.25">
      <c r="BG1441" s="84">
        <v>1329</v>
      </c>
      <c r="BH1441" s="269" t="s">
        <v>211</v>
      </c>
      <c r="BI1441" s="268" t="s">
        <v>5795</v>
      </c>
      <c r="BJ1441" s="257" t="s">
        <v>1</v>
      </c>
      <c r="BK1441" s="269" t="s">
        <v>14</v>
      </c>
      <c r="BL1441" s="269" t="s">
        <v>102</v>
      </c>
      <c r="BM1441" s="270" t="s">
        <v>6180</v>
      </c>
      <c r="BN1441" s="269" t="s">
        <v>6181</v>
      </c>
      <c r="BO1441" s="269" t="s">
        <v>6182</v>
      </c>
      <c r="BP1441" s="269" t="s">
        <v>902</v>
      </c>
      <c r="BQ1441" s="269" t="s">
        <v>515</v>
      </c>
      <c r="BR1441" s="269" t="s">
        <v>903</v>
      </c>
      <c r="BS1441" s="269" t="s">
        <v>904</v>
      </c>
      <c r="BT1441" s="269" t="s">
        <v>902</v>
      </c>
      <c r="BU1441" s="269" t="s">
        <v>1714</v>
      </c>
      <c r="BV1441" s="269" t="s">
        <v>1715</v>
      </c>
    </row>
    <row r="1442" spans="59:74" x14ac:dyDescent="0.25">
      <c r="BG1442" s="84">
        <v>1330</v>
      </c>
      <c r="BH1442" s="269" t="s">
        <v>211</v>
      </c>
      <c r="BI1442" s="268" t="s">
        <v>5795</v>
      </c>
      <c r="BJ1442" s="257" t="s">
        <v>1</v>
      </c>
      <c r="BK1442" s="269" t="s">
        <v>14</v>
      </c>
      <c r="BL1442" s="269" t="s">
        <v>102</v>
      </c>
      <c r="BM1442" s="270" t="s">
        <v>6183</v>
      </c>
      <c r="BN1442" s="269" t="s">
        <v>6184</v>
      </c>
      <c r="BO1442" s="269" t="s">
        <v>6185</v>
      </c>
      <c r="BP1442" s="269" t="s">
        <v>902</v>
      </c>
      <c r="BQ1442" s="269" t="s">
        <v>515</v>
      </c>
      <c r="BR1442" s="269" t="s">
        <v>903</v>
      </c>
      <c r="BS1442" s="269" t="s">
        <v>904</v>
      </c>
      <c r="BT1442" s="269" t="s">
        <v>902</v>
      </c>
      <c r="BU1442" s="269" t="s">
        <v>1714</v>
      </c>
      <c r="BV1442" s="269" t="s">
        <v>1715</v>
      </c>
    </row>
    <row r="1443" spans="59:74" x14ac:dyDescent="0.25">
      <c r="BG1443" s="84">
        <v>1331</v>
      </c>
      <c r="BH1443" s="269" t="s">
        <v>211</v>
      </c>
      <c r="BI1443" s="268" t="s">
        <v>5795</v>
      </c>
      <c r="BJ1443" s="257" t="s">
        <v>4</v>
      </c>
      <c r="BK1443" s="269" t="s">
        <v>14</v>
      </c>
      <c r="BL1443" s="269" t="s">
        <v>102</v>
      </c>
      <c r="BM1443" s="270" t="s">
        <v>6186</v>
      </c>
      <c r="BN1443" s="269" t="s">
        <v>6187</v>
      </c>
      <c r="BO1443" s="269" t="s">
        <v>6188</v>
      </c>
      <c r="BP1443" s="269" t="s">
        <v>902</v>
      </c>
      <c r="BQ1443" s="269" t="s">
        <v>515</v>
      </c>
      <c r="BR1443" s="269" t="s">
        <v>903</v>
      </c>
      <c r="BS1443" s="269" t="s">
        <v>904</v>
      </c>
      <c r="BT1443" s="269" t="s">
        <v>902</v>
      </c>
      <c r="BU1443" s="269" t="s">
        <v>1714</v>
      </c>
      <c r="BV1443" s="269" t="s">
        <v>1715</v>
      </c>
    </row>
    <row r="1444" spans="59:74" x14ac:dyDescent="0.25">
      <c r="BG1444" s="84">
        <v>1332</v>
      </c>
      <c r="BH1444" s="269" t="s">
        <v>211</v>
      </c>
      <c r="BI1444" s="268" t="s">
        <v>5795</v>
      </c>
      <c r="BJ1444" s="257" t="s">
        <v>4</v>
      </c>
      <c r="BK1444" s="269" t="s">
        <v>14</v>
      </c>
      <c r="BL1444" s="269" t="s">
        <v>102</v>
      </c>
      <c r="BM1444" s="270" t="s">
        <v>6189</v>
      </c>
      <c r="BN1444" s="269" t="s">
        <v>6190</v>
      </c>
      <c r="BO1444" s="269" t="s">
        <v>6191</v>
      </c>
      <c r="BP1444" s="269" t="s">
        <v>902</v>
      </c>
      <c r="BQ1444" s="269" t="s">
        <v>515</v>
      </c>
      <c r="BR1444" s="269" t="s">
        <v>903</v>
      </c>
      <c r="BS1444" s="269" t="s">
        <v>904</v>
      </c>
      <c r="BT1444" s="269" t="s">
        <v>902</v>
      </c>
      <c r="BU1444" s="269" t="s">
        <v>1714</v>
      </c>
      <c r="BV1444" s="269" t="s">
        <v>1715</v>
      </c>
    </row>
    <row r="1445" spans="59:74" x14ac:dyDescent="0.25">
      <c r="BG1445" s="84">
        <v>1333</v>
      </c>
      <c r="BH1445" s="269" t="s">
        <v>211</v>
      </c>
      <c r="BI1445" s="268" t="s">
        <v>5795</v>
      </c>
      <c r="BJ1445" s="257" t="s">
        <v>4</v>
      </c>
      <c r="BK1445" s="269" t="s">
        <v>14</v>
      </c>
      <c r="BL1445" s="269" t="s">
        <v>102</v>
      </c>
      <c r="BM1445" s="270" t="s">
        <v>6192</v>
      </c>
      <c r="BN1445" s="269" t="s">
        <v>6193</v>
      </c>
      <c r="BO1445" s="269" t="s">
        <v>6194</v>
      </c>
      <c r="BP1445" s="269" t="s">
        <v>902</v>
      </c>
      <c r="BQ1445" s="269" t="s">
        <v>515</v>
      </c>
      <c r="BR1445" s="269" t="s">
        <v>903</v>
      </c>
      <c r="BS1445" s="269" t="s">
        <v>904</v>
      </c>
      <c r="BT1445" s="269" t="s">
        <v>902</v>
      </c>
      <c r="BU1445" s="269" t="s">
        <v>1714</v>
      </c>
      <c r="BV1445" s="269" t="s">
        <v>1715</v>
      </c>
    </row>
    <row r="1446" spans="59:74" x14ac:dyDescent="0.25">
      <c r="BG1446" s="84">
        <v>1334</v>
      </c>
      <c r="BH1446" s="269" t="s">
        <v>211</v>
      </c>
      <c r="BI1446" s="268" t="s">
        <v>5795</v>
      </c>
      <c r="BJ1446" s="257" t="s">
        <v>4</v>
      </c>
      <c r="BK1446" s="269" t="s">
        <v>14</v>
      </c>
      <c r="BL1446" s="269" t="s">
        <v>102</v>
      </c>
      <c r="BM1446" s="270" t="s">
        <v>6195</v>
      </c>
      <c r="BN1446" s="269" t="s">
        <v>6196</v>
      </c>
      <c r="BO1446" s="269" t="s">
        <v>6197</v>
      </c>
      <c r="BP1446" s="269" t="s">
        <v>902</v>
      </c>
      <c r="BQ1446" s="269" t="s">
        <v>515</v>
      </c>
      <c r="BR1446" s="269" t="s">
        <v>903</v>
      </c>
      <c r="BS1446" s="269" t="s">
        <v>904</v>
      </c>
      <c r="BT1446" s="269" t="s">
        <v>902</v>
      </c>
      <c r="BU1446" s="269" t="s">
        <v>1714</v>
      </c>
      <c r="BV1446" s="269" t="s">
        <v>1715</v>
      </c>
    </row>
    <row r="1447" spans="59:74" x14ac:dyDescent="0.25">
      <c r="BG1447" s="84">
        <v>1335</v>
      </c>
      <c r="BH1447" s="269" t="s">
        <v>211</v>
      </c>
      <c r="BI1447" s="268" t="s">
        <v>5795</v>
      </c>
      <c r="BJ1447" s="257" t="s">
        <v>4</v>
      </c>
      <c r="BK1447" s="269" t="s">
        <v>14</v>
      </c>
      <c r="BL1447" s="269" t="s">
        <v>102</v>
      </c>
      <c r="BM1447" s="270" t="s">
        <v>6198</v>
      </c>
      <c r="BN1447" s="269" t="s">
        <v>6199</v>
      </c>
      <c r="BO1447" s="269" t="s">
        <v>6200</v>
      </c>
      <c r="BP1447" s="269" t="s">
        <v>902</v>
      </c>
      <c r="BQ1447" s="269" t="s">
        <v>515</v>
      </c>
      <c r="BR1447" s="269" t="s">
        <v>903</v>
      </c>
      <c r="BS1447" s="269" t="s">
        <v>904</v>
      </c>
      <c r="BT1447" s="269" t="s">
        <v>902</v>
      </c>
      <c r="BU1447" s="269" t="s">
        <v>1714</v>
      </c>
      <c r="BV1447" s="269" t="s">
        <v>1715</v>
      </c>
    </row>
    <row r="1448" spans="59:74" x14ac:dyDescent="0.25">
      <c r="BG1448" s="84">
        <v>1336</v>
      </c>
      <c r="BH1448" s="269" t="s">
        <v>211</v>
      </c>
      <c r="BI1448" s="268" t="s">
        <v>5795</v>
      </c>
      <c r="BJ1448" s="257" t="s">
        <v>4</v>
      </c>
      <c r="BK1448" s="269" t="s">
        <v>14</v>
      </c>
      <c r="BL1448" s="269" t="s">
        <v>102</v>
      </c>
      <c r="BM1448" s="270" t="s">
        <v>6201</v>
      </c>
      <c r="BN1448" s="269" t="s">
        <v>6202</v>
      </c>
      <c r="BO1448" s="269" t="s">
        <v>6203</v>
      </c>
      <c r="BP1448" s="269" t="s">
        <v>902</v>
      </c>
      <c r="BQ1448" s="269" t="s">
        <v>515</v>
      </c>
      <c r="BR1448" s="269" t="s">
        <v>903</v>
      </c>
      <c r="BS1448" s="269" t="s">
        <v>904</v>
      </c>
      <c r="BT1448" s="269" t="s">
        <v>902</v>
      </c>
      <c r="BU1448" s="269" t="s">
        <v>1714</v>
      </c>
      <c r="BV1448" s="269" t="s">
        <v>1715</v>
      </c>
    </row>
    <row r="1449" spans="59:74" x14ac:dyDescent="0.25">
      <c r="BG1449" s="84">
        <v>1337</v>
      </c>
      <c r="BH1449" s="269" t="s">
        <v>211</v>
      </c>
      <c r="BI1449" s="268" t="s">
        <v>5795</v>
      </c>
      <c r="BJ1449" s="257" t="s">
        <v>4</v>
      </c>
      <c r="BK1449" s="269" t="s">
        <v>14</v>
      </c>
      <c r="BL1449" s="269" t="s">
        <v>102</v>
      </c>
      <c r="BM1449" s="270" t="s">
        <v>6204</v>
      </c>
      <c r="BN1449" s="269" t="s">
        <v>6205</v>
      </c>
      <c r="BO1449" s="269" t="s">
        <v>6206</v>
      </c>
      <c r="BP1449" s="269" t="s">
        <v>902</v>
      </c>
      <c r="BQ1449" s="269" t="s">
        <v>515</v>
      </c>
      <c r="BR1449" s="269" t="s">
        <v>903</v>
      </c>
      <c r="BS1449" s="269" t="s">
        <v>904</v>
      </c>
      <c r="BT1449" s="269" t="s">
        <v>902</v>
      </c>
      <c r="BU1449" s="269" t="s">
        <v>1714</v>
      </c>
      <c r="BV1449" s="269" t="s">
        <v>1715</v>
      </c>
    </row>
    <row r="1450" spans="59:74" x14ac:dyDescent="0.25">
      <c r="BG1450" s="84">
        <v>1338</v>
      </c>
      <c r="BH1450" s="269" t="s">
        <v>211</v>
      </c>
      <c r="BI1450" s="268" t="s">
        <v>5795</v>
      </c>
      <c r="BJ1450" s="257" t="s">
        <v>4</v>
      </c>
      <c r="BK1450" s="269" t="s">
        <v>14</v>
      </c>
      <c r="BL1450" s="269" t="s">
        <v>102</v>
      </c>
      <c r="BM1450" s="270" t="s">
        <v>6207</v>
      </c>
      <c r="BN1450" s="269" t="s">
        <v>6208</v>
      </c>
      <c r="BO1450" s="269" t="s">
        <v>6209</v>
      </c>
      <c r="BP1450" s="269" t="s">
        <v>902</v>
      </c>
      <c r="BQ1450" s="269" t="s">
        <v>515</v>
      </c>
      <c r="BR1450" s="269" t="s">
        <v>903</v>
      </c>
      <c r="BS1450" s="269" t="s">
        <v>904</v>
      </c>
      <c r="BT1450" s="269" t="s">
        <v>902</v>
      </c>
      <c r="BU1450" s="269" t="s">
        <v>1714</v>
      </c>
      <c r="BV1450" s="269" t="s">
        <v>1715</v>
      </c>
    </row>
    <row r="1451" spans="59:74" x14ac:dyDescent="0.25">
      <c r="BG1451" s="84">
        <v>1339</v>
      </c>
      <c r="BH1451" s="269" t="s">
        <v>211</v>
      </c>
      <c r="BI1451" s="268" t="s">
        <v>5795</v>
      </c>
      <c r="BJ1451" s="257" t="s">
        <v>4</v>
      </c>
      <c r="BK1451" s="269" t="s">
        <v>14</v>
      </c>
      <c r="BL1451" s="269" t="s">
        <v>102</v>
      </c>
      <c r="BM1451" s="270" t="s">
        <v>6210</v>
      </c>
      <c r="BN1451" s="269" t="s">
        <v>6211</v>
      </c>
      <c r="BO1451" s="269" t="s">
        <v>6212</v>
      </c>
      <c r="BP1451" s="269" t="s">
        <v>902</v>
      </c>
      <c r="BQ1451" s="269" t="s">
        <v>515</v>
      </c>
      <c r="BR1451" s="269" t="s">
        <v>903</v>
      </c>
      <c r="BS1451" s="269" t="s">
        <v>904</v>
      </c>
      <c r="BT1451" s="269" t="s">
        <v>902</v>
      </c>
      <c r="BU1451" s="269" t="s">
        <v>1714</v>
      </c>
      <c r="BV1451" s="269" t="s">
        <v>1715</v>
      </c>
    </row>
    <row r="1452" spans="59:74" x14ac:dyDescent="0.25">
      <c r="BG1452" s="84">
        <v>1340</v>
      </c>
      <c r="BH1452" s="269" t="s">
        <v>211</v>
      </c>
      <c r="BI1452" s="268" t="s">
        <v>5795</v>
      </c>
      <c r="BJ1452" s="257" t="s">
        <v>4</v>
      </c>
      <c r="BK1452" s="269" t="s">
        <v>14</v>
      </c>
      <c r="BL1452" s="269" t="s">
        <v>102</v>
      </c>
      <c r="BM1452" s="270" t="s">
        <v>6213</v>
      </c>
      <c r="BN1452" s="269" t="s">
        <v>6214</v>
      </c>
      <c r="BO1452" s="269" t="s">
        <v>6215</v>
      </c>
      <c r="BP1452" s="269" t="s">
        <v>902</v>
      </c>
      <c r="BQ1452" s="269" t="s">
        <v>515</v>
      </c>
      <c r="BR1452" s="269" t="s">
        <v>903</v>
      </c>
      <c r="BS1452" s="269" t="s">
        <v>904</v>
      </c>
      <c r="BT1452" s="269" t="s">
        <v>902</v>
      </c>
      <c r="BU1452" s="269" t="s">
        <v>1714</v>
      </c>
      <c r="BV1452" s="269" t="s">
        <v>1715</v>
      </c>
    </row>
    <row r="1453" spans="59:74" x14ac:dyDescent="0.25">
      <c r="BG1453" s="84">
        <v>1341</v>
      </c>
      <c r="BH1453" s="269" t="s">
        <v>211</v>
      </c>
      <c r="BI1453" s="268" t="s">
        <v>5795</v>
      </c>
      <c r="BJ1453" s="257" t="s">
        <v>1</v>
      </c>
      <c r="BK1453" s="269" t="s">
        <v>26</v>
      </c>
      <c r="BL1453" s="269" t="s">
        <v>102</v>
      </c>
      <c r="BM1453" s="270" t="s">
        <v>6216</v>
      </c>
      <c r="BN1453" s="269" t="s">
        <v>6217</v>
      </c>
      <c r="BO1453" s="269" t="s">
        <v>6218</v>
      </c>
      <c r="BP1453" s="269" t="s">
        <v>905</v>
      </c>
      <c r="BQ1453" s="269" t="s">
        <v>558</v>
      </c>
      <c r="BR1453" s="269" t="s">
        <v>906</v>
      </c>
      <c r="BS1453" s="269" t="s">
        <v>907</v>
      </c>
      <c r="BT1453" s="269" t="s">
        <v>905</v>
      </c>
      <c r="BU1453" s="269" t="s">
        <v>1716</v>
      </c>
      <c r="BV1453" s="269" t="s">
        <v>1717</v>
      </c>
    </row>
    <row r="1454" spans="59:74" x14ac:dyDescent="0.25">
      <c r="BG1454" s="84">
        <v>1342</v>
      </c>
      <c r="BH1454" s="269" t="s">
        <v>211</v>
      </c>
      <c r="BI1454" s="268" t="s">
        <v>5795</v>
      </c>
      <c r="BJ1454" s="257" t="s">
        <v>1</v>
      </c>
      <c r="BK1454" s="269" t="s">
        <v>26</v>
      </c>
      <c r="BL1454" s="269" t="s">
        <v>102</v>
      </c>
      <c r="BM1454" s="270" t="s">
        <v>6219</v>
      </c>
      <c r="BN1454" s="269" t="s">
        <v>6220</v>
      </c>
      <c r="BO1454" s="269" t="s">
        <v>6221</v>
      </c>
      <c r="BP1454" s="269" t="s">
        <v>905</v>
      </c>
      <c r="BQ1454" s="269" t="s">
        <v>558</v>
      </c>
      <c r="BR1454" s="269" t="s">
        <v>906</v>
      </c>
      <c r="BS1454" s="269" t="s">
        <v>907</v>
      </c>
      <c r="BT1454" s="269" t="s">
        <v>905</v>
      </c>
      <c r="BU1454" s="269" t="s">
        <v>1716</v>
      </c>
      <c r="BV1454" s="269" t="s">
        <v>1717</v>
      </c>
    </row>
    <row r="1455" spans="59:74" x14ac:dyDescent="0.25">
      <c r="BG1455" s="84">
        <v>1343</v>
      </c>
      <c r="BH1455" s="269" t="s">
        <v>211</v>
      </c>
      <c r="BI1455" s="268" t="s">
        <v>5795</v>
      </c>
      <c r="BJ1455" s="257" t="s">
        <v>1</v>
      </c>
      <c r="BK1455" s="269" t="s">
        <v>26</v>
      </c>
      <c r="BL1455" s="269" t="s">
        <v>102</v>
      </c>
      <c r="BM1455" s="270" t="s">
        <v>6222</v>
      </c>
      <c r="BN1455" s="269" t="s">
        <v>6223</v>
      </c>
      <c r="BO1455" s="269" t="s">
        <v>6224</v>
      </c>
      <c r="BP1455" s="269" t="s">
        <v>905</v>
      </c>
      <c r="BQ1455" s="269" t="s">
        <v>558</v>
      </c>
      <c r="BR1455" s="269" t="s">
        <v>906</v>
      </c>
      <c r="BS1455" s="269" t="s">
        <v>907</v>
      </c>
      <c r="BT1455" s="269" t="s">
        <v>905</v>
      </c>
      <c r="BU1455" s="269" t="s">
        <v>1716</v>
      </c>
      <c r="BV1455" s="269" t="s">
        <v>1717</v>
      </c>
    </row>
    <row r="1456" spans="59:74" x14ac:dyDescent="0.25">
      <c r="BG1456" s="84">
        <v>1344</v>
      </c>
      <c r="BH1456" s="269" t="s">
        <v>211</v>
      </c>
      <c r="BI1456" s="268" t="s">
        <v>5795</v>
      </c>
      <c r="BJ1456" s="257" t="s">
        <v>1</v>
      </c>
      <c r="BK1456" s="269" t="s">
        <v>26</v>
      </c>
      <c r="BL1456" s="269" t="s">
        <v>102</v>
      </c>
      <c r="BM1456" s="270" t="s">
        <v>6225</v>
      </c>
      <c r="BN1456" s="269" t="s">
        <v>6226</v>
      </c>
      <c r="BO1456" s="269" t="s">
        <v>6227</v>
      </c>
      <c r="BP1456" s="269" t="s">
        <v>905</v>
      </c>
      <c r="BQ1456" s="269" t="s">
        <v>558</v>
      </c>
      <c r="BR1456" s="269" t="s">
        <v>906</v>
      </c>
      <c r="BS1456" s="269" t="s">
        <v>907</v>
      </c>
      <c r="BT1456" s="269" t="s">
        <v>905</v>
      </c>
      <c r="BU1456" s="269" t="s">
        <v>1716</v>
      </c>
      <c r="BV1456" s="269" t="s">
        <v>1717</v>
      </c>
    </row>
    <row r="1457" spans="59:74" x14ac:dyDescent="0.25">
      <c r="BG1457" s="84">
        <v>1345</v>
      </c>
      <c r="BH1457" s="269" t="s">
        <v>211</v>
      </c>
      <c r="BI1457" s="268" t="s">
        <v>5795</v>
      </c>
      <c r="BJ1457" s="257" t="s">
        <v>1</v>
      </c>
      <c r="BK1457" s="269" t="s">
        <v>26</v>
      </c>
      <c r="BL1457" s="269" t="s">
        <v>102</v>
      </c>
      <c r="BM1457" s="270" t="s">
        <v>6228</v>
      </c>
      <c r="BN1457" s="269" t="s">
        <v>6229</v>
      </c>
      <c r="BO1457" s="269" t="s">
        <v>6230</v>
      </c>
      <c r="BP1457" s="269" t="s">
        <v>905</v>
      </c>
      <c r="BQ1457" s="269" t="s">
        <v>558</v>
      </c>
      <c r="BR1457" s="269" t="s">
        <v>906</v>
      </c>
      <c r="BS1457" s="269" t="s">
        <v>907</v>
      </c>
      <c r="BT1457" s="269" t="s">
        <v>905</v>
      </c>
      <c r="BU1457" s="269" t="s">
        <v>1716</v>
      </c>
      <c r="BV1457" s="269" t="s">
        <v>1717</v>
      </c>
    </row>
    <row r="1458" spans="59:74" x14ac:dyDescent="0.25">
      <c r="BG1458" s="84">
        <v>1346</v>
      </c>
      <c r="BH1458" s="269" t="s">
        <v>211</v>
      </c>
      <c r="BI1458" s="268" t="s">
        <v>5795</v>
      </c>
      <c r="BJ1458" s="257" t="s">
        <v>1</v>
      </c>
      <c r="BK1458" s="269" t="s">
        <v>26</v>
      </c>
      <c r="BL1458" s="269" t="s">
        <v>102</v>
      </c>
      <c r="BM1458" s="270" t="s">
        <v>6231</v>
      </c>
      <c r="BN1458" s="269" t="s">
        <v>6232</v>
      </c>
      <c r="BO1458" s="269" t="s">
        <v>6233</v>
      </c>
      <c r="BP1458" s="269" t="s">
        <v>905</v>
      </c>
      <c r="BQ1458" s="269" t="s">
        <v>558</v>
      </c>
      <c r="BR1458" s="269" t="s">
        <v>906</v>
      </c>
      <c r="BS1458" s="269" t="s">
        <v>907</v>
      </c>
      <c r="BT1458" s="269" t="s">
        <v>905</v>
      </c>
      <c r="BU1458" s="269" t="s">
        <v>1716</v>
      </c>
      <c r="BV1458" s="269" t="s">
        <v>1717</v>
      </c>
    </row>
    <row r="1459" spans="59:74" x14ac:dyDescent="0.25">
      <c r="BG1459" s="84">
        <v>1347</v>
      </c>
      <c r="BH1459" s="269" t="s">
        <v>211</v>
      </c>
      <c r="BI1459" s="268" t="s">
        <v>5795</v>
      </c>
      <c r="BJ1459" s="257" t="s">
        <v>1</v>
      </c>
      <c r="BK1459" s="269" t="s">
        <v>26</v>
      </c>
      <c r="BL1459" s="269" t="s">
        <v>102</v>
      </c>
      <c r="BM1459" s="270" t="s">
        <v>6234</v>
      </c>
      <c r="BN1459" s="269" t="s">
        <v>6235</v>
      </c>
      <c r="BO1459" s="269" t="s">
        <v>6236</v>
      </c>
      <c r="BP1459" s="269" t="s">
        <v>905</v>
      </c>
      <c r="BQ1459" s="269" t="s">
        <v>558</v>
      </c>
      <c r="BR1459" s="269" t="s">
        <v>906</v>
      </c>
      <c r="BS1459" s="269" t="s">
        <v>907</v>
      </c>
      <c r="BT1459" s="269" t="s">
        <v>905</v>
      </c>
      <c r="BU1459" s="269" t="s">
        <v>1716</v>
      </c>
      <c r="BV1459" s="269" t="s">
        <v>1717</v>
      </c>
    </row>
    <row r="1460" spans="59:74" x14ac:dyDescent="0.25">
      <c r="BG1460" s="84">
        <v>1348</v>
      </c>
      <c r="BH1460" s="269" t="s">
        <v>211</v>
      </c>
      <c r="BI1460" s="268" t="s">
        <v>5795</v>
      </c>
      <c r="BJ1460" s="257" t="s">
        <v>1</v>
      </c>
      <c r="BK1460" s="269" t="s">
        <v>26</v>
      </c>
      <c r="BL1460" s="269" t="s">
        <v>102</v>
      </c>
      <c r="BM1460" s="270" t="s">
        <v>6237</v>
      </c>
      <c r="BN1460" s="269" t="s">
        <v>6238</v>
      </c>
      <c r="BO1460" s="269" t="s">
        <v>6239</v>
      </c>
      <c r="BP1460" s="269" t="s">
        <v>905</v>
      </c>
      <c r="BQ1460" s="269" t="s">
        <v>558</v>
      </c>
      <c r="BR1460" s="269" t="s">
        <v>906</v>
      </c>
      <c r="BS1460" s="269" t="s">
        <v>907</v>
      </c>
      <c r="BT1460" s="269" t="s">
        <v>905</v>
      </c>
      <c r="BU1460" s="269" t="s">
        <v>1716</v>
      </c>
      <c r="BV1460" s="269" t="s">
        <v>1717</v>
      </c>
    </row>
    <row r="1461" spans="59:74" x14ac:dyDescent="0.25">
      <c r="BG1461" s="84">
        <v>1349</v>
      </c>
      <c r="BH1461" s="269" t="s">
        <v>211</v>
      </c>
      <c r="BI1461" s="268" t="s">
        <v>5795</v>
      </c>
      <c r="BJ1461" s="257" t="s">
        <v>1</v>
      </c>
      <c r="BK1461" s="269" t="s">
        <v>26</v>
      </c>
      <c r="BL1461" s="269" t="s">
        <v>102</v>
      </c>
      <c r="BM1461" s="270" t="s">
        <v>6240</v>
      </c>
      <c r="BN1461" s="269" t="s">
        <v>6241</v>
      </c>
      <c r="BO1461" s="269" t="s">
        <v>6242</v>
      </c>
      <c r="BP1461" s="269" t="s">
        <v>905</v>
      </c>
      <c r="BQ1461" s="269" t="s">
        <v>558</v>
      </c>
      <c r="BR1461" s="269" t="s">
        <v>906</v>
      </c>
      <c r="BS1461" s="269" t="s">
        <v>907</v>
      </c>
      <c r="BT1461" s="269" t="s">
        <v>905</v>
      </c>
      <c r="BU1461" s="269" t="s">
        <v>1716</v>
      </c>
      <c r="BV1461" s="269" t="s">
        <v>1717</v>
      </c>
    </row>
    <row r="1462" spans="59:74" x14ac:dyDescent="0.25">
      <c r="BG1462" s="84">
        <v>1350</v>
      </c>
      <c r="BH1462" s="269" t="s">
        <v>211</v>
      </c>
      <c r="BI1462" s="268" t="s">
        <v>5795</v>
      </c>
      <c r="BJ1462" s="257" t="s">
        <v>1</v>
      </c>
      <c r="BK1462" s="269" t="s">
        <v>26</v>
      </c>
      <c r="BL1462" s="269" t="s">
        <v>102</v>
      </c>
      <c r="BM1462" s="270" t="s">
        <v>6243</v>
      </c>
      <c r="BN1462" s="269" t="s">
        <v>6244</v>
      </c>
      <c r="BO1462" s="269" t="s">
        <v>6245</v>
      </c>
      <c r="BP1462" s="269" t="s">
        <v>905</v>
      </c>
      <c r="BQ1462" s="269" t="s">
        <v>558</v>
      </c>
      <c r="BR1462" s="269" t="s">
        <v>906</v>
      </c>
      <c r="BS1462" s="269" t="s">
        <v>907</v>
      </c>
      <c r="BT1462" s="269" t="s">
        <v>905</v>
      </c>
      <c r="BU1462" s="269" t="s">
        <v>1716</v>
      </c>
      <c r="BV1462" s="269" t="s">
        <v>1717</v>
      </c>
    </row>
    <row r="1463" spans="59:74" x14ac:dyDescent="0.25">
      <c r="BG1463" s="84">
        <v>1351</v>
      </c>
      <c r="BH1463" s="269" t="s">
        <v>211</v>
      </c>
      <c r="BI1463" s="268" t="s">
        <v>5795</v>
      </c>
      <c r="BJ1463" s="257" t="s">
        <v>4</v>
      </c>
      <c r="BK1463" s="269" t="s">
        <v>26</v>
      </c>
      <c r="BL1463" s="269" t="s">
        <v>102</v>
      </c>
      <c r="BM1463" s="270" t="s">
        <v>6246</v>
      </c>
      <c r="BN1463" s="269" t="s">
        <v>6247</v>
      </c>
      <c r="BO1463" s="269" t="s">
        <v>6248</v>
      </c>
      <c r="BP1463" s="269" t="s">
        <v>905</v>
      </c>
      <c r="BQ1463" s="269" t="s">
        <v>558</v>
      </c>
      <c r="BR1463" s="269" t="s">
        <v>906</v>
      </c>
      <c r="BS1463" s="269" t="s">
        <v>907</v>
      </c>
      <c r="BT1463" s="269" t="s">
        <v>905</v>
      </c>
      <c r="BU1463" s="269" t="s">
        <v>1716</v>
      </c>
      <c r="BV1463" s="269" t="s">
        <v>1717</v>
      </c>
    </row>
    <row r="1464" spans="59:74" x14ac:dyDescent="0.25">
      <c r="BG1464" s="84">
        <v>1352</v>
      </c>
      <c r="BH1464" s="269" t="s">
        <v>211</v>
      </c>
      <c r="BI1464" s="268" t="s">
        <v>5795</v>
      </c>
      <c r="BJ1464" s="257" t="s">
        <v>4</v>
      </c>
      <c r="BK1464" s="269" t="s">
        <v>26</v>
      </c>
      <c r="BL1464" s="269" t="s">
        <v>102</v>
      </c>
      <c r="BM1464" s="270" t="s">
        <v>6249</v>
      </c>
      <c r="BN1464" s="269" t="s">
        <v>6250</v>
      </c>
      <c r="BO1464" s="269" t="s">
        <v>6251</v>
      </c>
      <c r="BP1464" s="269" t="s">
        <v>905</v>
      </c>
      <c r="BQ1464" s="269" t="s">
        <v>558</v>
      </c>
      <c r="BR1464" s="269" t="s">
        <v>906</v>
      </c>
      <c r="BS1464" s="269" t="s">
        <v>907</v>
      </c>
      <c r="BT1464" s="269" t="s">
        <v>905</v>
      </c>
      <c r="BU1464" s="269" t="s">
        <v>1716</v>
      </c>
      <c r="BV1464" s="269" t="s">
        <v>1717</v>
      </c>
    </row>
    <row r="1465" spans="59:74" x14ac:dyDescent="0.25">
      <c r="BG1465" s="84">
        <v>1353</v>
      </c>
      <c r="BH1465" s="269" t="s">
        <v>211</v>
      </c>
      <c r="BI1465" s="268" t="s">
        <v>5795</v>
      </c>
      <c r="BJ1465" s="257" t="s">
        <v>4</v>
      </c>
      <c r="BK1465" s="269" t="s">
        <v>26</v>
      </c>
      <c r="BL1465" s="269" t="s">
        <v>102</v>
      </c>
      <c r="BM1465" s="270" t="s">
        <v>6252</v>
      </c>
      <c r="BN1465" s="269" t="s">
        <v>6253</v>
      </c>
      <c r="BO1465" s="269" t="s">
        <v>6254</v>
      </c>
      <c r="BP1465" s="269" t="s">
        <v>905</v>
      </c>
      <c r="BQ1465" s="269" t="s">
        <v>558</v>
      </c>
      <c r="BR1465" s="269" t="s">
        <v>906</v>
      </c>
      <c r="BS1465" s="269" t="s">
        <v>907</v>
      </c>
      <c r="BT1465" s="269" t="s">
        <v>905</v>
      </c>
      <c r="BU1465" s="269" t="s">
        <v>1716</v>
      </c>
      <c r="BV1465" s="269" t="s">
        <v>1717</v>
      </c>
    </row>
    <row r="1466" spans="59:74" x14ac:dyDescent="0.25">
      <c r="BG1466" s="84">
        <v>1354</v>
      </c>
      <c r="BH1466" s="269" t="s">
        <v>211</v>
      </c>
      <c r="BI1466" s="268" t="s">
        <v>5795</v>
      </c>
      <c r="BJ1466" s="257" t="s">
        <v>4</v>
      </c>
      <c r="BK1466" s="269" t="s">
        <v>26</v>
      </c>
      <c r="BL1466" s="269" t="s">
        <v>102</v>
      </c>
      <c r="BM1466" s="270" t="s">
        <v>6255</v>
      </c>
      <c r="BN1466" s="269" t="s">
        <v>6256</v>
      </c>
      <c r="BO1466" s="269" t="s">
        <v>6257</v>
      </c>
      <c r="BP1466" s="269" t="s">
        <v>905</v>
      </c>
      <c r="BQ1466" s="269" t="s">
        <v>558</v>
      </c>
      <c r="BR1466" s="269" t="s">
        <v>906</v>
      </c>
      <c r="BS1466" s="269" t="s">
        <v>907</v>
      </c>
      <c r="BT1466" s="269" t="s">
        <v>905</v>
      </c>
      <c r="BU1466" s="269" t="s">
        <v>1716</v>
      </c>
      <c r="BV1466" s="269" t="s">
        <v>1717</v>
      </c>
    </row>
    <row r="1467" spans="59:74" x14ac:dyDescent="0.25">
      <c r="BG1467" s="84">
        <v>1355</v>
      </c>
      <c r="BH1467" s="269" t="s">
        <v>211</v>
      </c>
      <c r="BI1467" s="268" t="s">
        <v>5795</v>
      </c>
      <c r="BJ1467" s="257" t="s">
        <v>4</v>
      </c>
      <c r="BK1467" s="269" t="s">
        <v>26</v>
      </c>
      <c r="BL1467" s="269" t="s">
        <v>102</v>
      </c>
      <c r="BM1467" s="270" t="s">
        <v>6258</v>
      </c>
      <c r="BN1467" s="269" t="s">
        <v>6259</v>
      </c>
      <c r="BO1467" s="269" t="s">
        <v>6260</v>
      </c>
      <c r="BP1467" s="269" t="s">
        <v>905</v>
      </c>
      <c r="BQ1467" s="269" t="s">
        <v>558</v>
      </c>
      <c r="BR1467" s="269" t="s">
        <v>906</v>
      </c>
      <c r="BS1467" s="269" t="s">
        <v>907</v>
      </c>
      <c r="BT1467" s="269" t="s">
        <v>905</v>
      </c>
      <c r="BU1467" s="269" t="s">
        <v>1716</v>
      </c>
      <c r="BV1467" s="269" t="s">
        <v>1717</v>
      </c>
    </row>
    <row r="1468" spans="59:74" x14ac:dyDescent="0.25">
      <c r="BG1468" s="84">
        <v>1356</v>
      </c>
      <c r="BH1468" s="269" t="s">
        <v>211</v>
      </c>
      <c r="BI1468" s="268" t="s">
        <v>5795</v>
      </c>
      <c r="BJ1468" s="257" t="s">
        <v>4</v>
      </c>
      <c r="BK1468" s="269" t="s">
        <v>26</v>
      </c>
      <c r="BL1468" s="269" t="s">
        <v>102</v>
      </c>
      <c r="BM1468" s="270" t="s">
        <v>6261</v>
      </c>
      <c r="BN1468" s="269" t="s">
        <v>6262</v>
      </c>
      <c r="BO1468" s="269" t="s">
        <v>6263</v>
      </c>
      <c r="BP1468" s="269" t="s">
        <v>905</v>
      </c>
      <c r="BQ1468" s="269" t="s">
        <v>558</v>
      </c>
      <c r="BR1468" s="269" t="s">
        <v>906</v>
      </c>
      <c r="BS1468" s="269" t="s">
        <v>907</v>
      </c>
      <c r="BT1468" s="269" t="s">
        <v>905</v>
      </c>
      <c r="BU1468" s="269" t="s">
        <v>1716</v>
      </c>
      <c r="BV1468" s="269" t="s">
        <v>1717</v>
      </c>
    </row>
    <row r="1469" spans="59:74" x14ac:dyDescent="0.25">
      <c r="BG1469" s="84">
        <v>1357</v>
      </c>
      <c r="BH1469" s="269" t="s">
        <v>211</v>
      </c>
      <c r="BI1469" s="268" t="s">
        <v>5795</v>
      </c>
      <c r="BJ1469" s="257" t="s">
        <v>4</v>
      </c>
      <c r="BK1469" s="269" t="s">
        <v>26</v>
      </c>
      <c r="BL1469" s="269" t="s">
        <v>102</v>
      </c>
      <c r="BM1469" s="270" t="s">
        <v>6264</v>
      </c>
      <c r="BN1469" s="269" t="s">
        <v>6265</v>
      </c>
      <c r="BO1469" s="269" t="s">
        <v>6266</v>
      </c>
      <c r="BP1469" s="269" t="s">
        <v>905</v>
      </c>
      <c r="BQ1469" s="269" t="s">
        <v>558</v>
      </c>
      <c r="BR1469" s="269" t="s">
        <v>906</v>
      </c>
      <c r="BS1469" s="269" t="s">
        <v>907</v>
      </c>
      <c r="BT1469" s="269" t="s">
        <v>905</v>
      </c>
      <c r="BU1469" s="269" t="s">
        <v>1716</v>
      </c>
      <c r="BV1469" s="269" t="s">
        <v>1717</v>
      </c>
    </row>
    <row r="1470" spans="59:74" x14ac:dyDescent="0.25">
      <c r="BG1470" s="84">
        <v>1358</v>
      </c>
      <c r="BH1470" s="269" t="s">
        <v>211</v>
      </c>
      <c r="BI1470" s="268" t="s">
        <v>5795</v>
      </c>
      <c r="BJ1470" s="257" t="s">
        <v>4</v>
      </c>
      <c r="BK1470" s="269" t="s">
        <v>26</v>
      </c>
      <c r="BL1470" s="269" t="s">
        <v>102</v>
      </c>
      <c r="BM1470" s="270" t="s">
        <v>6267</v>
      </c>
      <c r="BN1470" s="269" t="s">
        <v>6268</v>
      </c>
      <c r="BO1470" s="269" t="s">
        <v>6269</v>
      </c>
      <c r="BP1470" s="269" t="s">
        <v>905</v>
      </c>
      <c r="BQ1470" s="269" t="s">
        <v>558</v>
      </c>
      <c r="BR1470" s="269" t="s">
        <v>906</v>
      </c>
      <c r="BS1470" s="269" t="s">
        <v>907</v>
      </c>
      <c r="BT1470" s="269" t="s">
        <v>905</v>
      </c>
      <c r="BU1470" s="269" t="s">
        <v>1716</v>
      </c>
      <c r="BV1470" s="269" t="s">
        <v>1717</v>
      </c>
    </row>
    <row r="1471" spans="59:74" x14ac:dyDescent="0.25">
      <c r="BG1471" s="84">
        <v>1359</v>
      </c>
      <c r="BH1471" s="269" t="s">
        <v>211</v>
      </c>
      <c r="BI1471" s="268" t="s">
        <v>5795</v>
      </c>
      <c r="BJ1471" s="257" t="s">
        <v>4</v>
      </c>
      <c r="BK1471" s="269" t="s">
        <v>26</v>
      </c>
      <c r="BL1471" s="269" t="s">
        <v>102</v>
      </c>
      <c r="BM1471" s="270" t="s">
        <v>6270</v>
      </c>
      <c r="BN1471" s="269" t="s">
        <v>6271</v>
      </c>
      <c r="BO1471" s="269" t="s">
        <v>6272</v>
      </c>
      <c r="BP1471" s="269" t="s">
        <v>905</v>
      </c>
      <c r="BQ1471" s="269" t="s">
        <v>558</v>
      </c>
      <c r="BR1471" s="269" t="s">
        <v>906</v>
      </c>
      <c r="BS1471" s="269" t="s">
        <v>907</v>
      </c>
      <c r="BT1471" s="269" t="s">
        <v>905</v>
      </c>
      <c r="BU1471" s="269" t="s">
        <v>1716</v>
      </c>
      <c r="BV1471" s="269" t="s">
        <v>1717</v>
      </c>
    </row>
    <row r="1472" spans="59:74" x14ac:dyDescent="0.25">
      <c r="BG1472" s="84">
        <v>1360</v>
      </c>
      <c r="BH1472" s="269" t="s">
        <v>211</v>
      </c>
      <c r="BI1472" s="268" t="s">
        <v>5795</v>
      </c>
      <c r="BJ1472" s="257" t="s">
        <v>4</v>
      </c>
      <c r="BK1472" s="269" t="s">
        <v>26</v>
      </c>
      <c r="BL1472" s="269" t="s">
        <v>102</v>
      </c>
      <c r="BM1472" s="270" t="s">
        <v>6273</v>
      </c>
      <c r="BN1472" s="269" t="s">
        <v>6274</v>
      </c>
      <c r="BO1472" s="269" t="s">
        <v>6275</v>
      </c>
      <c r="BP1472" s="269" t="s">
        <v>905</v>
      </c>
      <c r="BQ1472" s="269" t="s">
        <v>558</v>
      </c>
      <c r="BR1472" s="269" t="s">
        <v>906</v>
      </c>
      <c r="BS1472" s="269" t="s">
        <v>907</v>
      </c>
      <c r="BT1472" s="269" t="s">
        <v>905</v>
      </c>
      <c r="BU1472" s="269" t="s">
        <v>1716</v>
      </c>
      <c r="BV1472" s="269" t="s">
        <v>1717</v>
      </c>
    </row>
    <row r="1473" spans="59:74" x14ac:dyDescent="0.25">
      <c r="BG1473" s="84">
        <v>1361</v>
      </c>
      <c r="BH1473" s="269" t="s">
        <v>211</v>
      </c>
      <c r="BI1473" s="268" t="s">
        <v>5795</v>
      </c>
      <c r="BJ1473" s="257" t="s">
        <v>1</v>
      </c>
      <c r="BK1473" s="269" t="s">
        <v>129</v>
      </c>
      <c r="BL1473" s="269" t="s">
        <v>102</v>
      </c>
      <c r="BM1473" s="270" t="s">
        <v>6276</v>
      </c>
      <c r="BN1473" s="269" t="s">
        <v>6277</v>
      </c>
      <c r="BO1473" s="269" t="s">
        <v>6278</v>
      </c>
      <c r="BP1473" s="269" t="s">
        <v>908</v>
      </c>
      <c r="BQ1473" s="269" t="s">
        <v>601</v>
      </c>
      <c r="BR1473" s="269" t="s">
        <v>909</v>
      </c>
      <c r="BS1473" s="269" t="s">
        <v>910</v>
      </c>
      <c r="BT1473" s="269" t="s">
        <v>908</v>
      </c>
      <c r="BU1473" s="269" t="s">
        <v>1718</v>
      </c>
      <c r="BV1473" s="269" t="s">
        <v>1719</v>
      </c>
    </row>
    <row r="1474" spans="59:74" x14ac:dyDescent="0.25">
      <c r="BG1474" s="84">
        <v>1362</v>
      </c>
      <c r="BH1474" s="269" t="s">
        <v>211</v>
      </c>
      <c r="BI1474" s="268" t="s">
        <v>5795</v>
      </c>
      <c r="BJ1474" s="257" t="s">
        <v>1</v>
      </c>
      <c r="BK1474" s="269" t="s">
        <v>129</v>
      </c>
      <c r="BL1474" s="269" t="s">
        <v>102</v>
      </c>
      <c r="BM1474" s="270" t="s">
        <v>6279</v>
      </c>
      <c r="BN1474" s="269" t="s">
        <v>6280</v>
      </c>
      <c r="BO1474" s="269" t="s">
        <v>6281</v>
      </c>
      <c r="BP1474" s="269" t="s">
        <v>908</v>
      </c>
      <c r="BQ1474" s="269" t="s">
        <v>601</v>
      </c>
      <c r="BR1474" s="269" t="s">
        <v>909</v>
      </c>
      <c r="BS1474" s="269" t="s">
        <v>910</v>
      </c>
      <c r="BT1474" s="269" t="s">
        <v>908</v>
      </c>
      <c r="BU1474" s="269" t="s">
        <v>1718</v>
      </c>
      <c r="BV1474" s="269" t="s">
        <v>1719</v>
      </c>
    </row>
    <row r="1475" spans="59:74" x14ac:dyDescent="0.25">
      <c r="BG1475" s="84">
        <v>1363</v>
      </c>
      <c r="BH1475" s="269" t="s">
        <v>211</v>
      </c>
      <c r="BI1475" s="268" t="s">
        <v>5795</v>
      </c>
      <c r="BJ1475" s="257" t="s">
        <v>1</v>
      </c>
      <c r="BK1475" s="269" t="s">
        <v>129</v>
      </c>
      <c r="BL1475" s="269" t="s">
        <v>102</v>
      </c>
      <c r="BM1475" s="270" t="s">
        <v>6282</v>
      </c>
      <c r="BN1475" s="269" t="s">
        <v>6283</v>
      </c>
      <c r="BO1475" s="269" t="s">
        <v>6284</v>
      </c>
      <c r="BP1475" s="269" t="s">
        <v>908</v>
      </c>
      <c r="BQ1475" s="269" t="s">
        <v>601</v>
      </c>
      <c r="BR1475" s="269" t="s">
        <v>909</v>
      </c>
      <c r="BS1475" s="269" t="s">
        <v>910</v>
      </c>
      <c r="BT1475" s="269" t="s">
        <v>908</v>
      </c>
      <c r="BU1475" s="269" t="s">
        <v>1718</v>
      </c>
      <c r="BV1475" s="269" t="s">
        <v>1719</v>
      </c>
    </row>
    <row r="1476" spans="59:74" x14ac:dyDescent="0.25">
      <c r="BG1476" s="84">
        <v>1364</v>
      </c>
      <c r="BH1476" s="269" t="s">
        <v>211</v>
      </c>
      <c r="BI1476" s="268" t="s">
        <v>5795</v>
      </c>
      <c r="BJ1476" s="257" t="s">
        <v>1</v>
      </c>
      <c r="BK1476" s="269" t="s">
        <v>129</v>
      </c>
      <c r="BL1476" s="269" t="s">
        <v>102</v>
      </c>
      <c r="BM1476" s="270" t="s">
        <v>6285</v>
      </c>
      <c r="BN1476" s="269" t="s">
        <v>6286</v>
      </c>
      <c r="BO1476" s="269" t="s">
        <v>6287</v>
      </c>
      <c r="BP1476" s="269" t="s">
        <v>908</v>
      </c>
      <c r="BQ1476" s="269" t="s">
        <v>601</v>
      </c>
      <c r="BR1476" s="269" t="s">
        <v>909</v>
      </c>
      <c r="BS1476" s="269" t="s">
        <v>910</v>
      </c>
      <c r="BT1476" s="269" t="s">
        <v>908</v>
      </c>
      <c r="BU1476" s="269" t="s">
        <v>1718</v>
      </c>
      <c r="BV1476" s="269" t="s">
        <v>1719</v>
      </c>
    </row>
    <row r="1477" spans="59:74" x14ac:dyDescent="0.25">
      <c r="BG1477" s="84">
        <v>1365</v>
      </c>
      <c r="BH1477" s="269" t="s">
        <v>211</v>
      </c>
      <c r="BI1477" s="268" t="s">
        <v>5795</v>
      </c>
      <c r="BJ1477" s="257" t="s">
        <v>1</v>
      </c>
      <c r="BK1477" s="269" t="s">
        <v>129</v>
      </c>
      <c r="BL1477" s="269" t="s">
        <v>102</v>
      </c>
      <c r="BM1477" s="270" t="s">
        <v>6288</v>
      </c>
      <c r="BN1477" s="269" t="s">
        <v>6289</v>
      </c>
      <c r="BO1477" s="269" t="s">
        <v>6290</v>
      </c>
      <c r="BP1477" s="269" t="s">
        <v>908</v>
      </c>
      <c r="BQ1477" s="269" t="s">
        <v>601</v>
      </c>
      <c r="BR1477" s="269" t="s">
        <v>909</v>
      </c>
      <c r="BS1477" s="269" t="s">
        <v>910</v>
      </c>
      <c r="BT1477" s="269" t="s">
        <v>908</v>
      </c>
      <c r="BU1477" s="269" t="s">
        <v>1718</v>
      </c>
      <c r="BV1477" s="269" t="s">
        <v>1719</v>
      </c>
    </row>
    <row r="1478" spans="59:74" x14ac:dyDescent="0.25">
      <c r="BG1478" s="84">
        <v>1366</v>
      </c>
      <c r="BH1478" s="269" t="s">
        <v>211</v>
      </c>
      <c r="BI1478" s="268" t="s">
        <v>5795</v>
      </c>
      <c r="BJ1478" s="257" t="s">
        <v>1</v>
      </c>
      <c r="BK1478" s="269" t="s">
        <v>129</v>
      </c>
      <c r="BL1478" s="269" t="s">
        <v>102</v>
      </c>
      <c r="BM1478" s="270" t="s">
        <v>6291</v>
      </c>
      <c r="BN1478" s="269" t="s">
        <v>6292</v>
      </c>
      <c r="BO1478" s="269" t="s">
        <v>6293</v>
      </c>
      <c r="BP1478" s="269" t="s">
        <v>908</v>
      </c>
      <c r="BQ1478" s="269" t="s">
        <v>601</v>
      </c>
      <c r="BR1478" s="269" t="s">
        <v>909</v>
      </c>
      <c r="BS1478" s="269" t="s">
        <v>910</v>
      </c>
      <c r="BT1478" s="269" t="s">
        <v>908</v>
      </c>
      <c r="BU1478" s="269" t="s">
        <v>1718</v>
      </c>
      <c r="BV1478" s="269" t="s">
        <v>1719</v>
      </c>
    </row>
    <row r="1479" spans="59:74" x14ac:dyDescent="0.25">
      <c r="BG1479" s="84">
        <v>1367</v>
      </c>
      <c r="BH1479" s="269" t="s">
        <v>211</v>
      </c>
      <c r="BI1479" s="268" t="s">
        <v>5795</v>
      </c>
      <c r="BJ1479" s="257" t="s">
        <v>1</v>
      </c>
      <c r="BK1479" s="269" t="s">
        <v>129</v>
      </c>
      <c r="BL1479" s="269" t="s">
        <v>102</v>
      </c>
      <c r="BM1479" s="270" t="s">
        <v>6294</v>
      </c>
      <c r="BN1479" s="269" t="s">
        <v>6295</v>
      </c>
      <c r="BO1479" s="269" t="s">
        <v>6296</v>
      </c>
      <c r="BP1479" s="269" t="s">
        <v>908</v>
      </c>
      <c r="BQ1479" s="269" t="s">
        <v>601</v>
      </c>
      <c r="BR1479" s="269" t="s">
        <v>909</v>
      </c>
      <c r="BS1479" s="269" t="s">
        <v>910</v>
      </c>
      <c r="BT1479" s="269" t="s">
        <v>908</v>
      </c>
      <c r="BU1479" s="269" t="s">
        <v>1718</v>
      </c>
      <c r="BV1479" s="269" t="s">
        <v>1719</v>
      </c>
    </row>
    <row r="1480" spans="59:74" x14ac:dyDescent="0.25">
      <c r="BG1480" s="84">
        <v>1368</v>
      </c>
      <c r="BH1480" s="269" t="s">
        <v>211</v>
      </c>
      <c r="BI1480" s="268" t="s">
        <v>5795</v>
      </c>
      <c r="BJ1480" s="257" t="s">
        <v>1</v>
      </c>
      <c r="BK1480" s="269" t="s">
        <v>129</v>
      </c>
      <c r="BL1480" s="269" t="s">
        <v>102</v>
      </c>
      <c r="BM1480" s="270" t="s">
        <v>6297</v>
      </c>
      <c r="BN1480" s="269" t="s">
        <v>6298</v>
      </c>
      <c r="BO1480" s="269" t="s">
        <v>6299</v>
      </c>
      <c r="BP1480" s="269" t="s">
        <v>908</v>
      </c>
      <c r="BQ1480" s="269" t="s">
        <v>601</v>
      </c>
      <c r="BR1480" s="269" t="s">
        <v>909</v>
      </c>
      <c r="BS1480" s="269" t="s">
        <v>910</v>
      </c>
      <c r="BT1480" s="269" t="s">
        <v>908</v>
      </c>
      <c r="BU1480" s="269" t="s">
        <v>1718</v>
      </c>
      <c r="BV1480" s="269" t="s">
        <v>1719</v>
      </c>
    </row>
    <row r="1481" spans="59:74" x14ac:dyDescent="0.25">
      <c r="BG1481" s="84">
        <v>1369</v>
      </c>
      <c r="BH1481" s="269" t="s">
        <v>211</v>
      </c>
      <c r="BI1481" s="268" t="s">
        <v>5795</v>
      </c>
      <c r="BJ1481" s="257" t="s">
        <v>1</v>
      </c>
      <c r="BK1481" s="269" t="s">
        <v>129</v>
      </c>
      <c r="BL1481" s="269" t="s">
        <v>102</v>
      </c>
      <c r="BM1481" s="270" t="s">
        <v>6300</v>
      </c>
      <c r="BN1481" s="269" t="s">
        <v>6301</v>
      </c>
      <c r="BO1481" s="269" t="s">
        <v>6302</v>
      </c>
      <c r="BP1481" s="269" t="s">
        <v>908</v>
      </c>
      <c r="BQ1481" s="269" t="s">
        <v>601</v>
      </c>
      <c r="BR1481" s="269" t="s">
        <v>909</v>
      </c>
      <c r="BS1481" s="269" t="s">
        <v>910</v>
      </c>
      <c r="BT1481" s="269" t="s">
        <v>908</v>
      </c>
      <c r="BU1481" s="269" t="s">
        <v>1718</v>
      </c>
      <c r="BV1481" s="269" t="s">
        <v>1719</v>
      </c>
    </row>
    <row r="1482" spans="59:74" x14ac:dyDescent="0.25">
      <c r="BG1482" s="84">
        <v>1370</v>
      </c>
      <c r="BH1482" s="269" t="s">
        <v>211</v>
      </c>
      <c r="BI1482" s="268" t="s">
        <v>5795</v>
      </c>
      <c r="BJ1482" s="257" t="s">
        <v>1</v>
      </c>
      <c r="BK1482" s="269" t="s">
        <v>129</v>
      </c>
      <c r="BL1482" s="269" t="s">
        <v>102</v>
      </c>
      <c r="BM1482" s="270" t="s">
        <v>6303</v>
      </c>
      <c r="BN1482" s="269" t="s">
        <v>6304</v>
      </c>
      <c r="BO1482" s="269" t="s">
        <v>6305</v>
      </c>
      <c r="BP1482" s="269" t="s">
        <v>908</v>
      </c>
      <c r="BQ1482" s="269" t="s">
        <v>601</v>
      </c>
      <c r="BR1482" s="269" t="s">
        <v>909</v>
      </c>
      <c r="BS1482" s="269" t="s">
        <v>910</v>
      </c>
      <c r="BT1482" s="269" t="s">
        <v>908</v>
      </c>
      <c r="BU1482" s="269" t="s">
        <v>1718</v>
      </c>
      <c r="BV1482" s="269" t="s">
        <v>1719</v>
      </c>
    </row>
    <row r="1483" spans="59:74" x14ac:dyDescent="0.25">
      <c r="BG1483" s="84">
        <v>1371</v>
      </c>
      <c r="BH1483" s="269" t="s">
        <v>211</v>
      </c>
      <c r="BI1483" s="268" t="s">
        <v>5795</v>
      </c>
      <c r="BJ1483" s="257" t="s">
        <v>4</v>
      </c>
      <c r="BK1483" s="269" t="s">
        <v>129</v>
      </c>
      <c r="BL1483" s="269" t="s">
        <v>102</v>
      </c>
      <c r="BM1483" s="270" t="s">
        <v>6306</v>
      </c>
      <c r="BN1483" s="269" t="s">
        <v>6307</v>
      </c>
      <c r="BO1483" s="269" t="s">
        <v>6308</v>
      </c>
      <c r="BP1483" s="269" t="s">
        <v>908</v>
      </c>
      <c r="BQ1483" s="269" t="s">
        <v>601</v>
      </c>
      <c r="BR1483" s="269" t="s">
        <v>909</v>
      </c>
      <c r="BS1483" s="269" t="s">
        <v>910</v>
      </c>
      <c r="BT1483" s="269" t="s">
        <v>908</v>
      </c>
      <c r="BU1483" s="269" t="s">
        <v>1718</v>
      </c>
      <c r="BV1483" s="269" t="s">
        <v>1719</v>
      </c>
    </row>
    <row r="1484" spans="59:74" x14ac:dyDescent="0.25">
      <c r="BG1484" s="84">
        <v>1372</v>
      </c>
      <c r="BH1484" s="269" t="s">
        <v>211</v>
      </c>
      <c r="BI1484" s="268" t="s">
        <v>5795</v>
      </c>
      <c r="BJ1484" s="257" t="s">
        <v>4</v>
      </c>
      <c r="BK1484" s="269" t="s">
        <v>129</v>
      </c>
      <c r="BL1484" s="269" t="s">
        <v>102</v>
      </c>
      <c r="BM1484" s="270" t="s">
        <v>6309</v>
      </c>
      <c r="BN1484" s="269" t="s">
        <v>6310</v>
      </c>
      <c r="BO1484" s="269" t="s">
        <v>6311</v>
      </c>
      <c r="BP1484" s="269" t="s">
        <v>908</v>
      </c>
      <c r="BQ1484" s="269" t="s">
        <v>601</v>
      </c>
      <c r="BR1484" s="269" t="s">
        <v>909</v>
      </c>
      <c r="BS1484" s="269" t="s">
        <v>910</v>
      </c>
      <c r="BT1484" s="269" t="s">
        <v>908</v>
      </c>
      <c r="BU1484" s="269" t="s">
        <v>1718</v>
      </c>
      <c r="BV1484" s="269" t="s">
        <v>1719</v>
      </c>
    </row>
    <row r="1485" spans="59:74" x14ac:dyDescent="0.25">
      <c r="BG1485" s="84">
        <v>1373</v>
      </c>
      <c r="BH1485" s="269" t="s">
        <v>211</v>
      </c>
      <c r="BI1485" s="268" t="s">
        <v>5795</v>
      </c>
      <c r="BJ1485" s="257" t="s">
        <v>4</v>
      </c>
      <c r="BK1485" s="269" t="s">
        <v>129</v>
      </c>
      <c r="BL1485" s="269" t="s">
        <v>102</v>
      </c>
      <c r="BM1485" s="270" t="s">
        <v>6312</v>
      </c>
      <c r="BN1485" s="269" t="s">
        <v>6313</v>
      </c>
      <c r="BO1485" s="269" t="s">
        <v>6314</v>
      </c>
      <c r="BP1485" s="269" t="s">
        <v>908</v>
      </c>
      <c r="BQ1485" s="269" t="s">
        <v>601</v>
      </c>
      <c r="BR1485" s="269" t="s">
        <v>909</v>
      </c>
      <c r="BS1485" s="269" t="s">
        <v>910</v>
      </c>
      <c r="BT1485" s="269" t="s">
        <v>908</v>
      </c>
      <c r="BU1485" s="269" t="s">
        <v>1718</v>
      </c>
      <c r="BV1485" s="269" t="s">
        <v>1719</v>
      </c>
    </row>
    <row r="1486" spans="59:74" x14ac:dyDescent="0.25">
      <c r="BG1486" s="84">
        <v>1374</v>
      </c>
      <c r="BH1486" s="269" t="s">
        <v>211</v>
      </c>
      <c r="BI1486" s="268" t="s">
        <v>5795</v>
      </c>
      <c r="BJ1486" s="257" t="s">
        <v>4</v>
      </c>
      <c r="BK1486" s="269" t="s">
        <v>129</v>
      </c>
      <c r="BL1486" s="269" t="s">
        <v>102</v>
      </c>
      <c r="BM1486" s="270" t="s">
        <v>6315</v>
      </c>
      <c r="BN1486" s="269" t="s">
        <v>6316</v>
      </c>
      <c r="BO1486" s="269" t="s">
        <v>6317</v>
      </c>
      <c r="BP1486" s="269" t="s">
        <v>908</v>
      </c>
      <c r="BQ1486" s="269" t="s">
        <v>601</v>
      </c>
      <c r="BR1486" s="269" t="s">
        <v>909</v>
      </c>
      <c r="BS1486" s="269" t="s">
        <v>910</v>
      </c>
      <c r="BT1486" s="269" t="s">
        <v>908</v>
      </c>
      <c r="BU1486" s="269" t="s">
        <v>1718</v>
      </c>
      <c r="BV1486" s="269" t="s">
        <v>1719</v>
      </c>
    </row>
    <row r="1487" spans="59:74" x14ac:dyDescent="0.25">
      <c r="BG1487" s="84">
        <v>1375</v>
      </c>
      <c r="BH1487" s="269" t="s">
        <v>211</v>
      </c>
      <c r="BI1487" s="268" t="s">
        <v>5795</v>
      </c>
      <c r="BJ1487" s="257" t="s">
        <v>4</v>
      </c>
      <c r="BK1487" s="269" t="s">
        <v>129</v>
      </c>
      <c r="BL1487" s="269" t="s">
        <v>102</v>
      </c>
      <c r="BM1487" s="270" t="s">
        <v>6318</v>
      </c>
      <c r="BN1487" s="269" t="s">
        <v>6319</v>
      </c>
      <c r="BO1487" s="269" t="s">
        <v>6320</v>
      </c>
      <c r="BP1487" s="269" t="s">
        <v>908</v>
      </c>
      <c r="BQ1487" s="269" t="s">
        <v>601</v>
      </c>
      <c r="BR1487" s="269" t="s">
        <v>909</v>
      </c>
      <c r="BS1487" s="269" t="s">
        <v>910</v>
      </c>
      <c r="BT1487" s="269" t="s">
        <v>908</v>
      </c>
      <c r="BU1487" s="269" t="s">
        <v>1718</v>
      </c>
      <c r="BV1487" s="269" t="s">
        <v>1719</v>
      </c>
    </row>
    <row r="1488" spans="59:74" x14ac:dyDescent="0.25">
      <c r="BG1488" s="84">
        <v>1376</v>
      </c>
      <c r="BH1488" s="269" t="s">
        <v>211</v>
      </c>
      <c r="BI1488" s="268" t="s">
        <v>5795</v>
      </c>
      <c r="BJ1488" s="257" t="s">
        <v>4</v>
      </c>
      <c r="BK1488" s="269" t="s">
        <v>129</v>
      </c>
      <c r="BL1488" s="269" t="s">
        <v>102</v>
      </c>
      <c r="BM1488" s="270" t="s">
        <v>6321</v>
      </c>
      <c r="BN1488" s="269" t="s">
        <v>6322</v>
      </c>
      <c r="BO1488" s="269" t="s">
        <v>6323</v>
      </c>
      <c r="BP1488" s="269" t="s">
        <v>908</v>
      </c>
      <c r="BQ1488" s="269" t="s">
        <v>601</v>
      </c>
      <c r="BR1488" s="269" t="s">
        <v>909</v>
      </c>
      <c r="BS1488" s="269" t="s">
        <v>910</v>
      </c>
      <c r="BT1488" s="269" t="s">
        <v>908</v>
      </c>
      <c r="BU1488" s="269" t="s">
        <v>1718</v>
      </c>
      <c r="BV1488" s="269" t="s">
        <v>1719</v>
      </c>
    </row>
    <row r="1489" spans="59:74" x14ac:dyDescent="0.25">
      <c r="BG1489" s="84">
        <v>1377</v>
      </c>
      <c r="BH1489" s="269" t="s">
        <v>211</v>
      </c>
      <c r="BI1489" s="268" t="s">
        <v>5795</v>
      </c>
      <c r="BJ1489" s="257" t="s">
        <v>4</v>
      </c>
      <c r="BK1489" s="269" t="s">
        <v>129</v>
      </c>
      <c r="BL1489" s="269" t="s">
        <v>102</v>
      </c>
      <c r="BM1489" s="270" t="s">
        <v>6324</v>
      </c>
      <c r="BN1489" s="269" t="s">
        <v>6325</v>
      </c>
      <c r="BO1489" s="269" t="s">
        <v>6326</v>
      </c>
      <c r="BP1489" s="269" t="s">
        <v>908</v>
      </c>
      <c r="BQ1489" s="269" t="s">
        <v>601</v>
      </c>
      <c r="BR1489" s="269" t="s">
        <v>909</v>
      </c>
      <c r="BS1489" s="269" t="s">
        <v>910</v>
      </c>
      <c r="BT1489" s="269" t="s">
        <v>908</v>
      </c>
      <c r="BU1489" s="269" t="s">
        <v>1718</v>
      </c>
      <c r="BV1489" s="269" t="s">
        <v>1719</v>
      </c>
    </row>
    <row r="1490" spans="59:74" x14ac:dyDescent="0.25">
      <c r="BG1490" s="84">
        <v>1378</v>
      </c>
      <c r="BH1490" s="269" t="s">
        <v>211</v>
      </c>
      <c r="BI1490" s="268" t="s">
        <v>5795</v>
      </c>
      <c r="BJ1490" s="257" t="s">
        <v>4</v>
      </c>
      <c r="BK1490" s="269" t="s">
        <v>129</v>
      </c>
      <c r="BL1490" s="269" t="s">
        <v>102</v>
      </c>
      <c r="BM1490" s="270" t="s">
        <v>6327</v>
      </c>
      <c r="BN1490" s="269" t="s">
        <v>6328</v>
      </c>
      <c r="BO1490" s="269" t="s">
        <v>6329</v>
      </c>
      <c r="BP1490" s="269" t="s">
        <v>908</v>
      </c>
      <c r="BQ1490" s="269" t="s">
        <v>601</v>
      </c>
      <c r="BR1490" s="269" t="s">
        <v>909</v>
      </c>
      <c r="BS1490" s="269" t="s">
        <v>910</v>
      </c>
      <c r="BT1490" s="269" t="s">
        <v>908</v>
      </c>
      <c r="BU1490" s="269" t="s">
        <v>1718</v>
      </c>
      <c r="BV1490" s="269" t="s">
        <v>1719</v>
      </c>
    </row>
    <row r="1491" spans="59:74" x14ac:dyDescent="0.25">
      <c r="BG1491" s="84">
        <v>1379</v>
      </c>
      <c r="BH1491" s="269" t="s">
        <v>211</v>
      </c>
      <c r="BI1491" s="268" t="s">
        <v>5795</v>
      </c>
      <c r="BJ1491" s="257" t="s">
        <v>4</v>
      </c>
      <c r="BK1491" s="269" t="s">
        <v>129</v>
      </c>
      <c r="BL1491" s="269" t="s">
        <v>102</v>
      </c>
      <c r="BM1491" s="270" t="s">
        <v>6330</v>
      </c>
      <c r="BN1491" s="269" t="s">
        <v>6331</v>
      </c>
      <c r="BO1491" s="269" t="s">
        <v>6332</v>
      </c>
      <c r="BP1491" s="269" t="s">
        <v>908</v>
      </c>
      <c r="BQ1491" s="269" t="s">
        <v>601</v>
      </c>
      <c r="BR1491" s="269" t="s">
        <v>909</v>
      </c>
      <c r="BS1491" s="269" t="s">
        <v>910</v>
      </c>
      <c r="BT1491" s="269" t="s">
        <v>908</v>
      </c>
      <c r="BU1491" s="269" t="s">
        <v>1718</v>
      </c>
      <c r="BV1491" s="269" t="s">
        <v>1719</v>
      </c>
    </row>
    <row r="1492" spans="59:74" x14ac:dyDescent="0.25">
      <c r="BG1492" s="84">
        <v>1380</v>
      </c>
      <c r="BH1492" s="269" t="s">
        <v>211</v>
      </c>
      <c r="BI1492" s="268" t="s">
        <v>5795</v>
      </c>
      <c r="BJ1492" s="257" t="s">
        <v>4</v>
      </c>
      <c r="BK1492" s="269" t="s">
        <v>129</v>
      </c>
      <c r="BL1492" s="269" t="s">
        <v>102</v>
      </c>
      <c r="BM1492" s="270" t="s">
        <v>6333</v>
      </c>
      <c r="BN1492" s="269" t="s">
        <v>6334</v>
      </c>
      <c r="BO1492" s="269" t="s">
        <v>6335</v>
      </c>
      <c r="BP1492" s="269" t="s">
        <v>908</v>
      </c>
      <c r="BQ1492" s="269" t="s">
        <v>601</v>
      </c>
      <c r="BR1492" s="269" t="s">
        <v>909</v>
      </c>
      <c r="BS1492" s="269" t="s">
        <v>910</v>
      </c>
      <c r="BT1492" s="269" t="s">
        <v>908</v>
      </c>
      <c r="BU1492" s="269" t="s">
        <v>1718</v>
      </c>
      <c r="BV1492" s="269" t="s">
        <v>1719</v>
      </c>
    </row>
    <row r="1493" spans="59:74" x14ac:dyDescent="0.25">
      <c r="BG1493" s="84">
        <v>1381</v>
      </c>
      <c r="BH1493" s="269" t="s">
        <v>211</v>
      </c>
      <c r="BI1493" s="268" t="s">
        <v>5795</v>
      </c>
      <c r="BJ1493" s="257" t="s">
        <v>1</v>
      </c>
      <c r="BK1493" s="269" t="s">
        <v>27</v>
      </c>
      <c r="BL1493" s="269" t="s">
        <v>102</v>
      </c>
      <c r="BM1493" s="270" t="s">
        <v>6336</v>
      </c>
      <c r="BN1493" s="269" t="s">
        <v>6337</v>
      </c>
      <c r="BO1493" s="269" t="s">
        <v>6338</v>
      </c>
      <c r="BP1493" s="269" t="s">
        <v>911</v>
      </c>
      <c r="BQ1493" s="269" t="s">
        <v>648</v>
      </c>
      <c r="BR1493" s="269" t="s">
        <v>912</v>
      </c>
      <c r="BS1493" s="269" t="s">
        <v>913</v>
      </c>
      <c r="BT1493" s="269" t="s">
        <v>911</v>
      </c>
      <c r="BU1493" s="269" t="s">
        <v>1720</v>
      </c>
      <c r="BV1493" s="269" t="s">
        <v>1721</v>
      </c>
    </row>
    <row r="1494" spans="59:74" x14ac:dyDescent="0.25">
      <c r="BG1494" s="84">
        <v>1382</v>
      </c>
      <c r="BH1494" s="269" t="s">
        <v>211</v>
      </c>
      <c r="BI1494" s="268" t="s">
        <v>5795</v>
      </c>
      <c r="BJ1494" s="257" t="s">
        <v>1</v>
      </c>
      <c r="BK1494" s="269" t="s">
        <v>27</v>
      </c>
      <c r="BL1494" s="269" t="s">
        <v>102</v>
      </c>
      <c r="BM1494" s="270" t="s">
        <v>6339</v>
      </c>
      <c r="BN1494" s="269" t="s">
        <v>6340</v>
      </c>
      <c r="BO1494" s="269" t="s">
        <v>6341</v>
      </c>
      <c r="BP1494" s="269" t="s">
        <v>911</v>
      </c>
      <c r="BQ1494" s="269" t="s">
        <v>648</v>
      </c>
      <c r="BR1494" s="269" t="s">
        <v>912</v>
      </c>
      <c r="BS1494" s="269" t="s">
        <v>913</v>
      </c>
      <c r="BT1494" s="269" t="s">
        <v>911</v>
      </c>
      <c r="BU1494" s="269" t="s">
        <v>1720</v>
      </c>
      <c r="BV1494" s="269" t="s">
        <v>1721</v>
      </c>
    </row>
    <row r="1495" spans="59:74" x14ac:dyDescent="0.25">
      <c r="BG1495" s="84">
        <v>1383</v>
      </c>
      <c r="BH1495" s="269" t="s">
        <v>211</v>
      </c>
      <c r="BI1495" s="268" t="s">
        <v>5795</v>
      </c>
      <c r="BJ1495" s="257" t="s">
        <v>1</v>
      </c>
      <c r="BK1495" s="269" t="s">
        <v>27</v>
      </c>
      <c r="BL1495" s="269" t="s">
        <v>102</v>
      </c>
      <c r="BM1495" s="270" t="s">
        <v>6342</v>
      </c>
      <c r="BN1495" s="269" t="s">
        <v>6343</v>
      </c>
      <c r="BO1495" s="269" t="s">
        <v>6344</v>
      </c>
      <c r="BP1495" s="269" t="s">
        <v>911</v>
      </c>
      <c r="BQ1495" s="269" t="s">
        <v>648</v>
      </c>
      <c r="BR1495" s="269" t="s">
        <v>912</v>
      </c>
      <c r="BS1495" s="269" t="s">
        <v>913</v>
      </c>
      <c r="BT1495" s="269" t="s">
        <v>911</v>
      </c>
      <c r="BU1495" s="269" t="s">
        <v>1720</v>
      </c>
      <c r="BV1495" s="269" t="s">
        <v>1721</v>
      </c>
    </row>
    <row r="1496" spans="59:74" x14ac:dyDescent="0.25">
      <c r="BG1496" s="84">
        <v>1384</v>
      </c>
      <c r="BH1496" s="269" t="s">
        <v>211</v>
      </c>
      <c r="BI1496" s="268" t="s">
        <v>5795</v>
      </c>
      <c r="BJ1496" s="257" t="s">
        <v>1</v>
      </c>
      <c r="BK1496" s="269" t="s">
        <v>27</v>
      </c>
      <c r="BL1496" s="269" t="s">
        <v>102</v>
      </c>
      <c r="BM1496" s="270" t="s">
        <v>6345</v>
      </c>
      <c r="BN1496" s="269" t="s">
        <v>6346</v>
      </c>
      <c r="BO1496" s="269" t="s">
        <v>6347</v>
      </c>
      <c r="BP1496" s="269" t="s">
        <v>911</v>
      </c>
      <c r="BQ1496" s="269" t="s">
        <v>648</v>
      </c>
      <c r="BR1496" s="269" t="s">
        <v>912</v>
      </c>
      <c r="BS1496" s="269" t="s">
        <v>913</v>
      </c>
      <c r="BT1496" s="269" t="s">
        <v>911</v>
      </c>
      <c r="BU1496" s="269" t="s">
        <v>1720</v>
      </c>
      <c r="BV1496" s="269" t="s">
        <v>1721</v>
      </c>
    </row>
    <row r="1497" spans="59:74" x14ac:dyDescent="0.25">
      <c r="BG1497" s="84">
        <v>1385</v>
      </c>
      <c r="BH1497" s="269" t="s">
        <v>211</v>
      </c>
      <c r="BI1497" s="268" t="s">
        <v>5795</v>
      </c>
      <c r="BJ1497" s="257" t="s">
        <v>1</v>
      </c>
      <c r="BK1497" s="269" t="s">
        <v>27</v>
      </c>
      <c r="BL1497" s="269" t="s">
        <v>102</v>
      </c>
      <c r="BM1497" s="270" t="s">
        <v>6348</v>
      </c>
      <c r="BN1497" s="269" t="s">
        <v>6349</v>
      </c>
      <c r="BO1497" s="269" t="s">
        <v>6350</v>
      </c>
      <c r="BP1497" s="269" t="s">
        <v>911</v>
      </c>
      <c r="BQ1497" s="269" t="s">
        <v>648</v>
      </c>
      <c r="BR1497" s="269" t="s">
        <v>912</v>
      </c>
      <c r="BS1497" s="269" t="s">
        <v>913</v>
      </c>
      <c r="BT1497" s="269" t="s">
        <v>911</v>
      </c>
      <c r="BU1497" s="269" t="s">
        <v>1720</v>
      </c>
      <c r="BV1497" s="269" t="s">
        <v>1721</v>
      </c>
    </row>
    <row r="1498" spans="59:74" x14ac:dyDescent="0.25">
      <c r="BG1498" s="84">
        <v>1386</v>
      </c>
      <c r="BH1498" s="269" t="s">
        <v>211</v>
      </c>
      <c r="BI1498" s="268" t="s">
        <v>5795</v>
      </c>
      <c r="BJ1498" s="257" t="s">
        <v>1</v>
      </c>
      <c r="BK1498" s="269" t="s">
        <v>27</v>
      </c>
      <c r="BL1498" s="269" t="s">
        <v>102</v>
      </c>
      <c r="BM1498" s="270" t="s">
        <v>6351</v>
      </c>
      <c r="BN1498" s="269" t="s">
        <v>6352</v>
      </c>
      <c r="BO1498" s="269" t="s">
        <v>6353</v>
      </c>
      <c r="BP1498" s="269" t="s">
        <v>911</v>
      </c>
      <c r="BQ1498" s="269" t="s">
        <v>648</v>
      </c>
      <c r="BR1498" s="269" t="s">
        <v>912</v>
      </c>
      <c r="BS1498" s="269" t="s">
        <v>913</v>
      </c>
      <c r="BT1498" s="269" t="s">
        <v>911</v>
      </c>
      <c r="BU1498" s="269" t="s">
        <v>1720</v>
      </c>
      <c r="BV1498" s="269" t="s">
        <v>1721</v>
      </c>
    </row>
    <row r="1499" spans="59:74" x14ac:dyDescent="0.25">
      <c r="BG1499" s="84">
        <v>1387</v>
      </c>
      <c r="BH1499" s="269" t="s">
        <v>211</v>
      </c>
      <c r="BI1499" s="268" t="s">
        <v>5795</v>
      </c>
      <c r="BJ1499" s="257" t="s">
        <v>1</v>
      </c>
      <c r="BK1499" s="269" t="s">
        <v>27</v>
      </c>
      <c r="BL1499" s="269" t="s">
        <v>102</v>
      </c>
      <c r="BM1499" s="270" t="s">
        <v>6354</v>
      </c>
      <c r="BN1499" s="269" t="s">
        <v>6355</v>
      </c>
      <c r="BO1499" s="269" t="s">
        <v>6356</v>
      </c>
      <c r="BP1499" s="269" t="s">
        <v>911</v>
      </c>
      <c r="BQ1499" s="269" t="s">
        <v>648</v>
      </c>
      <c r="BR1499" s="269" t="s">
        <v>912</v>
      </c>
      <c r="BS1499" s="269" t="s">
        <v>913</v>
      </c>
      <c r="BT1499" s="269" t="s">
        <v>911</v>
      </c>
      <c r="BU1499" s="269" t="s">
        <v>1720</v>
      </c>
      <c r="BV1499" s="269" t="s">
        <v>1721</v>
      </c>
    </row>
    <row r="1500" spans="59:74" x14ac:dyDescent="0.25">
      <c r="BG1500" s="84">
        <v>1388</v>
      </c>
      <c r="BH1500" s="269" t="s">
        <v>211</v>
      </c>
      <c r="BI1500" s="268" t="s">
        <v>5795</v>
      </c>
      <c r="BJ1500" s="257" t="s">
        <v>1</v>
      </c>
      <c r="BK1500" s="269" t="s">
        <v>27</v>
      </c>
      <c r="BL1500" s="269" t="s">
        <v>102</v>
      </c>
      <c r="BM1500" s="270" t="s">
        <v>6357</v>
      </c>
      <c r="BN1500" s="269" t="s">
        <v>6358</v>
      </c>
      <c r="BO1500" s="269" t="s">
        <v>6359</v>
      </c>
      <c r="BP1500" s="269" t="s">
        <v>911</v>
      </c>
      <c r="BQ1500" s="269" t="s">
        <v>648</v>
      </c>
      <c r="BR1500" s="269" t="s">
        <v>912</v>
      </c>
      <c r="BS1500" s="269" t="s">
        <v>913</v>
      </c>
      <c r="BT1500" s="269" t="s">
        <v>911</v>
      </c>
      <c r="BU1500" s="269" t="s">
        <v>1720</v>
      </c>
      <c r="BV1500" s="269" t="s">
        <v>1721</v>
      </c>
    </row>
    <row r="1501" spans="59:74" x14ac:dyDescent="0.25">
      <c r="BG1501" s="84">
        <v>1389</v>
      </c>
      <c r="BH1501" s="269" t="s">
        <v>211</v>
      </c>
      <c r="BI1501" s="268" t="s">
        <v>5795</v>
      </c>
      <c r="BJ1501" s="257" t="s">
        <v>1</v>
      </c>
      <c r="BK1501" s="269" t="s">
        <v>27</v>
      </c>
      <c r="BL1501" s="269" t="s">
        <v>102</v>
      </c>
      <c r="BM1501" s="270" t="s">
        <v>6360</v>
      </c>
      <c r="BN1501" s="269" t="s">
        <v>6361</v>
      </c>
      <c r="BO1501" s="269" t="s">
        <v>6362</v>
      </c>
      <c r="BP1501" s="269" t="s">
        <v>911</v>
      </c>
      <c r="BQ1501" s="269" t="s">
        <v>648</v>
      </c>
      <c r="BR1501" s="269" t="s">
        <v>912</v>
      </c>
      <c r="BS1501" s="269" t="s">
        <v>913</v>
      </c>
      <c r="BT1501" s="269" t="s">
        <v>911</v>
      </c>
      <c r="BU1501" s="269" t="s">
        <v>1720</v>
      </c>
      <c r="BV1501" s="269" t="s">
        <v>1721</v>
      </c>
    </row>
    <row r="1502" spans="59:74" x14ac:dyDescent="0.25">
      <c r="BG1502" s="84">
        <v>1390</v>
      </c>
      <c r="BH1502" s="269" t="s">
        <v>211</v>
      </c>
      <c r="BI1502" s="268" t="s">
        <v>5795</v>
      </c>
      <c r="BJ1502" s="257" t="s">
        <v>1</v>
      </c>
      <c r="BK1502" s="269" t="s">
        <v>27</v>
      </c>
      <c r="BL1502" s="269" t="s">
        <v>102</v>
      </c>
      <c r="BM1502" s="270" t="s">
        <v>6363</v>
      </c>
      <c r="BN1502" s="269" t="s">
        <v>6364</v>
      </c>
      <c r="BO1502" s="269" t="s">
        <v>6365</v>
      </c>
      <c r="BP1502" s="269" t="s">
        <v>911</v>
      </c>
      <c r="BQ1502" s="269" t="s">
        <v>648</v>
      </c>
      <c r="BR1502" s="269" t="s">
        <v>912</v>
      </c>
      <c r="BS1502" s="269" t="s">
        <v>913</v>
      </c>
      <c r="BT1502" s="269" t="s">
        <v>911</v>
      </c>
      <c r="BU1502" s="269" t="s">
        <v>1720</v>
      </c>
      <c r="BV1502" s="269" t="s">
        <v>1721</v>
      </c>
    </row>
    <row r="1503" spans="59:74" x14ac:dyDescent="0.25">
      <c r="BG1503" s="84">
        <v>1391</v>
      </c>
      <c r="BH1503" s="269" t="s">
        <v>211</v>
      </c>
      <c r="BI1503" s="268" t="s">
        <v>5795</v>
      </c>
      <c r="BJ1503" s="257" t="s">
        <v>4</v>
      </c>
      <c r="BK1503" s="269" t="s">
        <v>27</v>
      </c>
      <c r="BL1503" s="269" t="s">
        <v>102</v>
      </c>
      <c r="BM1503" s="270" t="s">
        <v>6366</v>
      </c>
      <c r="BN1503" s="269" t="s">
        <v>6367</v>
      </c>
      <c r="BO1503" s="269" t="s">
        <v>6368</v>
      </c>
      <c r="BP1503" s="269" t="s">
        <v>911</v>
      </c>
      <c r="BQ1503" s="269" t="s">
        <v>648</v>
      </c>
      <c r="BR1503" s="269" t="s">
        <v>912</v>
      </c>
      <c r="BS1503" s="269" t="s">
        <v>913</v>
      </c>
      <c r="BT1503" s="269" t="s">
        <v>911</v>
      </c>
      <c r="BU1503" s="269" t="s">
        <v>1720</v>
      </c>
      <c r="BV1503" s="269" t="s">
        <v>1721</v>
      </c>
    </row>
    <row r="1504" spans="59:74" x14ac:dyDescent="0.25">
      <c r="BG1504" s="84">
        <v>1392</v>
      </c>
      <c r="BH1504" s="269" t="s">
        <v>211</v>
      </c>
      <c r="BI1504" s="268" t="s">
        <v>5795</v>
      </c>
      <c r="BJ1504" s="257" t="s">
        <v>4</v>
      </c>
      <c r="BK1504" s="269" t="s">
        <v>27</v>
      </c>
      <c r="BL1504" s="269" t="s">
        <v>102</v>
      </c>
      <c r="BM1504" s="270" t="s">
        <v>6369</v>
      </c>
      <c r="BN1504" s="269" t="s">
        <v>6370</v>
      </c>
      <c r="BO1504" s="269" t="s">
        <v>6371</v>
      </c>
      <c r="BP1504" s="269" t="s">
        <v>911</v>
      </c>
      <c r="BQ1504" s="269" t="s">
        <v>648</v>
      </c>
      <c r="BR1504" s="269" t="s">
        <v>912</v>
      </c>
      <c r="BS1504" s="269" t="s">
        <v>913</v>
      </c>
      <c r="BT1504" s="269" t="s">
        <v>911</v>
      </c>
      <c r="BU1504" s="269" t="s">
        <v>1720</v>
      </c>
      <c r="BV1504" s="269" t="s">
        <v>1721</v>
      </c>
    </row>
    <row r="1505" spans="59:74" x14ac:dyDescent="0.25">
      <c r="BG1505" s="84">
        <v>1393</v>
      </c>
      <c r="BH1505" s="269" t="s">
        <v>211</v>
      </c>
      <c r="BI1505" s="268" t="s">
        <v>5795</v>
      </c>
      <c r="BJ1505" s="257" t="s">
        <v>4</v>
      </c>
      <c r="BK1505" s="269" t="s">
        <v>27</v>
      </c>
      <c r="BL1505" s="269" t="s">
        <v>102</v>
      </c>
      <c r="BM1505" s="270" t="s">
        <v>6372</v>
      </c>
      <c r="BN1505" s="269" t="s">
        <v>6373</v>
      </c>
      <c r="BO1505" s="269" t="s">
        <v>6374</v>
      </c>
      <c r="BP1505" s="269" t="s">
        <v>911</v>
      </c>
      <c r="BQ1505" s="269" t="s">
        <v>648</v>
      </c>
      <c r="BR1505" s="269" t="s">
        <v>912</v>
      </c>
      <c r="BS1505" s="269" t="s">
        <v>913</v>
      </c>
      <c r="BT1505" s="269" t="s">
        <v>911</v>
      </c>
      <c r="BU1505" s="269" t="s">
        <v>1720</v>
      </c>
      <c r="BV1505" s="269" t="s">
        <v>1721</v>
      </c>
    </row>
    <row r="1506" spans="59:74" x14ac:dyDescent="0.25">
      <c r="BG1506" s="84">
        <v>1394</v>
      </c>
      <c r="BH1506" s="269" t="s">
        <v>211</v>
      </c>
      <c r="BI1506" s="268" t="s">
        <v>5795</v>
      </c>
      <c r="BJ1506" s="257" t="s">
        <v>4</v>
      </c>
      <c r="BK1506" s="269" t="s">
        <v>27</v>
      </c>
      <c r="BL1506" s="269" t="s">
        <v>102</v>
      </c>
      <c r="BM1506" s="270" t="s">
        <v>6375</v>
      </c>
      <c r="BN1506" s="269" t="s">
        <v>6376</v>
      </c>
      <c r="BO1506" s="269" t="s">
        <v>6377</v>
      </c>
      <c r="BP1506" s="269" t="s">
        <v>911</v>
      </c>
      <c r="BQ1506" s="269" t="s">
        <v>648</v>
      </c>
      <c r="BR1506" s="269" t="s">
        <v>912</v>
      </c>
      <c r="BS1506" s="269" t="s">
        <v>913</v>
      </c>
      <c r="BT1506" s="269" t="s">
        <v>911</v>
      </c>
      <c r="BU1506" s="269" t="s">
        <v>1720</v>
      </c>
      <c r="BV1506" s="269" t="s">
        <v>1721</v>
      </c>
    </row>
    <row r="1507" spans="59:74" x14ac:dyDescent="0.25">
      <c r="BG1507" s="84">
        <v>1395</v>
      </c>
      <c r="BH1507" s="269" t="s">
        <v>211</v>
      </c>
      <c r="BI1507" s="268" t="s">
        <v>5795</v>
      </c>
      <c r="BJ1507" s="257" t="s">
        <v>4</v>
      </c>
      <c r="BK1507" s="269" t="s">
        <v>27</v>
      </c>
      <c r="BL1507" s="269" t="s">
        <v>102</v>
      </c>
      <c r="BM1507" s="270" t="s">
        <v>6378</v>
      </c>
      <c r="BN1507" s="269" t="s">
        <v>6379</v>
      </c>
      <c r="BO1507" s="269" t="s">
        <v>6380</v>
      </c>
      <c r="BP1507" s="269" t="s">
        <v>911</v>
      </c>
      <c r="BQ1507" s="269" t="s">
        <v>648</v>
      </c>
      <c r="BR1507" s="269" t="s">
        <v>912</v>
      </c>
      <c r="BS1507" s="269" t="s">
        <v>913</v>
      </c>
      <c r="BT1507" s="269" t="s">
        <v>911</v>
      </c>
      <c r="BU1507" s="269" t="s">
        <v>1720</v>
      </c>
      <c r="BV1507" s="269" t="s">
        <v>1721</v>
      </c>
    </row>
    <row r="1508" spans="59:74" x14ac:dyDescent="0.25">
      <c r="BG1508" s="84">
        <v>1396</v>
      </c>
      <c r="BH1508" s="269" t="s">
        <v>211</v>
      </c>
      <c r="BI1508" s="268" t="s">
        <v>5795</v>
      </c>
      <c r="BJ1508" s="257" t="s">
        <v>4</v>
      </c>
      <c r="BK1508" s="269" t="s">
        <v>27</v>
      </c>
      <c r="BL1508" s="269" t="s">
        <v>102</v>
      </c>
      <c r="BM1508" s="270" t="s">
        <v>6381</v>
      </c>
      <c r="BN1508" s="269" t="s">
        <v>6382</v>
      </c>
      <c r="BO1508" s="269" t="s">
        <v>6383</v>
      </c>
      <c r="BP1508" s="269" t="s">
        <v>911</v>
      </c>
      <c r="BQ1508" s="269" t="s">
        <v>648</v>
      </c>
      <c r="BR1508" s="269" t="s">
        <v>912</v>
      </c>
      <c r="BS1508" s="269" t="s">
        <v>913</v>
      </c>
      <c r="BT1508" s="269" t="s">
        <v>911</v>
      </c>
      <c r="BU1508" s="269" t="s">
        <v>1720</v>
      </c>
      <c r="BV1508" s="269" t="s">
        <v>1721</v>
      </c>
    </row>
    <row r="1509" spans="59:74" x14ac:dyDescent="0.25">
      <c r="BG1509" s="84">
        <v>1397</v>
      </c>
      <c r="BH1509" s="269" t="s">
        <v>211</v>
      </c>
      <c r="BI1509" s="268" t="s">
        <v>5795</v>
      </c>
      <c r="BJ1509" s="257" t="s">
        <v>4</v>
      </c>
      <c r="BK1509" s="269" t="s">
        <v>27</v>
      </c>
      <c r="BL1509" s="269" t="s">
        <v>102</v>
      </c>
      <c r="BM1509" s="270" t="s">
        <v>6384</v>
      </c>
      <c r="BN1509" s="269" t="s">
        <v>6385</v>
      </c>
      <c r="BO1509" s="269" t="s">
        <v>6386</v>
      </c>
      <c r="BP1509" s="269" t="s">
        <v>911</v>
      </c>
      <c r="BQ1509" s="269" t="s">
        <v>648</v>
      </c>
      <c r="BR1509" s="269" t="s">
        <v>912</v>
      </c>
      <c r="BS1509" s="269" t="s">
        <v>913</v>
      </c>
      <c r="BT1509" s="269" t="s">
        <v>911</v>
      </c>
      <c r="BU1509" s="269" t="s">
        <v>1720</v>
      </c>
      <c r="BV1509" s="269" t="s">
        <v>1721</v>
      </c>
    </row>
    <row r="1510" spans="59:74" x14ac:dyDescent="0.25">
      <c r="BG1510" s="84">
        <v>1398</v>
      </c>
      <c r="BH1510" s="269" t="s">
        <v>211</v>
      </c>
      <c r="BI1510" s="268" t="s">
        <v>5795</v>
      </c>
      <c r="BJ1510" s="257" t="s">
        <v>4</v>
      </c>
      <c r="BK1510" s="269" t="s">
        <v>27</v>
      </c>
      <c r="BL1510" s="269" t="s">
        <v>102</v>
      </c>
      <c r="BM1510" s="270" t="s">
        <v>6387</v>
      </c>
      <c r="BN1510" s="269" t="s">
        <v>6388</v>
      </c>
      <c r="BO1510" s="269" t="s">
        <v>6389</v>
      </c>
      <c r="BP1510" s="269" t="s">
        <v>911</v>
      </c>
      <c r="BQ1510" s="269" t="s">
        <v>648</v>
      </c>
      <c r="BR1510" s="269" t="s">
        <v>912</v>
      </c>
      <c r="BS1510" s="269" t="s">
        <v>913</v>
      </c>
      <c r="BT1510" s="269" t="s">
        <v>911</v>
      </c>
      <c r="BU1510" s="269" t="s">
        <v>1720</v>
      </c>
      <c r="BV1510" s="269" t="s">
        <v>1721</v>
      </c>
    </row>
    <row r="1511" spans="59:74" x14ac:dyDescent="0.25">
      <c r="BG1511" s="84">
        <v>1399</v>
      </c>
      <c r="BH1511" s="269" t="s">
        <v>211</v>
      </c>
      <c r="BI1511" s="268" t="s">
        <v>5795</v>
      </c>
      <c r="BJ1511" s="257" t="s">
        <v>4</v>
      </c>
      <c r="BK1511" s="269" t="s">
        <v>27</v>
      </c>
      <c r="BL1511" s="269" t="s">
        <v>102</v>
      </c>
      <c r="BM1511" s="270" t="s">
        <v>6390</v>
      </c>
      <c r="BN1511" s="269" t="s">
        <v>6391</v>
      </c>
      <c r="BO1511" s="269" t="s">
        <v>6392</v>
      </c>
      <c r="BP1511" s="269" t="s">
        <v>911</v>
      </c>
      <c r="BQ1511" s="269" t="s">
        <v>648</v>
      </c>
      <c r="BR1511" s="269" t="s">
        <v>912</v>
      </c>
      <c r="BS1511" s="269" t="s">
        <v>913</v>
      </c>
      <c r="BT1511" s="269" t="s">
        <v>911</v>
      </c>
      <c r="BU1511" s="269" t="s">
        <v>1720</v>
      </c>
      <c r="BV1511" s="269" t="s">
        <v>1721</v>
      </c>
    </row>
    <row r="1512" spans="59:74" x14ac:dyDescent="0.25">
      <c r="BG1512" s="84">
        <v>1400</v>
      </c>
      <c r="BH1512" s="269" t="s">
        <v>211</v>
      </c>
      <c r="BI1512" s="268" t="s">
        <v>5795</v>
      </c>
      <c r="BJ1512" s="257" t="s">
        <v>4</v>
      </c>
      <c r="BK1512" s="269" t="s">
        <v>27</v>
      </c>
      <c r="BL1512" s="269" t="s">
        <v>102</v>
      </c>
      <c r="BM1512" s="270" t="s">
        <v>6393</v>
      </c>
      <c r="BN1512" s="269" t="s">
        <v>6394</v>
      </c>
      <c r="BO1512" s="269" t="s">
        <v>6395</v>
      </c>
      <c r="BP1512" s="269" t="s">
        <v>911</v>
      </c>
      <c r="BQ1512" s="269" t="s">
        <v>648</v>
      </c>
      <c r="BR1512" s="269" t="s">
        <v>912</v>
      </c>
      <c r="BS1512" s="269" t="s">
        <v>913</v>
      </c>
      <c r="BT1512" s="269" t="s">
        <v>911</v>
      </c>
      <c r="BU1512" s="269" t="s">
        <v>1720</v>
      </c>
      <c r="BV1512" s="269" t="s">
        <v>1721</v>
      </c>
    </row>
    <row r="1513" spans="59:74" x14ac:dyDescent="0.25">
      <c r="BG1513" s="84">
        <v>1401</v>
      </c>
      <c r="BH1513" s="269" t="s">
        <v>211</v>
      </c>
      <c r="BI1513" s="268" t="s">
        <v>5795</v>
      </c>
      <c r="BJ1513" s="257" t="s">
        <v>1</v>
      </c>
      <c r="BK1513" s="269" t="s">
        <v>31</v>
      </c>
      <c r="BL1513" s="269" t="s">
        <v>130</v>
      </c>
      <c r="BM1513" s="270" t="s">
        <v>6396</v>
      </c>
      <c r="BN1513" s="269" t="s">
        <v>6397</v>
      </c>
      <c r="BO1513" s="269" t="s">
        <v>6398</v>
      </c>
      <c r="BP1513" s="269" t="s">
        <v>914</v>
      </c>
      <c r="BQ1513" s="269" t="s">
        <v>687</v>
      </c>
      <c r="BR1513" s="269" t="s">
        <v>915</v>
      </c>
      <c r="BS1513" s="269" t="s">
        <v>916</v>
      </c>
      <c r="BT1513" s="269" t="s">
        <v>914</v>
      </c>
      <c r="BU1513" s="269" t="s">
        <v>1722</v>
      </c>
      <c r="BV1513" s="269" t="s">
        <v>1723</v>
      </c>
    </row>
    <row r="1514" spans="59:74" x14ac:dyDescent="0.25">
      <c r="BG1514" s="84">
        <v>1402</v>
      </c>
      <c r="BH1514" s="269" t="s">
        <v>211</v>
      </c>
      <c r="BI1514" s="268" t="s">
        <v>5795</v>
      </c>
      <c r="BJ1514" s="257" t="s">
        <v>1</v>
      </c>
      <c r="BK1514" s="269" t="s">
        <v>31</v>
      </c>
      <c r="BL1514" s="269" t="s">
        <v>130</v>
      </c>
      <c r="BM1514" s="270" t="s">
        <v>6399</v>
      </c>
      <c r="BN1514" s="269" t="s">
        <v>6400</v>
      </c>
      <c r="BO1514" s="269" t="s">
        <v>6401</v>
      </c>
      <c r="BP1514" s="269" t="s">
        <v>914</v>
      </c>
      <c r="BQ1514" s="269" t="s">
        <v>687</v>
      </c>
      <c r="BR1514" s="269" t="s">
        <v>915</v>
      </c>
      <c r="BS1514" s="269" t="s">
        <v>916</v>
      </c>
      <c r="BT1514" s="269" t="s">
        <v>914</v>
      </c>
      <c r="BU1514" s="269" t="s">
        <v>1722</v>
      </c>
      <c r="BV1514" s="269" t="s">
        <v>1723</v>
      </c>
    </row>
    <row r="1515" spans="59:74" x14ac:dyDescent="0.25">
      <c r="BG1515" s="84">
        <v>1403</v>
      </c>
      <c r="BH1515" s="269" t="s">
        <v>211</v>
      </c>
      <c r="BI1515" s="268" t="s">
        <v>5795</v>
      </c>
      <c r="BJ1515" s="257" t="s">
        <v>1</v>
      </c>
      <c r="BK1515" s="269" t="s">
        <v>31</v>
      </c>
      <c r="BL1515" s="269" t="s">
        <v>130</v>
      </c>
      <c r="BM1515" s="270" t="s">
        <v>6402</v>
      </c>
      <c r="BN1515" s="269" t="s">
        <v>6403</v>
      </c>
      <c r="BO1515" s="269" t="s">
        <v>6404</v>
      </c>
      <c r="BP1515" s="269" t="s">
        <v>914</v>
      </c>
      <c r="BQ1515" s="269" t="s">
        <v>687</v>
      </c>
      <c r="BR1515" s="269" t="s">
        <v>915</v>
      </c>
      <c r="BS1515" s="269" t="s">
        <v>916</v>
      </c>
      <c r="BT1515" s="269" t="s">
        <v>914</v>
      </c>
      <c r="BU1515" s="269" t="s">
        <v>1722</v>
      </c>
      <c r="BV1515" s="269" t="s">
        <v>1723</v>
      </c>
    </row>
    <row r="1516" spans="59:74" x14ac:dyDescent="0.25">
      <c r="BG1516" s="84">
        <v>1404</v>
      </c>
      <c r="BH1516" s="269" t="s">
        <v>211</v>
      </c>
      <c r="BI1516" s="268" t="s">
        <v>5795</v>
      </c>
      <c r="BJ1516" s="257" t="s">
        <v>1</v>
      </c>
      <c r="BK1516" s="269" t="s">
        <v>31</v>
      </c>
      <c r="BL1516" s="269" t="s">
        <v>130</v>
      </c>
      <c r="BM1516" s="270" t="s">
        <v>6405</v>
      </c>
      <c r="BN1516" s="269" t="s">
        <v>6406</v>
      </c>
      <c r="BO1516" s="269" t="s">
        <v>6407</v>
      </c>
      <c r="BP1516" s="269" t="s">
        <v>914</v>
      </c>
      <c r="BQ1516" s="269" t="s">
        <v>687</v>
      </c>
      <c r="BR1516" s="269" t="s">
        <v>915</v>
      </c>
      <c r="BS1516" s="269" t="s">
        <v>916</v>
      </c>
      <c r="BT1516" s="269" t="s">
        <v>914</v>
      </c>
      <c r="BU1516" s="269" t="s">
        <v>1722</v>
      </c>
      <c r="BV1516" s="269" t="s">
        <v>1723</v>
      </c>
    </row>
    <row r="1517" spans="59:74" x14ac:dyDescent="0.25">
      <c r="BG1517" s="84">
        <v>1405</v>
      </c>
      <c r="BH1517" s="269" t="s">
        <v>211</v>
      </c>
      <c r="BI1517" s="268" t="s">
        <v>5795</v>
      </c>
      <c r="BJ1517" s="257" t="s">
        <v>1</v>
      </c>
      <c r="BK1517" s="269" t="s">
        <v>31</v>
      </c>
      <c r="BL1517" s="269" t="s">
        <v>130</v>
      </c>
      <c r="BM1517" s="270" t="s">
        <v>6408</v>
      </c>
      <c r="BN1517" s="269" t="s">
        <v>6409</v>
      </c>
      <c r="BO1517" s="269" t="s">
        <v>6410</v>
      </c>
      <c r="BP1517" s="269" t="s">
        <v>914</v>
      </c>
      <c r="BQ1517" s="269" t="s">
        <v>687</v>
      </c>
      <c r="BR1517" s="269" t="s">
        <v>915</v>
      </c>
      <c r="BS1517" s="269" t="s">
        <v>916</v>
      </c>
      <c r="BT1517" s="269" t="s">
        <v>914</v>
      </c>
      <c r="BU1517" s="269" t="s">
        <v>1722</v>
      </c>
      <c r="BV1517" s="269" t="s">
        <v>1723</v>
      </c>
    </row>
    <row r="1518" spans="59:74" x14ac:dyDescent="0.25">
      <c r="BG1518" s="84">
        <v>1406</v>
      </c>
      <c r="BH1518" s="269" t="s">
        <v>211</v>
      </c>
      <c r="BI1518" s="268" t="s">
        <v>5795</v>
      </c>
      <c r="BJ1518" s="257" t="s">
        <v>1</v>
      </c>
      <c r="BK1518" s="269" t="s">
        <v>31</v>
      </c>
      <c r="BL1518" s="269" t="s">
        <v>130</v>
      </c>
      <c r="BM1518" s="270" t="s">
        <v>6411</v>
      </c>
      <c r="BN1518" s="269" t="s">
        <v>6412</v>
      </c>
      <c r="BO1518" s="269" t="s">
        <v>6413</v>
      </c>
      <c r="BP1518" s="269" t="s">
        <v>914</v>
      </c>
      <c r="BQ1518" s="269" t="s">
        <v>687</v>
      </c>
      <c r="BR1518" s="269" t="s">
        <v>915</v>
      </c>
      <c r="BS1518" s="269" t="s">
        <v>916</v>
      </c>
      <c r="BT1518" s="269" t="s">
        <v>914</v>
      </c>
      <c r="BU1518" s="269" t="s">
        <v>1722</v>
      </c>
      <c r="BV1518" s="269" t="s">
        <v>1723</v>
      </c>
    </row>
    <row r="1519" spans="59:74" x14ac:dyDescent="0.25">
      <c r="BG1519" s="84">
        <v>1407</v>
      </c>
      <c r="BH1519" s="269" t="s">
        <v>211</v>
      </c>
      <c r="BI1519" s="268" t="s">
        <v>5795</v>
      </c>
      <c r="BJ1519" s="257" t="s">
        <v>1</v>
      </c>
      <c r="BK1519" s="269" t="s">
        <v>31</v>
      </c>
      <c r="BL1519" s="269" t="s">
        <v>130</v>
      </c>
      <c r="BM1519" s="270" t="s">
        <v>6414</v>
      </c>
      <c r="BN1519" s="269" t="s">
        <v>6415</v>
      </c>
      <c r="BO1519" s="269" t="s">
        <v>6416</v>
      </c>
      <c r="BP1519" s="269" t="s">
        <v>914</v>
      </c>
      <c r="BQ1519" s="269" t="s">
        <v>687</v>
      </c>
      <c r="BR1519" s="269" t="s">
        <v>915</v>
      </c>
      <c r="BS1519" s="269" t="s">
        <v>916</v>
      </c>
      <c r="BT1519" s="269" t="s">
        <v>914</v>
      </c>
      <c r="BU1519" s="269" t="s">
        <v>1722</v>
      </c>
      <c r="BV1519" s="269" t="s">
        <v>1723</v>
      </c>
    </row>
    <row r="1520" spans="59:74" x14ac:dyDescent="0.25">
      <c r="BG1520" s="84">
        <v>1408</v>
      </c>
      <c r="BH1520" s="269" t="s">
        <v>211</v>
      </c>
      <c r="BI1520" s="268" t="s">
        <v>5795</v>
      </c>
      <c r="BJ1520" s="257" t="s">
        <v>1</v>
      </c>
      <c r="BK1520" s="269" t="s">
        <v>31</v>
      </c>
      <c r="BL1520" s="269" t="s">
        <v>130</v>
      </c>
      <c r="BM1520" s="270" t="s">
        <v>6417</v>
      </c>
      <c r="BN1520" s="269" t="s">
        <v>6418</v>
      </c>
      <c r="BO1520" s="269" t="s">
        <v>6419</v>
      </c>
      <c r="BP1520" s="269" t="s">
        <v>914</v>
      </c>
      <c r="BQ1520" s="269" t="s">
        <v>687</v>
      </c>
      <c r="BR1520" s="269" t="s">
        <v>915</v>
      </c>
      <c r="BS1520" s="269" t="s">
        <v>916</v>
      </c>
      <c r="BT1520" s="269" t="s">
        <v>914</v>
      </c>
      <c r="BU1520" s="269" t="s">
        <v>1722</v>
      </c>
      <c r="BV1520" s="269" t="s">
        <v>1723</v>
      </c>
    </row>
    <row r="1521" spans="59:74" x14ac:dyDescent="0.25">
      <c r="BG1521" s="84">
        <v>1409</v>
      </c>
      <c r="BH1521" s="269" t="s">
        <v>211</v>
      </c>
      <c r="BI1521" s="268" t="s">
        <v>5795</v>
      </c>
      <c r="BJ1521" s="257" t="s">
        <v>1</v>
      </c>
      <c r="BK1521" s="269" t="s">
        <v>31</v>
      </c>
      <c r="BL1521" s="269" t="s">
        <v>130</v>
      </c>
      <c r="BM1521" s="270" t="s">
        <v>6420</v>
      </c>
      <c r="BN1521" s="269" t="s">
        <v>6421</v>
      </c>
      <c r="BO1521" s="269" t="s">
        <v>6422</v>
      </c>
      <c r="BP1521" s="269" t="s">
        <v>914</v>
      </c>
      <c r="BQ1521" s="269" t="s">
        <v>687</v>
      </c>
      <c r="BR1521" s="269" t="s">
        <v>915</v>
      </c>
      <c r="BS1521" s="269" t="s">
        <v>916</v>
      </c>
      <c r="BT1521" s="269" t="s">
        <v>914</v>
      </c>
      <c r="BU1521" s="269" t="s">
        <v>1722</v>
      </c>
      <c r="BV1521" s="269" t="s">
        <v>1723</v>
      </c>
    </row>
    <row r="1522" spans="59:74" x14ac:dyDescent="0.25">
      <c r="BG1522" s="84">
        <v>1410</v>
      </c>
      <c r="BH1522" s="269" t="s">
        <v>211</v>
      </c>
      <c r="BI1522" s="268" t="s">
        <v>5795</v>
      </c>
      <c r="BJ1522" s="257" t="s">
        <v>1</v>
      </c>
      <c r="BK1522" s="269" t="s">
        <v>31</v>
      </c>
      <c r="BL1522" s="269" t="s">
        <v>130</v>
      </c>
      <c r="BM1522" s="270" t="s">
        <v>6423</v>
      </c>
      <c r="BN1522" s="269" t="s">
        <v>6424</v>
      </c>
      <c r="BO1522" s="269" t="s">
        <v>6425</v>
      </c>
      <c r="BP1522" s="269" t="s">
        <v>914</v>
      </c>
      <c r="BQ1522" s="269" t="s">
        <v>687</v>
      </c>
      <c r="BR1522" s="269" t="s">
        <v>915</v>
      </c>
      <c r="BS1522" s="269" t="s">
        <v>916</v>
      </c>
      <c r="BT1522" s="269" t="s">
        <v>914</v>
      </c>
      <c r="BU1522" s="269" t="s">
        <v>1722</v>
      </c>
      <c r="BV1522" s="269" t="s">
        <v>1723</v>
      </c>
    </row>
    <row r="1523" spans="59:74" x14ac:dyDescent="0.25">
      <c r="BG1523" s="84">
        <v>1411</v>
      </c>
      <c r="BH1523" s="269" t="s">
        <v>211</v>
      </c>
      <c r="BI1523" s="268" t="s">
        <v>5795</v>
      </c>
      <c r="BJ1523" s="257" t="s">
        <v>4</v>
      </c>
      <c r="BK1523" s="269" t="s">
        <v>31</v>
      </c>
      <c r="BL1523" s="269" t="s">
        <v>130</v>
      </c>
      <c r="BM1523" s="270" t="s">
        <v>6426</v>
      </c>
      <c r="BN1523" s="269" t="s">
        <v>6427</v>
      </c>
      <c r="BO1523" s="269" t="s">
        <v>6428</v>
      </c>
      <c r="BP1523" s="269" t="s">
        <v>914</v>
      </c>
      <c r="BQ1523" s="269" t="s">
        <v>687</v>
      </c>
      <c r="BR1523" s="269" t="s">
        <v>915</v>
      </c>
      <c r="BS1523" s="269" t="s">
        <v>916</v>
      </c>
      <c r="BT1523" s="269" t="s">
        <v>914</v>
      </c>
      <c r="BU1523" s="269" t="s">
        <v>1722</v>
      </c>
      <c r="BV1523" s="269" t="s">
        <v>1723</v>
      </c>
    </row>
    <row r="1524" spans="59:74" x14ac:dyDescent="0.25">
      <c r="BG1524" s="84">
        <v>1412</v>
      </c>
      <c r="BH1524" s="269" t="s">
        <v>211</v>
      </c>
      <c r="BI1524" s="268" t="s">
        <v>5795</v>
      </c>
      <c r="BJ1524" s="257" t="s">
        <v>4</v>
      </c>
      <c r="BK1524" s="269" t="s">
        <v>31</v>
      </c>
      <c r="BL1524" s="269" t="s">
        <v>130</v>
      </c>
      <c r="BM1524" s="270" t="s">
        <v>6429</v>
      </c>
      <c r="BN1524" s="269" t="s">
        <v>6430</v>
      </c>
      <c r="BO1524" s="269" t="s">
        <v>6431</v>
      </c>
      <c r="BP1524" s="269" t="s">
        <v>914</v>
      </c>
      <c r="BQ1524" s="269" t="s">
        <v>687</v>
      </c>
      <c r="BR1524" s="269" t="s">
        <v>915</v>
      </c>
      <c r="BS1524" s="269" t="s">
        <v>916</v>
      </c>
      <c r="BT1524" s="269" t="s">
        <v>914</v>
      </c>
      <c r="BU1524" s="269" t="s">
        <v>1722</v>
      </c>
      <c r="BV1524" s="269" t="s">
        <v>1723</v>
      </c>
    </row>
    <row r="1525" spans="59:74" x14ac:dyDescent="0.25">
      <c r="BG1525" s="84">
        <v>1413</v>
      </c>
      <c r="BH1525" s="269" t="s">
        <v>211</v>
      </c>
      <c r="BI1525" s="268" t="s">
        <v>5795</v>
      </c>
      <c r="BJ1525" s="257" t="s">
        <v>4</v>
      </c>
      <c r="BK1525" s="269" t="s">
        <v>31</v>
      </c>
      <c r="BL1525" s="269" t="s">
        <v>130</v>
      </c>
      <c r="BM1525" s="270" t="s">
        <v>6432</v>
      </c>
      <c r="BN1525" s="269" t="s">
        <v>6433</v>
      </c>
      <c r="BO1525" s="269" t="s">
        <v>6434</v>
      </c>
      <c r="BP1525" s="269" t="s">
        <v>914</v>
      </c>
      <c r="BQ1525" s="269" t="s">
        <v>687</v>
      </c>
      <c r="BR1525" s="269" t="s">
        <v>915</v>
      </c>
      <c r="BS1525" s="269" t="s">
        <v>916</v>
      </c>
      <c r="BT1525" s="269" t="s">
        <v>914</v>
      </c>
      <c r="BU1525" s="269" t="s">
        <v>1722</v>
      </c>
      <c r="BV1525" s="269" t="s">
        <v>1723</v>
      </c>
    </row>
    <row r="1526" spans="59:74" x14ac:dyDescent="0.25">
      <c r="BG1526" s="84">
        <v>1414</v>
      </c>
      <c r="BH1526" s="269" t="s">
        <v>211</v>
      </c>
      <c r="BI1526" s="268" t="s">
        <v>5795</v>
      </c>
      <c r="BJ1526" s="257" t="s">
        <v>4</v>
      </c>
      <c r="BK1526" s="269" t="s">
        <v>31</v>
      </c>
      <c r="BL1526" s="269" t="s">
        <v>130</v>
      </c>
      <c r="BM1526" s="270" t="s">
        <v>6435</v>
      </c>
      <c r="BN1526" s="269" t="s">
        <v>6436</v>
      </c>
      <c r="BO1526" s="269" t="s">
        <v>6437</v>
      </c>
      <c r="BP1526" s="269" t="s">
        <v>914</v>
      </c>
      <c r="BQ1526" s="269" t="s">
        <v>687</v>
      </c>
      <c r="BR1526" s="269" t="s">
        <v>915</v>
      </c>
      <c r="BS1526" s="269" t="s">
        <v>916</v>
      </c>
      <c r="BT1526" s="269" t="s">
        <v>914</v>
      </c>
      <c r="BU1526" s="269" t="s">
        <v>1722</v>
      </c>
      <c r="BV1526" s="269" t="s">
        <v>1723</v>
      </c>
    </row>
    <row r="1527" spans="59:74" x14ac:dyDescent="0.25">
      <c r="BG1527" s="84">
        <v>1415</v>
      </c>
      <c r="BH1527" s="269" t="s">
        <v>211</v>
      </c>
      <c r="BI1527" s="268" t="s">
        <v>5795</v>
      </c>
      <c r="BJ1527" s="257" t="s">
        <v>4</v>
      </c>
      <c r="BK1527" s="269" t="s">
        <v>31</v>
      </c>
      <c r="BL1527" s="269" t="s">
        <v>130</v>
      </c>
      <c r="BM1527" s="270" t="s">
        <v>6438</v>
      </c>
      <c r="BN1527" s="269" t="s">
        <v>6439</v>
      </c>
      <c r="BO1527" s="269" t="s">
        <v>6440</v>
      </c>
      <c r="BP1527" s="269" t="s">
        <v>914</v>
      </c>
      <c r="BQ1527" s="269" t="s">
        <v>687</v>
      </c>
      <c r="BR1527" s="269" t="s">
        <v>915</v>
      </c>
      <c r="BS1527" s="269" t="s">
        <v>916</v>
      </c>
      <c r="BT1527" s="269" t="s">
        <v>914</v>
      </c>
      <c r="BU1527" s="269" t="s">
        <v>1722</v>
      </c>
      <c r="BV1527" s="269" t="s">
        <v>1723</v>
      </c>
    </row>
    <row r="1528" spans="59:74" x14ac:dyDescent="0.25">
      <c r="BG1528" s="84">
        <v>1416</v>
      </c>
      <c r="BH1528" s="269" t="s">
        <v>211</v>
      </c>
      <c r="BI1528" s="268" t="s">
        <v>5795</v>
      </c>
      <c r="BJ1528" s="257" t="s">
        <v>4</v>
      </c>
      <c r="BK1528" s="269" t="s">
        <v>31</v>
      </c>
      <c r="BL1528" s="269" t="s">
        <v>130</v>
      </c>
      <c r="BM1528" s="270" t="s">
        <v>6441</v>
      </c>
      <c r="BN1528" s="269" t="s">
        <v>6442</v>
      </c>
      <c r="BO1528" s="269" t="s">
        <v>6443</v>
      </c>
      <c r="BP1528" s="269" t="s">
        <v>914</v>
      </c>
      <c r="BQ1528" s="269" t="s">
        <v>687</v>
      </c>
      <c r="BR1528" s="269" t="s">
        <v>915</v>
      </c>
      <c r="BS1528" s="269" t="s">
        <v>916</v>
      </c>
      <c r="BT1528" s="269" t="s">
        <v>914</v>
      </c>
      <c r="BU1528" s="269" t="s">
        <v>1722</v>
      </c>
      <c r="BV1528" s="269" t="s">
        <v>1723</v>
      </c>
    </row>
    <row r="1529" spans="59:74" x14ac:dyDescent="0.25">
      <c r="BG1529" s="84">
        <v>1417</v>
      </c>
      <c r="BH1529" s="269" t="s">
        <v>211</v>
      </c>
      <c r="BI1529" s="268" t="s">
        <v>5795</v>
      </c>
      <c r="BJ1529" s="257" t="s">
        <v>4</v>
      </c>
      <c r="BK1529" s="269" t="s">
        <v>31</v>
      </c>
      <c r="BL1529" s="269" t="s">
        <v>130</v>
      </c>
      <c r="BM1529" s="270" t="s">
        <v>6444</v>
      </c>
      <c r="BN1529" s="269" t="s">
        <v>6445</v>
      </c>
      <c r="BO1529" s="269" t="s">
        <v>6446</v>
      </c>
      <c r="BP1529" s="269" t="s">
        <v>914</v>
      </c>
      <c r="BQ1529" s="269" t="s">
        <v>687</v>
      </c>
      <c r="BR1529" s="269" t="s">
        <v>915</v>
      </c>
      <c r="BS1529" s="269" t="s">
        <v>916</v>
      </c>
      <c r="BT1529" s="269" t="s">
        <v>914</v>
      </c>
      <c r="BU1529" s="269" t="s">
        <v>1722</v>
      </c>
      <c r="BV1529" s="269" t="s">
        <v>1723</v>
      </c>
    </row>
    <row r="1530" spans="59:74" x14ac:dyDescent="0.25">
      <c r="BG1530" s="84">
        <v>1418</v>
      </c>
      <c r="BH1530" s="269" t="s">
        <v>211</v>
      </c>
      <c r="BI1530" s="268" t="s">
        <v>5795</v>
      </c>
      <c r="BJ1530" s="257" t="s">
        <v>4</v>
      </c>
      <c r="BK1530" s="269" t="s">
        <v>31</v>
      </c>
      <c r="BL1530" s="269" t="s">
        <v>130</v>
      </c>
      <c r="BM1530" s="270" t="s">
        <v>6447</v>
      </c>
      <c r="BN1530" s="269" t="s">
        <v>6448</v>
      </c>
      <c r="BO1530" s="269" t="s">
        <v>6449</v>
      </c>
      <c r="BP1530" s="269" t="s">
        <v>914</v>
      </c>
      <c r="BQ1530" s="269" t="s">
        <v>687</v>
      </c>
      <c r="BR1530" s="269" t="s">
        <v>915</v>
      </c>
      <c r="BS1530" s="269" t="s">
        <v>916</v>
      </c>
      <c r="BT1530" s="269" t="s">
        <v>914</v>
      </c>
      <c r="BU1530" s="269" t="s">
        <v>1722</v>
      </c>
      <c r="BV1530" s="269" t="s">
        <v>1723</v>
      </c>
    </row>
    <row r="1531" spans="59:74" x14ac:dyDescent="0.25">
      <c r="BG1531" s="84">
        <v>1419</v>
      </c>
      <c r="BH1531" s="269" t="s">
        <v>211</v>
      </c>
      <c r="BI1531" s="268" t="s">
        <v>5795</v>
      </c>
      <c r="BJ1531" s="257" t="s">
        <v>4</v>
      </c>
      <c r="BK1531" s="269" t="s">
        <v>31</v>
      </c>
      <c r="BL1531" s="269" t="s">
        <v>130</v>
      </c>
      <c r="BM1531" s="270" t="s">
        <v>6450</v>
      </c>
      <c r="BN1531" s="269" t="s">
        <v>6451</v>
      </c>
      <c r="BO1531" s="269" t="s">
        <v>6452</v>
      </c>
      <c r="BP1531" s="269" t="s">
        <v>914</v>
      </c>
      <c r="BQ1531" s="269" t="s">
        <v>687</v>
      </c>
      <c r="BR1531" s="269" t="s">
        <v>915</v>
      </c>
      <c r="BS1531" s="269" t="s">
        <v>916</v>
      </c>
      <c r="BT1531" s="269" t="s">
        <v>914</v>
      </c>
      <c r="BU1531" s="269" t="s">
        <v>1722</v>
      </c>
      <c r="BV1531" s="269" t="s">
        <v>1723</v>
      </c>
    </row>
    <row r="1532" spans="59:74" x14ac:dyDescent="0.25">
      <c r="BG1532" s="84">
        <v>1420</v>
      </c>
      <c r="BH1532" s="269" t="s">
        <v>211</v>
      </c>
      <c r="BI1532" s="268" t="s">
        <v>5795</v>
      </c>
      <c r="BJ1532" s="257" t="s">
        <v>4</v>
      </c>
      <c r="BK1532" s="269" t="s">
        <v>31</v>
      </c>
      <c r="BL1532" s="269" t="s">
        <v>130</v>
      </c>
      <c r="BM1532" s="270" t="s">
        <v>6453</v>
      </c>
      <c r="BN1532" s="269" t="s">
        <v>6454</v>
      </c>
      <c r="BO1532" s="269" t="s">
        <v>6455</v>
      </c>
      <c r="BP1532" s="269" t="s">
        <v>914</v>
      </c>
      <c r="BQ1532" s="269" t="s">
        <v>687</v>
      </c>
      <c r="BR1532" s="269" t="s">
        <v>915</v>
      </c>
      <c r="BS1532" s="269" t="s">
        <v>916</v>
      </c>
      <c r="BT1532" s="269" t="s">
        <v>914</v>
      </c>
      <c r="BU1532" s="269" t="s">
        <v>1722</v>
      </c>
      <c r="BV1532" s="269" t="s">
        <v>1723</v>
      </c>
    </row>
    <row r="1533" spans="59:74" x14ac:dyDescent="0.25">
      <c r="BG1533" s="84">
        <v>1421</v>
      </c>
      <c r="BH1533" s="269" t="s">
        <v>211</v>
      </c>
      <c r="BI1533" s="268" t="s">
        <v>5795</v>
      </c>
      <c r="BJ1533" s="257" t="s">
        <v>1</v>
      </c>
      <c r="BK1533" s="269" t="s">
        <v>32</v>
      </c>
      <c r="BL1533" s="269" t="s">
        <v>130</v>
      </c>
      <c r="BM1533" s="270" t="s">
        <v>6456</v>
      </c>
      <c r="BN1533" s="269" t="s">
        <v>6457</v>
      </c>
      <c r="BO1533" s="269" t="s">
        <v>6458</v>
      </c>
      <c r="BP1533" s="269" t="s">
        <v>917</v>
      </c>
      <c r="BQ1533" s="269" t="s">
        <v>693</v>
      </c>
      <c r="BR1533" s="269" t="s">
        <v>918</v>
      </c>
      <c r="BS1533" s="269" t="s">
        <v>919</v>
      </c>
      <c r="BT1533" s="269" t="s">
        <v>917</v>
      </c>
      <c r="BU1533" s="269" t="s">
        <v>917</v>
      </c>
      <c r="BV1533" s="269" t="s">
        <v>1724</v>
      </c>
    </row>
    <row r="1534" spans="59:74" x14ac:dyDescent="0.25">
      <c r="BG1534" s="84">
        <v>1422</v>
      </c>
      <c r="BH1534" s="269" t="s">
        <v>211</v>
      </c>
      <c r="BI1534" s="268" t="s">
        <v>5795</v>
      </c>
      <c r="BJ1534" s="257" t="s">
        <v>1</v>
      </c>
      <c r="BK1534" s="269" t="s">
        <v>32</v>
      </c>
      <c r="BL1534" s="269" t="s">
        <v>130</v>
      </c>
      <c r="BM1534" s="270" t="s">
        <v>6459</v>
      </c>
      <c r="BN1534" s="269" t="s">
        <v>6460</v>
      </c>
      <c r="BO1534" s="269" t="s">
        <v>6461</v>
      </c>
      <c r="BP1534" s="269" t="s">
        <v>917</v>
      </c>
      <c r="BQ1534" s="269" t="s">
        <v>693</v>
      </c>
      <c r="BR1534" s="269" t="s">
        <v>918</v>
      </c>
      <c r="BS1534" s="269" t="s">
        <v>919</v>
      </c>
      <c r="BT1534" s="269" t="s">
        <v>917</v>
      </c>
      <c r="BU1534" s="269" t="s">
        <v>917</v>
      </c>
      <c r="BV1534" s="269" t="s">
        <v>1724</v>
      </c>
    </row>
    <row r="1535" spans="59:74" x14ac:dyDescent="0.25">
      <c r="BG1535" s="84">
        <v>1423</v>
      </c>
      <c r="BH1535" s="269" t="s">
        <v>211</v>
      </c>
      <c r="BI1535" s="268" t="s">
        <v>5795</v>
      </c>
      <c r="BJ1535" s="257" t="s">
        <v>1</v>
      </c>
      <c r="BK1535" s="269" t="s">
        <v>32</v>
      </c>
      <c r="BL1535" s="269" t="s">
        <v>130</v>
      </c>
      <c r="BM1535" s="270" t="s">
        <v>6462</v>
      </c>
      <c r="BN1535" s="269" t="s">
        <v>6463</v>
      </c>
      <c r="BO1535" s="269" t="s">
        <v>6464</v>
      </c>
      <c r="BP1535" s="269" t="s">
        <v>917</v>
      </c>
      <c r="BQ1535" s="269" t="s">
        <v>693</v>
      </c>
      <c r="BR1535" s="269" t="s">
        <v>918</v>
      </c>
      <c r="BS1535" s="269" t="s">
        <v>919</v>
      </c>
      <c r="BT1535" s="269" t="s">
        <v>917</v>
      </c>
      <c r="BU1535" s="269" t="s">
        <v>917</v>
      </c>
      <c r="BV1535" s="269" t="s">
        <v>1724</v>
      </c>
    </row>
    <row r="1536" spans="59:74" x14ac:dyDescent="0.25">
      <c r="BG1536" s="84">
        <v>1424</v>
      </c>
      <c r="BH1536" s="269" t="s">
        <v>211</v>
      </c>
      <c r="BI1536" s="268" t="s">
        <v>5795</v>
      </c>
      <c r="BJ1536" s="257" t="s">
        <v>1</v>
      </c>
      <c r="BK1536" s="269" t="s">
        <v>32</v>
      </c>
      <c r="BL1536" s="269" t="s">
        <v>130</v>
      </c>
      <c r="BM1536" s="270" t="s">
        <v>6465</v>
      </c>
      <c r="BN1536" s="269" t="s">
        <v>6466</v>
      </c>
      <c r="BO1536" s="269" t="s">
        <v>6467</v>
      </c>
      <c r="BP1536" s="269" t="s">
        <v>917</v>
      </c>
      <c r="BQ1536" s="269" t="s">
        <v>693</v>
      </c>
      <c r="BR1536" s="269" t="s">
        <v>918</v>
      </c>
      <c r="BS1536" s="269" t="s">
        <v>919</v>
      </c>
      <c r="BT1536" s="269" t="s">
        <v>917</v>
      </c>
      <c r="BU1536" s="269" t="s">
        <v>917</v>
      </c>
      <c r="BV1536" s="269" t="s">
        <v>1724</v>
      </c>
    </row>
    <row r="1537" spans="59:74" x14ac:dyDescent="0.25">
      <c r="BG1537" s="84">
        <v>1425</v>
      </c>
      <c r="BH1537" s="269" t="s">
        <v>211</v>
      </c>
      <c r="BI1537" s="268" t="s">
        <v>5795</v>
      </c>
      <c r="BJ1537" s="257" t="s">
        <v>1</v>
      </c>
      <c r="BK1537" s="269" t="s">
        <v>32</v>
      </c>
      <c r="BL1537" s="269" t="s">
        <v>130</v>
      </c>
      <c r="BM1537" s="270" t="s">
        <v>6468</v>
      </c>
      <c r="BN1537" s="269" t="s">
        <v>6469</v>
      </c>
      <c r="BO1537" s="269" t="s">
        <v>6470</v>
      </c>
      <c r="BP1537" s="269" t="s">
        <v>917</v>
      </c>
      <c r="BQ1537" s="269" t="s">
        <v>693</v>
      </c>
      <c r="BR1537" s="269" t="s">
        <v>918</v>
      </c>
      <c r="BS1537" s="269" t="s">
        <v>919</v>
      </c>
      <c r="BT1537" s="269" t="s">
        <v>917</v>
      </c>
      <c r="BU1537" s="269" t="s">
        <v>917</v>
      </c>
      <c r="BV1537" s="269" t="s">
        <v>1724</v>
      </c>
    </row>
    <row r="1538" spans="59:74" x14ac:dyDescent="0.25">
      <c r="BG1538" s="84">
        <v>1426</v>
      </c>
      <c r="BH1538" s="269" t="s">
        <v>211</v>
      </c>
      <c r="BI1538" s="268" t="s">
        <v>5795</v>
      </c>
      <c r="BJ1538" s="257" t="s">
        <v>1</v>
      </c>
      <c r="BK1538" s="269" t="s">
        <v>32</v>
      </c>
      <c r="BL1538" s="269" t="s">
        <v>130</v>
      </c>
      <c r="BM1538" s="270" t="s">
        <v>6471</v>
      </c>
      <c r="BN1538" s="269" t="s">
        <v>6472</v>
      </c>
      <c r="BO1538" s="269" t="s">
        <v>6473</v>
      </c>
      <c r="BP1538" s="269" t="s">
        <v>917</v>
      </c>
      <c r="BQ1538" s="269" t="s">
        <v>693</v>
      </c>
      <c r="BR1538" s="269" t="s">
        <v>918</v>
      </c>
      <c r="BS1538" s="269" t="s">
        <v>919</v>
      </c>
      <c r="BT1538" s="269" t="s">
        <v>917</v>
      </c>
      <c r="BU1538" s="269" t="s">
        <v>917</v>
      </c>
      <c r="BV1538" s="269" t="s">
        <v>1724</v>
      </c>
    </row>
    <row r="1539" spans="59:74" x14ac:dyDescent="0.25">
      <c r="BG1539" s="84">
        <v>1427</v>
      </c>
      <c r="BH1539" s="269" t="s">
        <v>211</v>
      </c>
      <c r="BI1539" s="268" t="s">
        <v>5795</v>
      </c>
      <c r="BJ1539" s="257" t="s">
        <v>1</v>
      </c>
      <c r="BK1539" s="269" t="s">
        <v>32</v>
      </c>
      <c r="BL1539" s="269" t="s">
        <v>130</v>
      </c>
      <c r="BM1539" s="270" t="s">
        <v>6474</v>
      </c>
      <c r="BN1539" s="269" t="s">
        <v>6475</v>
      </c>
      <c r="BO1539" s="269" t="s">
        <v>6476</v>
      </c>
      <c r="BP1539" s="269" t="s">
        <v>917</v>
      </c>
      <c r="BQ1539" s="269" t="s">
        <v>693</v>
      </c>
      <c r="BR1539" s="269" t="s">
        <v>918</v>
      </c>
      <c r="BS1539" s="269" t="s">
        <v>919</v>
      </c>
      <c r="BT1539" s="269" t="s">
        <v>917</v>
      </c>
      <c r="BU1539" s="269" t="s">
        <v>917</v>
      </c>
      <c r="BV1539" s="269" t="s">
        <v>1724</v>
      </c>
    </row>
    <row r="1540" spans="59:74" x14ac:dyDescent="0.25">
      <c r="BG1540" s="84">
        <v>1428</v>
      </c>
      <c r="BH1540" s="269" t="s">
        <v>211</v>
      </c>
      <c r="BI1540" s="268" t="s">
        <v>5795</v>
      </c>
      <c r="BJ1540" s="257" t="s">
        <v>1</v>
      </c>
      <c r="BK1540" s="269" t="s">
        <v>32</v>
      </c>
      <c r="BL1540" s="269" t="s">
        <v>130</v>
      </c>
      <c r="BM1540" s="270" t="s">
        <v>6477</v>
      </c>
      <c r="BN1540" s="269" t="s">
        <v>6478</v>
      </c>
      <c r="BO1540" s="269" t="s">
        <v>6479</v>
      </c>
      <c r="BP1540" s="269" t="s">
        <v>917</v>
      </c>
      <c r="BQ1540" s="269" t="s">
        <v>693</v>
      </c>
      <c r="BR1540" s="269" t="s">
        <v>918</v>
      </c>
      <c r="BS1540" s="269" t="s">
        <v>919</v>
      </c>
      <c r="BT1540" s="269" t="s">
        <v>917</v>
      </c>
      <c r="BU1540" s="269" t="s">
        <v>917</v>
      </c>
      <c r="BV1540" s="269" t="s">
        <v>1724</v>
      </c>
    </row>
    <row r="1541" spans="59:74" x14ac:dyDescent="0.25">
      <c r="BG1541" s="84">
        <v>1429</v>
      </c>
      <c r="BH1541" s="269" t="s">
        <v>211</v>
      </c>
      <c r="BI1541" s="268" t="s">
        <v>5795</v>
      </c>
      <c r="BJ1541" s="257" t="s">
        <v>1</v>
      </c>
      <c r="BK1541" s="269" t="s">
        <v>32</v>
      </c>
      <c r="BL1541" s="269" t="s">
        <v>130</v>
      </c>
      <c r="BM1541" s="270" t="s">
        <v>6480</v>
      </c>
      <c r="BN1541" s="269" t="s">
        <v>6481</v>
      </c>
      <c r="BO1541" s="269" t="s">
        <v>6482</v>
      </c>
      <c r="BP1541" s="269" t="s">
        <v>917</v>
      </c>
      <c r="BQ1541" s="269" t="s">
        <v>693</v>
      </c>
      <c r="BR1541" s="269" t="s">
        <v>918</v>
      </c>
      <c r="BS1541" s="269" t="s">
        <v>919</v>
      </c>
      <c r="BT1541" s="269" t="s">
        <v>917</v>
      </c>
      <c r="BU1541" s="269" t="s">
        <v>917</v>
      </c>
      <c r="BV1541" s="269" t="s">
        <v>1724</v>
      </c>
    </row>
    <row r="1542" spans="59:74" x14ac:dyDescent="0.25">
      <c r="BG1542" s="84">
        <v>1430</v>
      </c>
      <c r="BH1542" s="269" t="s">
        <v>211</v>
      </c>
      <c r="BI1542" s="268" t="s">
        <v>5795</v>
      </c>
      <c r="BJ1542" s="257" t="s">
        <v>1</v>
      </c>
      <c r="BK1542" s="269" t="s">
        <v>32</v>
      </c>
      <c r="BL1542" s="269" t="s">
        <v>130</v>
      </c>
      <c r="BM1542" s="270" t="s">
        <v>6483</v>
      </c>
      <c r="BN1542" s="269" t="s">
        <v>6484</v>
      </c>
      <c r="BO1542" s="269" t="s">
        <v>6485</v>
      </c>
      <c r="BP1542" s="269" t="s">
        <v>917</v>
      </c>
      <c r="BQ1542" s="269" t="s">
        <v>693</v>
      </c>
      <c r="BR1542" s="269" t="s">
        <v>918</v>
      </c>
      <c r="BS1542" s="269" t="s">
        <v>919</v>
      </c>
      <c r="BT1542" s="269" t="s">
        <v>917</v>
      </c>
      <c r="BU1542" s="269" t="s">
        <v>917</v>
      </c>
      <c r="BV1542" s="269" t="s">
        <v>1724</v>
      </c>
    </row>
    <row r="1543" spans="59:74" x14ac:dyDescent="0.25">
      <c r="BG1543" s="84">
        <v>1431</v>
      </c>
      <c r="BH1543" s="269" t="s">
        <v>211</v>
      </c>
      <c r="BI1543" s="268" t="s">
        <v>5795</v>
      </c>
      <c r="BJ1543" s="257" t="s">
        <v>4</v>
      </c>
      <c r="BK1543" s="269" t="s">
        <v>32</v>
      </c>
      <c r="BL1543" s="269" t="s">
        <v>130</v>
      </c>
      <c r="BM1543" s="270" t="s">
        <v>6486</v>
      </c>
      <c r="BN1543" s="269" t="s">
        <v>6487</v>
      </c>
      <c r="BO1543" s="269" t="s">
        <v>6488</v>
      </c>
      <c r="BP1543" s="269" t="s">
        <v>917</v>
      </c>
      <c r="BQ1543" s="269" t="s">
        <v>693</v>
      </c>
      <c r="BR1543" s="269" t="s">
        <v>918</v>
      </c>
      <c r="BS1543" s="269" t="s">
        <v>919</v>
      </c>
      <c r="BT1543" s="269" t="s">
        <v>917</v>
      </c>
      <c r="BU1543" s="269" t="s">
        <v>917</v>
      </c>
      <c r="BV1543" s="269" t="s">
        <v>1724</v>
      </c>
    </row>
    <row r="1544" spans="59:74" x14ac:dyDescent="0.25">
      <c r="BG1544" s="84">
        <v>1432</v>
      </c>
      <c r="BH1544" s="269" t="s">
        <v>211</v>
      </c>
      <c r="BI1544" s="268" t="s">
        <v>5795</v>
      </c>
      <c r="BJ1544" s="257" t="s">
        <v>4</v>
      </c>
      <c r="BK1544" s="269" t="s">
        <v>32</v>
      </c>
      <c r="BL1544" s="269" t="s">
        <v>130</v>
      </c>
      <c r="BM1544" s="270" t="s">
        <v>6489</v>
      </c>
      <c r="BN1544" s="269" t="s">
        <v>6490</v>
      </c>
      <c r="BO1544" s="269" t="s">
        <v>6491</v>
      </c>
      <c r="BP1544" s="269" t="s">
        <v>917</v>
      </c>
      <c r="BQ1544" s="269" t="s">
        <v>693</v>
      </c>
      <c r="BR1544" s="269" t="s">
        <v>918</v>
      </c>
      <c r="BS1544" s="269" t="s">
        <v>919</v>
      </c>
      <c r="BT1544" s="269" t="s">
        <v>917</v>
      </c>
      <c r="BU1544" s="269" t="s">
        <v>917</v>
      </c>
      <c r="BV1544" s="269" t="s">
        <v>1724</v>
      </c>
    </row>
    <row r="1545" spans="59:74" x14ac:dyDescent="0.25">
      <c r="BG1545" s="84">
        <v>1433</v>
      </c>
      <c r="BH1545" s="269" t="s">
        <v>211</v>
      </c>
      <c r="BI1545" s="268" t="s">
        <v>5795</v>
      </c>
      <c r="BJ1545" s="257" t="s">
        <v>4</v>
      </c>
      <c r="BK1545" s="269" t="s">
        <v>32</v>
      </c>
      <c r="BL1545" s="269" t="s">
        <v>130</v>
      </c>
      <c r="BM1545" s="270" t="s">
        <v>6492</v>
      </c>
      <c r="BN1545" s="269" t="s">
        <v>6493</v>
      </c>
      <c r="BO1545" s="269" t="s">
        <v>6494</v>
      </c>
      <c r="BP1545" s="269" t="s">
        <v>917</v>
      </c>
      <c r="BQ1545" s="269" t="s">
        <v>693</v>
      </c>
      <c r="BR1545" s="269" t="s">
        <v>918</v>
      </c>
      <c r="BS1545" s="269" t="s">
        <v>919</v>
      </c>
      <c r="BT1545" s="269" t="s">
        <v>917</v>
      </c>
      <c r="BU1545" s="269" t="s">
        <v>917</v>
      </c>
      <c r="BV1545" s="269" t="s">
        <v>1724</v>
      </c>
    </row>
    <row r="1546" spans="59:74" x14ac:dyDescent="0.25">
      <c r="BG1546" s="84">
        <v>1434</v>
      </c>
      <c r="BH1546" s="269" t="s">
        <v>211</v>
      </c>
      <c r="BI1546" s="268" t="s">
        <v>5795</v>
      </c>
      <c r="BJ1546" s="257" t="s">
        <v>4</v>
      </c>
      <c r="BK1546" s="269" t="s">
        <v>32</v>
      </c>
      <c r="BL1546" s="269" t="s">
        <v>130</v>
      </c>
      <c r="BM1546" s="270" t="s">
        <v>6495</v>
      </c>
      <c r="BN1546" s="269" t="s">
        <v>6496</v>
      </c>
      <c r="BO1546" s="269" t="s">
        <v>6497</v>
      </c>
      <c r="BP1546" s="269" t="s">
        <v>917</v>
      </c>
      <c r="BQ1546" s="269" t="s">
        <v>693</v>
      </c>
      <c r="BR1546" s="269" t="s">
        <v>918</v>
      </c>
      <c r="BS1546" s="269" t="s">
        <v>919</v>
      </c>
      <c r="BT1546" s="269" t="s">
        <v>917</v>
      </c>
      <c r="BU1546" s="269" t="s">
        <v>917</v>
      </c>
      <c r="BV1546" s="269" t="s">
        <v>1724</v>
      </c>
    </row>
    <row r="1547" spans="59:74" x14ac:dyDescent="0.25">
      <c r="BG1547" s="84">
        <v>1435</v>
      </c>
      <c r="BH1547" s="269" t="s">
        <v>211</v>
      </c>
      <c r="BI1547" s="268" t="s">
        <v>5795</v>
      </c>
      <c r="BJ1547" s="257" t="s">
        <v>4</v>
      </c>
      <c r="BK1547" s="269" t="s">
        <v>32</v>
      </c>
      <c r="BL1547" s="269" t="s">
        <v>130</v>
      </c>
      <c r="BM1547" s="270" t="s">
        <v>6498</v>
      </c>
      <c r="BN1547" s="269" t="s">
        <v>6499</v>
      </c>
      <c r="BO1547" s="269" t="s">
        <v>6500</v>
      </c>
      <c r="BP1547" s="269" t="s">
        <v>917</v>
      </c>
      <c r="BQ1547" s="269" t="s">
        <v>693</v>
      </c>
      <c r="BR1547" s="269" t="s">
        <v>918</v>
      </c>
      <c r="BS1547" s="269" t="s">
        <v>919</v>
      </c>
      <c r="BT1547" s="269" t="s">
        <v>917</v>
      </c>
      <c r="BU1547" s="269" t="s">
        <v>917</v>
      </c>
      <c r="BV1547" s="269" t="s">
        <v>1724</v>
      </c>
    </row>
    <row r="1548" spans="59:74" x14ac:dyDescent="0.25">
      <c r="BG1548" s="84">
        <v>1436</v>
      </c>
      <c r="BH1548" s="269" t="s">
        <v>211</v>
      </c>
      <c r="BI1548" s="268" t="s">
        <v>5795</v>
      </c>
      <c r="BJ1548" s="257" t="s">
        <v>4</v>
      </c>
      <c r="BK1548" s="269" t="s">
        <v>32</v>
      </c>
      <c r="BL1548" s="269" t="s">
        <v>130</v>
      </c>
      <c r="BM1548" s="270" t="s">
        <v>6501</v>
      </c>
      <c r="BN1548" s="269" t="s">
        <v>6502</v>
      </c>
      <c r="BO1548" s="269" t="s">
        <v>6503</v>
      </c>
      <c r="BP1548" s="269" t="s">
        <v>917</v>
      </c>
      <c r="BQ1548" s="269" t="s">
        <v>693</v>
      </c>
      <c r="BR1548" s="269" t="s">
        <v>918</v>
      </c>
      <c r="BS1548" s="269" t="s">
        <v>919</v>
      </c>
      <c r="BT1548" s="269" t="s">
        <v>917</v>
      </c>
      <c r="BU1548" s="269" t="s">
        <v>917</v>
      </c>
      <c r="BV1548" s="269" t="s">
        <v>1724</v>
      </c>
    </row>
    <row r="1549" spans="59:74" x14ac:dyDescent="0.25">
      <c r="BG1549" s="84">
        <v>1437</v>
      </c>
      <c r="BH1549" s="269" t="s">
        <v>211</v>
      </c>
      <c r="BI1549" s="268" t="s">
        <v>5795</v>
      </c>
      <c r="BJ1549" s="257" t="s">
        <v>4</v>
      </c>
      <c r="BK1549" s="269" t="s">
        <v>32</v>
      </c>
      <c r="BL1549" s="269" t="s">
        <v>130</v>
      </c>
      <c r="BM1549" s="270" t="s">
        <v>6504</v>
      </c>
      <c r="BN1549" s="269" t="s">
        <v>6505</v>
      </c>
      <c r="BO1549" s="269" t="s">
        <v>6506</v>
      </c>
      <c r="BP1549" s="269" t="s">
        <v>917</v>
      </c>
      <c r="BQ1549" s="269" t="s">
        <v>693</v>
      </c>
      <c r="BR1549" s="269" t="s">
        <v>918</v>
      </c>
      <c r="BS1549" s="269" t="s">
        <v>919</v>
      </c>
      <c r="BT1549" s="269" t="s">
        <v>917</v>
      </c>
      <c r="BU1549" s="269" t="s">
        <v>917</v>
      </c>
      <c r="BV1549" s="269" t="s">
        <v>1724</v>
      </c>
    </row>
    <row r="1550" spans="59:74" x14ac:dyDescent="0.25">
      <c r="BG1550" s="84">
        <v>1438</v>
      </c>
      <c r="BH1550" s="269" t="s">
        <v>211</v>
      </c>
      <c r="BI1550" s="268" t="s">
        <v>5795</v>
      </c>
      <c r="BJ1550" s="257" t="s">
        <v>4</v>
      </c>
      <c r="BK1550" s="269" t="s">
        <v>32</v>
      </c>
      <c r="BL1550" s="269" t="s">
        <v>130</v>
      </c>
      <c r="BM1550" s="270" t="s">
        <v>6507</v>
      </c>
      <c r="BN1550" s="269" t="s">
        <v>6508</v>
      </c>
      <c r="BO1550" s="269" t="s">
        <v>6509</v>
      </c>
      <c r="BP1550" s="269" t="s">
        <v>917</v>
      </c>
      <c r="BQ1550" s="269" t="s">
        <v>693</v>
      </c>
      <c r="BR1550" s="269" t="s">
        <v>918</v>
      </c>
      <c r="BS1550" s="269" t="s">
        <v>919</v>
      </c>
      <c r="BT1550" s="269" t="s">
        <v>917</v>
      </c>
      <c r="BU1550" s="269" t="s">
        <v>917</v>
      </c>
      <c r="BV1550" s="269" t="s">
        <v>1724</v>
      </c>
    </row>
    <row r="1551" spans="59:74" x14ac:dyDescent="0.25">
      <c r="BG1551" s="84">
        <v>1439</v>
      </c>
      <c r="BH1551" s="269" t="s">
        <v>211</v>
      </c>
      <c r="BI1551" s="268" t="s">
        <v>5795</v>
      </c>
      <c r="BJ1551" s="257" t="s">
        <v>4</v>
      </c>
      <c r="BK1551" s="269" t="s">
        <v>32</v>
      </c>
      <c r="BL1551" s="269" t="s">
        <v>130</v>
      </c>
      <c r="BM1551" s="270" t="s">
        <v>6510</v>
      </c>
      <c r="BN1551" s="269" t="s">
        <v>6511</v>
      </c>
      <c r="BO1551" s="269" t="s">
        <v>6512</v>
      </c>
      <c r="BP1551" s="269" t="s">
        <v>917</v>
      </c>
      <c r="BQ1551" s="269" t="s">
        <v>693</v>
      </c>
      <c r="BR1551" s="269" t="s">
        <v>918</v>
      </c>
      <c r="BS1551" s="269" t="s">
        <v>919</v>
      </c>
      <c r="BT1551" s="269" t="s">
        <v>917</v>
      </c>
      <c r="BU1551" s="269" t="s">
        <v>917</v>
      </c>
      <c r="BV1551" s="269" t="s">
        <v>1724</v>
      </c>
    </row>
    <row r="1552" spans="59:74" x14ac:dyDescent="0.25">
      <c r="BG1552" s="84">
        <v>1440</v>
      </c>
      <c r="BH1552" s="269" t="s">
        <v>211</v>
      </c>
      <c r="BI1552" s="268" t="s">
        <v>5795</v>
      </c>
      <c r="BJ1552" s="257" t="s">
        <v>4</v>
      </c>
      <c r="BK1552" s="269" t="s">
        <v>32</v>
      </c>
      <c r="BL1552" s="269" t="s">
        <v>130</v>
      </c>
      <c r="BM1552" s="270" t="s">
        <v>6513</v>
      </c>
      <c r="BN1552" s="269" t="s">
        <v>6514</v>
      </c>
      <c r="BO1552" s="269" t="s">
        <v>6515</v>
      </c>
      <c r="BP1552" s="269" t="s">
        <v>917</v>
      </c>
      <c r="BQ1552" s="269" t="s">
        <v>693</v>
      </c>
      <c r="BR1552" s="269" t="s">
        <v>918</v>
      </c>
      <c r="BS1552" s="269" t="s">
        <v>919</v>
      </c>
      <c r="BT1552" s="269" t="s">
        <v>917</v>
      </c>
      <c r="BU1552" s="269" t="s">
        <v>917</v>
      </c>
      <c r="BV1552" s="269" t="s">
        <v>1724</v>
      </c>
    </row>
    <row r="1553" spans="59:74" x14ac:dyDescent="0.25">
      <c r="BG1553" s="84">
        <v>1441</v>
      </c>
      <c r="BH1553" s="269" t="s">
        <v>211</v>
      </c>
      <c r="BI1553" s="268" t="s">
        <v>5795</v>
      </c>
      <c r="BJ1553" s="257" t="s">
        <v>1</v>
      </c>
      <c r="BK1553" s="269" t="s">
        <v>34</v>
      </c>
      <c r="BL1553" s="269" t="s">
        <v>130</v>
      </c>
      <c r="BM1553" s="270" t="s">
        <v>6516</v>
      </c>
      <c r="BN1553" s="269" t="s">
        <v>6517</v>
      </c>
      <c r="BO1553" s="269" t="s">
        <v>6518</v>
      </c>
      <c r="BP1553" s="269" t="s">
        <v>920</v>
      </c>
      <c r="BQ1553" s="269" t="s">
        <v>699</v>
      </c>
      <c r="BR1553" s="269" t="s">
        <v>921</v>
      </c>
      <c r="BS1553" s="269" t="s">
        <v>922</v>
      </c>
      <c r="BT1553" s="269" t="s">
        <v>920</v>
      </c>
      <c r="BU1553" s="269" t="s">
        <v>1725</v>
      </c>
      <c r="BV1553" s="269" t="s">
        <v>1726</v>
      </c>
    </row>
    <row r="1554" spans="59:74" x14ac:dyDescent="0.25">
      <c r="BG1554" s="84">
        <v>1442</v>
      </c>
      <c r="BH1554" s="269" t="s">
        <v>211</v>
      </c>
      <c r="BI1554" s="268" t="s">
        <v>5795</v>
      </c>
      <c r="BJ1554" s="257" t="s">
        <v>1</v>
      </c>
      <c r="BK1554" s="269" t="s">
        <v>34</v>
      </c>
      <c r="BL1554" s="269" t="s">
        <v>130</v>
      </c>
      <c r="BM1554" s="270" t="s">
        <v>6519</v>
      </c>
      <c r="BN1554" s="269" t="s">
        <v>6520</v>
      </c>
      <c r="BO1554" s="269" t="s">
        <v>6521</v>
      </c>
      <c r="BP1554" s="269" t="s">
        <v>920</v>
      </c>
      <c r="BQ1554" s="269" t="s">
        <v>699</v>
      </c>
      <c r="BR1554" s="269" t="s">
        <v>921</v>
      </c>
      <c r="BS1554" s="269" t="s">
        <v>922</v>
      </c>
      <c r="BT1554" s="269" t="s">
        <v>920</v>
      </c>
      <c r="BU1554" s="269" t="s">
        <v>1725</v>
      </c>
      <c r="BV1554" s="269" t="s">
        <v>1726</v>
      </c>
    </row>
    <row r="1555" spans="59:74" x14ac:dyDescent="0.25">
      <c r="BG1555" s="84">
        <v>1443</v>
      </c>
      <c r="BH1555" s="269" t="s">
        <v>211</v>
      </c>
      <c r="BI1555" s="268" t="s">
        <v>5795</v>
      </c>
      <c r="BJ1555" s="257" t="s">
        <v>1</v>
      </c>
      <c r="BK1555" s="269" t="s">
        <v>34</v>
      </c>
      <c r="BL1555" s="269" t="s">
        <v>130</v>
      </c>
      <c r="BM1555" s="270" t="s">
        <v>6522</v>
      </c>
      <c r="BN1555" s="269" t="s">
        <v>6523</v>
      </c>
      <c r="BO1555" s="269" t="s">
        <v>6524</v>
      </c>
      <c r="BP1555" s="269" t="s">
        <v>920</v>
      </c>
      <c r="BQ1555" s="269" t="s">
        <v>699</v>
      </c>
      <c r="BR1555" s="269" t="s">
        <v>921</v>
      </c>
      <c r="BS1555" s="269" t="s">
        <v>922</v>
      </c>
      <c r="BT1555" s="269" t="s">
        <v>920</v>
      </c>
      <c r="BU1555" s="269" t="s">
        <v>1725</v>
      </c>
      <c r="BV1555" s="269" t="s">
        <v>1726</v>
      </c>
    </row>
    <row r="1556" spans="59:74" x14ac:dyDescent="0.25">
      <c r="BG1556" s="84">
        <v>1444</v>
      </c>
      <c r="BH1556" s="269" t="s">
        <v>211</v>
      </c>
      <c r="BI1556" s="268" t="s">
        <v>5795</v>
      </c>
      <c r="BJ1556" s="257" t="s">
        <v>1</v>
      </c>
      <c r="BK1556" s="269" t="s">
        <v>34</v>
      </c>
      <c r="BL1556" s="269" t="s">
        <v>130</v>
      </c>
      <c r="BM1556" s="270" t="s">
        <v>6525</v>
      </c>
      <c r="BN1556" s="269" t="s">
        <v>6526</v>
      </c>
      <c r="BO1556" s="269" t="s">
        <v>6527</v>
      </c>
      <c r="BP1556" s="269" t="s">
        <v>920</v>
      </c>
      <c r="BQ1556" s="269" t="s">
        <v>699</v>
      </c>
      <c r="BR1556" s="269" t="s">
        <v>921</v>
      </c>
      <c r="BS1556" s="269" t="s">
        <v>922</v>
      </c>
      <c r="BT1556" s="269" t="s">
        <v>920</v>
      </c>
      <c r="BU1556" s="269" t="s">
        <v>1725</v>
      </c>
      <c r="BV1556" s="269" t="s">
        <v>1726</v>
      </c>
    </row>
    <row r="1557" spans="59:74" x14ac:dyDescent="0.25">
      <c r="BG1557" s="84">
        <v>1445</v>
      </c>
      <c r="BH1557" s="269" t="s">
        <v>211</v>
      </c>
      <c r="BI1557" s="268" t="s">
        <v>5795</v>
      </c>
      <c r="BJ1557" s="257" t="s">
        <v>1</v>
      </c>
      <c r="BK1557" s="269" t="s">
        <v>34</v>
      </c>
      <c r="BL1557" s="269" t="s">
        <v>130</v>
      </c>
      <c r="BM1557" s="270" t="s">
        <v>6528</v>
      </c>
      <c r="BN1557" s="269" t="s">
        <v>6529</v>
      </c>
      <c r="BO1557" s="269" t="s">
        <v>6530</v>
      </c>
      <c r="BP1557" s="269" t="s">
        <v>920</v>
      </c>
      <c r="BQ1557" s="269" t="s">
        <v>699</v>
      </c>
      <c r="BR1557" s="269" t="s">
        <v>921</v>
      </c>
      <c r="BS1557" s="269" t="s">
        <v>922</v>
      </c>
      <c r="BT1557" s="269" t="s">
        <v>920</v>
      </c>
      <c r="BU1557" s="269" t="s">
        <v>1725</v>
      </c>
      <c r="BV1557" s="269" t="s">
        <v>1726</v>
      </c>
    </row>
    <row r="1558" spans="59:74" x14ac:dyDescent="0.25">
      <c r="BG1558" s="84">
        <v>1446</v>
      </c>
      <c r="BH1558" s="269" t="s">
        <v>211</v>
      </c>
      <c r="BI1558" s="268" t="s">
        <v>5795</v>
      </c>
      <c r="BJ1558" s="257" t="s">
        <v>1</v>
      </c>
      <c r="BK1558" s="269" t="s">
        <v>34</v>
      </c>
      <c r="BL1558" s="269" t="s">
        <v>130</v>
      </c>
      <c r="BM1558" s="270" t="s">
        <v>6531</v>
      </c>
      <c r="BN1558" s="269" t="s">
        <v>6532</v>
      </c>
      <c r="BO1558" s="269" t="s">
        <v>6533</v>
      </c>
      <c r="BP1558" s="269" t="s">
        <v>920</v>
      </c>
      <c r="BQ1558" s="269" t="s">
        <v>699</v>
      </c>
      <c r="BR1558" s="269" t="s">
        <v>921</v>
      </c>
      <c r="BS1558" s="269" t="s">
        <v>922</v>
      </c>
      <c r="BT1558" s="269" t="s">
        <v>920</v>
      </c>
      <c r="BU1558" s="269" t="s">
        <v>1725</v>
      </c>
      <c r="BV1558" s="269" t="s">
        <v>1726</v>
      </c>
    </row>
    <row r="1559" spans="59:74" x14ac:dyDescent="0.25">
      <c r="BG1559" s="84">
        <v>1447</v>
      </c>
      <c r="BH1559" s="269" t="s">
        <v>211</v>
      </c>
      <c r="BI1559" s="268" t="s">
        <v>5795</v>
      </c>
      <c r="BJ1559" s="257" t="s">
        <v>1</v>
      </c>
      <c r="BK1559" s="269" t="s">
        <v>34</v>
      </c>
      <c r="BL1559" s="269" t="s">
        <v>130</v>
      </c>
      <c r="BM1559" s="270" t="s">
        <v>6534</v>
      </c>
      <c r="BN1559" s="269" t="s">
        <v>6535</v>
      </c>
      <c r="BO1559" s="269" t="s">
        <v>6536</v>
      </c>
      <c r="BP1559" s="269" t="s">
        <v>920</v>
      </c>
      <c r="BQ1559" s="269" t="s">
        <v>699</v>
      </c>
      <c r="BR1559" s="269" t="s">
        <v>921</v>
      </c>
      <c r="BS1559" s="269" t="s">
        <v>922</v>
      </c>
      <c r="BT1559" s="269" t="s">
        <v>920</v>
      </c>
      <c r="BU1559" s="269" t="s">
        <v>1725</v>
      </c>
      <c r="BV1559" s="269" t="s">
        <v>1726</v>
      </c>
    </row>
    <row r="1560" spans="59:74" x14ac:dyDescent="0.25">
      <c r="BG1560" s="84">
        <v>1448</v>
      </c>
      <c r="BH1560" s="269" t="s">
        <v>211</v>
      </c>
      <c r="BI1560" s="268" t="s">
        <v>5795</v>
      </c>
      <c r="BJ1560" s="257" t="s">
        <v>1</v>
      </c>
      <c r="BK1560" s="269" t="s">
        <v>34</v>
      </c>
      <c r="BL1560" s="269" t="s">
        <v>130</v>
      </c>
      <c r="BM1560" s="270" t="s">
        <v>6537</v>
      </c>
      <c r="BN1560" s="269" t="s">
        <v>6538</v>
      </c>
      <c r="BO1560" s="269" t="s">
        <v>6539</v>
      </c>
      <c r="BP1560" s="269" t="s">
        <v>920</v>
      </c>
      <c r="BQ1560" s="269" t="s">
        <v>699</v>
      </c>
      <c r="BR1560" s="269" t="s">
        <v>921</v>
      </c>
      <c r="BS1560" s="269" t="s">
        <v>922</v>
      </c>
      <c r="BT1560" s="269" t="s">
        <v>920</v>
      </c>
      <c r="BU1560" s="269" t="s">
        <v>1725</v>
      </c>
      <c r="BV1560" s="269" t="s">
        <v>1726</v>
      </c>
    </row>
    <row r="1561" spans="59:74" x14ac:dyDescent="0.25">
      <c r="BG1561" s="84">
        <v>1449</v>
      </c>
      <c r="BH1561" s="269" t="s">
        <v>211</v>
      </c>
      <c r="BI1561" s="268" t="s">
        <v>5795</v>
      </c>
      <c r="BJ1561" s="257" t="s">
        <v>1</v>
      </c>
      <c r="BK1561" s="269" t="s">
        <v>34</v>
      </c>
      <c r="BL1561" s="269" t="s">
        <v>130</v>
      </c>
      <c r="BM1561" s="270" t="s">
        <v>6540</v>
      </c>
      <c r="BN1561" s="269" t="s">
        <v>6541</v>
      </c>
      <c r="BO1561" s="269" t="s">
        <v>6542</v>
      </c>
      <c r="BP1561" s="269" t="s">
        <v>920</v>
      </c>
      <c r="BQ1561" s="269" t="s">
        <v>699</v>
      </c>
      <c r="BR1561" s="269" t="s">
        <v>921</v>
      </c>
      <c r="BS1561" s="269" t="s">
        <v>922</v>
      </c>
      <c r="BT1561" s="269" t="s">
        <v>920</v>
      </c>
      <c r="BU1561" s="269" t="s">
        <v>1725</v>
      </c>
      <c r="BV1561" s="269" t="s">
        <v>1726</v>
      </c>
    </row>
    <row r="1562" spans="59:74" x14ac:dyDescent="0.25">
      <c r="BG1562" s="84">
        <v>1450</v>
      </c>
      <c r="BH1562" s="269" t="s">
        <v>211</v>
      </c>
      <c r="BI1562" s="268" t="s">
        <v>5795</v>
      </c>
      <c r="BJ1562" s="257" t="s">
        <v>1</v>
      </c>
      <c r="BK1562" s="269" t="s">
        <v>34</v>
      </c>
      <c r="BL1562" s="269" t="s">
        <v>130</v>
      </c>
      <c r="BM1562" s="270" t="s">
        <v>6543</v>
      </c>
      <c r="BN1562" s="269" t="s">
        <v>6544</v>
      </c>
      <c r="BO1562" s="269" t="s">
        <v>6545</v>
      </c>
      <c r="BP1562" s="269" t="s">
        <v>920</v>
      </c>
      <c r="BQ1562" s="269" t="s">
        <v>699</v>
      </c>
      <c r="BR1562" s="269" t="s">
        <v>921</v>
      </c>
      <c r="BS1562" s="269" t="s">
        <v>922</v>
      </c>
      <c r="BT1562" s="269" t="s">
        <v>920</v>
      </c>
      <c r="BU1562" s="269" t="s">
        <v>1725</v>
      </c>
      <c r="BV1562" s="269" t="s">
        <v>1726</v>
      </c>
    </row>
    <row r="1563" spans="59:74" x14ac:dyDescent="0.25">
      <c r="BG1563" s="84">
        <v>1451</v>
      </c>
      <c r="BH1563" s="269" t="s">
        <v>211</v>
      </c>
      <c r="BI1563" s="268" t="s">
        <v>5795</v>
      </c>
      <c r="BJ1563" s="257" t="s">
        <v>4</v>
      </c>
      <c r="BK1563" s="269" t="s">
        <v>34</v>
      </c>
      <c r="BL1563" s="269" t="s">
        <v>130</v>
      </c>
      <c r="BM1563" s="270" t="s">
        <v>6546</v>
      </c>
      <c r="BN1563" s="269" t="s">
        <v>6547</v>
      </c>
      <c r="BO1563" s="269" t="s">
        <v>6548</v>
      </c>
      <c r="BP1563" s="269" t="s">
        <v>920</v>
      </c>
      <c r="BQ1563" s="269" t="s">
        <v>699</v>
      </c>
      <c r="BR1563" s="269" t="s">
        <v>921</v>
      </c>
      <c r="BS1563" s="269" t="s">
        <v>922</v>
      </c>
      <c r="BT1563" s="269" t="s">
        <v>920</v>
      </c>
      <c r="BU1563" s="269" t="s">
        <v>1725</v>
      </c>
      <c r="BV1563" s="269" t="s">
        <v>1726</v>
      </c>
    </row>
    <row r="1564" spans="59:74" x14ac:dyDescent="0.25">
      <c r="BG1564" s="84">
        <v>1452</v>
      </c>
      <c r="BH1564" s="269" t="s">
        <v>211</v>
      </c>
      <c r="BI1564" s="268" t="s">
        <v>5795</v>
      </c>
      <c r="BJ1564" s="257" t="s">
        <v>4</v>
      </c>
      <c r="BK1564" s="269" t="s">
        <v>34</v>
      </c>
      <c r="BL1564" s="269" t="s">
        <v>130</v>
      </c>
      <c r="BM1564" s="270" t="s">
        <v>6549</v>
      </c>
      <c r="BN1564" s="269" t="s">
        <v>6550</v>
      </c>
      <c r="BO1564" s="269" t="s">
        <v>6551</v>
      </c>
      <c r="BP1564" s="269" t="s">
        <v>920</v>
      </c>
      <c r="BQ1564" s="269" t="s">
        <v>699</v>
      </c>
      <c r="BR1564" s="269" t="s">
        <v>921</v>
      </c>
      <c r="BS1564" s="269" t="s">
        <v>922</v>
      </c>
      <c r="BT1564" s="269" t="s">
        <v>920</v>
      </c>
      <c r="BU1564" s="269" t="s">
        <v>1725</v>
      </c>
      <c r="BV1564" s="269" t="s">
        <v>1726</v>
      </c>
    </row>
    <row r="1565" spans="59:74" x14ac:dyDescent="0.25">
      <c r="BG1565" s="84">
        <v>1453</v>
      </c>
      <c r="BH1565" s="269" t="s">
        <v>211</v>
      </c>
      <c r="BI1565" s="268" t="s">
        <v>5795</v>
      </c>
      <c r="BJ1565" s="257" t="s">
        <v>4</v>
      </c>
      <c r="BK1565" s="269" t="s">
        <v>34</v>
      </c>
      <c r="BL1565" s="269" t="s">
        <v>130</v>
      </c>
      <c r="BM1565" s="270" t="s">
        <v>6552</v>
      </c>
      <c r="BN1565" s="269" t="s">
        <v>6553</v>
      </c>
      <c r="BO1565" s="269" t="s">
        <v>6554</v>
      </c>
      <c r="BP1565" s="269" t="s">
        <v>920</v>
      </c>
      <c r="BQ1565" s="269" t="s">
        <v>699</v>
      </c>
      <c r="BR1565" s="269" t="s">
        <v>921</v>
      </c>
      <c r="BS1565" s="269" t="s">
        <v>922</v>
      </c>
      <c r="BT1565" s="269" t="s">
        <v>920</v>
      </c>
      <c r="BU1565" s="269" t="s">
        <v>1725</v>
      </c>
      <c r="BV1565" s="269" t="s">
        <v>1726</v>
      </c>
    </row>
    <row r="1566" spans="59:74" x14ac:dyDescent="0.25">
      <c r="BG1566" s="84">
        <v>1454</v>
      </c>
      <c r="BH1566" s="269" t="s">
        <v>211</v>
      </c>
      <c r="BI1566" s="268" t="s">
        <v>5795</v>
      </c>
      <c r="BJ1566" s="257" t="s">
        <v>4</v>
      </c>
      <c r="BK1566" s="269" t="s">
        <v>34</v>
      </c>
      <c r="BL1566" s="269" t="s">
        <v>130</v>
      </c>
      <c r="BM1566" s="270" t="s">
        <v>6555</v>
      </c>
      <c r="BN1566" s="269" t="s">
        <v>6556</v>
      </c>
      <c r="BO1566" s="269" t="s">
        <v>6557</v>
      </c>
      <c r="BP1566" s="269" t="s">
        <v>920</v>
      </c>
      <c r="BQ1566" s="269" t="s">
        <v>699</v>
      </c>
      <c r="BR1566" s="269" t="s">
        <v>921</v>
      </c>
      <c r="BS1566" s="269" t="s">
        <v>922</v>
      </c>
      <c r="BT1566" s="269" t="s">
        <v>920</v>
      </c>
      <c r="BU1566" s="269" t="s">
        <v>1725</v>
      </c>
      <c r="BV1566" s="269" t="s">
        <v>1726</v>
      </c>
    </row>
    <row r="1567" spans="59:74" x14ac:dyDescent="0.25">
      <c r="BG1567" s="84">
        <v>1455</v>
      </c>
      <c r="BH1567" s="269" t="s">
        <v>211</v>
      </c>
      <c r="BI1567" s="268" t="s">
        <v>5795</v>
      </c>
      <c r="BJ1567" s="257" t="s">
        <v>4</v>
      </c>
      <c r="BK1567" s="269" t="s">
        <v>34</v>
      </c>
      <c r="BL1567" s="269" t="s">
        <v>130</v>
      </c>
      <c r="BM1567" s="270" t="s">
        <v>6558</v>
      </c>
      <c r="BN1567" s="269" t="s">
        <v>6559</v>
      </c>
      <c r="BO1567" s="269" t="s">
        <v>6560</v>
      </c>
      <c r="BP1567" s="269" t="s">
        <v>920</v>
      </c>
      <c r="BQ1567" s="269" t="s">
        <v>699</v>
      </c>
      <c r="BR1567" s="269" t="s">
        <v>921</v>
      </c>
      <c r="BS1567" s="269" t="s">
        <v>922</v>
      </c>
      <c r="BT1567" s="269" t="s">
        <v>920</v>
      </c>
      <c r="BU1567" s="269" t="s">
        <v>1725</v>
      </c>
      <c r="BV1567" s="269" t="s">
        <v>1726</v>
      </c>
    </row>
    <row r="1568" spans="59:74" x14ac:dyDescent="0.25">
      <c r="BG1568" s="84">
        <v>1456</v>
      </c>
      <c r="BH1568" s="269" t="s">
        <v>211</v>
      </c>
      <c r="BI1568" s="268" t="s">
        <v>5795</v>
      </c>
      <c r="BJ1568" s="257" t="s">
        <v>4</v>
      </c>
      <c r="BK1568" s="269" t="s">
        <v>34</v>
      </c>
      <c r="BL1568" s="269" t="s">
        <v>130</v>
      </c>
      <c r="BM1568" s="270" t="s">
        <v>6561</v>
      </c>
      <c r="BN1568" s="269" t="s">
        <v>6562</v>
      </c>
      <c r="BO1568" s="269" t="s">
        <v>6563</v>
      </c>
      <c r="BP1568" s="269" t="s">
        <v>920</v>
      </c>
      <c r="BQ1568" s="269" t="s">
        <v>699</v>
      </c>
      <c r="BR1568" s="269" t="s">
        <v>921</v>
      </c>
      <c r="BS1568" s="269" t="s">
        <v>922</v>
      </c>
      <c r="BT1568" s="269" t="s">
        <v>920</v>
      </c>
      <c r="BU1568" s="269" t="s">
        <v>1725</v>
      </c>
      <c r="BV1568" s="269" t="s">
        <v>1726</v>
      </c>
    </row>
    <row r="1569" spans="59:74" x14ac:dyDescent="0.25">
      <c r="BG1569" s="84">
        <v>1457</v>
      </c>
      <c r="BH1569" s="269" t="s">
        <v>211</v>
      </c>
      <c r="BI1569" s="268" t="s">
        <v>5795</v>
      </c>
      <c r="BJ1569" s="257" t="s">
        <v>4</v>
      </c>
      <c r="BK1569" s="269" t="s">
        <v>34</v>
      </c>
      <c r="BL1569" s="269" t="s">
        <v>130</v>
      </c>
      <c r="BM1569" s="270" t="s">
        <v>6564</v>
      </c>
      <c r="BN1569" s="269" t="s">
        <v>6565</v>
      </c>
      <c r="BO1569" s="269" t="s">
        <v>6566</v>
      </c>
      <c r="BP1569" s="269" t="s">
        <v>920</v>
      </c>
      <c r="BQ1569" s="269" t="s">
        <v>699</v>
      </c>
      <c r="BR1569" s="269" t="s">
        <v>921</v>
      </c>
      <c r="BS1569" s="269" t="s">
        <v>922</v>
      </c>
      <c r="BT1569" s="269" t="s">
        <v>920</v>
      </c>
      <c r="BU1569" s="269" t="s">
        <v>1725</v>
      </c>
      <c r="BV1569" s="269" t="s">
        <v>1726</v>
      </c>
    </row>
    <row r="1570" spans="59:74" x14ac:dyDescent="0.25">
      <c r="BG1570" s="84">
        <v>1458</v>
      </c>
      <c r="BH1570" s="269" t="s">
        <v>211</v>
      </c>
      <c r="BI1570" s="268" t="s">
        <v>5795</v>
      </c>
      <c r="BJ1570" s="257" t="s">
        <v>4</v>
      </c>
      <c r="BK1570" s="269" t="s">
        <v>34</v>
      </c>
      <c r="BL1570" s="269" t="s">
        <v>130</v>
      </c>
      <c r="BM1570" s="270" t="s">
        <v>6567</v>
      </c>
      <c r="BN1570" s="269" t="s">
        <v>6568</v>
      </c>
      <c r="BO1570" s="269" t="s">
        <v>6569</v>
      </c>
      <c r="BP1570" s="269" t="s">
        <v>920</v>
      </c>
      <c r="BQ1570" s="269" t="s">
        <v>699</v>
      </c>
      <c r="BR1570" s="269" t="s">
        <v>921</v>
      </c>
      <c r="BS1570" s="269" t="s">
        <v>922</v>
      </c>
      <c r="BT1570" s="269" t="s">
        <v>920</v>
      </c>
      <c r="BU1570" s="269" t="s">
        <v>1725</v>
      </c>
      <c r="BV1570" s="269" t="s">
        <v>1726</v>
      </c>
    </row>
    <row r="1571" spans="59:74" x14ac:dyDescent="0.25">
      <c r="BG1571" s="84">
        <v>1459</v>
      </c>
      <c r="BH1571" s="269" t="s">
        <v>211</v>
      </c>
      <c r="BI1571" s="268" t="s">
        <v>5795</v>
      </c>
      <c r="BJ1571" s="257" t="s">
        <v>4</v>
      </c>
      <c r="BK1571" s="269" t="s">
        <v>34</v>
      </c>
      <c r="BL1571" s="269" t="s">
        <v>130</v>
      </c>
      <c r="BM1571" s="270" t="s">
        <v>6570</v>
      </c>
      <c r="BN1571" s="269" t="s">
        <v>6571</v>
      </c>
      <c r="BO1571" s="269" t="s">
        <v>6572</v>
      </c>
      <c r="BP1571" s="269" t="s">
        <v>920</v>
      </c>
      <c r="BQ1571" s="269" t="s">
        <v>699</v>
      </c>
      <c r="BR1571" s="269" t="s">
        <v>921</v>
      </c>
      <c r="BS1571" s="269" t="s">
        <v>922</v>
      </c>
      <c r="BT1571" s="269" t="s">
        <v>920</v>
      </c>
      <c r="BU1571" s="269" t="s">
        <v>1725</v>
      </c>
      <c r="BV1571" s="269" t="s">
        <v>1726</v>
      </c>
    </row>
    <row r="1572" spans="59:74" x14ac:dyDescent="0.25">
      <c r="BG1572" s="84">
        <v>1460</v>
      </c>
      <c r="BH1572" s="269" t="s">
        <v>211</v>
      </c>
      <c r="BI1572" s="268" t="s">
        <v>5795</v>
      </c>
      <c r="BJ1572" s="257" t="s">
        <v>4</v>
      </c>
      <c r="BK1572" s="269" t="s">
        <v>34</v>
      </c>
      <c r="BL1572" s="269" t="s">
        <v>130</v>
      </c>
      <c r="BM1572" s="270" t="s">
        <v>6573</v>
      </c>
      <c r="BN1572" s="269" t="s">
        <v>6574</v>
      </c>
      <c r="BO1572" s="269" t="s">
        <v>6575</v>
      </c>
      <c r="BP1572" s="269" t="s">
        <v>920</v>
      </c>
      <c r="BQ1572" s="269" t="s">
        <v>699</v>
      </c>
      <c r="BR1572" s="269" t="s">
        <v>921</v>
      </c>
      <c r="BS1572" s="269" t="s">
        <v>922</v>
      </c>
      <c r="BT1572" s="269" t="s">
        <v>920</v>
      </c>
      <c r="BU1572" s="269" t="s">
        <v>1725</v>
      </c>
      <c r="BV1572" s="269" t="s">
        <v>1726</v>
      </c>
    </row>
    <row r="1573" spans="59:74" x14ac:dyDescent="0.25">
      <c r="BG1573" s="84">
        <v>1461</v>
      </c>
      <c r="BH1573" s="269" t="s">
        <v>211</v>
      </c>
      <c r="BI1573" s="268" t="s">
        <v>5795</v>
      </c>
      <c r="BJ1573" s="257" t="s">
        <v>1</v>
      </c>
      <c r="BK1573" s="269" t="s">
        <v>33</v>
      </c>
      <c r="BL1573" s="269" t="s">
        <v>155</v>
      </c>
      <c r="BM1573" s="270" t="s">
        <v>6576</v>
      </c>
      <c r="BN1573" s="269" t="s">
        <v>6577</v>
      </c>
      <c r="BO1573" s="269" t="s">
        <v>6578</v>
      </c>
      <c r="BP1573" s="269" t="s">
        <v>923</v>
      </c>
      <c r="BQ1573" s="269" t="s">
        <v>704</v>
      </c>
      <c r="BR1573" s="269" t="s">
        <v>924</v>
      </c>
      <c r="BS1573" s="269" t="s">
        <v>925</v>
      </c>
      <c r="BT1573" s="269" t="s">
        <v>923</v>
      </c>
      <c r="BU1573" s="269" t="s">
        <v>1727</v>
      </c>
      <c r="BV1573" s="269" t="s">
        <v>1728</v>
      </c>
    </row>
    <row r="1574" spans="59:74" x14ac:dyDescent="0.25">
      <c r="BG1574" s="84">
        <v>1462</v>
      </c>
      <c r="BH1574" s="269" t="s">
        <v>211</v>
      </c>
      <c r="BI1574" s="268" t="s">
        <v>5795</v>
      </c>
      <c r="BJ1574" s="257" t="s">
        <v>1</v>
      </c>
      <c r="BK1574" s="269" t="s">
        <v>33</v>
      </c>
      <c r="BL1574" s="269" t="s">
        <v>155</v>
      </c>
      <c r="BM1574" s="270" t="s">
        <v>6579</v>
      </c>
      <c r="BN1574" s="269" t="s">
        <v>6580</v>
      </c>
      <c r="BO1574" s="269" t="s">
        <v>6581</v>
      </c>
      <c r="BP1574" s="269" t="s">
        <v>923</v>
      </c>
      <c r="BQ1574" s="269" t="s">
        <v>704</v>
      </c>
      <c r="BR1574" s="269" t="s">
        <v>924</v>
      </c>
      <c r="BS1574" s="269" t="s">
        <v>925</v>
      </c>
      <c r="BT1574" s="269" t="s">
        <v>923</v>
      </c>
      <c r="BU1574" s="269" t="s">
        <v>1727</v>
      </c>
      <c r="BV1574" s="269" t="s">
        <v>1728</v>
      </c>
    </row>
    <row r="1575" spans="59:74" x14ac:dyDescent="0.25">
      <c r="BG1575" s="84">
        <v>1463</v>
      </c>
      <c r="BH1575" s="269" t="s">
        <v>211</v>
      </c>
      <c r="BI1575" s="268" t="s">
        <v>5795</v>
      </c>
      <c r="BJ1575" s="257" t="s">
        <v>1</v>
      </c>
      <c r="BK1575" s="269" t="s">
        <v>33</v>
      </c>
      <c r="BL1575" s="269" t="s">
        <v>155</v>
      </c>
      <c r="BM1575" s="270" t="s">
        <v>6582</v>
      </c>
      <c r="BN1575" s="269" t="s">
        <v>6583</v>
      </c>
      <c r="BO1575" s="269" t="s">
        <v>6584</v>
      </c>
      <c r="BP1575" s="269" t="s">
        <v>923</v>
      </c>
      <c r="BQ1575" s="269" t="s">
        <v>704</v>
      </c>
      <c r="BR1575" s="269" t="s">
        <v>924</v>
      </c>
      <c r="BS1575" s="269" t="s">
        <v>925</v>
      </c>
      <c r="BT1575" s="269" t="s">
        <v>923</v>
      </c>
      <c r="BU1575" s="269" t="s">
        <v>1727</v>
      </c>
      <c r="BV1575" s="269" t="s">
        <v>1728</v>
      </c>
    </row>
    <row r="1576" spans="59:74" x14ac:dyDescent="0.25">
      <c r="BG1576" s="84">
        <v>1464</v>
      </c>
      <c r="BH1576" s="269" t="s">
        <v>211</v>
      </c>
      <c r="BI1576" s="268" t="s">
        <v>5795</v>
      </c>
      <c r="BJ1576" s="257" t="s">
        <v>1</v>
      </c>
      <c r="BK1576" s="269" t="s">
        <v>33</v>
      </c>
      <c r="BL1576" s="269" t="s">
        <v>155</v>
      </c>
      <c r="BM1576" s="270" t="s">
        <v>6585</v>
      </c>
      <c r="BN1576" s="269" t="s">
        <v>6586</v>
      </c>
      <c r="BO1576" s="269" t="s">
        <v>6587</v>
      </c>
      <c r="BP1576" s="269" t="s">
        <v>923</v>
      </c>
      <c r="BQ1576" s="269" t="s">
        <v>704</v>
      </c>
      <c r="BR1576" s="269" t="s">
        <v>924</v>
      </c>
      <c r="BS1576" s="269" t="s">
        <v>925</v>
      </c>
      <c r="BT1576" s="269" t="s">
        <v>923</v>
      </c>
      <c r="BU1576" s="269" t="s">
        <v>1727</v>
      </c>
      <c r="BV1576" s="269" t="s">
        <v>1728</v>
      </c>
    </row>
    <row r="1577" spans="59:74" x14ac:dyDescent="0.25">
      <c r="BG1577" s="84">
        <v>1465</v>
      </c>
      <c r="BH1577" s="269" t="s">
        <v>211</v>
      </c>
      <c r="BI1577" s="268" t="s">
        <v>5795</v>
      </c>
      <c r="BJ1577" s="257" t="s">
        <v>1</v>
      </c>
      <c r="BK1577" s="269" t="s">
        <v>33</v>
      </c>
      <c r="BL1577" s="269" t="s">
        <v>155</v>
      </c>
      <c r="BM1577" s="270" t="s">
        <v>6588</v>
      </c>
      <c r="BN1577" s="269" t="s">
        <v>6589</v>
      </c>
      <c r="BO1577" s="269" t="s">
        <v>6590</v>
      </c>
      <c r="BP1577" s="269" t="s">
        <v>923</v>
      </c>
      <c r="BQ1577" s="269" t="s">
        <v>704</v>
      </c>
      <c r="BR1577" s="269" t="s">
        <v>924</v>
      </c>
      <c r="BS1577" s="269" t="s">
        <v>925</v>
      </c>
      <c r="BT1577" s="269" t="s">
        <v>923</v>
      </c>
      <c r="BU1577" s="269" t="s">
        <v>1727</v>
      </c>
      <c r="BV1577" s="269" t="s">
        <v>1728</v>
      </c>
    </row>
    <row r="1578" spans="59:74" x14ac:dyDescent="0.25">
      <c r="BG1578" s="84">
        <v>1466</v>
      </c>
      <c r="BH1578" s="269" t="s">
        <v>211</v>
      </c>
      <c r="BI1578" s="268" t="s">
        <v>5795</v>
      </c>
      <c r="BJ1578" s="257" t="s">
        <v>1</v>
      </c>
      <c r="BK1578" s="269" t="s">
        <v>33</v>
      </c>
      <c r="BL1578" s="269" t="s">
        <v>155</v>
      </c>
      <c r="BM1578" s="270" t="s">
        <v>6591</v>
      </c>
      <c r="BN1578" s="269" t="s">
        <v>6592</v>
      </c>
      <c r="BO1578" s="269" t="s">
        <v>6593</v>
      </c>
      <c r="BP1578" s="269" t="s">
        <v>923</v>
      </c>
      <c r="BQ1578" s="269" t="s">
        <v>704</v>
      </c>
      <c r="BR1578" s="269" t="s">
        <v>924</v>
      </c>
      <c r="BS1578" s="269" t="s">
        <v>925</v>
      </c>
      <c r="BT1578" s="269" t="s">
        <v>923</v>
      </c>
      <c r="BU1578" s="269" t="s">
        <v>1727</v>
      </c>
      <c r="BV1578" s="269" t="s">
        <v>1728</v>
      </c>
    </row>
    <row r="1579" spans="59:74" x14ac:dyDescent="0.25">
      <c r="BG1579" s="84">
        <v>1467</v>
      </c>
      <c r="BH1579" s="269" t="s">
        <v>211</v>
      </c>
      <c r="BI1579" s="268" t="s">
        <v>5795</v>
      </c>
      <c r="BJ1579" s="257" t="s">
        <v>1</v>
      </c>
      <c r="BK1579" s="269" t="s">
        <v>33</v>
      </c>
      <c r="BL1579" s="269" t="s">
        <v>155</v>
      </c>
      <c r="BM1579" s="270" t="s">
        <v>6594</v>
      </c>
      <c r="BN1579" s="269" t="s">
        <v>6595</v>
      </c>
      <c r="BO1579" s="269" t="s">
        <v>6596</v>
      </c>
      <c r="BP1579" s="269" t="s">
        <v>923</v>
      </c>
      <c r="BQ1579" s="269" t="s">
        <v>704</v>
      </c>
      <c r="BR1579" s="269" t="s">
        <v>924</v>
      </c>
      <c r="BS1579" s="269" t="s">
        <v>925</v>
      </c>
      <c r="BT1579" s="269" t="s">
        <v>923</v>
      </c>
      <c r="BU1579" s="269" t="s">
        <v>1727</v>
      </c>
      <c r="BV1579" s="269" t="s">
        <v>1728</v>
      </c>
    </row>
    <row r="1580" spans="59:74" x14ac:dyDescent="0.25">
      <c r="BG1580" s="84">
        <v>1468</v>
      </c>
      <c r="BH1580" s="269" t="s">
        <v>211</v>
      </c>
      <c r="BI1580" s="268" t="s">
        <v>5795</v>
      </c>
      <c r="BJ1580" s="257" t="s">
        <v>1</v>
      </c>
      <c r="BK1580" s="269" t="s">
        <v>33</v>
      </c>
      <c r="BL1580" s="269" t="s">
        <v>155</v>
      </c>
      <c r="BM1580" s="270" t="s">
        <v>6597</v>
      </c>
      <c r="BN1580" s="269" t="s">
        <v>6598</v>
      </c>
      <c r="BO1580" s="269" t="s">
        <v>6599</v>
      </c>
      <c r="BP1580" s="269" t="s">
        <v>923</v>
      </c>
      <c r="BQ1580" s="269" t="s">
        <v>704</v>
      </c>
      <c r="BR1580" s="269" t="s">
        <v>924</v>
      </c>
      <c r="BS1580" s="269" t="s">
        <v>925</v>
      </c>
      <c r="BT1580" s="269" t="s">
        <v>923</v>
      </c>
      <c r="BU1580" s="269" t="s">
        <v>1727</v>
      </c>
      <c r="BV1580" s="269" t="s">
        <v>1728</v>
      </c>
    </row>
    <row r="1581" spans="59:74" x14ac:dyDescent="0.25">
      <c r="BG1581" s="84">
        <v>1469</v>
      </c>
      <c r="BH1581" s="269" t="s">
        <v>211</v>
      </c>
      <c r="BI1581" s="268" t="s">
        <v>5795</v>
      </c>
      <c r="BJ1581" s="257" t="s">
        <v>1</v>
      </c>
      <c r="BK1581" s="269" t="s">
        <v>33</v>
      </c>
      <c r="BL1581" s="269" t="s">
        <v>155</v>
      </c>
      <c r="BM1581" s="270" t="s">
        <v>6600</v>
      </c>
      <c r="BN1581" s="269" t="s">
        <v>6601</v>
      </c>
      <c r="BO1581" s="269" t="s">
        <v>6602</v>
      </c>
      <c r="BP1581" s="269" t="s">
        <v>923</v>
      </c>
      <c r="BQ1581" s="269" t="s">
        <v>704</v>
      </c>
      <c r="BR1581" s="269" t="s">
        <v>924</v>
      </c>
      <c r="BS1581" s="269" t="s">
        <v>925</v>
      </c>
      <c r="BT1581" s="269" t="s">
        <v>923</v>
      </c>
      <c r="BU1581" s="269" t="s">
        <v>1727</v>
      </c>
      <c r="BV1581" s="269" t="s">
        <v>1728</v>
      </c>
    </row>
    <row r="1582" spans="59:74" x14ac:dyDescent="0.25">
      <c r="BG1582" s="84">
        <v>1470</v>
      </c>
      <c r="BH1582" s="269" t="s">
        <v>211</v>
      </c>
      <c r="BI1582" s="268" t="s">
        <v>5795</v>
      </c>
      <c r="BJ1582" s="257" t="s">
        <v>1</v>
      </c>
      <c r="BK1582" s="269" t="s">
        <v>33</v>
      </c>
      <c r="BL1582" s="269" t="s">
        <v>155</v>
      </c>
      <c r="BM1582" s="270" t="s">
        <v>6603</v>
      </c>
      <c r="BN1582" s="269" t="s">
        <v>6604</v>
      </c>
      <c r="BO1582" s="269" t="s">
        <v>6605</v>
      </c>
      <c r="BP1582" s="269" t="s">
        <v>923</v>
      </c>
      <c r="BQ1582" s="269" t="s">
        <v>704</v>
      </c>
      <c r="BR1582" s="269" t="s">
        <v>924</v>
      </c>
      <c r="BS1582" s="269" t="s">
        <v>925</v>
      </c>
      <c r="BT1582" s="269" t="s">
        <v>923</v>
      </c>
      <c r="BU1582" s="269" t="s">
        <v>1727</v>
      </c>
      <c r="BV1582" s="269" t="s">
        <v>1728</v>
      </c>
    </row>
    <row r="1583" spans="59:74" x14ac:dyDescent="0.25">
      <c r="BG1583" s="84">
        <v>1471</v>
      </c>
      <c r="BH1583" s="269" t="s">
        <v>211</v>
      </c>
      <c r="BI1583" s="268" t="s">
        <v>5795</v>
      </c>
      <c r="BJ1583" s="257" t="s">
        <v>4</v>
      </c>
      <c r="BK1583" s="269" t="s">
        <v>33</v>
      </c>
      <c r="BL1583" s="269" t="s">
        <v>155</v>
      </c>
      <c r="BM1583" s="270" t="s">
        <v>6606</v>
      </c>
      <c r="BN1583" s="269" t="s">
        <v>6607</v>
      </c>
      <c r="BO1583" s="269" t="s">
        <v>6608</v>
      </c>
      <c r="BP1583" s="269" t="s">
        <v>923</v>
      </c>
      <c r="BQ1583" s="269" t="s">
        <v>704</v>
      </c>
      <c r="BR1583" s="269" t="s">
        <v>924</v>
      </c>
      <c r="BS1583" s="269" t="s">
        <v>925</v>
      </c>
      <c r="BT1583" s="269" t="s">
        <v>923</v>
      </c>
      <c r="BU1583" s="269" t="s">
        <v>1727</v>
      </c>
      <c r="BV1583" s="269" t="s">
        <v>1728</v>
      </c>
    </row>
    <row r="1584" spans="59:74" x14ac:dyDescent="0.25">
      <c r="BG1584" s="84">
        <v>1472</v>
      </c>
      <c r="BH1584" s="269" t="s">
        <v>211</v>
      </c>
      <c r="BI1584" s="268" t="s">
        <v>5795</v>
      </c>
      <c r="BJ1584" s="257" t="s">
        <v>4</v>
      </c>
      <c r="BK1584" s="269" t="s">
        <v>33</v>
      </c>
      <c r="BL1584" s="269" t="s">
        <v>155</v>
      </c>
      <c r="BM1584" s="270" t="s">
        <v>6609</v>
      </c>
      <c r="BN1584" s="269" t="s">
        <v>6610</v>
      </c>
      <c r="BO1584" s="269" t="s">
        <v>6611</v>
      </c>
      <c r="BP1584" s="269" t="s">
        <v>923</v>
      </c>
      <c r="BQ1584" s="269" t="s">
        <v>704</v>
      </c>
      <c r="BR1584" s="269" t="s">
        <v>924</v>
      </c>
      <c r="BS1584" s="269" t="s">
        <v>925</v>
      </c>
      <c r="BT1584" s="269" t="s">
        <v>923</v>
      </c>
      <c r="BU1584" s="269" t="s">
        <v>1727</v>
      </c>
      <c r="BV1584" s="269" t="s">
        <v>1728</v>
      </c>
    </row>
    <row r="1585" spans="59:74" x14ac:dyDescent="0.25">
      <c r="BG1585" s="84">
        <v>1473</v>
      </c>
      <c r="BH1585" s="269" t="s">
        <v>211</v>
      </c>
      <c r="BI1585" s="268" t="s">
        <v>5795</v>
      </c>
      <c r="BJ1585" s="257" t="s">
        <v>4</v>
      </c>
      <c r="BK1585" s="269" t="s">
        <v>33</v>
      </c>
      <c r="BL1585" s="269" t="s">
        <v>155</v>
      </c>
      <c r="BM1585" s="270" t="s">
        <v>6612</v>
      </c>
      <c r="BN1585" s="269" t="s">
        <v>6613</v>
      </c>
      <c r="BO1585" s="269" t="s">
        <v>6614</v>
      </c>
      <c r="BP1585" s="269" t="s">
        <v>923</v>
      </c>
      <c r="BQ1585" s="269" t="s">
        <v>704</v>
      </c>
      <c r="BR1585" s="269" t="s">
        <v>924</v>
      </c>
      <c r="BS1585" s="269" t="s">
        <v>925</v>
      </c>
      <c r="BT1585" s="269" t="s">
        <v>923</v>
      </c>
      <c r="BU1585" s="269" t="s">
        <v>1727</v>
      </c>
      <c r="BV1585" s="269" t="s">
        <v>1728</v>
      </c>
    </row>
    <row r="1586" spans="59:74" x14ac:dyDescent="0.25">
      <c r="BG1586" s="84">
        <v>1474</v>
      </c>
      <c r="BH1586" s="269" t="s">
        <v>211</v>
      </c>
      <c r="BI1586" s="268" t="s">
        <v>5795</v>
      </c>
      <c r="BJ1586" s="257" t="s">
        <v>4</v>
      </c>
      <c r="BK1586" s="269" t="s">
        <v>33</v>
      </c>
      <c r="BL1586" s="269" t="s">
        <v>155</v>
      </c>
      <c r="BM1586" s="270" t="s">
        <v>6615</v>
      </c>
      <c r="BN1586" s="269" t="s">
        <v>6616</v>
      </c>
      <c r="BO1586" s="269" t="s">
        <v>6617</v>
      </c>
      <c r="BP1586" s="269" t="s">
        <v>923</v>
      </c>
      <c r="BQ1586" s="269" t="s">
        <v>704</v>
      </c>
      <c r="BR1586" s="269" t="s">
        <v>924</v>
      </c>
      <c r="BS1586" s="269" t="s">
        <v>925</v>
      </c>
      <c r="BT1586" s="269" t="s">
        <v>923</v>
      </c>
      <c r="BU1586" s="269" t="s">
        <v>1727</v>
      </c>
      <c r="BV1586" s="269" t="s">
        <v>1728</v>
      </c>
    </row>
    <row r="1587" spans="59:74" x14ac:dyDescent="0.25">
      <c r="BG1587" s="84">
        <v>1475</v>
      </c>
      <c r="BH1587" s="269" t="s">
        <v>211</v>
      </c>
      <c r="BI1587" s="268" t="s">
        <v>5795</v>
      </c>
      <c r="BJ1587" s="257" t="s">
        <v>4</v>
      </c>
      <c r="BK1587" s="269" t="s">
        <v>33</v>
      </c>
      <c r="BL1587" s="269" t="s">
        <v>155</v>
      </c>
      <c r="BM1587" s="270" t="s">
        <v>6618</v>
      </c>
      <c r="BN1587" s="269" t="s">
        <v>6619</v>
      </c>
      <c r="BO1587" s="269" t="s">
        <v>6620</v>
      </c>
      <c r="BP1587" s="269" t="s">
        <v>923</v>
      </c>
      <c r="BQ1587" s="269" t="s">
        <v>704</v>
      </c>
      <c r="BR1587" s="269" t="s">
        <v>924</v>
      </c>
      <c r="BS1587" s="269" t="s">
        <v>925</v>
      </c>
      <c r="BT1587" s="269" t="s">
        <v>923</v>
      </c>
      <c r="BU1587" s="269" t="s">
        <v>1727</v>
      </c>
      <c r="BV1587" s="269" t="s">
        <v>1728</v>
      </c>
    </row>
    <row r="1588" spans="59:74" x14ac:dyDescent="0.25">
      <c r="BG1588" s="84">
        <v>1476</v>
      </c>
      <c r="BH1588" s="269" t="s">
        <v>211</v>
      </c>
      <c r="BI1588" s="268" t="s">
        <v>5795</v>
      </c>
      <c r="BJ1588" s="257" t="s">
        <v>4</v>
      </c>
      <c r="BK1588" s="269" t="s">
        <v>33</v>
      </c>
      <c r="BL1588" s="269" t="s">
        <v>155</v>
      </c>
      <c r="BM1588" s="270" t="s">
        <v>6621</v>
      </c>
      <c r="BN1588" s="269" t="s">
        <v>6622</v>
      </c>
      <c r="BO1588" s="269" t="s">
        <v>6623</v>
      </c>
      <c r="BP1588" s="269" t="s">
        <v>923</v>
      </c>
      <c r="BQ1588" s="269" t="s">
        <v>704</v>
      </c>
      <c r="BR1588" s="269" t="s">
        <v>924</v>
      </c>
      <c r="BS1588" s="269" t="s">
        <v>925</v>
      </c>
      <c r="BT1588" s="269" t="s">
        <v>923</v>
      </c>
      <c r="BU1588" s="269" t="s">
        <v>1727</v>
      </c>
      <c r="BV1588" s="269" t="s">
        <v>1728</v>
      </c>
    </row>
    <row r="1589" spans="59:74" x14ac:dyDescent="0.25">
      <c r="BG1589" s="84">
        <v>1477</v>
      </c>
      <c r="BH1589" s="269" t="s">
        <v>211</v>
      </c>
      <c r="BI1589" s="268" t="s">
        <v>5795</v>
      </c>
      <c r="BJ1589" s="257" t="s">
        <v>4</v>
      </c>
      <c r="BK1589" s="269" t="s">
        <v>33</v>
      </c>
      <c r="BL1589" s="269" t="s">
        <v>155</v>
      </c>
      <c r="BM1589" s="270" t="s">
        <v>6624</v>
      </c>
      <c r="BN1589" s="269" t="s">
        <v>6625</v>
      </c>
      <c r="BO1589" s="269" t="s">
        <v>6626</v>
      </c>
      <c r="BP1589" s="269" t="s">
        <v>923</v>
      </c>
      <c r="BQ1589" s="269" t="s">
        <v>704</v>
      </c>
      <c r="BR1589" s="269" t="s">
        <v>924</v>
      </c>
      <c r="BS1589" s="269" t="s">
        <v>925</v>
      </c>
      <c r="BT1589" s="269" t="s">
        <v>923</v>
      </c>
      <c r="BU1589" s="269" t="s">
        <v>1727</v>
      </c>
      <c r="BV1589" s="269" t="s">
        <v>1728</v>
      </c>
    </row>
    <row r="1590" spans="59:74" x14ac:dyDescent="0.25">
      <c r="BG1590" s="84">
        <v>1478</v>
      </c>
      <c r="BH1590" s="269" t="s">
        <v>211</v>
      </c>
      <c r="BI1590" s="268" t="s">
        <v>5795</v>
      </c>
      <c r="BJ1590" s="257" t="s">
        <v>4</v>
      </c>
      <c r="BK1590" s="269" t="s">
        <v>33</v>
      </c>
      <c r="BL1590" s="269" t="s">
        <v>155</v>
      </c>
      <c r="BM1590" s="270" t="s">
        <v>6627</v>
      </c>
      <c r="BN1590" s="269" t="s">
        <v>6628</v>
      </c>
      <c r="BO1590" s="269" t="s">
        <v>6629</v>
      </c>
      <c r="BP1590" s="269" t="s">
        <v>923</v>
      </c>
      <c r="BQ1590" s="269" t="s">
        <v>704</v>
      </c>
      <c r="BR1590" s="269" t="s">
        <v>924</v>
      </c>
      <c r="BS1590" s="269" t="s">
        <v>925</v>
      </c>
      <c r="BT1590" s="269" t="s">
        <v>923</v>
      </c>
      <c r="BU1590" s="269" t="s">
        <v>1727</v>
      </c>
      <c r="BV1590" s="269" t="s">
        <v>1728</v>
      </c>
    </row>
    <row r="1591" spans="59:74" x14ac:dyDescent="0.25">
      <c r="BG1591" s="84">
        <v>1479</v>
      </c>
      <c r="BH1591" s="269" t="s">
        <v>211</v>
      </c>
      <c r="BI1591" s="268" t="s">
        <v>5795</v>
      </c>
      <c r="BJ1591" s="257" t="s">
        <v>4</v>
      </c>
      <c r="BK1591" s="269" t="s">
        <v>33</v>
      </c>
      <c r="BL1591" s="269" t="s">
        <v>155</v>
      </c>
      <c r="BM1591" s="270" t="s">
        <v>6630</v>
      </c>
      <c r="BN1591" s="269" t="s">
        <v>6631</v>
      </c>
      <c r="BO1591" s="269" t="s">
        <v>6632</v>
      </c>
      <c r="BP1591" s="269" t="s">
        <v>923</v>
      </c>
      <c r="BQ1591" s="269" t="s">
        <v>704</v>
      </c>
      <c r="BR1591" s="269" t="s">
        <v>924</v>
      </c>
      <c r="BS1591" s="269" t="s">
        <v>925</v>
      </c>
      <c r="BT1591" s="269" t="s">
        <v>923</v>
      </c>
      <c r="BU1591" s="269" t="s">
        <v>1727</v>
      </c>
      <c r="BV1591" s="269" t="s">
        <v>1728</v>
      </c>
    </row>
    <row r="1592" spans="59:74" x14ac:dyDescent="0.25">
      <c r="BG1592" s="84">
        <v>1480</v>
      </c>
      <c r="BH1592" s="269" t="s">
        <v>211</v>
      </c>
      <c r="BI1592" s="268" t="s">
        <v>5795</v>
      </c>
      <c r="BJ1592" s="257" t="s">
        <v>4</v>
      </c>
      <c r="BK1592" s="269" t="s">
        <v>33</v>
      </c>
      <c r="BL1592" s="269" t="s">
        <v>155</v>
      </c>
      <c r="BM1592" s="270" t="s">
        <v>6633</v>
      </c>
      <c r="BN1592" s="269" t="s">
        <v>6634</v>
      </c>
      <c r="BO1592" s="269" t="s">
        <v>6635</v>
      </c>
      <c r="BP1592" s="269" t="s">
        <v>923</v>
      </c>
      <c r="BQ1592" s="269" t="s">
        <v>704</v>
      </c>
      <c r="BR1592" s="269" t="s">
        <v>924</v>
      </c>
      <c r="BS1592" s="269" t="s">
        <v>925</v>
      </c>
      <c r="BT1592" s="269" t="s">
        <v>923</v>
      </c>
      <c r="BU1592" s="269" t="s">
        <v>1727</v>
      </c>
      <c r="BV1592" s="269" t="s">
        <v>1728</v>
      </c>
    </row>
    <row r="1593" spans="59:74" x14ac:dyDescent="0.25">
      <c r="BG1593" s="84">
        <v>1481</v>
      </c>
      <c r="BH1593" s="269" t="s">
        <v>211</v>
      </c>
      <c r="BI1593" s="268" t="s">
        <v>5795</v>
      </c>
      <c r="BJ1593" s="257" t="s">
        <v>1</v>
      </c>
      <c r="BK1593" s="269" t="s">
        <v>160</v>
      </c>
      <c r="BL1593" s="269" t="s">
        <v>109</v>
      </c>
      <c r="BM1593" s="270" t="s">
        <v>6636</v>
      </c>
      <c r="BN1593" s="269" t="s">
        <v>6637</v>
      </c>
      <c r="BO1593" s="269" t="s">
        <v>6638</v>
      </c>
      <c r="BP1593" s="269" t="s">
        <v>926</v>
      </c>
      <c r="BQ1593" s="269" t="s">
        <v>709</v>
      </c>
      <c r="BR1593" s="269" t="s">
        <v>927</v>
      </c>
      <c r="BS1593" s="269" t="s">
        <v>928</v>
      </c>
      <c r="BT1593" s="269" t="s">
        <v>926</v>
      </c>
      <c r="BU1593" s="269" t="s">
        <v>1729</v>
      </c>
      <c r="BV1593" s="269" t="s">
        <v>1730</v>
      </c>
    </row>
    <row r="1594" spans="59:74" x14ac:dyDescent="0.25">
      <c r="BG1594" s="84">
        <v>1482</v>
      </c>
      <c r="BH1594" s="269" t="s">
        <v>211</v>
      </c>
      <c r="BI1594" s="268" t="s">
        <v>5795</v>
      </c>
      <c r="BJ1594" s="257" t="s">
        <v>1</v>
      </c>
      <c r="BK1594" s="269" t="s">
        <v>160</v>
      </c>
      <c r="BL1594" s="269" t="s">
        <v>109</v>
      </c>
      <c r="BM1594" s="270" t="s">
        <v>6639</v>
      </c>
      <c r="BN1594" s="269" t="s">
        <v>6640</v>
      </c>
      <c r="BO1594" s="269" t="s">
        <v>6641</v>
      </c>
      <c r="BP1594" s="269" t="s">
        <v>926</v>
      </c>
      <c r="BQ1594" s="269" t="s">
        <v>709</v>
      </c>
      <c r="BR1594" s="269" t="s">
        <v>927</v>
      </c>
      <c r="BS1594" s="269" t="s">
        <v>928</v>
      </c>
      <c r="BT1594" s="269" t="s">
        <v>926</v>
      </c>
      <c r="BU1594" s="269" t="s">
        <v>1729</v>
      </c>
      <c r="BV1594" s="269" t="s">
        <v>1730</v>
      </c>
    </row>
    <row r="1595" spans="59:74" x14ac:dyDescent="0.25">
      <c r="BG1595" s="84">
        <v>1483</v>
      </c>
      <c r="BH1595" s="269" t="s">
        <v>211</v>
      </c>
      <c r="BI1595" s="268" t="s">
        <v>5795</v>
      </c>
      <c r="BJ1595" s="257" t="s">
        <v>1</v>
      </c>
      <c r="BK1595" s="269" t="s">
        <v>160</v>
      </c>
      <c r="BL1595" s="269" t="s">
        <v>109</v>
      </c>
      <c r="BM1595" s="270" t="s">
        <v>6642</v>
      </c>
      <c r="BN1595" s="269" t="s">
        <v>6643</v>
      </c>
      <c r="BO1595" s="269" t="s">
        <v>6644</v>
      </c>
      <c r="BP1595" s="269" t="s">
        <v>926</v>
      </c>
      <c r="BQ1595" s="269" t="s">
        <v>709</v>
      </c>
      <c r="BR1595" s="269" t="s">
        <v>927</v>
      </c>
      <c r="BS1595" s="269" t="s">
        <v>928</v>
      </c>
      <c r="BT1595" s="269" t="s">
        <v>926</v>
      </c>
      <c r="BU1595" s="269" t="s">
        <v>1729</v>
      </c>
      <c r="BV1595" s="269" t="s">
        <v>1730</v>
      </c>
    </row>
    <row r="1596" spans="59:74" x14ac:dyDescent="0.25">
      <c r="BG1596" s="84">
        <v>1484</v>
      </c>
      <c r="BH1596" s="269" t="s">
        <v>211</v>
      </c>
      <c r="BI1596" s="268" t="s">
        <v>5795</v>
      </c>
      <c r="BJ1596" s="257" t="s">
        <v>1</v>
      </c>
      <c r="BK1596" s="269" t="s">
        <v>160</v>
      </c>
      <c r="BL1596" s="269" t="s">
        <v>109</v>
      </c>
      <c r="BM1596" s="270" t="s">
        <v>6645</v>
      </c>
      <c r="BN1596" s="269" t="s">
        <v>6646</v>
      </c>
      <c r="BO1596" s="269" t="s">
        <v>6647</v>
      </c>
      <c r="BP1596" s="269" t="s">
        <v>926</v>
      </c>
      <c r="BQ1596" s="269" t="s">
        <v>709</v>
      </c>
      <c r="BR1596" s="269" t="s">
        <v>927</v>
      </c>
      <c r="BS1596" s="269" t="s">
        <v>928</v>
      </c>
      <c r="BT1596" s="269" t="s">
        <v>926</v>
      </c>
      <c r="BU1596" s="269" t="s">
        <v>1729</v>
      </c>
      <c r="BV1596" s="269" t="s">
        <v>1730</v>
      </c>
    </row>
    <row r="1597" spans="59:74" x14ac:dyDescent="0.25">
      <c r="BG1597" s="84">
        <v>1485</v>
      </c>
      <c r="BH1597" s="269" t="s">
        <v>211</v>
      </c>
      <c r="BI1597" s="268" t="s">
        <v>5795</v>
      </c>
      <c r="BJ1597" s="257" t="s">
        <v>1</v>
      </c>
      <c r="BK1597" s="269" t="s">
        <v>160</v>
      </c>
      <c r="BL1597" s="269" t="s">
        <v>109</v>
      </c>
      <c r="BM1597" s="270" t="s">
        <v>6648</v>
      </c>
      <c r="BN1597" s="269" t="s">
        <v>6649</v>
      </c>
      <c r="BO1597" s="269" t="s">
        <v>6650</v>
      </c>
      <c r="BP1597" s="269" t="s">
        <v>926</v>
      </c>
      <c r="BQ1597" s="269" t="s">
        <v>709</v>
      </c>
      <c r="BR1597" s="269" t="s">
        <v>927</v>
      </c>
      <c r="BS1597" s="269" t="s">
        <v>928</v>
      </c>
      <c r="BT1597" s="269" t="s">
        <v>926</v>
      </c>
      <c r="BU1597" s="269" t="s">
        <v>1729</v>
      </c>
      <c r="BV1597" s="269" t="s">
        <v>1730</v>
      </c>
    </row>
    <row r="1598" spans="59:74" x14ac:dyDescent="0.25">
      <c r="BG1598" s="84">
        <v>1486</v>
      </c>
      <c r="BH1598" s="269" t="s">
        <v>211</v>
      </c>
      <c r="BI1598" s="268" t="s">
        <v>5795</v>
      </c>
      <c r="BJ1598" s="257" t="s">
        <v>1</v>
      </c>
      <c r="BK1598" s="269" t="s">
        <v>160</v>
      </c>
      <c r="BL1598" s="269" t="s">
        <v>109</v>
      </c>
      <c r="BM1598" s="270" t="s">
        <v>6651</v>
      </c>
      <c r="BN1598" s="269" t="s">
        <v>6652</v>
      </c>
      <c r="BO1598" s="269" t="s">
        <v>6653</v>
      </c>
      <c r="BP1598" s="269" t="s">
        <v>926</v>
      </c>
      <c r="BQ1598" s="269" t="s">
        <v>709</v>
      </c>
      <c r="BR1598" s="269" t="s">
        <v>927</v>
      </c>
      <c r="BS1598" s="269" t="s">
        <v>928</v>
      </c>
      <c r="BT1598" s="269" t="s">
        <v>926</v>
      </c>
      <c r="BU1598" s="269" t="s">
        <v>1729</v>
      </c>
      <c r="BV1598" s="269" t="s">
        <v>1730</v>
      </c>
    </row>
    <row r="1599" spans="59:74" x14ac:dyDescent="0.25">
      <c r="BG1599" s="84">
        <v>1487</v>
      </c>
      <c r="BH1599" s="269" t="s">
        <v>211</v>
      </c>
      <c r="BI1599" s="268" t="s">
        <v>5795</v>
      </c>
      <c r="BJ1599" s="257" t="s">
        <v>1</v>
      </c>
      <c r="BK1599" s="269" t="s">
        <v>160</v>
      </c>
      <c r="BL1599" s="269" t="s">
        <v>109</v>
      </c>
      <c r="BM1599" s="270" t="s">
        <v>6654</v>
      </c>
      <c r="BN1599" s="269" t="s">
        <v>6655</v>
      </c>
      <c r="BO1599" s="269" t="s">
        <v>6656</v>
      </c>
      <c r="BP1599" s="269" t="s">
        <v>926</v>
      </c>
      <c r="BQ1599" s="269" t="s">
        <v>709</v>
      </c>
      <c r="BR1599" s="269" t="s">
        <v>927</v>
      </c>
      <c r="BS1599" s="269" t="s">
        <v>928</v>
      </c>
      <c r="BT1599" s="269" t="s">
        <v>926</v>
      </c>
      <c r="BU1599" s="269" t="s">
        <v>1729</v>
      </c>
      <c r="BV1599" s="269" t="s">
        <v>1730</v>
      </c>
    </row>
    <row r="1600" spans="59:74" x14ac:dyDescent="0.25">
      <c r="BG1600" s="84">
        <v>1488</v>
      </c>
      <c r="BH1600" s="269" t="s">
        <v>211</v>
      </c>
      <c r="BI1600" s="268" t="s">
        <v>5795</v>
      </c>
      <c r="BJ1600" s="257" t="s">
        <v>1</v>
      </c>
      <c r="BK1600" s="269" t="s">
        <v>160</v>
      </c>
      <c r="BL1600" s="269" t="s">
        <v>109</v>
      </c>
      <c r="BM1600" s="270" t="s">
        <v>6657</v>
      </c>
      <c r="BN1600" s="269" t="s">
        <v>6658</v>
      </c>
      <c r="BO1600" s="269" t="s">
        <v>6659</v>
      </c>
      <c r="BP1600" s="269" t="s">
        <v>926</v>
      </c>
      <c r="BQ1600" s="269" t="s">
        <v>709</v>
      </c>
      <c r="BR1600" s="269" t="s">
        <v>927</v>
      </c>
      <c r="BS1600" s="269" t="s">
        <v>928</v>
      </c>
      <c r="BT1600" s="269" t="s">
        <v>926</v>
      </c>
      <c r="BU1600" s="269" t="s">
        <v>1729</v>
      </c>
      <c r="BV1600" s="269" t="s">
        <v>1730</v>
      </c>
    </row>
    <row r="1601" spans="59:74" x14ac:dyDescent="0.25">
      <c r="BG1601" s="84">
        <v>1489</v>
      </c>
      <c r="BH1601" s="269" t="s">
        <v>211</v>
      </c>
      <c r="BI1601" s="268" t="s">
        <v>5795</v>
      </c>
      <c r="BJ1601" s="257" t="s">
        <v>1</v>
      </c>
      <c r="BK1601" s="269" t="s">
        <v>160</v>
      </c>
      <c r="BL1601" s="269" t="s">
        <v>109</v>
      </c>
      <c r="BM1601" s="270" t="s">
        <v>6660</v>
      </c>
      <c r="BN1601" s="269" t="s">
        <v>6661</v>
      </c>
      <c r="BO1601" s="269" t="s">
        <v>6662</v>
      </c>
      <c r="BP1601" s="269" t="s">
        <v>926</v>
      </c>
      <c r="BQ1601" s="269" t="s">
        <v>709</v>
      </c>
      <c r="BR1601" s="269" t="s">
        <v>927</v>
      </c>
      <c r="BS1601" s="269" t="s">
        <v>928</v>
      </c>
      <c r="BT1601" s="269" t="s">
        <v>926</v>
      </c>
      <c r="BU1601" s="269" t="s">
        <v>1729</v>
      </c>
      <c r="BV1601" s="269" t="s">
        <v>1730</v>
      </c>
    </row>
    <row r="1602" spans="59:74" x14ac:dyDescent="0.25">
      <c r="BG1602" s="84">
        <v>1490</v>
      </c>
      <c r="BH1602" s="269" t="s">
        <v>211</v>
      </c>
      <c r="BI1602" s="268" t="s">
        <v>5795</v>
      </c>
      <c r="BJ1602" s="257" t="s">
        <v>1</v>
      </c>
      <c r="BK1602" s="269" t="s">
        <v>160</v>
      </c>
      <c r="BL1602" s="269" t="s">
        <v>109</v>
      </c>
      <c r="BM1602" s="270" t="s">
        <v>6663</v>
      </c>
      <c r="BN1602" s="269" t="s">
        <v>6664</v>
      </c>
      <c r="BO1602" s="269" t="s">
        <v>6665</v>
      </c>
      <c r="BP1602" s="269" t="s">
        <v>926</v>
      </c>
      <c r="BQ1602" s="269" t="s">
        <v>709</v>
      </c>
      <c r="BR1602" s="269" t="s">
        <v>927</v>
      </c>
      <c r="BS1602" s="269" t="s">
        <v>928</v>
      </c>
      <c r="BT1602" s="269" t="s">
        <v>926</v>
      </c>
      <c r="BU1602" s="269" t="s">
        <v>1729</v>
      </c>
      <c r="BV1602" s="269" t="s">
        <v>1730</v>
      </c>
    </row>
    <row r="1603" spans="59:74" x14ac:dyDescent="0.25">
      <c r="BG1603" s="84">
        <v>1491</v>
      </c>
      <c r="BH1603" s="269" t="s">
        <v>211</v>
      </c>
      <c r="BI1603" s="268" t="s">
        <v>5795</v>
      </c>
      <c r="BJ1603" s="257" t="s">
        <v>4</v>
      </c>
      <c r="BK1603" s="269" t="s">
        <v>160</v>
      </c>
      <c r="BL1603" s="269" t="s">
        <v>109</v>
      </c>
      <c r="BM1603" s="270" t="s">
        <v>6666</v>
      </c>
      <c r="BN1603" s="269" t="s">
        <v>6667</v>
      </c>
      <c r="BO1603" s="269" t="s">
        <v>6668</v>
      </c>
      <c r="BP1603" s="269" t="s">
        <v>926</v>
      </c>
      <c r="BQ1603" s="269" t="s">
        <v>709</v>
      </c>
      <c r="BR1603" s="269" t="s">
        <v>927</v>
      </c>
      <c r="BS1603" s="269" t="s">
        <v>928</v>
      </c>
      <c r="BT1603" s="269" t="s">
        <v>926</v>
      </c>
      <c r="BU1603" s="269" t="s">
        <v>1729</v>
      </c>
      <c r="BV1603" s="269" t="s">
        <v>1730</v>
      </c>
    </row>
    <row r="1604" spans="59:74" x14ac:dyDescent="0.25">
      <c r="BG1604" s="84">
        <v>1492</v>
      </c>
      <c r="BH1604" s="269" t="s">
        <v>211</v>
      </c>
      <c r="BI1604" s="268" t="s">
        <v>5795</v>
      </c>
      <c r="BJ1604" s="257" t="s">
        <v>4</v>
      </c>
      <c r="BK1604" s="269" t="s">
        <v>160</v>
      </c>
      <c r="BL1604" s="269" t="s">
        <v>109</v>
      </c>
      <c r="BM1604" s="270" t="s">
        <v>6669</v>
      </c>
      <c r="BN1604" s="269" t="s">
        <v>6670</v>
      </c>
      <c r="BO1604" s="269" t="s">
        <v>6671</v>
      </c>
      <c r="BP1604" s="269" t="s">
        <v>926</v>
      </c>
      <c r="BQ1604" s="269" t="s">
        <v>709</v>
      </c>
      <c r="BR1604" s="269" t="s">
        <v>927</v>
      </c>
      <c r="BS1604" s="269" t="s">
        <v>928</v>
      </c>
      <c r="BT1604" s="269" t="s">
        <v>926</v>
      </c>
      <c r="BU1604" s="269" t="s">
        <v>1729</v>
      </c>
      <c r="BV1604" s="269" t="s">
        <v>1730</v>
      </c>
    </row>
    <row r="1605" spans="59:74" x14ac:dyDescent="0.25">
      <c r="BG1605" s="84">
        <v>1493</v>
      </c>
      <c r="BH1605" s="269" t="s">
        <v>211</v>
      </c>
      <c r="BI1605" s="268" t="s">
        <v>5795</v>
      </c>
      <c r="BJ1605" s="257" t="s">
        <v>4</v>
      </c>
      <c r="BK1605" s="269" t="s">
        <v>160</v>
      </c>
      <c r="BL1605" s="269" t="s">
        <v>109</v>
      </c>
      <c r="BM1605" s="270" t="s">
        <v>6672</v>
      </c>
      <c r="BN1605" s="269" t="s">
        <v>6673</v>
      </c>
      <c r="BO1605" s="269" t="s">
        <v>6674</v>
      </c>
      <c r="BP1605" s="269" t="s">
        <v>926</v>
      </c>
      <c r="BQ1605" s="269" t="s">
        <v>709</v>
      </c>
      <c r="BR1605" s="269" t="s">
        <v>927</v>
      </c>
      <c r="BS1605" s="269" t="s">
        <v>928</v>
      </c>
      <c r="BT1605" s="269" t="s">
        <v>926</v>
      </c>
      <c r="BU1605" s="269" t="s">
        <v>1729</v>
      </c>
      <c r="BV1605" s="269" t="s">
        <v>1730</v>
      </c>
    </row>
    <row r="1606" spans="59:74" x14ac:dyDescent="0.25">
      <c r="BG1606" s="84">
        <v>1494</v>
      </c>
      <c r="BH1606" s="269" t="s">
        <v>211</v>
      </c>
      <c r="BI1606" s="268" t="s">
        <v>5795</v>
      </c>
      <c r="BJ1606" s="257" t="s">
        <v>4</v>
      </c>
      <c r="BK1606" s="269" t="s">
        <v>160</v>
      </c>
      <c r="BL1606" s="269" t="s">
        <v>109</v>
      </c>
      <c r="BM1606" s="270" t="s">
        <v>6675</v>
      </c>
      <c r="BN1606" s="269" t="s">
        <v>6676</v>
      </c>
      <c r="BO1606" s="269" t="s">
        <v>6677</v>
      </c>
      <c r="BP1606" s="269" t="s">
        <v>926</v>
      </c>
      <c r="BQ1606" s="269" t="s">
        <v>709</v>
      </c>
      <c r="BR1606" s="269" t="s">
        <v>927</v>
      </c>
      <c r="BS1606" s="269" t="s">
        <v>928</v>
      </c>
      <c r="BT1606" s="269" t="s">
        <v>926</v>
      </c>
      <c r="BU1606" s="269" t="s">
        <v>1729</v>
      </c>
      <c r="BV1606" s="269" t="s">
        <v>1730</v>
      </c>
    </row>
    <row r="1607" spans="59:74" x14ac:dyDescent="0.25">
      <c r="BG1607" s="84">
        <v>1495</v>
      </c>
      <c r="BH1607" s="269" t="s">
        <v>211</v>
      </c>
      <c r="BI1607" s="268" t="s">
        <v>5795</v>
      </c>
      <c r="BJ1607" s="257" t="s">
        <v>4</v>
      </c>
      <c r="BK1607" s="269" t="s">
        <v>160</v>
      </c>
      <c r="BL1607" s="269" t="s">
        <v>109</v>
      </c>
      <c r="BM1607" s="270" t="s">
        <v>6678</v>
      </c>
      <c r="BN1607" s="269" t="s">
        <v>6679</v>
      </c>
      <c r="BO1607" s="269" t="s">
        <v>6680</v>
      </c>
      <c r="BP1607" s="269" t="s">
        <v>926</v>
      </c>
      <c r="BQ1607" s="269" t="s">
        <v>709</v>
      </c>
      <c r="BR1607" s="269" t="s">
        <v>927</v>
      </c>
      <c r="BS1607" s="269" t="s">
        <v>928</v>
      </c>
      <c r="BT1607" s="269" t="s">
        <v>926</v>
      </c>
      <c r="BU1607" s="269" t="s">
        <v>1729</v>
      </c>
      <c r="BV1607" s="269" t="s">
        <v>1730</v>
      </c>
    </row>
    <row r="1608" spans="59:74" x14ac:dyDescent="0.25">
      <c r="BG1608" s="84">
        <v>1496</v>
      </c>
      <c r="BH1608" s="269" t="s">
        <v>211</v>
      </c>
      <c r="BI1608" s="268" t="s">
        <v>5795</v>
      </c>
      <c r="BJ1608" s="257" t="s">
        <v>4</v>
      </c>
      <c r="BK1608" s="269" t="s">
        <v>160</v>
      </c>
      <c r="BL1608" s="269" t="s">
        <v>109</v>
      </c>
      <c r="BM1608" s="270" t="s">
        <v>6681</v>
      </c>
      <c r="BN1608" s="269" t="s">
        <v>6682</v>
      </c>
      <c r="BO1608" s="269" t="s">
        <v>6683</v>
      </c>
      <c r="BP1608" s="269" t="s">
        <v>926</v>
      </c>
      <c r="BQ1608" s="269" t="s">
        <v>709</v>
      </c>
      <c r="BR1608" s="269" t="s">
        <v>927</v>
      </c>
      <c r="BS1608" s="269" t="s">
        <v>928</v>
      </c>
      <c r="BT1608" s="269" t="s">
        <v>926</v>
      </c>
      <c r="BU1608" s="269" t="s">
        <v>1729</v>
      </c>
      <c r="BV1608" s="269" t="s">
        <v>1730</v>
      </c>
    </row>
    <row r="1609" spans="59:74" x14ac:dyDescent="0.25">
      <c r="BG1609" s="84">
        <v>1497</v>
      </c>
      <c r="BH1609" s="269" t="s">
        <v>211</v>
      </c>
      <c r="BI1609" s="268" t="s">
        <v>5795</v>
      </c>
      <c r="BJ1609" s="257" t="s">
        <v>4</v>
      </c>
      <c r="BK1609" s="269" t="s">
        <v>160</v>
      </c>
      <c r="BL1609" s="269" t="s">
        <v>109</v>
      </c>
      <c r="BM1609" s="270" t="s">
        <v>6684</v>
      </c>
      <c r="BN1609" s="269" t="s">
        <v>6685</v>
      </c>
      <c r="BO1609" s="269" t="s">
        <v>6686</v>
      </c>
      <c r="BP1609" s="269" t="s">
        <v>926</v>
      </c>
      <c r="BQ1609" s="269" t="s">
        <v>709</v>
      </c>
      <c r="BR1609" s="269" t="s">
        <v>927</v>
      </c>
      <c r="BS1609" s="269" t="s">
        <v>928</v>
      </c>
      <c r="BT1609" s="269" t="s">
        <v>926</v>
      </c>
      <c r="BU1609" s="269" t="s">
        <v>1729</v>
      </c>
      <c r="BV1609" s="269" t="s">
        <v>1730</v>
      </c>
    </row>
    <row r="1610" spans="59:74" x14ac:dyDescent="0.25">
      <c r="BG1610" s="84">
        <v>1498</v>
      </c>
      <c r="BH1610" s="269" t="s">
        <v>211</v>
      </c>
      <c r="BI1610" s="268" t="s">
        <v>5795</v>
      </c>
      <c r="BJ1610" s="257" t="s">
        <v>4</v>
      </c>
      <c r="BK1610" s="269" t="s">
        <v>160</v>
      </c>
      <c r="BL1610" s="269" t="s">
        <v>109</v>
      </c>
      <c r="BM1610" s="270" t="s">
        <v>6687</v>
      </c>
      <c r="BN1610" s="269" t="s">
        <v>6688</v>
      </c>
      <c r="BO1610" s="269" t="s">
        <v>6689</v>
      </c>
      <c r="BP1610" s="269" t="s">
        <v>926</v>
      </c>
      <c r="BQ1610" s="269" t="s">
        <v>709</v>
      </c>
      <c r="BR1610" s="269" t="s">
        <v>927</v>
      </c>
      <c r="BS1610" s="269" t="s">
        <v>928</v>
      </c>
      <c r="BT1610" s="269" t="s">
        <v>926</v>
      </c>
      <c r="BU1610" s="269" t="s">
        <v>1729</v>
      </c>
      <c r="BV1610" s="269" t="s">
        <v>1730</v>
      </c>
    </row>
    <row r="1611" spans="59:74" x14ac:dyDescent="0.25">
      <c r="BG1611" s="84">
        <v>1499</v>
      </c>
      <c r="BH1611" s="269" t="s">
        <v>211</v>
      </c>
      <c r="BI1611" s="268" t="s">
        <v>5795</v>
      </c>
      <c r="BJ1611" s="257" t="s">
        <v>4</v>
      </c>
      <c r="BK1611" s="269" t="s">
        <v>160</v>
      </c>
      <c r="BL1611" s="269" t="s">
        <v>109</v>
      </c>
      <c r="BM1611" s="270" t="s">
        <v>6690</v>
      </c>
      <c r="BN1611" s="269" t="s">
        <v>6691</v>
      </c>
      <c r="BO1611" s="269" t="s">
        <v>6692</v>
      </c>
      <c r="BP1611" s="269" t="s">
        <v>926</v>
      </c>
      <c r="BQ1611" s="269" t="s">
        <v>709</v>
      </c>
      <c r="BR1611" s="269" t="s">
        <v>927</v>
      </c>
      <c r="BS1611" s="269" t="s">
        <v>928</v>
      </c>
      <c r="BT1611" s="269" t="s">
        <v>926</v>
      </c>
      <c r="BU1611" s="269" t="s">
        <v>1729</v>
      </c>
      <c r="BV1611" s="269" t="s">
        <v>1730</v>
      </c>
    </row>
    <row r="1612" spans="59:74" x14ac:dyDescent="0.25">
      <c r="BG1612" s="84">
        <v>1500</v>
      </c>
      <c r="BH1612" s="269" t="s">
        <v>211</v>
      </c>
      <c r="BI1612" s="268" t="s">
        <v>5795</v>
      </c>
      <c r="BJ1612" s="257" t="s">
        <v>4</v>
      </c>
      <c r="BK1612" s="269" t="s">
        <v>160</v>
      </c>
      <c r="BL1612" s="269" t="s">
        <v>109</v>
      </c>
      <c r="BM1612" s="270" t="s">
        <v>6693</v>
      </c>
      <c r="BN1612" s="269" t="s">
        <v>6694</v>
      </c>
      <c r="BO1612" s="269" t="s">
        <v>6695</v>
      </c>
      <c r="BP1612" s="269" t="s">
        <v>926</v>
      </c>
      <c r="BQ1612" s="269" t="s">
        <v>709</v>
      </c>
      <c r="BR1612" s="269" t="s">
        <v>927</v>
      </c>
      <c r="BS1612" s="269" t="s">
        <v>928</v>
      </c>
      <c r="BT1612" s="269" t="s">
        <v>926</v>
      </c>
      <c r="BU1612" s="269" t="s">
        <v>1729</v>
      </c>
      <c r="BV1612" s="269" t="s">
        <v>1730</v>
      </c>
    </row>
    <row r="1613" spans="59:74" x14ac:dyDescent="0.25">
      <c r="BG1613" s="84">
        <v>1501</v>
      </c>
      <c r="BH1613" s="269" t="s">
        <v>211</v>
      </c>
      <c r="BI1613" s="268" t="s">
        <v>5795</v>
      </c>
      <c r="BJ1613" s="257" t="s">
        <v>1</v>
      </c>
      <c r="BK1613" s="269" t="s">
        <v>161</v>
      </c>
      <c r="BL1613" s="269" t="s">
        <v>130</v>
      </c>
      <c r="BM1613" s="270" t="s">
        <v>6696</v>
      </c>
      <c r="BN1613" s="269" t="s">
        <v>6697</v>
      </c>
      <c r="BO1613" s="269" t="s">
        <v>6698</v>
      </c>
      <c r="BP1613" s="269" t="s">
        <v>929</v>
      </c>
      <c r="BQ1613" s="269" t="s">
        <v>715</v>
      </c>
      <c r="BR1613" s="269" t="s">
        <v>930</v>
      </c>
      <c r="BS1613" s="269" t="s">
        <v>931</v>
      </c>
      <c r="BT1613" s="269" t="s">
        <v>929</v>
      </c>
      <c r="BU1613" s="269" t="s">
        <v>1731</v>
      </c>
      <c r="BV1613" s="269" t="s">
        <v>1732</v>
      </c>
    </row>
    <row r="1614" spans="59:74" x14ac:dyDescent="0.25">
      <c r="BG1614" s="84">
        <v>1502</v>
      </c>
      <c r="BH1614" s="269" t="s">
        <v>211</v>
      </c>
      <c r="BI1614" s="268" t="s">
        <v>5795</v>
      </c>
      <c r="BJ1614" s="257" t="s">
        <v>1</v>
      </c>
      <c r="BK1614" s="269" t="s">
        <v>161</v>
      </c>
      <c r="BL1614" s="269" t="s">
        <v>130</v>
      </c>
      <c r="BM1614" s="270" t="s">
        <v>6699</v>
      </c>
      <c r="BN1614" s="269" t="s">
        <v>6700</v>
      </c>
      <c r="BO1614" s="269" t="s">
        <v>6701</v>
      </c>
      <c r="BP1614" s="269" t="s">
        <v>929</v>
      </c>
      <c r="BQ1614" s="269" t="s">
        <v>715</v>
      </c>
      <c r="BR1614" s="269" t="s">
        <v>930</v>
      </c>
      <c r="BS1614" s="269" t="s">
        <v>931</v>
      </c>
      <c r="BT1614" s="269" t="s">
        <v>929</v>
      </c>
      <c r="BU1614" s="269" t="s">
        <v>1731</v>
      </c>
      <c r="BV1614" s="269" t="s">
        <v>1732</v>
      </c>
    </row>
    <row r="1615" spans="59:74" x14ac:dyDescent="0.25">
      <c r="BG1615" s="84">
        <v>1503</v>
      </c>
      <c r="BH1615" s="269" t="s">
        <v>211</v>
      </c>
      <c r="BI1615" s="268" t="s">
        <v>5795</v>
      </c>
      <c r="BJ1615" s="257" t="s">
        <v>1</v>
      </c>
      <c r="BK1615" s="269" t="s">
        <v>161</v>
      </c>
      <c r="BL1615" s="269" t="s">
        <v>130</v>
      </c>
      <c r="BM1615" s="270" t="s">
        <v>6702</v>
      </c>
      <c r="BN1615" s="269" t="s">
        <v>6703</v>
      </c>
      <c r="BO1615" s="269" t="s">
        <v>6704</v>
      </c>
      <c r="BP1615" s="269" t="s">
        <v>929</v>
      </c>
      <c r="BQ1615" s="269" t="s">
        <v>715</v>
      </c>
      <c r="BR1615" s="269" t="s">
        <v>930</v>
      </c>
      <c r="BS1615" s="269" t="s">
        <v>931</v>
      </c>
      <c r="BT1615" s="269" t="s">
        <v>929</v>
      </c>
      <c r="BU1615" s="269" t="s">
        <v>1731</v>
      </c>
      <c r="BV1615" s="269" t="s">
        <v>1732</v>
      </c>
    </row>
    <row r="1616" spans="59:74" x14ac:dyDescent="0.25">
      <c r="BG1616" s="84">
        <v>1504</v>
      </c>
      <c r="BH1616" s="269" t="s">
        <v>211</v>
      </c>
      <c r="BI1616" s="268" t="s">
        <v>5795</v>
      </c>
      <c r="BJ1616" s="257" t="s">
        <v>1</v>
      </c>
      <c r="BK1616" s="269" t="s">
        <v>161</v>
      </c>
      <c r="BL1616" s="269" t="s">
        <v>130</v>
      </c>
      <c r="BM1616" s="270" t="s">
        <v>6705</v>
      </c>
      <c r="BN1616" s="269" t="s">
        <v>6706</v>
      </c>
      <c r="BO1616" s="269" t="s">
        <v>6707</v>
      </c>
      <c r="BP1616" s="269" t="s">
        <v>929</v>
      </c>
      <c r="BQ1616" s="269" t="s">
        <v>715</v>
      </c>
      <c r="BR1616" s="269" t="s">
        <v>930</v>
      </c>
      <c r="BS1616" s="269" t="s">
        <v>931</v>
      </c>
      <c r="BT1616" s="269" t="s">
        <v>929</v>
      </c>
      <c r="BU1616" s="269" t="s">
        <v>1731</v>
      </c>
      <c r="BV1616" s="269" t="s">
        <v>1732</v>
      </c>
    </row>
    <row r="1617" spans="59:74" x14ac:dyDescent="0.25">
      <c r="BG1617" s="84">
        <v>1505</v>
      </c>
      <c r="BH1617" s="269" t="s">
        <v>211</v>
      </c>
      <c r="BI1617" s="268" t="s">
        <v>5795</v>
      </c>
      <c r="BJ1617" s="257" t="s">
        <v>1</v>
      </c>
      <c r="BK1617" s="269" t="s">
        <v>161</v>
      </c>
      <c r="BL1617" s="269" t="s">
        <v>130</v>
      </c>
      <c r="BM1617" s="270" t="s">
        <v>6708</v>
      </c>
      <c r="BN1617" s="269" t="s">
        <v>6709</v>
      </c>
      <c r="BO1617" s="269" t="s">
        <v>6710</v>
      </c>
      <c r="BP1617" s="269" t="s">
        <v>929</v>
      </c>
      <c r="BQ1617" s="269" t="s">
        <v>715</v>
      </c>
      <c r="BR1617" s="269" t="s">
        <v>930</v>
      </c>
      <c r="BS1617" s="269" t="s">
        <v>931</v>
      </c>
      <c r="BT1617" s="269" t="s">
        <v>929</v>
      </c>
      <c r="BU1617" s="269" t="s">
        <v>1731</v>
      </c>
      <c r="BV1617" s="269" t="s">
        <v>1732</v>
      </c>
    </row>
    <row r="1618" spans="59:74" x14ac:dyDescent="0.25">
      <c r="BG1618" s="84">
        <v>1506</v>
      </c>
      <c r="BH1618" s="269" t="s">
        <v>211</v>
      </c>
      <c r="BI1618" s="268" t="s">
        <v>5795</v>
      </c>
      <c r="BJ1618" s="257" t="s">
        <v>1</v>
      </c>
      <c r="BK1618" s="269" t="s">
        <v>161</v>
      </c>
      <c r="BL1618" s="269" t="s">
        <v>130</v>
      </c>
      <c r="BM1618" s="270" t="s">
        <v>6711</v>
      </c>
      <c r="BN1618" s="269" t="s">
        <v>6712</v>
      </c>
      <c r="BO1618" s="269" t="s">
        <v>6713</v>
      </c>
      <c r="BP1618" s="269" t="s">
        <v>929</v>
      </c>
      <c r="BQ1618" s="269" t="s">
        <v>715</v>
      </c>
      <c r="BR1618" s="269" t="s">
        <v>930</v>
      </c>
      <c r="BS1618" s="269" t="s">
        <v>931</v>
      </c>
      <c r="BT1618" s="269" t="s">
        <v>929</v>
      </c>
      <c r="BU1618" s="269" t="s">
        <v>1731</v>
      </c>
      <c r="BV1618" s="269" t="s">
        <v>1732</v>
      </c>
    </row>
    <row r="1619" spans="59:74" x14ac:dyDescent="0.25">
      <c r="BG1619" s="84">
        <v>1507</v>
      </c>
      <c r="BH1619" s="269" t="s">
        <v>211</v>
      </c>
      <c r="BI1619" s="268" t="s">
        <v>5795</v>
      </c>
      <c r="BJ1619" s="257" t="s">
        <v>1</v>
      </c>
      <c r="BK1619" s="269" t="s">
        <v>161</v>
      </c>
      <c r="BL1619" s="269" t="s">
        <v>130</v>
      </c>
      <c r="BM1619" s="270" t="s">
        <v>6714</v>
      </c>
      <c r="BN1619" s="269" t="s">
        <v>6715</v>
      </c>
      <c r="BO1619" s="269" t="s">
        <v>6716</v>
      </c>
      <c r="BP1619" s="269" t="s">
        <v>929</v>
      </c>
      <c r="BQ1619" s="269" t="s">
        <v>715</v>
      </c>
      <c r="BR1619" s="269" t="s">
        <v>930</v>
      </c>
      <c r="BS1619" s="269" t="s">
        <v>931</v>
      </c>
      <c r="BT1619" s="269" t="s">
        <v>929</v>
      </c>
      <c r="BU1619" s="269" t="s">
        <v>1731</v>
      </c>
      <c r="BV1619" s="269" t="s">
        <v>1732</v>
      </c>
    </row>
    <row r="1620" spans="59:74" x14ac:dyDescent="0.25">
      <c r="BG1620" s="84">
        <v>1508</v>
      </c>
      <c r="BH1620" s="269" t="s">
        <v>211</v>
      </c>
      <c r="BI1620" s="268" t="s">
        <v>5795</v>
      </c>
      <c r="BJ1620" s="257" t="s">
        <v>1</v>
      </c>
      <c r="BK1620" s="269" t="s">
        <v>161</v>
      </c>
      <c r="BL1620" s="269" t="s">
        <v>130</v>
      </c>
      <c r="BM1620" s="270" t="s">
        <v>6717</v>
      </c>
      <c r="BN1620" s="269" t="s">
        <v>6718</v>
      </c>
      <c r="BO1620" s="269" t="s">
        <v>6719</v>
      </c>
      <c r="BP1620" s="269" t="s">
        <v>929</v>
      </c>
      <c r="BQ1620" s="269" t="s">
        <v>715</v>
      </c>
      <c r="BR1620" s="269" t="s">
        <v>930</v>
      </c>
      <c r="BS1620" s="269" t="s">
        <v>931</v>
      </c>
      <c r="BT1620" s="269" t="s">
        <v>929</v>
      </c>
      <c r="BU1620" s="269" t="s">
        <v>1731</v>
      </c>
      <c r="BV1620" s="269" t="s">
        <v>1732</v>
      </c>
    </row>
    <row r="1621" spans="59:74" x14ac:dyDescent="0.25">
      <c r="BG1621" s="84">
        <v>1509</v>
      </c>
      <c r="BH1621" s="269" t="s">
        <v>211</v>
      </c>
      <c r="BI1621" s="268" t="s">
        <v>5795</v>
      </c>
      <c r="BJ1621" s="257" t="s">
        <v>1</v>
      </c>
      <c r="BK1621" s="269" t="s">
        <v>161</v>
      </c>
      <c r="BL1621" s="269" t="s">
        <v>130</v>
      </c>
      <c r="BM1621" s="270" t="s">
        <v>6720</v>
      </c>
      <c r="BN1621" s="269" t="s">
        <v>6721</v>
      </c>
      <c r="BO1621" s="269" t="s">
        <v>6722</v>
      </c>
      <c r="BP1621" s="269" t="s">
        <v>929</v>
      </c>
      <c r="BQ1621" s="269" t="s">
        <v>715</v>
      </c>
      <c r="BR1621" s="269" t="s">
        <v>930</v>
      </c>
      <c r="BS1621" s="269" t="s">
        <v>931</v>
      </c>
      <c r="BT1621" s="269" t="s">
        <v>929</v>
      </c>
      <c r="BU1621" s="269" t="s">
        <v>1731</v>
      </c>
      <c r="BV1621" s="269" t="s">
        <v>1732</v>
      </c>
    </row>
    <row r="1622" spans="59:74" x14ac:dyDescent="0.25">
      <c r="BG1622" s="84">
        <v>1510</v>
      </c>
      <c r="BH1622" s="269" t="s">
        <v>211</v>
      </c>
      <c r="BI1622" s="268" t="s">
        <v>5795</v>
      </c>
      <c r="BJ1622" s="257" t="s">
        <v>1</v>
      </c>
      <c r="BK1622" s="269" t="s">
        <v>161</v>
      </c>
      <c r="BL1622" s="269" t="s">
        <v>130</v>
      </c>
      <c r="BM1622" s="270" t="s">
        <v>6723</v>
      </c>
      <c r="BN1622" s="269" t="s">
        <v>6724</v>
      </c>
      <c r="BO1622" s="269" t="s">
        <v>6725</v>
      </c>
      <c r="BP1622" s="269" t="s">
        <v>929</v>
      </c>
      <c r="BQ1622" s="269" t="s">
        <v>715</v>
      </c>
      <c r="BR1622" s="269" t="s">
        <v>930</v>
      </c>
      <c r="BS1622" s="269" t="s">
        <v>931</v>
      </c>
      <c r="BT1622" s="269" t="s">
        <v>929</v>
      </c>
      <c r="BU1622" s="269" t="s">
        <v>1731</v>
      </c>
      <c r="BV1622" s="269" t="s">
        <v>1732</v>
      </c>
    </row>
    <row r="1623" spans="59:74" x14ac:dyDescent="0.25">
      <c r="BG1623" s="84">
        <v>1511</v>
      </c>
      <c r="BH1623" s="269" t="s">
        <v>211</v>
      </c>
      <c r="BI1623" s="268" t="s">
        <v>5795</v>
      </c>
      <c r="BJ1623" s="257" t="s">
        <v>4</v>
      </c>
      <c r="BK1623" s="269" t="s">
        <v>161</v>
      </c>
      <c r="BL1623" s="269" t="s">
        <v>130</v>
      </c>
      <c r="BM1623" s="270" t="s">
        <v>6726</v>
      </c>
      <c r="BN1623" s="269" t="s">
        <v>6727</v>
      </c>
      <c r="BO1623" s="269" t="s">
        <v>6728</v>
      </c>
      <c r="BP1623" s="269" t="s">
        <v>929</v>
      </c>
      <c r="BQ1623" s="269" t="s">
        <v>715</v>
      </c>
      <c r="BR1623" s="269" t="s">
        <v>930</v>
      </c>
      <c r="BS1623" s="269" t="s">
        <v>931</v>
      </c>
      <c r="BT1623" s="269" t="s">
        <v>929</v>
      </c>
      <c r="BU1623" s="269" t="s">
        <v>1731</v>
      </c>
      <c r="BV1623" s="269" t="s">
        <v>1732</v>
      </c>
    </row>
    <row r="1624" spans="59:74" x14ac:dyDescent="0.25">
      <c r="BG1624" s="84">
        <v>1512</v>
      </c>
      <c r="BH1624" s="269" t="s">
        <v>211</v>
      </c>
      <c r="BI1624" s="268" t="s">
        <v>5795</v>
      </c>
      <c r="BJ1624" s="257" t="s">
        <v>4</v>
      </c>
      <c r="BK1624" s="269" t="s">
        <v>161</v>
      </c>
      <c r="BL1624" s="269" t="s">
        <v>130</v>
      </c>
      <c r="BM1624" s="270" t="s">
        <v>6729</v>
      </c>
      <c r="BN1624" s="269" t="s">
        <v>6730</v>
      </c>
      <c r="BO1624" s="269" t="s">
        <v>6731</v>
      </c>
      <c r="BP1624" s="269" t="s">
        <v>929</v>
      </c>
      <c r="BQ1624" s="269" t="s">
        <v>715</v>
      </c>
      <c r="BR1624" s="269" t="s">
        <v>930</v>
      </c>
      <c r="BS1624" s="269" t="s">
        <v>931</v>
      </c>
      <c r="BT1624" s="269" t="s">
        <v>929</v>
      </c>
      <c r="BU1624" s="269" t="s">
        <v>1731</v>
      </c>
      <c r="BV1624" s="269" t="s">
        <v>1732</v>
      </c>
    </row>
    <row r="1625" spans="59:74" x14ac:dyDescent="0.25">
      <c r="BG1625" s="84">
        <v>1513</v>
      </c>
      <c r="BH1625" s="269" t="s">
        <v>211</v>
      </c>
      <c r="BI1625" s="268" t="s">
        <v>5795</v>
      </c>
      <c r="BJ1625" s="257" t="s">
        <v>4</v>
      </c>
      <c r="BK1625" s="269" t="s">
        <v>161</v>
      </c>
      <c r="BL1625" s="269" t="s">
        <v>130</v>
      </c>
      <c r="BM1625" s="270" t="s">
        <v>6732</v>
      </c>
      <c r="BN1625" s="269" t="s">
        <v>6733</v>
      </c>
      <c r="BO1625" s="269" t="s">
        <v>6734</v>
      </c>
      <c r="BP1625" s="269" t="s">
        <v>929</v>
      </c>
      <c r="BQ1625" s="269" t="s">
        <v>715</v>
      </c>
      <c r="BR1625" s="269" t="s">
        <v>930</v>
      </c>
      <c r="BS1625" s="269" t="s">
        <v>931</v>
      </c>
      <c r="BT1625" s="269" t="s">
        <v>929</v>
      </c>
      <c r="BU1625" s="269" t="s">
        <v>1731</v>
      </c>
      <c r="BV1625" s="269" t="s">
        <v>1732</v>
      </c>
    </row>
    <row r="1626" spans="59:74" x14ac:dyDescent="0.25">
      <c r="BG1626" s="84">
        <v>1514</v>
      </c>
      <c r="BH1626" s="269" t="s">
        <v>211</v>
      </c>
      <c r="BI1626" s="268" t="s">
        <v>5795</v>
      </c>
      <c r="BJ1626" s="257" t="s">
        <v>4</v>
      </c>
      <c r="BK1626" s="269" t="s">
        <v>161</v>
      </c>
      <c r="BL1626" s="269" t="s">
        <v>130</v>
      </c>
      <c r="BM1626" s="270" t="s">
        <v>6735</v>
      </c>
      <c r="BN1626" s="269" t="s">
        <v>6736</v>
      </c>
      <c r="BO1626" s="269" t="s">
        <v>6737</v>
      </c>
      <c r="BP1626" s="269" t="s">
        <v>929</v>
      </c>
      <c r="BQ1626" s="269" t="s">
        <v>715</v>
      </c>
      <c r="BR1626" s="269" t="s">
        <v>930</v>
      </c>
      <c r="BS1626" s="269" t="s">
        <v>931</v>
      </c>
      <c r="BT1626" s="269" t="s">
        <v>929</v>
      </c>
      <c r="BU1626" s="269" t="s">
        <v>1731</v>
      </c>
      <c r="BV1626" s="269" t="s">
        <v>1732</v>
      </c>
    </row>
    <row r="1627" spans="59:74" x14ac:dyDescent="0.25">
      <c r="BG1627" s="84">
        <v>1515</v>
      </c>
      <c r="BH1627" s="269" t="s">
        <v>211</v>
      </c>
      <c r="BI1627" s="268" t="s">
        <v>5795</v>
      </c>
      <c r="BJ1627" s="257" t="s">
        <v>4</v>
      </c>
      <c r="BK1627" s="269" t="s">
        <v>161</v>
      </c>
      <c r="BL1627" s="269" t="s">
        <v>130</v>
      </c>
      <c r="BM1627" s="270" t="s">
        <v>6738</v>
      </c>
      <c r="BN1627" s="269" t="s">
        <v>6739</v>
      </c>
      <c r="BO1627" s="269" t="s">
        <v>6740</v>
      </c>
      <c r="BP1627" s="269" t="s">
        <v>929</v>
      </c>
      <c r="BQ1627" s="269" t="s">
        <v>715</v>
      </c>
      <c r="BR1627" s="269" t="s">
        <v>930</v>
      </c>
      <c r="BS1627" s="269" t="s">
        <v>931</v>
      </c>
      <c r="BT1627" s="269" t="s">
        <v>929</v>
      </c>
      <c r="BU1627" s="269" t="s">
        <v>1731</v>
      </c>
      <c r="BV1627" s="269" t="s">
        <v>1732</v>
      </c>
    </row>
    <row r="1628" spans="59:74" x14ac:dyDescent="0.25">
      <c r="BG1628" s="84">
        <v>1516</v>
      </c>
      <c r="BH1628" s="269" t="s">
        <v>211</v>
      </c>
      <c r="BI1628" s="268" t="s">
        <v>5795</v>
      </c>
      <c r="BJ1628" s="257" t="s">
        <v>4</v>
      </c>
      <c r="BK1628" s="269" t="s">
        <v>161</v>
      </c>
      <c r="BL1628" s="269" t="s">
        <v>130</v>
      </c>
      <c r="BM1628" s="270" t="s">
        <v>6741</v>
      </c>
      <c r="BN1628" s="269" t="s">
        <v>6742</v>
      </c>
      <c r="BO1628" s="269" t="s">
        <v>6743</v>
      </c>
      <c r="BP1628" s="269" t="s">
        <v>929</v>
      </c>
      <c r="BQ1628" s="269" t="s">
        <v>715</v>
      </c>
      <c r="BR1628" s="269" t="s">
        <v>930</v>
      </c>
      <c r="BS1628" s="269" t="s">
        <v>931</v>
      </c>
      <c r="BT1628" s="269" t="s">
        <v>929</v>
      </c>
      <c r="BU1628" s="269" t="s">
        <v>1731</v>
      </c>
      <c r="BV1628" s="269" t="s">
        <v>1732</v>
      </c>
    </row>
    <row r="1629" spans="59:74" x14ac:dyDescent="0.25">
      <c r="BG1629" s="84">
        <v>1517</v>
      </c>
      <c r="BH1629" s="269" t="s">
        <v>211</v>
      </c>
      <c r="BI1629" s="268" t="s">
        <v>5795</v>
      </c>
      <c r="BJ1629" s="257" t="s">
        <v>4</v>
      </c>
      <c r="BK1629" s="269" t="s">
        <v>161</v>
      </c>
      <c r="BL1629" s="269" t="s">
        <v>130</v>
      </c>
      <c r="BM1629" s="270" t="s">
        <v>6744</v>
      </c>
      <c r="BN1629" s="269" t="s">
        <v>6745</v>
      </c>
      <c r="BO1629" s="269" t="s">
        <v>6746</v>
      </c>
      <c r="BP1629" s="269" t="s">
        <v>929</v>
      </c>
      <c r="BQ1629" s="269" t="s">
        <v>715</v>
      </c>
      <c r="BR1629" s="269" t="s">
        <v>930</v>
      </c>
      <c r="BS1629" s="269" t="s">
        <v>931</v>
      </c>
      <c r="BT1629" s="269" t="s">
        <v>929</v>
      </c>
      <c r="BU1629" s="269" t="s">
        <v>1731</v>
      </c>
      <c r="BV1629" s="269" t="s">
        <v>1732</v>
      </c>
    </row>
    <row r="1630" spans="59:74" x14ac:dyDescent="0.25">
      <c r="BG1630" s="84">
        <v>1518</v>
      </c>
      <c r="BH1630" s="269" t="s">
        <v>211</v>
      </c>
      <c r="BI1630" s="268" t="s">
        <v>5795</v>
      </c>
      <c r="BJ1630" s="257" t="s">
        <v>4</v>
      </c>
      <c r="BK1630" s="269" t="s">
        <v>161</v>
      </c>
      <c r="BL1630" s="269" t="s">
        <v>130</v>
      </c>
      <c r="BM1630" s="270" t="s">
        <v>6747</v>
      </c>
      <c r="BN1630" s="269" t="s">
        <v>6748</v>
      </c>
      <c r="BO1630" s="269" t="s">
        <v>6749</v>
      </c>
      <c r="BP1630" s="269" t="s">
        <v>929</v>
      </c>
      <c r="BQ1630" s="269" t="s">
        <v>715</v>
      </c>
      <c r="BR1630" s="269" t="s">
        <v>930</v>
      </c>
      <c r="BS1630" s="269" t="s">
        <v>931</v>
      </c>
      <c r="BT1630" s="269" t="s">
        <v>929</v>
      </c>
      <c r="BU1630" s="269" t="s">
        <v>1731</v>
      </c>
      <c r="BV1630" s="269" t="s">
        <v>1732</v>
      </c>
    </row>
    <row r="1631" spans="59:74" x14ac:dyDescent="0.25">
      <c r="BG1631" s="84">
        <v>1519</v>
      </c>
      <c r="BH1631" s="269" t="s">
        <v>211</v>
      </c>
      <c r="BI1631" s="268" t="s">
        <v>5795</v>
      </c>
      <c r="BJ1631" s="257" t="s">
        <v>4</v>
      </c>
      <c r="BK1631" s="269" t="s">
        <v>161</v>
      </c>
      <c r="BL1631" s="269" t="s">
        <v>130</v>
      </c>
      <c r="BM1631" s="270" t="s">
        <v>6750</v>
      </c>
      <c r="BN1631" s="269" t="s">
        <v>6751</v>
      </c>
      <c r="BO1631" s="269" t="s">
        <v>6752</v>
      </c>
      <c r="BP1631" s="269" t="s">
        <v>929</v>
      </c>
      <c r="BQ1631" s="269" t="s">
        <v>715</v>
      </c>
      <c r="BR1631" s="269" t="s">
        <v>930</v>
      </c>
      <c r="BS1631" s="269" t="s">
        <v>931</v>
      </c>
      <c r="BT1631" s="269" t="s">
        <v>929</v>
      </c>
      <c r="BU1631" s="269" t="s">
        <v>1731</v>
      </c>
      <c r="BV1631" s="269" t="s">
        <v>1732</v>
      </c>
    </row>
    <row r="1632" spans="59:74" x14ac:dyDescent="0.25">
      <c r="BG1632" s="84">
        <v>1520</v>
      </c>
      <c r="BH1632" s="269" t="s">
        <v>211</v>
      </c>
      <c r="BI1632" s="268" t="s">
        <v>5795</v>
      </c>
      <c r="BJ1632" s="257" t="s">
        <v>4</v>
      </c>
      <c r="BK1632" s="269" t="s">
        <v>161</v>
      </c>
      <c r="BL1632" s="269" t="s">
        <v>130</v>
      </c>
      <c r="BM1632" s="270" t="s">
        <v>6753</v>
      </c>
      <c r="BN1632" s="269" t="s">
        <v>6754</v>
      </c>
      <c r="BO1632" s="269" t="s">
        <v>6755</v>
      </c>
      <c r="BP1632" s="269" t="s">
        <v>929</v>
      </c>
      <c r="BQ1632" s="269" t="s">
        <v>715</v>
      </c>
      <c r="BR1632" s="269" t="s">
        <v>930</v>
      </c>
      <c r="BS1632" s="269" t="s">
        <v>931</v>
      </c>
      <c r="BT1632" s="269" t="s">
        <v>929</v>
      </c>
      <c r="BU1632" s="269" t="s">
        <v>1731</v>
      </c>
      <c r="BV1632" s="269" t="s">
        <v>1732</v>
      </c>
    </row>
    <row r="1633" spans="59:74" x14ac:dyDescent="0.25">
      <c r="BG1633" s="84">
        <v>1521</v>
      </c>
      <c r="BH1633" s="269" t="s">
        <v>211</v>
      </c>
      <c r="BI1633" s="268" t="s">
        <v>5795</v>
      </c>
      <c r="BJ1633" s="257" t="s">
        <v>1</v>
      </c>
      <c r="BK1633" s="269" t="s">
        <v>169</v>
      </c>
      <c r="BL1633" s="269" t="s">
        <v>130</v>
      </c>
      <c r="BM1633" s="270" t="s">
        <v>6756</v>
      </c>
      <c r="BN1633" s="269" t="s">
        <v>6757</v>
      </c>
      <c r="BO1633" s="269" t="s">
        <v>6758</v>
      </c>
      <c r="BP1633" s="269" t="s">
        <v>932</v>
      </c>
      <c r="BQ1633" s="269" t="s">
        <v>721</v>
      </c>
      <c r="BR1633" s="269" t="s">
        <v>933</v>
      </c>
      <c r="BS1633" s="269" t="s">
        <v>934</v>
      </c>
      <c r="BT1633" s="269" t="s">
        <v>932</v>
      </c>
      <c r="BU1633" s="269" t="s">
        <v>1733</v>
      </c>
      <c r="BV1633" s="269" t="s">
        <v>1734</v>
      </c>
    </row>
    <row r="1634" spans="59:74" x14ac:dyDescent="0.25">
      <c r="BG1634" s="84">
        <v>1522</v>
      </c>
      <c r="BH1634" s="269" t="s">
        <v>211</v>
      </c>
      <c r="BI1634" s="268" t="s">
        <v>5795</v>
      </c>
      <c r="BJ1634" s="257" t="s">
        <v>1</v>
      </c>
      <c r="BK1634" s="269" t="s">
        <v>169</v>
      </c>
      <c r="BL1634" s="269" t="s">
        <v>130</v>
      </c>
      <c r="BM1634" s="270" t="s">
        <v>6759</v>
      </c>
      <c r="BN1634" s="269" t="s">
        <v>6760</v>
      </c>
      <c r="BO1634" s="269" t="s">
        <v>6761</v>
      </c>
      <c r="BP1634" s="269" t="s">
        <v>932</v>
      </c>
      <c r="BQ1634" s="269" t="s">
        <v>721</v>
      </c>
      <c r="BR1634" s="269" t="s">
        <v>933</v>
      </c>
      <c r="BS1634" s="269" t="s">
        <v>934</v>
      </c>
      <c r="BT1634" s="269" t="s">
        <v>932</v>
      </c>
      <c r="BU1634" s="269" t="s">
        <v>1733</v>
      </c>
      <c r="BV1634" s="269" t="s">
        <v>1734</v>
      </c>
    </row>
    <row r="1635" spans="59:74" x14ac:dyDescent="0.25">
      <c r="BG1635" s="84">
        <v>1523</v>
      </c>
      <c r="BH1635" s="269" t="s">
        <v>211</v>
      </c>
      <c r="BI1635" s="268" t="s">
        <v>5795</v>
      </c>
      <c r="BJ1635" s="257" t="s">
        <v>1</v>
      </c>
      <c r="BK1635" s="269" t="s">
        <v>169</v>
      </c>
      <c r="BL1635" s="269" t="s">
        <v>130</v>
      </c>
      <c r="BM1635" s="270" t="s">
        <v>6762</v>
      </c>
      <c r="BN1635" s="269" t="s">
        <v>6763</v>
      </c>
      <c r="BO1635" s="269" t="s">
        <v>6764</v>
      </c>
      <c r="BP1635" s="269" t="s">
        <v>932</v>
      </c>
      <c r="BQ1635" s="269" t="s">
        <v>721</v>
      </c>
      <c r="BR1635" s="269" t="s">
        <v>933</v>
      </c>
      <c r="BS1635" s="269" t="s">
        <v>934</v>
      </c>
      <c r="BT1635" s="269" t="s">
        <v>932</v>
      </c>
      <c r="BU1635" s="269" t="s">
        <v>1733</v>
      </c>
      <c r="BV1635" s="269" t="s">
        <v>1734</v>
      </c>
    </row>
    <row r="1636" spans="59:74" x14ac:dyDescent="0.25">
      <c r="BG1636" s="84">
        <v>1524</v>
      </c>
      <c r="BH1636" s="269" t="s">
        <v>211</v>
      </c>
      <c r="BI1636" s="268" t="s">
        <v>5795</v>
      </c>
      <c r="BJ1636" s="257" t="s">
        <v>1</v>
      </c>
      <c r="BK1636" s="269" t="s">
        <v>169</v>
      </c>
      <c r="BL1636" s="269" t="s">
        <v>130</v>
      </c>
      <c r="BM1636" s="270" t="s">
        <v>6765</v>
      </c>
      <c r="BN1636" s="269" t="s">
        <v>6766</v>
      </c>
      <c r="BO1636" s="269" t="s">
        <v>6767</v>
      </c>
      <c r="BP1636" s="269" t="s">
        <v>932</v>
      </c>
      <c r="BQ1636" s="269" t="s">
        <v>721</v>
      </c>
      <c r="BR1636" s="269" t="s">
        <v>933</v>
      </c>
      <c r="BS1636" s="269" t="s">
        <v>934</v>
      </c>
      <c r="BT1636" s="269" t="s">
        <v>932</v>
      </c>
      <c r="BU1636" s="269" t="s">
        <v>1733</v>
      </c>
      <c r="BV1636" s="269" t="s">
        <v>1734</v>
      </c>
    </row>
    <row r="1637" spans="59:74" x14ac:dyDescent="0.25">
      <c r="BG1637" s="84">
        <v>1525</v>
      </c>
      <c r="BH1637" s="269" t="s">
        <v>211</v>
      </c>
      <c r="BI1637" s="268" t="s">
        <v>5795</v>
      </c>
      <c r="BJ1637" s="257" t="s">
        <v>1</v>
      </c>
      <c r="BK1637" s="269" t="s">
        <v>169</v>
      </c>
      <c r="BL1637" s="269" t="s">
        <v>130</v>
      </c>
      <c r="BM1637" s="270" t="s">
        <v>6768</v>
      </c>
      <c r="BN1637" s="269" t="s">
        <v>6769</v>
      </c>
      <c r="BO1637" s="269" t="s">
        <v>6770</v>
      </c>
      <c r="BP1637" s="269" t="s">
        <v>932</v>
      </c>
      <c r="BQ1637" s="269" t="s">
        <v>721</v>
      </c>
      <c r="BR1637" s="269" t="s">
        <v>933</v>
      </c>
      <c r="BS1637" s="269" t="s">
        <v>934</v>
      </c>
      <c r="BT1637" s="269" t="s">
        <v>932</v>
      </c>
      <c r="BU1637" s="269" t="s">
        <v>1733</v>
      </c>
      <c r="BV1637" s="269" t="s">
        <v>1734</v>
      </c>
    </row>
    <row r="1638" spans="59:74" x14ac:dyDescent="0.25">
      <c r="BG1638" s="84">
        <v>1526</v>
      </c>
      <c r="BH1638" s="269" t="s">
        <v>211</v>
      </c>
      <c r="BI1638" s="268" t="s">
        <v>5795</v>
      </c>
      <c r="BJ1638" s="257" t="s">
        <v>1</v>
      </c>
      <c r="BK1638" s="269" t="s">
        <v>169</v>
      </c>
      <c r="BL1638" s="269" t="s">
        <v>130</v>
      </c>
      <c r="BM1638" s="270" t="s">
        <v>6771</v>
      </c>
      <c r="BN1638" s="269" t="s">
        <v>6772</v>
      </c>
      <c r="BO1638" s="269" t="s">
        <v>6773</v>
      </c>
      <c r="BP1638" s="269" t="s">
        <v>932</v>
      </c>
      <c r="BQ1638" s="269" t="s">
        <v>721</v>
      </c>
      <c r="BR1638" s="269" t="s">
        <v>933</v>
      </c>
      <c r="BS1638" s="269" t="s">
        <v>934</v>
      </c>
      <c r="BT1638" s="269" t="s">
        <v>932</v>
      </c>
      <c r="BU1638" s="269" t="s">
        <v>1733</v>
      </c>
      <c r="BV1638" s="269" t="s">
        <v>1734</v>
      </c>
    </row>
    <row r="1639" spans="59:74" x14ac:dyDescent="0.25">
      <c r="BG1639" s="84">
        <v>1527</v>
      </c>
      <c r="BH1639" s="269" t="s">
        <v>211</v>
      </c>
      <c r="BI1639" s="268" t="s">
        <v>5795</v>
      </c>
      <c r="BJ1639" s="257" t="s">
        <v>1</v>
      </c>
      <c r="BK1639" s="269" t="s">
        <v>169</v>
      </c>
      <c r="BL1639" s="269" t="s">
        <v>130</v>
      </c>
      <c r="BM1639" s="270" t="s">
        <v>6774</v>
      </c>
      <c r="BN1639" s="269" t="s">
        <v>6775</v>
      </c>
      <c r="BO1639" s="269" t="s">
        <v>6776</v>
      </c>
      <c r="BP1639" s="269" t="s">
        <v>932</v>
      </c>
      <c r="BQ1639" s="269" t="s">
        <v>721</v>
      </c>
      <c r="BR1639" s="269" t="s">
        <v>933</v>
      </c>
      <c r="BS1639" s="269" t="s">
        <v>934</v>
      </c>
      <c r="BT1639" s="269" t="s">
        <v>932</v>
      </c>
      <c r="BU1639" s="269" t="s">
        <v>1733</v>
      </c>
      <c r="BV1639" s="269" t="s">
        <v>1734</v>
      </c>
    </row>
    <row r="1640" spans="59:74" x14ac:dyDescent="0.25">
      <c r="BG1640" s="84">
        <v>1528</v>
      </c>
      <c r="BH1640" s="269" t="s">
        <v>211</v>
      </c>
      <c r="BI1640" s="268" t="s">
        <v>5795</v>
      </c>
      <c r="BJ1640" s="257" t="s">
        <v>1</v>
      </c>
      <c r="BK1640" s="269" t="s">
        <v>169</v>
      </c>
      <c r="BL1640" s="269" t="s">
        <v>130</v>
      </c>
      <c r="BM1640" s="270" t="s">
        <v>6777</v>
      </c>
      <c r="BN1640" s="269" t="s">
        <v>6778</v>
      </c>
      <c r="BO1640" s="269" t="s">
        <v>6779</v>
      </c>
      <c r="BP1640" s="269" t="s">
        <v>932</v>
      </c>
      <c r="BQ1640" s="269" t="s">
        <v>721</v>
      </c>
      <c r="BR1640" s="269" t="s">
        <v>933</v>
      </c>
      <c r="BS1640" s="269" t="s">
        <v>934</v>
      </c>
      <c r="BT1640" s="269" t="s">
        <v>932</v>
      </c>
      <c r="BU1640" s="269" t="s">
        <v>1733</v>
      </c>
      <c r="BV1640" s="269" t="s">
        <v>1734</v>
      </c>
    </row>
    <row r="1641" spans="59:74" x14ac:dyDescent="0.25">
      <c r="BG1641" s="84">
        <v>1529</v>
      </c>
      <c r="BH1641" s="269" t="s">
        <v>211</v>
      </c>
      <c r="BI1641" s="268" t="s">
        <v>5795</v>
      </c>
      <c r="BJ1641" s="257" t="s">
        <v>1</v>
      </c>
      <c r="BK1641" s="269" t="s">
        <v>169</v>
      </c>
      <c r="BL1641" s="269" t="s">
        <v>130</v>
      </c>
      <c r="BM1641" s="270" t="s">
        <v>6780</v>
      </c>
      <c r="BN1641" s="269" t="s">
        <v>6781</v>
      </c>
      <c r="BO1641" s="269" t="s">
        <v>6782</v>
      </c>
      <c r="BP1641" s="269" t="s">
        <v>932</v>
      </c>
      <c r="BQ1641" s="269" t="s">
        <v>721</v>
      </c>
      <c r="BR1641" s="269" t="s">
        <v>933</v>
      </c>
      <c r="BS1641" s="269" t="s">
        <v>934</v>
      </c>
      <c r="BT1641" s="269" t="s">
        <v>932</v>
      </c>
      <c r="BU1641" s="269" t="s">
        <v>1733</v>
      </c>
      <c r="BV1641" s="269" t="s">
        <v>1734</v>
      </c>
    </row>
    <row r="1642" spans="59:74" x14ac:dyDescent="0.25">
      <c r="BG1642" s="84">
        <v>1530</v>
      </c>
      <c r="BH1642" s="269" t="s">
        <v>211</v>
      </c>
      <c r="BI1642" s="268" t="s">
        <v>5795</v>
      </c>
      <c r="BJ1642" s="257" t="s">
        <v>1</v>
      </c>
      <c r="BK1642" s="269" t="s">
        <v>169</v>
      </c>
      <c r="BL1642" s="269" t="s">
        <v>130</v>
      </c>
      <c r="BM1642" s="270" t="s">
        <v>6783</v>
      </c>
      <c r="BN1642" s="269" t="s">
        <v>6784</v>
      </c>
      <c r="BO1642" s="269" t="s">
        <v>6785</v>
      </c>
      <c r="BP1642" s="269" t="s">
        <v>932</v>
      </c>
      <c r="BQ1642" s="269" t="s">
        <v>721</v>
      </c>
      <c r="BR1642" s="269" t="s">
        <v>933</v>
      </c>
      <c r="BS1642" s="269" t="s">
        <v>934</v>
      </c>
      <c r="BT1642" s="269" t="s">
        <v>932</v>
      </c>
      <c r="BU1642" s="269" t="s">
        <v>1733</v>
      </c>
      <c r="BV1642" s="269" t="s">
        <v>1734</v>
      </c>
    </row>
    <row r="1643" spans="59:74" x14ac:dyDescent="0.25">
      <c r="BG1643" s="84">
        <v>1531</v>
      </c>
      <c r="BH1643" s="269" t="s">
        <v>211</v>
      </c>
      <c r="BI1643" s="268" t="s">
        <v>5795</v>
      </c>
      <c r="BJ1643" s="257" t="s">
        <v>4</v>
      </c>
      <c r="BK1643" s="269" t="s">
        <v>169</v>
      </c>
      <c r="BL1643" s="269" t="s">
        <v>130</v>
      </c>
      <c r="BM1643" s="270" t="s">
        <v>6786</v>
      </c>
      <c r="BN1643" s="269" t="s">
        <v>6787</v>
      </c>
      <c r="BO1643" s="269" t="s">
        <v>6788</v>
      </c>
      <c r="BP1643" s="269" t="s">
        <v>932</v>
      </c>
      <c r="BQ1643" s="269" t="s">
        <v>721</v>
      </c>
      <c r="BR1643" s="269" t="s">
        <v>933</v>
      </c>
      <c r="BS1643" s="269" t="s">
        <v>934</v>
      </c>
      <c r="BT1643" s="269" t="s">
        <v>932</v>
      </c>
      <c r="BU1643" s="269" t="s">
        <v>1733</v>
      </c>
      <c r="BV1643" s="269" t="s">
        <v>1734</v>
      </c>
    </row>
    <row r="1644" spans="59:74" x14ac:dyDescent="0.25">
      <c r="BG1644" s="84">
        <v>1532</v>
      </c>
      <c r="BH1644" s="269" t="s">
        <v>211</v>
      </c>
      <c r="BI1644" s="268" t="s">
        <v>5795</v>
      </c>
      <c r="BJ1644" s="257" t="s">
        <v>4</v>
      </c>
      <c r="BK1644" s="269" t="s">
        <v>169</v>
      </c>
      <c r="BL1644" s="269" t="s">
        <v>130</v>
      </c>
      <c r="BM1644" s="270" t="s">
        <v>6789</v>
      </c>
      <c r="BN1644" s="269" t="s">
        <v>6790</v>
      </c>
      <c r="BO1644" s="269" t="s">
        <v>6791</v>
      </c>
      <c r="BP1644" s="269" t="s">
        <v>932</v>
      </c>
      <c r="BQ1644" s="269" t="s">
        <v>721</v>
      </c>
      <c r="BR1644" s="269" t="s">
        <v>933</v>
      </c>
      <c r="BS1644" s="269" t="s">
        <v>934</v>
      </c>
      <c r="BT1644" s="269" t="s">
        <v>932</v>
      </c>
      <c r="BU1644" s="269" t="s">
        <v>1733</v>
      </c>
      <c r="BV1644" s="269" t="s">
        <v>1734</v>
      </c>
    </row>
    <row r="1645" spans="59:74" x14ac:dyDescent="0.25">
      <c r="BG1645" s="84">
        <v>1533</v>
      </c>
      <c r="BH1645" s="269" t="s">
        <v>211</v>
      </c>
      <c r="BI1645" s="268" t="s">
        <v>5795</v>
      </c>
      <c r="BJ1645" s="257" t="s">
        <v>4</v>
      </c>
      <c r="BK1645" s="269" t="s">
        <v>169</v>
      </c>
      <c r="BL1645" s="269" t="s">
        <v>130</v>
      </c>
      <c r="BM1645" s="270" t="s">
        <v>6792</v>
      </c>
      <c r="BN1645" s="269" t="s">
        <v>6793</v>
      </c>
      <c r="BO1645" s="269" t="s">
        <v>6794</v>
      </c>
      <c r="BP1645" s="269" t="s">
        <v>932</v>
      </c>
      <c r="BQ1645" s="269" t="s">
        <v>721</v>
      </c>
      <c r="BR1645" s="269" t="s">
        <v>933</v>
      </c>
      <c r="BS1645" s="269" t="s">
        <v>934</v>
      </c>
      <c r="BT1645" s="269" t="s">
        <v>932</v>
      </c>
      <c r="BU1645" s="269" t="s">
        <v>1733</v>
      </c>
      <c r="BV1645" s="269" t="s">
        <v>1734</v>
      </c>
    </row>
    <row r="1646" spans="59:74" x14ac:dyDescent="0.25">
      <c r="BG1646" s="84">
        <v>1534</v>
      </c>
      <c r="BH1646" s="269" t="s">
        <v>211</v>
      </c>
      <c r="BI1646" s="268" t="s">
        <v>5795</v>
      </c>
      <c r="BJ1646" s="257" t="s">
        <v>4</v>
      </c>
      <c r="BK1646" s="269" t="s">
        <v>169</v>
      </c>
      <c r="BL1646" s="269" t="s">
        <v>130</v>
      </c>
      <c r="BM1646" s="270" t="s">
        <v>6795</v>
      </c>
      <c r="BN1646" s="269" t="s">
        <v>6796</v>
      </c>
      <c r="BO1646" s="269" t="s">
        <v>6797</v>
      </c>
      <c r="BP1646" s="269" t="s">
        <v>932</v>
      </c>
      <c r="BQ1646" s="269" t="s">
        <v>721</v>
      </c>
      <c r="BR1646" s="269" t="s">
        <v>933</v>
      </c>
      <c r="BS1646" s="269" t="s">
        <v>934</v>
      </c>
      <c r="BT1646" s="269" t="s">
        <v>932</v>
      </c>
      <c r="BU1646" s="269" t="s">
        <v>1733</v>
      </c>
      <c r="BV1646" s="269" t="s">
        <v>1734</v>
      </c>
    </row>
    <row r="1647" spans="59:74" x14ac:dyDescent="0.25">
      <c r="BG1647" s="84">
        <v>1535</v>
      </c>
      <c r="BH1647" s="269" t="s">
        <v>211</v>
      </c>
      <c r="BI1647" s="268" t="s">
        <v>5795</v>
      </c>
      <c r="BJ1647" s="257" t="s">
        <v>4</v>
      </c>
      <c r="BK1647" s="269" t="s">
        <v>169</v>
      </c>
      <c r="BL1647" s="269" t="s">
        <v>130</v>
      </c>
      <c r="BM1647" s="270" t="s">
        <v>6798</v>
      </c>
      <c r="BN1647" s="269" t="s">
        <v>6799</v>
      </c>
      <c r="BO1647" s="269" t="s">
        <v>6800</v>
      </c>
      <c r="BP1647" s="269" t="s">
        <v>932</v>
      </c>
      <c r="BQ1647" s="269" t="s">
        <v>721</v>
      </c>
      <c r="BR1647" s="269" t="s">
        <v>933</v>
      </c>
      <c r="BS1647" s="269" t="s">
        <v>934</v>
      </c>
      <c r="BT1647" s="269" t="s">
        <v>932</v>
      </c>
      <c r="BU1647" s="269" t="s">
        <v>1733</v>
      </c>
      <c r="BV1647" s="269" t="s">
        <v>1734</v>
      </c>
    </row>
    <row r="1648" spans="59:74" x14ac:dyDescent="0.25">
      <c r="BG1648" s="84">
        <v>1536</v>
      </c>
      <c r="BH1648" s="269" t="s">
        <v>211</v>
      </c>
      <c r="BI1648" s="268" t="s">
        <v>5795</v>
      </c>
      <c r="BJ1648" s="257" t="s">
        <v>4</v>
      </c>
      <c r="BK1648" s="269" t="s">
        <v>169</v>
      </c>
      <c r="BL1648" s="269" t="s">
        <v>130</v>
      </c>
      <c r="BM1648" s="270" t="s">
        <v>6801</v>
      </c>
      <c r="BN1648" s="269" t="s">
        <v>6802</v>
      </c>
      <c r="BO1648" s="269" t="s">
        <v>6803</v>
      </c>
      <c r="BP1648" s="269" t="s">
        <v>932</v>
      </c>
      <c r="BQ1648" s="269" t="s">
        <v>721</v>
      </c>
      <c r="BR1648" s="269" t="s">
        <v>933</v>
      </c>
      <c r="BS1648" s="269" t="s">
        <v>934</v>
      </c>
      <c r="BT1648" s="269" t="s">
        <v>932</v>
      </c>
      <c r="BU1648" s="269" t="s">
        <v>1733</v>
      </c>
      <c r="BV1648" s="269" t="s">
        <v>1734</v>
      </c>
    </row>
    <row r="1649" spans="59:74" x14ac:dyDescent="0.25">
      <c r="BG1649" s="84">
        <v>1537</v>
      </c>
      <c r="BH1649" s="269" t="s">
        <v>211</v>
      </c>
      <c r="BI1649" s="268" t="s">
        <v>5795</v>
      </c>
      <c r="BJ1649" s="257" t="s">
        <v>4</v>
      </c>
      <c r="BK1649" s="269" t="s">
        <v>169</v>
      </c>
      <c r="BL1649" s="269" t="s">
        <v>130</v>
      </c>
      <c r="BM1649" s="270" t="s">
        <v>6804</v>
      </c>
      <c r="BN1649" s="269" t="s">
        <v>6805</v>
      </c>
      <c r="BO1649" s="269" t="s">
        <v>6806</v>
      </c>
      <c r="BP1649" s="269" t="s">
        <v>932</v>
      </c>
      <c r="BQ1649" s="269" t="s">
        <v>721</v>
      </c>
      <c r="BR1649" s="269" t="s">
        <v>933</v>
      </c>
      <c r="BS1649" s="269" t="s">
        <v>934</v>
      </c>
      <c r="BT1649" s="269" t="s">
        <v>932</v>
      </c>
      <c r="BU1649" s="269" t="s">
        <v>1733</v>
      </c>
      <c r="BV1649" s="269" t="s">
        <v>1734</v>
      </c>
    </row>
    <row r="1650" spans="59:74" x14ac:dyDescent="0.25">
      <c r="BG1650" s="84">
        <v>1538</v>
      </c>
      <c r="BH1650" s="269" t="s">
        <v>211</v>
      </c>
      <c r="BI1650" s="268" t="s">
        <v>5795</v>
      </c>
      <c r="BJ1650" s="257" t="s">
        <v>4</v>
      </c>
      <c r="BK1650" s="269" t="s">
        <v>169</v>
      </c>
      <c r="BL1650" s="269" t="s">
        <v>130</v>
      </c>
      <c r="BM1650" s="270" t="s">
        <v>6807</v>
      </c>
      <c r="BN1650" s="269" t="s">
        <v>6808</v>
      </c>
      <c r="BO1650" s="269" t="s">
        <v>6809</v>
      </c>
      <c r="BP1650" s="269" t="s">
        <v>932</v>
      </c>
      <c r="BQ1650" s="269" t="s">
        <v>721</v>
      </c>
      <c r="BR1650" s="269" t="s">
        <v>933</v>
      </c>
      <c r="BS1650" s="269" t="s">
        <v>934</v>
      </c>
      <c r="BT1650" s="269" t="s">
        <v>932</v>
      </c>
      <c r="BU1650" s="269" t="s">
        <v>1733</v>
      </c>
      <c r="BV1650" s="269" t="s">
        <v>1734</v>
      </c>
    </row>
    <row r="1651" spans="59:74" x14ac:dyDescent="0.25">
      <c r="BG1651" s="84">
        <v>1539</v>
      </c>
      <c r="BH1651" s="269" t="s">
        <v>211</v>
      </c>
      <c r="BI1651" s="268" t="s">
        <v>5795</v>
      </c>
      <c r="BJ1651" s="257" t="s">
        <v>4</v>
      </c>
      <c r="BK1651" s="269" t="s">
        <v>169</v>
      </c>
      <c r="BL1651" s="269" t="s">
        <v>130</v>
      </c>
      <c r="BM1651" s="270" t="s">
        <v>6810</v>
      </c>
      <c r="BN1651" s="269" t="s">
        <v>6811</v>
      </c>
      <c r="BO1651" s="269" t="s">
        <v>6812</v>
      </c>
      <c r="BP1651" s="269" t="s">
        <v>932</v>
      </c>
      <c r="BQ1651" s="269" t="s">
        <v>721</v>
      </c>
      <c r="BR1651" s="269" t="s">
        <v>933</v>
      </c>
      <c r="BS1651" s="269" t="s">
        <v>934</v>
      </c>
      <c r="BT1651" s="269" t="s">
        <v>932</v>
      </c>
      <c r="BU1651" s="269" t="s">
        <v>1733</v>
      </c>
      <c r="BV1651" s="269" t="s">
        <v>1734</v>
      </c>
    </row>
    <row r="1652" spans="59:74" x14ac:dyDescent="0.25">
      <c r="BG1652" s="84">
        <v>1540</v>
      </c>
      <c r="BH1652" s="269" t="s">
        <v>211</v>
      </c>
      <c r="BI1652" s="268" t="s">
        <v>5795</v>
      </c>
      <c r="BJ1652" s="257" t="s">
        <v>4</v>
      </c>
      <c r="BK1652" s="269" t="s">
        <v>169</v>
      </c>
      <c r="BL1652" s="269" t="s">
        <v>130</v>
      </c>
      <c r="BM1652" s="270" t="s">
        <v>6813</v>
      </c>
      <c r="BN1652" s="269" t="s">
        <v>6814</v>
      </c>
      <c r="BO1652" s="269" t="s">
        <v>6815</v>
      </c>
      <c r="BP1652" s="269" t="s">
        <v>932</v>
      </c>
      <c r="BQ1652" s="269" t="s">
        <v>721</v>
      </c>
      <c r="BR1652" s="269" t="s">
        <v>933</v>
      </c>
      <c r="BS1652" s="269" t="s">
        <v>934</v>
      </c>
      <c r="BT1652" s="269" t="s">
        <v>932</v>
      </c>
      <c r="BU1652" s="269" t="s">
        <v>1733</v>
      </c>
      <c r="BV1652" s="269" t="s">
        <v>1734</v>
      </c>
    </row>
    <row r="1653" spans="59:74" x14ac:dyDescent="0.25">
      <c r="BG1653" s="84">
        <v>1541</v>
      </c>
      <c r="BH1653" s="269" t="s">
        <v>211</v>
      </c>
      <c r="BI1653" s="268" t="s">
        <v>5795</v>
      </c>
      <c r="BJ1653" s="257" t="s">
        <v>1</v>
      </c>
      <c r="BK1653" s="269" t="s">
        <v>175</v>
      </c>
      <c r="BL1653" s="269" t="s">
        <v>102</v>
      </c>
      <c r="BM1653" s="270" t="s">
        <v>6816</v>
      </c>
      <c r="BN1653" s="269" t="s">
        <v>6817</v>
      </c>
      <c r="BO1653" s="269" t="s">
        <v>6818</v>
      </c>
      <c r="BP1653" s="269" t="s">
        <v>935</v>
      </c>
      <c r="BQ1653" s="269" t="s">
        <v>727</v>
      </c>
      <c r="BR1653" s="269" t="s">
        <v>936</v>
      </c>
      <c r="BS1653" s="269" t="s">
        <v>937</v>
      </c>
      <c r="BT1653" s="269" t="s">
        <v>935</v>
      </c>
      <c r="BU1653" s="269" t="s">
        <v>1735</v>
      </c>
      <c r="BV1653" s="269" t="s">
        <v>1736</v>
      </c>
    </row>
    <row r="1654" spans="59:74" x14ac:dyDescent="0.25">
      <c r="BG1654" s="84">
        <v>1542</v>
      </c>
      <c r="BH1654" s="269" t="s">
        <v>211</v>
      </c>
      <c r="BI1654" s="268" t="s">
        <v>5795</v>
      </c>
      <c r="BJ1654" s="257" t="s">
        <v>1</v>
      </c>
      <c r="BK1654" s="269" t="s">
        <v>175</v>
      </c>
      <c r="BL1654" s="269" t="s">
        <v>102</v>
      </c>
      <c r="BM1654" s="270" t="s">
        <v>6819</v>
      </c>
      <c r="BN1654" s="269" t="s">
        <v>6820</v>
      </c>
      <c r="BO1654" s="269" t="s">
        <v>6821</v>
      </c>
      <c r="BP1654" s="269" t="s">
        <v>935</v>
      </c>
      <c r="BQ1654" s="269" t="s">
        <v>727</v>
      </c>
      <c r="BR1654" s="269" t="s">
        <v>936</v>
      </c>
      <c r="BS1654" s="269" t="s">
        <v>937</v>
      </c>
      <c r="BT1654" s="269" t="s">
        <v>935</v>
      </c>
      <c r="BU1654" s="269" t="s">
        <v>1735</v>
      </c>
      <c r="BV1654" s="269" t="s">
        <v>1736</v>
      </c>
    </row>
    <row r="1655" spans="59:74" x14ac:dyDescent="0.25">
      <c r="BG1655" s="84">
        <v>1543</v>
      </c>
      <c r="BH1655" s="269" t="s">
        <v>211</v>
      </c>
      <c r="BI1655" s="268" t="s">
        <v>5795</v>
      </c>
      <c r="BJ1655" s="257" t="s">
        <v>1</v>
      </c>
      <c r="BK1655" s="269" t="s">
        <v>175</v>
      </c>
      <c r="BL1655" s="269" t="s">
        <v>102</v>
      </c>
      <c r="BM1655" s="270" t="s">
        <v>6822</v>
      </c>
      <c r="BN1655" s="269" t="s">
        <v>6823</v>
      </c>
      <c r="BO1655" s="269" t="s">
        <v>6824</v>
      </c>
      <c r="BP1655" s="269" t="s">
        <v>935</v>
      </c>
      <c r="BQ1655" s="269" t="s">
        <v>727</v>
      </c>
      <c r="BR1655" s="269" t="s">
        <v>936</v>
      </c>
      <c r="BS1655" s="269" t="s">
        <v>937</v>
      </c>
      <c r="BT1655" s="269" t="s">
        <v>935</v>
      </c>
      <c r="BU1655" s="269" t="s">
        <v>1735</v>
      </c>
      <c r="BV1655" s="269" t="s">
        <v>1736</v>
      </c>
    </row>
    <row r="1656" spans="59:74" x14ac:dyDescent="0.25">
      <c r="BG1656" s="84">
        <v>1544</v>
      </c>
      <c r="BH1656" s="269" t="s">
        <v>211</v>
      </c>
      <c r="BI1656" s="268" t="s">
        <v>5795</v>
      </c>
      <c r="BJ1656" s="257" t="s">
        <v>1</v>
      </c>
      <c r="BK1656" s="269" t="s">
        <v>175</v>
      </c>
      <c r="BL1656" s="269" t="s">
        <v>102</v>
      </c>
      <c r="BM1656" s="270" t="s">
        <v>6825</v>
      </c>
      <c r="BN1656" s="269" t="s">
        <v>6826</v>
      </c>
      <c r="BO1656" s="269" t="s">
        <v>6827</v>
      </c>
      <c r="BP1656" s="269" t="s">
        <v>935</v>
      </c>
      <c r="BQ1656" s="269" t="s">
        <v>727</v>
      </c>
      <c r="BR1656" s="269" t="s">
        <v>936</v>
      </c>
      <c r="BS1656" s="269" t="s">
        <v>937</v>
      </c>
      <c r="BT1656" s="269" t="s">
        <v>935</v>
      </c>
      <c r="BU1656" s="269" t="s">
        <v>1735</v>
      </c>
      <c r="BV1656" s="269" t="s">
        <v>1736</v>
      </c>
    </row>
    <row r="1657" spans="59:74" x14ac:dyDescent="0.25">
      <c r="BG1657" s="84">
        <v>1545</v>
      </c>
      <c r="BH1657" s="269" t="s">
        <v>211</v>
      </c>
      <c r="BI1657" s="268" t="s">
        <v>5795</v>
      </c>
      <c r="BJ1657" s="257" t="s">
        <v>1</v>
      </c>
      <c r="BK1657" s="269" t="s">
        <v>175</v>
      </c>
      <c r="BL1657" s="269" t="s">
        <v>102</v>
      </c>
      <c r="BM1657" s="270" t="s">
        <v>6828</v>
      </c>
      <c r="BN1657" s="269" t="s">
        <v>6829</v>
      </c>
      <c r="BO1657" s="269" t="s">
        <v>6830</v>
      </c>
      <c r="BP1657" s="269" t="s">
        <v>935</v>
      </c>
      <c r="BQ1657" s="269" t="s">
        <v>727</v>
      </c>
      <c r="BR1657" s="269" t="s">
        <v>936</v>
      </c>
      <c r="BS1657" s="269" t="s">
        <v>937</v>
      </c>
      <c r="BT1657" s="269" t="s">
        <v>935</v>
      </c>
      <c r="BU1657" s="269" t="s">
        <v>1735</v>
      </c>
      <c r="BV1657" s="269" t="s">
        <v>1736</v>
      </c>
    </row>
    <row r="1658" spans="59:74" x14ac:dyDescent="0.25">
      <c r="BG1658" s="84">
        <v>1546</v>
      </c>
      <c r="BH1658" s="269" t="s">
        <v>211</v>
      </c>
      <c r="BI1658" s="268" t="s">
        <v>5795</v>
      </c>
      <c r="BJ1658" s="257" t="s">
        <v>1</v>
      </c>
      <c r="BK1658" s="269" t="s">
        <v>175</v>
      </c>
      <c r="BL1658" s="269" t="s">
        <v>102</v>
      </c>
      <c r="BM1658" s="270" t="s">
        <v>6831</v>
      </c>
      <c r="BN1658" s="269" t="s">
        <v>6832</v>
      </c>
      <c r="BO1658" s="269" t="s">
        <v>6833</v>
      </c>
      <c r="BP1658" s="269" t="s">
        <v>935</v>
      </c>
      <c r="BQ1658" s="269" t="s">
        <v>727</v>
      </c>
      <c r="BR1658" s="269" t="s">
        <v>936</v>
      </c>
      <c r="BS1658" s="269" t="s">
        <v>937</v>
      </c>
      <c r="BT1658" s="269" t="s">
        <v>935</v>
      </c>
      <c r="BU1658" s="269" t="s">
        <v>1735</v>
      </c>
      <c r="BV1658" s="269" t="s">
        <v>1736</v>
      </c>
    </row>
    <row r="1659" spans="59:74" x14ac:dyDescent="0.25">
      <c r="BG1659" s="84">
        <v>1547</v>
      </c>
      <c r="BH1659" s="269" t="s">
        <v>211</v>
      </c>
      <c r="BI1659" s="268" t="s">
        <v>5795</v>
      </c>
      <c r="BJ1659" s="257" t="s">
        <v>1</v>
      </c>
      <c r="BK1659" s="269" t="s">
        <v>175</v>
      </c>
      <c r="BL1659" s="269" t="s">
        <v>102</v>
      </c>
      <c r="BM1659" s="270" t="s">
        <v>6834</v>
      </c>
      <c r="BN1659" s="269" t="s">
        <v>6835</v>
      </c>
      <c r="BO1659" s="269" t="s">
        <v>6836</v>
      </c>
      <c r="BP1659" s="269" t="s">
        <v>935</v>
      </c>
      <c r="BQ1659" s="269" t="s">
        <v>727</v>
      </c>
      <c r="BR1659" s="269" t="s">
        <v>936</v>
      </c>
      <c r="BS1659" s="269" t="s">
        <v>937</v>
      </c>
      <c r="BT1659" s="269" t="s">
        <v>935</v>
      </c>
      <c r="BU1659" s="269" t="s">
        <v>1735</v>
      </c>
      <c r="BV1659" s="269" t="s">
        <v>1736</v>
      </c>
    </row>
    <row r="1660" spans="59:74" x14ac:dyDescent="0.25">
      <c r="BG1660" s="84">
        <v>1548</v>
      </c>
      <c r="BH1660" s="269" t="s">
        <v>211</v>
      </c>
      <c r="BI1660" s="268" t="s">
        <v>5795</v>
      </c>
      <c r="BJ1660" s="257" t="s">
        <v>1</v>
      </c>
      <c r="BK1660" s="269" t="s">
        <v>175</v>
      </c>
      <c r="BL1660" s="269" t="s">
        <v>102</v>
      </c>
      <c r="BM1660" s="270" t="s">
        <v>6837</v>
      </c>
      <c r="BN1660" s="269" t="s">
        <v>6838</v>
      </c>
      <c r="BO1660" s="269" t="s">
        <v>6839</v>
      </c>
      <c r="BP1660" s="269" t="s">
        <v>935</v>
      </c>
      <c r="BQ1660" s="269" t="s">
        <v>727</v>
      </c>
      <c r="BR1660" s="269" t="s">
        <v>936</v>
      </c>
      <c r="BS1660" s="269" t="s">
        <v>937</v>
      </c>
      <c r="BT1660" s="269" t="s">
        <v>935</v>
      </c>
      <c r="BU1660" s="269" t="s">
        <v>1735</v>
      </c>
      <c r="BV1660" s="269" t="s">
        <v>1736</v>
      </c>
    </row>
    <row r="1661" spans="59:74" x14ac:dyDescent="0.25">
      <c r="BG1661" s="84">
        <v>1549</v>
      </c>
      <c r="BH1661" s="269" t="s">
        <v>211</v>
      </c>
      <c r="BI1661" s="268" t="s">
        <v>5795</v>
      </c>
      <c r="BJ1661" s="257" t="s">
        <v>1</v>
      </c>
      <c r="BK1661" s="269" t="s">
        <v>175</v>
      </c>
      <c r="BL1661" s="269" t="s">
        <v>102</v>
      </c>
      <c r="BM1661" s="270" t="s">
        <v>6840</v>
      </c>
      <c r="BN1661" s="269" t="s">
        <v>6841</v>
      </c>
      <c r="BO1661" s="269" t="s">
        <v>6842</v>
      </c>
      <c r="BP1661" s="269" t="s">
        <v>935</v>
      </c>
      <c r="BQ1661" s="269" t="s">
        <v>727</v>
      </c>
      <c r="BR1661" s="269" t="s">
        <v>936</v>
      </c>
      <c r="BS1661" s="269" t="s">
        <v>937</v>
      </c>
      <c r="BT1661" s="269" t="s">
        <v>935</v>
      </c>
      <c r="BU1661" s="269" t="s">
        <v>1735</v>
      </c>
      <c r="BV1661" s="269" t="s">
        <v>1736</v>
      </c>
    </row>
    <row r="1662" spans="59:74" x14ac:dyDescent="0.25">
      <c r="BG1662" s="84">
        <v>1550</v>
      </c>
      <c r="BH1662" s="269" t="s">
        <v>211</v>
      </c>
      <c r="BI1662" s="268" t="s">
        <v>5795</v>
      </c>
      <c r="BJ1662" s="257" t="s">
        <v>1</v>
      </c>
      <c r="BK1662" s="269" t="s">
        <v>175</v>
      </c>
      <c r="BL1662" s="269" t="s">
        <v>102</v>
      </c>
      <c r="BM1662" s="270" t="s">
        <v>6843</v>
      </c>
      <c r="BN1662" s="269" t="s">
        <v>6844</v>
      </c>
      <c r="BO1662" s="269" t="s">
        <v>6845</v>
      </c>
      <c r="BP1662" s="269" t="s">
        <v>935</v>
      </c>
      <c r="BQ1662" s="269" t="s">
        <v>727</v>
      </c>
      <c r="BR1662" s="269" t="s">
        <v>936</v>
      </c>
      <c r="BS1662" s="269" t="s">
        <v>937</v>
      </c>
      <c r="BT1662" s="269" t="s">
        <v>935</v>
      </c>
      <c r="BU1662" s="269" t="s">
        <v>1735</v>
      </c>
      <c r="BV1662" s="269" t="s">
        <v>1736</v>
      </c>
    </row>
    <row r="1663" spans="59:74" x14ac:dyDescent="0.25">
      <c r="BG1663" s="84">
        <v>1551</v>
      </c>
      <c r="BH1663" s="269" t="s">
        <v>211</v>
      </c>
      <c r="BI1663" s="268" t="s">
        <v>5795</v>
      </c>
      <c r="BJ1663" s="257" t="s">
        <v>4</v>
      </c>
      <c r="BK1663" s="269" t="s">
        <v>175</v>
      </c>
      <c r="BL1663" s="269" t="s">
        <v>102</v>
      </c>
      <c r="BM1663" s="270" t="s">
        <v>6846</v>
      </c>
      <c r="BN1663" s="269" t="s">
        <v>6847</v>
      </c>
      <c r="BO1663" s="269" t="s">
        <v>6848</v>
      </c>
      <c r="BP1663" s="269" t="s">
        <v>935</v>
      </c>
      <c r="BQ1663" s="269" t="s">
        <v>727</v>
      </c>
      <c r="BR1663" s="269" t="s">
        <v>936</v>
      </c>
      <c r="BS1663" s="269" t="s">
        <v>937</v>
      </c>
      <c r="BT1663" s="269" t="s">
        <v>935</v>
      </c>
      <c r="BU1663" s="269" t="s">
        <v>1735</v>
      </c>
      <c r="BV1663" s="269" t="s">
        <v>1736</v>
      </c>
    </row>
    <row r="1664" spans="59:74" x14ac:dyDescent="0.25">
      <c r="BG1664" s="84">
        <v>1552</v>
      </c>
      <c r="BH1664" s="269" t="s">
        <v>211</v>
      </c>
      <c r="BI1664" s="268" t="s">
        <v>5795</v>
      </c>
      <c r="BJ1664" s="257" t="s">
        <v>4</v>
      </c>
      <c r="BK1664" s="269" t="s">
        <v>175</v>
      </c>
      <c r="BL1664" s="269" t="s">
        <v>102</v>
      </c>
      <c r="BM1664" s="270" t="s">
        <v>6849</v>
      </c>
      <c r="BN1664" s="269" t="s">
        <v>6850</v>
      </c>
      <c r="BO1664" s="269" t="s">
        <v>6851</v>
      </c>
      <c r="BP1664" s="269" t="s">
        <v>935</v>
      </c>
      <c r="BQ1664" s="269" t="s">
        <v>727</v>
      </c>
      <c r="BR1664" s="269" t="s">
        <v>936</v>
      </c>
      <c r="BS1664" s="269" t="s">
        <v>937</v>
      </c>
      <c r="BT1664" s="269" t="s">
        <v>935</v>
      </c>
      <c r="BU1664" s="269" t="s">
        <v>1735</v>
      </c>
      <c r="BV1664" s="269" t="s">
        <v>1736</v>
      </c>
    </row>
    <row r="1665" spans="59:74" x14ac:dyDescent="0.25">
      <c r="BG1665" s="84">
        <v>1553</v>
      </c>
      <c r="BH1665" s="269" t="s">
        <v>211</v>
      </c>
      <c r="BI1665" s="268" t="s">
        <v>5795</v>
      </c>
      <c r="BJ1665" s="257" t="s">
        <v>4</v>
      </c>
      <c r="BK1665" s="269" t="s">
        <v>175</v>
      </c>
      <c r="BL1665" s="269" t="s">
        <v>102</v>
      </c>
      <c r="BM1665" s="270" t="s">
        <v>6852</v>
      </c>
      <c r="BN1665" s="269" t="s">
        <v>6853</v>
      </c>
      <c r="BO1665" s="269" t="s">
        <v>6854</v>
      </c>
      <c r="BP1665" s="269" t="s">
        <v>935</v>
      </c>
      <c r="BQ1665" s="269" t="s">
        <v>727</v>
      </c>
      <c r="BR1665" s="269" t="s">
        <v>936</v>
      </c>
      <c r="BS1665" s="269" t="s">
        <v>937</v>
      </c>
      <c r="BT1665" s="269" t="s">
        <v>935</v>
      </c>
      <c r="BU1665" s="269" t="s">
        <v>1735</v>
      </c>
      <c r="BV1665" s="269" t="s">
        <v>1736</v>
      </c>
    </row>
    <row r="1666" spans="59:74" x14ac:dyDescent="0.25">
      <c r="BG1666" s="84">
        <v>1554</v>
      </c>
      <c r="BH1666" s="269" t="s">
        <v>211</v>
      </c>
      <c r="BI1666" s="268" t="s">
        <v>5795</v>
      </c>
      <c r="BJ1666" s="257" t="s">
        <v>4</v>
      </c>
      <c r="BK1666" s="269" t="s">
        <v>175</v>
      </c>
      <c r="BL1666" s="269" t="s">
        <v>102</v>
      </c>
      <c r="BM1666" s="270" t="s">
        <v>6855</v>
      </c>
      <c r="BN1666" s="269" t="s">
        <v>6856</v>
      </c>
      <c r="BO1666" s="269" t="s">
        <v>6857</v>
      </c>
      <c r="BP1666" s="269" t="s">
        <v>935</v>
      </c>
      <c r="BQ1666" s="269" t="s">
        <v>727</v>
      </c>
      <c r="BR1666" s="269" t="s">
        <v>936</v>
      </c>
      <c r="BS1666" s="269" t="s">
        <v>937</v>
      </c>
      <c r="BT1666" s="269" t="s">
        <v>935</v>
      </c>
      <c r="BU1666" s="269" t="s">
        <v>1735</v>
      </c>
      <c r="BV1666" s="269" t="s">
        <v>1736</v>
      </c>
    </row>
    <row r="1667" spans="59:74" x14ac:dyDescent="0.25">
      <c r="BG1667" s="84">
        <v>1555</v>
      </c>
      <c r="BH1667" s="269" t="s">
        <v>211</v>
      </c>
      <c r="BI1667" s="268" t="s">
        <v>5795</v>
      </c>
      <c r="BJ1667" s="257" t="s">
        <v>4</v>
      </c>
      <c r="BK1667" s="269" t="s">
        <v>175</v>
      </c>
      <c r="BL1667" s="269" t="s">
        <v>102</v>
      </c>
      <c r="BM1667" s="270" t="s">
        <v>6858</v>
      </c>
      <c r="BN1667" s="269" t="s">
        <v>6859</v>
      </c>
      <c r="BO1667" s="269" t="s">
        <v>6860</v>
      </c>
      <c r="BP1667" s="269" t="s">
        <v>935</v>
      </c>
      <c r="BQ1667" s="269" t="s">
        <v>727</v>
      </c>
      <c r="BR1667" s="269" t="s">
        <v>936</v>
      </c>
      <c r="BS1667" s="269" t="s">
        <v>937</v>
      </c>
      <c r="BT1667" s="269" t="s">
        <v>935</v>
      </c>
      <c r="BU1667" s="269" t="s">
        <v>1735</v>
      </c>
      <c r="BV1667" s="269" t="s">
        <v>1736</v>
      </c>
    </row>
    <row r="1668" spans="59:74" x14ac:dyDescent="0.25">
      <c r="BG1668" s="84">
        <v>1556</v>
      </c>
      <c r="BH1668" s="269" t="s">
        <v>211</v>
      </c>
      <c r="BI1668" s="268" t="s">
        <v>5795</v>
      </c>
      <c r="BJ1668" s="257" t="s">
        <v>4</v>
      </c>
      <c r="BK1668" s="269" t="s">
        <v>175</v>
      </c>
      <c r="BL1668" s="269" t="s">
        <v>102</v>
      </c>
      <c r="BM1668" s="270" t="s">
        <v>6861</v>
      </c>
      <c r="BN1668" s="269" t="s">
        <v>6862</v>
      </c>
      <c r="BO1668" s="269" t="s">
        <v>6863</v>
      </c>
      <c r="BP1668" s="269" t="s">
        <v>935</v>
      </c>
      <c r="BQ1668" s="269" t="s">
        <v>727</v>
      </c>
      <c r="BR1668" s="269" t="s">
        <v>936</v>
      </c>
      <c r="BS1668" s="269" t="s">
        <v>937</v>
      </c>
      <c r="BT1668" s="269" t="s">
        <v>935</v>
      </c>
      <c r="BU1668" s="269" t="s">
        <v>1735</v>
      </c>
      <c r="BV1668" s="269" t="s">
        <v>1736</v>
      </c>
    </row>
    <row r="1669" spans="59:74" x14ac:dyDescent="0.25">
      <c r="BG1669" s="84">
        <v>1557</v>
      </c>
      <c r="BH1669" s="269" t="s">
        <v>211</v>
      </c>
      <c r="BI1669" s="268" t="s">
        <v>5795</v>
      </c>
      <c r="BJ1669" s="257" t="s">
        <v>4</v>
      </c>
      <c r="BK1669" s="269" t="s">
        <v>175</v>
      </c>
      <c r="BL1669" s="269" t="s">
        <v>102</v>
      </c>
      <c r="BM1669" s="270" t="s">
        <v>6864</v>
      </c>
      <c r="BN1669" s="269" t="s">
        <v>6865</v>
      </c>
      <c r="BO1669" s="269" t="s">
        <v>6866</v>
      </c>
      <c r="BP1669" s="269" t="s">
        <v>935</v>
      </c>
      <c r="BQ1669" s="269" t="s">
        <v>727</v>
      </c>
      <c r="BR1669" s="269" t="s">
        <v>936</v>
      </c>
      <c r="BS1669" s="269" t="s">
        <v>937</v>
      </c>
      <c r="BT1669" s="269" t="s">
        <v>935</v>
      </c>
      <c r="BU1669" s="269" t="s">
        <v>1735</v>
      </c>
      <c r="BV1669" s="269" t="s">
        <v>1736</v>
      </c>
    </row>
    <row r="1670" spans="59:74" x14ac:dyDescent="0.25">
      <c r="BG1670" s="84">
        <v>1558</v>
      </c>
      <c r="BH1670" s="269" t="s">
        <v>211</v>
      </c>
      <c r="BI1670" s="268" t="s">
        <v>5795</v>
      </c>
      <c r="BJ1670" s="257" t="s">
        <v>4</v>
      </c>
      <c r="BK1670" s="269" t="s">
        <v>175</v>
      </c>
      <c r="BL1670" s="269" t="s">
        <v>102</v>
      </c>
      <c r="BM1670" s="270" t="s">
        <v>6867</v>
      </c>
      <c r="BN1670" s="269" t="s">
        <v>6868</v>
      </c>
      <c r="BO1670" s="269" t="s">
        <v>6869</v>
      </c>
      <c r="BP1670" s="269" t="s">
        <v>935</v>
      </c>
      <c r="BQ1670" s="269" t="s">
        <v>727</v>
      </c>
      <c r="BR1670" s="269" t="s">
        <v>936</v>
      </c>
      <c r="BS1670" s="269" t="s">
        <v>937</v>
      </c>
      <c r="BT1670" s="269" t="s">
        <v>935</v>
      </c>
      <c r="BU1670" s="269" t="s">
        <v>1735</v>
      </c>
      <c r="BV1670" s="269" t="s">
        <v>1736</v>
      </c>
    </row>
    <row r="1671" spans="59:74" x14ac:dyDescent="0.25">
      <c r="BG1671" s="84">
        <v>1559</v>
      </c>
      <c r="BH1671" s="269" t="s">
        <v>211</v>
      </c>
      <c r="BI1671" s="268" t="s">
        <v>5795</v>
      </c>
      <c r="BJ1671" s="257" t="s">
        <v>4</v>
      </c>
      <c r="BK1671" s="269" t="s">
        <v>175</v>
      </c>
      <c r="BL1671" s="269" t="s">
        <v>102</v>
      </c>
      <c r="BM1671" s="270" t="s">
        <v>6870</v>
      </c>
      <c r="BN1671" s="269" t="s">
        <v>6871</v>
      </c>
      <c r="BO1671" s="269" t="s">
        <v>6872</v>
      </c>
      <c r="BP1671" s="269" t="s">
        <v>935</v>
      </c>
      <c r="BQ1671" s="269" t="s">
        <v>727</v>
      </c>
      <c r="BR1671" s="269" t="s">
        <v>936</v>
      </c>
      <c r="BS1671" s="269" t="s">
        <v>937</v>
      </c>
      <c r="BT1671" s="269" t="s">
        <v>935</v>
      </c>
      <c r="BU1671" s="269" t="s">
        <v>1735</v>
      </c>
      <c r="BV1671" s="269" t="s">
        <v>1736</v>
      </c>
    </row>
    <row r="1672" spans="59:74" x14ac:dyDescent="0.25">
      <c r="BG1672" s="84">
        <v>1560</v>
      </c>
      <c r="BH1672" s="269" t="s">
        <v>211</v>
      </c>
      <c r="BI1672" s="268" t="s">
        <v>5795</v>
      </c>
      <c r="BJ1672" s="257" t="s">
        <v>4</v>
      </c>
      <c r="BK1672" s="269" t="s">
        <v>175</v>
      </c>
      <c r="BL1672" s="269" t="s">
        <v>102</v>
      </c>
      <c r="BM1672" s="270" t="s">
        <v>6873</v>
      </c>
      <c r="BN1672" s="269" t="s">
        <v>6874</v>
      </c>
      <c r="BO1672" s="269" t="s">
        <v>6875</v>
      </c>
      <c r="BP1672" s="269" t="s">
        <v>935</v>
      </c>
      <c r="BQ1672" s="269" t="s">
        <v>727</v>
      </c>
      <c r="BR1672" s="269" t="s">
        <v>936</v>
      </c>
      <c r="BS1672" s="269" t="s">
        <v>937</v>
      </c>
      <c r="BT1672" s="269" t="s">
        <v>935</v>
      </c>
      <c r="BU1672" s="269" t="s">
        <v>1735</v>
      </c>
      <c r="BV1672" s="269" t="s">
        <v>1736</v>
      </c>
    </row>
    <row r="1673" spans="59:74" x14ac:dyDescent="0.25">
      <c r="BG1673" s="84">
        <v>1561</v>
      </c>
      <c r="BH1673" s="269" t="s">
        <v>211</v>
      </c>
      <c r="BI1673" s="268" t="s">
        <v>5795</v>
      </c>
      <c r="BJ1673" s="257" t="s">
        <v>1</v>
      </c>
      <c r="BK1673" s="269" t="s">
        <v>213</v>
      </c>
      <c r="BL1673" s="269" t="s">
        <v>102</v>
      </c>
      <c r="BM1673" s="270" t="s">
        <v>6876</v>
      </c>
      <c r="BN1673" s="269" t="s">
        <v>6877</v>
      </c>
      <c r="BO1673" s="269" t="s">
        <v>6878</v>
      </c>
      <c r="BP1673" s="269" t="s">
        <v>938</v>
      </c>
      <c r="BQ1673" s="269" t="s">
        <v>732</v>
      </c>
      <c r="BR1673" s="269" t="s">
        <v>939</v>
      </c>
      <c r="BS1673" s="269" t="s">
        <v>940</v>
      </c>
      <c r="BT1673" s="269" t="s">
        <v>938</v>
      </c>
      <c r="BU1673" s="269" t="s">
        <v>1737</v>
      </c>
      <c r="BV1673" s="269" t="s">
        <v>1738</v>
      </c>
    </row>
    <row r="1674" spans="59:74" x14ac:dyDescent="0.25">
      <c r="BG1674" s="84">
        <v>1562</v>
      </c>
      <c r="BH1674" s="269" t="s">
        <v>211</v>
      </c>
      <c r="BI1674" s="268" t="s">
        <v>5795</v>
      </c>
      <c r="BJ1674" s="257" t="s">
        <v>1</v>
      </c>
      <c r="BK1674" s="269" t="s">
        <v>213</v>
      </c>
      <c r="BL1674" s="269" t="s">
        <v>102</v>
      </c>
      <c r="BM1674" s="270" t="s">
        <v>6879</v>
      </c>
      <c r="BN1674" s="269" t="s">
        <v>6880</v>
      </c>
      <c r="BO1674" s="269" t="s">
        <v>6881</v>
      </c>
      <c r="BP1674" s="269" t="s">
        <v>938</v>
      </c>
      <c r="BQ1674" s="269" t="s">
        <v>732</v>
      </c>
      <c r="BR1674" s="269" t="s">
        <v>939</v>
      </c>
      <c r="BS1674" s="269" t="s">
        <v>940</v>
      </c>
      <c r="BT1674" s="269" t="s">
        <v>938</v>
      </c>
      <c r="BU1674" s="269" t="s">
        <v>1737</v>
      </c>
      <c r="BV1674" s="269" t="s">
        <v>1738</v>
      </c>
    </row>
    <row r="1675" spans="59:74" x14ac:dyDescent="0.25">
      <c r="BG1675" s="84">
        <v>1563</v>
      </c>
      <c r="BH1675" s="269" t="s">
        <v>211</v>
      </c>
      <c r="BI1675" s="268" t="s">
        <v>5795</v>
      </c>
      <c r="BJ1675" s="257" t="s">
        <v>1</v>
      </c>
      <c r="BK1675" s="269" t="s">
        <v>213</v>
      </c>
      <c r="BL1675" s="269" t="s">
        <v>102</v>
      </c>
      <c r="BM1675" s="270" t="s">
        <v>6882</v>
      </c>
      <c r="BN1675" s="269" t="s">
        <v>6883</v>
      </c>
      <c r="BO1675" s="269" t="s">
        <v>6884</v>
      </c>
      <c r="BP1675" s="269" t="s">
        <v>938</v>
      </c>
      <c r="BQ1675" s="269" t="s">
        <v>732</v>
      </c>
      <c r="BR1675" s="269" t="s">
        <v>939</v>
      </c>
      <c r="BS1675" s="269" t="s">
        <v>940</v>
      </c>
      <c r="BT1675" s="269" t="s">
        <v>938</v>
      </c>
      <c r="BU1675" s="269" t="s">
        <v>1737</v>
      </c>
      <c r="BV1675" s="269" t="s">
        <v>1738</v>
      </c>
    </row>
    <row r="1676" spans="59:74" x14ac:dyDescent="0.25">
      <c r="BG1676" s="84">
        <v>1564</v>
      </c>
      <c r="BH1676" s="269" t="s">
        <v>211</v>
      </c>
      <c r="BI1676" s="268" t="s">
        <v>5795</v>
      </c>
      <c r="BJ1676" s="257" t="s">
        <v>1</v>
      </c>
      <c r="BK1676" s="269" t="s">
        <v>213</v>
      </c>
      <c r="BL1676" s="269" t="s">
        <v>102</v>
      </c>
      <c r="BM1676" s="270" t="s">
        <v>6885</v>
      </c>
      <c r="BN1676" s="269" t="s">
        <v>6886</v>
      </c>
      <c r="BO1676" s="269" t="s">
        <v>6887</v>
      </c>
      <c r="BP1676" s="269" t="s">
        <v>938</v>
      </c>
      <c r="BQ1676" s="269" t="s">
        <v>732</v>
      </c>
      <c r="BR1676" s="269" t="s">
        <v>939</v>
      </c>
      <c r="BS1676" s="269" t="s">
        <v>940</v>
      </c>
      <c r="BT1676" s="269" t="s">
        <v>938</v>
      </c>
      <c r="BU1676" s="269" t="s">
        <v>1737</v>
      </c>
      <c r="BV1676" s="269" t="s">
        <v>1738</v>
      </c>
    </row>
    <row r="1677" spans="59:74" x14ac:dyDescent="0.25">
      <c r="BG1677" s="84">
        <v>1565</v>
      </c>
      <c r="BH1677" s="269" t="s">
        <v>211</v>
      </c>
      <c r="BI1677" s="268" t="s">
        <v>5795</v>
      </c>
      <c r="BJ1677" s="257" t="s">
        <v>1</v>
      </c>
      <c r="BK1677" s="269" t="s">
        <v>213</v>
      </c>
      <c r="BL1677" s="269" t="s">
        <v>102</v>
      </c>
      <c r="BM1677" s="270" t="s">
        <v>6888</v>
      </c>
      <c r="BN1677" s="269" t="s">
        <v>6889</v>
      </c>
      <c r="BO1677" s="269" t="s">
        <v>6890</v>
      </c>
      <c r="BP1677" s="269" t="s">
        <v>938</v>
      </c>
      <c r="BQ1677" s="269" t="s">
        <v>732</v>
      </c>
      <c r="BR1677" s="269" t="s">
        <v>939</v>
      </c>
      <c r="BS1677" s="269" t="s">
        <v>940</v>
      </c>
      <c r="BT1677" s="269" t="s">
        <v>938</v>
      </c>
      <c r="BU1677" s="269" t="s">
        <v>1737</v>
      </c>
      <c r="BV1677" s="269" t="s">
        <v>1738</v>
      </c>
    </row>
    <row r="1678" spans="59:74" x14ac:dyDescent="0.25">
      <c r="BG1678" s="84">
        <v>1566</v>
      </c>
      <c r="BH1678" s="269" t="s">
        <v>211</v>
      </c>
      <c r="BI1678" s="268" t="s">
        <v>5795</v>
      </c>
      <c r="BJ1678" s="257" t="s">
        <v>1</v>
      </c>
      <c r="BK1678" s="269" t="s">
        <v>213</v>
      </c>
      <c r="BL1678" s="269" t="s">
        <v>102</v>
      </c>
      <c r="BM1678" s="270" t="s">
        <v>6891</v>
      </c>
      <c r="BN1678" s="269" t="s">
        <v>6892</v>
      </c>
      <c r="BO1678" s="269" t="s">
        <v>6893</v>
      </c>
      <c r="BP1678" s="269" t="s">
        <v>938</v>
      </c>
      <c r="BQ1678" s="269" t="s">
        <v>732</v>
      </c>
      <c r="BR1678" s="269" t="s">
        <v>939</v>
      </c>
      <c r="BS1678" s="269" t="s">
        <v>940</v>
      </c>
      <c r="BT1678" s="269" t="s">
        <v>938</v>
      </c>
      <c r="BU1678" s="269" t="s">
        <v>1737</v>
      </c>
      <c r="BV1678" s="269" t="s">
        <v>1738</v>
      </c>
    </row>
    <row r="1679" spans="59:74" x14ac:dyDescent="0.25">
      <c r="BG1679" s="84">
        <v>1567</v>
      </c>
      <c r="BH1679" s="269" t="s">
        <v>211</v>
      </c>
      <c r="BI1679" s="268" t="s">
        <v>5795</v>
      </c>
      <c r="BJ1679" s="257" t="s">
        <v>1</v>
      </c>
      <c r="BK1679" s="269" t="s">
        <v>213</v>
      </c>
      <c r="BL1679" s="269" t="s">
        <v>102</v>
      </c>
      <c r="BM1679" s="270" t="s">
        <v>6894</v>
      </c>
      <c r="BN1679" s="269" t="s">
        <v>6895</v>
      </c>
      <c r="BO1679" s="269" t="s">
        <v>6896</v>
      </c>
      <c r="BP1679" s="269" t="s">
        <v>938</v>
      </c>
      <c r="BQ1679" s="269" t="s">
        <v>732</v>
      </c>
      <c r="BR1679" s="269" t="s">
        <v>939</v>
      </c>
      <c r="BS1679" s="269" t="s">
        <v>940</v>
      </c>
      <c r="BT1679" s="269" t="s">
        <v>938</v>
      </c>
      <c r="BU1679" s="269" t="s">
        <v>1737</v>
      </c>
      <c r="BV1679" s="269" t="s">
        <v>1738</v>
      </c>
    </row>
    <row r="1680" spans="59:74" x14ac:dyDescent="0.25">
      <c r="BG1680" s="84">
        <v>1568</v>
      </c>
      <c r="BH1680" s="269" t="s">
        <v>211</v>
      </c>
      <c r="BI1680" s="268" t="s">
        <v>5795</v>
      </c>
      <c r="BJ1680" s="257" t="s">
        <v>1</v>
      </c>
      <c r="BK1680" s="269" t="s">
        <v>213</v>
      </c>
      <c r="BL1680" s="269" t="s">
        <v>102</v>
      </c>
      <c r="BM1680" s="270" t="s">
        <v>6897</v>
      </c>
      <c r="BN1680" s="269" t="s">
        <v>6898</v>
      </c>
      <c r="BO1680" s="269" t="s">
        <v>6899</v>
      </c>
      <c r="BP1680" s="269" t="s">
        <v>938</v>
      </c>
      <c r="BQ1680" s="269" t="s">
        <v>732</v>
      </c>
      <c r="BR1680" s="269" t="s">
        <v>939</v>
      </c>
      <c r="BS1680" s="269" t="s">
        <v>940</v>
      </c>
      <c r="BT1680" s="269" t="s">
        <v>938</v>
      </c>
      <c r="BU1680" s="269" t="s">
        <v>1737</v>
      </c>
      <c r="BV1680" s="269" t="s">
        <v>1738</v>
      </c>
    </row>
    <row r="1681" spans="59:74" x14ac:dyDescent="0.25">
      <c r="BG1681" s="84">
        <v>1569</v>
      </c>
      <c r="BH1681" s="269" t="s">
        <v>211</v>
      </c>
      <c r="BI1681" s="268" t="s">
        <v>5795</v>
      </c>
      <c r="BJ1681" s="257" t="s">
        <v>1</v>
      </c>
      <c r="BK1681" s="269" t="s">
        <v>213</v>
      </c>
      <c r="BL1681" s="269" t="s">
        <v>102</v>
      </c>
      <c r="BM1681" s="270" t="s">
        <v>6900</v>
      </c>
      <c r="BN1681" s="269" t="s">
        <v>6901</v>
      </c>
      <c r="BO1681" s="269" t="s">
        <v>6902</v>
      </c>
      <c r="BP1681" s="269" t="s">
        <v>938</v>
      </c>
      <c r="BQ1681" s="269" t="s">
        <v>732</v>
      </c>
      <c r="BR1681" s="269" t="s">
        <v>939</v>
      </c>
      <c r="BS1681" s="269" t="s">
        <v>940</v>
      </c>
      <c r="BT1681" s="269" t="s">
        <v>938</v>
      </c>
      <c r="BU1681" s="269" t="s">
        <v>1737</v>
      </c>
      <c r="BV1681" s="269" t="s">
        <v>1738</v>
      </c>
    </row>
    <row r="1682" spans="59:74" x14ac:dyDescent="0.25">
      <c r="BG1682" s="84">
        <v>1570</v>
      </c>
      <c r="BH1682" s="269" t="s">
        <v>211</v>
      </c>
      <c r="BI1682" s="268" t="s">
        <v>5795</v>
      </c>
      <c r="BJ1682" s="257" t="s">
        <v>1</v>
      </c>
      <c r="BK1682" s="269" t="s">
        <v>213</v>
      </c>
      <c r="BL1682" s="269" t="s">
        <v>102</v>
      </c>
      <c r="BM1682" s="270" t="s">
        <v>6903</v>
      </c>
      <c r="BN1682" s="269" t="s">
        <v>6904</v>
      </c>
      <c r="BO1682" s="269" t="s">
        <v>6905</v>
      </c>
      <c r="BP1682" s="269" t="s">
        <v>938</v>
      </c>
      <c r="BQ1682" s="269" t="s">
        <v>732</v>
      </c>
      <c r="BR1682" s="269" t="s">
        <v>939</v>
      </c>
      <c r="BS1682" s="269" t="s">
        <v>940</v>
      </c>
      <c r="BT1682" s="269" t="s">
        <v>938</v>
      </c>
      <c r="BU1682" s="269" t="s">
        <v>1737</v>
      </c>
      <c r="BV1682" s="269" t="s">
        <v>1738</v>
      </c>
    </row>
    <row r="1683" spans="59:74" x14ac:dyDescent="0.25">
      <c r="BG1683" s="84">
        <v>1571</v>
      </c>
      <c r="BH1683" s="269" t="s">
        <v>211</v>
      </c>
      <c r="BI1683" s="268" t="s">
        <v>5795</v>
      </c>
      <c r="BJ1683" s="257" t="s">
        <v>4</v>
      </c>
      <c r="BK1683" s="269" t="s">
        <v>213</v>
      </c>
      <c r="BL1683" s="269" t="s">
        <v>102</v>
      </c>
      <c r="BM1683" s="270" t="s">
        <v>6906</v>
      </c>
      <c r="BN1683" s="269" t="s">
        <v>6907</v>
      </c>
      <c r="BO1683" s="269" t="s">
        <v>6908</v>
      </c>
      <c r="BP1683" s="269" t="s">
        <v>938</v>
      </c>
      <c r="BQ1683" s="269" t="s">
        <v>732</v>
      </c>
      <c r="BR1683" s="269" t="s">
        <v>939</v>
      </c>
      <c r="BS1683" s="269" t="s">
        <v>940</v>
      </c>
      <c r="BT1683" s="269" t="s">
        <v>938</v>
      </c>
      <c r="BU1683" s="269" t="s">
        <v>1737</v>
      </c>
      <c r="BV1683" s="269" t="s">
        <v>1738</v>
      </c>
    </row>
    <row r="1684" spans="59:74" x14ac:dyDescent="0.25">
      <c r="BG1684" s="84">
        <v>1572</v>
      </c>
      <c r="BH1684" s="269" t="s">
        <v>211</v>
      </c>
      <c r="BI1684" s="268" t="s">
        <v>5795</v>
      </c>
      <c r="BJ1684" s="257" t="s">
        <v>4</v>
      </c>
      <c r="BK1684" s="269" t="s">
        <v>213</v>
      </c>
      <c r="BL1684" s="269" t="s">
        <v>102</v>
      </c>
      <c r="BM1684" s="270" t="s">
        <v>6909</v>
      </c>
      <c r="BN1684" s="269" t="s">
        <v>6910</v>
      </c>
      <c r="BO1684" s="269" t="s">
        <v>6911</v>
      </c>
      <c r="BP1684" s="269" t="s">
        <v>938</v>
      </c>
      <c r="BQ1684" s="269" t="s">
        <v>732</v>
      </c>
      <c r="BR1684" s="269" t="s">
        <v>939</v>
      </c>
      <c r="BS1684" s="269" t="s">
        <v>940</v>
      </c>
      <c r="BT1684" s="269" t="s">
        <v>938</v>
      </c>
      <c r="BU1684" s="269" t="s">
        <v>1737</v>
      </c>
      <c r="BV1684" s="269" t="s">
        <v>1738</v>
      </c>
    </row>
    <row r="1685" spans="59:74" x14ac:dyDescent="0.25">
      <c r="BG1685" s="84">
        <v>1573</v>
      </c>
      <c r="BH1685" s="269" t="s">
        <v>211</v>
      </c>
      <c r="BI1685" s="268" t="s">
        <v>5795</v>
      </c>
      <c r="BJ1685" s="257" t="s">
        <v>4</v>
      </c>
      <c r="BK1685" s="269" t="s">
        <v>213</v>
      </c>
      <c r="BL1685" s="269" t="s">
        <v>102</v>
      </c>
      <c r="BM1685" s="270" t="s">
        <v>6912</v>
      </c>
      <c r="BN1685" s="269" t="s">
        <v>6913</v>
      </c>
      <c r="BO1685" s="269" t="s">
        <v>6914</v>
      </c>
      <c r="BP1685" s="269" t="s">
        <v>938</v>
      </c>
      <c r="BQ1685" s="269" t="s">
        <v>732</v>
      </c>
      <c r="BR1685" s="269" t="s">
        <v>939</v>
      </c>
      <c r="BS1685" s="269" t="s">
        <v>940</v>
      </c>
      <c r="BT1685" s="269" t="s">
        <v>938</v>
      </c>
      <c r="BU1685" s="269" t="s">
        <v>1737</v>
      </c>
      <c r="BV1685" s="269" t="s">
        <v>1738</v>
      </c>
    </row>
    <row r="1686" spans="59:74" x14ac:dyDescent="0.25">
      <c r="BG1686" s="84">
        <v>1574</v>
      </c>
      <c r="BH1686" s="269" t="s">
        <v>211</v>
      </c>
      <c r="BI1686" s="268" t="s">
        <v>5795</v>
      </c>
      <c r="BJ1686" s="257" t="s">
        <v>4</v>
      </c>
      <c r="BK1686" s="269" t="s">
        <v>213</v>
      </c>
      <c r="BL1686" s="269" t="s">
        <v>102</v>
      </c>
      <c r="BM1686" s="270" t="s">
        <v>6915</v>
      </c>
      <c r="BN1686" s="269" t="s">
        <v>6916</v>
      </c>
      <c r="BO1686" s="269" t="s">
        <v>6917</v>
      </c>
      <c r="BP1686" s="269" t="s">
        <v>938</v>
      </c>
      <c r="BQ1686" s="269" t="s">
        <v>732</v>
      </c>
      <c r="BR1686" s="269" t="s">
        <v>939</v>
      </c>
      <c r="BS1686" s="269" t="s">
        <v>940</v>
      </c>
      <c r="BT1686" s="269" t="s">
        <v>938</v>
      </c>
      <c r="BU1686" s="269" t="s">
        <v>1737</v>
      </c>
      <c r="BV1686" s="269" t="s">
        <v>1738</v>
      </c>
    </row>
    <row r="1687" spans="59:74" x14ac:dyDescent="0.25">
      <c r="BG1687" s="84">
        <v>1575</v>
      </c>
      <c r="BH1687" s="269" t="s">
        <v>211</v>
      </c>
      <c r="BI1687" s="268" t="s">
        <v>5795</v>
      </c>
      <c r="BJ1687" s="257" t="s">
        <v>4</v>
      </c>
      <c r="BK1687" s="269" t="s">
        <v>213</v>
      </c>
      <c r="BL1687" s="269" t="s">
        <v>102</v>
      </c>
      <c r="BM1687" s="270" t="s">
        <v>6918</v>
      </c>
      <c r="BN1687" s="269" t="s">
        <v>6919</v>
      </c>
      <c r="BO1687" s="269" t="s">
        <v>6920</v>
      </c>
      <c r="BP1687" s="269" t="s">
        <v>938</v>
      </c>
      <c r="BQ1687" s="269" t="s">
        <v>732</v>
      </c>
      <c r="BR1687" s="269" t="s">
        <v>939</v>
      </c>
      <c r="BS1687" s="269" t="s">
        <v>940</v>
      </c>
      <c r="BT1687" s="269" t="s">
        <v>938</v>
      </c>
      <c r="BU1687" s="269" t="s">
        <v>1737</v>
      </c>
      <c r="BV1687" s="269" t="s">
        <v>1738</v>
      </c>
    </row>
    <row r="1688" spans="59:74" x14ac:dyDescent="0.25">
      <c r="BG1688" s="84">
        <v>1576</v>
      </c>
      <c r="BH1688" s="269" t="s">
        <v>211</v>
      </c>
      <c r="BI1688" s="268" t="s">
        <v>5795</v>
      </c>
      <c r="BJ1688" s="257" t="s">
        <v>4</v>
      </c>
      <c r="BK1688" s="269" t="s">
        <v>213</v>
      </c>
      <c r="BL1688" s="269" t="s">
        <v>102</v>
      </c>
      <c r="BM1688" s="270" t="s">
        <v>6921</v>
      </c>
      <c r="BN1688" s="269" t="s">
        <v>6922</v>
      </c>
      <c r="BO1688" s="269" t="s">
        <v>6923</v>
      </c>
      <c r="BP1688" s="269" t="s">
        <v>938</v>
      </c>
      <c r="BQ1688" s="269" t="s">
        <v>732</v>
      </c>
      <c r="BR1688" s="269" t="s">
        <v>939</v>
      </c>
      <c r="BS1688" s="269" t="s">
        <v>940</v>
      </c>
      <c r="BT1688" s="269" t="s">
        <v>938</v>
      </c>
      <c r="BU1688" s="269" t="s">
        <v>1737</v>
      </c>
      <c r="BV1688" s="269" t="s">
        <v>1738</v>
      </c>
    </row>
    <row r="1689" spans="59:74" x14ac:dyDescent="0.25">
      <c r="BG1689" s="84">
        <v>1577</v>
      </c>
      <c r="BH1689" s="269" t="s">
        <v>211</v>
      </c>
      <c r="BI1689" s="268" t="s">
        <v>5795</v>
      </c>
      <c r="BJ1689" s="257" t="s">
        <v>4</v>
      </c>
      <c r="BK1689" s="269" t="s">
        <v>213</v>
      </c>
      <c r="BL1689" s="269" t="s">
        <v>102</v>
      </c>
      <c r="BM1689" s="270" t="s">
        <v>6924</v>
      </c>
      <c r="BN1689" s="269" t="s">
        <v>6925</v>
      </c>
      <c r="BO1689" s="269" t="s">
        <v>6926</v>
      </c>
      <c r="BP1689" s="269" t="s">
        <v>938</v>
      </c>
      <c r="BQ1689" s="269" t="s">
        <v>732</v>
      </c>
      <c r="BR1689" s="269" t="s">
        <v>939</v>
      </c>
      <c r="BS1689" s="269" t="s">
        <v>940</v>
      </c>
      <c r="BT1689" s="269" t="s">
        <v>938</v>
      </c>
      <c r="BU1689" s="269" t="s">
        <v>1737</v>
      </c>
      <c r="BV1689" s="269" t="s">
        <v>1738</v>
      </c>
    </row>
    <row r="1690" spans="59:74" x14ac:dyDescent="0.25">
      <c r="BG1690" s="84">
        <v>1578</v>
      </c>
      <c r="BH1690" s="269" t="s">
        <v>211</v>
      </c>
      <c r="BI1690" s="268" t="s">
        <v>5795</v>
      </c>
      <c r="BJ1690" s="257" t="s">
        <v>4</v>
      </c>
      <c r="BK1690" s="269" t="s">
        <v>213</v>
      </c>
      <c r="BL1690" s="269" t="s">
        <v>102</v>
      </c>
      <c r="BM1690" s="270" t="s">
        <v>6927</v>
      </c>
      <c r="BN1690" s="269" t="s">
        <v>6928</v>
      </c>
      <c r="BO1690" s="269" t="s">
        <v>6929</v>
      </c>
      <c r="BP1690" s="269" t="s">
        <v>938</v>
      </c>
      <c r="BQ1690" s="269" t="s">
        <v>732</v>
      </c>
      <c r="BR1690" s="269" t="s">
        <v>939</v>
      </c>
      <c r="BS1690" s="269" t="s">
        <v>940</v>
      </c>
      <c r="BT1690" s="269" t="s">
        <v>938</v>
      </c>
      <c r="BU1690" s="269" t="s">
        <v>1737</v>
      </c>
      <c r="BV1690" s="269" t="s">
        <v>1738</v>
      </c>
    </row>
    <row r="1691" spans="59:74" x14ac:dyDescent="0.25">
      <c r="BG1691" s="84">
        <v>1579</v>
      </c>
      <c r="BH1691" s="269" t="s">
        <v>211</v>
      </c>
      <c r="BI1691" s="268" t="s">
        <v>5795</v>
      </c>
      <c r="BJ1691" s="257" t="s">
        <v>4</v>
      </c>
      <c r="BK1691" s="269" t="s">
        <v>213</v>
      </c>
      <c r="BL1691" s="269" t="s">
        <v>102</v>
      </c>
      <c r="BM1691" s="270" t="s">
        <v>6930</v>
      </c>
      <c r="BN1691" s="269" t="s">
        <v>6931</v>
      </c>
      <c r="BO1691" s="269" t="s">
        <v>6932</v>
      </c>
      <c r="BP1691" s="269" t="s">
        <v>938</v>
      </c>
      <c r="BQ1691" s="269" t="s">
        <v>732</v>
      </c>
      <c r="BR1691" s="269" t="s">
        <v>939</v>
      </c>
      <c r="BS1691" s="269" t="s">
        <v>940</v>
      </c>
      <c r="BT1691" s="269" t="s">
        <v>938</v>
      </c>
      <c r="BU1691" s="269" t="s">
        <v>1737</v>
      </c>
      <c r="BV1691" s="269" t="s">
        <v>1738</v>
      </c>
    </row>
    <row r="1692" spans="59:74" x14ac:dyDescent="0.25">
      <c r="BG1692" s="84">
        <v>1580</v>
      </c>
      <c r="BH1692" s="269" t="s">
        <v>211</v>
      </c>
      <c r="BI1692" s="268" t="s">
        <v>5795</v>
      </c>
      <c r="BJ1692" s="257" t="s">
        <v>4</v>
      </c>
      <c r="BK1692" s="269" t="s">
        <v>213</v>
      </c>
      <c r="BL1692" s="269" t="s">
        <v>102</v>
      </c>
      <c r="BM1692" s="270" t="s">
        <v>6933</v>
      </c>
      <c r="BN1692" s="269" t="s">
        <v>6934</v>
      </c>
      <c r="BO1692" s="269" t="s">
        <v>6935</v>
      </c>
      <c r="BP1692" s="269" t="s">
        <v>938</v>
      </c>
      <c r="BQ1692" s="269" t="s">
        <v>732</v>
      </c>
      <c r="BR1692" s="269" t="s">
        <v>939</v>
      </c>
      <c r="BS1692" s="269" t="s">
        <v>940</v>
      </c>
      <c r="BT1692" s="269" t="s">
        <v>938</v>
      </c>
      <c r="BU1692" s="269" t="s">
        <v>1737</v>
      </c>
      <c r="BV1692" s="269" t="s">
        <v>1738</v>
      </c>
    </row>
    <row r="1693" spans="59:74" x14ac:dyDescent="0.25">
      <c r="BG1693" s="84">
        <v>1581</v>
      </c>
      <c r="BH1693" s="269" t="s">
        <v>211</v>
      </c>
      <c r="BI1693" s="268" t="s">
        <v>5795</v>
      </c>
      <c r="BJ1693" s="257" t="s">
        <v>1</v>
      </c>
      <c r="BK1693" s="269" t="s">
        <v>216</v>
      </c>
      <c r="BL1693" s="269" t="s">
        <v>102</v>
      </c>
      <c r="BM1693" s="270" t="s">
        <v>6936</v>
      </c>
      <c r="BN1693" s="269" t="s">
        <v>6937</v>
      </c>
      <c r="BO1693" s="269" t="s">
        <v>6938</v>
      </c>
      <c r="BP1693" s="269" t="s">
        <v>941</v>
      </c>
      <c r="BQ1693" s="269" t="s">
        <v>738</v>
      </c>
      <c r="BR1693" s="269" t="s">
        <v>942</v>
      </c>
      <c r="BS1693" s="269" t="s">
        <v>943</v>
      </c>
      <c r="BT1693" s="269" t="s">
        <v>941</v>
      </c>
      <c r="BU1693" s="269" t="s">
        <v>1739</v>
      </c>
      <c r="BV1693" s="269" t="s">
        <v>1740</v>
      </c>
    </row>
    <row r="1694" spans="59:74" x14ac:dyDescent="0.25">
      <c r="BG1694" s="84">
        <v>1582</v>
      </c>
      <c r="BH1694" s="269" t="s">
        <v>211</v>
      </c>
      <c r="BI1694" s="268" t="s">
        <v>5795</v>
      </c>
      <c r="BJ1694" s="257" t="s">
        <v>1</v>
      </c>
      <c r="BK1694" s="269" t="s">
        <v>216</v>
      </c>
      <c r="BL1694" s="269" t="s">
        <v>102</v>
      </c>
      <c r="BM1694" s="270" t="s">
        <v>6939</v>
      </c>
      <c r="BN1694" s="269" t="s">
        <v>6940</v>
      </c>
      <c r="BO1694" s="269" t="s">
        <v>6941</v>
      </c>
      <c r="BP1694" s="269" t="s">
        <v>941</v>
      </c>
      <c r="BQ1694" s="269" t="s">
        <v>738</v>
      </c>
      <c r="BR1694" s="269" t="s">
        <v>942</v>
      </c>
      <c r="BS1694" s="269" t="s">
        <v>943</v>
      </c>
      <c r="BT1694" s="269" t="s">
        <v>941</v>
      </c>
      <c r="BU1694" s="269" t="s">
        <v>1739</v>
      </c>
      <c r="BV1694" s="269" t="s">
        <v>1740</v>
      </c>
    </row>
    <row r="1695" spans="59:74" x14ac:dyDescent="0.25">
      <c r="BG1695" s="84">
        <v>1583</v>
      </c>
      <c r="BH1695" s="269" t="s">
        <v>211</v>
      </c>
      <c r="BI1695" s="268" t="s">
        <v>5795</v>
      </c>
      <c r="BJ1695" s="257" t="s">
        <v>1</v>
      </c>
      <c r="BK1695" s="269" t="s">
        <v>216</v>
      </c>
      <c r="BL1695" s="269" t="s">
        <v>102</v>
      </c>
      <c r="BM1695" s="270" t="s">
        <v>6942</v>
      </c>
      <c r="BN1695" s="269" t="s">
        <v>6943</v>
      </c>
      <c r="BO1695" s="269" t="s">
        <v>6944</v>
      </c>
      <c r="BP1695" s="269" t="s">
        <v>941</v>
      </c>
      <c r="BQ1695" s="269" t="s">
        <v>738</v>
      </c>
      <c r="BR1695" s="269" t="s">
        <v>942</v>
      </c>
      <c r="BS1695" s="269" t="s">
        <v>943</v>
      </c>
      <c r="BT1695" s="269" t="s">
        <v>941</v>
      </c>
      <c r="BU1695" s="269" t="s">
        <v>1739</v>
      </c>
      <c r="BV1695" s="269" t="s">
        <v>1740</v>
      </c>
    </row>
    <row r="1696" spans="59:74" x14ac:dyDescent="0.25">
      <c r="BG1696" s="84">
        <v>1584</v>
      </c>
      <c r="BH1696" s="269" t="s">
        <v>211</v>
      </c>
      <c r="BI1696" s="268" t="s">
        <v>5795</v>
      </c>
      <c r="BJ1696" s="257" t="s">
        <v>1</v>
      </c>
      <c r="BK1696" s="269" t="s">
        <v>216</v>
      </c>
      <c r="BL1696" s="269" t="s">
        <v>102</v>
      </c>
      <c r="BM1696" s="270" t="s">
        <v>6945</v>
      </c>
      <c r="BN1696" s="269" t="s">
        <v>6946</v>
      </c>
      <c r="BO1696" s="269" t="s">
        <v>6947</v>
      </c>
      <c r="BP1696" s="269" t="s">
        <v>941</v>
      </c>
      <c r="BQ1696" s="269" t="s">
        <v>738</v>
      </c>
      <c r="BR1696" s="269" t="s">
        <v>942</v>
      </c>
      <c r="BS1696" s="269" t="s">
        <v>943</v>
      </c>
      <c r="BT1696" s="269" t="s">
        <v>941</v>
      </c>
      <c r="BU1696" s="269" t="s">
        <v>1739</v>
      </c>
      <c r="BV1696" s="269" t="s">
        <v>1740</v>
      </c>
    </row>
    <row r="1697" spans="59:74" x14ac:dyDescent="0.25">
      <c r="BG1697" s="84">
        <v>1585</v>
      </c>
      <c r="BH1697" s="269" t="s">
        <v>211</v>
      </c>
      <c r="BI1697" s="268" t="s">
        <v>5795</v>
      </c>
      <c r="BJ1697" s="257" t="s">
        <v>1</v>
      </c>
      <c r="BK1697" s="269" t="s">
        <v>216</v>
      </c>
      <c r="BL1697" s="269" t="s">
        <v>102</v>
      </c>
      <c r="BM1697" s="270" t="s">
        <v>6948</v>
      </c>
      <c r="BN1697" s="269" t="s">
        <v>6949</v>
      </c>
      <c r="BO1697" s="269" t="s">
        <v>6950</v>
      </c>
      <c r="BP1697" s="269" t="s">
        <v>941</v>
      </c>
      <c r="BQ1697" s="269" t="s">
        <v>738</v>
      </c>
      <c r="BR1697" s="269" t="s">
        <v>942</v>
      </c>
      <c r="BS1697" s="269" t="s">
        <v>943</v>
      </c>
      <c r="BT1697" s="269" t="s">
        <v>941</v>
      </c>
      <c r="BU1697" s="269" t="s">
        <v>1739</v>
      </c>
      <c r="BV1697" s="269" t="s">
        <v>1740</v>
      </c>
    </row>
    <row r="1698" spans="59:74" x14ac:dyDescent="0.25">
      <c r="BG1698" s="84">
        <v>1586</v>
      </c>
      <c r="BH1698" s="269" t="s">
        <v>211</v>
      </c>
      <c r="BI1698" s="268" t="s">
        <v>5795</v>
      </c>
      <c r="BJ1698" s="257" t="s">
        <v>1</v>
      </c>
      <c r="BK1698" s="269" t="s">
        <v>216</v>
      </c>
      <c r="BL1698" s="269" t="s">
        <v>102</v>
      </c>
      <c r="BM1698" s="270" t="s">
        <v>6951</v>
      </c>
      <c r="BN1698" s="269" t="s">
        <v>6952</v>
      </c>
      <c r="BO1698" s="269" t="s">
        <v>6953</v>
      </c>
      <c r="BP1698" s="269" t="s">
        <v>941</v>
      </c>
      <c r="BQ1698" s="269" t="s">
        <v>738</v>
      </c>
      <c r="BR1698" s="269" t="s">
        <v>942</v>
      </c>
      <c r="BS1698" s="269" t="s">
        <v>943</v>
      </c>
      <c r="BT1698" s="269" t="s">
        <v>941</v>
      </c>
      <c r="BU1698" s="269" t="s">
        <v>1739</v>
      </c>
      <c r="BV1698" s="269" t="s">
        <v>1740</v>
      </c>
    </row>
    <row r="1699" spans="59:74" x14ac:dyDescent="0.25">
      <c r="BG1699" s="84">
        <v>1587</v>
      </c>
      <c r="BH1699" s="269" t="s">
        <v>211</v>
      </c>
      <c r="BI1699" s="268" t="s">
        <v>5795</v>
      </c>
      <c r="BJ1699" s="257" t="s">
        <v>1</v>
      </c>
      <c r="BK1699" s="269" t="s">
        <v>216</v>
      </c>
      <c r="BL1699" s="269" t="s">
        <v>102</v>
      </c>
      <c r="BM1699" s="270" t="s">
        <v>6954</v>
      </c>
      <c r="BN1699" s="269" t="s">
        <v>6955</v>
      </c>
      <c r="BO1699" s="269" t="s">
        <v>6956</v>
      </c>
      <c r="BP1699" s="269" t="s">
        <v>941</v>
      </c>
      <c r="BQ1699" s="269" t="s">
        <v>738</v>
      </c>
      <c r="BR1699" s="269" t="s">
        <v>942</v>
      </c>
      <c r="BS1699" s="269" t="s">
        <v>943</v>
      </c>
      <c r="BT1699" s="269" t="s">
        <v>941</v>
      </c>
      <c r="BU1699" s="269" t="s">
        <v>1739</v>
      </c>
      <c r="BV1699" s="269" t="s">
        <v>1740</v>
      </c>
    </row>
    <row r="1700" spans="59:74" x14ac:dyDescent="0.25">
      <c r="BG1700" s="84">
        <v>1588</v>
      </c>
      <c r="BH1700" s="269" t="s">
        <v>211</v>
      </c>
      <c r="BI1700" s="268" t="s">
        <v>5795</v>
      </c>
      <c r="BJ1700" s="257" t="s">
        <v>1</v>
      </c>
      <c r="BK1700" s="269" t="s">
        <v>216</v>
      </c>
      <c r="BL1700" s="269" t="s">
        <v>102</v>
      </c>
      <c r="BM1700" s="270" t="s">
        <v>6957</v>
      </c>
      <c r="BN1700" s="269" t="s">
        <v>6958</v>
      </c>
      <c r="BO1700" s="269" t="s">
        <v>6959</v>
      </c>
      <c r="BP1700" s="269" t="s">
        <v>941</v>
      </c>
      <c r="BQ1700" s="269" t="s">
        <v>738</v>
      </c>
      <c r="BR1700" s="269" t="s">
        <v>942</v>
      </c>
      <c r="BS1700" s="269" t="s">
        <v>943</v>
      </c>
      <c r="BT1700" s="269" t="s">
        <v>941</v>
      </c>
      <c r="BU1700" s="269" t="s">
        <v>1739</v>
      </c>
      <c r="BV1700" s="269" t="s">
        <v>1740</v>
      </c>
    </row>
    <row r="1701" spans="59:74" x14ac:dyDescent="0.25">
      <c r="BG1701" s="84">
        <v>1589</v>
      </c>
      <c r="BH1701" s="269" t="s">
        <v>211</v>
      </c>
      <c r="BI1701" s="268" t="s">
        <v>5795</v>
      </c>
      <c r="BJ1701" s="257" t="s">
        <v>1</v>
      </c>
      <c r="BK1701" s="269" t="s">
        <v>216</v>
      </c>
      <c r="BL1701" s="269" t="s">
        <v>102</v>
      </c>
      <c r="BM1701" s="270" t="s">
        <v>6960</v>
      </c>
      <c r="BN1701" s="269" t="s">
        <v>6961</v>
      </c>
      <c r="BO1701" s="269" t="s">
        <v>6962</v>
      </c>
      <c r="BP1701" s="269" t="s">
        <v>941</v>
      </c>
      <c r="BQ1701" s="269" t="s">
        <v>738</v>
      </c>
      <c r="BR1701" s="269" t="s">
        <v>942</v>
      </c>
      <c r="BS1701" s="269" t="s">
        <v>943</v>
      </c>
      <c r="BT1701" s="269" t="s">
        <v>941</v>
      </c>
      <c r="BU1701" s="269" t="s">
        <v>1739</v>
      </c>
      <c r="BV1701" s="269" t="s">
        <v>1740</v>
      </c>
    </row>
    <row r="1702" spans="59:74" x14ac:dyDescent="0.25">
      <c r="BG1702" s="84">
        <v>1590</v>
      </c>
      <c r="BH1702" s="269" t="s">
        <v>211</v>
      </c>
      <c r="BI1702" s="268" t="s">
        <v>5795</v>
      </c>
      <c r="BJ1702" s="257" t="s">
        <v>1</v>
      </c>
      <c r="BK1702" s="269" t="s">
        <v>216</v>
      </c>
      <c r="BL1702" s="269" t="s">
        <v>102</v>
      </c>
      <c r="BM1702" s="270" t="s">
        <v>6963</v>
      </c>
      <c r="BN1702" s="269" t="s">
        <v>6964</v>
      </c>
      <c r="BO1702" s="269" t="s">
        <v>6965</v>
      </c>
      <c r="BP1702" s="269" t="s">
        <v>941</v>
      </c>
      <c r="BQ1702" s="269" t="s">
        <v>738</v>
      </c>
      <c r="BR1702" s="269" t="s">
        <v>942</v>
      </c>
      <c r="BS1702" s="269" t="s">
        <v>943</v>
      </c>
      <c r="BT1702" s="269" t="s">
        <v>941</v>
      </c>
      <c r="BU1702" s="269" t="s">
        <v>1739</v>
      </c>
      <c r="BV1702" s="269" t="s">
        <v>1740</v>
      </c>
    </row>
    <row r="1703" spans="59:74" x14ac:dyDescent="0.25">
      <c r="BG1703" s="84">
        <v>1591</v>
      </c>
      <c r="BH1703" s="269" t="s">
        <v>211</v>
      </c>
      <c r="BI1703" s="268" t="s">
        <v>5795</v>
      </c>
      <c r="BJ1703" s="257" t="s">
        <v>4</v>
      </c>
      <c r="BK1703" s="269" t="s">
        <v>216</v>
      </c>
      <c r="BL1703" s="269" t="s">
        <v>102</v>
      </c>
      <c r="BM1703" s="270" t="s">
        <v>6966</v>
      </c>
      <c r="BN1703" s="269" t="s">
        <v>6967</v>
      </c>
      <c r="BO1703" s="269" t="s">
        <v>6968</v>
      </c>
      <c r="BP1703" s="269" t="s">
        <v>941</v>
      </c>
      <c r="BQ1703" s="269" t="s">
        <v>738</v>
      </c>
      <c r="BR1703" s="269" t="s">
        <v>942</v>
      </c>
      <c r="BS1703" s="269" t="s">
        <v>943</v>
      </c>
      <c r="BT1703" s="269" t="s">
        <v>941</v>
      </c>
      <c r="BU1703" s="269" t="s">
        <v>1739</v>
      </c>
      <c r="BV1703" s="269" t="s">
        <v>1740</v>
      </c>
    </row>
    <row r="1704" spans="59:74" x14ac:dyDescent="0.25">
      <c r="BG1704" s="84">
        <v>1592</v>
      </c>
      <c r="BH1704" s="269" t="s">
        <v>211</v>
      </c>
      <c r="BI1704" s="268" t="s">
        <v>5795</v>
      </c>
      <c r="BJ1704" s="257" t="s">
        <v>4</v>
      </c>
      <c r="BK1704" s="269" t="s">
        <v>216</v>
      </c>
      <c r="BL1704" s="269" t="s">
        <v>102</v>
      </c>
      <c r="BM1704" s="270" t="s">
        <v>6969</v>
      </c>
      <c r="BN1704" s="269" t="s">
        <v>6970</v>
      </c>
      <c r="BO1704" s="269" t="s">
        <v>6971</v>
      </c>
      <c r="BP1704" s="269" t="s">
        <v>941</v>
      </c>
      <c r="BQ1704" s="269" t="s">
        <v>738</v>
      </c>
      <c r="BR1704" s="269" t="s">
        <v>942</v>
      </c>
      <c r="BS1704" s="269" t="s">
        <v>943</v>
      </c>
      <c r="BT1704" s="269" t="s">
        <v>941</v>
      </c>
      <c r="BU1704" s="269" t="s">
        <v>1739</v>
      </c>
      <c r="BV1704" s="269" t="s">
        <v>1740</v>
      </c>
    </row>
    <row r="1705" spans="59:74" x14ac:dyDescent="0.25">
      <c r="BG1705" s="84">
        <v>1593</v>
      </c>
      <c r="BH1705" s="269" t="s">
        <v>211</v>
      </c>
      <c r="BI1705" s="268" t="s">
        <v>5795</v>
      </c>
      <c r="BJ1705" s="257" t="s">
        <v>4</v>
      </c>
      <c r="BK1705" s="269" t="s">
        <v>216</v>
      </c>
      <c r="BL1705" s="269" t="s">
        <v>102</v>
      </c>
      <c r="BM1705" s="270" t="s">
        <v>6972</v>
      </c>
      <c r="BN1705" s="269" t="s">
        <v>6973</v>
      </c>
      <c r="BO1705" s="269" t="s">
        <v>6974</v>
      </c>
      <c r="BP1705" s="269" t="s">
        <v>941</v>
      </c>
      <c r="BQ1705" s="269" t="s">
        <v>738</v>
      </c>
      <c r="BR1705" s="269" t="s">
        <v>942</v>
      </c>
      <c r="BS1705" s="269" t="s">
        <v>943</v>
      </c>
      <c r="BT1705" s="269" t="s">
        <v>941</v>
      </c>
      <c r="BU1705" s="269" t="s">
        <v>1739</v>
      </c>
      <c r="BV1705" s="269" t="s">
        <v>1740</v>
      </c>
    </row>
    <row r="1706" spans="59:74" x14ac:dyDescent="0.25">
      <c r="BG1706" s="84">
        <v>1594</v>
      </c>
      <c r="BH1706" s="269" t="s">
        <v>211</v>
      </c>
      <c r="BI1706" s="268" t="s">
        <v>5795</v>
      </c>
      <c r="BJ1706" s="257" t="s">
        <v>4</v>
      </c>
      <c r="BK1706" s="269" t="s">
        <v>216</v>
      </c>
      <c r="BL1706" s="269" t="s">
        <v>102</v>
      </c>
      <c r="BM1706" s="270" t="s">
        <v>6975</v>
      </c>
      <c r="BN1706" s="269" t="s">
        <v>6976</v>
      </c>
      <c r="BO1706" s="269" t="s">
        <v>6977</v>
      </c>
      <c r="BP1706" s="269" t="s">
        <v>941</v>
      </c>
      <c r="BQ1706" s="269" t="s">
        <v>738</v>
      </c>
      <c r="BR1706" s="269" t="s">
        <v>942</v>
      </c>
      <c r="BS1706" s="269" t="s">
        <v>943</v>
      </c>
      <c r="BT1706" s="269" t="s">
        <v>941</v>
      </c>
      <c r="BU1706" s="269" t="s">
        <v>1739</v>
      </c>
      <c r="BV1706" s="269" t="s">
        <v>1740</v>
      </c>
    </row>
    <row r="1707" spans="59:74" x14ac:dyDescent="0.25">
      <c r="BG1707" s="84">
        <v>1595</v>
      </c>
      <c r="BH1707" s="269" t="s">
        <v>211</v>
      </c>
      <c r="BI1707" s="268" t="s">
        <v>5795</v>
      </c>
      <c r="BJ1707" s="257" t="s">
        <v>4</v>
      </c>
      <c r="BK1707" s="269" t="s">
        <v>216</v>
      </c>
      <c r="BL1707" s="269" t="s">
        <v>102</v>
      </c>
      <c r="BM1707" s="270" t="s">
        <v>6978</v>
      </c>
      <c r="BN1707" s="269" t="s">
        <v>6979</v>
      </c>
      <c r="BO1707" s="269" t="s">
        <v>6980</v>
      </c>
      <c r="BP1707" s="269" t="s">
        <v>941</v>
      </c>
      <c r="BQ1707" s="269" t="s">
        <v>738</v>
      </c>
      <c r="BR1707" s="269" t="s">
        <v>942</v>
      </c>
      <c r="BS1707" s="269" t="s">
        <v>943</v>
      </c>
      <c r="BT1707" s="269" t="s">
        <v>941</v>
      </c>
      <c r="BU1707" s="269" t="s">
        <v>1739</v>
      </c>
      <c r="BV1707" s="269" t="s">
        <v>1740</v>
      </c>
    </row>
    <row r="1708" spans="59:74" x14ac:dyDescent="0.25">
      <c r="BG1708" s="84">
        <v>1596</v>
      </c>
      <c r="BH1708" s="269" t="s">
        <v>211</v>
      </c>
      <c r="BI1708" s="268" t="s">
        <v>5795</v>
      </c>
      <c r="BJ1708" s="257" t="s">
        <v>4</v>
      </c>
      <c r="BK1708" s="269" t="s">
        <v>216</v>
      </c>
      <c r="BL1708" s="269" t="s">
        <v>102</v>
      </c>
      <c r="BM1708" s="270" t="s">
        <v>6981</v>
      </c>
      <c r="BN1708" s="269" t="s">
        <v>6982</v>
      </c>
      <c r="BO1708" s="269" t="s">
        <v>6983</v>
      </c>
      <c r="BP1708" s="269" t="s">
        <v>941</v>
      </c>
      <c r="BQ1708" s="269" t="s">
        <v>738</v>
      </c>
      <c r="BR1708" s="269" t="s">
        <v>942</v>
      </c>
      <c r="BS1708" s="269" t="s">
        <v>943</v>
      </c>
      <c r="BT1708" s="269" t="s">
        <v>941</v>
      </c>
      <c r="BU1708" s="269" t="s">
        <v>1739</v>
      </c>
      <c r="BV1708" s="269" t="s">
        <v>1740</v>
      </c>
    </row>
    <row r="1709" spans="59:74" x14ac:dyDescent="0.25">
      <c r="BG1709" s="84">
        <v>1597</v>
      </c>
      <c r="BH1709" s="269" t="s">
        <v>211</v>
      </c>
      <c r="BI1709" s="268" t="s">
        <v>5795</v>
      </c>
      <c r="BJ1709" s="257" t="s">
        <v>4</v>
      </c>
      <c r="BK1709" s="269" t="s">
        <v>216</v>
      </c>
      <c r="BL1709" s="269" t="s">
        <v>102</v>
      </c>
      <c r="BM1709" s="270" t="s">
        <v>6984</v>
      </c>
      <c r="BN1709" s="269" t="s">
        <v>6985</v>
      </c>
      <c r="BO1709" s="269" t="s">
        <v>6986</v>
      </c>
      <c r="BP1709" s="269" t="s">
        <v>941</v>
      </c>
      <c r="BQ1709" s="269" t="s">
        <v>738</v>
      </c>
      <c r="BR1709" s="269" t="s">
        <v>942</v>
      </c>
      <c r="BS1709" s="269" t="s">
        <v>943</v>
      </c>
      <c r="BT1709" s="269" t="s">
        <v>941</v>
      </c>
      <c r="BU1709" s="269" t="s">
        <v>1739</v>
      </c>
      <c r="BV1709" s="269" t="s">
        <v>1740</v>
      </c>
    </row>
    <row r="1710" spans="59:74" x14ac:dyDescent="0.25">
      <c r="BG1710" s="84">
        <v>1598</v>
      </c>
      <c r="BH1710" s="269" t="s">
        <v>211</v>
      </c>
      <c r="BI1710" s="268" t="s">
        <v>5795</v>
      </c>
      <c r="BJ1710" s="257" t="s">
        <v>4</v>
      </c>
      <c r="BK1710" s="269" t="s">
        <v>216</v>
      </c>
      <c r="BL1710" s="269" t="s">
        <v>102</v>
      </c>
      <c r="BM1710" s="270" t="s">
        <v>6987</v>
      </c>
      <c r="BN1710" s="269" t="s">
        <v>6988</v>
      </c>
      <c r="BO1710" s="269" t="s">
        <v>6989</v>
      </c>
      <c r="BP1710" s="269" t="s">
        <v>941</v>
      </c>
      <c r="BQ1710" s="269" t="s">
        <v>738</v>
      </c>
      <c r="BR1710" s="269" t="s">
        <v>942</v>
      </c>
      <c r="BS1710" s="269" t="s">
        <v>943</v>
      </c>
      <c r="BT1710" s="269" t="s">
        <v>941</v>
      </c>
      <c r="BU1710" s="269" t="s">
        <v>1739</v>
      </c>
      <c r="BV1710" s="269" t="s">
        <v>1740</v>
      </c>
    </row>
    <row r="1711" spans="59:74" x14ac:dyDescent="0.25">
      <c r="BG1711" s="84">
        <v>1599</v>
      </c>
      <c r="BH1711" s="269" t="s">
        <v>211</v>
      </c>
      <c r="BI1711" s="268" t="s">
        <v>5795</v>
      </c>
      <c r="BJ1711" s="257" t="s">
        <v>4</v>
      </c>
      <c r="BK1711" s="269" t="s">
        <v>216</v>
      </c>
      <c r="BL1711" s="269" t="s">
        <v>102</v>
      </c>
      <c r="BM1711" s="270" t="s">
        <v>6990</v>
      </c>
      <c r="BN1711" s="269" t="s">
        <v>6991</v>
      </c>
      <c r="BO1711" s="269" t="s">
        <v>6992</v>
      </c>
      <c r="BP1711" s="269" t="s">
        <v>941</v>
      </c>
      <c r="BQ1711" s="269" t="s">
        <v>738</v>
      </c>
      <c r="BR1711" s="269" t="s">
        <v>942</v>
      </c>
      <c r="BS1711" s="269" t="s">
        <v>943</v>
      </c>
      <c r="BT1711" s="269" t="s">
        <v>941</v>
      </c>
      <c r="BU1711" s="269" t="s">
        <v>1739</v>
      </c>
      <c r="BV1711" s="269" t="s">
        <v>1740</v>
      </c>
    </row>
    <row r="1712" spans="59:74" x14ac:dyDescent="0.25">
      <c r="BG1712" s="84">
        <v>1600</v>
      </c>
      <c r="BH1712" s="269" t="s">
        <v>211</v>
      </c>
      <c r="BI1712" s="268" t="s">
        <v>5795</v>
      </c>
      <c r="BJ1712" s="257" t="s">
        <v>4</v>
      </c>
      <c r="BK1712" s="269" t="s">
        <v>216</v>
      </c>
      <c r="BL1712" s="269" t="s">
        <v>102</v>
      </c>
      <c r="BM1712" s="270" t="s">
        <v>6993</v>
      </c>
      <c r="BN1712" s="269" t="s">
        <v>6994</v>
      </c>
      <c r="BO1712" s="269" t="s">
        <v>6995</v>
      </c>
      <c r="BP1712" s="269" t="s">
        <v>941</v>
      </c>
      <c r="BQ1712" s="269" t="s">
        <v>738</v>
      </c>
      <c r="BR1712" s="269" t="s">
        <v>942</v>
      </c>
      <c r="BS1712" s="269" t="s">
        <v>943</v>
      </c>
      <c r="BT1712" s="269" t="s">
        <v>941</v>
      </c>
      <c r="BU1712" s="269" t="s">
        <v>1739</v>
      </c>
      <c r="BV1712" s="269" t="s">
        <v>1740</v>
      </c>
    </row>
    <row r="1713" spans="59:74" x14ac:dyDescent="0.25">
      <c r="BG1713" s="84">
        <v>1601</v>
      </c>
      <c r="BH1713" s="269" t="s">
        <v>17</v>
      </c>
      <c r="BI1713" s="268" t="s">
        <v>6996</v>
      </c>
      <c r="BJ1713" s="257" t="s">
        <v>1</v>
      </c>
      <c r="BK1713" s="269" t="s">
        <v>20</v>
      </c>
      <c r="BL1713" s="269" t="s">
        <v>102</v>
      </c>
      <c r="BM1713" s="270" t="s">
        <v>6997</v>
      </c>
      <c r="BN1713" s="269" t="s">
        <v>6998</v>
      </c>
      <c r="BO1713" s="269" t="s">
        <v>6999</v>
      </c>
      <c r="BP1713" s="269" t="s">
        <v>944</v>
      </c>
      <c r="BQ1713" s="269" t="s">
        <v>228</v>
      </c>
      <c r="BR1713" s="269" t="s">
        <v>945</v>
      </c>
      <c r="BS1713" s="269" t="s">
        <v>946</v>
      </c>
      <c r="BT1713" s="269" t="s">
        <v>944</v>
      </c>
      <c r="BU1713" s="269" t="s">
        <v>1741</v>
      </c>
      <c r="BV1713" s="269" t="s">
        <v>1742</v>
      </c>
    </row>
    <row r="1714" spans="59:74" x14ac:dyDescent="0.25">
      <c r="BG1714" s="84">
        <v>1602</v>
      </c>
      <c r="BH1714" s="269" t="s">
        <v>17</v>
      </c>
      <c r="BI1714" s="268" t="s">
        <v>6996</v>
      </c>
      <c r="BJ1714" s="257" t="s">
        <v>1</v>
      </c>
      <c r="BK1714" s="269" t="s">
        <v>20</v>
      </c>
      <c r="BL1714" s="269" t="s">
        <v>102</v>
      </c>
      <c r="BM1714" s="270" t="s">
        <v>7000</v>
      </c>
      <c r="BN1714" s="269" t="s">
        <v>7001</v>
      </c>
      <c r="BO1714" s="269" t="s">
        <v>7002</v>
      </c>
      <c r="BP1714" s="269" t="s">
        <v>944</v>
      </c>
      <c r="BQ1714" s="269" t="s">
        <v>228</v>
      </c>
      <c r="BR1714" s="269" t="s">
        <v>945</v>
      </c>
      <c r="BS1714" s="269" t="s">
        <v>946</v>
      </c>
      <c r="BT1714" s="269" t="s">
        <v>944</v>
      </c>
      <c r="BU1714" s="269" t="s">
        <v>1741</v>
      </c>
      <c r="BV1714" s="269" t="s">
        <v>1742</v>
      </c>
    </row>
    <row r="1715" spans="59:74" x14ac:dyDescent="0.25">
      <c r="BG1715" s="84">
        <v>1603</v>
      </c>
      <c r="BH1715" s="269" t="s">
        <v>17</v>
      </c>
      <c r="BI1715" s="268" t="s">
        <v>6996</v>
      </c>
      <c r="BJ1715" s="257" t="s">
        <v>1</v>
      </c>
      <c r="BK1715" s="269" t="s">
        <v>20</v>
      </c>
      <c r="BL1715" s="269" t="s">
        <v>102</v>
      </c>
      <c r="BM1715" s="270" t="s">
        <v>7003</v>
      </c>
      <c r="BN1715" s="269" t="s">
        <v>7004</v>
      </c>
      <c r="BO1715" s="269" t="s">
        <v>7005</v>
      </c>
      <c r="BP1715" s="269" t="s">
        <v>944</v>
      </c>
      <c r="BQ1715" s="269" t="s">
        <v>228</v>
      </c>
      <c r="BR1715" s="269" t="s">
        <v>945</v>
      </c>
      <c r="BS1715" s="269" t="s">
        <v>946</v>
      </c>
      <c r="BT1715" s="269" t="s">
        <v>944</v>
      </c>
      <c r="BU1715" s="269" t="s">
        <v>1741</v>
      </c>
      <c r="BV1715" s="269" t="s">
        <v>1742</v>
      </c>
    </row>
    <row r="1716" spans="59:74" x14ac:dyDescent="0.25">
      <c r="BG1716" s="84">
        <v>1604</v>
      </c>
      <c r="BH1716" s="269" t="s">
        <v>17</v>
      </c>
      <c r="BI1716" s="268" t="s">
        <v>6996</v>
      </c>
      <c r="BJ1716" s="257" t="s">
        <v>1</v>
      </c>
      <c r="BK1716" s="269" t="s">
        <v>20</v>
      </c>
      <c r="BL1716" s="269" t="s">
        <v>102</v>
      </c>
      <c r="BM1716" s="270" t="s">
        <v>7006</v>
      </c>
      <c r="BN1716" s="269" t="s">
        <v>7007</v>
      </c>
      <c r="BO1716" s="269" t="s">
        <v>7008</v>
      </c>
      <c r="BP1716" s="269" t="s">
        <v>944</v>
      </c>
      <c r="BQ1716" s="269" t="s">
        <v>228</v>
      </c>
      <c r="BR1716" s="269" t="s">
        <v>945</v>
      </c>
      <c r="BS1716" s="269" t="s">
        <v>946</v>
      </c>
      <c r="BT1716" s="269" t="s">
        <v>944</v>
      </c>
      <c r="BU1716" s="269" t="s">
        <v>1741</v>
      </c>
      <c r="BV1716" s="269" t="s">
        <v>1742</v>
      </c>
    </row>
    <row r="1717" spans="59:74" x14ac:dyDescent="0.25">
      <c r="BG1717" s="84">
        <v>1605</v>
      </c>
      <c r="BH1717" s="269" t="s">
        <v>17</v>
      </c>
      <c r="BI1717" s="268" t="s">
        <v>6996</v>
      </c>
      <c r="BJ1717" s="257" t="s">
        <v>1</v>
      </c>
      <c r="BK1717" s="269" t="s">
        <v>20</v>
      </c>
      <c r="BL1717" s="269" t="s">
        <v>102</v>
      </c>
      <c r="BM1717" s="270" t="s">
        <v>7009</v>
      </c>
      <c r="BN1717" s="269" t="s">
        <v>7010</v>
      </c>
      <c r="BO1717" s="269" t="s">
        <v>7011</v>
      </c>
      <c r="BP1717" s="269" t="s">
        <v>944</v>
      </c>
      <c r="BQ1717" s="269" t="s">
        <v>228</v>
      </c>
      <c r="BR1717" s="269" t="s">
        <v>945</v>
      </c>
      <c r="BS1717" s="269" t="s">
        <v>946</v>
      </c>
      <c r="BT1717" s="269" t="s">
        <v>944</v>
      </c>
      <c r="BU1717" s="269" t="s">
        <v>1741</v>
      </c>
      <c r="BV1717" s="269" t="s">
        <v>1742</v>
      </c>
    </row>
    <row r="1718" spans="59:74" x14ac:dyDescent="0.25">
      <c r="BG1718" s="84">
        <v>1606</v>
      </c>
      <c r="BH1718" s="269" t="s">
        <v>17</v>
      </c>
      <c r="BI1718" s="268" t="s">
        <v>6996</v>
      </c>
      <c r="BJ1718" s="257" t="s">
        <v>1</v>
      </c>
      <c r="BK1718" s="269" t="s">
        <v>20</v>
      </c>
      <c r="BL1718" s="269" t="s">
        <v>102</v>
      </c>
      <c r="BM1718" s="270" t="s">
        <v>7012</v>
      </c>
      <c r="BN1718" s="269" t="s">
        <v>7013</v>
      </c>
      <c r="BO1718" s="269" t="s">
        <v>7014</v>
      </c>
      <c r="BP1718" s="269" t="s">
        <v>944</v>
      </c>
      <c r="BQ1718" s="269" t="s">
        <v>228</v>
      </c>
      <c r="BR1718" s="269" t="s">
        <v>945</v>
      </c>
      <c r="BS1718" s="269" t="s">
        <v>946</v>
      </c>
      <c r="BT1718" s="269" t="s">
        <v>944</v>
      </c>
      <c r="BU1718" s="269" t="s">
        <v>1741</v>
      </c>
      <c r="BV1718" s="269" t="s">
        <v>1742</v>
      </c>
    </row>
    <row r="1719" spans="59:74" x14ac:dyDescent="0.25">
      <c r="BG1719" s="84">
        <v>1607</v>
      </c>
      <c r="BH1719" s="269" t="s">
        <v>17</v>
      </c>
      <c r="BI1719" s="268" t="s">
        <v>6996</v>
      </c>
      <c r="BJ1719" s="257" t="s">
        <v>1</v>
      </c>
      <c r="BK1719" s="269" t="s">
        <v>20</v>
      </c>
      <c r="BL1719" s="269" t="s">
        <v>102</v>
      </c>
      <c r="BM1719" s="270" t="s">
        <v>7015</v>
      </c>
      <c r="BN1719" s="269" t="s">
        <v>7016</v>
      </c>
      <c r="BO1719" s="269" t="s">
        <v>7017</v>
      </c>
      <c r="BP1719" s="269" t="s">
        <v>944</v>
      </c>
      <c r="BQ1719" s="269" t="s">
        <v>228</v>
      </c>
      <c r="BR1719" s="269" t="s">
        <v>945</v>
      </c>
      <c r="BS1719" s="269" t="s">
        <v>946</v>
      </c>
      <c r="BT1719" s="269" t="s">
        <v>944</v>
      </c>
      <c r="BU1719" s="269" t="s">
        <v>1741</v>
      </c>
      <c r="BV1719" s="269" t="s">
        <v>1742</v>
      </c>
    </row>
    <row r="1720" spans="59:74" x14ac:dyDescent="0.25">
      <c r="BG1720" s="84">
        <v>1608</v>
      </c>
      <c r="BH1720" s="269" t="s">
        <v>17</v>
      </c>
      <c r="BI1720" s="268" t="s">
        <v>6996</v>
      </c>
      <c r="BJ1720" s="257" t="s">
        <v>1</v>
      </c>
      <c r="BK1720" s="269" t="s">
        <v>20</v>
      </c>
      <c r="BL1720" s="269" t="s">
        <v>102</v>
      </c>
      <c r="BM1720" s="270" t="s">
        <v>7018</v>
      </c>
      <c r="BN1720" s="269" t="s">
        <v>7019</v>
      </c>
      <c r="BO1720" s="269" t="s">
        <v>7020</v>
      </c>
      <c r="BP1720" s="269" t="s">
        <v>944</v>
      </c>
      <c r="BQ1720" s="269" t="s">
        <v>228</v>
      </c>
      <c r="BR1720" s="269" t="s">
        <v>945</v>
      </c>
      <c r="BS1720" s="269" t="s">
        <v>946</v>
      </c>
      <c r="BT1720" s="269" t="s">
        <v>944</v>
      </c>
      <c r="BU1720" s="269" t="s">
        <v>1741</v>
      </c>
      <c r="BV1720" s="269" t="s">
        <v>1742</v>
      </c>
    </row>
    <row r="1721" spans="59:74" x14ac:dyDescent="0.25">
      <c r="BG1721" s="84">
        <v>1609</v>
      </c>
      <c r="BH1721" s="269" t="s">
        <v>17</v>
      </c>
      <c r="BI1721" s="268" t="s">
        <v>6996</v>
      </c>
      <c r="BJ1721" s="257" t="s">
        <v>1</v>
      </c>
      <c r="BK1721" s="269" t="s">
        <v>20</v>
      </c>
      <c r="BL1721" s="269" t="s">
        <v>102</v>
      </c>
      <c r="BM1721" s="270" t="s">
        <v>7021</v>
      </c>
      <c r="BN1721" s="269" t="s">
        <v>7022</v>
      </c>
      <c r="BO1721" s="269" t="s">
        <v>7023</v>
      </c>
      <c r="BP1721" s="269" t="s">
        <v>944</v>
      </c>
      <c r="BQ1721" s="269" t="s">
        <v>228</v>
      </c>
      <c r="BR1721" s="269" t="s">
        <v>945</v>
      </c>
      <c r="BS1721" s="269" t="s">
        <v>946</v>
      </c>
      <c r="BT1721" s="269" t="s">
        <v>944</v>
      </c>
      <c r="BU1721" s="269" t="s">
        <v>1741</v>
      </c>
      <c r="BV1721" s="269" t="s">
        <v>1742</v>
      </c>
    </row>
    <row r="1722" spans="59:74" x14ac:dyDescent="0.25">
      <c r="BG1722" s="84">
        <v>1610</v>
      </c>
      <c r="BH1722" s="269" t="s">
        <v>17</v>
      </c>
      <c r="BI1722" s="268" t="s">
        <v>6996</v>
      </c>
      <c r="BJ1722" s="257" t="s">
        <v>1</v>
      </c>
      <c r="BK1722" s="269" t="s">
        <v>20</v>
      </c>
      <c r="BL1722" s="269" t="s">
        <v>102</v>
      </c>
      <c r="BM1722" s="270" t="s">
        <v>7024</v>
      </c>
      <c r="BN1722" s="269" t="s">
        <v>7025</v>
      </c>
      <c r="BO1722" s="269" t="s">
        <v>7026</v>
      </c>
      <c r="BP1722" s="269" t="s">
        <v>944</v>
      </c>
      <c r="BQ1722" s="269" t="s">
        <v>228</v>
      </c>
      <c r="BR1722" s="269" t="s">
        <v>945</v>
      </c>
      <c r="BS1722" s="269" t="s">
        <v>946</v>
      </c>
      <c r="BT1722" s="269" t="s">
        <v>944</v>
      </c>
      <c r="BU1722" s="269" t="s">
        <v>1741</v>
      </c>
      <c r="BV1722" s="269" t="s">
        <v>1742</v>
      </c>
    </row>
    <row r="1723" spans="59:74" x14ac:dyDescent="0.25">
      <c r="BG1723" s="84">
        <v>1611</v>
      </c>
      <c r="BH1723" s="269" t="s">
        <v>17</v>
      </c>
      <c r="BI1723" s="268" t="s">
        <v>6996</v>
      </c>
      <c r="BJ1723" s="257" t="s">
        <v>4</v>
      </c>
      <c r="BK1723" s="269" t="s">
        <v>20</v>
      </c>
      <c r="BL1723" s="269" t="s">
        <v>102</v>
      </c>
      <c r="BM1723" s="270" t="s">
        <v>7027</v>
      </c>
      <c r="BN1723" s="269" t="s">
        <v>7028</v>
      </c>
      <c r="BO1723" s="269" t="s">
        <v>7029</v>
      </c>
      <c r="BP1723" s="269" t="s">
        <v>944</v>
      </c>
      <c r="BQ1723" s="269" t="s">
        <v>228</v>
      </c>
      <c r="BR1723" s="269" t="s">
        <v>945</v>
      </c>
      <c r="BS1723" s="269" t="s">
        <v>946</v>
      </c>
      <c r="BT1723" s="269" t="s">
        <v>944</v>
      </c>
      <c r="BU1723" s="269" t="s">
        <v>1741</v>
      </c>
      <c r="BV1723" s="269" t="s">
        <v>1742</v>
      </c>
    </row>
    <row r="1724" spans="59:74" x14ac:dyDescent="0.25">
      <c r="BG1724" s="84">
        <v>1612</v>
      </c>
      <c r="BH1724" s="269" t="s">
        <v>17</v>
      </c>
      <c r="BI1724" s="268" t="s">
        <v>6996</v>
      </c>
      <c r="BJ1724" s="257" t="s">
        <v>4</v>
      </c>
      <c r="BK1724" s="269" t="s">
        <v>20</v>
      </c>
      <c r="BL1724" s="269" t="s">
        <v>102</v>
      </c>
      <c r="BM1724" s="270" t="s">
        <v>7030</v>
      </c>
      <c r="BN1724" s="269" t="s">
        <v>7031</v>
      </c>
      <c r="BO1724" s="269" t="s">
        <v>7032</v>
      </c>
      <c r="BP1724" s="269" t="s">
        <v>944</v>
      </c>
      <c r="BQ1724" s="269" t="s">
        <v>228</v>
      </c>
      <c r="BR1724" s="269" t="s">
        <v>945</v>
      </c>
      <c r="BS1724" s="269" t="s">
        <v>946</v>
      </c>
      <c r="BT1724" s="269" t="s">
        <v>944</v>
      </c>
      <c r="BU1724" s="269" t="s">
        <v>1741</v>
      </c>
      <c r="BV1724" s="269" t="s">
        <v>1742</v>
      </c>
    </row>
    <row r="1725" spans="59:74" x14ac:dyDescent="0.25">
      <c r="BG1725" s="84">
        <v>1613</v>
      </c>
      <c r="BH1725" s="269" t="s">
        <v>17</v>
      </c>
      <c r="BI1725" s="268" t="s">
        <v>6996</v>
      </c>
      <c r="BJ1725" s="257" t="s">
        <v>4</v>
      </c>
      <c r="BK1725" s="269" t="s">
        <v>20</v>
      </c>
      <c r="BL1725" s="269" t="s">
        <v>102</v>
      </c>
      <c r="BM1725" s="270" t="s">
        <v>7033</v>
      </c>
      <c r="BN1725" s="269" t="s">
        <v>7034</v>
      </c>
      <c r="BO1725" s="269" t="s">
        <v>7035</v>
      </c>
      <c r="BP1725" s="269" t="s">
        <v>944</v>
      </c>
      <c r="BQ1725" s="269" t="s">
        <v>228</v>
      </c>
      <c r="BR1725" s="269" t="s">
        <v>945</v>
      </c>
      <c r="BS1725" s="269" t="s">
        <v>946</v>
      </c>
      <c r="BT1725" s="269" t="s">
        <v>944</v>
      </c>
      <c r="BU1725" s="269" t="s">
        <v>1741</v>
      </c>
      <c r="BV1725" s="269" t="s">
        <v>1742</v>
      </c>
    </row>
    <row r="1726" spans="59:74" x14ac:dyDescent="0.25">
      <c r="BG1726" s="84">
        <v>1614</v>
      </c>
      <c r="BH1726" s="269" t="s">
        <v>17</v>
      </c>
      <c r="BI1726" s="268" t="s">
        <v>6996</v>
      </c>
      <c r="BJ1726" s="257" t="s">
        <v>4</v>
      </c>
      <c r="BK1726" s="269" t="s">
        <v>20</v>
      </c>
      <c r="BL1726" s="269" t="s">
        <v>102</v>
      </c>
      <c r="BM1726" s="270" t="s">
        <v>7036</v>
      </c>
      <c r="BN1726" s="269" t="s">
        <v>7037</v>
      </c>
      <c r="BO1726" s="269" t="s">
        <v>7038</v>
      </c>
      <c r="BP1726" s="269" t="s">
        <v>944</v>
      </c>
      <c r="BQ1726" s="269" t="s">
        <v>228</v>
      </c>
      <c r="BR1726" s="269" t="s">
        <v>945</v>
      </c>
      <c r="BS1726" s="269" t="s">
        <v>946</v>
      </c>
      <c r="BT1726" s="269" t="s">
        <v>944</v>
      </c>
      <c r="BU1726" s="269" t="s">
        <v>1741</v>
      </c>
      <c r="BV1726" s="269" t="s">
        <v>1742</v>
      </c>
    </row>
    <row r="1727" spans="59:74" x14ac:dyDescent="0.25">
      <c r="BG1727" s="84">
        <v>1615</v>
      </c>
      <c r="BH1727" s="269" t="s">
        <v>17</v>
      </c>
      <c r="BI1727" s="268" t="s">
        <v>6996</v>
      </c>
      <c r="BJ1727" s="257" t="s">
        <v>4</v>
      </c>
      <c r="BK1727" s="269" t="s">
        <v>20</v>
      </c>
      <c r="BL1727" s="269" t="s">
        <v>102</v>
      </c>
      <c r="BM1727" s="270" t="s">
        <v>7039</v>
      </c>
      <c r="BN1727" s="269" t="s">
        <v>7040</v>
      </c>
      <c r="BO1727" s="269" t="s">
        <v>7041</v>
      </c>
      <c r="BP1727" s="269" t="s">
        <v>944</v>
      </c>
      <c r="BQ1727" s="269" t="s">
        <v>228</v>
      </c>
      <c r="BR1727" s="269" t="s">
        <v>945</v>
      </c>
      <c r="BS1727" s="269" t="s">
        <v>946</v>
      </c>
      <c r="BT1727" s="269" t="s">
        <v>944</v>
      </c>
      <c r="BU1727" s="269" t="s">
        <v>1741</v>
      </c>
      <c r="BV1727" s="269" t="s">
        <v>1742</v>
      </c>
    </row>
    <row r="1728" spans="59:74" x14ac:dyDescent="0.25">
      <c r="BG1728" s="84">
        <v>1616</v>
      </c>
      <c r="BH1728" s="269" t="s">
        <v>17</v>
      </c>
      <c r="BI1728" s="268" t="s">
        <v>6996</v>
      </c>
      <c r="BJ1728" s="257" t="s">
        <v>4</v>
      </c>
      <c r="BK1728" s="269" t="s">
        <v>20</v>
      </c>
      <c r="BL1728" s="269" t="s">
        <v>102</v>
      </c>
      <c r="BM1728" s="270" t="s">
        <v>7042</v>
      </c>
      <c r="BN1728" s="269" t="s">
        <v>7043</v>
      </c>
      <c r="BO1728" s="269" t="s">
        <v>7044</v>
      </c>
      <c r="BP1728" s="269" t="s">
        <v>944</v>
      </c>
      <c r="BQ1728" s="269" t="s">
        <v>228</v>
      </c>
      <c r="BR1728" s="269" t="s">
        <v>945</v>
      </c>
      <c r="BS1728" s="269" t="s">
        <v>946</v>
      </c>
      <c r="BT1728" s="269" t="s">
        <v>944</v>
      </c>
      <c r="BU1728" s="269" t="s">
        <v>1741</v>
      </c>
      <c r="BV1728" s="269" t="s">
        <v>1742</v>
      </c>
    </row>
    <row r="1729" spans="59:74" x14ac:dyDescent="0.25">
      <c r="BG1729" s="84">
        <v>1617</v>
      </c>
      <c r="BH1729" s="269" t="s">
        <v>17</v>
      </c>
      <c r="BI1729" s="268" t="s">
        <v>6996</v>
      </c>
      <c r="BJ1729" s="257" t="s">
        <v>4</v>
      </c>
      <c r="BK1729" s="269" t="s">
        <v>20</v>
      </c>
      <c r="BL1729" s="269" t="s">
        <v>102</v>
      </c>
      <c r="BM1729" s="270" t="s">
        <v>7045</v>
      </c>
      <c r="BN1729" s="269" t="s">
        <v>7046</v>
      </c>
      <c r="BO1729" s="269" t="s">
        <v>7047</v>
      </c>
      <c r="BP1729" s="269" t="s">
        <v>944</v>
      </c>
      <c r="BQ1729" s="269" t="s">
        <v>228</v>
      </c>
      <c r="BR1729" s="269" t="s">
        <v>945</v>
      </c>
      <c r="BS1729" s="269" t="s">
        <v>946</v>
      </c>
      <c r="BT1729" s="269" t="s">
        <v>944</v>
      </c>
      <c r="BU1729" s="269" t="s">
        <v>1741</v>
      </c>
      <c r="BV1729" s="269" t="s">
        <v>1742</v>
      </c>
    </row>
    <row r="1730" spans="59:74" x14ac:dyDescent="0.25">
      <c r="BG1730" s="84">
        <v>1618</v>
      </c>
      <c r="BH1730" s="269" t="s">
        <v>17</v>
      </c>
      <c r="BI1730" s="268" t="s">
        <v>6996</v>
      </c>
      <c r="BJ1730" s="257" t="s">
        <v>4</v>
      </c>
      <c r="BK1730" s="269" t="s">
        <v>20</v>
      </c>
      <c r="BL1730" s="269" t="s">
        <v>102</v>
      </c>
      <c r="BM1730" s="270" t="s">
        <v>7048</v>
      </c>
      <c r="BN1730" s="269" t="s">
        <v>7049</v>
      </c>
      <c r="BO1730" s="269" t="s">
        <v>7050</v>
      </c>
      <c r="BP1730" s="269" t="s">
        <v>944</v>
      </c>
      <c r="BQ1730" s="269" t="s">
        <v>228</v>
      </c>
      <c r="BR1730" s="269" t="s">
        <v>945</v>
      </c>
      <c r="BS1730" s="269" t="s">
        <v>946</v>
      </c>
      <c r="BT1730" s="269" t="s">
        <v>944</v>
      </c>
      <c r="BU1730" s="269" t="s">
        <v>1741</v>
      </c>
      <c r="BV1730" s="269" t="s">
        <v>1742</v>
      </c>
    </row>
    <row r="1731" spans="59:74" x14ac:dyDescent="0.25">
      <c r="BG1731" s="84">
        <v>1619</v>
      </c>
      <c r="BH1731" s="269" t="s">
        <v>17</v>
      </c>
      <c r="BI1731" s="268" t="s">
        <v>6996</v>
      </c>
      <c r="BJ1731" s="257" t="s">
        <v>4</v>
      </c>
      <c r="BK1731" s="269" t="s">
        <v>20</v>
      </c>
      <c r="BL1731" s="269" t="s">
        <v>102</v>
      </c>
      <c r="BM1731" s="270" t="s">
        <v>7051</v>
      </c>
      <c r="BN1731" s="269" t="s">
        <v>7052</v>
      </c>
      <c r="BO1731" s="269" t="s">
        <v>7053</v>
      </c>
      <c r="BP1731" s="269" t="s">
        <v>944</v>
      </c>
      <c r="BQ1731" s="269" t="s">
        <v>228</v>
      </c>
      <c r="BR1731" s="269" t="s">
        <v>945</v>
      </c>
      <c r="BS1731" s="269" t="s">
        <v>946</v>
      </c>
      <c r="BT1731" s="269" t="s">
        <v>944</v>
      </c>
      <c r="BU1731" s="269" t="s">
        <v>1741</v>
      </c>
      <c r="BV1731" s="269" t="s">
        <v>1742</v>
      </c>
    </row>
    <row r="1732" spans="59:74" x14ac:dyDescent="0.25">
      <c r="BG1732" s="84">
        <v>1620</v>
      </c>
      <c r="BH1732" s="269" t="s">
        <v>17</v>
      </c>
      <c r="BI1732" s="268" t="s">
        <v>6996</v>
      </c>
      <c r="BJ1732" s="257" t="s">
        <v>4</v>
      </c>
      <c r="BK1732" s="269" t="s">
        <v>20</v>
      </c>
      <c r="BL1732" s="269" t="s">
        <v>102</v>
      </c>
      <c r="BM1732" s="270" t="s">
        <v>7054</v>
      </c>
      <c r="BN1732" s="269" t="s">
        <v>7055</v>
      </c>
      <c r="BO1732" s="269" t="s">
        <v>7056</v>
      </c>
      <c r="BP1732" s="269" t="s">
        <v>944</v>
      </c>
      <c r="BQ1732" s="269" t="s">
        <v>228</v>
      </c>
      <c r="BR1732" s="269" t="s">
        <v>945</v>
      </c>
      <c r="BS1732" s="269" t="s">
        <v>946</v>
      </c>
      <c r="BT1732" s="269" t="s">
        <v>944</v>
      </c>
      <c r="BU1732" s="269" t="s">
        <v>1741</v>
      </c>
      <c r="BV1732" s="269" t="s">
        <v>1742</v>
      </c>
    </row>
    <row r="1733" spans="59:74" x14ac:dyDescent="0.25">
      <c r="BG1733" s="84">
        <v>1621</v>
      </c>
      <c r="BH1733" s="269" t="s">
        <v>17</v>
      </c>
      <c r="BI1733" s="268" t="s">
        <v>6996</v>
      </c>
      <c r="BJ1733" s="257" t="s">
        <v>1</v>
      </c>
      <c r="BK1733" s="269" t="s">
        <v>114</v>
      </c>
      <c r="BL1733" s="269" t="s">
        <v>102</v>
      </c>
      <c r="BM1733" s="270" t="s">
        <v>7057</v>
      </c>
      <c r="BN1733" s="269" t="s">
        <v>7058</v>
      </c>
      <c r="BO1733" s="269" t="s">
        <v>7059</v>
      </c>
      <c r="BP1733" s="269" t="s">
        <v>947</v>
      </c>
      <c r="BQ1733" s="269" t="s">
        <v>299</v>
      </c>
      <c r="BR1733" s="269" t="s">
        <v>948</v>
      </c>
      <c r="BS1733" s="269" t="s">
        <v>949</v>
      </c>
      <c r="BT1733" s="269" t="s">
        <v>947</v>
      </c>
      <c r="BU1733" s="269" t="s">
        <v>1743</v>
      </c>
      <c r="BV1733" s="269" t="s">
        <v>1744</v>
      </c>
    </row>
    <row r="1734" spans="59:74" x14ac:dyDescent="0.25">
      <c r="BG1734" s="84">
        <v>1622</v>
      </c>
      <c r="BH1734" s="269" t="s">
        <v>17</v>
      </c>
      <c r="BI1734" s="268" t="s">
        <v>6996</v>
      </c>
      <c r="BJ1734" s="257" t="s">
        <v>1</v>
      </c>
      <c r="BK1734" s="269" t="s">
        <v>114</v>
      </c>
      <c r="BL1734" s="269" t="s">
        <v>102</v>
      </c>
      <c r="BM1734" s="270" t="s">
        <v>7060</v>
      </c>
      <c r="BN1734" s="269" t="s">
        <v>7061</v>
      </c>
      <c r="BO1734" s="269" t="s">
        <v>7062</v>
      </c>
      <c r="BP1734" s="269" t="s">
        <v>947</v>
      </c>
      <c r="BQ1734" s="269" t="s">
        <v>299</v>
      </c>
      <c r="BR1734" s="269" t="s">
        <v>948</v>
      </c>
      <c r="BS1734" s="269" t="s">
        <v>949</v>
      </c>
      <c r="BT1734" s="269" t="s">
        <v>947</v>
      </c>
      <c r="BU1734" s="269" t="s">
        <v>1743</v>
      </c>
      <c r="BV1734" s="269" t="s">
        <v>1744</v>
      </c>
    </row>
    <row r="1735" spans="59:74" x14ac:dyDescent="0.25">
      <c r="BG1735" s="84">
        <v>1623</v>
      </c>
      <c r="BH1735" s="269" t="s">
        <v>17</v>
      </c>
      <c r="BI1735" s="268" t="s">
        <v>6996</v>
      </c>
      <c r="BJ1735" s="257" t="s">
        <v>1</v>
      </c>
      <c r="BK1735" s="269" t="s">
        <v>114</v>
      </c>
      <c r="BL1735" s="269" t="s">
        <v>102</v>
      </c>
      <c r="BM1735" s="270" t="s">
        <v>7063</v>
      </c>
      <c r="BN1735" s="269" t="s">
        <v>7064</v>
      </c>
      <c r="BO1735" s="269" t="s">
        <v>7065</v>
      </c>
      <c r="BP1735" s="269" t="s">
        <v>947</v>
      </c>
      <c r="BQ1735" s="269" t="s">
        <v>299</v>
      </c>
      <c r="BR1735" s="269" t="s">
        <v>948</v>
      </c>
      <c r="BS1735" s="269" t="s">
        <v>949</v>
      </c>
      <c r="BT1735" s="269" t="s">
        <v>947</v>
      </c>
      <c r="BU1735" s="269" t="s">
        <v>1743</v>
      </c>
      <c r="BV1735" s="269" t="s">
        <v>1744</v>
      </c>
    </row>
    <row r="1736" spans="59:74" x14ac:dyDescent="0.25">
      <c r="BG1736" s="84">
        <v>1624</v>
      </c>
      <c r="BH1736" s="269" t="s">
        <v>17</v>
      </c>
      <c r="BI1736" s="268" t="s">
        <v>6996</v>
      </c>
      <c r="BJ1736" s="257" t="s">
        <v>1</v>
      </c>
      <c r="BK1736" s="269" t="s">
        <v>114</v>
      </c>
      <c r="BL1736" s="269" t="s">
        <v>102</v>
      </c>
      <c r="BM1736" s="270" t="s">
        <v>7066</v>
      </c>
      <c r="BN1736" s="269" t="s">
        <v>7067</v>
      </c>
      <c r="BO1736" s="269" t="s">
        <v>7068</v>
      </c>
      <c r="BP1736" s="269" t="s">
        <v>947</v>
      </c>
      <c r="BQ1736" s="269" t="s">
        <v>299</v>
      </c>
      <c r="BR1736" s="269" t="s">
        <v>948</v>
      </c>
      <c r="BS1736" s="269" t="s">
        <v>949</v>
      </c>
      <c r="BT1736" s="269" t="s">
        <v>947</v>
      </c>
      <c r="BU1736" s="269" t="s">
        <v>1743</v>
      </c>
      <c r="BV1736" s="269" t="s">
        <v>1744</v>
      </c>
    </row>
    <row r="1737" spans="59:74" x14ac:dyDescent="0.25">
      <c r="BG1737" s="84">
        <v>1625</v>
      </c>
      <c r="BH1737" s="269" t="s">
        <v>17</v>
      </c>
      <c r="BI1737" s="268" t="s">
        <v>6996</v>
      </c>
      <c r="BJ1737" s="257" t="s">
        <v>1</v>
      </c>
      <c r="BK1737" s="269" t="s">
        <v>114</v>
      </c>
      <c r="BL1737" s="269" t="s">
        <v>102</v>
      </c>
      <c r="BM1737" s="270" t="s">
        <v>7069</v>
      </c>
      <c r="BN1737" s="269" t="s">
        <v>7070</v>
      </c>
      <c r="BO1737" s="269" t="s">
        <v>7071</v>
      </c>
      <c r="BP1737" s="269" t="s">
        <v>947</v>
      </c>
      <c r="BQ1737" s="269" t="s">
        <v>299</v>
      </c>
      <c r="BR1737" s="269" t="s">
        <v>948</v>
      </c>
      <c r="BS1737" s="269" t="s">
        <v>949</v>
      </c>
      <c r="BT1737" s="269" t="s">
        <v>947</v>
      </c>
      <c r="BU1737" s="269" t="s">
        <v>1743</v>
      </c>
      <c r="BV1737" s="269" t="s">
        <v>1744</v>
      </c>
    </row>
    <row r="1738" spans="59:74" x14ac:dyDescent="0.25">
      <c r="BG1738" s="84">
        <v>1626</v>
      </c>
      <c r="BH1738" s="269" t="s">
        <v>17</v>
      </c>
      <c r="BI1738" s="268" t="s">
        <v>6996</v>
      </c>
      <c r="BJ1738" s="257" t="s">
        <v>1</v>
      </c>
      <c r="BK1738" s="269" t="s">
        <v>114</v>
      </c>
      <c r="BL1738" s="269" t="s">
        <v>102</v>
      </c>
      <c r="BM1738" s="270" t="s">
        <v>7072</v>
      </c>
      <c r="BN1738" s="269" t="s">
        <v>7073</v>
      </c>
      <c r="BO1738" s="269" t="s">
        <v>7074</v>
      </c>
      <c r="BP1738" s="269" t="s">
        <v>947</v>
      </c>
      <c r="BQ1738" s="269" t="s">
        <v>299</v>
      </c>
      <c r="BR1738" s="269" t="s">
        <v>948</v>
      </c>
      <c r="BS1738" s="269" t="s">
        <v>949</v>
      </c>
      <c r="BT1738" s="269" t="s">
        <v>947</v>
      </c>
      <c r="BU1738" s="269" t="s">
        <v>1743</v>
      </c>
      <c r="BV1738" s="269" t="s">
        <v>1744</v>
      </c>
    </row>
    <row r="1739" spans="59:74" x14ac:dyDescent="0.25">
      <c r="BG1739" s="84">
        <v>1627</v>
      </c>
      <c r="BH1739" s="269" t="s">
        <v>17</v>
      </c>
      <c r="BI1739" s="268" t="s">
        <v>6996</v>
      </c>
      <c r="BJ1739" s="257" t="s">
        <v>1</v>
      </c>
      <c r="BK1739" s="269" t="s">
        <v>114</v>
      </c>
      <c r="BL1739" s="269" t="s">
        <v>102</v>
      </c>
      <c r="BM1739" s="270" t="s">
        <v>7075</v>
      </c>
      <c r="BN1739" s="269" t="s">
        <v>7076</v>
      </c>
      <c r="BO1739" s="269" t="s">
        <v>7077</v>
      </c>
      <c r="BP1739" s="269" t="s">
        <v>947</v>
      </c>
      <c r="BQ1739" s="269" t="s">
        <v>299</v>
      </c>
      <c r="BR1739" s="269" t="s">
        <v>948</v>
      </c>
      <c r="BS1739" s="269" t="s">
        <v>949</v>
      </c>
      <c r="BT1739" s="269" t="s">
        <v>947</v>
      </c>
      <c r="BU1739" s="269" t="s">
        <v>1743</v>
      </c>
      <c r="BV1739" s="269" t="s">
        <v>1744</v>
      </c>
    </row>
    <row r="1740" spans="59:74" x14ac:dyDescent="0.25">
      <c r="BG1740" s="84">
        <v>1628</v>
      </c>
      <c r="BH1740" s="269" t="s">
        <v>17</v>
      </c>
      <c r="BI1740" s="268" t="s">
        <v>6996</v>
      </c>
      <c r="BJ1740" s="257" t="s">
        <v>1</v>
      </c>
      <c r="BK1740" s="269" t="s">
        <v>114</v>
      </c>
      <c r="BL1740" s="269" t="s">
        <v>102</v>
      </c>
      <c r="BM1740" s="270" t="s">
        <v>7078</v>
      </c>
      <c r="BN1740" s="269" t="s">
        <v>7079</v>
      </c>
      <c r="BO1740" s="269" t="s">
        <v>7080</v>
      </c>
      <c r="BP1740" s="269" t="s">
        <v>947</v>
      </c>
      <c r="BQ1740" s="269" t="s">
        <v>299</v>
      </c>
      <c r="BR1740" s="269" t="s">
        <v>948</v>
      </c>
      <c r="BS1740" s="269" t="s">
        <v>949</v>
      </c>
      <c r="BT1740" s="269" t="s">
        <v>947</v>
      </c>
      <c r="BU1740" s="269" t="s">
        <v>1743</v>
      </c>
      <c r="BV1740" s="269" t="s">
        <v>1744</v>
      </c>
    </row>
    <row r="1741" spans="59:74" x14ac:dyDescent="0.25">
      <c r="BG1741" s="84">
        <v>1629</v>
      </c>
      <c r="BH1741" s="269" t="s">
        <v>17</v>
      </c>
      <c r="BI1741" s="268" t="s">
        <v>6996</v>
      </c>
      <c r="BJ1741" s="257" t="s">
        <v>1</v>
      </c>
      <c r="BK1741" s="269" t="s">
        <v>114</v>
      </c>
      <c r="BL1741" s="269" t="s">
        <v>102</v>
      </c>
      <c r="BM1741" s="270" t="s">
        <v>7081</v>
      </c>
      <c r="BN1741" s="269" t="s">
        <v>7082</v>
      </c>
      <c r="BO1741" s="269" t="s">
        <v>7083</v>
      </c>
      <c r="BP1741" s="269" t="s">
        <v>947</v>
      </c>
      <c r="BQ1741" s="269" t="s">
        <v>299</v>
      </c>
      <c r="BR1741" s="269" t="s">
        <v>948</v>
      </c>
      <c r="BS1741" s="269" t="s">
        <v>949</v>
      </c>
      <c r="BT1741" s="269" t="s">
        <v>947</v>
      </c>
      <c r="BU1741" s="269" t="s">
        <v>1743</v>
      </c>
      <c r="BV1741" s="269" t="s">
        <v>1744</v>
      </c>
    </row>
    <row r="1742" spans="59:74" x14ac:dyDescent="0.25">
      <c r="BG1742" s="84">
        <v>1630</v>
      </c>
      <c r="BH1742" s="269" t="s">
        <v>17</v>
      </c>
      <c r="BI1742" s="268" t="s">
        <v>6996</v>
      </c>
      <c r="BJ1742" s="257" t="s">
        <v>1</v>
      </c>
      <c r="BK1742" s="269" t="s">
        <v>114</v>
      </c>
      <c r="BL1742" s="269" t="s">
        <v>102</v>
      </c>
      <c r="BM1742" s="270" t="s">
        <v>7084</v>
      </c>
      <c r="BN1742" s="269" t="s">
        <v>7085</v>
      </c>
      <c r="BO1742" s="269" t="s">
        <v>7086</v>
      </c>
      <c r="BP1742" s="269" t="s">
        <v>947</v>
      </c>
      <c r="BQ1742" s="269" t="s">
        <v>299</v>
      </c>
      <c r="BR1742" s="269" t="s">
        <v>948</v>
      </c>
      <c r="BS1742" s="269" t="s">
        <v>949</v>
      </c>
      <c r="BT1742" s="269" t="s">
        <v>947</v>
      </c>
      <c r="BU1742" s="269" t="s">
        <v>1743</v>
      </c>
      <c r="BV1742" s="269" t="s">
        <v>1744</v>
      </c>
    </row>
    <row r="1743" spans="59:74" x14ac:dyDescent="0.25">
      <c r="BG1743" s="84">
        <v>1631</v>
      </c>
      <c r="BH1743" s="269" t="s">
        <v>17</v>
      </c>
      <c r="BI1743" s="268" t="s">
        <v>6996</v>
      </c>
      <c r="BJ1743" s="257" t="s">
        <v>4</v>
      </c>
      <c r="BK1743" s="269" t="s">
        <v>114</v>
      </c>
      <c r="BL1743" s="269" t="s">
        <v>102</v>
      </c>
      <c r="BM1743" s="270" t="s">
        <v>7087</v>
      </c>
      <c r="BN1743" s="269" t="s">
        <v>7088</v>
      </c>
      <c r="BO1743" s="269" t="s">
        <v>7089</v>
      </c>
      <c r="BP1743" s="269" t="s">
        <v>947</v>
      </c>
      <c r="BQ1743" s="269" t="s">
        <v>299</v>
      </c>
      <c r="BR1743" s="269" t="s">
        <v>948</v>
      </c>
      <c r="BS1743" s="269" t="s">
        <v>949</v>
      </c>
      <c r="BT1743" s="269" t="s">
        <v>947</v>
      </c>
      <c r="BU1743" s="269" t="s">
        <v>1743</v>
      </c>
      <c r="BV1743" s="269" t="s">
        <v>1744</v>
      </c>
    </row>
    <row r="1744" spans="59:74" x14ac:dyDescent="0.25">
      <c r="BG1744" s="84">
        <v>1632</v>
      </c>
      <c r="BH1744" s="269" t="s">
        <v>17</v>
      </c>
      <c r="BI1744" s="268" t="s">
        <v>6996</v>
      </c>
      <c r="BJ1744" s="257" t="s">
        <v>4</v>
      </c>
      <c r="BK1744" s="269" t="s">
        <v>114</v>
      </c>
      <c r="BL1744" s="269" t="s">
        <v>102</v>
      </c>
      <c r="BM1744" s="270" t="s">
        <v>7090</v>
      </c>
      <c r="BN1744" s="269" t="s">
        <v>7091</v>
      </c>
      <c r="BO1744" s="269" t="s">
        <v>7092</v>
      </c>
      <c r="BP1744" s="269" t="s">
        <v>947</v>
      </c>
      <c r="BQ1744" s="269" t="s">
        <v>299</v>
      </c>
      <c r="BR1744" s="269" t="s">
        <v>948</v>
      </c>
      <c r="BS1744" s="269" t="s">
        <v>949</v>
      </c>
      <c r="BT1744" s="269" t="s">
        <v>947</v>
      </c>
      <c r="BU1744" s="269" t="s">
        <v>1743</v>
      </c>
      <c r="BV1744" s="269" t="s">
        <v>1744</v>
      </c>
    </row>
    <row r="1745" spans="59:74" x14ac:dyDescent="0.25">
      <c r="BG1745" s="84">
        <v>1633</v>
      </c>
      <c r="BH1745" s="269" t="s">
        <v>17</v>
      </c>
      <c r="BI1745" s="268" t="s">
        <v>6996</v>
      </c>
      <c r="BJ1745" s="257" t="s">
        <v>4</v>
      </c>
      <c r="BK1745" s="269" t="s">
        <v>114</v>
      </c>
      <c r="BL1745" s="269" t="s">
        <v>102</v>
      </c>
      <c r="BM1745" s="270" t="s">
        <v>7093</v>
      </c>
      <c r="BN1745" s="269" t="s">
        <v>7094</v>
      </c>
      <c r="BO1745" s="269" t="s">
        <v>7095</v>
      </c>
      <c r="BP1745" s="269" t="s">
        <v>947</v>
      </c>
      <c r="BQ1745" s="269" t="s">
        <v>299</v>
      </c>
      <c r="BR1745" s="269" t="s">
        <v>948</v>
      </c>
      <c r="BS1745" s="269" t="s">
        <v>949</v>
      </c>
      <c r="BT1745" s="269" t="s">
        <v>947</v>
      </c>
      <c r="BU1745" s="269" t="s">
        <v>1743</v>
      </c>
      <c r="BV1745" s="269" t="s">
        <v>1744</v>
      </c>
    </row>
    <row r="1746" spans="59:74" x14ac:dyDescent="0.25">
      <c r="BG1746" s="84">
        <v>1634</v>
      </c>
      <c r="BH1746" s="269" t="s">
        <v>17</v>
      </c>
      <c r="BI1746" s="268" t="s">
        <v>6996</v>
      </c>
      <c r="BJ1746" s="257" t="s">
        <v>4</v>
      </c>
      <c r="BK1746" s="269" t="s">
        <v>114</v>
      </c>
      <c r="BL1746" s="269" t="s">
        <v>102</v>
      </c>
      <c r="BM1746" s="270" t="s">
        <v>7096</v>
      </c>
      <c r="BN1746" s="269" t="s">
        <v>7097</v>
      </c>
      <c r="BO1746" s="269" t="s">
        <v>7098</v>
      </c>
      <c r="BP1746" s="269" t="s">
        <v>947</v>
      </c>
      <c r="BQ1746" s="269" t="s">
        <v>299</v>
      </c>
      <c r="BR1746" s="269" t="s">
        <v>948</v>
      </c>
      <c r="BS1746" s="269" t="s">
        <v>949</v>
      </c>
      <c r="BT1746" s="269" t="s">
        <v>947</v>
      </c>
      <c r="BU1746" s="269" t="s">
        <v>1743</v>
      </c>
      <c r="BV1746" s="269" t="s">
        <v>1744</v>
      </c>
    </row>
    <row r="1747" spans="59:74" x14ac:dyDescent="0.25">
      <c r="BG1747" s="84">
        <v>1635</v>
      </c>
      <c r="BH1747" s="269" t="s">
        <v>17</v>
      </c>
      <c r="BI1747" s="268" t="s">
        <v>6996</v>
      </c>
      <c r="BJ1747" s="257" t="s">
        <v>4</v>
      </c>
      <c r="BK1747" s="269" t="s">
        <v>114</v>
      </c>
      <c r="BL1747" s="269" t="s">
        <v>102</v>
      </c>
      <c r="BM1747" s="270" t="s">
        <v>7099</v>
      </c>
      <c r="BN1747" s="269" t="s">
        <v>7100</v>
      </c>
      <c r="BO1747" s="269" t="s">
        <v>7101</v>
      </c>
      <c r="BP1747" s="269" t="s">
        <v>947</v>
      </c>
      <c r="BQ1747" s="269" t="s">
        <v>299</v>
      </c>
      <c r="BR1747" s="269" t="s">
        <v>948</v>
      </c>
      <c r="BS1747" s="269" t="s">
        <v>949</v>
      </c>
      <c r="BT1747" s="269" t="s">
        <v>947</v>
      </c>
      <c r="BU1747" s="269" t="s">
        <v>1743</v>
      </c>
      <c r="BV1747" s="269" t="s">
        <v>1744</v>
      </c>
    </row>
    <row r="1748" spans="59:74" x14ac:dyDescent="0.25">
      <c r="BG1748" s="84">
        <v>1636</v>
      </c>
      <c r="BH1748" s="269" t="s">
        <v>17</v>
      </c>
      <c r="BI1748" s="268" t="s">
        <v>6996</v>
      </c>
      <c r="BJ1748" s="257" t="s">
        <v>4</v>
      </c>
      <c r="BK1748" s="269" t="s">
        <v>114</v>
      </c>
      <c r="BL1748" s="269" t="s">
        <v>102</v>
      </c>
      <c r="BM1748" s="270" t="s">
        <v>7102</v>
      </c>
      <c r="BN1748" s="269" t="s">
        <v>7103</v>
      </c>
      <c r="BO1748" s="269" t="s">
        <v>7104</v>
      </c>
      <c r="BP1748" s="269" t="s">
        <v>947</v>
      </c>
      <c r="BQ1748" s="269" t="s">
        <v>299</v>
      </c>
      <c r="BR1748" s="269" t="s">
        <v>948</v>
      </c>
      <c r="BS1748" s="269" t="s">
        <v>949</v>
      </c>
      <c r="BT1748" s="269" t="s">
        <v>947</v>
      </c>
      <c r="BU1748" s="269" t="s">
        <v>1743</v>
      </c>
      <c r="BV1748" s="269" t="s">
        <v>1744</v>
      </c>
    </row>
    <row r="1749" spans="59:74" x14ac:dyDescent="0.25">
      <c r="BG1749" s="84">
        <v>1637</v>
      </c>
      <c r="BH1749" s="269" t="s">
        <v>17</v>
      </c>
      <c r="BI1749" s="268" t="s">
        <v>6996</v>
      </c>
      <c r="BJ1749" s="257" t="s">
        <v>4</v>
      </c>
      <c r="BK1749" s="269" t="s">
        <v>114</v>
      </c>
      <c r="BL1749" s="269" t="s">
        <v>102</v>
      </c>
      <c r="BM1749" s="270" t="s">
        <v>7105</v>
      </c>
      <c r="BN1749" s="269" t="s">
        <v>7106</v>
      </c>
      <c r="BO1749" s="269" t="s">
        <v>7107</v>
      </c>
      <c r="BP1749" s="269" t="s">
        <v>947</v>
      </c>
      <c r="BQ1749" s="269" t="s">
        <v>299</v>
      </c>
      <c r="BR1749" s="269" t="s">
        <v>948</v>
      </c>
      <c r="BS1749" s="269" t="s">
        <v>949</v>
      </c>
      <c r="BT1749" s="269" t="s">
        <v>947</v>
      </c>
      <c r="BU1749" s="269" t="s">
        <v>1743</v>
      </c>
      <c r="BV1749" s="269" t="s">
        <v>1744</v>
      </c>
    </row>
    <row r="1750" spans="59:74" x14ac:dyDescent="0.25">
      <c r="BG1750" s="84">
        <v>1638</v>
      </c>
      <c r="BH1750" s="269" t="s">
        <v>17</v>
      </c>
      <c r="BI1750" s="268" t="s">
        <v>6996</v>
      </c>
      <c r="BJ1750" s="257" t="s">
        <v>4</v>
      </c>
      <c r="BK1750" s="269" t="s">
        <v>114</v>
      </c>
      <c r="BL1750" s="269" t="s">
        <v>102</v>
      </c>
      <c r="BM1750" s="270" t="s">
        <v>7108</v>
      </c>
      <c r="BN1750" s="269" t="s">
        <v>7109</v>
      </c>
      <c r="BO1750" s="269" t="s">
        <v>7110</v>
      </c>
      <c r="BP1750" s="269" t="s">
        <v>947</v>
      </c>
      <c r="BQ1750" s="269" t="s">
        <v>299</v>
      </c>
      <c r="BR1750" s="269" t="s">
        <v>948</v>
      </c>
      <c r="BS1750" s="269" t="s">
        <v>949</v>
      </c>
      <c r="BT1750" s="269" t="s">
        <v>947</v>
      </c>
      <c r="BU1750" s="269" t="s">
        <v>1743</v>
      </c>
      <c r="BV1750" s="269" t="s">
        <v>1744</v>
      </c>
    </row>
    <row r="1751" spans="59:74" x14ac:dyDescent="0.25">
      <c r="BG1751" s="84">
        <v>1639</v>
      </c>
      <c r="BH1751" s="269" t="s">
        <v>17</v>
      </c>
      <c r="BI1751" s="268" t="s">
        <v>6996</v>
      </c>
      <c r="BJ1751" s="257" t="s">
        <v>4</v>
      </c>
      <c r="BK1751" s="269" t="s">
        <v>114</v>
      </c>
      <c r="BL1751" s="269" t="s">
        <v>102</v>
      </c>
      <c r="BM1751" s="270" t="s">
        <v>7111</v>
      </c>
      <c r="BN1751" s="269" t="s">
        <v>7112</v>
      </c>
      <c r="BO1751" s="269" t="s">
        <v>7113</v>
      </c>
      <c r="BP1751" s="269" t="s">
        <v>947</v>
      </c>
      <c r="BQ1751" s="269" t="s">
        <v>299</v>
      </c>
      <c r="BR1751" s="269" t="s">
        <v>948</v>
      </c>
      <c r="BS1751" s="269" t="s">
        <v>949</v>
      </c>
      <c r="BT1751" s="269" t="s">
        <v>947</v>
      </c>
      <c r="BU1751" s="269" t="s">
        <v>1743</v>
      </c>
      <c r="BV1751" s="269" t="s">
        <v>1744</v>
      </c>
    </row>
    <row r="1752" spans="59:74" x14ac:dyDescent="0.25">
      <c r="BG1752" s="84">
        <v>1640</v>
      </c>
      <c r="BH1752" s="269" t="s">
        <v>17</v>
      </c>
      <c r="BI1752" s="268" t="s">
        <v>6996</v>
      </c>
      <c r="BJ1752" s="257" t="s">
        <v>4</v>
      </c>
      <c r="BK1752" s="269" t="s">
        <v>114</v>
      </c>
      <c r="BL1752" s="269" t="s">
        <v>102</v>
      </c>
      <c r="BM1752" s="270" t="s">
        <v>7114</v>
      </c>
      <c r="BN1752" s="269" t="s">
        <v>7115</v>
      </c>
      <c r="BO1752" s="269" t="s">
        <v>7116</v>
      </c>
      <c r="BP1752" s="269" t="s">
        <v>947</v>
      </c>
      <c r="BQ1752" s="269" t="s">
        <v>299</v>
      </c>
      <c r="BR1752" s="269" t="s">
        <v>948</v>
      </c>
      <c r="BS1752" s="269" t="s">
        <v>949</v>
      </c>
      <c r="BT1752" s="269" t="s">
        <v>947</v>
      </c>
      <c r="BU1752" s="269" t="s">
        <v>1743</v>
      </c>
      <c r="BV1752" s="269" t="s">
        <v>1744</v>
      </c>
    </row>
    <row r="1753" spans="59:74" x14ac:dyDescent="0.25">
      <c r="BG1753" s="84">
        <v>1641</v>
      </c>
      <c r="BH1753" s="269" t="s">
        <v>17</v>
      </c>
      <c r="BI1753" s="268" t="s">
        <v>6996</v>
      </c>
      <c r="BJ1753" s="257" t="s">
        <v>1</v>
      </c>
      <c r="BK1753" s="269" t="s">
        <v>30</v>
      </c>
      <c r="BL1753" s="269" t="s">
        <v>116</v>
      </c>
      <c r="BM1753" s="270" t="s">
        <v>7117</v>
      </c>
      <c r="BN1753" s="269" t="s">
        <v>7118</v>
      </c>
      <c r="BO1753" s="269" t="s">
        <v>7119</v>
      </c>
      <c r="BP1753" s="269" t="s">
        <v>950</v>
      </c>
      <c r="BQ1753" s="269" t="s">
        <v>342</v>
      </c>
      <c r="BR1753" s="269" t="s">
        <v>951</v>
      </c>
      <c r="BS1753" s="269" t="s">
        <v>952</v>
      </c>
      <c r="BT1753" s="269" t="s">
        <v>950</v>
      </c>
      <c r="BU1753" s="269" t="s">
        <v>1745</v>
      </c>
      <c r="BV1753" s="269" t="s">
        <v>1746</v>
      </c>
    </row>
    <row r="1754" spans="59:74" x14ac:dyDescent="0.25">
      <c r="BG1754" s="84">
        <v>1642</v>
      </c>
      <c r="BH1754" s="269" t="s">
        <v>17</v>
      </c>
      <c r="BI1754" s="268" t="s">
        <v>6996</v>
      </c>
      <c r="BJ1754" s="257" t="s">
        <v>1</v>
      </c>
      <c r="BK1754" s="269" t="s">
        <v>30</v>
      </c>
      <c r="BL1754" s="269" t="s">
        <v>116</v>
      </c>
      <c r="BM1754" s="270" t="s">
        <v>7120</v>
      </c>
      <c r="BN1754" s="269" t="s">
        <v>7121</v>
      </c>
      <c r="BO1754" s="269" t="s">
        <v>7122</v>
      </c>
      <c r="BP1754" s="269" t="s">
        <v>950</v>
      </c>
      <c r="BQ1754" s="269" t="s">
        <v>342</v>
      </c>
      <c r="BR1754" s="269" t="s">
        <v>951</v>
      </c>
      <c r="BS1754" s="269" t="s">
        <v>952</v>
      </c>
      <c r="BT1754" s="269" t="s">
        <v>950</v>
      </c>
      <c r="BU1754" s="269" t="s">
        <v>1745</v>
      </c>
      <c r="BV1754" s="269" t="s">
        <v>1746</v>
      </c>
    </row>
    <row r="1755" spans="59:74" x14ac:dyDescent="0.25">
      <c r="BG1755" s="84">
        <v>1643</v>
      </c>
      <c r="BH1755" s="269" t="s">
        <v>17</v>
      </c>
      <c r="BI1755" s="268" t="s">
        <v>6996</v>
      </c>
      <c r="BJ1755" s="257" t="s">
        <v>1</v>
      </c>
      <c r="BK1755" s="269" t="s">
        <v>30</v>
      </c>
      <c r="BL1755" s="269" t="s">
        <v>116</v>
      </c>
      <c r="BM1755" s="270" t="s">
        <v>7123</v>
      </c>
      <c r="BN1755" s="269" t="s">
        <v>7124</v>
      </c>
      <c r="BO1755" s="269" t="s">
        <v>7125</v>
      </c>
      <c r="BP1755" s="269" t="s">
        <v>950</v>
      </c>
      <c r="BQ1755" s="269" t="s">
        <v>342</v>
      </c>
      <c r="BR1755" s="269" t="s">
        <v>951</v>
      </c>
      <c r="BS1755" s="269" t="s">
        <v>952</v>
      </c>
      <c r="BT1755" s="269" t="s">
        <v>950</v>
      </c>
      <c r="BU1755" s="269" t="s">
        <v>1745</v>
      </c>
      <c r="BV1755" s="269" t="s">
        <v>1746</v>
      </c>
    </row>
    <row r="1756" spans="59:74" x14ac:dyDescent="0.25">
      <c r="BG1756" s="84">
        <v>1644</v>
      </c>
      <c r="BH1756" s="269" t="s">
        <v>17</v>
      </c>
      <c r="BI1756" s="268" t="s">
        <v>6996</v>
      </c>
      <c r="BJ1756" s="257" t="s">
        <v>1</v>
      </c>
      <c r="BK1756" s="269" t="s">
        <v>30</v>
      </c>
      <c r="BL1756" s="269" t="s">
        <v>116</v>
      </c>
      <c r="BM1756" s="270" t="s">
        <v>7126</v>
      </c>
      <c r="BN1756" s="269" t="s">
        <v>7127</v>
      </c>
      <c r="BO1756" s="269" t="s">
        <v>7128</v>
      </c>
      <c r="BP1756" s="269" t="s">
        <v>950</v>
      </c>
      <c r="BQ1756" s="269" t="s">
        <v>342</v>
      </c>
      <c r="BR1756" s="269" t="s">
        <v>951</v>
      </c>
      <c r="BS1756" s="269" t="s">
        <v>952</v>
      </c>
      <c r="BT1756" s="269" t="s">
        <v>950</v>
      </c>
      <c r="BU1756" s="269" t="s">
        <v>1745</v>
      </c>
      <c r="BV1756" s="269" t="s">
        <v>1746</v>
      </c>
    </row>
    <row r="1757" spans="59:74" x14ac:dyDescent="0.25">
      <c r="BG1757" s="84">
        <v>1645</v>
      </c>
      <c r="BH1757" s="269" t="s">
        <v>17</v>
      </c>
      <c r="BI1757" s="268" t="s">
        <v>6996</v>
      </c>
      <c r="BJ1757" s="257" t="s">
        <v>1</v>
      </c>
      <c r="BK1757" s="269" t="s">
        <v>30</v>
      </c>
      <c r="BL1757" s="269" t="s">
        <v>116</v>
      </c>
      <c r="BM1757" s="270" t="s">
        <v>7129</v>
      </c>
      <c r="BN1757" s="269" t="s">
        <v>7130</v>
      </c>
      <c r="BO1757" s="269" t="s">
        <v>7131</v>
      </c>
      <c r="BP1757" s="269" t="s">
        <v>950</v>
      </c>
      <c r="BQ1757" s="269" t="s">
        <v>342</v>
      </c>
      <c r="BR1757" s="269" t="s">
        <v>951</v>
      </c>
      <c r="BS1757" s="269" t="s">
        <v>952</v>
      </c>
      <c r="BT1757" s="269" t="s">
        <v>950</v>
      </c>
      <c r="BU1757" s="269" t="s">
        <v>1745</v>
      </c>
      <c r="BV1757" s="269" t="s">
        <v>1746</v>
      </c>
    </row>
    <row r="1758" spans="59:74" x14ac:dyDescent="0.25">
      <c r="BG1758" s="84">
        <v>1646</v>
      </c>
      <c r="BH1758" s="269" t="s">
        <v>17</v>
      </c>
      <c r="BI1758" s="268" t="s">
        <v>6996</v>
      </c>
      <c r="BJ1758" s="257" t="s">
        <v>1</v>
      </c>
      <c r="BK1758" s="269" t="s">
        <v>30</v>
      </c>
      <c r="BL1758" s="269" t="s">
        <v>116</v>
      </c>
      <c r="BM1758" s="270" t="s">
        <v>7132</v>
      </c>
      <c r="BN1758" s="269" t="s">
        <v>7133</v>
      </c>
      <c r="BO1758" s="269" t="s">
        <v>7134</v>
      </c>
      <c r="BP1758" s="269" t="s">
        <v>950</v>
      </c>
      <c r="BQ1758" s="269" t="s">
        <v>342</v>
      </c>
      <c r="BR1758" s="269" t="s">
        <v>951</v>
      </c>
      <c r="BS1758" s="269" t="s">
        <v>952</v>
      </c>
      <c r="BT1758" s="269" t="s">
        <v>950</v>
      </c>
      <c r="BU1758" s="269" t="s">
        <v>1745</v>
      </c>
      <c r="BV1758" s="269" t="s">
        <v>1746</v>
      </c>
    </row>
    <row r="1759" spans="59:74" x14ac:dyDescent="0.25">
      <c r="BG1759" s="84">
        <v>1647</v>
      </c>
      <c r="BH1759" s="269" t="s">
        <v>17</v>
      </c>
      <c r="BI1759" s="268" t="s">
        <v>6996</v>
      </c>
      <c r="BJ1759" s="257" t="s">
        <v>1</v>
      </c>
      <c r="BK1759" s="269" t="s">
        <v>30</v>
      </c>
      <c r="BL1759" s="269" t="s">
        <v>116</v>
      </c>
      <c r="BM1759" s="270" t="s">
        <v>7135</v>
      </c>
      <c r="BN1759" s="269" t="s">
        <v>7136</v>
      </c>
      <c r="BO1759" s="269" t="s">
        <v>7137</v>
      </c>
      <c r="BP1759" s="269" t="s">
        <v>950</v>
      </c>
      <c r="BQ1759" s="269" t="s">
        <v>342</v>
      </c>
      <c r="BR1759" s="269" t="s">
        <v>951</v>
      </c>
      <c r="BS1759" s="269" t="s">
        <v>952</v>
      </c>
      <c r="BT1759" s="269" t="s">
        <v>950</v>
      </c>
      <c r="BU1759" s="269" t="s">
        <v>1745</v>
      </c>
      <c r="BV1759" s="269" t="s">
        <v>1746</v>
      </c>
    </row>
    <row r="1760" spans="59:74" x14ac:dyDescent="0.25">
      <c r="BG1760" s="84">
        <v>1648</v>
      </c>
      <c r="BH1760" s="269" t="s">
        <v>17</v>
      </c>
      <c r="BI1760" s="268" t="s">
        <v>6996</v>
      </c>
      <c r="BJ1760" s="257" t="s">
        <v>1</v>
      </c>
      <c r="BK1760" s="269" t="s">
        <v>30</v>
      </c>
      <c r="BL1760" s="269" t="s">
        <v>116</v>
      </c>
      <c r="BM1760" s="270" t="s">
        <v>7138</v>
      </c>
      <c r="BN1760" s="269" t="s">
        <v>7139</v>
      </c>
      <c r="BO1760" s="269" t="s">
        <v>7140</v>
      </c>
      <c r="BP1760" s="269" t="s">
        <v>950</v>
      </c>
      <c r="BQ1760" s="269" t="s">
        <v>342</v>
      </c>
      <c r="BR1760" s="269" t="s">
        <v>951</v>
      </c>
      <c r="BS1760" s="269" t="s">
        <v>952</v>
      </c>
      <c r="BT1760" s="269" t="s">
        <v>950</v>
      </c>
      <c r="BU1760" s="269" t="s">
        <v>1745</v>
      </c>
      <c r="BV1760" s="269" t="s">
        <v>1746</v>
      </c>
    </row>
    <row r="1761" spans="59:74" x14ac:dyDescent="0.25">
      <c r="BG1761" s="84">
        <v>1649</v>
      </c>
      <c r="BH1761" s="269" t="s">
        <v>17</v>
      </c>
      <c r="BI1761" s="268" t="s">
        <v>6996</v>
      </c>
      <c r="BJ1761" s="257" t="s">
        <v>1</v>
      </c>
      <c r="BK1761" s="269" t="s">
        <v>30</v>
      </c>
      <c r="BL1761" s="269" t="s">
        <v>116</v>
      </c>
      <c r="BM1761" s="270" t="s">
        <v>7141</v>
      </c>
      <c r="BN1761" s="269" t="s">
        <v>7142</v>
      </c>
      <c r="BO1761" s="269" t="s">
        <v>7143</v>
      </c>
      <c r="BP1761" s="269" t="s">
        <v>950</v>
      </c>
      <c r="BQ1761" s="269" t="s">
        <v>342</v>
      </c>
      <c r="BR1761" s="269" t="s">
        <v>951</v>
      </c>
      <c r="BS1761" s="269" t="s">
        <v>952</v>
      </c>
      <c r="BT1761" s="269" t="s">
        <v>950</v>
      </c>
      <c r="BU1761" s="269" t="s">
        <v>1745</v>
      </c>
      <c r="BV1761" s="269" t="s">
        <v>1746</v>
      </c>
    </row>
    <row r="1762" spans="59:74" x14ac:dyDescent="0.25">
      <c r="BG1762" s="84">
        <v>1650</v>
      </c>
      <c r="BH1762" s="269" t="s">
        <v>17</v>
      </c>
      <c r="BI1762" s="268" t="s">
        <v>6996</v>
      </c>
      <c r="BJ1762" s="257" t="s">
        <v>1</v>
      </c>
      <c r="BK1762" s="269" t="s">
        <v>30</v>
      </c>
      <c r="BL1762" s="269" t="s">
        <v>116</v>
      </c>
      <c r="BM1762" s="270" t="s">
        <v>7144</v>
      </c>
      <c r="BN1762" s="269" t="s">
        <v>7145</v>
      </c>
      <c r="BO1762" s="269" t="s">
        <v>7146</v>
      </c>
      <c r="BP1762" s="269" t="s">
        <v>950</v>
      </c>
      <c r="BQ1762" s="269" t="s">
        <v>342</v>
      </c>
      <c r="BR1762" s="269" t="s">
        <v>951</v>
      </c>
      <c r="BS1762" s="269" t="s">
        <v>952</v>
      </c>
      <c r="BT1762" s="269" t="s">
        <v>950</v>
      </c>
      <c r="BU1762" s="269" t="s">
        <v>1745</v>
      </c>
      <c r="BV1762" s="269" t="s">
        <v>1746</v>
      </c>
    </row>
    <row r="1763" spans="59:74" x14ac:dyDescent="0.25">
      <c r="BG1763" s="84">
        <v>1651</v>
      </c>
      <c r="BH1763" s="269" t="s">
        <v>17</v>
      </c>
      <c r="BI1763" s="268" t="s">
        <v>6996</v>
      </c>
      <c r="BJ1763" s="257" t="s">
        <v>4</v>
      </c>
      <c r="BK1763" s="269" t="s">
        <v>30</v>
      </c>
      <c r="BL1763" s="269" t="s">
        <v>116</v>
      </c>
      <c r="BM1763" s="270" t="s">
        <v>7147</v>
      </c>
      <c r="BN1763" s="269" t="s">
        <v>7148</v>
      </c>
      <c r="BO1763" s="269" t="s">
        <v>7149</v>
      </c>
      <c r="BP1763" s="269" t="s">
        <v>950</v>
      </c>
      <c r="BQ1763" s="269" t="s">
        <v>342</v>
      </c>
      <c r="BR1763" s="269" t="s">
        <v>951</v>
      </c>
      <c r="BS1763" s="269" t="s">
        <v>952</v>
      </c>
      <c r="BT1763" s="269" t="s">
        <v>950</v>
      </c>
      <c r="BU1763" s="269" t="s">
        <v>1745</v>
      </c>
      <c r="BV1763" s="269" t="s">
        <v>1746</v>
      </c>
    </row>
    <row r="1764" spans="59:74" x14ac:dyDescent="0.25">
      <c r="BG1764" s="84">
        <v>1652</v>
      </c>
      <c r="BH1764" s="269" t="s">
        <v>17</v>
      </c>
      <c r="BI1764" s="268" t="s">
        <v>6996</v>
      </c>
      <c r="BJ1764" s="257" t="s">
        <v>4</v>
      </c>
      <c r="BK1764" s="269" t="s">
        <v>30</v>
      </c>
      <c r="BL1764" s="269" t="s">
        <v>116</v>
      </c>
      <c r="BM1764" s="270" t="s">
        <v>7150</v>
      </c>
      <c r="BN1764" s="269" t="s">
        <v>7151</v>
      </c>
      <c r="BO1764" s="269" t="s">
        <v>7152</v>
      </c>
      <c r="BP1764" s="269" t="s">
        <v>950</v>
      </c>
      <c r="BQ1764" s="269" t="s">
        <v>342</v>
      </c>
      <c r="BR1764" s="269" t="s">
        <v>951</v>
      </c>
      <c r="BS1764" s="269" t="s">
        <v>952</v>
      </c>
      <c r="BT1764" s="269" t="s">
        <v>950</v>
      </c>
      <c r="BU1764" s="269" t="s">
        <v>1745</v>
      </c>
      <c r="BV1764" s="269" t="s">
        <v>1746</v>
      </c>
    </row>
    <row r="1765" spans="59:74" x14ac:dyDescent="0.25">
      <c r="BG1765" s="84">
        <v>1653</v>
      </c>
      <c r="BH1765" s="269" t="s">
        <v>17</v>
      </c>
      <c r="BI1765" s="268" t="s">
        <v>6996</v>
      </c>
      <c r="BJ1765" s="257" t="s">
        <v>4</v>
      </c>
      <c r="BK1765" s="269" t="s">
        <v>30</v>
      </c>
      <c r="BL1765" s="269" t="s">
        <v>116</v>
      </c>
      <c r="BM1765" s="270" t="s">
        <v>7153</v>
      </c>
      <c r="BN1765" s="269" t="s">
        <v>7154</v>
      </c>
      <c r="BO1765" s="269" t="s">
        <v>7155</v>
      </c>
      <c r="BP1765" s="269" t="s">
        <v>950</v>
      </c>
      <c r="BQ1765" s="269" t="s">
        <v>342</v>
      </c>
      <c r="BR1765" s="269" t="s">
        <v>951</v>
      </c>
      <c r="BS1765" s="269" t="s">
        <v>952</v>
      </c>
      <c r="BT1765" s="269" t="s">
        <v>950</v>
      </c>
      <c r="BU1765" s="269" t="s">
        <v>1745</v>
      </c>
      <c r="BV1765" s="269" t="s">
        <v>1746</v>
      </c>
    </row>
    <row r="1766" spans="59:74" x14ac:dyDescent="0.25">
      <c r="BG1766" s="84">
        <v>1654</v>
      </c>
      <c r="BH1766" s="269" t="s">
        <v>17</v>
      </c>
      <c r="BI1766" s="268" t="s">
        <v>6996</v>
      </c>
      <c r="BJ1766" s="257" t="s">
        <v>4</v>
      </c>
      <c r="BK1766" s="269" t="s">
        <v>30</v>
      </c>
      <c r="BL1766" s="269" t="s">
        <v>116</v>
      </c>
      <c r="BM1766" s="270" t="s">
        <v>7156</v>
      </c>
      <c r="BN1766" s="269" t="s">
        <v>7157</v>
      </c>
      <c r="BO1766" s="269" t="s">
        <v>7158</v>
      </c>
      <c r="BP1766" s="269" t="s">
        <v>950</v>
      </c>
      <c r="BQ1766" s="269" t="s">
        <v>342</v>
      </c>
      <c r="BR1766" s="269" t="s">
        <v>951</v>
      </c>
      <c r="BS1766" s="269" t="s">
        <v>952</v>
      </c>
      <c r="BT1766" s="269" t="s">
        <v>950</v>
      </c>
      <c r="BU1766" s="269" t="s">
        <v>1745</v>
      </c>
      <c r="BV1766" s="269" t="s">
        <v>1746</v>
      </c>
    </row>
    <row r="1767" spans="59:74" x14ac:dyDescent="0.25">
      <c r="BG1767" s="84">
        <v>1655</v>
      </c>
      <c r="BH1767" s="269" t="s">
        <v>17</v>
      </c>
      <c r="BI1767" s="268" t="s">
        <v>6996</v>
      </c>
      <c r="BJ1767" s="257" t="s">
        <v>4</v>
      </c>
      <c r="BK1767" s="269" t="s">
        <v>30</v>
      </c>
      <c r="BL1767" s="269" t="s">
        <v>116</v>
      </c>
      <c r="BM1767" s="270" t="s">
        <v>7159</v>
      </c>
      <c r="BN1767" s="269" t="s">
        <v>7160</v>
      </c>
      <c r="BO1767" s="269" t="s">
        <v>7161</v>
      </c>
      <c r="BP1767" s="269" t="s">
        <v>950</v>
      </c>
      <c r="BQ1767" s="269" t="s">
        <v>342</v>
      </c>
      <c r="BR1767" s="269" t="s">
        <v>951</v>
      </c>
      <c r="BS1767" s="269" t="s">
        <v>952</v>
      </c>
      <c r="BT1767" s="269" t="s">
        <v>950</v>
      </c>
      <c r="BU1767" s="269" t="s">
        <v>1745</v>
      </c>
      <c r="BV1767" s="269" t="s">
        <v>1746</v>
      </c>
    </row>
    <row r="1768" spans="59:74" x14ac:dyDescent="0.25">
      <c r="BG1768" s="84">
        <v>1656</v>
      </c>
      <c r="BH1768" s="269" t="s">
        <v>17</v>
      </c>
      <c r="BI1768" s="268" t="s">
        <v>6996</v>
      </c>
      <c r="BJ1768" s="257" t="s">
        <v>4</v>
      </c>
      <c r="BK1768" s="269" t="s">
        <v>30</v>
      </c>
      <c r="BL1768" s="269" t="s">
        <v>116</v>
      </c>
      <c r="BM1768" s="270" t="s">
        <v>7162</v>
      </c>
      <c r="BN1768" s="269" t="s">
        <v>7163</v>
      </c>
      <c r="BO1768" s="269" t="s">
        <v>7164</v>
      </c>
      <c r="BP1768" s="269" t="s">
        <v>950</v>
      </c>
      <c r="BQ1768" s="269" t="s">
        <v>342</v>
      </c>
      <c r="BR1768" s="269" t="s">
        <v>951</v>
      </c>
      <c r="BS1768" s="269" t="s">
        <v>952</v>
      </c>
      <c r="BT1768" s="269" t="s">
        <v>950</v>
      </c>
      <c r="BU1768" s="269" t="s">
        <v>1745</v>
      </c>
      <c r="BV1768" s="269" t="s">
        <v>1746</v>
      </c>
    </row>
    <row r="1769" spans="59:74" x14ac:dyDescent="0.25">
      <c r="BG1769" s="84">
        <v>1657</v>
      </c>
      <c r="BH1769" s="269" t="s">
        <v>17</v>
      </c>
      <c r="BI1769" s="268" t="s">
        <v>6996</v>
      </c>
      <c r="BJ1769" s="257" t="s">
        <v>4</v>
      </c>
      <c r="BK1769" s="269" t="s">
        <v>30</v>
      </c>
      <c r="BL1769" s="269" t="s">
        <v>116</v>
      </c>
      <c r="BM1769" s="270" t="s">
        <v>7165</v>
      </c>
      <c r="BN1769" s="269" t="s">
        <v>7166</v>
      </c>
      <c r="BO1769" s="269" t="s">
        <v>7167</v>
      </c>
      <c r="BP1769" s="269" t="s">
        <v>950</v>
      </c>
      <c r="BQ1769" s="269" t="s">
        <v>342</v>
      </c>
      <c r="BR1769" s="269" t="s">
        <v>951</v>
      </c>
      <c r="BS1769" s="269" t="s">
        <v>952</v>
      </c>
      <c r="BT1769" s="269" t="s">
        <v>950</v>
      </c>
      <c r="BU1769" s="269" t="s">
        <v>1745</v>
      </c>
      <c r="BV1769" s="269" t="s">
        <v>1746</v>
      </c>
    </row>
    <row r="1770" spans="59:74" x14ac:dyDescent="0.25">
      <c r="BG1770" s="84">
        <v>1658</v>
      </c>
      <c r="BH1770" s="269" t="s">
        <v>17</v>
      </c>
      <c r="BI1770" s="268" t="s">
        <v>6996</v>
      </c>
      <c r="BJ1770" s="257" t="s">
        <v>4</v>
      </c>
      <c r="BK1770" s="269" t="s">
        <v>30</v>
      </c>
      <c r="BL1770" s="269" t="s">
        <v>116</v>
      </c>
      <c r="BM1770" s="270" t="s">
        <v>7168</v>
      </c>
      <c r="BN1770" s="269" t="s">
        <v>7169</v>
      </c>
      <c r="BO1770" s="269" t="s">
        <v>7170</v>
      </c>
      <c r="BP1770" s="269" t="s">
        <v>950</v>
      </c>
      <c r="BQ1770" s="269" t="s">
        <v>342</v>
      </c>
      <c r="BR1770" s="269" t="s">
        <v>951</v>
      </c>
      <c r="BS1770" s="269" t="s">
        <v>952</v>
      </c>
      <c r="BT1770" s="269" t="s">
        <v>950</v>
      </c>
      <c r="BU1770" s="269" t="s">
        <v>1745</v>
      </c>
      <c r="BV1770" s="269" t="s">
        <v>1746</v>
      </c>
    </row>
    <row r="1771" spans="59:74" x14ac:dyDescent="0.25">
      <c r="BG1771" s="84">
        <v>1659</v>
      </c>
      <c r="BH1771" s="269" t="s">
        <v>17</v>
      </c>
      <c r="BI1771" s="268" t="s">
        <v>6996</v>
      </c>
      <c r="BJ1771" s="257" t="s">
        <v>4</v>
      </c>
      <c r="BK1771" s="269" t="s">
        <v>30</v>
      </c>
      <c r="BL1771" s="269" t="s">
        <v>116</v>
      </c>
      <c r="BM1771" s="270" t="s">
        <v>7171</v>
      </c>
      <c r="BN1771" s="269" t="s">
        <v>7172</v>
      </c>
      <c r="BO1771" s="269" t="s">
        <v>7173</v>
      </c>
      <c r="BP1771" s="269" t="s">
        <v>950</v>
      </c>
      <c r="BQ1771" s="269" t="s">
        <v>342</v>
      </c>
      <c r="BR1771" s="269" t="s">
        <v>951</v>
      </c>
      <c r="BS1771" s="269" t="s">
        <v>952</v>
      </c>
      <c r="BT1771" s="269" t="s">
        <v>950</v>
      </c>
      <c r="BU1771" s="269" t="s">
        <v>1745</v>
      </c>
      <c r="BV1771" s="269" t="s">
        <v>1746</v>
      </c>
    </row>
    <row r="1772" spans="59:74" x14ac:dyDescent="0.25">
      <c r="BG1772" s="84">
        <v>1660</v>
      </c>
      <c r="BH1772" s="269" t="s">
        <v>17</v>
      </c>
      <c r="BI1772" s="268" t="s">
        <v>6996</v>
      </c>
      <c r="BJ1772" s="257" t="s">
        <v>4</v>
      </c>
      <c r="BK1772" s="269" t="s">
        <v>30</v>
      </c>
      <c r="BL1772" s="269" t="s">
        <v>116</v>
      </c>
      <c r="BM1772" s="270" t="s">
        <v>7174</v>
      </c>
      <c r="BN1772" s="269" t="s">
        <v>7175</v>
      </c>
      <c r="BO1772" s="269" t="s">
        <v>7176</v>
      </c>
      <c r="BP1772" s="269" t="s">
        <v>950</v>
      </c>
      <c r="BQ1772" s="269" t="s">
        <v>342</v>
      </c>
      <c r="BR1772" s="269" t="s">
        <v>951</v>
      </c>
      <c r="BS1772" s="269" t="s">
        <v>952</v>
      </c>
      <c r="BT1772" s="269" t="s">
        <v>950</v>
      </c>
      <c r="BU1772" s="269" t="s">
        <v>1745</v>
      </c>
      <c r="BV1772" s="269" t="s">
        <v>1746</v>
      </c>
    </row>
    <row r="1773" spans="59:74" x14ac:dyDescent="0.25">
      <c r="BG1773" s="84">
        <v>1661</v>
      </c>
      <c r="BH1773" s="269" t="s">
        <v>17</v>
      </c>
      <c r="BI1773" s="268" t="s">
        <v>6996</v>
      </c>
      <c r="BJ1773" s="257" t="s">
        <v>1</v>
      </c>
      <c r="BK1773" s="269" t="s">
        <v>21</v>
      </c>
      <c r="BL1773" s="269" t="s">
        <v>102</v>
      </c>
      <c r="BM1773" s="270" t="s">
        <v>7177</v>
      </c>
      <c r="BN1773" s="269" t="s">
        <v>7178</v>
      </c>
      <c r="BO1773" s="269" t="s">
        <v>7179</v>
      </c>
      <c r="BP1773" s="269" t="s">
        <v>953</v>
      </c>
      <c r="BQ1773" s="269" t="s">
        <v>385</v>
      </c>
      <c r="BR1773" s="269" t="s">
        <v>954</v>
      </c>
      <c r="BS1773" s="269" t="s">
        <v>955</v>
      </c>
      <c r="BT1773" s="269" t="s">
        <v>953</v>
      </c>
      <c r="BU1773" s="269" t="s">
        <v>1747</v>
      </c>
      <c r="BV1773" s="269" t="s">
        <v>1748</v>
      </c>
    </row>
    <row r="1774" spans="59:74" x14ac:dyDescent="0.25">
      <c r="BG1774" s="84">
        <v>1662</v>
      </c>
      <c r="BH1774" s="269" t="s">
        <v>17</v>
      </c>
      <c r="BI1774" s="268" t="s">
        <v>6996</v>
      </c>
      <c r="BJ1774" s="257" t="s">
        <v>1</v>
      </c>
      <c r="BK1774" s="269" t="s">
        <v>21</v>
      </c>
      <c r="BL1774" s="269" t="s">
        <v>102</v>
      </c>
      <c r="BM1774" s="270" t="s">
        <v>7180</v>
      </c>
      <c r="BN1774" s="269" t="s">
        <v>7181</v>
      </c>
      <c r="BO1774" s="269" t="s">
        <v>7182</v>
      </c>
      <c r="BP1774" s="269" t="s">
        <v>953</v>
      </c>
      <c r="BQ1774" s="269" t="s">
        <v>385</v>
      </c>
      <c r="BR1774" s="269" t="s">
        <v>954</v>
      </c>
      <c r="BS1774" s="269" t="s">
        <v>955</v>
      </c>
      <c r="BT1774" s="269" t="s">
        <v>953</v>
      </c>
      <c r="BU1774" s="269" t="s">
        <v>1747</v>
      </c>
      <c r="BV1774" s="269" t="s">
        <v>1748</v>
      </c>
    </row>
    <row r="1775" spans="59:74" x14ac:dyDescent="0.25">
      <c r="BG1775" s="84">
        <v>1663</v>
      </c>
      <c r="BH1775" s="269" t="s">
        <v>17</v>
      </c>
      <c r="BI1775" s="268" t="s">
        <v>6996</v>
      </c>
      <c r="BJ1775" s="257" t="s">
        <v>1</v>
      </c>
      <c r="BK1775" s="269" t="s">
        <v>21</v>
      </c>
      <c r="BL1775" s="269" t="s">
        <v>102</v>
      </c>
      <c r="BM1775" s="270" t="s">
        <v>7183</v>
      </c>
      <c r="BN1775" s="269" t="s">
        <v>7184</v>
      </c>
      <c r="BO1775" s="269" t="s">
        <v>7185</v>
      </c>
      <c r="BP1775" s="269" t="s">
        <v>953</v>
      </c>
      <c r="BQ1775" s="269" t="s">
        <v>385</v>
      </c>
      <c r="BR1775" s="269" t="s">
        <v>954</v>
      </c>
      <c r="BS1775" s="269" t="s">
        <v>955</v>
      </c>
      <c r="BT1775" s="269" t="s">
        <v>953</v>
      </c>
      <c r="BU1775" s="269" t="s">
        <v>1747</v>
      </c>
      <c r="BV1775" s="269" t="s">
        <v>1748</v>
      </c>
    </row>
    <row r="1776" spans="59:74" x14ac:dyDescent="0.25">
      <c r="BG1776" s="84">
        <v>1664</v>
      </c>
      <c r="BH1776" s="269" t="s">
        <v>17</v>
      </c>
      <c r="BI1776" s="268" t="s">
        <v>6996</v>
      </c>
      <c r="BJ1776" s="257" t="s">
        <v>1</v>
      </c>
      <c r="BK1776" s="269" t="s">
        <v>21</v>
      </c>
      <c r="BL1776" s="269" t="s">
        <v>102</v>
      </c>
      <c r="BM1776" s="270" t="s">
        <v>7186</v>
      </c>
      <c r="BN1776" s="269" t="s">
        <v>7187</v>
      </c>
      <c r="BO1776" s="269" t="s">
        <v>7188</v>
      </c>
      <c r="BP1776" s="269" t="s">
        <v>953</v>
      </c>
      <c r="BQ1776" s="269" t="s">
        <v>385</v>
      </c>
      <c r="BR1776" s="269" t="s">
        <v>954</v>
      </c>
      <c r="BS1776" s="269" t="s">
        <v>955</v>
      </c>
      <c r="BT1776" s="269" t="s">
        <v>953</v>
      </c>
      <c r="BU1776" s="269" t="s">
        <v>1747</v>
      </c>
      <c r="BV1776" s="269" t="s">
        <v>1748</v>
      </c>
    </row>
    <row r="1777" spans="59:74" x14ac:dyDescent="0.25">
      <c r="BG1777" s="84">
        <v>1665</v>
      </c>
      <c r="BH1777" s="269" t="s">
        <v>17</v>
      </c>
      <c r="BI1777" s="268" t="s">
        <v>6996</v>
      </c>
      <c r="BJ1777" s="257" t="s">
        <v>1</v>
      </c>
      <c r="BK1777" s="269" t="s">
        <v>21</v>
      </c>
      <c r="BL1777" s="269" t="s">
        <v>102</v>
      </c>
      <c r="BM1777" s="270" t="s">
        <v>7189</v>
      </c>
      <c r="BN1777" s="269" t="s">
        <v>7190</v>
      </c>
      <c r="BO1777" s="269" t="s">
        <v>7191</v>
      </c>
      <c r="BP1777" s="269" t="s">
        <v>953</v>
      </c>
      <c r="BQ1777" s="269" t="s">
        <v>385</v>
      </c>
      <c r="BR1777" s="269" t="s">
        <v>954</v>
      </c>
      <c r="BS1777" s="269" t="s">
        <v>955</v>
      </c>
      <c r="BT1777" s="269" t="s">
        <v>953</v>
      </c>
      <c r="BU1777" s="269" t="s">
        <v>1747</v>
      </c>
      <c r="BV1777" s="269" t="s">
        <v>1748</v>
      </c>
    </row>
    <row r="1778" spans="59:74" x14ac:dyDescent="0.25">
      <c r="BG1778" s="84">
        <v>1666</v>
      </c>
      <c r="BH1778" s="269" t="s">
        <v>17</v>
      </c>
      <c r="BI1778" s="268" t="s">
        <v>6996</v>
      </c>
      <c r="BJ1778" s="257" t="s">
        <v>1</v>
      </c>
      <c r="BK1778" s="269" t="s">
        <v>21</v>
      </c>
      <c r="BL1778" s="269" t="s">
        <v>102</v>
      </c>
      <c r="BM1778" s="270" t="s">
        <v>7192</v>
      </c>
      <c r="BN1778" s="269" t="s">
        <v>7193</v>
      </c>
      <c r="BO1778" s="269" t="s">
        <v>7194</v>
      </c>
      <c r="BP1778" s="269" t="s">
        <v>953</v>
      </c>
      <c r="BQ1778" s="269" t="s">
        <v>385</v>
      </c>
      <c r="BR1778" s="269" t="s">
        <v>954</v>
      </c>
      <c r="BS1778" s="269" t="s">
        <v>955</v>
      </c>
      <c r="BT1778" s="269" t="s">
        <v>953</v>
      </c>
      <c r="BU1778" s="269" t="s">
        <v>1747</v>
      </c>
      <c r="BV1778" s="269" t="s">
        <v>1748</v>
      </c>
    </row>
    <row r="1779" spans="59:74" x14ac:dyDescent="0.25">
      <c r="BG1779" s="84">
        <v>1667</v>
      </c>
      <c r="BH1779" s="269" t="s">
        <v>17</v>
      </c>
      <c r="BI1779" s="268" t="s">
        <v>6996</v>
      </c>
      <c r="BJ1779" s="257" t="s">
        <v>1</v>
      </c>
      <c r="BK1779" s="269" t="s">
        <v>21</v>
      </c>
      <c r="BL1779" s="269" t="s">
        <v>102</v>
      </c>
      <c r="BM1779" s="270" t="s">
        <v>7195</v>
      </c>
      <c r="BN1779" s="269" t="s">
        <v>7196</v>
      </c>
      <c r="BO1779" s="269" t="s">
        <v>7197</v>
      </c>
      <c r="BP1779" s="269" t="s">
        <v>953</v>
      </c>
      <c r="BQ1779" s="269" t="s">
        <v>385</v>
      </c>
      <c r="BR1779" s="269" t="s">
        <v>954</v>
      </c>
      <c r="BS1779" s="269" t="s">
        <v>955</v>
      </c>
      <c r="BT1779" s="269" t="s">
        <v>953</v>
      </c>
      <c r="BU1779" s="269" t="s">
        <v>1747</v>
      </c>
      <c r="BV1779" s="269" t="s">
        <v>1748</v>
      </c>
    </row>
    <row r="1780" spans="59:74" x14ac:dyDescent="0.25">
      <c r="BG1780" s="84">
        <v>1668</v>
      </c>
      <c r="BH1780" s="269" t="s">
        <v>17</v>
      </c>
      <c r="BI1780" s="268" t="s">
        <v>6996</v>
      </c>
      <c r="BJ1780" s="257" t="s">
        <v>1</v>
      </c>
      <c r="BK1780" s="269" t="s">
        <v>21</v>
      </c>
      <c r="BL1780" s="269" t="s">
        <v>102</v>
      </c>
      <c r="BM1780" s="270" t="s">
        <v>7198</v>
      </c>
      <c r="BN1780" s="269" t="s">
        <v>7199</v>
      </c>
      <c r="BO1780" s="269" t="s">
        <v>7200</v>
      </c>
      <c r="BP1780" s="269" t="s">
        <v>953</v>
      </c>
      <c r="BQ1780" s="269" t="s">
        <v>385</v>
      </c>
      <c r="BR1780" s="269" t="s">
        <v>954</v>
      </c>
      <c r="BS1780" s="269" t="s">
        <v>955</v>
      </c>
      <c r="BT1780" s="269" t="s">
        <v>953</v>
      </c>
      <c r="BU1780" s="269" t="s">
        <v>1747</v>
      </c>
      <c r="BV1780" s="269" t="s">
        <v>1748</v>
      </c>
    </row>
    <row r="1781" spans="59:74" x14ac:dyDescent="0.25">
      <c r="BG1781" s="84">
        <v>1669</v>
      </c>
      <c r="BH1781" s="269" t="s">
        <v>17</v>
      </c>
      <c r="BI1781" s="268" t="s">
        <v>6996</v>
      </c>
      <c r="BJ1781" s="257" t="s">
        <v>1</v>
      </c>
      <c r="BK1781" s="269" t="s">
        <v>21</v>
      </c>
      <c r="BL1781" s="269" t="s">
        <v>102</v>
      </c>
      <c r="BM1781" s="270" t="s">
        <v>7201</v>
      </c>
      <c r="BN1781" s="269" t="s">
        <v>7202</v>
      </c>
      <c r="BO1781" s="269" t="s">
        <v>7203</v>
      </c>
      <c r="BP1781" s="269" t="s">
        <v>953</v>
      </c>
      <c r="BQ1781" s="269" t="s">
        <v>385</v>
      </c>
      <c r="BR1781" s="269" t="s">
        <v>954</v>
      </c>
      <c r="BS1781" s="269" t="s">
        <v>955</v>
      </c>
      <c r="BT1781" s="269" t="s">
        <v>953</v>
      </c>
      <c r="BU1781" s="269" t="s">
        <v>1747</v>
      </c>
      <c r="BV1781" s="269" t="s">
        <v>1748</v>
      </c>
    </row>
    <row r="1782" spans="59:74" x14ac:dyDescent="0.25">
      <c r="BG1782" s="84">
        <v>1670</v>
      </c>
      <c r="BH1782" s="269" t="s">
        <v>17</v>
      </c>
      <c r="BI1782" s="268" t="s">
        <v>6996</v>
      </c>
      <c r="BJ1782" s="257" t="s">
        <v>1</v>
      </c>
      <c r="BK1782" s="269" t="s">
        <v>21</v>
      </c>
      <c r="BL1782" s="269" t="s">
        <v>102</v>
      </c>
      <c r="BM1782" s="270" t="s">
        <v>7204</v>
      </c>
      <c r="BN1782" s="269" t="s">
        <v>7205</v>
      </c>
      <c r="BO1782" s="269" t="s">
        <v>7206</v>
      </c>
      <c r="BP1782" s="269" t="s">
        <v>953</v>
      </c>
      <c r="BQ1782" s="269" t="s">
        <v>385</v>
      </c>
      <c r="BR1782" s="269" t="s">
        <v>954</v>
      </c>
      <c r="BS1782" s="269" t="s">
        <v>955</v>
      </c>
      <c r="BT1782" s="269" t="s">
        <v>953</v>
      </c>
      <c r="BU1782" s="269" t="s">
        <v>1747</v>
      </c>
      <c r="BV1782" s="269" t="s">
        <v>1748</v>
      </c>
    </row>
    <row r="1783" spans="59:74" x14ac:dyDescent="0.25">
      <c r="BG1783" s="84">
        <v>1671</v>
      </c>
      <c r="BH1783" s="269" t="s">
        <v>17</v>
      </c>
      <c r="BI1783" s="268" t="s">
        <v>6996</v>
      </c>
      <c r="BJ1783" s="257" t="s">
        <v>4</v>
      </c>
      <c r="BK1783" s="269" t="s">
        <v>21</v>
      </c>
      <c r="BL1783" s="269" t="s">
        <v>102</v>
      </c>
      <c r="BM1783" s="270" t="s">
        <v>7207</v>
      </c>
      <c r="BN1783" s="269" t="s">
        <v>7208</v>
      </c>
      <c r="BO1783" s="269" t="s">
        <v>7209</v>
      </c>
      <c r="BP1783" s="269" t="s">
        <v>953</v>
      </c>
      <c r="BQ1783" s="269" t="s">
        <v>385</v>
      </c>
      <c r="BR1783" s="269" t="s">
        <v>954</v>
      </c>
      <c r="BS1783" s="269" t="s">
        <v>955</v>
      </c>
      <c r="BT1783" s="269" t="s">
        <v>953</v>
      </c>
      <c r="BU1783" s="269" t="s">
        <v>1747</v>
      </c>
      <c r="BV1783" s="269" t="s">
        <v>1748</v>
      </c>
    </row>
    <row r="1784" spans="59:74" x14ac:dyDescent="0.25">
      <c r="BG1784" s="84">
        <v>1672</v>
      </c>
      <c r="BH1784" s="269" t="s">
        <v>17</v>
      </c>
      <c r="BI1784" s="268" t="s">
        <v>6996</v>
      </c>
      <c r="BJ1784" s="257" t="s">
        <v>4</v>
      </c>
      <c r="BK1784" s="269" t="s">
        <v>21</v>
      </c>
      <c r="BL1784" s="269" t="s">
        <v>102</v>
      </c>
      <c r="BM1784" s="270" t="s">
        <v>7210</v>
      </c>
      <c r="BN1784" s="269" t="s">
        <v>7211</v>
      </c>
      <c r="BO1784" s="269" t="s">
        <v>7212</v>
      </c>
      <c r="BP1784" s="269" t="s">
        <v>953</v>
      </c>
      <c r="BQ1784" s="269" t="s">
        <v>385</v>
      </c>
      <c r="BR1784" s="269" t="s">
        <v>954</v>
      </c>
      <c r="BS1784" s="269" t="s">
        <v>955</v>
      </c>
      <c r="BT1784" s="269" t="s">
        <v>953</v>
      </c>
      <c r="BU1784" s="269" t="s">
        <v>1747</v>
      </c>
      <c r="BV1784" s="269" t="s">
        <v>1748</v>
      </c>
    </row>
    <row r="1785" spans="59:74" x14ac:dyDescent="0.25">
      <c r="BG1785" s="84">
        <v>1673</v>
      </c>
      <c r="BH1785" s="269" t="s">
        <v>17</v>
      </c>
      <c r="BI1785" s="268" t="s">
        <v>6996</v>
      </c>
      <c r="BJ1785" s="257" t="s">
        <v>4</v>
      </c>
      <c r="BK1785" s="269" t="s">
        <v>21</v>
      </c>
      <c r="BL1785" s="269" t="s">
        <v>102</v>
      </c>
      <c r="BM1785" s="270" t="s">
        <v>7213</v>
      </c>
      <c r="BN1785" s="269" t="s">
        <v>7214</v>
      </c>
      <c r="BO1785" s="269" t="s">
        <v>7215</v>
      </c>
      <c r="BP1785" s="269" t="s">
        <v>953</v>
      </c>
      <c r="BQ1785" s="269" t="s">
        <v>385</v>
      </c>
      <c r="BR1785" s="269" t="s">
        <v>954</v>
      </c>
      <c r="BS1785" s="269" t="s">
        <v>955</v>
      </c>
      <c r="BT1785" s="269" t="s">
        <v>953</v>
      </c>
      <c r="BU1785" s="269" t="s">
        <v>1747</v>
      </c>
      <c r="BV1785" s="269" t="s">
        <v>1748</v>
      </c>
    </row>
    <row r="1786" spans="59:74" x14ac:dyDescent="0.25">
      <c r="BG1786" s="84">
        <v>1674</v>
      </c>
      <c r="BH1786" s="269" t="s">
        <v>17</v>
      </c>
      <c r="BI1786" s="268" t="s">
        <v>6996</v>
      </c>
      <c r="BJ1786" s="257" t="s">
        <v>4</v>
      </c>
      <c r="BK1786" s="269" t="s">
        <v>21</v>
      </c>
      <c r="BL1786" s="269" t="s">
        <v>102</v>
      </c>
      <c r="BM1786" s="270" t="s">
        <v>7216</v>
      </c>
      <c r="BN1786" s="269" t="s">
        <v>7217</v>
      </c>
      <c r="BO1786" s="269" t="s">
        <v>7218</v>
      </c>
      <c r="BP1786" s="269" t="s">
        <v>953</v>
      </c>
      <c r="BQ1786" s="269" t="s">
        <v>385</v>
      </c>
      <c r="BR1786" s="269" t="s">
        <v>954</v>
      </c>
      <c r="BS1786" s="269" t="s">
        <v>955</v>
      </c>
      <c r="BT1786" s="269" t="s">
        <v>953</v>
      </c>
      <c r="BU1786" s="269" t="s">
        <v>1747</v>
      </c>
      <c r="BV1786" s="269" t="s">
        <v>1748</v>
      </c>
    </row>
    <row r="1787" spans="59:74" x14ac:dyDescent="0.25">
      <c r="BG1787" s="84">
        <v>1675</v>
      </c>
      <c r="BH1787" s="269" t="s">
        <v>17</v>
      </c>
      <c r="BI1787" s="268" t="s">
        <v>6996</v>
      </c>
      <c r="BJ1787" s="257" t="s">
        <v>4</v>
      </c>
      <c r="BK1787" s="269" t="s">
        <v>21</v>
      </c>
      <c r="BL1787" s="269" t="s">
        <v>102</v>
      </c>
      <c r="BM1787" s="270" t="s">
        <v>7219</v>
      </c>
      <c r="BN1787" s="269" t="s">
        <v>7220</v>
      </c>
      <c r="BO1787" s="269" t="s">
        <v>7221</v>
      </c>
      <c r="BP1787" s="269" t="s">
        <v>953</v>
      </c>
      <c r="BQ1787" s="269" t="s">
        <v>385</v>
      </c>
      <c r="BR1787" s="269" t="s">
        <v>954</v>
      </c>
      <c r="BS1787" s="269" t="s">
        <v>955</v>
      </c>
      <c r="BT1787" s="269" t="s">
        <v>953</v>
      </c>
      <c r="BU1787" s="269" t="s">
        <v>1747</v>
      </c>
      <c r="BV1787" s="269" t="s">
        <v>1748</v>
      </c>
    </row>
    <row r="1788" spans="59:74" x14ac:dyDescent="0.25">
      <c r="BG1788" s="84">
        <v>1676</v>
      </c>
      <c r="BH1788" s="269" t="s">
        <v>17</v>
      </c>
      <c r="BI1788" s="268" t="s">
        <v>6996</v>
      </c>
      <c r="BJ1788" s="257" t="s">
        <v>4</v>
      </c>
      <c r="BK1788" s="269" t="s">
        <v>21</v>
      </c>
      <c r="BL1788" s="269" t="s">
        <v>102</v>
      </c>
      <c r="BM1788" s="270" t="s">
        <v>7222</v>
      </c>
      <c r="BN1788" s="269" t="s">
        <v>7223</v>
      </c>
      <c r="BO1788" s="269" t="s">
        <v>7224</v>
      </c>
      <c r="BP1788" s="269" t="s">
        <v>953</v>
      </c>
      <c r="BQ1788" s="269" t="s">
        <v>385</v>
      </c>
      <c r="BR1788" s="269" t="s">
        <v>954</v>
      </c>
      <c r="BS1788" s="269" t="s">
        <v>955</v>
      </c>
      <c r="BT1788" s="269" t="s">
        <v>953</v>
      </c>
      <c r="BU1788" s="269" t="s">
        <v>1747</v>
      </c>
      <c r="BV1788" s="269" t="s">
        <v>1748</v>
      </c>
    </row>
    <row r="1789" spans="59:74" x14ac:dyDescent="0.25">
      <c r="BG1789" s="84">
        <v>1677</v>
      </c>
      <c r="BH1789" s="269" t="s">
        <v>17</v>
      </c>
      <c r="BI1789" s="268" t="s">
        <v>6996</v>
      </c>
      <c r="BJ1789" s="257" t="s">
        <v>4</v>
      </c>
      <c r="BK1789" s="269" t="s">
        <v>21</v>
      </c>
      <c r="BL1789" s="269" t="s">
        <v>102</v>
      </c>
      <c r="BM1789" s="270" t="s">
        <v>7225</v>
      </c>
      <c r="BN1789" s="269" t="s">
        <v>7226</v>
      </c>
      <c r="BO1789" s="269" t="s">
        <v>7227</v>
      </c>
      <c r="BP1789" s="269" t="s">
        <v>953</v>
      </c>
      <c r="BQ1789" s="269" t="s">
        <v>385</v>
      </c>
      <c r="BR1789" s="269" t="s">
        <v>954</v>
      </c>
      <c r="BS1789" s="269" t="s">
        <v>955</v>
      </c>
      <c r="BT1789" s="269" t="s">
        <v>953</v>
      </c>
      <c r="BU1789" s="269" t="s">
        <v>1747</v>
      </c>
      <c r="BV1789" s="269" t="s">
        <v>1748</v>
      </c>
    </row>
    <row r="1790" spans="59:74" x14ac:dyDescent="0.25">
      <c r="BG1790" s="84">
        <v>1678</v>
      </c>
      <c r="BH1790" s="269" t="s">
        <v>17</v>
      </c>
      <c r="BI1790" s="268" t="s">
        <v>6996</v>
      </c>
      <c r="BJ1790" s="257" t="s">
        <v>4</v>
      </c>
      <c r="BK1790" s="269" t="s">
        <v>21</v>
      </c>
      <c r="BL1790" s="269" t="s">
        <v>102</v>
      </c>
      <c r="BM1790" s="270" t="s">
        <v>7228</v>
      </c>
      <c r="BN1790" s="269" t="s">
        <v>7229</v>
      </c>
      <c r="BO1790" s="269" t="s">
        <v>7230</v>
      </c>
      <c r="BP1790" s="269" t="s">
        <v>953</v>
      </c>
      <c r="BQ1790" s="269" t="s">
        <v>385</v>
      </c>
      <c r="BR1790" s="269" t="s">
        <v>954</v>
      </c>
      <c r="BS1790" s="269" t="s">
        <v>955</v>
      </c>
      <c r="BT1790" s="269" t="s">
        <v>953</v>
      </c>
      <c r="BU1790" s="269" t="s">
        <v>1747</v>
      </c>
      <c r="BV1790" s="269" t="s">
        <v>1748</v>
      </c>
    </row>
    <row r="1791" spans="59:74" x14ac:dyDescent="0.25">
      <c r="BG1791" s="84">
        <v>1679</v>
      </c>
      <c r="BH1791" s="269" t="s">
        <v>17</v>
      </c>
      <c r="BI1791" s="268" t="s">
        <v>6996</v>
      </c>
      <c r="BJ1791" s="257" t="s">
        <v>4</v>
      </c>
      <c r="BK1791" s="269" t="s">
        <v>21</v>
      </c>
      <c r="BL1791" s="269" t="s">
        <v>102</v>
      </c>
      <c r="BM1791" s="270" t="s">
        <v>7231</v>
      </c>
      <c r="BN1791" s="269" t="s">
        <v>7232</v>
      </c>
      <c r="BO1791" s="269" t="s">
        <v>7233</v>
      </c>
      <c r="BP1791" s="269" t="s">
        <v>953</v>
      </c>
      <c r="BQ1791" s="269" t="s">
        <v>385</v>
      </c>
      <c r="BR1791" s="269" t="s">
        <v>954</v>
      </c>
      <c r="BS1791" s="269" t="s">
        <v>955</v>
      </c>
      <c r="BT1791" s="269" t="s">
        <v>953</v>
      </c>
      <c r="BU1791" s="269" t="s">
        <v>1747</v>
      </c>
      <c r="BV1791" s="269" t="s">
        <v>1748</v>
      </c>
    </row>
    <row r="1792" spans="59:74" x14ac:dyDescent="0.25">
      <c r="BG1792" s="84">
        <v>1680</v>
      </c>
      <c r="BH1792" s="269" t="s">
        <v>17</v>
      </c>
      <c r="BI1792" s="268" t="s">
        <v>6996</v>
      </c>
      <c r="BJ1792" s="257" t="s">
        <v>4</v>
      </c>
      <c r="BK1792" s="269" t="s">
        <v>21</v>
      </c>
      <c r="BL1792" s="269" t="s">
        <v>102</v>
      </c>
      <c r="BM1792" s="270" t="s">
        <v>7234</v>
      </c>
      <c r="BN1792" s="269" t="s">
        <v>7235</v>
      </c>
      <c r="BO1792" s="269" t="s">
        <v>7236</v>
      </c>
      <c r="BP1792" s="269" t="s">
        <v>953</v>
      </c>
      <c r="BQ1792" s="269" t="s">
        <v>385</v>
      </c>
      <c r="BR1792" s="269" t="s">
        <v>954</v>
      </c>
      <c r="BS1792" s="269" t="s">
        <v>955</v>
      </c>
      <c r="BT1792" s="269" t="s">
        <v>953</v>
      </c>
      <c r="BU1792" s="269" t="s">
        <v>1747</v>
      </c>
      <c r="BV1792" s="269" t="s">
        <v>1748</v>
      </c>
    </row>
    <row r="1793" spans="59:74" x14ac:dyDescent="0.25">
      <c r="BG1793" s="84">
        <v>1681</v>
      </c>
      <c r="BH1793" s="269" t="s">
        <v>17</v>
      </c>
      <c r="BI1793" s="268" t="s">
        <v>6996</v>
      </c>
      <c r="BJ1793" s="257" t="s">
        <v>1</v>
      </c>
      <c r="BK1793" s="269" t="s">
        <v>22</v>
      </c>
      <c r="BL1793" s="269" t="s">
        <v>102</v>
      </c>
      <c r="BM1793" s="270" t="s">
        <v>7237</v>
      </c>
      <c r="BN1793" s="269" t="s">
        <v>7238</v>
      </c>
      <c r="BO1793" s="269" t="s">
        <v>7239</v>
      </c>
      <c r="BP1793" s="269" t="s">
        <v>956</v>
      </c>
      <c r="BQ1793" s="269" t="s">
        <v>428</v>
      </c>
      <c r="BR1793" s="269" t="s">
        <v>957</v>
      </c>
      <c r="BS1793" s="269" t="s">
        <v>958</v>
      </c>
      <c r="BT1793" s="269" t="s">
        <v>956</v>
      </c>
      <c r="BU1793" s="269" t="s">
        <v>1749</v>
      </c>
      <c r="BV1793" s="269" t="s">
        <v>1750</v>
      </c>
    </row>
    <row r="1794" spans="59:74" x14ac:dyDescent="0.25">
      <c r="BG1794" s="84">
        <v>1682</v>
      </c>
      <c r="BH1794" s="269" t="s">
        <v>17</v>
      </c>
      <c r="BI1794" s="268" t="s">
        <v>6996</v>
      </c>
      <c r="BJ1794" s="257" t="s">
        <v>1</v>
      </c>
      <c r="BK1794" s="269" t="s">
        <v>22</v>
      </c>
      <c r="BL1794" s="269" t="s">
        <v>102</v>
      </c>
      <c r="BM1794" s="270" t="s">
        <v>7240</v>
      </c>
      <c r="BN1794" s="269" t="s">
        <v>7241</v>
      </c>
      <c r="BO1794" s="269" t="s">
        <v>7242</v>
      </c>
      <c r="BP1794" s="269" t="s">
        <v>956</v>
      </c>
      <c r="BQ1794" s="269" t="s">
        <v>428</v>
      </c>
      <c r="BR1794" s="269" t="s">
        <v>957</v>
      </c>
      <c r="BS1794" s="269" t="s">
        <v>958</v>
      </c>
      <c r="BT1794" s="269" t="s">
        <v>956</v>
      </c>
      <c r="BU1794" s="269" t="s">
        <v>1749</v>
      </c>
      <c r="BV1794" s="269" t="s">
        <v>1750</v>
      </c>
    </row>
    <row r="1795" spans="59:74" x14ac:dyDescent="0.25">
      <c r="BG1795" s="84">
        <v>1683</v>
      </c>
      <c r="BH1795" s="269" t="s">
        <v>17</v>
      </c>
      <c r="BI1795" s="268" t="s">
        <v>6996</v>
      </c>
      <c r="BJ1795" s="257" t="s">
        <v>1</v>
      </c>
      <c r="BK1795" s="269" t="s">
        <v>22</v>
      </c>
      <c r="BL1795" s="269" t="s">
        <v>102</v>
      </c>
      <c r="BM1795" s="270" t="s">
        <v>7243</v>
      </c>
      <c r="BN1795" s="269" t="s">
        <v>7244</v>
      </c>
      <c r="BO1795" s="269" t="s">
        <v>7245</v>
      </c>
      <c r="BP1795" s="269" t="s">
        <v>956</v>
      </c>
      <c r="BQ1795" s="269" t="s">
        <v>428</v>
      </c>
      <c r="BR1795" s="269" t="s">
        <v>957</v>
      </c>
      <c r="BS1795" s="269" t="s">
        <v>958</v>
      </c>
      <c r="BT1795" s="269" t="s">
        <v>956</v>
      </c>
      <c r="BU1795" s="269" t="s">
        <v>1749</v>
      </c>
      <c r="BV1795" s="269" t="s">
        <v>1750</v>
      </c>
    </row>
    <row r="1796" spans="59:74" x14ac:dyDescent="0.25">
      <c r="BG1796" s="84">
        <v>1684</v>
      </c>
      <c r="BH1796" s="269" t="s">
        <v>17</v>
      </c>
      <c r="BI1796" s="268" t="s">
        <v>6996</v>
      </c>
      <c r="BJ1796" s="257" t="s">
        <v>1</v>
      </c>
      <c r="BK1796" s="269" t="s">
        <v>22</v>
      </c>
      <c r="BL1796" s="269" t="s">
        <v>102</v>
      </c>
      <c r="BM1796" s="270" t="s">
        <v>7246</v>
      </c>
      <c r="BN1796" s="269" t="s">
        <v>7247</v>
      </c>
      <c r="BO1796" s="269" t="s">
        <v>7248</v>
      </c>
      <c r="BP1796" s="269" t="s">
        <v>956</v>
      </c>
      <c r="BQ1796" s="269" t="s">
        <v>428</v>
      </c>
      <c r="BR1796" s="269" t="s">
        <v>957</v>
      </c>
      <c r="BS1796" s="269" t="s">
        <v>958</v>
      </c>
      <c r="BT1796" s="269" t="s">
        <v>956</v>
      </c>
      <c r="BU1796" s="269" t="s">
        <v>1749</v>
      </c>
      <c r="BV1796" s="269" t="s">
        <v>1750</v>
      </c>
    </row>
    <row r="1797" spans="59:74" x14ac:dyDescent="0.25">
      <c r="BG1797" s="84">
        <v>1685</v>
      </c>
      <c r="BH1797" s="269" t="s">
        <v>17</v>
      </c>
      <c r="BI1797" s="268" t="s">
        <v>6996</v>
      </c>
      <c r="BJ1797" s="257" t="s">
        <v>1</v>
      </c>
      <c r="BK1797" s="269" t="s">
        <v>22</v>
      </c>
      <c r="BL1797" s="269" t="s">
        <v>102</v>
      </c>
      <c r="BM1797" s="270" t="s">
        <v>7249</v>
      </c>
      <c r="BN1797" s="269" t="s">
        <v>7250</v>
      </c>
      <c r="BO1797" s="269" t="s">
        <v>7251</v>
      </c>
      <c r="BP1797" s="269" t="s">
        <v>956</v>
      </c>
      <c r="BQ1797" s="269" t="s">
        <v>428</v>
      </c>
      <c r="BR1797" s="269" t="s">
        <v>957</v>
      </c>
      <c r="BS1797" s="269" t="s">
        <v>958</v>
      </c>
      <c r="BT1797" s="269" t="s">
        <v>956</v>
      </c>
      <c r="BU1797" s="269" t="s">
        <v>1749</v>
      </c>
      <c r="BV1797" s="269" t="s">
        <v>1750</v>
      </c>
    </row>
    <row r="1798" spans="59:74" x14ac:dyDescent="0.25">
      <c r="BG1798" s="84">
        <v>1686</v>
      </c>
      <c r="BH1798" s="269" t="s">
        <v>17</v>
      </c>
      <c r="BI1798" s="268" t="s">
        <v>6996</v>
      </c>
      <c r="BJ1798" s="257" t="s">
        <v>1</v>
      </c>
      <c r="BK1798" s="269" t="s">
        <v>22</v>
      </c>
      <c r="BL1798" s="269" t="s">
        <v>102</v>
      </c>
      <c r="BM1798" s="270" t="s">
        <v>7252</v>
      </c>
      <c r="BN1798" s="269" t="s">
        <v>7253</v>
      </c>
      <c r="BO1798" s="269" t="s">
        <v>7254</v>
      </c>
      <c r="BP1798" s="269" t="s">
        <v>956</v>
      </c>
      <c r="BQ1798" s="269" t="s">
        <v>428</v>
      </c>
      <c r="BR1798" s="269" t="s">
        <v>957</v>
      </c>
      <c r="BS1798" s="269" t="s">
        <v>958</v>
      </c>
      <c r="BT1798" s="269" t="s">
        <v>956</v>
      </c>
      <c r="BU1798" s="269" t="s">
        <v>1749</v>
      </c>
      <c r="BV1798" s="269" t="s">
        <v>1750</v>
      </c>
    </row>
    <row r="1799" spans="59:74" x14ac:dyDescent="0.25">
      <c r="BG1799" s="84">
        <v>1687</v>
      </c>
      <c r="BH1799" s="269" t="s">
        <v>17</v>
      </c>
      <c r="BI1799" s="268" t="s">
        <v>6996</v>
      </c>
      <c r="BJ1799" s="257" t="s">
        <v>1</v>
      </c>
      <c r="BK1799" s="269" t="s">
        <v>22</v>
      </c>
      <c r="BL1799" s="269" t="s">
        <v>102</v>
      </c>
      <c r="BM1799" s="270" t="s">
        <v>7255</v>
      </c>
      <c r="BN1799" s="269" t="s">
        <v>7256</v>
      </c>
      <c r="BO1799" s="269" t="s">
        <v>7257</v>
      </c>
      <c r="BP1799" s="269" t="s">
        <v>956</v>
      </c>
      <c r="BQ1799" s="269" t="s">
        <v>428</v>
      </c>
      <c r="BR1799" s="269" t="s">
        <v>957</v>
      </c>
      <c r="BS1799" s="269" t="s">
        <v>958</v>
      </c>
      <c r="BT1799" s="269" t="s">
        <v>956</v>
      </c>
      <c r="BU1799" s="269" t="s">
        <v>1749</v>
      </c>
      <c r="BV1799" s="269" t="s">
        <v>1750</v>
      </c>
    </row>
    <row r="1800" spans="59:74" x14ac:dyDescent="0.25">
      <c r="BG1800" s="84">
        <v>1688</v>
      </c>
      <c r="BH1800" s="269" t="s">
        <v>17</v>
      </c>
      <c r="BI1800" s="268" t="s">
        <v>6996</v>
      </c>
      <c r="BJ1800" s="257" t="s">
        <v>1</v>
      </c>
      <c r="BK1800" s="269" t="s">
        <v>22</v>
      </c>
      <c r="BL1800" s="269" t="s">
        <v>102</v>
      </c>
      <c r="BM1800" s="270" t="s">
        <v>7258</v>
      </c>
      <c r="BN1800" s="269" t="s">
        <v>7259</v>
      </c>
      <c r="BO1800" s="269" t="s">
        <v>7260</v>
      </c>
      <c r="BP1800" s="269" t="s">
        <v>956</v>
      </c>
      <c r="BQ1800" s="269" t="s">
        <v>428</v>
      </c>
      <c r="BR1800" s="269" t="s">
        <v>957</v>
      </c>
      <c r="BS1800" s="269" t="s">
        <v>958</v>
      </c>
      <c r="BT1800" s="269" t="s">
        <v>956</v>
      </c>
      <c r="BU1800" s="269" t="s">
        <v>1749</v>
      </c>
      <c r="BV1800" s="269" t="s">
        <v>1750</v>
      </c>
    </row>
    <row r="1801" spans="59:74" x14ac:dyDescent="0.25">
      <c r="BG1801" s="84">
        <v>1689</v>
      </c>
      <c r="BH1801" s="269" t="s">
        <v>17</v>
      </c>
      <c r="BI1801" s="268" t="s">
        <v>6996</v>
      </c>
      <c r="BJ1801" s="257" t="s">
        <v>1</v>
      </c>
      <c r="BK1801" s="269" t="s">
        <v>22</v>
      </c>
      <c r="BL1801" s="269" t="s">
        <v>102</v>
      </c>
      <c r="BM1801" s="270" t="s">
        <v>7261</v>
      </c>
      <c r="BN1801" s="269" t="s">
        <v>7262</v>
      </c>
      <c r="BO1801" s="269" t="s">
        <v>7263</v>
      </c>
      <c r="BP1801" s="269" t="s">
        <v>956</v>
      </c>
      <c r="BQ1801" s="269" t="s">
        <v>428</v>
      </c>
      <c r="BR1801" s="269" t="s">
        <v>957</v>
      </c>
      <c r="BS1801" s="269" t="s">
        <v>958</v>
      </c>
      <c r="BT1801" s="269" t="s">
        <v>956</v>
      </c>
      <c r="BU1801" s="269" t="s">
        <v>1749</v>
      </c>
      <c r="BV1801" s="269" t="s">
        <v>1750</v>
      </c>
    </row>
    <row r="1802" spans="59:74" x14ac:dyDescent="0.25">
      <c r="BG1802" s="84">
        <v>1690</v>
      </c>
      <c r="BH1802" s="269" t="s">
        <v>17</v>
      </c>
      <c r="BI1802" s="268" t="s">
        <v>6996</v>
      </c>
      <c r="BJ1802" s="257" t="s">
        <v>1</v>
      </c>
      <c r="BK1802" s="269" t="s">
        <v>22</v>
      </c>
      <c r="BL1802" s="269" t="s">
        <v>102</v>
      </c>
      <c r="BM1802" s="270" t="s">
        <v>7264</v>
      </c>
      <c r="BN1802" s="269" t="s">
        <v>7265</v>
      </c>
      <c r="BO1802" s="269" t="s">
        <v>7266</v>
      </c>
      <c r="BP1802" s="269" t="s">
        <v>956</v>
      </c>
      <c r="BQ1802" s="269" t="s">
        <v>428</v>
      </c>
      <c r="BR1802" s="269" t="s">
        <v>957</v>
      </c>
      <c r="BS1802" s="269" t="s">
        <v>958</v>
      </c>
      <c r="BT1802" s="269" t="s">
        <v>956</v>
      </c>
      <c r="BU1802" s="269" t="s">
        <v>1749</v>
      </c>
      <c r="BV1802" s="269" t="s">
        <v>1750</v>
      </c>
    </row>
    <row r="1803" spans="59:74" x14ac:dyDescent="0.25">
      <c r="BG1803" s="84">
        <v>1691</v>
      </c>
      <c r="BH1803" s="269" t="s">
        <v>17</v>
      </c>
      <c r="BI1803" s="268" t="s">
        <v>6996</v>
      </c>
      <c r="BJ1803" s="257" t="s">
        <v>4</v>
      </c>
      <c r="BK1803" s="269" t="s">
        <v>22</v>
      </c>
      <c r="BL1803" s="269" t="s">
        <v>102</v>
      </c>
      <c r="BM1803" s="270" t="s">
        <v>7267</v>
      </c>
      <c r="BN1803" s="269" t="s">
        <v>7268</v>
      </c>
      <c r="BO1803" s="269" t="s">
        <v>7269</v>
      </c>
      <c r="BP1803" s="269" t="s">
        <v>956</v>
      </c>
      <c r="BQ1803" s="269" t="s">
        <v>428</v>
      </c>
      <c r="BR1803" s="269" t="s">
        <v>957</v>
      </c>
      <c r="BS1803" s="269" t="s">
        <v>958</v>
      </c>
      <c r="BT1803" s="269" t="s">
        <v>956</v>
      </c>
      <c r="BU1803" s="269" t="s">
        <v>1749</v>
      </c>
      <c r="BV1803" s="269" t="s">
        <v>1750</v>
      </c>
    </row>
    <row r="1804" spans="59:74" x14ac:dyDescent="0.25">
      <c r="BG1804" s="84">
        <v>1692</v>
      </c>
      <c r="BH1804" s="269" t="s">
        <v>17</v>
      </c>
      <c r="BI1804" s="268" t="s">
        <v>6996</v>
      </c>
      <c r="BJ1804" s="257" t="s">
        <v>4</v>
      </c>
      <c r="BK1804" s="269" t="s">
        <v>22</v>
      </c>
      <c r="BL1804" s="269" t="s">
        <v>102</v>
      </c>
      <c r="BM1804" s="270" t="s">
        <v>7270</v>
      </c>
      <c r="BN1804" s="269" t="s">
        <v>7271</v>
      </c>
      <c r="BO1804" s="269" t="s">
        <v>7272</v>
      </c>
      <c r="BP1804" s="269" t="s">
        <v>956</v>
      </c>
      <c r="BQ1804" s="269" t="s">
        <v>428</v>
      </c>
      <c r="BR1804" s="269" t="s">
        <v>957</v>
      </c>
      <c r="BS1804" s="269" t="s">
        <v>958</v>
      </c>
      <c r="BT1804" s="269" t="s">
        <v>956</v>
      </c>
      <c r="BU1804" s="269" t="s">
        <v>1749</v>
      </c>
      <c r="BV1804" s="269" t="s">
        <v>1750</v>
      </c>
    </row>
    <row r="1805" spans="59:74" x14ac:dyDescent="0.25">
      <c r="BG1805" s="84">
        <v>1693</v>
      </c>
      <c r="BH1805" s="269" t="s">
        <v>17</v>
      </c>
      <c r="BI1805" s="268" t="s">
        <v>6996</v>
      </c>
      <c r="BJ1805" s="257" t="s">
        <v>4</v>
      </c>
      <c r="BK1805" s="269" t="s">
        <v>22</v>
      </c>
      <c r="BL1805" s="269" t="s">
        <v>102</v>
      </c>
      <c r="BM1805" s="270" t="s">
        <v>7273</v>
      </c>
      <c r="BN1805" s="269" t="s">
        <v>7274</v>
      </c>
      <c r="BO1805" s="269" t="s">
        <v>7275</v>
      </c>
      <c r="BP1805" s="269" t="s">
        <v>956</v>
      </c>
      <c r="BQ1805" s="269" t="s">
        <v>428</v>
      </c>
      <c r="BR1805" s="269" t="s">
        <v>957</v>
      </c>
      <c r="BS1805" s="269" t="s">
        <v>958</v>
      </c>
      <c r="BT1805" s="269" t="s">
        <v>956</v>
      </c>
      <c r="BU1805" s="269" t="s">
        <v>1749</v>
      </c>
      <c r="BV1805" s="269" t="s">
        <v>1750</v>
      </c>
    </row>
    <row r="1806" spans="59:74" x14ac:dyDescent="0.25">
      <c r="BG1806" s="84">
        <v>1694</v>
      </c>
      <c r="BH1806" s="269" t="s">
        <v>17</v>
      </c>
      <c r="BI1806" s="268" t="s">
        <v>6996</v>
      </c>
      <c r="BJ1806" s="257" t="s">
        <v>4</v>
      </c>
      <c r="BK1806" s="269" t="s">
        <v>22</v>
      </c>
      <c r="BL1806" s="269" t="s">
        <v>102</v>
      </c>
      <c r="BM1806" s="270" t="s">
        <v>7276</v>
      </c>
      <c r="BN1806" s="269" t="s">
        <v>7277</v>
      </c>
      <c r="BO1806" s="269" t="s">
        <v>7278</v>
      </c>
      <c r="BP1806" s="269" t="s">
        <v>956</v>
      </c>
      <c r="BQ1806" s="269" t="s">
        <v>428</v>
      </c>
      <c r="BR1806" s="269" t="s">
        <v>957</v>
      </c>
      <c r="BS1806" s="269" t="s">
        <v>958</v>
      </c>
      <c r="BT1806" s="269" t="s">
        <v>956</v>
      </c>
      <c r="BU1806" s="269" t="s">
        <v>1749</v>
      </c>
      <c r="BV1806" s="269" t="s">
        <v>1750</v>
      </c>
    </row>
    <row r="1807" spans="59:74" x14ac:dyDescent="0.25">
      <c r="BG1807" s="84">
        <v>1695</v>
      </c>
      <c r="BH1807" s="269" t="s">
        <v>17</v>
      </c>
      <c r="BI1807" s="268" t="s">
        <v>6996</v>
      </c>
      <c r="BJ1807" s="257" t="s">
        <v>4</v>
      </c>
      <c r="BK1807" s="269" t="s">
        <v>22</v>
      </c>
      <c r="BL1807" s="269" t="s">
        <v>102</v>
      </c>
      <c r="BM1807" s="270" t="s">
        <v>7279</v>
      </c>
      <c r="BN1807" s="269" t="s">
        <v>7280</v>
      </c>
      <c r="BO1807" s="269" t="s">
        <v>7281</v>
      </c>
      <c r="BP1807" s="269" t="s">
        <v>956</v>
      </c>
      <c r="BQ1807" s="269" t="s">
        <v>428</v>
      </c>
      <c r="BR1807" s="269" t="s">
        <v>957</v>
      </c>
      <c r="BS1807" s="269" t="s">
        <v>958</v>
      </c>
      <c r="BT1807" s="269" t="s">
        <v>956</v>
      </c>
      <c r="BU1807" s="269" t="s">
        <v>1749</v>
      </c>
      <c r="BV1807" s="269" t="s">
        <v>1750</v>
      </c>
    </row>
    <row r="1808" spans="59:74" x14ac:dyDescent="0.25">
      <c r="BG1808" s="84">
        <v>1696</v>
      </c>
      <c r="BH1808" s="269" t="s">
        <v>17</v>
      </c>
      <c r="BI1808" s="268" t="s">
        <v>6996</v>
      </c>
      <c r="BJ1808" s="257" t="s">
        <v>4</v>
      </c>
      <c r="BK1808" s="269" t="s">
        <v>22</v>
      </c>
      <c r="BL1808" s="269" t="s">
        <v>102</v>
      </c>
      <c r="BM1808" s="270" t="s">
        <v>7282</v>
      </c>
      <c r="BN1808" s="269" t="s">
        <v>7283</v>
      </c>
      <c r="BO1808" s="269" t="s">
        <v>7284</v>
      </c>
      <c r="BP1808" s="269" t="s">
        <v>956</v>
      </c>
      <c r="BQ1808" s="269" t="s">
        <v>428</v>
      </c>
      <c r="BR1808" s="269" t="s">
        <v>957</v>
      </c>
      <c r="BS1808" s="269" t="s">
        <v>958</v>
      </c>
      <c r="BT1808" s="269" t="s">
        <v>956</v>
      </c>
      <c r="BU1808" s="269" t="s">
        <v>1749</v>
      </c>
      <c r="BV1808" s="269" t="s">
        <v>1750</v>
      </c>
    </row>
    <row r="1809" spans="59:74" x14ac:dyDescent="0.25">
      <c r="BG1809" s="84">
        <v>1697</v>
      </c>
      <c r="BH1809" s="269" t="s">
        <v>17</v>
      </c>
      <c r="BI1809" s="268" t="s">
        <v>6996</v>
      </c>
      <c r="BJ1809" s="257" t="s">
        <v>4</v>
      </c>
      <c r="BK1809" s="269" t="s">
        <v>22</v>
      </c>
      <c r="BL1809" s="269" t="s">
        <v>102</v>
      </c>
      <c r="BM1809" s="270" t="s">
        <v>7285</v>
      </c>
      <c r="BN1809" s="269" t="s">
        <v>7286</v>
      </c>
      <c r="BO1809" s="269" t="s">
        <v>7287</v>
      </c>
      <c r="BP1809" s="269" t="s">
        <v>956</v>
      </c>
      <c r="BQ1809" s="269" t="s">
        <v>428</v>
      </c>
      <c r="BR1809" s="269" t="s">
        <v>957</v>
      </c>
      <c r="BS1809" s="269" t="s">
        <v>958</v>
      </c>
      <c r="BT1809" s="269" t="s">
        <v>956</v>
      </c>
      <c r="BU1809" s="269" t="s">
        <v>1749</v>
      </c>
      <c r="BV1809" s="269" t="s">
        <v>1750</v>
      </c>
    </row>
    <row r="1810" spans="59:74" x14ac:dyDescent="0.25">
      <c r="BG1810" s="84">
        <v>1698</v>
      </c>
      <c r="BH1810" s="269" t="s">
        <v>17</v>
      </c>
      <c r="BI1810" s="268" t="s">
        <v>6996</v>
      </c>
      <c r="BJ1810" s="257" t="s">
        <v>4</v>
      </c>
      <c r="BK1810" s="269" t="s">
        <v>22</v>
      </c>
      <c r="BL1810" s="269" t="s">
        <v>102</v>
      </c>
      <c r="BM1810" s="270" t="s">
        <v>7288</v>
      </c>
      <c r="BN1810" s="269" t="s">
        <v>7289</v>
      </c>
      <c r="BO1810" s="269" t="s">
        <v>7290</v>
      </c>
      <c r="BP1810" s="269" t="s">
        <v>956</v>
      </c>
      <c r="BQ1810" s="269" t="s">
        <v>428</v>
      </c>
      <c r="BR1810" s="269" t="s">
        <v>957</v>
      </c>
      <c r="BS1810" s="269" t="s">
        <v>958</v>
      </c>
      <c r="BT1810" s="269" t="s">
        <v>956</v>
      </c>
      <c r="BU1810" s="269" t="s">
        <v>1749</v>
      </c>
      <c r="BV1810" s="269" t="s">
        <v>1750</v>
      </c>
    </row>
    <row r="1811" spans="59:74" x14ac:dyDescent="0.25">
      <c r="BG1811" s="84">
        <v>1699</v>
      </c>
      <c r="BH1811" s="269" t="s">
        <v>17</v>
      </c>
      <c r="BI1811" s="268" t="s">
        <v>6996</v>
      </c>
      <c r="BJ1811" s="257" t="s">
        <v>4</v>
      </c>
      <c r="BK1811" s="269" t="s">
        <v>22</v>
      </c>
      <c r="BL1811" s="269" t="s">
        <v>102</v>
      </c>
      <c r="BM1811" s="270" t="s">
        <v>7291</v>
      </c>
      <c r="BN1811" s="269" t="s">
        <v>7292</v>
      </c>
      <c r="BO1811" s="269" t="s">
        <v>7293</v>
      </c>
      <c r="BP1811" s="269" t="s">
        <v>956</v>
      </c>
      <c r="BQ1811" s="269" t="s">
        <v>428</v>
      </c>
      <c r="BR1811" s="269" t="s">
        <v>957</v>
      </c>
      <c r="BS1811" s="269" t="s">
        <v>958</v>
      </c>
      <c r="BT1811" s="269" t="s">
        <v>956</v>
      </c>
      <c r="BU1811" s="269" t="s">
        <v>1749</v>
      </c>
      <c r="BV1811" s="269" t="s">
        <v>1750</v>
      </c>
    </row>
    <row r="1812" spans="59:74" x14ac:dyDescent="0.25">
      <c r="BG1812" s="84">
        <v>1700</v>
      </c>
      <c r="BH1812" s="269" t="s">
        <v>17</v>
      </c>
      <c r="BI1812" s="268" t="s">
        <v>6996</v>
      </c>
      <c r="BJ1812" s="257" t="s">
        <v>4</v>
      </c>
      <c r="BK1812" s="269" t="s">
        <v>22</v>
      </c>
      <c r="BL1812" s="269" t="s">
        <v>102</v>
      </c>
      <c r="BM1812" s="270" t="s">
        <v>7294</v>
      </c>
      <c r="BN1812" s="269" t="s">
        <v>7295</v>
      </c>
      <c r="BO1812" s="269" t="s">
        <v>7296</v>
      </c>
      <c r="BP1812" s="269" t="s">
        <v>956</v>
      </c>
      <c r="BQ1812" s="269" t="s">
        <v>428</v>
      </c>
      <c r="BR1812" s="269" t="s">
        <v>957</v>
      </c>
      <c r="BS1812" s="269" t="s">
        <v>958</v>
      </c>
      <c r="BT1812" s="269" t="s">
        <v>956</v>
      </c>
      <c r="BU1812" s="269" t="s">
        <v>1749</v>
      </c>
      <c r="BV1812" s="269" t="s">
        <v>1750</v>
      </c>
    </row>
    <row r="1813" spans="59:74" x14ac:dyDescent="0.25">
      <c r="BG1813" s="84">
        <v>1701</v>
      </c>
      <c r="BH1813" s="269" t="s">
        <v>17</v>
      </c>
      <c r="BI1813" s="268" t="s">
        <v>6996</v>
      </c>
      <c r="BJ1813" s="257" t="s">
        <v>1</v>
      </c>
      <c r="BK1813" s="269" t="s">
        <v>25</v>
      </c>
      <c r="BL1813" s="269" t="s">
        <v>102</v>
      </c>
      <c r="BM1813" s="270" t="s">
        <v>7297</v>
      </c>
      <c r="BN1813" s="269" t="s">
        <v>7298</v>
      </c>
      <c r="BO1813" s="269" t="s">
        <v>7299</v>
      </c>
      <c r="BP1813" s="269" t="s">
        <v>959</v>
      </c>
      <c r="BQ1813" s="269" t="s">
        <v>472</v>
      </c>
      <c r="BR1813" s="269" t="s">
        <v>960</v>
      </c>
      <c r="BS1813" s="269" t="s">
        <v>961</v>
      </c>
      <c r="BT1813" s="269" t="s">
        <v>959</v>
      </c>
      <c r="BU1813" s="269" t="s">
        <v>1751</v>
      </c>
      <c r="BV1813" s="269" t="s">
        <v>1752</v>
      </c>
    </row>
    <row r="1814" spans="59:74" x14ac:dyDescent="0.25">
      <c r="BG1814" s="84">
        <v>1702</v>
      </c>
      <c r="BH1814" s="269" t="s">
        <v>17</v>
      </c>
      <c r="BI1814" s="268" t="s">
        <v>6996</v>
      </c>
      <c r="BJ1814" s="257" t="s">
        <v>1</v>
      </c>
      <c r="BK1814" s="269" t="s">
        <v>25</v>
      </c>
      <c r="BL1814" s="269" t="s">
        <v>102</v>
      </c>
      <c r="BM1814" s="270" t="s">
        <v>7300</v>
      </c>
      <c r="BN1814" s="269" t="s">
        <v>7301</v>
      </c>
      <c r="BO1814" s="269" t="s">
        <v>7302</v>
      </c>
      <c r="BP1814" s="269" t="s">
        <v>959</v>
      </c>
      <c r="BQ1814" s="269" t="s">
        <v>472</v>
      </c>
      <c r="BR1814" s="269" t="s">
        <v>960</v>
      </c>
      <c r="BS1814" s="269" t="s">
        <v>961</v>
      </c>
      <c r="BT1814" s="269" t="s">
        <v>959</v>
      </c>
      <c r="BU1814" s="269" t="s">
        <v>1751</v>
      </c>
      <c r="BV1814" s="269" t="s">
        <v>1752</v>
      </c>
    </row>
    <row r="1815" spans="59:74" x14ac:dyDescent="0.25">
      <c r="BG1815" s="84">
        <v>1703</v>
      </c>
      <c r="BH1815" s="269" t="s">
        <v>17</v>
      </c>
      <c r="BI1815" s="268" t="s">
        <v>6996</v>
      </c>
      <c r="BJ1815" s="257" t="s">
        <v>1</v>
      </c>
      <c r="BK1815" s="269" t="s">
        <v>25</v>
      </c>
      <c r="BL1815" s="269" t="s">
        <v>102</v>
      </c>
      <c r="BM1815" s="270" t="s">
        <v>7303</v>
      </c>
      <c r="BN1815" s="269" t="s">
        <v>7304</v>
      </c>
      <c r="BO1815" s="269" t="s">
        <v>7305</v>
      </c>
      <c r="BP1815" s="269" t="s">
        <v>959</v>
      </c>
      <c r="BQ1815" s="269" t="s">
        <v>472</v>
      </c>
      <c r="BR1815" s="269" t="s">
        <v>960</v>
      </c>
      <c r="BS1815" s="269" t="s">
        <v>961</v>
      </c>
      <c r="BT1815" s="269" t="s">
        <v>959</v>
      </c>
      <c r="BU1815" s="269" t="s">
        <v>1751</v>
      </c>
      <c r="BV1815" s="269" t="s">
        <v>1752</v>
      </c>
    </row>
    <row r="1816" spans="59:74" x14ac:dyDescent="0.25">
      <c r="BG1816" s="84">
        <v>1704</v>
      </c>
      <c r="BH1816" s="269" t="s">
        <v>17</v>
      </c>
      <c r="BI1816" s="268" t="s">
        <v>6996</v>
      </c>
      <c r="BJ1816" s="257" t="s">
        <v>1</v>
      </c>
      <c r="BK1816" s="269" t="s">
        <v>25</v>
      </c>
      <c r="BL1816" s="269" t="s">
        <v>102</v>
      </c>
      <c r="BM1816" s="270" t="s">
        <v>7306</v>
      </c>
      <c r="BN1816" s="269" t="s">
        <v>7307</v>
      </c>
      <c r="BO1816" s="269" t="s">
        <v>7308</v>
      </c>
      <c r="BP1816" s="269" t="s">
        <v>959</v>
      </c>
      <c r="BQ1816" s="269" t="s">
        <v>472</v>
      </c>
      <c r="BR1816" s="269" t="s">
        <v>960</v>
      </c>
      <c r="BS1816" s="269" t="s">
        <v>961</v>
      </c>
      <c r="BT1816" s="269" t="s">
        <v>959</v>
      </c>
      <c r="BU1816" s="269" t="s">
        <v>1751</v>
      </c>
      <c r="BV1816" s="269" t="s">
        <v>1752</v>
      </c>
    </row>
    <row r="1817" spans="59:74" x14ac:dyDescent="0.25">
      <c r="BG1817" s="84">
        <v>1705</v>
      </c>
      <c r="BH1817" s="269" t="s">
        <v>17</v>
      </c>
      <c r="BI1817" s="268" t="s">
        <v>6996</v>
      </c>
      <c r="BJ1817" s="257" t="s">
        <v>1</v>
      </c>
      <c r="BK1817" s="269" t="s">
        <v>25</v>
      </c>
      <c r="BL1817" s="269" t="s">
        <v>102</v>
      </c>
      <c r="BM1817" s="270" t="s">
        <v>7309</v>
      </c>
      <c r="BN1817" s="269" t="s">
        <v>7310</v>
      </c>
      <c r="BO1817" s="269" t="s">
        <v>7311</v>
      </c>
      <c r="BP1817" s="269" t="s">
        <v>959</v>
      </c>
      <c r="BQ1817" s="269" t="s">
        <v>472</v>
      </c>
      <c r="BR1817" s="269" t="s">
        <v>960</v>
      </c>
      <c r="BS1817" s="269" t="s">
        <v>961</v>
      </c>
      <c r="BT1817" s="269" t="s">
        <v>959</v>
      </c>
      <c r="BU1817" s="269" t="s">
        <v>1751</v>
      </c>
      <c r="BV1817" s="269" t="s">
        <v>1752</v>
      </c>
    </row>
    <row r="1818" spans="59:74" x14ac:dyDescent="0.25">
      <c r="BG1818" s="84">
        <v>1706</v>
      </c>
      <c r="BH1818" s="269" t="s">
        <v>17</v>
      </c>
      <c r="BI1818" s="268" t="s">
        <v>6996</v>
      </c>
      <c r="BJ1818" s="257" t="s">
        <v>1</v>
      </c>
      <c r="BK1818" s="269" t="s">
        <v>25</v>
      </c>
      <c r="BL1818" s="269" t="s">
        <v>102</v>
      </c>
      <c r="BM1818" s="270" t="s">
        <v>7312</v>
      </c>
      <c r="BN1818" s="269" t="s">
        <v>7313</v>
      </c>
      <c r="BO1818" s="269" t="s">
        <v>7314</v>
      </c>
      <c r="BP1818" s="269" t="s">
        <v>959</v>
      </c>
      <c r="BQ1818" s="269" t="s">
        <v>472</v>
      </c>
      <c r="BR1818" s="269" t="s">
        <v>960</v>
      </c>
      <c r="BS1818" s="269" t="s">
        <v>961</v>
      </c>
      <c r="BT1818" s="269" t="s">
        <v>959</v>
      </c>
      <c r="BU1818" s="269" t="s">
        <v>1751</v>
      </c>
      <c r="BV1818" s="269" t="s">
        <v>1752</v>
      </c>
    </row>
    <row r="1819" spans="59:74" x14ac:dyDescent="0.25">
      <c r="BG1819" s="84">
        <v>1707</v>
      </c>
      <c r="BH1819" s="269" t="s">
        <v>17</v>
      </c>
      <c r="BI1819" s="268" t="s">
        <v>6996</v>
      </c>
      <c r="BJ1819" s="257" t="s">
        <v>1</v>
      </c>
      <c r="BK1819" s="269" t="s">
        <v>25</v>
      </c>
      <c r="BL1819" s="269" t="s">
        <v>102</v>
      </c>
      <c r="BM1819" s="270" t="s">
        <v>7315</v>
      </c>
      <c r="BN1819" s="269" t="s">
        <v>7316</v>
      </c>
      <c r="BO1819" s="269" t="s">
        <v>7317</v>
      </c>
      <c r="BP1819" s="269" t="s">
        <v>959</v>
      </c>
      <c r="BQ1819" s="269" t="s">
        <v>472</v>
      </c>
      <c r="BR1819" s="269" t="s">
        <v>960</v>
      </c>
      <c r="BS1819" s="269" t="s">
        <v>961</v>
      </c>
      <c r="BT1819" s="269" t="s">
        <v>959</v>
      </c>
      <c r="BU1819" s="269" t="s">
        <v>1751</v>
      </c>
      <c r="BV1819" s="269" t="s">
        <v>1752</v>
      </c>
    </row>
    <row r="1820" spans="59:74" x14ac:dyDescent="0.25">
      <c r="BG1820" s="84">
        <v>1708</v>
      </c>
      <c r="BH1820" s="269" t="s">
        <v>17</v>
      </c>
      <c r="BI1820" s="268" t="s">
        <v>6996</v>
      </c>
      <c r="BJ1820" s="257" t="s">
        <v>1</v>
      </c>
      <c r="BK1820" s="269" t="s">
        <v>25</v>
      </c>
      <c r="BL1820" s="269" t="s">
        <v>102</v>
      </c>
      <c r="BM1820" s="270" t="s">
        <v>7318</v>
      </c>
      <c r="BN1820" s="269" t="s">
        <v>7319</v>
      </c>
      <c r="BO1820" s="269" t="s">
        <v>7320</v>
      </c>
      <c r="BP1820" s="269" t="s">
        <v>959</v>
      </c>
      <c r="BQ1820" s="269" t="s">
        <v>472</v>
      </c>
      <c r="BR1820" s="269" t="s">
        <v>960</v>
      </c>
      <c r="BS1820" s="269" t="s">
        <v>961</v>
      </c>
      <c r="BT1820" s="269" t="s">
        <v>959</v>
      </c>
      <c r="BU1820" s="269" t="s">
        <v>1751</v>
      </c>
      <c r="BV1820" s="269" t="s">
        <v>1752</v>
      </c>
    </row>
    <row r="1821" spans="59:74" x14ac:dyDescent="0.25">
      <c r="BG1821" s="84">
        <v>1709</v>
      </c>
      <c r="BH1821" s="269" t="s">
        <v>17</v>
      </c>
      <c r="BI1821" s="268" t="s">
        <v>6996</v>
      </c>
      <c r="BJ1821" s="257" t="s">
        <v>1</v>
      </c>
      <c r="BK1821" s="269" t="s">
        <v>25</v>
      </c>
      <c r="BL1821" s="269" t="s">
        <v>102</v>
      </c>
      <c r="BM1821" s="270" t="s">
        <v>7321</v>
      </c>
      <c r="BN1821" s="269" t="s">
        <v>7322</v>
      </c>
      <c r="BO1821" s="269" t="s">
        <v>7323</v>
      </c>
      <c r="BP1821" s="269" t="s">
        <v>959</v>
      </c>
      <c r="BQ1821" s="269" t="s">
        <v>472</v>
      </c>
      <c r="BR1821" s="269" t="s">
        <v>960</v>
      </c>
      <c r="BS1821" s="269" t="s">
        <v>961</v>
      </c>
      <c r="BT1821" s="269" t="s">
        <v>959</v>
      </c>
      <c r="BU1821" s="269" t="s">
        <v>1751</v>
      </c>
      <c r="BV1821" s="269" t="s">
        <v>1752</v>
      </c>
    </row>
    <row r="1822" spans="59:74" x14ac:dyDescent="0.25">
      <c r="BG1822" s="84">
        <v>1710</v>
      </c>
      <c r="BH1822" s="269" t="s">
        <v>17</v>
      </c>
      <c r="BI1822" s="268" t="s">
        <v>6996</v>
      </c>
      <c r="BJ1822" s="257" t="s">
        <v>1</v>
      </c>
      <c r="BK1822" s="269" t="s">
        <v>25</v>
      </c>
      <c r="BL1822" s="269" t="s">
        <v>102</v>
      </c>
      <c r="BM1822" s="270" t="s">
        <v>7324</v>
      </c>
      <c r="BN1822" s="269" t="s">
        <v>7325</v>
      </c>
      <c r="BO1822" s="269" t="s">
        <v>7326</v>
      </c>
      <c r="BP1822" s="269" t="s">
        <v>959</v>
      </c>
      <c r="BQ1822" s="269" t="s">
        <v>472</v>
      </c>
      <c r="BR1822" s="269" t="s">
        <v>960</v>
      </c>
      <c r="BS1822" s="269" t="s">
        <v>961</v>
      </c>
      <c r="BT1822" s="269" t="s">
        <v>959</v>
      </c>
      <c r="BU1822" s="269" t="s">
        <v>1751</v>
      </c>
      <c r="BV1822" s="269" t="s">
        <v>1752</v>
      </c>
    </row>
    <row r="1823" spans="59:74" x14ac:dyDescent="0.25">
      <c r="BG1823" s="84">
        <v>1711</v>
      </c>
      <c r="BH1823" s="269" t="s">
        <v>17</v>
      </c>
      <c r="BI1823" s="268" t="s">
        <v>6996</v>
      </c>
      <c r="BJ1823" s="257" t="s">
        <v>4</v>
      </c>
      <c r="BK1823" s="269" t="s">
        <v>25</v>
      </c>
      <c r="BL1823" s="269" t="s">
        <v>102</v>
      </c>
      <c r="BM1823" s="270" t="s">
        <v>7327</v>
      </c>
      <c r="BN1823" s="269" t="s">
        <v>7328</v>
      </c>
      <c r="BO1823" s="269" t="s">
        <v>7329</v>
      </c>
      <c r="BP1823" s="269" t="s">
        <v>959</v>
      </c>
      <c r="BQ1823" s="269" t="s">
        <v>472</v>
      </c>
      <c r="BR1823" s="269" t="s">
        <v>960</v>
      </c>
      <c r="BS1823" s="269" t="s">
        <v>961</v>
      </c>
      <c r="BT1823" s="269" t="s">
        <v>959</v>
      </c>
      <c r="BU1823" s="269" t="s">
        <v>1751</v>
      </c>
      <c r="BV1823" s="269" t="s">
        <v>1752</v>
      </c>
    </row>
    <row r="1824" spans="59:74" x14ac:dyDescent="0.25">
      <c r="BG1824" s="84">
        <v>1712</v>
      </c>
      <c r="BH1824" s="269" t="s">
        <v>17</v>
      </c>
      <c r="BI1824" s="268" t="s">
        <v>6996</v>
      </c>
      <c r="BJ1824" s="257" t="s">
        <v>4</v>
      </c>
      <c r="BK1824" s="269" t="s">
        <v>25</v>
      </c>
      <c r="BL1824" s="269" t="s">
        <v>102</v>
      </c>
      <c r="BM1824" s="270" t="s">
        <v>7330</v>
      </c>
      <c r="BN1824" s="269" t="s">
        <v>7331</v>
      </c>
      <c r="BO1824" s="269" t="s">
        <v>7332</v>
      </c>
      <c r="BP1824" s="269" t="s">
        <v>959</v>
      </c>
      <c r="BQ1824" s="269" t="s">
        <v>472</v>
      </c>
      <c r="BR1824" s="269" t="s">
        <v>960</v>
      </c>
      <c r="BS1824" s="269" t="s">
        <v>961</v>
      </c>
      <c r="BT1824" s="269" t="s">
        <v>959</v>
      </c>
      <c r="BU1824" s="269" t="s">
        <v>1751</v>
      </c>
      <c r="BV1824" s="269" t="s">
        <v>1752</v>
      </c>
    </row>
    <row r="1825" spans="59:74" x14ac:dyDescent="0.25">
      <c r="BG1825" s="84">
        <v>1713</v>
      </c>
      <c r="BH1825" s="269" t="s">
        <v>17</v>
      </c>
      <c r="BI1825" s="268" t="s">
        <v>6996</v>
      </c>
      <c r="BJ1825" s="257" t="s">
        <v>4</v>
      </c>
      <c r="BK1825" s="269" t="s">
        <v>25</v>
      </c>
      <c r="BL1825" s="269" t="s">
        <v>102</v>
      </c>
      <c r="BM1825" s="270" t="s">
        <v>7333</v>
      </c>
      <c r="BN1825" s="269" t="s">
        <v>7334</v>
      </c>
      <c r="BO1825" s="269" t="s">
        <v>7335</v>
      </c>
      <c r="BP1825" s="269" t="s">
        <v>959</v>
      </c>
      <c r="BQ1825" s="269" t="s">
        <v>472</v>
      </c>
      <c r="BR1825" s="269" t="s">
        <v>960</v>
      </c>
      <c r="BS1825" s="269" t="s">
        <v>961</v>
      </c>
      <c r="BT1825" s="269" t="s">
        <v>959</v>
      </c>
      <c r="BU1825" s="269" t="s">
        <v>1751</v>
      </c>
      <c r="BV1825" s="269" t="s">
        <v>1752</v>
      </c>
    </row>
    <row r="1826" spans="59:74" x14ac:dyDescent="0.25">
      <c r="BG1826" s="84">
        <v>1714</v>
      </c>
      <c r="BH1826" s="269" t="s">
        <v>17</v>
      </c>
      <c r="BI1826" s="268" t="s">
        <v>6996</v>
      </c>
      <c r="BJ1826" s="257" t="s">
        <v>4</v>
      </c>
      <c r="BK1826" s="269" t="s">
        <v>25</v>
      </c>
      <c r="BL1826" s="269" t="s">
        <v>102</v>
      </c>
      <c r="BM1826" s="270" t="s">
        <v>7336</v>
      </c>
      <c r="BN1826" s="269" t="s">
        <v>7337</v>
      </c>
      <c r="BO1826" s="269" t="s">
        <v>7338</v>
      </c>
      <c r="BP1826" s="269" t="s">
        <v>959</v>
      </c>
      <c r="BQ1826" s="269" t="s">
        <v>472</v>
      </c>
      <c r="BR1826" s="269" t="s">
        <v>960</v>
      </c>
      <c r="BS1826" s="269" t="s">
        <v>961</v>
      </c>
      <c r="BT1826" s="269" t="s">
        <v>959</v>
      </c>
      <c r="BU1826" s="269" t="s">
        <v>1751</v>
      </c>
      <c r="BV1826" s="269" t="s">
        <v>1752</v>
      </c>
    </row>
    <row r="1827" spans="59:74" x14ac:dyDescent="0.25">
      <c r="BG1827" s="84">
        <v>1715</v>
      </c>
      <c r="BH1827" s="269" t="s">
        <v>17</v>
      </c>
      <c r="BI1827" s="268" t="s">
        <v>6996</v>
      </c>
      <c r="BJ1827" s="257" t="s">
        <v>4</v>
      </c>
      <c r="BK1827" s="269" t="s">
        <v>25</v>
      </c>
      <c r="BL1827" s="269" t="s">
        <v>102</v>
      </c>
      <c r="BM1827" s="270" t="s">
        <v>7339</v>
      </c>
      <c r="BN1827" s="269" t="s">
        <v>7340</v>
      </c>
      <c r="BO1827" s="269" t="s">
        <v>7341</v>
      </c>
      <c r="BP1827" s="269" t="s">
        <v>959</v>
      </c>
      <c r="BQ1827" s="269" t="s">
        <v>472</v>
      </c>
      <c r="BR1827" s="269" t="s">
        <v>960</v>
      </c>
      <c r="BS1827" s="269" t="s">
        <v>961</v>
      </c>
      <c r="BT1827" s="269" t="s">
        <v>959</v>
      </c>
      <c r="BU1827" s="269" t="s">
        <v>1751</v>
      </c>
      <c r="BV1827" s="269" t="s">
        <v>1752</v>
      </c>
    </row>
    <row r="1828" spans="59:74" x14ac:dyDescent="0.25">
      <c r="BG1828" s="84">
        <v>1716</v>
      </c>
      <c r="BH1828" s="269" t="s">
        <v>17</v>
      </c>
      <c r="BI1828" s="268" t="s">
        <v>6996</v>
      </c>
      <c r="BJ1828" s="257" t="s">
        <v>4</v>
      </c>
      <c r="BK1828" s="269" t="s">
        <v>25</v>
      </c>
      <c r="BL1828" s="269" t="s">
        <v>102</v>
      </c>
      <c r="BM1828" s="270" t="s">
        <v>7342</v>
      </c>
      <c r="BN1828" s="269" t="s">
        <v>7343</v>
      </c>
      <c r="BO1828" s="269" t="s">
        <v>7344</v>
      </c>
      <c r="BP1828" s="269" t="s">
        <v>959</v>
      </c>
      <c r="BQ1828" s="269" t="s">
        <v>472</v>
      </c>
      <c r="BR1828" s="269" t="s">
        <v>960</v>
      </c>
      <c r="BS1828" s="269" t="s">
        <v>961</v>
      </c>
      <c r="BT1828" s="269" t="s">
        <v>959</v>
      </c>
      <c r="BU1828" s="269" t="s">
        <v>1751</v>
      </c>
      <c r="BV1828" s="269" t="s">
        <v>1752</v>
      </c>
    </row>
    <row r="1829" spans="59:74" x14ac:dyDescent="0.25">
      <c r="BG1829" s="84">
        <v>1717</v>
      </c>
      <c r="BH1829" s="269" t="s">
        <v>17</v>
      </c>
      <c r="BI1829" s="268" t="s">
        <v>6996</v>
      </c>
      <c r="BJ1829" s="257" t="s">
        <v>4</v>
      </c>
      <c r="BK1829" s="269" t="s">
        <v>25</v>
      </c>
      <c r="BL1829" s="269" t="s">
        <v>102</v>
      </c>
      <c r="BM1829" s="270" t="s">
        <v>7345</v>
      </c>
      <c r="BN1829" s="269" t="s">
        <v>7346</v>
      </c>
      <c r="BO1829" s="269" t="s">
        <v>7347</v>
      </c>
      <c r="BP1829" s="269" t="s">
        <v>959</v>
      </c>
      <c r="BQ1829" s="269" t="s">
        <v>472</v>
      </c>
      <c r="BR1829" s="269" t="s">
        <v>960</v>
      </c>
      <c r="BS1829" s="269" t="s">
        <v>961</v>
      </c>
      <c r="BT1829" s="269" t="s">
        <v>959</v>
      </c>
      <c r="BU1829" s="269" t="s">
        <v>1751</v>
      </c>
      <c r="BV1829" s="269" t="s">
        <v>1752</v>
      </c>
    </row>
    <row r="1830" spans="59:74" x14ac:dyDescent="0.25">
      <c r="BG1830" s="84">
        <v>1718</v>
      </c>
      <c r="BH1830" s="269" t="s">
        <v>17</v>
      </c>
      <c r="BI1830" s="268" t="s">
        <v>6996</v>
      </c>
      <c r="BJ1830" s="257" t="s">
        <v>4</v>
      </c>
      <c r="BK1830" s="269" t="s">
        <v>25</v>
      </c>
      <c r="BL1830" s="269" t="s">
        <v>102</v>
      </c>
      <c r="BM1830" s="270" t="s">
        <v>7348</v>
      </c>
      <c r="BN1830" s="269" t="s">
        <v>7349</v>
      </c>
      <c r="BO1830" s="269" t="s">
        <v>7350</v>
      </c>
      <c r="BP1830" s="269" t="s">
        <v>959</v>
      </c>
      <c r="BQ1830" s="269" t="s">
        <v>472</v>
      </c>
      <c r="BR1830" s="269" t="s">
        <v>960</v>
      </c>
      <c r="BS1830" s="269" t="s">
        <v>961</v>
      </c>
      <c r="BT1830" s="269" t="s">
        <v>959</v>
      </c>
      <c r="BU1830" s="269" t="s">
        <v>1751</v>
      </c>
      <c r="BV1830" s="269" t="s">
        <v>1752</v>
      </c>
    </row>
    <row r="1831" spans="59:74" x14ac:dyDescent="0.25">
      <c r="BG1831" s="84">
        <v>1719</v>
      </c>
      <c r="BH1831" s="269" t="s">
        <v>17</v>
      </c>
      <c r="BI1831" s="268" t="s">
        <v>6996</v>
      </c>
      <c r="BJ1831" s="257" t="s">
        <v>4</v>
      </c>
      <c r="BK1831" s="269" t="s">
        <v>25</v>
      </c>
      <c r="BL1831" s="269" t="s">
        <v>102</v>
      </c>
      <c r="BM1831" s="270" t="s">
        <v>7351</v>
      </c>
      <c r="BN1831" s="269" t="s">
        <v>7352</v>
      </c>
      <c r="BO1831" s="269" t="s">
        <v>7353</v>
      </c>
      <c r="BP1831" s="269" t="s">
        <v>959</v>
      </c>
      <c r="BQ1831" s="269" t="s">
        <v>472</v>
      </c>
      <c r="BR1831" s="269" t="s">
        <v>960</v>
      </c>
      <c r="BS1831" s="269" t="s">
        <v>961</v>
      </c>
      <c r="BT1831" s="269" t="s">
        <v>959</v>
      </c>
      <c r="BU1831" s="269" t="s">
        <v>1751</v>
      </c>
      <c r="BV1831" s="269" t="s">
        <v>1752</v>
      </c>
    </row>
    <row r="1832" spans="59:74" x14ac:dyDescent="0.25">
      <c r="BG1832" s="84">
        <v>1720</v>
      </c>
      <c r="BH1832" s="269" t="s">
        <v>17</v>
      </c>
      <c r="BI1832" s="268" t="s">
        <v>6996</v>
      </c>
      <c r="BJ1832" s="257" t="s">
        <v>4</v>
      </c>
      <c r="BK1832" s="269" t="s">
        <v>25</v>
      </c>
      <c r="BL1832" s="269" t="s">
        <v>102</v>
      </c>
      <c r="BM1832" s="270" t="s">
        <v>7354</v>
      </c>
      <c r="BN1832" s="269" t="s">
        <v>7355</v>
      </c>
      <c r="BO1832" s="269" t="s">
        <v>7356</v>
      </c>
      <c r="BP1832" s="269" t="s">
        <v>959</v>
      </c>
      <c r="BQ1832" s="269" t="s">
        <v>472</v>
      </c>
      <c r="BR1832" s="269" t="s">
        <v>960</v>
      </c>
      <c r="BS1832" s="269" t="s">
        <v>961</v>
      </c>
      <c r="BT1832" s="269" t="s">
        <v>959</v>
      </c>
      <c r="BU1832" s="269" t="s">
        <v>1751</v>
      </c>
      <c r="BV1832" s="269" t="s">
        <v>1752</v>
      </c>
    </row>
    <row r="1833" spans="59:74" x14ac:dyDescent="0.25">
      <c r="BG1833" s="84">
        <v>1721</v>
      </c>
      <c r="BH1833" s="269" t="s">
        <v>17</v>
      </c>
      <c r="BI1833" s="268" t="s">
        <v>6996</v>
      </c>
      <c r="BJ1833" s="257" t="s">
        <v>1</v>
      </c>
      <c r="BK1833" s="269" t="s">
        <v>14</v>
      </c>
      <c r="BL1833" s="269" t="s">
        <v>102</v>
      </c>
      <c r="BM1833" s="270" t="s">
        <v>7357</v>
      </c>
      <c r="BN1833" s="269" t="s">
        <v>7358</v>
      </c>
      <c r="BO1833" s="269" t="s">
        <v>7359</v>
      </c>
      <c r="BP1833" s="269" t="s">
        <v>962</v>
      </c>
      <c r="BQ1833" s="269" t="s">
        <v>515</v>
      </c>
      <c r="BR1833" s="269" t="s">
        <v>963</v>
      </c>
      <c r="BS1833" s="269" t="s">
        <v>964</v>
      </c>
      <c r="BT1833" s="269" t="s">
        <v>962</v>
      </c>
      <c r="BU1833" s="269" t="s">
        <v>1753</v>
      </c>
      <c r="BV1833" s="269" t="s">
        <v>1754</v>
      </c>
    </row>
    <row r="1834" spans="59:74" x14ac:dyDescent="0.25">
      <c r="BG1834" s="84">
        <v>1722</v>
      </c>
      <c r="BH1834" s="269" t="s">
        <v>17</v>
      </c>
      <c r="BI1834" s="268" t="s">
        <v>6996</v>
      </c>
      <c r="BJ1834" s="257" t="s">
        <v>1</v>
      </c>
      <c r="BK1834" s="269" t="s">
        <v>14</v>
      </c>
      <c r="BL1834" s="269" t="s">
        <v>102</v>
      </c>
      <c r="BM1834" s="270" t="s">
        <v>7360</v>
      </c>
      <c r="BN1834" s="269" t="s">
        <v>7361</v>
      </c>
      <c r="BO1834" s="269" t="s">
        <v>7362</v>
      </c>
      <c r="BP1834" s="269" t="s">
        <v>962</v>
      </c>
      <c r="BQ1834" s="269" t="s">
        <v>515</v>
      </c>
      <c r="BR1834" s="269" t="s">
        <v>963</v>
      </c>
      <c r="BS1834" s="269" t="s">
        <v>964</v>
      </c>
      <c r="BT1834" s="269" t="s">
        <v>962</v>
      </c>
      <c r="BU1834" s="269" t="s">
        <v>1753</v>
      </c>
      <c r="BV1834" s="269" t="s">
        <v>1754</v>
      </c>
    </row>
    <row r="1835" spans="59:74" x14ac:dyDescent="0.25">
      <c r="BG1835" s="84">
        <v>1723</v>
      </c>
      <c r="BH1835" s="269" t="s">
        <v>17</v>
      </c>
      <c r="BI1835" s="268" t="s">
        <v>6996</v>
      </c>
      <c r="BJ1835" s="257" t="s">
        <v>1</v>
      </c>
      <c r="BK1835" s="269" t="s">
        <v>14</v>
      </c>
      <c r="BL1835" s="269" t="s">
        <v>102</v>
      </c>
      <c r="BM1835" s="270" t="s">
        <v>7363</v>
      </c>
      <c r="BN1835" s="269" t="s">
        <v>7364</v>
      </c>
      <c r="BO1835" s="269" t="s">
        <v>7365</v>
      </c>
      <c r="BP1835" s="269" t="s">
        <v>962</v>
      </c>
      <c r="BQ1835" s="269" t="s">
        <v>515</v>
      </c>
      <c r="BR1835" s="269" t="s">
        <v>963</v>
      </c>
      <c r="BS1835" s="269" t="s">
        <v>964</v>
      </c>
      <c r="BT1835" s="269" t="s">
        <v>962</v>
      </c>
      <c r="BU1835" s="269" t="s">
        <v>1753</v>
      </c>
      <c r="BV1835" s="269" t="s">
        <v>1754</v>
      </c>
    </row>
    <row r="1836" spans="59:74" x14ac:dyDescent="0.25">
      <c r="BG1836" s="84">
        <v>1724</v>
      </c>
      <c r="BH1836" s="269" t="s">
        <v>17</v>
      </c>
      <c r="BI1836" s="268" t="s">
        <v>6996</v>
      </c>
      <c r="BJ1836" s="257" t="s">
        <v>1</v>
      </c>
      <c r="BK1836" s="269" t="s">
        <v>14</v>
      </c>
      <c r="BL1836" s="269" t="s">
        <v>102</v>
      </c>
      <c r="BM1836" s="270" t="s">
        <v>7366</v>
      </c>
      <c r="BN1836" s="269" t="s">
        <v>7367</v>
      </c>
      <c r="BO1836" s="269" t="s">
        <v>7368</v>
      </c>
      <c r="BP1836" s="269" t="s">
        <v>962</v>
      </c>
      <c r="BQ1836" s="269" t="s">
        <v>515</v>
      </c>
      <c r="BR1836" s="269" t="s">
        <v>963</v>
      </c>
      <c r="BS1836" s="269" t="s">
        <v>964</v>
      </c>
      <c r="BT1836" s="269" t="s">
        <v>962</v>
      </c>
      <c r="BU1836" s="269" t="s">
        <v>1753</v>
      </c>
      <c r="BV1836" s="269" t="s">
        <v>1754</v>
      </c>
    </row>
    <row r="1837" spans="59:74" x14ac:dyDescent="0.25">
      <c r="BG1837" s="84">
        <v>1725</v>
      </c>
      <c r="BH1837" s="269" t="s">
        <v>17</v>
      </c>
      <c r="BI1837" s="268" t="s">
        <v>6996</v>
      </c>
      <c r="BJ1837" s="257" t="s">
        <v>1</v>
      </c>
      <c r="BK1837" s="269" t="s">
        <v>14</v>
      </c>
      <c r="BL1837" s="269" t="s">
        <v>102</v>
      </c>
      <c r="BM1837" s="270" t="s">
        <v>7369</v>
      </c>
      <c r="BN1837" s="269" t="s">
        <v>7370</v>
      </c>
      <c r="BO1837" s="269" t="s">
        <v>7371</v>
      </c>
      <c r="BP1837" s="269" t="s">
        <v>962</v>
      </c>
      <c r="BQ1837" s="269" t="s">
        <v>515</v>
      </c>
      <c r="BR1837" s="269" t="s">
        <v>963</v>
      </c>
      <c r="BS1837" s="269" t="s">
        <v>964</v>
      </c>
      <c r="BT1837" s="269" t="s">
        <v>962</v>
      </c>
      <c r="BU1837" s="269" t="s">
        <v>1753</v>
      </c>
      <c r="BV1837" s="269" t="s">
        <v>1754</v>
      </c>
    </row>
    <row r="1838" spans="59:74" x14ac:dyDescent="0.25">
      <c r="BG1838" s="84">
        <v>1726</v>
      </c>
      <c r="BH1838" s="269" t="s">
        <v>17</v>
      </c>
      <c r="BI1838" s="268" t="s">
        <v>6996</v>
      </c>
      <c r="BJ1838" s="257" t="s">
        <v>1</v>
      </c>
      <c r="BK1838" s="269" t="s">
        <v>14</v>
      </c>
      <c r="BL1838" s="269" t="s">
        <v>102</v>
      </c>
      <c r="BM1838" s="270" t="s">
        <v>7372</v>
      </c>
      <c r="BN1838" s="269" t="s">
        <v>7373</v>
      </c>
      <c r="BO1838" s="269" t="s">
        <v>7374</v>
      </c>
      <c r="BP1838" s="269" t="s">
        <v>962</v>
      </c>
      <c r="BQ1838" s="269" t="s">
        <v>515</v>
      </c>
      <c r="BR1838" s="269" t="s">
        <v>963</v>
      </c>
      <c r="BS1838" s="269" t="s">
        <v>964</v>
      </c>
      <c r="BT1838" s="269" t="s">
        <v>962</v>
      </c>
      <c r="BU1838" s="269" t="s">
        <v>1753</v>
      </c>
      <c r="BV1838" s="269" t="s">
        <v>1754</v>
      </c>
    </row>
    <row r="1839" spans="59:74" x14ac:dyDescent="0.25">
      <c r="BG1839" s="84">
        <v>1727</v>
      </c>
      <c r="BH1839" s="269" t="s">
        <v>17</v>
      </c>
      <c r="BI1839" s="268" t="s">
        <v>6996</v>
      </c>
      <c r="BJ1839" s="257" t="s">
        <v>1</v>
      </c>
      <c r="BK1839" s="269" t="s">
        <v>14</v>
      </c>
      <c r="BL1839" s="269" t="s">
        <v>102</v>
      </c>
      <c r="BM1839" s="270" t="s">
        <v>7375</v>
      </c>
      <c r="BN1839" s="269" t="s">
        <v>7376</v>
      </c>
      <c r="BO1839" s="269" t="s">
        <v>7377</v>
      </c>
      <c r="BP1839" s="269" t="s">
        <v>962</v>
      </c>
      <c r="BQ1839" s="269" t="s">
        <v>515</v>
      </c>
      <c r="BR1839" s="269" t="s">
        <v>963</v>
      </c>
      <c r="BS1839" s="269" t="s">
        <v>964</v>
      </c>
      <c r="BT1839" s="269" t="s">
        <v>962</v>
      </c>
      <c r="BU1839" s="269" t="s">
        <v>1753</v>
      </c>
      <c r="BV1839" s="269" t="s">
        <v>1754</v>
      </c>
    </row>
    <row r="1840" spans="59:74" x14ac:dyDescent="0.25">
      <c r="BG1840" s="84">
        <v>1728</v>
      </c>
      <c r="BH1840" s="269" t="s">
        <v>17</v>
      </c>
      <c r="BI1840" s="268" t="s">
        <v>6996</v>
      </c>
      <c r="BJ1840" s="257" t="s">
        <v>1</v>
      </c>
      <c r="BK1840" s="269" t="s">
        <v>14</v>
      </c>
      <c r="BL1840" s="269" t="s">
        <v>102</v>
      </c>
      <c r="BM1840" s="270" t="s">
        <v>7378</v>
      </c>
      <c r="BN1840" s="269" t="s">
        <v>7379</v>
      </c>
      <c r="BO1840" s="269" t="s">
        <v>7380</v>
      </c>
      <c r="BP1840" s="269" t="s">
        <v>962</v>
      </c>
      <c r="BQ1840" s="269" t="s">
        <v>515</v>
      </c>
      <c r="BR1840" s="269" t="s">
        <v>963</v>
      </c>
      <c r="BS1840" s="269" t="s">
        <v>964</v>
      </c>
      <c r="BT1840" s="269" t="s">
        <v>962</v>
      </c>
      <c r="BU1840" s="269" t="s">
        <v>1753</v>
      </c>
      <c r="BV1840" s="269" t="s">
        <v>1754</v>
      </c>
    </row>
    <row r="1841" spans="59:74" x14ac:dyDescent="0.25">
      <c r="BG1841" s="84">
        <v>1729</v>
      </c>
      <c r="BH1841" s="269" t="s">
        <v>17</v>
      </c>
      <c r="BI1841" s="268" t="s">
        <v>6996</v>
      </c>
      <c r="BJ1841" s="257" t="s">
        <v>1</v>
      </c>
      <c r="BK1841" s="269" t="s">
        <v>14</v>
      </c>
      <c r="BL1841" s="269" t="s">
        <v>102</v>
      </c>
      <c r="BM1841" s="270" t="s">
        <v>7381</v>
      </c>
      <c r="BN1841" s="269" t="s">
        <v>7382</v>
      </c>
      <c r="BO1841" s="269" t="s">
        <v>7383</v>
      </c>
      <c r="BP1841" s="269" t="s">
        <v>962</v>
      </c>
      <c r="BQ1841" s="269" t="s">
        <v>515</v>
      </c>
      <c r="BR1841" s="269" t="s">
        <v>963</v>
      </c>
      <c r="BS1841" s="269" t="s">
        <v>964</v>
      </c>
      <c r="BT1841" s="269" t="s">
        <v>962</v>
      </c>
      <c r="BU1841" s="269" t="s">
        <v>1753</v>
      </c>
      <c r="BV1841" s="269" t="s">
        <v>1754</v>
      </c>
    </row>
    <row r="1842" spans="59:74" x14ac:dyDescent="0.25">
      <c r="BG1842" s="84">
        <v>1730</v>
      </c>
      <c r="BH1842" s="269" t="s">
        <v>17</v>
      </c>
      <c r="BI1842" s="268" t="s">
        <v>6996</v>
      </c>
      <c r="BJ1842" s="257" t="s">
        <v>1</v>
      </c>
      <c r="BK1842" s="269" t="s">
        <v>14</v>
      </c>
      <c r="BL1842" s="269" t="s">
        <v>102</v>
      </c>
      <c r="BM1842" s="270" t="s">
        <v>7384</v>
      </c>
      <c r="BN1842" s="269" t="s">
        <v>7385</v>
      </c>
      <c r="BO1842" s="269" t="s">
        <v>7386</v>
      </c>
      <c r="BP1842" s="269" t="s">
        <v>962</v>
      </c>
      <c r="BQ1842" s="269" t="s">
        <v>515</v>
      </c>
      <c r="BR1842" s="269" t="s">
        <v>963</v>
      </c>
      <c r="BS1842" s="269" t="s">
        <v>964</v>
      </c>
      <c r="BT1842" s="269" t="s">
        <v>962</v>
      </c>
      <c r="BU1842" s="269" t="s">
        <v>1753</v>
      </c>
      <c r="BV1842" s="269" t="s">
        <v>1754</v>
      </c>
    </row>
    <row r="1843" spans="59:74" x14ac:dyDescent="0.25">
      <c r="BG1843" s="84">
        <v>1731</v>
      </c>
      <c r="BH1843" s="269" t="s">
        <v>17</v>
      </c>
      <c r="BI1843" s="268" t="s">
        <v>6996</v>
      </c>
      <c r="BJ1843" s="257" t="s">
        <v>4</v>
      </c>
      <c r="BK1843" s="269" t="s">
        <v>14</v>
      </c>
      <c r="BL1843" s="269" t="s">
        <v>102</v>
      </c>
      <c r="BM1843" s="270" t="s">
        <v>7387</v>
      </c>
      <c r="BN1843" s="269" t="s">
        <v>7388</v>
      </c>
      <c r="BO1843" s="269" t="s">
        <v>7389</v>
      </c>
      <c r="BP1843" s="269" t="s">
        <v>962</v>
      </c>
      <c r="BQ1843" s="269" t="s">
        <v>515</v>
      </c>
      <c r="BR1843" s="269" t="s">
        <v>963</v>
      </c>
      <c r="BS1843" s="269" t="s">
        <v>964</v>
      </c>
      <c r="BT1843" s="269" t="s">
        <v>962</v>
      </c>
      <c r="BU1843" s="269" t="s">
        <v>1753</v>
      </c>
      <c r="BV1843" s="269" t="s">
        <v>1754</v>
      </c>
    </row>
    <row r="1844" spans="59:74" x14ac:dyDescent="0.25">
      <c r="BG1844" s="84">
        <v>1732</v>
      </c>
      <c r="BH1844" s="269" t="s">
        <v>17</v>
      </c>
      <c r="BI1844" s="268" t="s">
        <v>6996</v>
      </c>
      <c r="BJ1844" s="257" t="s">
        <v>4</v>
      </c>
      <c r="BK1844" s="269" t="s">
        <v>14</v>
      </c>
      <c r="BL1844" s="269" t="s">
        <v>102</v>
      </c>
      <c r="BM1844" s="270" t="s">
        <v>7390</v>
      </c>
      <c r="BN1844" s="269" t="s">
        <v>7391</v>
      </c>
      <c r="BO1844" s="269" t="s">
        <v>7392</v>
      </c>
      <c r="BP1844" s="269" t="s">
        <v>962</v>
      </c>
      <c r="BQ1844" s="269" t="s">
        <v>515</v>
      </c>
      <c r="BR1844" s="269" t="s">
        <v>963</v>
      </c>
      <c r="BS1844" s="269" t="s">
        <v>964</v>
      </c>
      <c r="BT1844" s="269" t="s">
        <v>962</v>
      </c>
      <c r="BU1844" s="269" t="s">
        <v>1753</v>
      </c>
      <c r="BV1844" s="269" t="s">
        <v>1754</v>
      </c>
    </row>
    <row r="1845" spans="59:74" x14ac:dyDescent="0.25">
      <c r="BG1845" s="84">
        <v>1733</v>
      </c>
      <c r="BH1845" s="269" t="s">
        <v>17</v>
      </c>
      <c r="BI1845" s="268" t="s">
        <v>6996</v>
      </c>
      <c r="BJ1845" s="257" t="s">
        <v>4</v>
      </c>
      <c r="BK1845" s="269" t="s">
        <v>14</v>
      </c>
      <c r="BL1845" s="269" t="s">
        <v>102</v>
      </c>
      <c r="BM1845" s="270" t="s">
        <v>7393</v>
      </c>
      <c r="BN1845" s="269" t="s">
        <v>7394</v>
      </c>
      <c r="BO1845" s="269" t="s">
        <v>7395</v>
      </c>
      <c r="BP1845" s="269" t="s">
        <v>962</v>
      </c>
      <c r="BQ1845" s="269" t="s">
        <v>515</v>
      </c>
      <c r="BR1845" s="269" t="s">
        <v>963</v>
      </c>
      <c r="BS1845" s="269" t="s">
        <v>964</v>
      </c>
      <c r="BT1845" s="269" t="s">
        <v>962</v>
      </c>
      <c r="BU1845" s="269" t="s">
        <v>1753</v>
      </c>
      <c r="BV1845" s="269" t="s">
        <v>1754</v>
      </c>
    </row>
    <row r="1846" spans="59:74" x14ac:dyDescent="0.25">
      <c r="BG1846" s="84">
        <v>1734</v>
      </c>
      <c r="BH1846" s="269" t="s">
        <v>17</v>
      </c>
      <c r="BI1846" s="268" t="s">
        <v>6996</v>
      </c>
      <c r="BJ1846" s="257" t="s">
        <v>4</v>
      </c>
      <c r="BK1846" s="269" t="s">
        <v>14</v>
      </c>
      <c r="BL1846" s="269" t="s">
        <v>102</v>
      </c>
      <c r="BM1846" s="270" t="s">
        <v>7396</v>
      </c>
      <c r="BN1846" s="269" t="s">
        <v>7397</v>
      </c>
      <c r="BO1846" s="269" t="s">
        <v>7398</v>
      </c>
      <c r="BP1846" s="269" t="s">
        <v>962</v>
      </c>
      <c r="BQ1846" s="269" t="s">
        <v>515</v>
      </c>
      <c r="BR1846" s="269" t="s">
        <v>963</v>
      </c>
      <c r="BS1846" s="269" t="s">
        <v>964</v>
      </c>
      <c r="BT1846" s="269" t="s">
        <v>962</v>
      </c>
      <c r="BU1846" s="269" t="s">
        <v>1753</v>
      </c>
      <c r="BV1846" s="269" t="s">
        <v>1754</v>
      </c>
    </row>
    <row r="1847" spans="59:74" x14ac:dyDescent="0.25">
      <c r="BG1847" s="84">
        <v>1735</v>
      </c>
      <c r="BH1847" s="269" t="s">
        <v>17</v>
      </c>
      <c r="BI1847" s="268" t="s">
        <v>6996</v>
      </c>
      <c r="BJ1847" s="257" t="s">
        <v>4</v>
      </c>
      <c r="BK1847" s="269" t="s">
        <v>14</v>
      </c>
      <c r="BL1847" s="269" t="s">
        <v>102</v>
      </c>
      <c r="BM1847" s="270" t="s">
        <v>7399</v>
      </c>
      <c r="BN1847" s="269" t="s">
        <v>7400</v>
      </c>
      <c r="BO1847" s="269" t="s">
        <v>7401</v>
      </c>
      <c r="BP1847" s="269" t="s">
        <v>962</v>
      </c>
      <c r="BQ1847" s="269" t="s">
        <v>515</v>
      </c>
      <c r="BR1847" s="269" t="s">
        <v>963</v>
      </c>
      <c r="BS1847" s="269" t="s">
        <v>964</v>
      </c>
      <c r="BT1847" s="269" t="s">
        <v>962</v>
      </c>
      <c r="BU1847" s="269" t="s">
        <v>1753</v>
      </c>
      <c r="BV1847" s="269" t="s">
        <v>1754</v>
      </c>
    </row>
    <row r="1848" spans="59:74" x14ac:dyDescent="0.25">
      <c r="BG1848" s="84">
        <v>1736</v>
      </c>
      <c r="BH1848" s="269" t="s">
        <v>17</v>
      </c>
      <c r="BI1848" s="268" t="s">
        <v>6996</v>
      </c>
      <c r="BJ1848" s="257" t="s">
        <v>4</v>
      </c>
      <c r="BK1848" s="269" t="s">
        <v>14</v>
      </c>
      <c r="BL1848" s="269" t="s">
        <v>102</v>
      </c>
      <c r="BM1848" s="270" t="s">
        <v>7402</v>
      </c>
      <c r="BN1848" s="269" t="s">
        <v>7403</v>
      </c>
      <c r="BO1848" s="269" t="s">
        <v>7404</v>
      </c>
      <c r="BP1848" s="269" t="s">
        <v>962</v>
      </c>
      <c r="BQ1848" s="269" t="s">
        <v>515</v>
      </c>
      <c r="BR1848" s="269" t="s">
        <v>963</v>
      </c>
      <c r="BS1848" s="269" t="s">
        <v>964</v>
      </c>
      <c r="BT1848" s="269" t="s">
        <v>962</v>
      </c>
      <c r="BU1848" s="269" t="s">
        <v>1753</v>
      </c>
      <c r="BV1848" s="269" t="s">
        <v>1754</v>
      </c>
    </row>
    <row r="1849" spans="59:74" x14ac:dyDescent="0.25">
      <c r="BG1849" s="84">
        <v>1737</v>
      </c>
      <c r="BH1849" s="269" t="s">
        <v>17</v>
      </c>
      <c r="BI1849" s="268" t="s">
        <v>6996</v>
      </c>
      <c r="BJ1849" s="257" t="s">
        <v>4</v>
      </c>
      <c r="BK1849" s="269" t="s">
        <v>14</v>
      </c>
      <c r="BL1849" s="269" t="s">
        <v>102</v>
      </c>
      <c r="BM1849" s="270" t="s">
        <v>7405</v>
      </c>
      <c r="BN1849" s="269" t="s">
        <v>7406</v>
      </c>
      <c r="BO1849" s="269" t="s">
        <v>7407</v>
      </c>
      <c r="BP1849" s="269" t="s">
        <v>962</v>
      </c>
      <c r="BQ1849" s="269" t="s">
        <v>515</v>
      </c>
      <c r="BR1849" s="269" t="s">
        <v>963</v>
      </c>
      <c r="BS1849" s="269" t="s">
        <v>964</v>
      </c>
      <c r="BT1849" s="269" t="s">
        <v>962</v>
      </c>
      <c r="BU1849" s="269" t="s">
        <v>1753</v>
      </c>
      <c r="BV1849" s="269" t="s">
        <v>1754</v>
      </c>
    </row>
    <row r="1850" spans="59:74" x14ac:dyDescent="0.25">
      <c r="BG1850" s="84">
        <v>1738</v>
      </c>
      <c r="BH1850" s="269" t="s">
        <v>17</v>
      </c>
      <c r="BI1850" s="268" t="s">
        <v>6996</v>
      </c>
      <c r="BJ1850" s="257" t="s">
        <v>4</v>
      </c>
      <c r="BK1850" s="269" t="s">
        <v>14</v>
      </c>
      <c r="BL1850" s="269" t="s">
        <v>102</v>
      </c>
      <c r="BM1850" s="270" t="s">
        <v>7408</v>
      </c>
      <c r="BN1850" s="269" t="s">
        <v>7409</v>
      </c>
      <c r="BO1850" s="269" t="s">
        <v>7410</v>
      </c>
      <c r="BP1850" s="269" t="s">
        <v>962</v>
      </c>
      <c r="BQ1850" s="269" t="s">
        <v>515</v>
      </c>
      <c r="BR1850" s="269" t="s">
        <v>963</v>
      </c>
      <c r="BS1850" s="269" t="s">
        <v>964</v>
      </c>
      <c r="BT1850" s="269" t="s">
        <v>962</v>
      </c>
      <c r="BU1850" s="269" t="s">
        <v>1753</v>
      </c>
      <c r="BV1850" s="269" t="s">
        <v>1754</v>
      </c>
    </row>
    <row r="1851" spans="59:74" x14ac:dyDescent="0.25">
      <c r="BG1851" s="84">
        <v>1739</v>
      </c>
      <c r="BH1851" s="269" t="s">
        <v>17</v>
      </c>
      <c r="BI1851" s="268" t="s">
        <v>6996</v>
      </c>
      <c r="BJ1851" s="257" t="s">
        <v>4</v>
      </c>
      <c r="BK1851" s="269" t="s">
        <v>14</v>
      </c>
      <c r="BL1851" s="269" t="s">
        <v>102</v>
      </c>
      <c r="BM1851" s="270" t="s">
        <v>7411</v>
      </c>
      <c r="BN1851" s="269" t="s">
        <v>7412</v>
      </c>
      <c r="BO1851" s="269" t="s">
        <v>7413</v>
      </c>
      <c r="BP1851" s="269" t="s">
        <v>962</v>
      </c>
      <c r="BQ1851" s="269" t="s">
        <v>515</v>
      </c>
      <c r="BR1851" s="269" t="s">
        <v>963</v>
      </c>
      <c r="BS1851" s="269" t="s">
        <v>964</v>
      </c>
      <c r="BT1851" s="269" t="s">
        <v>962</v>
      </c>
      <c r="BU1851" s="269" t="s">
        <v>1753</v>
      </c>
      <c r="BV1851" s="269" t="s">
        <v>1754</v>
      </c>
    </row>
    <row r="1852" spans="59:74" x14ac:dyDescent="0.25">
      <c r="BG1852" s="84">
        <v>1740</v>
      </c>
      <c r="BH1852" s="269" t="s">
        <v>17</v>
      </c>
      <c r="BI1852" s="268" t="s">
        <v>6996</v>
      </c>
      <c r="BJ1852" s="257" t="s">
        <v>4</v>
      </c>
      <c r="BK1852" s="269" t="s">
        <v>14</v>
      </c>
      <c r="BL1852" s="269" t="s">
        <v>102</v>
      </c>
      <c r="BM1852" s="270" t="s">
        <v>7414</v>
      </c>
      <c r="BN1852" s="269" t="s">
        <v>7415</v>
      </c>
      <c r="BO1852" s="269" t="s">
        <v>7416</v>
      </c>
      <c r="BP1852" s="269" t="s">
        <v>962</v>
      </c>
      <c r="BQ1852" s="269" t="s">
        <v>515</v>
      </c>
      <c r="BR1852" s="269" t="s">
        <v>963</v>
      </c>
      <c r="BS1852" s="269" t="s">
        <v>964</v>
      </c>
      <c r="BT1852" s="269" t="s">
        <v>962</v>
      </c>
      <c r="BU1852" s="269" t="s">
        <v>1753</v>
      </c>
      <c r="BV1852" s="269" t="s">
        <v>1754</v>
      </c>
    </row>
    <row r="1853" spans="59:74" x14ac:dyDescent="0.25">
      <c r="BG1853" s="84">
        <v>1741</v>
      </c>
      <c r="BH1853" s="269" t="s">
        <v>17</v>
      </c>
      <c r="BI1853" s="268" t="s">
        <v>6996</v>
      </c>
      <c r="BJ1853" s="257" t="s">
        <v>1</v>
      </c>
      <c r="BK1853" s="269" t="s">
        <v>26</v>
      </c>
      <c r="BL1853" s="269" t="s">
        <v>102</v>
      </c>
      <c r="BM1853" s="270" t="s">
        <v>7417</v>
      </c>
      <c r="BN1853" s="269" t="s">
        <v>7418</v>
      </c>
      <c r="BO1853" s="269" t="s">
        <v>7419</v>
      </c>
      <c r="BP1853" s="269" t="s">
        <v>965</v>
      </c>
      <c r="BQ1853" s="269" t="s">
        <v>558</v>
      </c>
      <c r="BR1853" s="269" t="s">
        <v>966</v>
      </c>
      <c r="BS1853" s="269" t="s">
        <v>967</v>
      </c>
      <c r="BT1853" s="269" t="s">
        <v>965</v>
      </c>
      <c r="BU1853" s="269" t="s">
        <v>1755</v>
      </c>
      <c r="BV1853" s="269" t="s">
        <v>1756</v>
      </c>
    </row>
    <row r="1854" spans="59:74" x14ac:dyDescent="0.25">
      <c r="BG1854" s="84">
        <v>1742</v>
      </c>
      <c r="BH1854" s="269" t="s">
        <v>17</v>
      </c>
      <c r="BI1854" s="268" t="s">
        <v>6996</v>
      </c>
      <c r="BJ1854" s="257" t="s">
        <v>1</v>
      </c>
      <c r="BK1854" s="269" t="s">
        <v>26</v>
      </c>
      <c r="BL1854" s="269" t="s">
        <v>102</v>
      </c>
      <c r="BM1854" s="270" t="s">
        <v>7420</v>
      </c>
      <c r="BN1854" s="269" t="s">
        <v>7421</v>
      </c>
      <c r="BO1854" s="269" t="s">
        <v>7422</v>
      </c>
      <c r="BP1854" s="269" t="s">
        <v>965</v>
      </c>
      <c r="BQ1854" s="269" t="s">
        <v>558</v>
      </c>
      <c r="BR1854" s="269" t="s">
        <v>966</v>
      </c>
      <c r="BS1854" s="269" t="s">
        <v>967</v>
      </c>
      <c r="BT1854" s="269" t="s">
        <v>965</v>
      </c>
      <c r="BU1854" s="269" t="s">
        <v>1755</v>
      </c>
      <c r="BV1854" s="269" t="s">
        <v>1756</v>
      </c>
    </row>
    <row r="1855" spans="59:74" x14ac:dyDescent="0.25">
      <c r="BG1855" s="84">
        <v>1743</v>
      </c>
      <c r="BH1855" s="269" t="s">
        <v>17</v>
      </c>
      <c r="BI1855" s="268" t="s">
        <v>6996</v>
      </c>
      <c r="BJ1855" s="257" t="s">
        <v>1</v>
      </c>
      <c r="BK1855" s="269" t="s">
        <v>26</v>
      </c>
      <c r="BL1855" s="269" t="s">
        <v>102</v>
      </c>
      <c r="BM1855" s="270" t="s">
        <v>7423</v>
      </c>
      <c r="BN1855" s="269" t="s">
        <v>7424</v>
      </c>
      <c r="BO1855" s="269" t="s">
        <v>7425</v>
      </c>
      <c r="BP1855" s="269" t="s">
        <v>965</v>
      </c>
      <c r="BQ1855" s="269" t="s">
        <v>558</v>
      </c>
      <c r="BR1855" s="269" t="s">
        <v>966</v>
      </c>
      <c r="BS1855" s="269" t="s">
        <v>967</v>
      </c>
      <c r="BT1855" s="269" t="s">
        <v>965</v>
      </c>
      <c r="BU1855" s="269" t="s">
        <v>1755</v>
      </c>
      <c r="BV1855" s="269" t="s">
        <v>1756</v>
      </c>
    </row>
    <row r="1856" spans="59:74" x14ac:dyDescent="0.25">
      <c r="BG1856" s="84">
        <v>1744</v>
      </c>
      <c r="BH1856" s="269" t="s">
        <v>17</v>
      </c>
      <c r="BI1856" s="268" t="s">
        <v>6996</v>
      </c>
      <c r="BJ1856" s="257" t="s">
        <v>1</v>
      </c>
      <c r="BK1856" s="269" t="s">
        <v>26</v>
      </c>
      <c r="BL1856" s="269" t="s">
        <v>102</v>
      </c>
      <c r="BM1856" s="270" t="s">
        <v>7426</v>
      </c>
      <c r="BN1856" s="269" t="s">
        <v>7427</v>
      </c>
      <c r="BO1856" s="269" t="s">
        <v>7428</v>
      </c>
      <c r="BP1856" s="269" t="s">
        <v>965</v>
      </c>
      <c r="BQ1856" s="269" t="s">
        <v>558</v>
      </c>
      <c r="BR1856" s="269" t="s">
        <v>966</v>
      </c>
      <c r="BS1856" s="269" t="s">
        <v>967</v>
      </c>
      <c r="BT1856" s="269" t="s">
        <v>965</v>
      </c>
      <c r="BU1856" s="269" t="s">
        <v>1755</v>
      </c>
      <c r="BV1856" s="269" t="s">
        <v>1756</v>
      </c>
    </row>
    <row r="1857" spans="59:74" x14ac:dyDescent="0.25">
      <c r="BG1857" s="84">
        <v>1745</v>
      </c>
      <c r="BH1857" s="269" t="s">
        <v>17</v>
      </c>
      <c r="BI1857" s="268" t="s">
        <v>6996</v>
      </c>
      <c r="BJ1857" s="257" t="s">
        <v>1</v>
      </c>
      <c r="BK1857" s="269" t="s">
        <v>26</v>
      </c>
      <c r="BL1857" s="269" t="s">
        <v>102</v>
      </c>
      <c r="BM1857" s="270" t="s">
        <v>7429</v>
      </c>
      <c r="BN1857" s="269" t="s">
        <v>7430</v>
      </c>
      <c r="BO1857" s="269" t="s">
        <v>7431</v>
      </c>
      <c r="BP1857" s="269" t="s">
        <v>965</v>
      </c>
      <c r="BQ1857" s="269" t="s">
        <v>558</v>
      </c>
      <c r="BR1857" s="269" t="s">
        <v>966</v>
      </c>
      <c r="BS1857" s="269" t="s">
        <v>967</v>
      </c>
      <c r="BT1857" s="269" t="s">
        <v>965</v>
      </c>
      <c r="BU1857" s="269" t="s">
        <v>1755</v>
      </c>
      <c r="BV1857" s="269" t="s">
        <v>1756</v>
      </c>
    </row>
    <row r="1858" spans="59:74" x14ac:dyDescent="0.25">
      <c r="BG1858" s="84">
        <v>1746</v>
      </c>
      <c r="BH1858" s="269" t="s">
        <v>17</v>
      </c>
      <c r="BI1858" s="268" t="s">
        <v>6996</v>
      </c>
      <c r="BJ1858" s="257" t="s">
        <v>1</v>
      </c>
      <c r="BK1858" s="269" t="s">
        <v>26</v>
      </c>
      <c r="BL1858" s="269" t="s">
        <v>102</v>
      </c>
      <c r="BM1858" s="270" t="s">
        <v>7432</v>
      </c>
      <c r="BN1858" s="269" t="s">
        <v>7433</v>
      </c>
      <c r="BO1858" s="269" t="s">
        <v>7434</v>
      </c>
      <c r="BP1858" s="269" t="s">
        <v>965</v>
      </c>
      <c r="BQ1858" s="269" t="s">
        <v>558</v>
      </c>
      <c r="BR1858" s="269" t="s">
        <v>966</v>
      </c>
      <c r="BS1858" s="269" t="s">
        <v>967</v>
      </c>
      <c r="BT1858" s="269" t="s">
        <v>965</v>
      </c>
      <c r="BU1858" s="269" t="s">
        <v>1755</v>
      </c>
      <c r="BV1858" s="269" t="s">
        <v>1756</v>
      </c>
    </row>
    <row r="1859" spans="59:74" x14ac:dyDescent="0.25">
      <c r="BG1859" s="84">
        <v>1747</v>
      </c>
      <c r="BH1859" s="269" t="s">
        <v>17</v>
      </c>
      <c r="BI1859" s="268" t="s">
        <v>6996</v>
      </c>
      <c r="BJ1859" s="257" t="s">
        <v>1</v>
      </c>
      <c r="BK1859" s="269" t="s">
        <v>26</v>
      </c>
      <c r="BL1859" s="269" t="s">
        <v>102</v>
      </c>
      <c r="BM1859" s="270" t="s">
        <v>7435</v>
      </c>
      <c r="BN1859" s="269" t="s">
        <v>7436</v>
      </c>
      <c r="BO1859" s="269" t="s">
        <v>7437</v>
      </c>
      <c r="BP1859" s="269" t="s">
        <v>965</v>
      </c>
      <c r="BQ1859" s="269" t="s">
        <v>558</v>
      </c>
      <c r="BR1859" s="269" t="s">
        <v>966</v>
      </c>
      <c r="BS1859" s="269" t="s">
        <v>967</v>
      </c>
      <c r="BT1859" s="269" t="s">
        <v>965</v>
      </c>
      <c r="BU1859" s="269" t="s">
        <v>1755</v>
      </c>
      <c r="BV1859" s="269" t="s">
        <v>1756</v>
      </c>
    </row>
    <row r="1860" spans="59:74" x14ac:dyDescent="0.25">
      <c r="BG1860" s="84">
        <v>1748</v>
      </c>
      <c r="BH1860" s="269" t="s">
        <v>17</v>
      </c>
      <c r="BI1860" s="268" t="s">
        <v>6996</v>
      </c>
      <c r="BJ1860" s="257" t="s">
        <v>1</v>
      </c>
      <c r="BK1860" s="269" t="s">
        <v>26</v>
      </c>
      <c r="BL1860" s="269" t="s">
        <v>102</v>
      </c>
      <c r="BM1860" s="270" t="s">
        <v>7438</v>
      </c>
      <c r="BN1860" s="269" t="s">
        <v>7439</v>
      </c>
      <c r="BO1860" s="269" t="s">
        <v>7440</v>
      </c>
      <c r="BP1860" s="269" t="s">
        <v>965</v>
      </c>
      <c r="BQ1860" s="269" t="s">
        <v>558</v>
      </c>
      <c r="BR1860" s="269" t="s">
        <v>966</v>
      </c>
      <c r="BS1860" s="269" t="s">
        <v>967</v>
      </c>
      <c r="BT1860" s="269" t="s">
        <v>965</v>
      </c>
      <c r="BU1860" s="269" t="s">
        <v>1755</v>
      </c>
      <c r="BV1860" s="269" t="s">
        <v>1756</v>
      </c>
    </row>
    <row r="1861" spans="59:74" x14ac:dyDescent="0.25">
      <c r="BG1861" s="84">
        <v>1749</v>
      </c>
      <c r="BH1861" s="269" t="s">
        <v>17</v>
      </c>
      <c r="BI1861" s="268" t="s">
        <v>6996</v>
      </c>
      <c r="BJ1861" s="257" t="s">
        <v>1</v>
      </c>
      <c r="BK1861" s="269" t="s">
        <v>26</v>
      </c>
      <c r="BL1861" s="269" t="s">
        <v>102</v>
      </c>
      <c r="BM1861" s="270" t="s">
        <v>7441</v>
      </c>
      <c r="BN1861" s="269" t="s">
        <v>7442</v>
      </c>
      <c r="BO1861" s="269" t="s">
        <v>7443</v>
      </c>
      <c r="BP1861" s="269" t="s">
        <v>965</v>
      </c>
      <c r="BQ1861" s="269" t="s">
        <v>558</v>
      </c>
      <c r="BR1861" s="269" t="s">
        <v>966</v>
      </c>
      <c r="BS1861" s="269" t="s">
        <v>967</v>
      </c>
      <c r="BT1861" s="269" t="s">
        <v>965</v>
      </c>
      <c r="BU1861" s="269" t="s">
        <v>1755</v>
      </c>
      <c r="BV1861" s="269" t="s">
        <v>1756</v>
      </c>
    </row>
    <row r="1862" spans="59:74" x14ac:dyDescent="0.25">
      <c r="BG1862" s="84">
        <v>1750</v>
      </c>
      <c r="BH1862" s="269" t="s">
        <v>17</v>
      </c>
      <c r="BI1862" s="268" t="s">
        <v>6996</v>
      </c>
      <c r="BJ1862" s="257" t="s">
        <v>1</v>
      </c>
      <c r="BK1862" s="269" t="s">
        <v>26</v>
      </c>
      <c r="BL1862" s="269" t="s">
        <v>102</v>
      </c>
      <c r="BM1862" s="270" t="s">
        <v>7444</v>
      </c>
      <c r="BN1862" s="269" t="s">
        <v>7445</v>
      </c>
      <c r="BO1862" s="269" t="s">
        <v>7446</v>
      </c>
      <c r="BP1862" s="269" t="s">
        <v>965</v>
      </c>
      <c r="BQ1862" s="269" t="s">
        <v>558</v>
      </c>
      <c r="BR1862" s="269" t="s">
        <v>966</v>
      </c>
      <c r="BS1862" s="269" t="s">
        <v>967</v>
      </c>
      <c r="BT1862" s="269" t="s">
        <v>965</v>
      </c>
      <c r="BU1862" s="269" t="s">
        <v>1755</v>
      </c>
      <c r="BV1862" s="269" t="s">
        <v>1756</v>
      </c>
    </row>
    <row r="1863" spans="59:74" x14ac:dyDescent="0.25">
      <c r="BG1863" s="84">
        <v>1751</v>
      </c>
      <c r="BH1863" s="269" t="s">
        <v>17</v>
      </c>
      <c r="BI1863" s="268" t="s">
        <v>6996</v>
      </c>
      <c r="BJ1863" s="257" t="s">
        <v>4</v>
      </c>
      <c r="BK1863" s="269" t="s">
        <v>26</v>
      </c>
      <c r="BL1863" s="269" t="s">
        <v>102</v>
      </c>
      <c r="BM1863" s="270" t="s">
        <v>7447</v>
      </c>
      <c r="BN1863" s="269" t="s">
        <v>7448</v>
      </c>
      <c r="BO1863" s="269" t="s">
        <v>7449</v>
      </c>
      <c r="BP1863" s="269" t="s">
        <v>965</v>
      </c>
      <c r="BQ1863" s="269" t="s">
        <v>558</v>
      </c>
      <c r="BR1863" s="269" t="s">
        <v>966</v>
      </c>
      <c r="BS1863" s="269" t="s">
        <v>967</v>
      </c>
      <c r="BT1863" s="269" t="s">
        <v>965</v>
      </c>
      <c r="BU1863" s="269" t="s">
        <v>1755</v>
      </c>
      <c r="BV1863" s="269" t="s">
        <v>1756</v>
      </c>
    </row>
    <row r="1864" spans="59:74" x14ac:dyDescent="0.25">
      <c r="BG1864" s="84">
        <v>1752</v>
      </c>
      <c r="BH1864" s="269" t="s">
        <v>17</v>
      </c>
      <c r="BI1864" s="268" t="s">
        <v>6996</v>
      </c>
      <c r="BJ1864" s="257" t="s">
        <v>4</v>
      </c>
      <c r="BK1864" s="269" t="s">
        <v>26</v>
      </c>
      <c r="BL1864" s="269" t="s">
        <v>102</v>
      </c>
      <c r="BM1864" s="270" t="s">
        <v>7450</v>
      </c>
      <c r="BN1864" s="269" t="s">
        <v>7451</v>
      </c>
      <c r="BO1864" s="269" t="s">
        <v>7452</v>
      </c>
      <c r="BP1864" s="269" t="s">
        <v>965</v>
      </c>
      <c r="BQ1864" s="269" t="s">
        <v>558</v>
      </c>
      <c r="BR1864" s="269" t="s">
        <v>966</v>
      </c>
      <c r="BS1864" s="269" t="s">
        <v>967</v>
      </c>
      <c r="BT1864" s="269" t="s">
        <v>965</v>
      </c>
      <c r="BU1864" s="269" t="s">
        <v>1755</v>
      </c>
      <c r="BV1864" s="269" t="s">
        <v>1756</v>
      </c>
    </row>
    <row r="1865" spans="59:74" x14ac:dyDescent="0.25">
      <c r="BG1865" s="84">
        <v>1753</v>
      </c>
      <c r="BH1865" s="269" t="s">
        <v>17</v>
      </c>
      <c r="BI1865" s="268" t="s">
        <v>6996</v>
      </c>
      <c r="BJ1865" s="257" t="s">
        <v>4</v>
      </c>
      <c r="BK1865" s="269" t="s">
        <v>26</v>
      </c>
      <c r="BL1865" s="269" t="s">
        <v>102</v>
      </c>
      <c r="BM1865" s="270" t="s">
        <v>7453</v>
      </c>
      <c r="BN1865" s="269" t="s">
        <v>7454</v>
      </c>
      <c r="BO1865" s="269" t="s">
        <v>7455</v>
      </c>
      <c r="BP1865" s="269" t="s">
        <v>965</v>
      </c>
      <c r="BQ1865" s="269" t="s">
        <v>558</v>
      </c>
      <c r="BR1865" s="269" t="s">
        <v>966</v>
      </c>
      <c r="BS1865" s="269" t="s">
        <v>967</v>
      </c>
      <c r="BT1865" s="269" t="s">
        <v>965</v>
      </c>
      <c r="BU1865" s="269" t="s">
        <v>1755</v>
      </c>
      <c r="BV1865" s="269" t="s">
        <v>1756</v>
      </c>
    </row>
    <row r="1866" spans="59:74" x14ac:dyDescent="0.25">
      <c r="BG1866" s="84">
        <v>1754</v>
      </c>
      <c r="BH1866" s="269" t="s">
        <v>17</v>
      </c>
      <c r="BI1866" s="268" t="s">
        <v>6996</v>
      </c>
      <c r="BJ1866" s="257" t="s">
        <v>4</v>
      </c>
      <c r="BK1866" s="269" t="s">
        <v>26</v>
      </c>
      <c r="BL1866" s="269" t="s">
        <v>102</v>
      </c>
      <c r="BM1866" s="270" t="s">
        <v>7456</v>
      </c>
      <c r="BN1866" s="269" t="s">
        <v>7457</v>
      </c>
      <c r="BO1866" s="269" t="s">
        <v>7458</v>
      </c>
      <c r="BP1866" s="269" t="s">
        <v>965</v>
      </c>
      <c r="BQ1866" s="269" t="s">
        <v>558</v>
      </c>
      <c r="BR1866" s="269" t="s">
        <v>966</v>
      </c>
      <c r="BS1866" s="269" t="s">
        <v>967</v>
      </c>
      <c r="BT1866" s="269" t="s">
        <v>965</v>
      </c>
      <c r="BU1866" s="269" t="s">
        <v>1755</v>
      </c>
      <c r="BV1866" s="269" t="s">
        <v>1756</v>
      </c>
    </row>
    <row r="1867" spans="59:74" x14ac:dyDescent="0.25">
      <c r="BG1867" s="84">
        <v>1755</v>
      </c>
      <c r="BH1867" s="269" t="s">
        <v>17</v>
      </c>
      <c r="BI1867" s="268" t="s">
        <v>6996</v>
      </c>
      <c r="BJ1867" s="257" t="s">
        <v>4</v>
      </c>
      <c r="BK1867" s="269" t="s">
        <v>26</v>
      </c>
      <c r="BL1867" s="269" t="s">
        <v>102</v>
      </c>
      <c r="BM1867" s="270" t="s">
        <v>7459</v>
      </c>
      <c r="BN1867" s="269" t="s">
        <v>7460</v>
      </c>
      <c r="BO1867" s="269" t="s">
        <v>7461</v>
      </c>
      <c r="BP1867" s="269" t="s">
        <v>965</v>
      </c>
      <c r="BQ1867" s="269" t="s">
        <v>558</v>
      </c>
      <c r="BR1867" s="269" t="s">
        <v>966</v>
      </c>
      <c r="BS1867" s="269" t="s">
        <v>967</v>
      </c>
      <c r="BT1867" s="269" t="s">
        <v>965</v>
      </c>
      <c r="BU1867" s="269" t="s">
        <v>1755</v>
      </c>
      <c r="BV1867" s="269" t="s">
        <v>1756</v>
      </c>
    </row>
    <row r="1868" spans="59:74" x14ac:dyDescent="0.25">
      <c r="BG1868" s="84">
        <v>1756</v>
      </c>
      <c r="BH1868" s="269" t="s">
        <v>17</v>
      </c>
      <c r="BI1868" s="268" t="s">
        <v>6996</v>
      </c>
      <c r="BJ1868" s="257" t="s">
        <v>4</v>
      </c>
      <c r="BK1868" s="269" t="s">
        <v>26</v>
      </c>
      <c r="BL1868" s="269" t="s">
        <v>102</v>
      </c>
      <c r="BM1868" s="270" t="s">
        <v>7462</v>
      </c>
      <c r="BN1868" s="269" t="s">
        <v>7463</v>
      </c>
      <c r="BO1868" s="269" t="s">
        <v>7464</v>
      </c>
      <c r="BP1868" s="269" t="s">
        <v>965</v>
      </c>
      <c r="BQ1868" s="269" t="s">
        <v>558</v>
      </c>
      <c r="BR1868" s="269" t="s">
        <v>966</v>
      </c>
      <c r="BS1868" s="269" t="s">
        <v>967</v>
      </c>
      <c r="BT1868" s="269" t="s">
        <v>965</v>
      </c>
      <c r="BU1868" s="269" t="s">
        <v>1755</v>
      </c>
      <c r="BV1868" s="269" t="s">
        <v>1756</v>
      </c>
    </row>
    <row r="1869" spans="59:74" x14ac:dyDescent="0.25">
      <c r="BG1869" s="84">
        <v>1757</v>
      </c>
      <c r="BH1869" s="269" t="s">
        <v>17</v>
      </c>
      <c r="BI1869" s="268" t="s">
        <v>6996</v>
      </c>
      <c r="BJ1869" s="257" t="s">
        <v>4</v>
      </c>
      <c r="BK1869" s="269" t="s">
        <v>26</v>
      </c>
      <c r="BL1869" s="269" t="s">
        <v>102</v>
      </c>
      <c r="BM1869" s="270" t="s">
        <v>7465</v>
      </c>
      <c r="BN1869" s="269" t="s">
        <v>7466</v>
      </c>
      <c r="BO1869" s="269" t="s">
        <v>7467</v>
      </c>
      <c r="BP1869" s="269" t="s">
        <v>965</v>
      </c>
      <c r="BQ1869" s="269" t="s">
        <v>558</v>
      </c>
      <c r="BR1869" s="269" t="s">
        <v>966</v>
      </c>
      <c r="BS1869" s="269" t="s">
        <v>967</v>
      </c>
      <c r="BT1869" s="269" t="s">
        <v>965</v>
      </c>
      <c r="BU1869" s="269" t="s">
        <v>1755</v>
      </c>
      <c r="BV1869" s="269" t="s">
        <v>1756</v>
      </c>
    </row>
    <row r="1870" spans="59:74" x14ac:dyDescent="0.25">
      <c r="BG1870" s="84">
        <v>1758</v>
      </c>
      <c r="BH1870" s="269" t="s">
        <v>17</v>
      </c>
      <c r="BI1870" s="268" t="s">
        <v>6996</v>
      </c>
      <c r="BJ1870" s="257" t="s">
        <v>4</v>
      </c>
      <c r="BK1870" s="269" t="s">
        <v>26</v>
      </c>
      <c r="BL1870" s="269" t="s">
        <v>102</v>
      </c>
      <c r="BM1870" s="270" t="s">
        <v>7468</v>
      </c>
      <c r="BN1870" s="269" t="s">
        <v>7469</v>
      </c>
      <c r="BO1870" s="269" t="s">
        <v>7470</v>
      </c>
      <c r="BP1870" s="269" t="s">
        <v>965</v>
      </c>
      <c r="BQ1870" s="269" t="s">
        <v>558</v>
      </c>
      <c r="BR1870" s="269" t="s">
        <v>966</v>
      </c>
      <c r="BS1870" s="269" t="s">
        <v>967</v>
      </c>
      <c r="BT1870" s="269" t="s">
        <v>965</v>
      </c>
      <c r="BU1870" s="269" t="s">
        <v>1755</v>
      </c>
      <c r="BV1870" s="269" t="s">
        <v>1756</v>
      </c>
    </row>
    <row r="1871" spans="59:74" x14ac:dyDescent="0.25">
      <c r="BG1871" s="84">
        <v>1759</v>
      </c>
      <c r="BH1871" s="269" t="s">
        <v>17</v>
      </c>
      <c r="BI1871" s="268" t="s">
        <v>6996</v>
      </c>
      <c r="BJ1871" s="257" t="s">
        <v>4</v>
      </c>
      <c r="BK1871" s="269" t="s">
        <v>26</v>
      </c>
      <c r="BL1871" s="269" t="s">
        <v>102</v>
      </c>
      <c r="BM1871" s="270" t="s">
        <v>7471</v>
      </c>
      <c r="BN1871" s="269" t="s">
        <v>7472</v>
      </c>
      <c r="BO1871" s="269" t="s">
        <v>7473</v>
      </c>
      <c r="BP1871" s="269" t="s">
        <v>965</v>
      </c>
      <c r="BQ1871" s="269" t="s">
        <v>558</v>
      </c>
      <c r="BR1871" s="269" t="s">
        <v>966</v>
      </c>
      <c r="BS1871" s="269" t="s">
        <v>967</v>
      </c>
      <c r="BT1871" s="269" t="s">
        <v>965</v>
      </c>
      <c r="BU1871" s="269" t="s">
        <v>1755</v>
      </c>
      <c r="BV1871" s="269" t="s">
        <v>1756</v>
      </c>
    </row>
    <row r="1872" spans="59:74" x14ac:dyDescent="0.25">
      <c r="BG1872" s="84">
        <v>1760</v>
      </c>
      <c r="BH1872" s="269" t="s">
        <v>17</v>
      </c>
      <c r="BI1872" s="268" t="s">
        <v>6996</v>
      </c>
      <c r="BJ1872" s="257" t="s">
        <v>4</v>
      </c>
      <c r="BK1872" s="269" t="s">
        <v>26</v>
      </c>
      <c r="BL1872" s="269" t="s">
        <v>102</v>
      </c>
      <c r="BM1872" s="270" t="s">
        <v>7474</v>
      </c>
      <c r="BN1872" s="269" t="s">
        <v>7475</v>
      </c>
      <c r="BO1872" s="269" t="s">
        <v>7476</v>
      </c>
      <c r="BP1872" s="269" t="s">
        <v>965</v>
      </c>
      <c r="BQ1872" s="269" t="s">
        <v>558</v>
      </c>
      <c r="BR1872" s="269" t="s">
        <v>966</v>
      </c>
      <c r="BS1872" s="269" t="s">
        <v>967</v>
      </c>
      <c r="BT1872" s="269" t="s">
        <v>965</v>
      </c>
      <c r="BU1872" s="269" t="s">
        <v>1755</v>
      </c>
      <c r="BV1872" s="269" t="s">
        <v>1756</v>
      </c>
    </row>
    <row r="1873" spans="59:74" x14ac:dyDescent="0.25">
      <c r="BG1873" s="84">
        <v>1761</v>
      </c>
      <c r="BH1873" s="269" t="s">
        <v>17</v>
      </c>
      <c r="BI1873" s="268" t="s">
        <v>6996</v>
      </c>
      <c r="BJ1873" s="257" t="s">
        <v>1</v>
      </c>
      <c r="BK1873" s="269" t="s">
        <v>129</v>
      </c>
      <c r="BL1873" s="269" t="s">
        <v>102</v>
      </c>
      <c r="BM1873" s="270" t="s">
        <v>7477</v>
      </c>
      <c r="BN1873" s="269" t="s">
        <v>7478</v>
      </c>
      <c r="BO1873" s="269" t="s">
        <v>7479</v>
      </c>
      <c r="BP1873" s="269" t="s">
        <v>968</v>
      </c>
      <c r="BQ1873" s="269" t="s">
        <v>601</v>
      </c>
      <c r="BR1873" s="269" t="s">
        <v>969</v>
      </c>
      <c r="BS1873" s="269" t="s">
        <v>970</v>
      </c>
      <c r="BT1873" s="269" t="s">
        <v>968</v>
      </c>
      <c r="BU1873" s="269" t="s">
        <v>1757</v>
      </c>
      <c r="BV1873" s="269" t="s">
        <v>1758</v>
      </c>
    </row>
    <row r="1874" spans="59:74" x14ac:dyDescent="0.25">
      <c r="BG1874" s="84">
        <v>1762</v>
      </c>
      <c r="BH1874" s="269" t="s">
        <v>17</v>
      </c>
      <c r="BI1874" s="268" t="s">
        <v>6996</v>
      </c>
      <c r="BJ1874" s="257" t="s">
        <v>1</v>
      </c>
      <c r="BK1874" s="269" t="s">
        <v>129</v>
      </c>
      <c r="BL1874" s="269" t="s">
        <v>102</v>
      </c>
      <c r="BM1874" s="270" t="s">
        <v>7480</v>
      </c>
      <c r="BN1874" s="269" t="s">
        <v>7481</v>
      </c>
      <c r="BO1874" s="269" t="s">
        <v>7482</v>
      </c>
      <c r="BP1874" s="269" t="s">
        <v>968</v>
      </c>
      <c r="BQ1874" s="269" t="s">
        <v>601</v>
      </c>
      <c r="BR1874" s="269" t="s">
        <v>969</v>
      </c>
      <c r="BS1874" s="269" t="s">
        <v>970</v>
      </c>
      <c r="BT1874" s="269" t="s">
        <v>968</v>
      </c>
      <c r="BU1874" s="269" t="s">
        <v>1757</v>
      </c>
      <c r="BV1874" s="269" t="s">
        <v>1758</v>
      </c>
    </row>
    <row r="1875" spans="59:74" x14ac:dyDescent="0.25">
      <c r="BG1875" s="84">
        <v>1763</v>
      </c>
      <c r="BH1875" s="269" t="s">
        <v>17</v>
      </c>
      <c r="BI1875" s="268" t="s">
        <v>6996</v>
      </c>
      <c r="BJ1875" s="257" t="s">
        <v>1</v>
      </c>
      <c r="BK1875" s="269" t="s">
        <v>129</v>
      </c>
      <c r="BL1875" s="269" t="s">
        <v>102</v>
      </c>
      <c r="BM1875" s="270" t="s">
        <v>7483</v>
      </c>
      <c r="BN1875" s="269" t="s">
        <v>7484</v>
      </c>
      <c r="BO1875" s="269" t="s">
        <v>7485</v>
      </c>
      <c r="BP1875" s="269" t="s">
        <v>968</v>
      </c>
      <c r="BQ1875" s="269" t="s">
        <v>601</v>
      </c>
      <c r="BR1875" s="269" t="s">
        <v>969</v>
      </c>
      <c r="BS1875" s="269" t="s">
        <v>970</v>
      </c>
      <c r="BT1875" s="269" t="s">
        <v>968</v>
      </c>
      <c r="BU1875" s="269" t="s">
        <v>1757</v>
      </c>
      <c r="BV1875" s="269" t="s">
        <v>1758</v>
      </c>
    </row>
    <row r="1876" spans="59:74" x14ac:dyDescent="0.25">
      <c r="BG1876" s="84">
        <v>1764</v>
      </c>
      <c r="BH1876" s="269" t="s">
        <v>17</v>
      </c>
      <c r="BI1876" s="268" t="s">
        <v>6996</v>
      </c>
      <c r="BJ1876" s="257" t="s">
        <v>1</v>
      </c>
      <c r="BK1876" s="269" t="s">
        <v>129</v>
      </c>
      <c r="BL1876" s="269" t="s">
        <v>102</v>
      </c>
      <c r="BM1876" s="270" t="s">
        <v>7486</v>
      </c>
      <c r="BN1876" s="269" t="s">
        <v>7487</v>
      </c>
      <c r="BO1876" s="269" t="s">
        <v>7488</v>
      </c>
      <c r="BP1876" s="269" t="s">
        <v>968</v>
      </c>
      <c r="BQ1876" s="269" t="s">
        <v>601</v>
      </c>
      <c r="BR1876" s="269" t="s">
        <v>969</v>
      </c>
      <c r="BS1876" s="269" t="s">
        <v>970</v>
      </c>
      <c r="BT1876" s="269" t="s">
        <v>968</v>
      </c>
      <c r="BU1876" s="269" t="s">
        <v>1757</v>
      </c>
      <c r="BV1876" s="269" t="s">
        <v>1758</v>
      </c>
    </row>
    <row r="1877" spans="59:74" x14ac:dyDescent="0.25">
      <c r="BG1877" s="84">
        <v>1765</v>
      </c>
      <c r="BH1877" s="269" t="s">
        <v>17</v>
      </c>
      <c r="BI1877" s="268" t="s">
        <v>6996</v>
      </c>
      <c r="BJ1877" s="257" t="s">
        <v>1</v>
      </c>
      <c r="BK1877" s="269" t="s">
        <v>129</v>
      </c>
      <c r="BL1877" s="269" t="s">
        <v>102</v>
      </c>
      <c r="BM1877" s="270" t="s">
        <v>7489</v>
      </c>
      <c r="BN1877" s="269" t="s">
        <v>7490</v>
      </c>
      <c r="BO1877" s="269" t="s">
        <v>7491</v>
      </c>
      <c r="BP1877" s="269" t="s">
        <v>968</v>
      </c>
      <c r="BQ1877" s="269" t="s">
        <v>601</v>
      </c>
      <c r="BR1877" s="269" t="s">
        <v>969</v>
      </c>
      <c r="BS1877" s="269" t="s">
        <v>970</v>
      </c>
      <c r="BT1877" s="269" t="s">
        <v>968</v>
      </c>
      <c r="BU1877" s="269" t="s">
        <v>1757</v>
      </c>
      <c r="BV1877" s="269" t="s">
        <v>1758</v>
      </c>
    </row>
    <row r="1878" spans="59:74" x14ac:dyDescent="0.25">
      <c r="BG1878" s="84">
        <v>1766</v>
      </c>
      <c r="BH1878" s="269" t="s">
        <v>17</v>
      </c>
      <c r="BI1878" s="268" t="s">
        <v>6996</v>
      </c>
      <c r="BJ1878" s="257" t="s">
        <v>1</v>
      </c>
      <c r="BK1878" s="269" t="s">
        <v>129</v>
      </c>
      <c r="BL1878" s="269" t="s">
        <v>102</v>
      </c>
      <c r="BM1878" s="270" t="s">
        <v>7492</v>
      </c>
      <c r="BN1878" s="269" t="s">
        <v>7493</v>
      </c>
      <c r="BO1878" s="269" t="s">
        <v>7494</v>
      </c>
      <c r="BP1878" s="269" t="s">
        <v>968</v>
      </c>
      <c r="BQ1878" s="269" t="s">
        <v>601</v>
      </c>
      <c r="BR1878" s="269" t="s">
        <v>969</v>
      </c>
      <c r="BS1878" s="269" t="s">
        <v>970</v>
      </c>
      <c r="BT1878" s="269" t="s">
        <v>968</v>
      </c>
      <c r="BU1878" s="269" t="s">
        <v>1757</v>
      </c>
      <c r="BV1878" s="269" t="s">
        <v>1758</v>
      </c>
    </row>
    <row r="1879" spans="59:74" x14ac:dyDescent="0.25">
      <c r="BG1879" s="84">
        <v>1767</v>
      </c>
      <c r="BH1879" s="269" t="s">
        <v>17</v>
      </c>
      <c r="BI1879" s="268" t="s">
        <v>6996</v>
      </c>
      <c r="BJ1879" s="257" t="s">
        <v>1</v>
      </c>
      <c r="BK1879" s="269" t="s">
        <v>129</v>
      </c>
      <c r="BL1879" s="269" t="s">
        <v>102</v>
      </c>
      <c r="BM1879" s="270" t="s">
        <v>7495</v>
      </c>
      <c r="BN1879" s="269" t="s">
        <v>7496</v>
      </c>
      <c r="BO1879" s="269" t="s">
        <v>7497</v>
      </c>
      <c r="BP1879" s="269" t="s">
        <v>968</v>
      </c>
      <c r="BQ1879" s="269" t="s">
        <v>601</v>
      </c>
      <c r="BR1879" s="269" t="s">
        <v>969</v>
      </c>
      <c r="BS1879" s="269" t="s">
        <v>970</v>
      </c>
      <c r="BT1879" s="269" t="s">
        <v>968</v>
      </c>
      <c r="BU1879" s="269" t="s">
        <v>1757</v>
      </c>
      <c r="BV1879" s="269" t="s">
        <v>1758</v>
      </c>
    </row>
    <row r="1880" spans="59:74" x14ac:dyDescent="0.25">
      <c r="BG1880" s="84">
        <v>1768</v>
      </c>
      <c r="BH1880" s="269" t="s">
        <v>17</v>
      </c>
      <c r="BI1880" s="268" t="s">
        <v>6996</v>
      </c>
      <c r="BJ1880" s="257" t="s">
        <v>1</v>
      </c>
      <c r="BK1880" s="269" t="s">
        <v>129</v>
      </c>
      <c r="BL1880" s="269" t="s">
        <v>102</v>
      </c>
      <c r="BM1880" s="270" t="s">
        <v>7498</v>
      </c>
      <c r="BN1880" s="269" t="s">
        <v>7499</v>
      </c>
      <c r="BO1880" s="269" t="s">
        <v>7500</v>
      </c>
      <c r="BP1880" s="269" t="s">
        <v>968</v>
      </c>
      <c r="BQ1880" s="269" t="s">
        <v>601</v>
      </c>
      <c r="BR1880" s="269" t="s">
        <v>969</v>
      </c>
      <c r="BS1880" s="269" t="s">
        <v>970</v>
      </c>
      <c r="BT1880" s="269" t="s">
        <v>968</v>
      </c>
      <c r="BU1880" s="269" t="s">
        <v>1757</v>
      </c>
      <c r="BV1880" s="269" t="s">
        <v>1758</v>
      </c>
    </row>
    <row r="1881" spans="59:74" x14ac:dyDescent="0.25">
      <c r="BG1881" s="84">
        <v>1769</v>
      </c>
      <c r="BH1881" s="269" t="s">
        <v>17</v>
      </c>
      <c r="BI1881" s="268" t="s">
        <v>6996</v>
      </c>
      <c r="BJ1881" s="257" t="s">
        <v>1</v>
      </c>
      <c r="BK1881" s="269" t="s">
        <v>129</v>
      </c>
      <c r="BL1881" s="269" t="s">
        <v>102</v>
      </c>
      <c r="BM1881" s="270" t="s">
        <v>7501</v>
      </c>
      <c r="BN1881" s="269" t="s">
        <v>7502</v>
      </c>
      <c r="BO1881" s="269" t="s">
        <v>7503</v>
      </c>
      <c r="BP1881" s="269" t="s">
        <v>968</v>
      </c>
      <c r="BQ1881" s="269" t="s">
        <v>601</v>
      </c>
      <c r="BR1881" s="269" t="s">
        <v>969</v>
      </c>
      <c r="BS1881" s="269" t="s">
        <v>970</v>
      </c>
      <c r="BT1881" s="269" t="s">
        <v>968</v>
      </c>
      <c r="BU1881" s="269" t="s">
        <v>1757</v>
      </c>
      <c r="BV1881" s="269" t="s">
        <v>1758</v>
      </c>
    </row>
    <row r="1882" spans="59:74" x14ac:dyDescent="0.25">
      <c r="BG1882" s="84">
        <v>1770</v>
      </c>
      <c r="BH1882" s="269" t="s">
        <v>17</v>
      </c>
      <c r="BI1882" s="268" t="s">
        <v>6996</v>
      </c>
      <c r="BJ1882" s="257" t="s">
        <v>1</v>
      </c>
      <c r="BK1882" s="269" t="s">
        <v>129</v>
      </c>
      <c r="BL1882" s="269" t="s">
        <v>102</v>
      </c>
      <c r="BM1882" s="270" t="s">
        <v>7504</v>
      </c>
      <c r="BN1882" s="269" t="s">
        <v>7505</v>
      </c>
      <c r="BO1882" s="269" t="s">
        <v>7506</v>
      </c>
      <c r="BP1882" s="269" t="s">
        <v>968</v>
      </c>
      <c r="BQ1882" s="269" t="s">
        <v>601</v>
      </c>
      <c r="BR1882" s="269" t="s">
        <v>969</v>
      </c>
      <c r="BS1882" s="269" t="s">
        <v>970</v>
      </c>
      <c r="BT1882" s="269" t="s">
        <v>968</v>
      </c>
      <c r="BU1882" s="269" t="s">
        <v>1757</v>
      </c>
      <c r="BV1882" s="269" t="s">
        <v>1758</v>
      </c>
    </row>
    <row r="1883" spans="59:74" x14ac:dyDescent="0.25">
      <c r="BG1883" s="84">
        <v>1771</v>
      </c>
      <c r="BH1883" s="269" t="s">
        <v>17</v>
      </c>
      <c r="BI1883" s="268" t="s">
        <v>6996</v>
      </c>
      <c r="BJ1883" s="257" t="s">
        <v>4</v>
      </c>
      <c r="BK1883" s="269" t="s">
        <v>129</v>
      </c>
      <c r="BL1883" s="269" t="s">
        <v>102</v>
      </c>
      <c r="BM1883" s="270" t="s">
        <v>7507</v>
      </c>
      <c r="BN1883" s="269" t="s">
        <v>7508</v>
      </c>
      <c r="BO1883" s="269" t="s">
        <v>7509</v>
      </c>
      <c r="BP1883" s="269" t="s">
        <v>968</v>
      </c>
      <c r="BQ1883" s="269" t="s">
        <v>601</v>
      </c>
      <c r="BR1883" s="269" t="s">
        <v>969</v>
      </c>
      <c r="BS1883" s="269" t="s">
        <v>970</v>
      </c>
      <c r="BT1883" s="269" t="s">
        <v>968</v>
      </c>
      <c r="BU1883" s="269" t="s">
        <v>1757</v>
      </c>
      <c r="BV1883" s="269" t="s">
        <v>1758</v>
      </c>
    </row>
    <row r="1884" spans="59:74" x14ac:dyDescent="0.25">
      <c r="BG1884" s="84">
        <v>1772</v>
      </c>
      <c r="BH1884" s="269" t="s">
        <v>17</v>
      </c>
      <c r="BI1884" s="268" t="s">
        <v>6996</v>
      </c>
      <c r="BJ1884" s="257" t="s">
        <v>4</v>
      </c>
      <c r="BK1884" s="269" t="s">
        <v>129</v>
      </c>
      <c r="BL1884" s="269" t="s">
        <v>102</v>
      </c>
      <c r="BM1884" s="270" t="s">
        <v>7510</v>
      </c>
      <c r="BN1884" s="269" t="s">
        <v>7511</v>
      </c>
      <c r="BO1884" s="269" t="s">
        <v>7512</v>
      </c>
      <c r="BP1884" s="269" t="s">
        <v>968</v>
      </c>
      <c r="BQ1884" s="269" t="s">
        <v>601</v>
      </c>
      <c r="BR1884" s="269" t="s">
        <v>969</v>
      </c>
      <c r="BS1884" s="269" t="s">
        <v>970</v>
      </c>
      <c r="BT1884" s="269" t="s">
        <v>968</v>
      </c>
      <c r="BU1884" s="269" t="s">
        <v>1757</v>
      </c>
      <c r="BV1884" s="269" t="s">
        <v>1758</v>
      </c>
    </row>
    <row r="1885" spans="59:74" x14ac:dyDescent="0.25">
      <c r="BG1885" s="84">
        <v>1773</v>
      </c>
      <c r="BH1885" s="269" t="s">
        <v>17</v>
      </c>
      <c r="BI1885" s="268" t="s">
        <v>6996</v>
      </c>
      <c r="BJ1885" s="257" t="s">
        <v>4</v>
      </c>
      <c r="BK1885" s="269" t="s">
        <v>129</v>
      </c>
      <c r="BL1885" s="269" t="s">
        <v>102</v>
      </c>
      <c r="BM1885" s="270" t="s">
        <v>7513</v>
      </c>
      <c r="BN1885" s="269" t="s">
        <v>7514</v>
      </c>
      <c r="BO1885" s="269" t="s">
        <v>7515</v>
      </c>
      <c r="BP1885" s="269" t="s">
        <v>968</v>
      </c>
      <c r="BQ1885" s="269" t="s">
        <v>601</v>
      </c>
      <c r="BR1885" s="269" t="s">
        <v>969</v>
      </c>
      <c r="BS1885" s="269" t="s">
        <v>970</v>
      </c>
      <c r="BT1885" s="269" t="s">
        <v>968</v>
      </c>
      <c r="BU1885" s="269" t="s">
        <v>1757</v>
      </c>
      <c r="BV1885" s="269" t="s">
        <v>1758</v>
      </c>
    </row>
    <row r="1886" spans="59:74" x14ac:dyDescent="0.25">
      <c r="BG1886" s="84">
        <v>1774</v>
      </c>
      <c r="BH1886" s="269" t="s">
        <v>17</v>
      </c>
      <c r="BI1886" s="268" t="s">
        <v>6996</v>
      </c>
      <c r="BJ1886" s="257" t="s">
        <v>4</v>
      </c>
      <c r="BK1886" s="269" t="s">
        <v>129</v>
      </c>
      <c r="BL1886" s="269" t="s">
        <v>102</v>
      </c>
      <c r="BM1886" s="270" t="s">
        <v>7516</v>
      </c>
      <c r="BN1886" s="269" t="s">
        <v>7517</v>
      </c>
      <c r="BO1886" s="269" t="s">
        <v>7518</v>
      </c>
      <c r="BP1886" s="269" t="s">
        <v>968</v>
      </c>
      <c r="BQ1886" s="269" t="s">
        <v>601</v>
      </c>
      <c r="BR1886" s="269" t="s">
        <v>969</v>
      </c>
      <c r="BS1886" s="269" t="s">
        <v>970</v>
      </c>
      <c r="BT1886" s="269" t="s">
        <v>968</v>
      </c>
      <c r="BU1886" s="269" t="s">
        <v>1757</v>
      </c>
      <c r="BV1886" s="269" t="s">
        <v>1758</v>
      </c>
    </row>
    <row r="1887" spans="59:74" x14ac:dyDescent="0.25">
      <c r="BG1887" s="84">
        <v>1775</v>
      </c>
      <c r="BH1887" s="269" t="s">
        <v>17</v>
      </c>
      <c r="BI1887" s="268" t="s">
        <v>6996</v>
      </c>
      <c r="BJ1887" s="257" t="s">
        <v>4</v>
      </c>
      <c r="BK1887" s="269" t="s">
        <v>129</v>
      </c>
      <c r="BL1887" s="269" t="s">
        <v>102</v>
      </c>
      <c r="BM1887" s="270" t="s">
        <v>7519</v>
      </c>
      <c r="BN1887" s="269" t="s">
        <v>7520</v>
      </c>
      <c r="BO1887" s="269" t="s">
        <v>7521</v>
      </c>
      <c r="BP1887" s="269" t="s">
        <v>968</v>
      </c>
      <c r="BQ1887" s="269" t="s">
        <v>601</v>
      </c>
      <c r="BR1887" s="269" t="s">
        <v>969</v>
      </c>
      <c r="BS1887" s="269" t="s">
        <v>970</v>
      </c>
      <c r="BT1887" s="269" t="s">
        <v>968</v>
      </c>
      <c r="BU1887" s="269" t="s">
        <v>1757</v>
      </c>
      <c r="BV1887" s="269" t="s">
        <v>1758</v>
      </c>
    </row>
    <row r="1888" spans="59:74" x14ac:dyDescent="0.25">
      <c r="BG1888" s="84">
        <v>1776</v>
      </c>
      <c r="BH1888" s="269" t="s">
        <v>17</v>
      </c>
      <c r="BI1888" s="268" t="s">
        <v>6996</v>
      </c>
      <c r="BJ1888" s="257" t="s">
        <v>4</v>
      </c>
      <c r="BK1888" s="269" t="s">
        <v>129</v>
      </c>
      <c r="BL1888" s="269" t="s">
        <v>102</v>
      </c>
      <c r="BM1888" s="270" t="s">
        <v>7522</v>
      </c>
      <c r="BN1888" s="269" t="s">
        <v>7523</v>
      </c>
      <c r="BO1888" s="269" t="s">
        <v>7524</v>
      </c>
      <c r="BP1888" s="269" t="s">
        <v>968</v>
      </c>
      <c r="BQ1888" s="269" t="s">
        <v>601</v>
      </c>
      <c r="BR1888" s="269" t="s">
        <v>969</v>
      </c>
      <c r="BS1888" s="269" t="s">
        <v>970</v>
      </c>
      <c r="BT1888" s="269" t="s">
        <v>968</v>
      </c>
      <c r="BU1888" s="269" t="s">
        <v>1757</v>
      </c>
      <c r="BV1888" s="269" t="s">
        <v>1758</v>
      </c>
    </row>
    <row r="1889" spans="59:74" x14ac:dyDescent="0.25">
      <c r="BG1889" s="84">
        <v>1777</v>
      </c>
      <c r="BH1889" s="269" t="s">
        <v>17</v>
      </c>
      <c r="BI1889" s="268" t="s">
        <v>6996</v>
      </c>
      <c r="BJ1889" s="257" t="s">
        <v>4</v>
      </c>
      <c r="BK1889" s="269" t="s">
        <v>129</v>
      </c>
      <c r="BL1889" s="269" t="s">
        <v>102</v>
      </c>
      <c r="BM1889" s="270" t="s">
        <v>7525</v>
      </c>
      <c r="BN1889" s="269" t="s">
        <v>7526</v>
      </c>
      <c r="BO1889" s="269" t="s">
        <v>7527</v>
      </c>
      <c r="BP1889" s="269" t="s">
        <v>968</v>
      </c>
      <c r="BQ1889" s="269" t="s">
        <v>601</v>
      </c>
      <c r="BR1889" s="269" t="s">
        <v>969</v>
      </c>
      <c r="BS1889" s="269" t="s">
        <v>970</v>
      </c>
      <c r="BT1889" s="269" t="s">
        <v>968</v>
      </c>
      <c r="BU1889" s="269" t="s">
        <v>1757</v>
      </c>
      <c r="BV1889" s="269" t="s">
        <v>1758</v>
      </c>
    </row>
    <row r="1890" spans="59:74" x14ac:dyDescent="0.25">
      <c r="BG1890" s="84">
        <v>1778</v>
      </c>
      <c r="BH1890" s="269" t="s">
        <v>17</v>
      </c>
      <c r="BI1890" s="268" t="s">
        <v>6996</v>
      </c>
      <c r="BJ1890" s="257" t="s">
        <v>4</v>
      </c>
      <c r="BK1890" s="269" t="s">
        <v>129</v>
      </c>
      <c r="BL1890" s="269" t="s">
        <v>102</v>
      </c>
      <c r="BM1890" s="270" t="s">
        <v>7528</v>
      </c>
      <c r="BN1890" s="269" t="s">
        <v>7529</v>
      </c>
      <c r="BO1890" s="269" t="s">
        <v>7530</v>
      </c>
      <c r="BP1890" s="269" t="s">
        <v>968</v>
      </c>
      <c r="BQ1890" s="269" t="s">
        <v>601</v>
      </c>
      <c r="BR1890" s="269" t="s">
        <v>969</v>
      </c>
      <c r="BS1890" s="269" t="s">
        <v>970</v>
      </c>
      <c r="BT1890" s="269" t="s">
        <v>968</v>
      </c>
      <c r="BU1890" s="269" t="s">
        <v>1757</v>
      </c>
      <c r="BV1890" s="269" t="s">
        <v>1758</v>
      </c>
    </row>
    <row r="1891" spans="59:74" x14ac:dyDescent="0.25">
      <c r="BG1891" s="84">
        <v>1779</v>
      </c>
      <c r="BH1891" s="269" t="s">
        <v>17</v>
      </c>
      <c r="BI1891" s="268" t="s">
        <v>6996</v>
      </c>
      <c r="BJ1891" s="257" t="s">
        <v>4</v>
      </c>
      <c r="BK1891" s="269" t="s">
        <v>129</v>
      </c>
      <c r="BL1891" s="269" t="s">
        <v>102</v>
      </c>
      <c r="BM1891" s="270" t="s">
        <v>7531</v>
      </c>
      <c r="BN1891" s="269" t="s">
        <v>7532</v>
      </c>
      <c r="BO1891" s="269" t="s">
        <v>7533</v>
      </c>
      <c r="BP1891" s="269" t="s">
        <v>968</v>
      </c>
      <c r="BQ1891" s="269" t="s">
        <v>601</v>
      </c>
      <c r="BR1891" s="269" t="s">
        <v>969</v>
      </c>
      <c r="BS1891" s="269" t="s">
        <v>970</v>
      </c>
      <c r="BT1891" s="269" t="s">
        <v>968</v>
      </c>
      <c r="BU1891" s="269" t="s">
        <v>1757</v>
      </c>
      <c r="BV1891" s="269" t="s">
        <v>1758</v>
      </c>
    </row>
    <row r="1892" spans="59:74" x14ac:dyDescent="0.25">
      <c r="BG1892" s="84">
        <v>1780</v>
      </c>
      <c r="BH1892" s="269" t="s">
        <v>17</v>
      </c>
      <c r="BI1892" s="268" t="s">
        <v>6996</v>
      </c>
      <c r="BJ1892" s="257" t="s">
        <v>4</v>
      </c>
      <c r="BK1892" s="269" t="s">
        <v>129</v>
      </c>
      <c r="BL1892" s="269" t="s">
        <v>102</v>
      </c>
      <c r="BM1892" s="270" t="s">
        <v>7534</v>
      </c>
      <c r="BN1892" s="269" t="s">
        <v>7535</v>
      </c>
      <c r="BO1892" s="269" t="s">
        <v>7536</v>
      </c>
      <c r="BP1892" s="269" t="s">
        <v>968</v>
      </c>
      <c r="BQ1892" s="269" t="s">
        <v>601</v>
      </c>
      <c r="BR1892" s="269" t="s">
        <v>969</v>
      </c>
      <c r="BS1892" s="269" t="s">
        <v>970</v>
      </c>
      <c r="BT1892" s="269" t="s">
        <v>968</v>
      </c>
      <c r="BU1892" s="269" t="s">
        <v>1757</v>
      </c>
      <c r="BV1892" s="269" t="s">
        <v>1758</v>
      </c>
    </row>
    <row r="1893" spans="59:74" x14ac:dyDescent="0.25">
      <c r="BG1893" s="84">
        <v>1781</v>
      </c>
      <c r="BH1893" s="269" t="s">
        <v>17</v>
      </c>
      <c r="BI1893" s="268" t="s">
        <v>6996</v>
      </c>
      <c r="BJ1893" s="257" t="s">
        <v>1</v>
      </c>
      <c r="BK1893" s="269" t="s">
        <v>27</v>
      </c>
      <c r="BL1893" s="269" t="s">
        <v>102</v>
      </c>
      <c r="BM1893" s="270" t="s">
        <v>7537</v>
      </c>
      <c r="BN1893" s="269" t="s">
        <v>7538</v>
      </c>
      <c r="BO1893" s="269" t="s">
        <v>7539</v>
      </c>
      <c r="BP1893" s="269" t="s">
        <v>971</v>
      </c>
      <c r="BQ1893" s="269" t="s">
        <v>648</v>
      </c>
      <c r="BR1893" s="269" t="s">
        <v>972</v>
      </c>
      <c r="BS1893" s="269" t="s">
        <v>973</v>
      </c>
      <c r="BT1893" s="269" t="s">
        <v>971</v>
      </c>
      <c r="BU1893" s="269" t="s">
        <v>1759</v>
      </c>
      <c r="BV1893" s="269" t="s">
        <v>1760</v>
      </c>
    </row>
    <row r="1894" spans="59:74" x14ac:dyDescent="0.25">
      <c r="BG1894" s="84">
        <v>1782</v>
      </c>
      <c r="BH1894" s="269" t="s">
        <v>17</v>
      </c>
      <c r="BI1894" s="268" t="s">
        <v>6996</v>
      </c>
      <c r="BJ1894" s="257" t="s">
        <v>1</v>
      </c>
      <c r="BK1894" s="269" t="s">
        <v>27</v>
      </c>
      <c r="BL1894" s="269" t="s">
        <v>102</v>
      </c>
      <c r="BM1894" s="270" t="s">
        <v>7540</v>
      </c>
      <c r="BN1894" s="269" t="s">
        <v>7541</v>
      </c>
      <c r="BO1894" s="269" t="s">
        <v>7542</v>
      </c>
      <c r="BP1894" s="269" t="s">
        <v>971</v>
      </c>
      <c r="BQ1894" s="269" t="s">
        <v>648</v>
      </c>
      <c r="BR1894" s="269" t="s">
        <v>972</v>
      </c>
      <c r="BS1894" s="269" t="s">
        <v>973</v>
      </c>
      <c r="BT1894" s="269" t="s">
        <v>971</v>
      </c>
      <c r="BU1894" s="269" t="s">
        <v>1759</v>
      </c>
      <c r="BV1894" s="269" t="s">
        <v>1760</v>
      </c>
    </row>
    <row r="1895" spans="59:74" x14ac:dyDescent="0.25">
      <c r="BG1895" s="84">
        <v>1783</v>
      </c>
      <c r="BH1895" s="269" t="s">
        <v>17</v>
      </c>
      <c r="BI1895" s="268" t="s">
        <v>6996</v>
      </c>
      <c r="BJ1895" s="257" t="s">
        <v>1</v>
      </c>
      <c r="BK1895" s="269" t="s">
        <v>27</v>
      </c>
      <c r="BL1895" s="269" t="s">
        <v>102</v>
      </c>
      <c r="BM1895" s="270" t="s">
        <v>7543</v>
      </c>
      <c r="BN1895" s="269" t="s">
        <v>7544</v>
      </c>
      <c r="BO1895" s="269" t="s">
        <v>7545</v>
      </c>
      <c r="BP1895" s="269" t="s">
        <v>971</v>
      </c>
      <c r="BQ1895" s="269" t="s">
        <v>648</v>
      </c>
      <c r="BR1895" s="269" t="s">
        <v>972</v>
      </c>
      <c r="BS1895" s="269" t="s">
        <v>973</v>
      </c>
      <c r="BT1895" s="269" t="s">
        <v>971</v>
      </c>
      <c r="BU1895" s="269" t="s">
        <v>1759</v>
      </c>
      <c r="BV1895" s="269" t="s">
        <v>1760</v>
      </c>
    </row>
    <row r="1896" spans="59:74" x14ac:dyDescent="0.25">
      <c r="BG1896" s="84">
        <v>1784</v>
      </c>
      <c r="BH1896" s="269" t="s">
        <v>17</v>
      </c>
      <c r="BI1896" s="268" t="s">
        <v>6996</v>
      </c>
      <c r="BJ1896" s="257" t="s">
        <v>1</v>
      </c>
      <c r="BK1896" s="269" t="s">
        <v>27</v>
      </c>
      <c r="BL1896" s="269" t="s">
        <v>102</v>
      </c>
      <c r="BM1896" s="270" t="s">
        <v>7546</v>
      </c>
      <c r="BN1896" s="269" t="s">
        <v>7547</v>
      </c>
      <c r="BO1896" s="269" t="s">
        <v>7548</v>
      </c>
      <c r="BP1896" s="269" t="s">
        <v>971</v>
      </c>
      <c r="BQ1896" s="269" t="s">
        <v>648</v>
      </c>
      <c r="BR1896" s="269" t="s">
        <v>972</v>
      </c>
      <c r="BS1896" s="269" t="s">
        <v>973</v>
      </c>
      <c r="BT1896" s="269" t="s">
        <v>971</v>
      </c>
      <c r="BU1896" s="269" t="s">
        <v>1759</v>
      </c>
      <c r="BV1896" s="269" t="s">
        <v>1760</v>
      </c>
    </row>
    <row r="1897" spans="59:74" x14ac:dyDescent="0.25">
      <c r="BG1897" s="84">
        <v>1785</v>
      </c>
      <c r="BH1897" s="269" t="s">
        <v>17</v>
      </c>
      <c r="BI1897" s="268" t="s">
        <v>6996</v>
      </c>
      <c r="BJ1897" s="257" t="s">
        <v>1</v>
      </c>
      <c r="BK1897" s="269" t="s">
        <v>27</v>
      </c>
      <c r="BL1897" s="269" t="s">
        <v>102</v>
      </c>
      <c r="BM1897" s="270" t="s">
        <v>7549</v>
      </c>
      <c r="BN1897" s="269" t="s">
        <v>7550</v>
      </c>
      <c r="BO1897" s="269" t="s">
        <v>7551</v>
      </c>
      <c r="BP1897" s="269" t="s">
        <v>971</v>
      </c>
      <c r="BQ1897" s="269" t="s">
        <v>648</v>
      </c>
      <c r="BR1897" s="269" t="s">
        <v>972</v>
      </c>
      <c r="BS1897" s="269" t="s">
        <v>973</v>
      </c>
      <c r="BT1897" s="269" t="s">
        <v>971</v>
      </c>
      <c r="BU1897" s="269" t="s">
        <v>1759</v>
      </c>
      <c r="BV1897" s="269" t="s">
        <v>1760</v>
      </c>
    </row>
    <row r="1898" spans="59:74" x14ac:dyDescent="0.25">
      <c r="BG1898" s="84">
        <v>1786</v>
      </c>
      <c r="BH1898" s="269" t="s">
        <v>17</v>
      </c>
      <c r="BI1898" s="268" t="s">
        <v>6996</v>
      </c>
      <c r="BJ1898" s="257" t="s">
        <v>1</v>
      </c>
      <c r="BK1898" s="269" t="s">
        <v>27</v>
      </c>
      <c r="BL1898" s="269" t="s">
        <v>102</v>
      </c>
      <c r="BM1898" s="270" t="s">
        <v>7552</v>
      </c>
      <c r="BN1898" s="269" t="s">
        <v>7553</v>
      </c>
      <c r="BO1898" s="269" t="s">
        <v>7554</v>
      </c>
      <c r="BP1898" s="269" t="s">
        <v>971</v>
      </c>
      <c r="BQ1898" s="269" t="s">
        <v>648</v>
      </c>
      <c r="BR1898" s="269" t="s">
        <v>972</v>
      </c>
      <c r="BS1898" s="269" t="s">
        <v>973</v>
      </c>
      <c r="BT1898" s="269" t="s">
        <v>971</v>
      </c>
      <c r="BU1898" s="269" t="s">
        <v>1759</v>
      </c>
      <c r="BV1898" s="269" t="s">
        <v>1760</v>
      </c>
    </row>
    <row r="1899" spans="59:74" x14ac:dyDescent="0.25">
      <c r="BG1899" s="84">
        <v>1787</v>
      </c>
      <c r="BH1899" s="269" t="s">
        <v>17</v>
      </c>
      <c r="BI1899" s="268" t="s">
        <v>6996</v>
      </c>
      <c r="BJ1899" s="257" t="s">
        <v>1</v>
      </c>
      <c r="BK1899" s="269" t="s">
        <v>27</v>
      </c>
      <c r="BL1899" s="269" t="s">
        <v>102</v>
      </c>
      <c r="BM1899" s="270" t="s">
        <v>7555</v>
      </c>
      <c r="BN1899" s="269" t="s">
        <v>7556</v>
      </c>
      <c r="BO1899" s="269" t="s">
        <v>7557</v>
      </c>
      <c r="BP1899" s="269" t="s">
        <v>971</v>
      </c>
      <c r="BQ1899" s="269" t="s">
        <v>648</v>
      </c>
      <c r="BR1899" s="269" t="s">
        <v>972</v>
      </c>
      <c r="BS1899" s="269" t="s">
        <v>973</v>
      </c>
      <c r="BT1899" s="269" t="s">
        <v>971</v>
      </c>
      <c r="BU1899" s="269" t="s">
        <v>1759</v>
      </c>
      <c r="BV1899" s="269" t="s">
        <v>1760</v>
      </c>
    </row>
    <row r="1900" spans="59:74" x14ac:dyDescent="0.25">
      <c r="BG1900" s="84">
        <v>1788</v>
      </c>
      <c r="BH1900" s="269" t="s">
        <v>17</v>
      </c>
      <c r="BI1900" s="268" t="s">
        <v>6996</v>
      </c>
      <c r="BJ1900" s="257" t="s">
        <v>1</v>
      </c>
      <c r="BK1900" s="269" t="s">
        <v>27</v>
      </c>
      <c r="BL1900" s="269" t="s">
        <v>102</v>
      </c>
      <c r="BM1900" s="270" t="s">
        <v>7558</v>
      </c>
      <c r="BN1900" s="269" t="s">
        <v>7559</v>
      </c>
      <c r="BO1900" s="269" t="s">
        <v>7560</v>
      </c>
      <c r="BP1900" s="269" t="s">
        <v>971</v>
      </c>
      <c r="BQ1900" s="269" t="s">
        <v>648</v>
      </c>
      <c r="BR1900" s="269" t="s">
        <v>972</v>
      </c>
      <c r="BS1900" s="269" t="s">
        <v>973</v>
      </c>
      <c r="BT1900" s="269" t="s">
        <v>971</v>
      </c>
      <c r="BU1900" s="269" t="s">
        <v>1759</v>
      </c>
      <c r="BV1900" s="269" t="s">
        <v>1760</v>
      </c>
    </row>
    <row r="1901" spans="59:74" x14ac:dyDescent="0.25">
      <c r="BG1901" s="84">
        <v>1789</v>
      </c>
      <c r="BH1901" s="269" t="s">
        <v>17</v>
      </c>
      <c r="BI1901" s="268" t="s">
        <v>6996</v>
      </c>
      <c r="BJ1901" s="257" t="s">
        <v>1</v>
      </c>
      <c r="BK1901" s="269" t="s">
        <v>27</v>
      </c>
      <c r="BL1901" s="269" t="s">
        <v>102</v>
      </c>
      <c r="BM1901" s="270" t="s">
        <v>7561</v>
      </c>
      <c r="BN1901" s="269" t="s">
        <v>7562</v>
      </c>
      <c r="BO1901" s="269" t="s">
        <v>7563</v>
      </c>
      <c r="BP1901" s="269" t="s">
        <v>971</v>
      </c>
      <c r="BQ1901" s="269" t="s">
        <v>648</v>
      </c>
      <c r="BR1901" s="269" t="s">
        <v>972</v>
      </c>
      <c r="BS1901" s="269" t="s">
        <v>973</v>
      </c>
      <c r="BT1901" s="269" t="s">
        <v>971</v>
      </c>
      <c r="BU1901" s="269" t="s">
        <v>1759</v>
      </c>
      <c r="BV1901" s="269" t="s">
        <v>1760</v>
      </c>
    </row>
    <row r="1902" spans="59:74" x14ac:dyDescent="0.25">
      <c r="BG1902" s="84">
        <v>1790</v>
      </c>
      <c r="BH1902" s="269" t="s">
        <v>17</v>
      </c>
      <c r="BI1902" s="268" t="s">
        <v>6996</v>
      </c>
      <c r="BJ1902" s="257" t="s">
        <v>1</v>
      </c>
      <c r="BK1902" s="269" t="s">
        <v>27</v>
      </c>
      <c r="BL1902" s="269" t="s">
        <v>102</v>
      </c>
      <c r="BM1902" s="270" t="s">
        <v>7564</v>
      </c>
      <c r="BN1902" s="269" t="s">
        <v>7565</v>
      </c>
      <c r="BO1902" s="269" t="s">
        <v>7566</v>
      </c>
      <c r="BP1902" s="269" t="s">
        <v>971</v>
      </c>
      <c r="BQ1902" s="269" t="s">
        <v>648</v>
      </c>
      <c r="BR1902" s="269" t="s">
        <v>972</v>
      </c>
      <c r="BS1902" s="269" t="s">
        <v>973</v>
      </c>
      <c r="BT1902" s="269" t="s">
        <v>971</v>
      </c>
      <c r="BU1902" s="269" t="s">
        <v>1759</v>
      </c>
      <c r="BV1902" s="269" t="s">
        <v>1760</v>
      </c>
    </row>
    <row r="1903" spans="59:74" x14ac:dyDescent="0.25">
      <c r="BG1903" s="84">
        <v>1791</v>
      </c>
      <c r="BH1903" s="269" t="s">
        <v>17</v>
      </c>
      <c r="BI1903" s="268" t="s">
        <v>6996</v>
      </c>
      <c r="BJ1903" s="257" t="s">
        <v>4</v>
      </c>
      <c r="BK1903" s="269" t="s">
        <v>27</v>
      </c>
      <c r="BL1903" s="269" t="s">
        <v>102</v>
      </c>
      <c r="BM1903" s="270" t="s">
        <v>7567</v>
      </c>
      <c r="BN1903" s="269" t="s">
        <v>7568</v>
      </c>
      <c r="BO1903" s="269" t="s">
        <v>7569</v>
      </c>
      <c r="BP1903" s="269" t="s">
        <v>971</v>
      </c>
      <c r="BQ1903" s="269" t="s">
        <v>648</v>
      </c>
      <c r="BR1903" s="269" t="s">
        <v>972</v>
      </c>
      <c r="BS1903" s="269" t="s">
        <v>973</v>
      </c>
      <c r="BT1903" s="269" t="s">
        <v>971</v>
      </c>
      <c r="BU1903" s="269" t="s">
        <v>1759</v>
      </c>
      <c r="BV1903" s="269" t="s">
        <v>1760</v>
      </c>
    </row>
    <row r="1904" spans="59:74" x14ac:dyDescent="0.25">
      <c r="BG1904" s="84">
        <v>1792</v>
      </c>
      <c r="BH1904" s="269" t="s">
        <v>17</v>
      </c>
      <c r="BI1904" s="268" t="s">
        <v>6996</v>
      </c>
      <c r="BJ1904" s="257" t="s">
        <v>4</v>
      </c>
      <c r="BK1904" s="269" t="s">
        <v>27</v>
      </c>
      <c r="BL1904" s="269" t="s">
        <v>102</v>
      </c>
      <c r="BM1904" s="270" t="s">
        <v>7570</v>
      </c>
      <c r="BN1904" s="269" t="s">
        <v>7571</v>
      </c>
      <c r="BO1904" s="269" t="s">
        <v>7572</v>
      </c>
      <c r="BP1904" s="269" t="s">
        <v>971</v>
      </c>
      <c r="BQ1904" s="269" t="s">
        <v>648</v>
      </c>
      <c r="BR1904" s="269" t="s">
        <v>972</v>
      </c>
      <c r="BS1904" s="269" t="s">
        <v>973</v>
      </c>
      <c r="BT1904" s="269" t="s">
        <v>971</v>
      </c>
      <c r="BU1904" s="269" t="s">
        <v>1759</v>
      </c>
      <c r="BV1904" s="269" t="s">
        <v>1760</v>
      </c>
    </row>
    <row r="1905" spans="59:74" x14ac:dyDescent="0.25">
      <c r="BG1905" s="84">
        <v>1793</v>
      </c>
      <c r="BH1905" s="269" t="s">
        <v>17</v>
      </c>
      <c r="BI1905" s="268" t="s">
        <v>6996</v>
      </c>
      <c r="BJ1905" s="257" t="s">
        <v>4</v>
      </c>
      <c r="BK1905" s="269" t="s">
        <v>27</v>
      </c>
      <c r="BL1905" s="269" t="s">
        <v>102</v>
      </c>
      <c r="BM1905" s="270" t="s">
        <v>7573</v>
      </c>
      <c r="BN1905" s="269" t="s">
        <v>7574</v>
      </c>
      <c r="BO1905" s="269" t="s">
        <v>7575</v>
      </c>
      <c r="BP1905" s="269" t="s">
        <v>971</v>
      </c>
      <c r="BQ1905" s="269" t="s">
        <v>648</v>
      </c>
      <c r="BR1905" s="269" t="s">
        <v>972</v>
      </c>
      <c r="BS1905" s="269" t="s">
        <v>973</v>
      </c>
      <c r="BT1905" s="269" t="s">
        <v>971</v>
      </c>
      <c r="BU1905" s="269" t="s">
        <v>1759</v>
      </c>
      <c r="BV1905" s="269" t="s">
        <v>1760</v>
      </c>
    </row>
    <row r="1906" spans="59:74" x14ac:dyDescent="0.25">
      <c r="BG1906" s="84">
        <v>1794</v>
      </c>
      <c r="BH1906" s="269" t="s">
        <v>17</v>
      </c>
      <c r="BI1906" s="268" t="s">
        <v>6996</v>
      </c>
      <c r="BJ1906" s="257" t="s">
        <v>4</v>
      </c>
      <c r="BK1906" s="269" t="s">
        <v>27</v>
      </c>
      <c r="BL1906" s="269" t="s">
        <v>102</v>
      </c>
      <c r="BM1906" s="270" t="s">
        <v>7576</v>
      </c>
      <c r="BN1906" s="269" t="s">
        <v>7577</v>
      </c>
      <c r="BO1906" s="269" t="s">
        <v>7578</v>
      </c>
      <c r="BP1906" s="269" t="s">
        <v>971</v>
      </c>
      <c r="BQ1906" s="269" t="s">
        <v>648</v>
      </c>
      <c r="BR1906" s="269" t="s">
        <v>972</v>
      </c>
      <c r="BS1906" s="269" t="s">
        <v>973</v>
      </c>
      <c r="BT1906" s="269" t="s">
        <v>971</v>
      </c>
      <c r="BU1906" s="269" t="s">
        <v>1759</v>
      </c>
      <c r="BV1906" s="269" t="s">
        <v>1760</v>
      </c>
    </row>
    <row r="1907" spans="59:74" x14ac:dyDescent="0.25">
      <c r="BG1907" s="84">
        <v>1795</v>
      </c>
      <c r="BH1907" s="269" t="s">
        <v>17</v>
      </c>
      <c r="BI1907" s="268" t="s">
        <v>6996</v>
      </c>
      <c r="BJ1907" s="257" t="s">
        <v>4</v>
      </c>
      <c r="BK1907" s="269" t="s">
        <v>27</v>
      </c>
      <c r="BL1907" s="269" t="s">
        <v>102</v>
      </c>
      <c r="BM1907" s="270" t="s">
        <v>7579</v>
      </c>
      <c r="BN1907" s="269" t="s">
        <v>7580</v>
      </c>
      <c r="BO1907" s="269" t="s">
        <v>7581</v>
      </c>
      <c r="BP1907" s="269" t="s">
        <v>971</v>
      </c>
      <c r="BQ1907" s="269" t="s">
        <v>648</v>
      </c>
      <c r="BR1907" s="269" t="s">
        <v>972</v>
      </c>
      <c r="BS1907" s="269" t="s">
        <v>973</v>
      </c>
      <c r="BT1907" s="269" t="s">
        <v>971</v>
      </c>
      <c r="BU1907" s="269" t="s">
        <v>1759</v>
      </c>
      <c r="BV1907" s="269" t="s">
        <v>1760</v>
      </c>
    </row>
    <row r="1908" spans="59:74" x14ac:dyDescent="0.25">
      <c r="BG1908" s="84">
        <v>1796</v>
      </c>
      <c r="BH1908" s="269" t="s">
        <v>17</v>
      </c>
      <c r="BI1908" s="268" t="s">
        <v>6996</v>
      </c>
      <c r="BJ1908" s="257" t="s">
        <v>4</v>
      </c>
      <c r="BK1908" s="269" t="s">
        <v>27</v>
      </c>
      <c r="BL1908" s="269" t="s">
        <v>102</v>
      </c>
      <c r="BM1908" s="270" t="s">
        <v>7582</v>
      </c>
      <c r="BN1908" s="269" t="s">
        <v>7583</v>
      </c>
      <c r="BO1908" s="269" t="s">
        <v>7584</v>
      </c>
      <c r="BP1908" s="269" t="s">
        <v>971</v>
      </c>
      <c r="BQ1908" s="269" t="s">
        <v>648</v>
      </c>
      <c r="BR1908" s="269" t="s">
        <v>972</v>
      </c>
      <c r="BS1908" s="269" t="s">
        <v>973</v>
      </c>
      <c r="BT1908" s="269" t="s">
        <v>971</v>
      </c>
      <c r="BU1908" s="269" t="s">
        <v>1759</v>
      </c>
      <c r="BV1908" s="269" t="s">
        <v>1760</v>
      </c>
    </row>
    <row r="1909" spans="59:74" x14ac:dyDescent="0.25">
      <c r="BG1909" s="84">
        <v>1797</v>
      </c>
      <c r="BH1909" s="269" t="s">
        <v>17</v>
      </c>
      <c r="BI1909" s="268" t="s">
        <v>6996</v>
      </c>
      <c r="BJ1909" s="257" t="s">
        <v>4</v>
      </c>
      <c r="BK1909" s="269" t="s">
        <v>27</v>
      </c>
      <c r="BL1909" s="269" t="s">
        <v>102</v>
      </c>
      <c r="BM1909" s="270" t="s">
        <v>7585</v>
      </c>
      <c r="BN1909" s="269" t="s">
        <v>7586</v>
      </c>
      <c r="BO1909" s="269" t="s">
        <v>7587</v>
      </c>
      <c r="BP1909" s="269" t="s">
        <v>971</v>
      </c>
      <c r="BQ1909" s="269" t="s">
        <v>648</v>
      </c>
      <c r="BR1909" s="269" t="s">
        <v>972</v>
      </c>
      <c r="BS1909" s="269" t="s">
        <v>973</v>
      </c>
      <c r="BT1909" s="269" t="s">
        <v>971</v>
      </c>
      <c r="BU1909" s="269" t="s">
        <v>1759</v>
      </c>
      <c r="BV1909" s="269" t="s">
        <v>1760</v>
      </c>
    </row>
    <row r="1910" spans="59:74" x14ac:dyDescent="0.25">
      <c r="BG1910" s="84">
        <v>1798</v>
      </c>
      <c r="BH1910" s="269" t="s">
        <v>17</v>
      </c>
      <c r="BI1910" s="268" t="s">
        <v>6996</v>
      </c>
      <c r="BJ1910" s="257" t="s">
        <v>4</v>
      </c>
      <c r="BK1910" s="269" t="s">
        <v>27</v>
      </c>
      <c r="BL1910" s="269" t="s">
        <v>102</v>
      </c>
      <c r="BM1910" s="270" t="s">
        <v>7588</v>
      </c>
      <c r="BN1910" s="269" t="s">
        <v>7589</v>
      </c>
      <c r="BO1910" s="269" t="s">
        <v>7590</v>
      </c>
      <c r="BP1910" s="269" t="s">
        <v>971</v>
      </c>
      <c r="BQ1910" s="269" t="s">
        <v>648</v>
      </c>
      <c r="BR1910" s="269" t="s">
        <v>972</v>
      </c>
      <c r="BS1910" s="269" t="s">
        <v>973</v>
      </c>
      <c r="BT1910" s="269" t="s">
        <v>971</v>
      </c>
      <c r="BU1910" s="269" t="s">
        <v>1759</v>
      </c>
      <c r="BV1910" s="269" t="s">
        <v>1760</v>
      </c>
    </row>
    <row r="1911" spans="59:74" x14ac:dyDescent="0.25">
      <c r="BG1911" s="84">
        <v>1799</v>
      </c>
      <c r="BH1911" s="269" t="s">
        <v>17</v>
      </c>
      <c r="BI1911" s="268" t="s">
        <v>6996</v>
      </c>
      <c r="BJ1911" s="257" t="s">
        <v>4</v>
      </c>
      <c r="BK1911" s="269" t="s">
        <v>27</v>
      </c>
      <c r="BL1911" s="269" t="s">
        <v>102</v>
      </c>
      <c r="BM1911" s="270" t="s">
        <v>7591</v>
      </c>
      <c r="BN1911" s="269" t="s">
        <v>7592</v>
      </c>
      <c r="BO1911" s="269" t="s">
        <v>7593</v>
      </c>
      <c r="BP1911" s="269" t="s">
        <v>971</v>
      </c>
      <c r="BQ1911" s="269" t="s">
        <v>648</v>
      </c>
      <c r="BR1911" s="269" t="s">
        <v>972</v>
      </c>
      <c r="BS1911" s="269" t="s">
        <v>973</v>
      </c>
      <c r="BT1911" s="269" t="s">
        <v>971</v>
      </c>
      <c r="BU1911" s="269" t="s">
        <v>1759</v>
      </c>
      <c r="BV1911" s="269" t="s">
        <v>1760</v>
      </c>
    </row>
    <row r="1912" spans="59:74" x14ac:dyDescent="0.25">
      <c r="BG1912" s="84">
        <v>1800</v>
      </c>
      <c r="BH1912" s="269" t="s">
        <v>17</v>
      </c>
      <c r="BI1912" s="268" t="s">
        <v>6996</v>
      </c>
      <c r="BJ1912" s="257" t="s">
        <v>4</v>
      </c>
      <c r="BK1912" s="269" t="s">
        <v>27</v>
      </c>
      <c r="BL1912" s="269" t="s">
        <v>102</v>
      </c>
      <c r="BM1912" s="270" t="s">
        <v>7594</v>
      </c>
      <c r="BN1912" s="269" t="s">
        <v>7595</v>
      </c>
      <c r="BO1912" s="269" t="s">
        <v>7596</v>
      </c>
      <c r="BP1912" s="269" t="s">
        <v>971</v>
      </c>
      <c r="BQ1912" s="269" t="s">
        <v>648</v>
      </c>
      <c r="BR1912" s="269" t="s">
        <v>972</v>
      </c>
      <c r="BS1912" s="269" t="s">
        <v>973</v>
      </c>
      <c r="BT1912" s="269" t="s">
        <v>971</v>
      </c>
      <c r="BU1912" s="269" t="s">
        <v>1759</v>
      </c>
      <c r="BV1912" s="269" t="s">
        <v>1760</v>
      </c>
    </row>
    <row r="1913" spans="59:74" x14ac:dyDescent="0.25">
      <c r="BG1913" s="84">
        <v>1801</v>
      </c>
      <c r="BH1913" s="269" t="s">
        <v>17</v>
      </c>
      <c r="BI1913" s="268" t="s">
        <v>6996</v>
      </c>
      <c r="BJ1913" s="257" t="s">
        <v>1</v>
      </c>
      <c r="BK1913" s="269" t="s">
        <v>31</v>
      </c>
      <c r="BL1913" s="269" t="s">
        <v>130</v>
      </c>
      <c r="BM1913" s="270" t="s">
        <v>7597</v>
      </c>
      <c r="BN1913" s="269" t="s">
        <v>7598</v>
      </c>
      <c r="BO1913" s="269" t="s">
        <v>7599</v>
      </c>
      <c r="BP1913" s="269" t="s">
        <v>974</v>
      </c>
      <c r="BQ1913" s="269" t="s">
        <v>687</v>
      </c>
      <c r="BR1913" s="269" t="s">
        <v>975</v>
      </c>
      <c r="BS1913" s="269" t="s">
        <v>976</v>
      </c>
      <c r="BT1913" s="269" t="s">
        <v>974</v>
      </c>
      <c r="BU1913" s="269" t="s">
        <v>1761</v>
      </c>
      <c r="BV1913" s="269" t="s">
        <v>1762</v>
      </c>
    </row>
    <row r="1914" spans="59:74" x14ac:dyDescent="0.25">
      <c r="BG1914" s="84">
        <v>1802</v>
      </c>
      <c r="BH1914" s="269" t="s">
        <v>17</v>
      </c>
      <c r="BI1914" s="268" t="s">
        <v>6996</v>
      </c>
      <c r="BJ1914" s="257" t="s">
        <v>1</v>
      </c>
      <c r="BK1914" s="269" t="s">
        <v>31</v>
      </c>
      <c r="BL1914" s="269" t="s">
        <v>130</v>
      </c>
      <c r="BM1914" s="270" t="s">
        <v>7600</v>
      </c>
      <c r="BN1914" s="269" t="s">
        <v>7601</v>
      </c>
      <c r="BO1914" s="269" t="s">
        <v>7602</v>
      </c>
      <c r="BP1914" s="269" t="s">
        <v>974</v>
      </c>
      <c r="BQ1914" s="269" t="s">
        <v>687</v>
      </c>
      <c r="BR1914" s="269" t="s">
        <v>975</v>
      </c>
      <c r="BS1914" s="269" t="s">
        <v>976</v>
      </c>
      <c r="BT1914" s="269" t="s">
        <v>974</v>
      </c>
      <c r="BU1914" s="269" t="s">
        <v>1761</v>
      </c>
      <c r="BV1914" s="269" t="s">
        <v>1762</v>
      </c>
    </row>
    <row r="1915" spans="59:74" x14ac:dyDescent="0.25">
      <c r="BG1915" s="84">
        <v>1803</v>
      </c>
      <c r="BH1915" s="269" t="s">
        <v>17</v>
      </c>
      <c r="BI1915" s="268" t="s">
        <v>6996</v>
      </c>
      <c r="BJ1915" s="257" t="s">
        <v>1</v>
      </c>
      <c r="BK1915" s="269" t="s">
        <v>31</v>
      </c>
      <c r="BL1915" s="269" t="s">
        <v>130</v>
      </c>
      <c r="BM1915" s="270" t="s">
        <v>7603</v>
      </c>
      <c r="BN1915" s="269" t="s">
        <v>7604</v>
      </c>
      <c r="BO1915" s="269" t="s">
        <v>7605</v>
      </c>
      <c r="BP1915" s="269" t="s">
        <v>974</v>
      </c>
      <c r="BQ1915" s="269" t="s">
        <v>687</v>
      </c>
      <c r="BR1915" s="269" t="s">
        <v>975</v>
      </c>
      <c r="BS1915" s="269" t="s">
        <v>976</v>
      </c>
      <c r="BT1915" s="269" t="s">
        <v>974</v>
      </c>
      <c r="BU1915" s="269" t="s">
        <v>1761</v>
      </c>
      <c r="BV1915" s="269" t="s">
        <v>1762</v>
      </c>
    </row>
    <row r="1916" spans="59:74" x14ac:dyDescent="0.25">
      <c r="BG1916" s="84">
        <v>1804</v>
      </c>
      <c r="BH1916" s="269" t="s">
        <v>17</v>
      </c>
      <c r="BI1916" s="268" t="s">
        <v>6996</v>
      </c>
      <c r="BJ1916" s="257" t="s">
        <v>1</v>
      </c>
      <c r="BK1916" s="269" t="s">
        <v>31</v>
      </c>
      <c r="BL1916" s="269" t="s">
        <v>130</v>
      </c>
      <c r="BM1916" s="270" t="s">
        <v>7606</v>
      </c>
      <c r="BN1916" s="269" t="s">
        <v>7607</v>
      </c>
      <c r="BO1916" s="269" t="s">
        <v>7608</v>
      </c>
      <c r="BP1916" s="269" t="s">
        <v>974</v>
      </c>
      <c r="BQ1916" s="269" t="s">
        <v>687</v>
      </c>
      <c r="BR1916" s="269" t="s">
        <v>975</v>
      </c>
      <c r="BS1916" s="269" t="s">
        <v>976</v>
      </c>
      <c r="BT1916" s="269" t="s">
        <v>974</v>
      </c>
      <c r="BU1916" s="269" t="s">
        <v>1761</v>
      </c>
      <c r="BV1916" s="269" t="s">
        <v>1762</v>
      </c>
    </row>
    <row r="1917" spans="59:74" x14ac:dyDescent="0.25">
      <c r="BG1917" s="84">
        <v>1805</v>
      </c>
      <c r="BH1917" s="269" t="s">
        <v>17</v>
      </c>
      <c r="BI1917" s="268" t="s">
        <v>6996</v>
      </c>
      <c r="BJ1917" s="257" t="s">
        <v>1</v>
      </c>
      <c r="BK1917" s="269" t="s">
        <v>31</v>
      </c>
      <c r="BL1917" s="269" t="s">
        <v>130</v>
      </c>
      <c r="BM1917" s="270" t="s">
        <v>7609</v>
      </c>
      <c r="BN1917" s="269" t="s">
        <v>7610</v>
      </c>
      <c r="BO1917" s="269" t="s">
        <v>7611</v>
      </c>
      <c r="BP1917" s="269" t="s">
        <v>974</v>
      </c>
      <c r="BQ1917" s="269" t="s">
        <v>687</v>
      </c>
      <c r="BR1917" s="269" t="s">
        <v>975</v>
      </c>
      <c r="BS1917" s="269" t="s">
        <v>976</v>
      </c>
      <c r="BT1917" s="269" t="s">
        <v>974</v>
      </c>
      <c r="BU1917" s="269" t="s">
        <v>1761</v>
      </c>
      <c r="BV1917" s="269" t="s">
        <v>1762</v>
      </c>
    </row>
    <row r="1918" spans="59:74" x14ac:dyDescent="0.25">
      <c r="BG1918" s="84">
        <v>1806</v>
      </c>
      <c r="BH1918" s="269" t="s">
        <v>17</v>
      </c>
      <c r="BI1918" s="268" t="s">
        <v>6996</v>
      </c>
      <c r="BJ1918" s="257" t="s">
        <v>1</v>
      </c>
      <c r="BK1918" s="269" t="s">
        <v>31</v>
      </c>
      <c r="BL1918" s="269" t="s">
        <v>130</v>
      </c>
      <c r="BM1918" s="270" t="s">
        <v>7612</v>
      </c>
      <c r="BN1918" s="269" t="s">
        <v>7613</v>
      </c>
      <c r="BO1918" s="269" t="s">
        <v>7614</v>
      </c>
      <c r="BP1918" s="269" t="s">
        <v>974</v>
      </c>
      <c r="BQ1918" s="269" t="s">
        <v>687</v>
      </c>
      <c r="BR1918" s="269" t="s">
        <v>975</v>
      </c>
      <c r="BS1918" s="269" t="s">
        <v>976</v>
      </c>
      <c r="BT1918" s="269" t="s">
        <v>974</v>
      </c>
      <c r="BU1918" s="269" t="s">
        <v>1761</v>
      </c>
      <c r="BV1918" s="269" t="s">
        <v>1762</v>
      </c>
    </row>
    <row r="1919" spans="59:74" x14ac:dyDescent="0.25">
      <c r="BG1919" s="84">
        <v>1807</v>
      </c>
      <c r="BH1919" s="269" t="s">
        <v>17</v>
      </c>
      <c r="BI1919" s="268" t="s">
        <v>6996</v>
      </c>
      <c r="BJ1919" s="257" t="s">
        <v>1</v>
      </c>
      <c r="BK1919" s="269" t="s">
        <v>31</v>
      </c>
      <c r="BL1919" s="269" t="s">
        <v>130</v>
      </c>
      <c r="BM1919" s="270" t="s">
        <v>7615</v>
      </c>
      <c r="BN1919" s="269" t="s">
        <v>7616</v>
      </c>
      <c r="BO1919" s="269" t="s">
        <v>7617</v>
      </c>
      <c r="BP1919" s="269" t="s">
        <v>974</v>
      </c>
      <c r="BQ1919" s="269" t="s">
        <v>687</v>
      </c>
      <c r="BR1919" s="269" t="s">
        <v>975</v>
      </c>
      <c r="BS1919" s="269" t="s">
        <v>976</v>
      </c>
      <c r="BT1919" s="269" t="s">
        <v>974</v>
      </c>
      <c r="BU1919" s="269" t="s">
        <v>1761</v>
      </c>
      <c r="BV1919" s="269" t="s">
        <v>1762</v>
      </c>
    </row>
    <row r="1920" spans="59:74" x14ac:dyDescent="0.25">
      <c r="BG1920" s="84">
        <v>1808</v>
      </c>
      <c r="BH1920" s="269" t="s">
        <v>17</v>
      </c>
      <c r="BI1920" s="268" t="s">
        <v>6996</v>
      </c>
      <c r="BJ1920" s="257" t="s">
        <v>1</v>
      </c>
      <c r="BK1920" s="269" t="s">
        <v>31</v>
      </c>
      <c r="BL1920" s="269" t="s">
        <v>130</v>
      </c>
      <c r="BM1920" s="270" t="s">
        <v>7618</v>
      </c>
      <c r="BN1920" s="269" t="s">
        <v>7619</v>
      </c>
      <c r="BO1920" s="269" t="s">
        <v>7620</v>
      </c>
      <c r="BP1920" s="269" t="s">
        <v>974</v>
      </c>
      <c r="BQ1920" s="269" t="s">
        <v>687</v>
      </c>
      <c r="BR1920" s="269" t="s">
        <v>975</v>
      </c>
      <c r="BS1920" s="269" t="s">
        <v>976</v>
      </c>
      <c r="BT1920" s="269" t="s">
        <v>974</v>
      </c>
      <c r="BU1920" s="269" t="s">
        <v>1761</v>
      </c>
      <c r="BV1920" s="269" t="s">
        <v>1762</v>
      </c>
    </row>
    <row r="1921" spans="59:74" x14ac:dyDescent="0.25">
      <c r="BG1921" s="84">
        <v>1809</v>
      </c>
      <c r="BH1921" s="269" t="s">
        <v>17</v>
      </c>
      <c r="BI1921" s="268" t="s">
        <v>6996</v>
      </c>
      <c r="BJ1921" s="257" t="s">
        <v>1</v>
      </c>
      <c r="BK1921" s="269" t="s">
        <v>31</v>
      </c>
      <c r="BL1921" s="269" t="s">
        <v>130</v>
      </c>
      <c r="BM1921" s="270" t="s">
        <v>7621</v>
      </c>
      <c r="BN1921" s="269" t="s">
        <v>7622</v>
      </c>
      <c r="BO1921" s="269" t="s">
        <v>7623</v>
      </c>
      <c r="BP1921" s="269" t="s">
        <v>974</v>
      </c>
      <c r="BQ1921" s="269" t="s">
        <v>687</v>
      </c>
      <c r="BR1921" s="269" t="s">
        <v>975</v>
      </c>
      <c r="BS1921" s="269" t="s">
        <v>976</v>
      </c>
      <c r="BT1921" s="269" t="s">
        <v>974</v>
      </c>
      <c r="BU1921" s="269" t="s">
        <v>1761</v>
      </c>
      <c r="BV1921" s="269" t="s">
        <v>1762</v>
      </c>
    </row>
    <row r="1922" spans="59:74" x14ac:dyDescent="0.25">
      <c r="BG1922" s="84">
        <v>1810</v>
      </c>
      <c r="BH1922" s="269" t="s">
        <v>17</v>
      </c>
      <c r="BI1922" s="268" t="s">
        <v>6996</v>
      </c>
      <c r="BJ1922" s="257" t="s">
        <v>1</v>
      </c>
      <c r="BK1922" s="269" t="s">
        <v>31</v>
      </c>
      <c r="BL1922" s="269" t="s">
        <v>130</v>
      </c>
      <c r="BM1922" s="270" t="s">
        <v>7624</v>
      </c>
      <c r="BN1922" s="269" t="s">
        <v>7625</v>
      </c>
      <c r="BO1922" s="269" t="s">
        <v>7626</v>
      </c>
      <c r="BP1922" s="269" t="s">
        <v>974</v>
      </c>
      <c r="BQ1922" s="269" t="s">
        <v>687</v>
      </c>
      <c r="BR1922" s="269" t="s">
        <v>975</v>
      </c>
      <c r="BS1922" s="269" t="s">
        <v>976</v>
      </c>
      <c r="BT1922" s="269" t="s">
        <v>974</v>
      </c>
      <c r="BU1922" s="269" t="s">
        <v>1761</v>
      </c>
      <c r="BV1922" s="269" t="s">
        <v>1762</v>
      </c>
    </row>
    <row r="1923" spans="59:74" x14ac:dyDescent="0.25">
      <c r="BG1923" s="84">
        <v>1811</v>
      </c>
      <c r="BH1923" s="269" t="s">
        <v>17</v>
      </c>
      <c r="BI1923" s="268" t="s">
        <v>6996</v>
      </c>
      <c r="BJ1923" s="257" t="s">
        <v>4</v>
      </c>
      <c r="BK1923" s="269" t="s">
        <v>31</v>
      </c>
      <c r="BL1923" s="269" t="s">
        <v>130</v>
      </c>
      <c r="BM1923" s="270" t="s">
        <v>7627</v>
      </c>
      <c r="BN1923" s="269" t="s">
        <v>7628</v>
      </c>
      <c r="BO1923" s="269" t="s">
        <v>7629</v>
      </c>
      <c r="BP1923" s="269" t="s">
        <v>974</v>
      </c>
      <c r="BQ1923" s="269" t="s">
        <v>687</v>
      </c>
      <c r="BR1923" s="269" t="s">
        <v>975</v>
      </c>
      <c r="BS1923" s="269" t="s">
        <v>976</v>
      </c>
      <c r="BT1923" s="269" t="s">
        <v>974</v>
      </c>
      <c r="BU1923" s="269" t="s">
        <v>1761</v>
      </c>
      <c r="BV1923" s="269" t="s">
        <v>1762</v>
      </c>
    </row>
    <row r="1924" spans="59:74" x14ac:dyDescent="0.25">
      <c r="BG1924" s="84">
        <v>1812</v>
      </c>
      <c r="BH1924" s="269" t="s">
        <v>17</v>
      </c>
      <c r="BI1924" s="268" t="s">
        <v>6996</v>
      </c>
      <c r="BJ1924" s="257" t="s">
        <v>4</v>
      </c>
      <c r="BK1924" s="269" t="s">
        <v>31</v>
      </c>
      <c r="BL1924" s="269" t="s">
        <v>130</v>
      </c>
      <c r="BM1924" s="270" t="s">
        <v>7630</v>
      </c>
      <c r="BN1924" s="269" t="s">
        <v>7631</v>
      </c>
      <c r="BO1924" s="269" t="s">
        <v>7632</v>
      </c>
      <c r="BP1924" s="269" t="s">
        <v>974</v>
      </c>
      <c r="BQ1924" s="269" t="s">
        <v>687</v>
      </c>
      <c r="BR1924" s="269" t="s">
        <v>975</v>
      </c>
      <c r="BS1924" s="269" t="s">
        <v>976</v>
      </c>
      <c r="BT1924" s="269" t="s">
        <v>974</v>
      </c>
      <c r="BU1924" s="269" t="s">
        <v>1761</v>
      </c>
      <c r="BV1924" s="269" t="s">
        <v>1762</v>
      </c>
    </row>
    <row r="1925" spans="59:74" x14ac:dyDescent="0.25">
      <c r="BG1925" s="84">
        <v>1813</v>
      </c>
      <c r="BH1925" s="269" t="s">
        <v>17</v>
      </c>
      <c r="BI1925" s="268" t="s">
        <v>6996</v>
      </c>
      <c r="BJ1925" s="257" t="s">
        <v>4</v>
      </c>
      <c r="BK1925" s="269" t="s">
        <v>31</v>
      </c>
      <c r="BL1925" s="269" t="s">
        <v>130</v>
      </c>
      <c r="BM1925" s="270" t="s">
        <v>7633</v>
      </c>
      <c r="BN1925" s="269" t="s">
        <v>7634</v>
      </c>
      <c r="BO1925" s="269" t="s">
        <v>7635</v>
      </c>
      <c r="BP1925" s="269" t="s">
        <v>974</v>
      </c>
      <c r="BQ1925" s="269" t="s">
        <v>687</v>
      </c>
      <c r="BR1925" s="269" t="s">
        <v>975</v>
      </c>
      <c r="BS1925" s="269" t="s">
        <v>976</v>
      </c>
      <c r="BT1925" s="269" t="s">
        <v>974</v>
      </c>
      <c r="BU1925" s="269" t="s">
        <v>1761</v>
      </c>
      <c r="BV1925" s="269" t="s">
        <v>1762</v>
      </c>
    </row>
    <row r="1926" spans="59:74" x14ac:dyDescent="0.25">
      <c r="BG1926" s="84">
        <v>1814</v>
      </c>
      <c r="BH1926" s="269" t="s">
        <v>17</v>
      </c>
      <c r="BI1926" s="268" t="s">
        <v>6996</v>
      </c>
      <c r="BJ1926" s="257" t="s">
        <v>4</v>
      </c>
      <c r="BK1926" s="269" t="s">
        <v>31</v>
      </c>
      <c r="BL1926" s="269" t="s">
        <v>130</v>
      </c>
      <c r="BM1926" s="270" t="s">
        <v>7636</v>
      </c>
      <c r="BN1926" s="269" t="s">
        <v>7637</v>
      </c>
      <c r="BO1926" s="269" t="s">
        <v>7638</v>
      </c>
      <c r="BP1926" s="269" t="s">
        <v>974</v>
      </c>
      <c r="BQ1926" s="269" t="s">
        <v>687</v>
      </c>
      <c r="BR1926" s="269" t="s">
        <v>975</v>
      </c>
      <c r="BS1926" s="269" t="s">
        <v>976</v>
      </c>
      <c r="BT1926" s="269" t="s">
        <v>974</v>
      </c>
      <c r="BU1926" s="269" t="s">
        <v>1761</v>
      </c>
      <c r="BV1926" s="269" t="s">
        <v>1762</v>
      </c>
    </row>
    <row r="1927" spans="59:74" x14ac:dyDescent="0.25">
      <c r="BG1927" s="84">
        <v>1815</v>
      </c>
      <c r="BH1927" s="269" t="s">
        <v>17</v>
      </c>
      <c r="BI1927" s="268" t="s">
        <v>6996</v>
      </c>
      <c r="BJ1927" s="257" t="s">
        <v>4</v>
      </c>
      <c r="BK1927" s="269" t="s">
        <v>31</v>
      </c>
      <c r="BL1927" s="269" t="s">
        <v>130</v>
      </c>
      <c r="BM1927" s="270" t="s">
        <v>7639</v>
      </c>
      <c r="BN1927" s="269" t="s">
        <v>7640</v>
      </c>
      <c r="BO1927" s="269" t="s">
        <v>7641</v>
      </c>
      <c r="BP1927" s="269" t="s">
        <v>974</v>
      </c>
      <c r="BQ1927" s="269" t="s">
        <v>687</v>
      </c>
      <c r="BR1927" s="269" t="s">
        <v>975</v>
      </c>
      <c r="BS1927" s="269" t="s">
        <v>976</v>
      </c>
      <c r="BT1927" s="269" t="s">
        <v>974</v>
      </c>
      <c r="BU1927" s="269" t="s">
        <v>1761</v>
      </c>
      <c r="BV1927" s="269" t="s">
        <v>1762</v>
      </c>
    </row>
    <row r="1928" spans="59:74" x14ac:dyDescent="0.25">
      <c r="BG1928" s="84">
        <v>1816</v>
      </c>
      <c r="BH1928" s="269" t="s">
        <v>17</v>
      </c>
      <c r="BI1928" s="268" t="s">
        <v>6996</v>
      </c>
      <c r="BJ1928" s="257" t="s">
        <v>4</v>
      </c>
      <c r="BK1928" s="269" t="s">
        <v>31</v>
      </c>
      <c r="BL1928" s="269" t="s">
        <v>130</v>
      </c>
      <c r="BM1928" s="270" t="s">
        <v>7642</v>
      </c>
      <c r="BN1928" s="269" t="s">
        <v>7643</v>
      </c>
      <c r="BO1928" s="269" t="s">
        <v>7644</v>
      </c>
      <c r="BP1928" s="269" t="s">
        <v>974</v>
      </c>
      <c r="BQ1928" s="269" t="s">
        <v>687</v>
      </c>
      <c r="BR1928" s="269" t="s">
        <v>975</v>
      </c>
      <c r="BS1928" s="269" t="s">
        <v>976</v>
      </c>
      <c r="BT1928" s="269" t="s">
        <v>974</v>
      </c>
      <c r="BU1928" s="269" t="s">
        <v>1761</v>
      </c>
      <c r="BV1928" s="269" t="s">
        <v>1762</v>
      </c>
    </row>
    <row r="1929" spans="59:74" x14ac:dyDescent="0.25">
      <c r="BG1929" s="84">
        <v>1817</v>
      </c>
      <c r="BH1929" s="269" t="s">
        <v>17</v>
      </c>
      <c r="BI1929" s="268" t="s">
        <v>6996</v>
      </c>
      <c r="BJ1929" s="257" t="s">
        <v>4</v>
      </c>
      <c r="BK1929" s="269" t="s">
        <v>31</v>
      </c>
      <c r="BL1929" s="269" t="s">
        <v>130</v>
      </c>
      <c r="BM1929" s="270" t="s">
        <v>7645</v>
      </c>
      <c r="BN1929" s="269" t="s">
        <v>7646</v>
      </c>
      <c r="BO1929" s="269" t="s">
        <v>7647</v>
      </c>
      <c r="BP1929" s="269" t="s">
        <v>974</v>
      </c>
      <c r="BQ1929" s="269" t="s">
        <v>687</v>
      </c>
      <c r="BR1929" s="269" t="s">
        <v>975</v>
      </c>
      <c r="BS1929" s="269" t="s">
        <v>976</v>
      </c>
      <c r="BT1929" s="269" t="s">
        <v>974</v>
      </c>
      <c r="BU1929" s="269" t="s">
        <v>1761</v>
      </c>
      <c r="BV1929" s="269" t="s">
        <v>1762</v>
      </c>
    </row>
    <row r="1930" spans="59:74" x14ac:dyDescent="0.25">
      <c r="BG1930" s="84">
        <v>1818</v>
      </c>
      <c r="BH1930" s="269" t="s">
        <v>17</v>
      </c>
      <c r="BI1930" s="268" t="s">
        <v>6996</v>
      </c>
      <c r="BJ1930" s="257" t="s">
        <v>4</v>
      </c>
      <c r="BK1930" s="269" t="s">
        <v>31</v>
      </c>
      <c r="BL1930" s="269" t="s">
        <v>130</v>
      </c>
      <c r="BM1930" s="270" t="s">
        <v>7648</v>
      </c>
      <c r="BN1930" s="269" t="s">
        <v>7649</v>
      </c>
      <c r="BO1930" s="269" t="s">
        <v>7650</v>
      </c>
      <c r="BP1930" s="269" t="s">
        <v>974</v>
      </c>
      <c r="BQ1930" s="269" t="s">
        <v>687</v>
      </c>
      <c r="BR1930" s="269" t="s">
        <v>975</v>
      </c>
      <c r="BS1930" s="269" t="s">
        <v>976</v>
      </c>
      <c r="BT1930" s="269" t="s">
        <v>974</v>
      </c>
      <c r="BU1930" s="269" t="s">
        <v>1761</v>
      </c>
      <c r="BV1930" s="269" t="s">
        <v>1762</v>
      </c>
    </row>
    <row r="1931" spans="59:74" x14ac:dyDescent="0.25">
      <c r="BG1931" s="84">
        <v>1819</v>
      </c>
      <c r="BH1931" s="269" t="s">
        <v>17</v>
      </c>
      <c r="BI1931" s="268" t="s">
        <v>6996</v>
      </c>
      <c r="BJ1931" s="257" t="s">
        <v>4</v>
      </c>
      <c r="BK1931" s="269" t="s">
        <v>31</v>
      </c>
      <c r="BL1931" s="269" t="s">
        <v>130</v>
      </c>
      <c r="BM1931" s="270" t="s">
        <v>7651</v>
      </c>
      <c r="BN1931" s="269" t="s">
        <v>7652</v>
      </c>
      <c r="BO1931" s="269" t="s">
        <v>7653</v>
      </c>
      <c r="BP1931" s="269" t="s">
        <v>974</v>
      </c>
      <c r="BQ1931" s="269" t="s">
        <v>687</v>
      </c>
      <c r="BR1931" s="269" t="s">
        <v>975</v>
      </c>
      <c r="BS1931" s="269" t="s">
        <v>976</v>
      </c>
      <c r="BT1931" s="269" t="s">
        <v>974</v>
      </c>
      <c r="BU1931" s="269" t="s">
        <v>1761</v>
      </c>
      <c r="BV1931" s="269" t="s">
        <v>1762</v>
      </c>
    </row>
    <row r="1932" spans="59:74" x14ac:dyDescent="0.25">
      <c r="BG1932" s="84">
        <v>1820</v>
      </c>
      <c r="BH1932" s="269" t="s">
        <v>17</v>
      </c>
      <c r="BI1932" s="268" t="s">
        <v>6996</v>
      </c>
      <c r="BJ1932" s="257" t="s">
        <v>4</v>
      </c>
      <c r="BK1932" s="269" t="s">
        <v>31</v>
      </c>
      <c r="BL1932" s="269" t="s">
        <v>130</v>
      </c>
      <c r="BM1932" s="270" t="s">
        <v>7654</v>
      </c>
      <c r="BN1932" s="269" t="s">
        <v>7655</v>
      </c>
      <c r="BO1932" s="269" t="s">
        <v>7656</v>
      </c>
      <c r="BP1932" s="269" t="s">
        <v>974</v>
      </c>
      <c r="BQ1932" s="269" t="s">
        <v>687</v>
      </c>
      <c r="BR1932" s="269" t="s">
        <v>975</v>
      </c>
      <c r="BS1932" s="269" t="s">
        <v>976</v>
      </c>
      <c r="BT1932" s="269" t="s">
        <v>974</v>
      </c>
      <c r="BU1932" s="269" t="s">
        <v>1761</v>
      </c>
      <c r="BV1932" s="269" t="s">
        <v>1762</v>
      </c>
    </row>
    <row r="1933" spans="59:74" x14ac:dyDescent="0.25">
      <c r="BG1933" s="84">
        <v>1821</v>
      </c>
      <c r="BH1933" s="269" t="s">
        <v>17</v>
      </c>
      <c r="BI1933" s="268" t="s">
        <v>6996</v>
      </c>
      <c r="BJ1933" s="257" t="s">
        <v>1</v>
      </c>
      <c r="BK1933" s="269" t="s">
        <v>32</v>
      </c>
      <c r="BL1933" s="269" t="s">
        <v>130</v>
      </c>
      <c r="BM1933" s="270" t="s">
        <v>7657</v>
      </c>
      <c r="BN1933" s="269" t="s">
        <v>7658</v>
      </c>
      <c r="BO1933" s="269" t="s">
        <v>7659</v>
      </c>
      <c r="BP1933" s="269" t="s">
        <v>977</v>
      </c>
      <c r="BQ1933" s="269" t="s">
        <v>693</v>
      </c>
      <c r="BR1933" s="269" t="s">
        <v>978</v>
      </c>
      <c r="BS1933" s="269" t="s">
        <v>979</v>
      </c>
      <c r="BT1933" s="269" t="s">
        <v>977</v>
      </c>
      <c r="BU1933" s="269" t="s">
        <v>977</v>
      </c>
      <c r="BV1933" s="269" t="s">
        <v>1763</v>
      </c>
    </row>
    <row r="1934" spans="59:74" x14ac:dyDescent="0.25">
      <c r="BG1934" s="84">
        <v>1822</v>
      </c>
      <c r="BH1934" s="269" t="s">
        <v>17</v>
      </c>
      <c r="BI1934" s="268" t="s">
        <v>6996</v>
      </c>
      <c r="BJ1934" s="257" t="s">
        <v>1</v>
      </c>
      <c r="BK1934" s="269" t="s">
        <v>32</v>
      </c>
      <c r="BL1934" s="269" t="s">
        <v>130</v>
      </c>
      <c r="BM1934" s="270" t="s">
        <v>7660</v>
      </c>
      <c r="BN1934" s="269" t="s">
        <v>7661</v>
      </c>
      <c r="BO1934" s="269" t="s">
        <v>7662</v>
      </c>
      <c r="BP1934" s="269" t="s">
        <v>977</v>
      </c>
      <c r="BQ1934" s="269" t="s">
        <v>693</v>
      </c>
      <c r="BR1934" s="269" t="s">
        <v>978</v>
      </c>
      <c r="BS1934" s="269" t="s">
        <v>979</v>
      </c>
      <c r="BT1934" s="269" t="s">
        <v>977</v>
      </c>
      <c r="BU1934" s="269" t="s">
        <v>977</v>
      </c>
      <c r="BV1934" s="269" t="s">
        <v>1763</v>
      </c>
    </row>
    <row r="1935" spans="59:74" x14ac:dyDescent="0.25">
      <c r="BG1935" s="84">
        <v>1823</v>
      </c>
      <c r="BH1935" s="269" t="s">
        <v>17</v>
      </c>
      <c r="BI1935" s="268" t="s">
        <v>6996</v>
      </c>
      <c r="BJ1935" s="257" t="s">
        <v>1</v>
      </c>
      <c r="BK1935" s="269" t="s">
        <v>32</v>
      </c>
      <c r="BL1935" s="269" t="s">
        <v>130</v>
      </c>
      <c r="BM1935" s="270" t="s">
        <v>7663</v>
      </c>
      <c r="BN1935" s="269" t="s">
        <v>7664</v>
      </c>
      <c r="BO1935" s="269" t="s">
        <v>7665</v>
      </c>
      <c r="BP1935" s="269" t="s">
        <v>977</v>
      </c>
      <c r="BQ1935" s="269" t="s">
        <v>693</v>
      </c>
      <c r="BR1935" s="269" t="s">
        <v>978</v>
      </c>
      <c r="BS1935" s="269" t="s">
        <v>979</v>
      </c>
      <c r="BT1935" s="269" t="s">
        <v>977</v>
      </c>
      <c r="BU1935" s="269" t="s">
        <v>977</v>
      </c>
      <c r="BV1935" s="269" t="s">
        <v>1763</v>
      </c>
    </row>
    <row r="1936" spans="59:74" x14ac:dyDescent="0.25">
      <c r="BG1936" s="84">
        <v>1824</v>
      </c>
      <c r="BH1936" s="269" t="s">
        <v>17</v>
      </c>
      <c r="BI1936" s="268" t="s">
        <v>6996</v>
      </c>
      <c r="BJ1936" s="257" t="s">
        <v>1</v>
      </c>
      <c r="BK1936" s="269" t="s">
        <v>32</v>
      </c>
      <c r="BL1936" s="269" t="s">
        <v>130</v>
      </c>
      <c r="BM1936" s="270" t="s">
        <v>7666</v>
      </c>
      <c r="BN1936" s="269" t="s">
        <v>7667</v>
      </c>
      <c r="BO1936" s="269" t="s">
        <v>7668</v>
      </c>
      <c r="BP1936" s="269" t="s">
        <v>977</v>
      </c>
      <c r="BQ1936" s="269" t="s">
        <v>693</v>
      </c>
      <c r="BR1936" s="269" t="s">
        <v>978</v>
      </c>
      <c r="BS1936" s="269" t="s">
        <v>979</v>
      </c>
      <c r="BT1936" s="269" t="s">
        <v>977</v>
      </c>
      <c r="BU1936" s="269" t="s">
        <v>977</v>
      </c>
      <c r="BV1936" s="269" t="s">
        <v>1763</v>
      </c>
    </row>
    <row r="1937" spans="59:74" x14ac:dyDescent="0.25">
      <c r="BG1937" s="84">
        <v>1825</v>
      </c>
      <c r="BH1937" s="269" t="s">
        <v>17</v>
      </c>
      <c r="BI1937" s="268" t="s">
        <v>6996</v>
      </c>
      <c r="BJ1937" s="257" t="s">
        <v>1</v>
      </c>
      <c r="BK1937" s="269" t="s">
        <v>32</v>
      </c>
      <c r="BL1937" s="269" t="s">
        <v>130</v>
      </c>
      <c r="BM1937" s="270" t="s">
        <v>7669</v>
      </c>
      <c r="BN1937" s="269" t="s">
        <v>7670</v>
      </c>
      <c r="BO1937" s="269" t="s">
        <v>7671</v>
      </c>
      <c r="BP1937" s="269" t="s">
        <v>977</v>
      </c>
      <c r="BQ1937" s="269" t="s">
        <v>693</v>
      </c>
      <c r="BR1937" s="269" t="s">
        <v>978</v>
      </c>
      <c r="BS1937" s="269" t="s">
        <v>979</v>
      </c>
      <c r="BT1937" s="269" t="s">
        <v>977</v>
      </c>
      <c r="BU1937" s="269" t="s">
        <v>977</v>
      </c>
      <c r="BV1937" s="269" t="s">
        <v>1763</v>
      </c>
    </row>
    <row r="1938" spans="59:74" x14ac:dyDescent="0.25">
      <c r="BG1938" s="84">
        <v>1826</v>
      </c>
      <c r="BH1938" s="269" t="s">
        <v>17</v>
      </c>
      <c r="BI1938" s="268" t="s">
        <v>6996</v>
      </c>
      <c r="BJ1938" s="257" t="s">
        <v>1</v>
      </c>
      <c r="BK1938" s="269" t="s">
        <v>32</v>
      </c>
      <c r="BL1938" s="269" t="s">
        <v>130</v>
      </c>
      <c r="BM1938" s="270" t="s">
        <v>7672</v>
      </c>
      <c r="BN1938" s="269" t="s">
        <v>7673</v>
      </c>
      <c r="BO1938" s="269" t="s">
        <v>7674</v>
      </c>
      <c r="BP1938" s="269" t="s">
        <v>977</v>
      </c>
      <c r="BQ1938" s="269" t="s">
        <v>693</v>
      </c>
      <c r="BR1938" s="269" t="s">
        <v>978</v>
      </c>
      <c r="BS1938" s="269" t="s">
        <v>979</v>
      </c>
      <c r="BT1938" s="269" t="s">
        <v>977</v>
      </c>
      <c r="BU1938" s="269" t="s">
        <v>977</v>
      </c>
      <c r="BV1938" s="269" t="s">
        <v>1763</v>
      </c>
    </row>
    <row r="1939" spans="59:74" x14ac:dyDescent="0.25">
      <c r="BG1939" s="84">
        <v>1827</v>
      </c>
      <c r="BH1939" s="269" t="s">
        <v>17</v>
      </c>
      <c r="BI1939" s="268" t="s">
        <v>6996</v>
      </c>
      <c r="BJ1939" s="257" t="s">
        <v>1</v>
      </c>
      <c r="BK1939" s="269" t="s">
        <v>32</v>
      </c>
      <c r="BL1939" s="269" t="s">
        <v>130</v>
      </c>
      <c r="BM1939" s="270" t="s">
        <v>7675</v>
      </c>
      <c r="BN1939" s="269" t="s">
        <v>7676</v>
      </c>
      <c r="BO1939" s="269" t="s">
        <v>7677</v>
      </c>
      <c r="BP1939" s="269" t="s">
        <v>977</v>
      </c>
      <c r="BQ1939" s="269" t="s">
        <v>693</v>
      </c>
      <c r="BR1939" s="269" t="s">
        <v>978</v>
      </c>
      <c r="BS1939" s="269" t="s">
        <v>979</v>
      </c>
      <c r="BT1939" s="269" t="s">
        <v>977</v>
      </c>
      <c r="BU1939" s="269" t="s">
        <v>977</v>
      </c>
      <c r="BV1939" s="269" t="s">
        <v>1763</v>
      </c>
    </row>
    <row r="1940" spans="59:74" x14ac:dyDescent="0.25">
      <c r="BG1940" s="84">
        <v>1828</v>
      </c>
      <c r="BH1940" s="269" t="s">
        <v>17</v>
      </c>
      <c r="BI1940" s="268" t="s">
        <v>6996</v>
      </c>
      <c r="BJ1940" s="257" t="s">
        <v>1</v>
      </c>
      <c r="BK1940" s="269" t="s">
        <v>32</v>
      </c>
      <c r="BL1940" s="269" t="s">
        <v>130</v>
      </c>
      <c r="BM1940" s="270" t="s">
        <v>7678</v>
      </c>
      <c r="BN1940" s="269" t="s">
        <v>7679</v>
      </c>
      <c r="BO1940" s="269" t="s">
        <v>7680</v>
      </c>
      <c r="BP1940" s="269" t="s">
        <v>977</v>
      </c>
      <c r="BQ1940" s="269" t="s">
        <v>693</v>
      </c>
      <c r="BR1940" s="269" t="s">
        <v>978</v>
      </c>
      <c r="BS1940" s="269" t="s">
        <v>979</v>
      </c>
      <c r="BT1940" s="269" t="s">
        <v>977</v>
      </c>
      <c r="BU1940" s="269" t="s">
        <v>977</v>
      </c>
      <c r="BV1940" s="269" t="s">
        <v>1763</v>
      </c>
    </row>
    <row r="1941" spans="59:74" x14ac:dyDescent="0.25">
      <c r="BG1941" s="84">
        <v>1829</v>
      </c>
      <c r="BH1941" s="269" t="s">
        <v>17</v>
      </c>
      <c r="BI1941" s="268" t="s">
        <v>6996</v>
      </c>
      <c r="BJ1941" s="257" t="s">
        <v>1</v>
      </c>
      <c r="BK1941" s="269" t="s">
        <v>32</v>
      </c>
      <c r="BL1941" s="269" t="s">
        <v>130</v>
      </c>
      <c r="BM1941" s="270" t="s">
        <v>7681</v>
      </c>
      <c r="BN1941" s="269" t="s">
        <v>7682</v>
      </c>
      <c r="BO1941" s="269" t="s">
        <v>7683</v>
      </c>
      <c r="BP1941" s="269" t="s">
        <v>977</v>
      </c>
      <c r="BQ1941" s="269" t="s">
        <v>693</v>
      </c>
      <c r="BR1941" s="269" t="s">
        <v>978</v>
      </c>
      <c r="BS1941" s="269" t="s">
        <v>979</v>
      </c>
      <c r="BT1941" s="269" t="s">
        <v>977</v>
      </c>
      <c r="BU1941" s="269" t="s">
        <v>977</v>
      </c>
      <c r="BV1941" s="269" t="s">
        <v>1763</v>
      </c>
    </row>
    <row r="1942" spans="59:74" x14ac:dyDescent="0.25">
      <c r="BG1942" s="84">
        <v>1830</v>
      </c>
      <c r="BH1942" s="269" t="s">
        <v>17</v>
      </c>
      <c r="BI1942" s="268" t="s">
        <v>6996</v>
      </c>
      <c r="BJ1942" s="257" t="s">
        <v>1</v>
      </c>
      <c r="BK1942" s="269" t="s">
        <v>32</v>
      </c>
      <c r="BL1942" s="269" t="s">
        <v>130</v>
      </c>
      <c r="BM1942" s="270" t="s">
        <v>7684</v>
      </c>
      <c r="BN1942" s="269" t="s">
        <v>7685</v>
      </c>
      <c r="BO1942" s="269" t="s">
        <v>7686</v>
      </c>
      <c r="BP1942" s="269" t="s">
        <v>977</v>
      </c>
      <c r="BQ1942" s="269" t="s">
        <v>693</v>
      </c>
      <c r="BR1942" s="269" t="s">
        <v>978</v>
      </c>
      <c r="BS1942" s="269" t="s">
        <v>979</v>
      </c>
      <c r="BT1942" s="269" t="s">
        <v>977</v>
      </c>
      <c r="BU1942" s="269" t="s">
        <v>977</v>
      </c>
      <c r="BV1942" s="269" t="s">
        <v>1763</v>
      </c>
    </row>
    <row r="1943" spans="59:74" x14ac:dyDescent="0.25">
      <c r="BG1943" s="84">
        <v>1831</v>
      </c>
      <c r="BH1943" s="269" t="s">
        <v>17</v>
      </c>
      <c r="BI1943" s="268" t="s">
        <v>6996</v>
      </c>
      <c r="BJ1943" s="257" t="s">
        <v>4</v>
      </c>
      <c r="BK1943" s="269" t="s">
        <v>32</v>
      </c>
      <c r="BL1943" s="269" t="s">
        <v>130</v>
      </c>
      <c r="BM1943" s="270" t="s">
        <v>7687</v>
      </c>
      <c r="BN1943" s="269" t="s">
        <v>7688</v>
      </c>
      <c r="BO1943" s="269" t="s">
        <v>7689</v>
      </c>
      <c r="BP1943" s="269" t="s">
        <v>977</v>
      </c>
      <c r="BQ1943" s="269" t="s">
        <v>693</v>
      </c>
      <c r="BR1943" s="269" t="s">
        <v>978</v>
      </c>
      <c r="BS1943" s="269" t="s">
        <v>979</v>
      </c>
      <c r="BT1943" s="269" t="s">
        <v>977</v>
      </c>
      <c r="BU1943" s="269" t="s">
        <v>977</v>
      </c>
      <c r="BV1943" s="269" t="s">
        <v>1763</v>
      </c>
    </row>
    <row r="1944" spans="59:74" x14ac:dyDescent="0.25">
      <c r="BG1944" s="84">
        <v>1832</v>
      </c>
      <c r="BH1944" s="269" t="s">
        <v>17</v>
      </c>
      <c r="BI1944" s="268" t="s">
        <v>6996</v>
      </c>
      <c r="BJ1944" s="257" t="s">
        <v>4</v>
      </c>
      <c r="BK1944" s="269" t="s">
        <v>32</v>
      </c>
      <c r="BL1944" s="269" t="s">
        <v>130</v>
      </c>
      <c r="BM1944" s="270" t="s">
        <v>7690</v>
      </c>
      <c r="BN1944" s="269" t="s">
        <v>7691</v>
      </c>
      <c r="BO1944" s="269" t="s">
        <v>7692</v>
      </c>
      <c r="BP1944" s="269" t="s">
        <v>977</v>
      </c>
      <c r="BQ1944" s="269" t="s">
        <v>693</v>
      </c>
      <c r="BR1944" s="269" t="s">
        <v>978</v>
      </c>
      <c r="BS1944" s="269" t="s">
        <v>979</v>
      </c>
      <c r="BT1944" s="269" t="s">
        <v>977</v>
      </c>
      <c r="BU1944" s="269" t="s">
        <v>977</v>
      </c>
      <c r="BV1944" s="269" t="s">
        <v>1763</v>
      </c>
    </row>
    <row r="1945" spans="59:74" x14ac:dyDescent="0.25">
      <c r="BG1945" s="84">
        <v>1833</v>
      </c>
      <c r="BH1945" s="269" t="s">
        <v>17</v>
      </c>
      <c r="BI1945" s="268" t="s">
        <v>6996</v>
      </c>
      <c r="BJ1945" s="257" t="s">
        <v>4</v>
      </c>
      <c r="BK1945" s="269" t="s">
        <v>32</v>
      </c>
      <c r="BL1945" s="269" t="s">
        <v>130</v>
      </c>
      <c r="BM1945" s="270" t="s">
        <v>7693</v>
      </c>
      <c r="BN1945" s="269" t="s">
        <v>7694</v>
      </c>
      <c r="BO1945" s="269" t="s">
        <v>7695</v>
      </c>
      <c r="BP1945" s="269" t="s">
        <v>977</v>
      </c>
      <c r="BQ1945" s="269" t="s">
        <v>693</v>
      </c>
      <c r="BR1945" s="269" t="s">
        <v>978</v>
      </c>
      <c r="BS1945" s="269" t="s">
        <v>979</v>
      </c>
      <c r="BT1945" s="269" t="s">
        <v>977</v>
      </c>
      <c r="BU1945" s="269" t="s">
        <v>977</v>
      </c>
      <c r="BV1945" s="269" t="s">
        <v>1763</v>
      </c>
    </row>
    <row r="1946" spans="59:74" x14ac:dyDescent="0.25">
      <c r="BG1946" s="84">
        <v>1834</v>
      </c>
      <c r="BH1946" s="269" t="s">
        <v>17</v>
      </c>
      <c r="BI1946" s="268" t="s">
        <v>6996</v>
      </c>
      <c r="BJ1946" s="257" t="s">
        <v>4</v>
      </c>
      <c r="BK1946" s="269" t="s">
        <v>32</v>
      </c>
      <c r="BL1946" s="269" t="s">
        <v>130</v>
      </c>
      <c r="BM1946" s="270" t="s">
        <v>7696</v>
      </c>
      <c r="BN1946" s="269" t="s">
        <v>7697</v>
      </c>
      <c r="BO1946" s="269" t="s">
        <v>7698</v>
      </c>
      <c r="BP1946" s="269" t="s">
        <v>977</v>
      </c>
      <c r="BQ1946" s="269" t="s">
        <v>693</v>
      </c>
      <c r="BR1946" s="269" t="s">
        <v>978</v>
      </c>
      <c r="BS1946" s="269" t="s">
        <v>979</v>
      </c>
      <c r="BT1946" s="269" t="s">
        <v>977</v>
      </c>
      <c r="BU1946" s="269" t="s">
        <v>977</v>
      </c>
      <c r="BV1946" s="269" t="s">
        <v>1763</v>
      </c>
    </row>
    <row r="1947" spans="59:74" x14ac:dyDescent="0.25">
      <c r="BG1947" s="84">
        <v>1835</v>
      </c>
      <c r="BH1947" s="269" t="s">
        <v>17</v>
      </c>
      <c r="BI1947" s="268" t="s">
        <v>6996</v>
      </c>
      <c r="BJ1947" s="257" t="s">
        <v>4</v>
      </c>
      <c r="BK1947" s="269" t="s">
        <v>32</v>
      </c>
      <c r="BL1947" s="269" t="s">
        <v>130</v>
      </c>
      <c r="BM1947" s="270" t="s">
        <v>7699</v>
      </c>
      <c r="BN1947" s="269" t="s">
        <v>7700</v>
      </c>
      <c r="BO1947" s="269" t="s">
        <v>7701</v>
      </c>
      <c r="BP1947" s="269" t="s">
        <v>977</v>
      </c>
      <c r="BQ1947" s="269" t="s">
        <v>693</v>
      </c>
      <c r="BR1947" s="269" t="s">
        <v>978</v>
      </c>
      <c r="BS1947" s="269" t="s">
        <v>979</v>
      </c>
      <c r="BT1947" s="269" t="s">
        <v>977</v>
      </c>
      <c r="BU1947" s="269" t="s">
        <v>977</v>
      </c>
      <c r="BV1947" s="269" t="s">
        <v>1763</v>
      </c>
    </row>
    <row r="1948" spans="59:74" x14ac:dyDescent="0.25">
      <c r="BG1948" s="84">
        <v>1836</v>
      </c>
      <c r="BH1948" s="269" t="s">
        <v>17</v>
      </c>
      <c r="BI1948" s="268" t="s">
        <v>6996</v>
      </c>
      <c r="BJ1948" s="257" t="s">
        <v>4</v>
      </c>
      <c r="BK1948" s="269" t="s">
        <v>32</v>
      </c>
      <c r="BL1948" s="269" t="s">
        <v>130</v>
      </c>
      <c r="BM1948" s="270" t="s">
        <v>7702</v>
      </c>
      <c r="BN1948" s="269" t="s">
        <v>7703</v>
      </c>
      <c r="BO1948" s="269" t="s">
        <v>7704</v>
      </c>
      <c r="BP1948" s="269" t="s">
        <v>977</v>
      </c>
      <c r="BQ1948" s="269" t="s">
        <v>693</v>
      </c>
      <c r="BR1948" s="269" t="s">
        <v>978</v>
      </c>
      <c r="BS1948" s="269" t="s">
        <v>979</v>
      </c>
      <c r="BT1948" s="269" t="s">
        <v>977</v>
      </c>
      <c r="BU1948" s="269" t="s">
        <v>977</v>
      </c>
      <c r="BV1948" s="269" t="s">
        <v>1763</v>
      </c>
    </row>
    <row r="1949" spans="59:74" x14ac:dyDescent="0.25">
      <c r="BG1949" s="84">
        <v>1837</v>
      </c>
      <c r="BH1949" s="269" t="s">
        <v>17</v>
      </c>
      <c r="BI1949" s="268" t="s">
        <v>6996</v>
      </c>
      <c r="BJ1949" s="257" t="s">
        <v>4</v>
      </c>
      <c r="BK1949" s="269" t="s">
        <v>32</v>
      </c>
      <c r="BL1949" s="269" t="s">
        <v>130</v>
      </c>
      <c r="BM1949" s="270" t="s">
        <v>7705</v>
      </c>
      <c r="BN1949" s="269" t="s">
        <v>7706</v>
      </c>
      <c r="BO1949" s="269" t="s">
        <v>7707</v>
      </c>
      <c r="BP1949" s="269" t="s">
        <v>977</v>
      </c>
      <c r="BQ1949" s="269" t="s">
        <v>693</v>
      </c>
      <c r="BR1949" s="269" t="s">
        <v>978</v>
      </c>
      <c r="BS1949" s="269" t="s">
        <v>979</v>
      </c>
      <c r="BT1949" s="269" t="s">
        <v>977</v>
      </c>
      <c r="BU1949" s="269" t="s">
        <v>977</v>
      </c>
      <c r="BV1949" s="269" t="s">
        <v>1763</v>
      </c>
    </row>
    <row r="1950" spans="59:74" x14ac:dyDescent="0.25">
      <c r="BG1950" s="84">
        <v>1838</v>
      </c>
      <c r="BH1950" s="269" t="s">
        <v>17</v>
      </c>
      <c r="BI1950" s="268" t="s">
        <v>6996</v>
      </c>
      <c r="BJ1950" s="257" t="s">
        <v>4</v>
      </c>
      <c r="BK1950" s="269" t="s">
        <v>32</v>
      </c>
      <c r="BL1950" s="269" t="s">
        <v>130</v>
      </c>
      <c r="BM1950" s="270" t="s">
        <v>7708</v>
      </c>
      <c r="BN1950" s="269" t="s">
        <v>7709</v>
      </c>
      <c r="BO1950" s="269" t="s">
        <v>7710</v>
      </c>
      <c r="BP1950" s="269" t="s">
        <v>977</v>
      </c>
      <c r="BQ1950" s="269" t="s">
        <v>693</v>
      </c>
      <c r="BR1950" s="269" t="s">
        <v>978</v>
      </c>
      <c r="BS1950" s="269" t="s">
        <v>979</v>
      </c>
      <c r="BT1950" s="269" t="s">
        <v>977</v>
      </c>
      <c r="BU1950" s="269" t="s">
        <v>977</v>
      </c>
      <c r="BV1950" s="269" t="s">
        <v>1763</v>
      </c>
    </row>
    <row r="1951" spans="59:74" x14ac:dyDescent="0.25">
      <c r="BG1951" s="84">
        <v>1839</v>
      </c>
      <c r="BH1951" s="269" t="s">
        <v>17</v>
      </c>
      <c r="BI1951" s="268" t="s">
        <v>6996</v>
      </c>
      <c r="BJ1951" s="257" t="s">
        <v>4</v>
      </c>
      <c r="BK1951" s="269" t="s">
        <v>32</v>
      </c>
      <c r="BL1951" s="269" t="s">
        <v>130</v>
      </c>
      <c r="BM1951" s="270" t="s">
        <v>7711</v>
      </c>
      <c r="BN1951" s="269" t="s">
        <v>7712</v>
      </c>
      <c r="BO1951" s="269" t="s">
        <v>7713</v>
      </c>
      <c r="BP1951" s="269" t="s">
        <v>977</v>
      </c>
      <c r="BQ1951" s="269" t="s">
        <v>693</v>
      </c>
      <c r="BR1951" s="269" t="s">
        <v>978</v>
      </c>
      <c r="BS1951" s="269" t="s">
        <v>979</v>
      </c>
      <c r="BT1951" s="269" t="s">
        <v>977</v>
      </c>
      <c r="BU1951" s="269" t="s">
        <v>977</v>
      </c>
      <c r="BV1951" s="269" t="s">
        <v>1763</v>
      </c>
    </row>
    <row r="1952" spans="59:74" x14ac:dyDescent="0.25">
      <c r="BG1952" s="84">
        <v>1840</v>
      </c>
      <c r="BH1952" s="269" t="s">
        <v>17</v>
      </c>
      <c r="BI1952" s="268" t="s">
        <v>6996</v>
      </c>
      <c r="BJ1952" s="257" t="s">
        <v>4</v>
      </c>
      <c r="BK1952" s="269" t="s">
        <v>32</v>
      </c>
      <c r="BL1952" s="269" t="s">
        <v>130</v>
      </c>
      <c r="BM1952" s="270" t="s">
        <v>7714</v>
      </c>
      <c r="BN1952" s="269" t="s">
        <v>7715</v>
      </c>
      <c r="BO1952" s="269" t="s">
        <v>7716</v>
      </c>
      <c r="BP1952" s="269" t="s">
        <v>977</v>
      </c>
      <c r="BQ1952" s="269" t="s">
        <v>693</v>
      </c>
      <c r="BR1952" s="269" t="s">
        <v>978</v>
      </c>
      <c r="BS1952" s="269" t="s">
        <v>979</v>
      </c>
      <c r="BT1952" s="269" t="s">
        <v>977</v>
      </c>
      <c r="BU1952" s="269" t="s">
        <v>977</v>
      </c>
      <c r="BV1952" s="269" t="s">
        <v>1763</v>
      </c>
    </row>
    <row r="1953" spans="59:74" x14ac:dyDescent="0.25">
      <c r="BG1953" s="84">
        <v>1841</v>
      </c>
      <c r="BH1953" s="269" t="s">
        <v>17</v>
      </c>
      <c r="BI1953" s="268" t="s">
        <v>6996</v>
      </c>
      <c r="BJ1953" s="257" t="s">
        <v>1</v>
      </c>
      <c r="BK1953" s="269" t="s">
        <v>34</v>
      </c>
      <c r="BL1953" s="269" t="s">
        <v>130</v>
      </c>
      <c r="BM1953" s="270" t="s">
        <v>7717</v>
      </c>
      <c r="BN1953" s="269" t="s">
        <v>7718</v>
      </c>
      <c r="BO1953" s="269" t="s">
        <v>7719</v>
      </c>
      <c r="BP1953" s="269" t="s">
        <v>980</v>
      </c>
      <c r="BQ1953" s="269" t="s">
        <v>699</v>
      </c>
      <c r="BR1953" s="269" t="s">
        <v>981</v>
      </c>
      <c r="BS1953" s="269" t="s">
        <v>982</v>
      </c>
      <c r="BT1953" s="269" t="s">
        <v>980</v>
      </c>
      <c r="BU1953" s="269" t="s">
        <v>1764</v>
      </c>
      <c r="BV1953" s="269" t="s">
        <v>1765</v>
      </c>
    </row>
    <row r="1954" spans="59:74" x14ac:dyDescent="0.25">
      <c r="BG1954" s="84">
        <v>1842</v>
      </c>
      <c r="BH1954" s="269" t="s">
        <v>17</v>
      </c>
      <c r="BI1954" s="268" t="s">
        <v>6996</v>
      </c>
      <c r="BJ1954" s="257" t="s">
        <v>1</v>
      </c>
      <c r="BK1954" s="269" t="s">
        <v>34</v>
      </c>
      <c r="BL1954" s="269" t="s">
        <v>130</v>
      </c>
      <c r="BM1954" s="270" t="s">
        <v>7720</v>
      </c>
      <c r="BN1954" s="269" t="s">
        <v>7721</v>
      </c>
      <c r="BO1954" s="269" t="s">
        <v>7722</v>
      </c>
      <c r="BP1954" s="269" t="s">
        <v>980</v>
      </c>
      <c r="BQ1954" s="269" t="s">
        <v>699</v>
      </c>
      <c r="BR1954" s="269" t="s">
        <v>981</v>
      </c>
      <c r="BS1954" s="269" t="s">
        <v>982</v>
      </c>
      <c r="BT1954" s="269" t="s">
        <v>980</v>
      </c>
      <c r="BU1954" s="269" t="s">
        <v>1764</v>
      </c>
      <c r="BV1954" s="269" t="s">
        <v>1765</v>
      </c>
    </row>
    <row r="1955" spans="59:74" x14ac:dyDescent="0.25">
      <c r="BG1955" s="84">
        <v>1843</v>
      </c>
      <c r="BH1955" s="269" t="s">
        <v>17</v>
      </c>
      <c r="BI1955" s="268" t="s">
        <v>6996</v>
      </c>
      <c r="BJ1955" s="257" t="s">
        <v>1</v>
      </c>
      <c r="BK1955" s="269" t="s">
        <v>34</v>
      </c>
      <c r="BL1955" s="269" t="s">
        <v>130</v>
      </c>
      <c r="BM1955" s="270" t="s">
        <v>7723</v>
      </c>
      <c r="BN1955" s="269" t="s">
        <v>7724</v>
      </c>
      <c r="BO1955" s="269" t="s">
        <v>7725</v>
      </c>
      <c r="BP1955" s="269" t="s">
        <v>980</v>
      </c>
      <c r="BQ1955" s="269" t="s">
        <v>699</v>
      </c>
      <c r="BR1955" s="269" t="s">
        <v>981</v>
      </c>
      <c r="BS1955" s="269" t="s">
        <v>982</v>
      </c>
      <c r="BT1955" s="269" t="s">
        <v>980</v>
      </c>
      <c r="BU1955" s="269" t="s">
        <v>1764</v>
      </c>
      <c r="BV1955" s="269" t="s">
        <v>1765</v>
      </c>
    </row>
    <row r="1956" spans="59:74" x14ac:dyDescent="0.25">
      <c r="BG1956" s="84">
        <v>1844</v>
      </c>
      <c r="BH1956" s="269" t="s">
        <v>17</v>
      </c>
      <c r="BI1956" s="268" t="s">
        <v>6996</v>
      </c>
      <c r="BJ1956" s="257" t="s">
        <v>1</v>
      </c>
      <c r="BK1956" s="269" t="s">
        <v>34</v>
      </c>
      <c r="BL1956" s="269" t="s">
        <v>130</v>
      </c>
      <c r="BM1956" s="270" t="s">
        <v>7726</v>
      </c>
      <c r="BN1956" s="269" t="s">
        <v>7727</v>
      </c>
      <c r="BO1956" s="269" t="s">
        <v>7728</v>
      </c>
      <c r="BP1956" s="269" t="s">
        <v>980</v>
      </c>
      <c r="BQ1956" s="269" t="s">
        <v>699</v>
      </c>
      <c r="BR1956" s="269" t="s">
        <v>981</v>
      </c>
      <c r="BS1956" s="269" t="s">
        <v>982</v>
      </c>
      <c r="BT1956" s="269" t="s">
        <v>980</v>
      </c>
      <c r="BU1956" s="269" t="s">
        <v>1764</v>
      </c>
      <c r="BV1956" s="269" t="s">
        <v>1765</v>
      </c>
    </row>
    <row r="1957" spans="59:74" x14ac:dyDescent="0.25">
      <c r="BG1957" s="84">
        <v>1845</v>
      </c>
      <c r="BH1957" s="269" t="s">
        <v>17</v>
      </c>
      <c r="BI1957" s="268" t="s">
        <v>6996</v>
      </c>
      <c r="BJ1957" s="257" t="s">
        <v>1</v>
      </c>
      <c r="BK1957" s="269" t="s">
        <v>34</v>
      </c>
      <c r="BL1957" s="269" t="s">
        <v>130</v>
      </c>
      <c r="BM1957" s="270" t="s">
        <v>7729</v>
      </c>
      <c r="BN1957" s="269" t="s">
        <v>7730</v>
      </c>
      <c r="BO1957" s="269" t="s">
        <v>7731</v>
      </c>
      <c r="BP1957" s="269" t="s">
        <v>980</v>
      </c>
      <c r="BQ1957" s="269" t="s">
        <v>699</v>
      </c>
      <c r="BR1957" s="269" t="s">
        <v>981</v>
      </c>
      <c r="BS1957" s="269" t="s">
        <v>982</v>
      </c>
      <c r="BT1957" s="269" t="s">
        <v>980</v>
      </c>
      <c r="BU1957" s="269" t="s">
        <v>1764</v>
      </c>
      <c r="BV1957" s="269" t="s">
        <v>1765</v>
      </c>
    </row>
    <row r="1958" spans="59:74" x14ac:dyDescent="0.25">
      <c r="BG1958" s="84">
        <v>1846</v>
      </c>
      <c r="BH1958" s="269" t="s">
        <v>17</v>
      </c>
      <c r="BI1958" s="268" t="s">
        <v>6996</v>
      </c>
      <c r="BJ1958" s="257" t="s">
        <v>1</v>
      </c>
      <c r="BK1958" s="269" t="s">
        <v>34</v>
      </c>
      <c r="BL1958" s="269" t="s">
        <v>130</v>
      </c>
      <c r="BM1958" s="270" t="s">
        <v>7732</v>
      </c>
      <c r="BN1958" s="269" t="s">
        <v>7733</v>
      </c>
      <c r="BO1958" s="269" t="s">
        <v>7734</v>
      </c>
      <c r="BP1958" s="269" t="s">
        <v>980</v>
      </c>
      <c r="BQ1958" s="269" t="s">
        <v>699</v>
      </c>
      <c r="BR1958" s="269" t="s">
        <v>981</v>
      </c>
      <c r="BS1958" s="269" t="s">
        <v>982</v>
      </c>
      <c r="BT1958" s="269" t="s">
        <v>980</v>
      </c>
      <c r="BU1958" s="269" t="s">
        <v>1764</v>
      </c>
      <c r="BV1958" s="269" t="s">
        <v>1765</v>
      </c>
    </row>
    <row r="1959" spans="59:74" x14ac:dyDescent="0.25">
      <c r="BG1959" s="84">
        <v>1847</v>
      </c>
      <c r="BH1959" s="269" t="s">
        <v>17</v>
      </c>
      <c r="BI1959" s="268" t="s">
        <v>6996</v>
      </c>
      <c r="BJ1959" s="257" t="s">
        <v>1</v>
      </c>
      <c r="BK1959" s="269" t="s">
        <v>34</v>
      </c>
      <c r="BL1959" s="269" t="s">
        <v>130</v>
      </c>
      <c r="BM1959" s="270" t="s">
        <v>7735</v>
      </c>
      <c r="BN1959" s="269" t="s">
        <v>7736</v>
      </c>
      <c r="BO1959" s="269" t="s">
        <v>7737</v>
      </c>
      <c r="BP1959" s="269" t="s">
        <v>980</v>
      </c>
      <c r="BQ1959" s="269" t="s">
        <v>699</v>
      </c>
      <c r="BR1959" s="269" t="s">
        <v>981</v>
      </c>
      <c r="BS1959" s="269" t="s">
        <v>982</v>
      </c>
      <c r="BT1959" s="269" t="s">
        <v>980</v>
      </c>
      <c r="BU1959" s="269" t="s">
        <v>1764</v>
      </c>
      <c r="BV1959" s="269" t="s">
        <v>1765</v>
      </c>
    </row>
    <row r="1960" spans="59:74" x14ac:dyDescent="0.25">
      <c r="BG1960" s="84">
        <v>1848</v>
      </c>
      <c r="BH1960" s="269" t="s">
        <v>17</v>
      </c>
      <c r="BI1960" s="268" t="s">
        <v>6996</v>
      </c>
      <c r="BJ1960" s="257" t="s">
        <v>1</v>
      </c>
      <c r="BK1960" s="269" t="s">
        <v>34</v>
      </c>
      <c r="BL1960" s="269" t="s">
        <v>130</v>
      </c>
      <c r="BM1960" s="270" t="s">
        <v>7738</v>
      </c>
      <c r="BN1960" s="269" t="s">
        <v>7739</v>
      </c>
      <c r="BO1960" s="269" t="s">
        <v>7740</v>
      </c>
      <c r="BP1960" s="269" t="s">
        <v>980</v>
      </c>
      <c r="BQ1960" s="269" t="s">
        <v>699</v>
      </c>
      <c r="BR1960" s="269" t="s">
        <v>981</v>
      </c>
      <c r="BS1960" s="269" t="s">
        <v>982</v>
      </c>
      <c r="BT1960" s="269" t="s">
        <v>980</v>
      </c>
      <c r="BU1960" s="269" t="s">
        <v>1764</v>
      </c>
      <c r="BV1960" s="269" t="s">
        <v>1765</v>
      </c>
    </row>
    <row r="1961" spans="59:74" x14ac:dyDescent="0.25">
      <c r="BG1961" s="84">
        <v>1849</v>
      </c>
      <c r="BH1961" s="269" t="s">
        <v>17</v>
      </c>
      <c r="BI1961" s="268" t="s">
        <v>6996</v>
      </c>
      <c r="BJ1961" s="257" t="s">
        <v>1</v>
      </c>
      <c r="BK1961" s="269" t="s">
        <v>34</v>
      </c>
      <c r="BL1961" s="269" t="s">
        <v>130</v>
      </c>
      <c r="BM1961" s="270" t="s">
        <v>7741</v>
      </c>
      <c r="BN1961" s="269" t="s">
        <v>7742</v>
      </c>
      <c r="BO1961" s="269" t="s">
        <v>7743</v>
      </c>
      <c r="BP1961" s="269" t="s">
        <v>980</v>
      </c>
      <c r="BQ1961" s="269" t="s">
        <v>699</v>
      </c>
      <c r="BR1961" s="269" t="s">
        <v>981</v>
      </c>
      <c r="BS1961" s="269" t="s">
        <v>982</v>
      </c>
      <c r="BT1961" s="269" t="s">
        <v>980</v>
      </c>
      <c r="BU1961" s="269" t="s">
        <v>1764</v>
      </c>
      <c r="BV1961" s="269" t="s">
        <v>1765</v>
      </c>
    </row>
    <row r="1962" spans="59:74" x14ac:dyDescent="0.25">
      <c r="BG1962" s="84">
        <v>1850</v>
      </c>
      <c r="BH1962" s="269" t="s">
        <v>17</v>
      </c>
      <c r="BI1962" s="268" t="s">
        <v>6996</v>
      </c>
      <c r="BJ1962" s="257" t="s">
        <v>1</v>
      </c>
      <c r="BK1962" s="269" t="s">
        <v>34</v>
      </c>
      <c r="BL1962" s="269" t="s">
        <v>130</v>
      </c>
      <c r="BM1962" s="270" t="s">
        <v>7744</v>
      </c>
      <c r="BN1962" s="269" t="s">
        <v>7745</v>
      </c>
      <c r="BO1962" s="269" t="s">
        <v>7746</v>
      </c>
      <c r="BP1962" s="269" t="s">
        <v>980</v>
      </c>
      <c r="BQ1962" s="269" t="s">
        <v>699</v>
      </c>
      <c r="BR1962" s="269" t="s">
        <v>981</v>
      </c>
      <c r="BS1962" s="269" t="s">
        <v>982</v>
      </c>
      <c r="BT1962" s="269" t="s">
        <v>980</v>
      </c>
      <c r="BU1962" s="269" t="s">
        <v>1764</v>
      </c>
      <c r="BV1962" s="269" t="s">
        <v>1765</v>
      </c>
    </row>
    <row r="1963" spans="59:74" x14ac:dyDescent="0.25">
      <c r="BG1963" s="84">
        <v>1851</v>
      </c>
      <c r="BH1963" s="269" t="s">
        <v>17</v>
      </c>
      <c r="BI1963" s="268" t="s">
        <v>6996</v>
      </c>
      <c r="BJ1963" s="257" t="s">
        <v>4</v>
      </c>
      <c r="BK1963" s="269" t="s">
        <v>34</v>
      </c>
      <c r="BL1963" s="269" t="s">
        <v>130</v>
      </c>
      <c r="BM1963" s="270" t="s">
        <v>7747</v>
      </c>
      <c r="BN1963" s="269" t="s">
        <v>7748</v>
      </c>
      <c r="BO1963" s="269" t="s">
        <v>7749</v>
      </c>
      <c r="BP1963" s="269" t="s">
        <v>980</v>
      </c>
      <c r="BQ1963" s="269" t="s">
        <v>699</v>
      </c>
      <c r="BR1963" s="269" t="s">
        <v>981</v>
      </c>
      <c r="BS1963" s="269" t="s">
        <v>982</v>
      </c>
      <c r="BT1963" s="269" t="s">
        <v>980</v>
      </c>
      <c r="BU1963" s="269" t="s">
        <v>1764</v>
      </c>
      <c r="BV1963" s="269" t="s">
        <v>1765</v>
      </c>
    </row>
    <row r="1964" spans="59:74" x14ac:dyDescent="0.25">
      <c r="BG1964" s="84">
        <v>1852</v>
      </c>
      <c r="BH1964" s="269" t="s">
        <v>17</v>
      </c>
      <c r="BI1964" s="268" t="s">
        <v>6996</v>
      </c>
      <c r="BJ1964" s="257" t="s">
        <v>4</v>
      </c>
      <c r="BK1964" s="269" t="s">
        <v>34</v>
      </c>
      <c r="BL1964" s="269" t="s">
        <v>130</v>
      </c>
      <c r="BM1964" s="270" t="s">
        <v>7750</v>
      </c>
      <c r="BN1964" s="269" t="s">
        <v>7751</v>
      </c>
      <c r="BO1964" s="269" t="s">
        <v>7752</v>
      </c>
      <c r="BP1964" s="269" t="s">
        <v>980</v>
      </c>
      <c r="BQ1964" s="269" t="s">
        <v>699</v>
      </c>
      <c r="BR1964" s="269" t="s">
        <v>981</v>
      </c>
      <c r="BS1964" s="269" t="s">
        <v>982</v>
      </c>
      <c r="BT1964" s="269" t="s">
        <v>980</v>
      </c>
      <c r="BU1964" s="269" t="s">
        <v>1764</v>
      </c>
      <c r="BV1964" s="269" t="s">
        <v>1765</v>
      </c>
    </row>
    <row r="1965" spans="59:74" x14ac:dyDescent="0.25">
      <c r="BG1965" s="84">
        <v>1853</v>
      </c>
      <c r="BH1965" s="269" t="s">
        <v>17</v>
      </c>
      <c r="BI1965" s="268" t="s">
        <v>6996</v>
      </c>
      <c r="BJ1965" s="257" t="s">
        <v>4</v>
      </c>
      <c r="BK1965" s="269" t="s">
        <v>34</v>
      </c>
      <c r="BL1965" s="269" t="s">
        <v>130</v>
      </c>
      <c r="BM1965" s="270" t="s">
        <v>7753</v>
      </c>
      <c r="BN1965" s="269" t="s">
        <v>7754</v>
      </c>
      <c r="BO1965" s="269" t="s">
        <v>7755</v>
      </c>
      <c r="BP1965" s="269" t="s">
        <v>980</v>
      </c>
      <c r="BQ1965" s="269" t="s">
        <v>699</v>
      </c>
      <c r="BR1965" s="269" t="s">
        <v>981</v>
      </c>
      <c r="BS1965" s="269" t="s">
        <v>982</v>
      </c>
      <c r="BT1965" s="269" t="s">
        <v>980</v>
      </c>
      <c r="BU1965" s="269" t="s">
        <v>1764</v>
      </c>
      <c r="BV1965" s="269" t="s">
        <v>1765</v>
      </c>
    </row>
    <row r="1966" spans="59:74" x14ac:dyDescent="0.25">
      <c r="BG1966" s="84">
        <v>1854</v>
      </c>
      <c r="BH1966" s="269" t="s">
        <v>17</v>
      </c>
      <c r="BI1966" s="268" t="s">
        <v>6996</v>
      </c>
      <c r="BJ1966" s="257" t="s">
        <v>4</v>
      </c>
      <c r="BK1966" s="269" t="s">
        <v>34</v>
      </c>
      <c r="BL1966" s="269" t="s">
        <v>130</v>
      </c>
      <c r="BM1966" s="270" t="s">
        <v>7756</v>
      </c>
      <c r="BN1966" s="269" t="s">
        <v>7757</v>
      </c>
      <c r="BO1966" s="269" t="s">
        <v>7758</v>
      </c>
      <c r="BP1966" s="269" t="s">
        <v>980</v>
      </c>
      <c r="BQ1966" s="269" t="s">
        <v>699</v>
      </c>
      <c r="BR1966" s="269" t="s">
        <v>981</v>
      </c>
      <c r="BS1966" s="269" t="s">
        <v>982</v>
      </c>
      <c r="BT1966" s="269" t="s">
        <v>980</v>
      </c>
      <c r="BU1966" s="269" t="s">
        <v>1764</v>
      </c>
      <c r="BV1966" s="269" t="s">
        <v>1765</v>
      </c>
    </row>
    <row r="1967" spans="59:74" x14ac:dyDescent="0.25">
      <c r="BG1967" s="84">
        <v>1855</v>
      </c>
      <c r="BH1967" s="269" t="s">
        <v>17</v>
      </c>
      <c r="BI1967" s="268" t="s">
        <v>6996</v>
      </c>
      <c r="BJ1967" s="257" t="s">
        <v>4</v>
      </c>
      <c r="BK1967" s="269" t="s">
        <v>34</v>
      </c>
      <c r="BL1967" s="269" t="s">
        <v>130</v>
      </c>
      <c r="BM1967" s="270" t="s">
        <v>7759</v>
      </c>
      <c r="BN1967" s="269" t="s">
        <v>7760</v>
      </c>
      <c r="BO1967" s="269" t="s">
        <v>7761</v>
      </c>
      <c r="BP1967" s="269" t="s">
        <v>980</v>
      </c>
      <c r="BQ1967" s="269" t="s">
        <v>699</v>
      </c>
      <c r="BR1967" s="269" t="s">
        <v>981</v>
      </c>
      <c r="BS1967" s="269" t="s">
        <v>982</v>
      </c>
      <c r="BT1967" s="269" t="s">
        <v>980</v>
      </c>
      <c r="BU1967" s="269" t="s">
        <v>1764</v>
      </c>
      <c r="BV1967" s="269" t="s">
        <v>1765</v>
      </c>
    </row>
    <row r="1968" spans="59:74" x14ac:dyDescent="0.25">
      <c r="BG1968" s="84">
        <v>1856</v>
      </c>
      <c r="BH1968" s="269" t="s">
        <v>17</v>
      </c>
      <c r="BI1968" s="268" t="s">
        <v>6996</v>
      </c>
      <c r="BJ1968" s="257" t="s">
        <v>4</v>
      </c>
      <c r="BK1968" s="269" t="s">
        <v>34</v>
      </c>
      <c r="BL1968" s="269" t="s">
        <v>130</v>
      </c>
      <c r="BM1968" s="270" t="s">
        <v>7762</v>
      </c>
      <c r="BN1968" s="269" t="s">
        <v>7763</v>
      </c>
      <c r="BO1968" s="269" t="s">
        <v>7764</v>
      </c>
      <c r="BP1968" s="269" t="s">
        <v>980</v>
      </c>
      <c r="BQ1968" s="269" t="s">
        <v>699</v>
      </c>
      <c r="BR1968" s="269" t="s">
        <v>981</v>
      </c>
      <c r="BS1968" s="269" t="s">
        <v>982</v>
      </c>
      <c r="BT1968" s="269" t="s">
        <v>980</v>
      </c>
      <c r="BU1968" s="269" t="s">
        <v>1764</v>
      </c>
      <c r="BV1968" s="269" t="s">
        <v>1765</v>
      </c>
    </row>
    <row r="1969" spans="59:74" x14ac:dyDescent="0.25">
      <c r="BG1969" s="84">
        <v>1857</v>
      </c>
      <c r="BH1969" s="269" t="s">
        <v>17</v>
      </c>
      <c r="BI1969" s="268" t="s">
        <v>6996</v>
      </c>
      <c r="BJ1969" s="257" t="s">
        <v>4</v>
      </c>
      <c r="BK1969" s="269" t="s">
        <v>34</v>
      </c>
      <c r="BL1969" s="269" t="s">
        <v>130</v>
      </c>
      <c r="BM1969" s="270" t="s">
        <v>7765</v>
      </c>
      <c r="BN1969" s="269" t="s">
        <v>7766</v>
      </c>
      <c r="BO1969" s="269" t="s">
        <v>7767</v>
      </c>
      <c r="BP1969" s="269" t="s">
        <v>980</v>
      </c>
      <c r="BQ1969" s="269" t="s">
        <v>699</v>
      </c>
      <c r="BR1969" s="269" t="s">
        <v>981</v>
      </c>
      <c r="BS1969" s="269" t="s">
        <v>982</v>
      </c>
      <c r="BT1969" s="269" t="s">
        <v>980</v>
      </c>
      <c r="BU1969" s="269" t="s">
        <v>1764</v>
      </c>
      <c r="BV1969" s="269" t="s">
        <v>1765</v>
      </c>
    </row>
    <row r="1970" spans="59:74" x14ac:dyDescent="0.25">
      <c r="BG1970" s="84">
        <v>1858</v>
      </c>
      <c r="BH1970" s="269" t="s">
        <v>17</v>
      </c>
      <c r="BI1970" s="268" t="s">
        <v>6996</v>
      </c>
      <c r="BJ1970" s="257" t="s">
        <v>4</v>
      </c>
      <c r="BK1970" s="269" t="s">
        <v>34</v>
      </c>
      <c r="BL1970" s="269" t="s">
        <v>130</v>
      </c>
      <c r="BM1970" s="270" t="s">
        <v>7768</v>
      </c>
      <c r="BN1970" s="269" t="s">
        <v>7769</v>
      </c>
      <c r="BO1970" s="269" t="s">
        <v>7770</v>
      </c>
      <c r="BP1970" s="269" t="s">
        <v>980</v>
      </c>
      <c r="BQ1970" s="269" t="s">
        <v>699</v>
      </c>
      <c r="BR1970" s="269" t="s">
        <v>981</v>
      </c>
      <c r="BS1970" s="269" t="s">
        <v>982</v>
      </c>
      <c r="BT1970" s="269" t="s">
        <v>980</v>
      </c>
      <c r="BU1970" s="269" t="s">
        <v>1764</v>
      </c>
      <c r="BV1970" s="269" t="s">
        <v>1765</v>
      </c>
    </row>
    <row r="1971" spans="59:74" x14ac:dyDescent="0.25">
      <c r="BG1971" s="84">
        <v>1859</v>
      </c>
      <c r="BH1971" s="269" t="s">
        <v>17</v>
      </c>
      <c r="BI1971" s="268" t="s">
        <v>6996</v>
      </c>
      <c r="BJ1971" s="257" t="s">
        <v>4</v>
      </c>
      <c r="BK1971" s="269" t="s">
        <v>34</v>
      </c>
      <c r="BL1971" s="269" t="s">
        <v>130</v>
      </c>
      <c r="BM1971" s="270" t="s">
        <v>7771</v>
      </c>
      <c r="BN1971" s="269" t="s">
        <v>7772</v>
      </c>
      <c r="BO1971" s="269" t="s">
        <v>7773</v>
      </c>
      <c r="BP1971" s="269" t="s">
        <v>980</v>
      </c>
      <c r="BQ1971" s="269" t="s">
        <v>699</v>
      </c>
      <c r="BR1971" s="269" t="s">
        <v>981</v>
      </c>
      <c r="BS1971" s="269" t="s">
        <v>982</v>
      </c>
      <c r="BT1971" s="269" t="s">
        <v>980</v>
      </c>
      <c r="BU1971" s="269" t="s">
        <v>1764</v>
      </c>
      <c r="BV1971" s="269" t="s">
        <v>1765</v>
      </c>
    </row>
    <row r="1972" spans="59:74" x14ac:dyDescent="0.25">
      <c r="BG1972" s="84">
        <v>1860</v>
      </c>
      <c r="BH1972" s="269" t="s">
        <v>17</v>
      </c>
      <c r="BI1972" s="268" t="s">
        <v>6996</v>
      </c>
      <c r="BJ1972" s="257" t="s">
        <v>4</v>
      </c>
      <c r="BK1972" s="269" t="s">
        <v>34</v>
      </c>
      <c r="BL1972" s="269" t="s">
        <v>130</v>
      </c>
      <c r="BM1972" s="270" t="s">
        <v>7774</v>
      </c>
      <c r="BN1972" s="269" t="s">
        <v>7775</v>
      </c>
      <c r="BO1972" s="269" t="s">
        <v>7776</v>
      </c>
      <c r="BP1972" s="269" t="s">
        <v>980</v>
      </c>
      <c r="BQ1972" s="269" t="s">
        <v>699</v>
      </c>
      <c r="BR1972" s="269" t="s">
        <v>981</v>
      </c>
      <c r="BS1972" s="269" t="s">
        <v>982</v>
      </c>
      <c r="BT1972" s="269" t="s">
        <v>980</v>
      </c>
      <c r="BU1972" s="269" t="s">
        <v>1764</v>
      </c>
      <c r="BV1972" s="269" t="s">
        <v>1765</v>
      </c>
    </row>
    <row r="1973" spans="59:74" x14ac:dyDescent="0.25">
      <c r="BG1973" s="84">
        <v>1861</v>
      </c>
      <c r="BH1973" s="269" t="s">
        <v>17</v>
      </c>
      <c r="BI1973" s="268" t="s">
        <v>6996</v>
      </c>
      <c r="BJ1973" s="257" t="s">
        <v>1</v>
      </c>
      <c r="BK1973" s="269" t="s">
        <v>33</v>
      </c>
      <c r="BL1973" s="269" t="s">
        <v>155</v>
      </c>
      <c r="BM1973" s="270" t="s">
        <v>7777</v>
      </c>
      <c r="BN1973" s="269" t="s">
        <v>7778</v>
      </c>
      <c r="BO1973" s="269" t="s">
        <v>7779</v>
      </c>
      <c r="BP1973" s="269" t="s">
        <v>983</v>
      </c>
      <c r="BQ1973" s="269" t="s">
        <v>704</v>
      </c>
      <c r="BR1973" s="269" t="s">
        <v>984</v>
      </c>
      <c r="BS1973" s="269" t="s">
        <v>985</v>
      </c>
      <c r="BT1973" s="269" t="s">
        <v>983</v>
      </c>
      <c r="BU1973" s="269" t="s">
        <v>1766</v>
      </c>
      <c r="BV1973" s="269" t="s">
        <v>1767</v>
      </c>
    </row>
    <row r="1974" spans="59:74" x14ac:dyDescent="0.25">
      <c r="BG1974" s="84">
        <v>1862</v>
      </c>
      <c r="BH1974" s="269" t="s">
        <v>17</v>
      </c>
      <c r="BI1974" s="268" t="s">
        <v>6996</v>
      </c>
      <c r="BJ1974" s="257" t="s">
        <v>1</v>
      </c>
      <c r="BK1974" s="269" t="s">
        <v>33</v>
      </c>
      <c r="BL1974" s="269" t="s">
        <v>155</v>
      </c>
      <c r="BM1974" s="270" t="s">
        <v>7780</v>
      </c>
      <c r="BN1974" s="269" t="s">
        <v>7781</v>
      </c>
      <c r="BO1974" s="269" t="s">
        <v>7782</v>
      </c>
      <c r="BP1974" s="269" t="s">
        <v>983</v>
      </c>
      <c r="BQ1974" s="269" t="s">
        <v>704</v>
      </c>
      <c r="BR1974" s="269" t="s">
        <v>984</v>
      </c>
      <c r="BS1974" s="269" t="s">
        <v>985</v>
      </c>
      <c r="BT1974" s="269" t="s">
        <v>983</v>
      </c>
      <c r="BU1974" s="269" t="s">
        <v>1766</v>
      </c>
      <c r="BV1974" s="269" t="s">
        <v>1767</v>
      </c>
    </row>
    <row r="1975" spans="59:74" x14ac:dyDescent="0.25">
      <c r="BG1975" s="84">
        <v>1863</v>
      </c>
      <c r="BH1975" s="269" t="s">
        <v>17</v>
      </c>
      <c r="BI1975" s="268" t="s">
        <v>6996</v>
      </c>
      <c r="BJ1975" s="257" t="s">
        <v>1</v>
      </c>
      <c r="BK1975" s="269" t="s">
        <v>33</v>
      </c>
      <c r="BL1975" s="269" t="s">
        <v>155</v>
      </c>
      <c r="BM1975" s="270" t="s">
        <v>7783</v>
      </c>
      <c r="BN1975" s="269" t="s">
        <v>7784</v>
      </c>
      <c r="BO1975" s="269" t="s">
        <v>7785</v>
      </c>
      <c r="BP1975" s="269" t="s">
        <v>983</v>
      </c>
      <c r="BQ1975" s="269" t="s">
        <v>704</v>
      </c>
      <c r="BR1975" s="269" t="s">
        <v>984</v>
      </c>
      <c r="BS1975" s="269" t="s">
        <v>985</v>
      </c>
      <c r="BT1975" s="269" t="s">
        <v>983</v>
      </c>
      <c r="BU1975" s="269" t="s">
        <v>1766</v>
      </c>
      <c r="BV1975" s="269" t="s">
        <v>1767</v>
      </c>
    </row>
    <row r="1976" spans="59:74" x14ac:dyDescent="0.25">
      <c r="BG1976" s="84">
        <v>1864</v>
      </c>
      <c r="BH1976" s="269" t="s">
        <v>17</v>
      </c>
      <c r="BI1976" s="268" t="s">
        <v>6996</v>
      </c>
      <c r="BJ1976" s="257" t="s">
        <v>1</v>
      </c>
      <c r="BK1976" s="269" t="s">
        <v>33</v>
      </c>
      <c r="BL1976" s="269" t="s">
        <v>155</v>
      </c>
      <c r="BM1976" s="270" t="s">
        <v>7786</v>
      </c>
      <c r="BN1976" s="269" t="s">
        <v>7787</v>
      </c>
      <c r="BO1976" s="269" t="s">
        <v>7788</v>
      </c>
      <c r="BP1976" s="269" t="s">
        <v>983</v>
      </c>
      <c r="BQ1976" s="269" t="s">
        <v>704</v>
      </c>
      <c r="BR1976" s="269" t="s">
        <v>984</v>
      </c>
      <c r="BS1976" s="269" t="s">
        <v>985</v>
      </c>
      <c r="BT1976" s="269" t="s">
        <v>983</v>
      </c>
      <c r="BU1976" s="269" t="s">
        <v>1766</v>
      </c>
      <c r="BV1976" s="269" t="s">
        <v>1767</v>
      </c>
    </row>
    <row r="1977" spans="59:74" x14ac:dyDescent="0.25">
      <c r="BG1977" s="84">
        <v>1865</v>
      </c>
      <c r="BH1977" s="269" t="s">
        <v>17</v>
      </c>
      <c r="BI1977" s="268" t="s">
        <v>6996</v>
      </c>
      <c r="BJ1977" s="257" t="s">
        <v>1</v>
      </c>
      <c r="BK1977" s="269" t="s">
        <v>33</v>
      </c>
      <c r="BL1977" s="269" t="s">
        <v>155</v>
      </c>
      <c r="BM1977" s="270" t="s">
        <v>7789</v>
      </c>
      <c r="BN1977" s="269" t="s">
        <v>7790</v>
      </c>
      <c r="BO1977" s="269" t="s">
        <v>7791</v>
      </c>
      <c r="BP1977" s="269" t="s">
        <v>983</v>
      </c>
      <c r="BQ1977" s="269" t="s">
        <v>704</v>
      </c>
      <c r="BR1977" s="269" t="s">
        <v>984</v>
      </c>
      <c r="BS1977" s="269" t="s">
        <v>985</v>
      </c>
      <c r="BT1977" s="269" t="s">
        <v>983</v>
      </c>
      <c r="BU1977" s="269" t="s">
        <v>1766</v>
      </c>
      <c r="BV1977" s="269" t="s">
        <v>1767</v>
      </c>
    </row>
    <row r="1978" spans="59:74" x14ac:dyDescent="0.25">
      <c r="BG1978" s="84">
        <v>1866</v>
      </c>
      <c r="BH1978" s="269" t="s">
        <v>17</v>
      </c>
      <c r="BI1978" s="268" t="s">
        <v>6996</v>
      </c>
      <c r="BJ1978" s="257" t="s">
        <v>1</v>
      </c>
      <c r="BK1978" s="269" t="s">
        <v>33</v>
      </c>
      <c r="BL1978" s="269" t="s">
        <v>155</v>
      </c>
      <c r="BM1978" s="270" t="s">
        <v>7792</v>
      </c>
      <c r="BN1978" s="269" t="s">
        <v>7793</v>
      </c>
      <c r="BO1978" s="269" t="s">
        <v>7794</v>
      </c>
      <c r="BP1978" s="269" t="s">
        <v>983</v>
      </c>
      <c r="BQ1978" s="269" t="s">
        <v>704</v>
      </c>
      <c r="BR1978" s="269" t="s">
        <v>984</v>
      </c>
      <c r="BS1978" s="269" t="s">
        <v>985</v>
      </c>
      <c r="BT1978" s="269" t="s">
        <v>983</v>
      </c>
      <c r="BU1978" s="269" t="s">
        <v>1766</v>
      </c>
      <c r="BV1978" s="269" t="s">
        <v>1767</v>
      </c>
    </row>
    <row r="1979" spans="59:74" x14ac:dyDescent="0.25">
      <c r="BG1979" s="84">
        <v>1867</v>
      </c>
      <c r="BH1979" s="269" t="s">
        <v>17</v>
      </c>
      <c r="BI1979" s="268" t="s">
        <v>6996</v>
      </c>
      <c r="BJ1979" s="257" t="s">
        <v>1</v>
      </c>
      <c r="BK1979" s="269" t="s">
        <v>33</v>
      </c>
      <c r="BL1979" s="269" t="s">
        <v>155</v>
      </c>
      <c r="BM1979" s="270" t="s">
        <v>7795</v>
      </c>
      <c r="BN1979" s="269" t="s">
        <v>7796</v>
      </c>
      <c r="BO1979" s="269" t="s">
        <v>7797</v>
      </c>
      <c r="BP1979" s="269" t="s">
        <v>983</v>
      </c>
      <c r="BQ1979" s="269" t="s">
        <v>704</v>
      </c>
      <c r="BR1979" s="269" t="s">
        <v>984</v>
      </c>
      <c r="BS1979" s="269" t="s">
        <v>985</v>
      </c>
      <c r="BT1979" s="269" t="s">
        <v>983</v>
      </c>
      <c r="BU1979" s="269" t="s">
        <v>1766</v>
      </c>
      <c r="BV1979" s="269" t="s">
        <v>1767</v>
      </c>
    </row>
    <row r="1980" spans="59:74" x14ac:dyDescent="0.25">
      <c r="BG1980" s="84">
        <v>1868</v>
      </c>
      <c r="BH1980" s="269" t="s">
        <v>17</v>
      </c>
      <c r="BI1980" s="268" t="s">
        <v>6996</v>
      </c>
      <c r="BJ1980" s="257" t="s">
        <v>1</v>
      </c>
      <c r="BK1980" s="269" t="s">
        <v>33</v>
      </c>
      <c r="BL1980" s="269" t="s">
        <v>155</v>
      </c>
      <c r="BM1980" s="270" t="s">
        <v>7798</v>
      </c>
      <c r="BN1980" s="269" t="s">
        <v>7799</v>
      </c>
      <c r="BO1980" s="269" t="s">
        <v>7800</v>
      </c>
      <c r="BP1980" s="269" t="s">
        <v>983</v>
      </c>
      <c r="BQ1980" s="269" t="s">
        <v>704</v>
      </c>
      <c r="BR1980" s="269" t="s">
        <v>984</v>
      </c>
      <c r="BS1980" s="269" t="s">
        <v>985</v>
      </c>
      <c r="BT1980" s="269" t="s">
        <v>983</v>
      </c>
      <c r="BU1980" s="269" t="s">
        <v>1766</v>
      </c>
      <c r="BV1980" s="269" t="s">
        <v>1767</v>
      </c>
    </row>
    <row r="1981" spans="59:74" x14ac:dyDescent="0.25">
      <c r="BG1981" s="84">
        <v>1869</v>
      </c>
      <c r="BH1981" s="269" t="s">
        <v>17</v>
      </c>
      <c r="BI1981" s="268" t="s">
        <v>6996</v>
      </c>
      <c r="BJ1981" s="257" t="s">
        <v>1</v>
      </c>
      <c r="BK1981" s="269" t="s">
        <v>33</v>
      </c>
      <c r="BL1981" s="269" t="s">
        <v>155</v>
      </c>
      <c r="BM1981" s="270" t="s">
        <v>7801</v>
      </c>
      <c r="BN1981" s="269" t="s">
        <v>7802</v>
      </c>
      <c r="BO1981" s="269" t="s">
        <v>7803</v>
      </c>
      <c r="BP1981" s="269" t="s">
        <v>983</v>
      </c>
      <c r="BQ1981" s="269" t="s">
        <v>704</v>
      </c>
      <c r="BR1981" s="269" t="s">
        <v>984</v>
      </c>
      <c r="BS1981" s="269" t="s">
        <v>985</v>
      </c>
      <c r="BT1981" s="269" t="s">
        <v>983</v>
      </c>
      <c r="BU1981" s="269" t="s">
        <v>1766</v>
      </c>
      <c r="BV1981" s="269" t="s">
        <v>1767</v>
      </c>
    </row>
    <row r="1982" spans="59:74" x14ac:dyDescent="0.25">
      <c r="BG1982" s="84">
        <v>1870</v>
      </c>
      <c r="BH1982" s="269" t="s">
        <v>17</v>
      </c>
      <c r="BI1982" s="268" t="s">
        <v>6996</v>
      </c>
      <c r="BJ1982" s="257" t="s">
        <v>1</v>
      </c>
      <c r="BK1982" s="269" t="s">
        <v>33</v>
      </c>
      <c r="BL1982" s="269" t="s">
        <v>155</v>
      </c>
      <c r="BM1982" s="270" t="s">
        <v>7804</v>
      </c>
      <c r="BN1982" s="269" t="s">
        <v>7805</v>
      </c>
      <c r="BO1982" s="269" t="s">
        <v>7806</v>
      </c>
      <c r="BP1982" s="269" t="s">
        <v>983</v>
      </c>
      <c r="BQ1982" s="269" t="s">
        <v>704</v>
      </c>
      <c r="BR1982" s="269" t="s">
        <v>984</v>
      </c>
      <c r="BS1982" s="269" t="s">
        <v>985</v>
      </c>
      <c r="BT1982" s="269" t="s">
        <v>983</v>
      </c>
      <c r="BU1982" s="269" t="s">
        <v>1766</v>
      </c>
      <c r="BV1982" s="269" t="s">
        <v>1767</v>
      </c>
    </row>
    <row r="1983" spans="59:74" x14ac:dyDescent="0.25">
      <c r="BG1983" s="84">
        <v>1871</v>
      </c>
      <c r="BH1983" s="269" t="s">
        <v>17</v>
      </c>
      <c r="BI1983" s="268" t="s">
        <v>6996</v>
      </c>
      <c r="BJ1983" s="257" t="s">
        <v>4</v>
      </c>
      <c r="BK1983" s="269" t="s">
        <v>33</v>
      </c>
      <c r="BL1983" s="269" t="s">
        <v>155</v>
      </c>
      <c r="BM1983" s="270" t="s">
        <v>7807</v>
      </c>
      <c r="BN1983" s="269" t="s">
        <v>7808</v>
      </c>
      <c r="BO1983" s="269" t="s">
        <v>7809</v>
      </c>
      <c r="BP1983" s="269" t="s">
        <v>983</v>
      </c>
      <c r="BQ1983" s="269" t="s">
        <v>704</v>
      </c>
      <c r="BR1983" s="269" t="s">
        <v>984</v>
      </c>
      <c r="BS1983" s="269" t="s">
        <v>985</v>
      </c>
      <c r="BT1983" s="269" t="s">
        <v>983</v>
      </c>
      <c r="BU1983" s="269" t="s">
        <v>1766</v>
      </c>
      <c r="BV1983" s="269" t="s">
        <v>1767</v>
      </c>
    </row>
    <row r="1984" spans="59:74" x14ac:dyDescent="0.25">
      <c r="BG1984" s="84">
        <v>1872</v>
      </c>
      <c r="BH1984" s="269" t="s">
        <v>17</v>
      </c>
      <c r="BI1984" s="268" t="s">
        <v>6996</v>
      </c>
      <c r="BJ1984" s="257" t="s">
        <v>4</v>
      </c>
      <c r="BK1984" s="269" t="s">
        <v>33</v>
      </c>
      <c r="BL1984" s="269" t="s">
        <v>155</v>
      </c>
      <c r="BM1984" s="270" t="s">
        <v>7810</v>
      </c>
      <c r="BN1984" s="269" t="s">
        <v>7811</v>
      </c>
      <c r="BO1984" s="269" t="s">
        <v>7812</v>
      </c>
      <c r="BP1984" s="269" t="s">
        <v>983</v>
      </c>
      <c r="BQ1984" s="269" t="s">
        <v>704</v>
      </c>
      <c r="BR1984" s="269" t="s">
        <v>984</v>
      </c>
      <c r="BS1984" s="269" t="s">
        <v>985</v>
      </c>
      <c r="BT1984" s="269" t="s">
        <v>983</v>
      </c>
      <c r="BU1984" s="269" t="s">
        <v>1766</v>
      </c>
      <c r="BV1984" s="269" t="s">
        <v>1767</v>
      </c>
    </row>
    <row r="1985" spans="59:74" x14ac:dyDescent="0.25">
      <c r="BG1985" s="84">
        <v>1873</v>
      </c>
      <c r="BH1985" s="269" t="s">
        <v>17</v>
      </c>
      <c r="BI1985" s="268" t="s">
        <v>6996</v>
      </c>
      <c r="BJ1985" s="257" t="s">
        <v>4</v>
      </c>
      <c r="BK1985" s="269" t="s">
        <v>33</v>
      </c>
      <c r="BL1985" s="269" t="s">
        <v>155</v>
      </c>
      <c r="BM1985" s="270" t="s">
        <v>7813</v>
      </c>
      <c r="BN1985" s="269" t="s">
        <v>7814</v>
      </c>
      <c r="BO1985" s="269" t="s">
        <v>7815</v>
      </c>
      <c r="BP1985" s="269" t="s">
        <v>983</v>
      </c>
      <c r="BQ1985" s="269" t="s">
        <v>704</v>
      </c>
      <c r="BR1985" s="269" t="s">
        <v>984</v>
      </c>
      <c r="BS1985" s="269" t="s">
        <v>985</v>
      </c>
      <c r="BT1985" s="269" t="s">
        <v>983</v>
      </c>
      <c r="BU1985" s="269" t="s">
        <v>1766</v>
      </c>
      <c r="BV1985" s="269" t="s">
        <v>1767</v>
      </c>
    </row>
    <row r="1986" spans="59:74" x14ac:dyDescent="0.25">
      <c r="BG1986" s="84">
        <v>1874</v>
      </c>
      <c r="BH1986" s="269" t="s">
        <v>17</v>
      </c>
      <c r="BI1986" s="268" t="s">
        <v>6996</v>
      </c>
      <c r="BJ1986" s="257" t="s">
        <v>4</v>
      </c>
      <c r="BK1986" s="269" t="s">
        <v>33</v>
      </c>
      <c r="BL1986" s="269" t="s">
        <v>155</v>
      </c>
      <c r="BM1986" s="270" t="s">
        <v>7816</v>
      </c>
      <c r="BN1986" s="269" t="s">
        <v>7817</v>
      </c>
      <c r="BO1986" s="269" t="s">
        <v>7818</v>
      </c>
      <c r="BP1986" s="269" t="s">
        <v>983</v>
      </c>
      <c r="BQ1986" s="269" t="s">
        <v>704</v>
      </c>
      <c r="BR1986" s="269" t="s">
        <v>984</v>
      </c>
      <c r="BS1986" s="269" t="s">
        <v>985</v>
      </c>
      <c r="BT1986" s="269" t="s">
        <v>983</v>
      </c>
      <c r="BU1986" s="269" t="s">
        <v>1766</v>
      </c>
      <c r="BV1986" s="269" t="s">
        <v>1767</v>
      </c>
    </row>
    <row r="1987" spans="59:74" x14ac:dyDescent="0.25">
      <c r="BG1987" s="84">
        <v>1875</v>
      </c>
      <c r="BH1987" s="269" t="s">
        <v>17</v>
      </c>
      <c r="BI1987" s="268" t="s">
        <v>6996</v>
      </c>
      <c r="BJ1987" s="257" t="s">
        <v>4</v>
      </c>
      <c r="BK1987" s="269" t="s">
        <v>33</v>
      </c>
      <c r="BL1987" s="269" t="s">
        <v>155</v>
      </c>
      <c r="BM1987" s="270" t="s">
        <v>7819</v>
      </c>
      <c r="BN1987" s="269" t="s">
        <v>7820</v>
      </c>
      <c r="BO1987" s="269" t="s">
        <v>7821</v>
      </c>
      <c r="BP1987" s="269" t="s">
        <v>983</v>
      </c>
      <c r="BQ1987" s="269" t="s">
        <v>704</v>
      </c>
      <c r="BR1987" s="269" t="s">
        <v>984</v>
      </c>
      <c r="BS1987" s="269" t="s">
        <v>985</v>
      </c>
      <c r="BT1987" s="269" t="s">
        <v>983</v>
      </c>
      <c r="BU1987" s="269" t="s">
        <v>1766</v>
      </c>
      <c r="BV1987" s="269" t="s">
        <v>1767</v>
      </c>
    </row>
    <row r="1988" spans="59:74" x14ac:dyDescent="0.25">
      <c r="BG1988" s="84">
        <v>1876</v>
      </c>
      <c r="BH1988" s="269" t="s">
        <v>17</v>
      </c>
      <c r="BI1988" s="268" t="s">
        <v>6996</v>
      </c>
      <c r="BJ1988" s="257" t="s">
        <v>4</v>
      </c>
      <c r="BK1988" s="269" t="s">
        <v>33</v>
      </c>
      <c r="BL1988" s="269" t="s">
        <v>155</v>
      </c>
      <c r="BM1988" s="270" t="s">
        <v>7822</v>
      </c>
      <c r="BN1988" s="269" t="s">
        <v>7823</v>
      </c>
      <c r="BO1988" s="269" t="s">
        <v>7824</v>
      </c>
      <c r="BP1988" s="269" t="s">
        <v>983</v>
      </c>
      <c r="BQ1988" s="269" t="s">
        <v>704</v>
      </c>
      <c r="BR1988" s="269" t="s">
        <v>984</v>
      </c>
      <c r="BS1988" s="269" t="s">
        <v>985</v>
      </c>
      <c r="BT1988" s="269" t="s">
        <v>983</v>
      </c>
      <c r="BU1988" s="269" t="s">
        <v>1766</v>
      </c>
      <c r="BV1988" s="269" t="s">
        <v>1767</v>
      </c>
    </row>
    <row r="1989" spans="59:74" x14ac:dyDescent="0.25">
      <c r="BG1989" s="84">
        <v>1877</v>
      </c>
      <c r="BH1989" s="269" t="s">
        <v>17</v>
      </c>
      <c r="BI1989" s="268" t="s">
        <v>6996</v>
      </c>
      <c r="BJ1989" s="257" t="s">
        <v>4</v>
      </c>
      <c r="BK1989" s="269" t="s">
        <v>33</v>
      </c>
      <c r="BL1989" s="269" t="s">
        <v>155</v>
      </c>
      <c r="BM1989" s="270" t="s">
        <v>7825</v>
      </c>
      <c r="BN1989" s="269" t="s">
        <v>7826</v>
      </c>
      <c r="BO1989" s="269" t="s">
        <v>7827</v>
      </c>
      <c r="BP1989" s="269" t="s">
        <v>983</v>
      </c>
      <c r="BQ1989" s="269" t="s">
        <v>704</v>
      </c>
      <c r="BR1989" s="269" t="s">
        <v>984</v>
      </c>
      <c r="BS1989" s="269" t="s">
        <v>985</v>
      </c>
      <c r="BT1989" s="269" t="s">
        <v>983</v>
      </c>
      <c r="BU1989" s="269" t="s">
        <v>1766</v>
      </c>
      <c r="BV1989" s="269" t="s">
        <v>1767</v>
      </c>
    </row>
    <row r="1990" spans="59:74" x14ac:dyDescent="0.25">
      <c r="BG1990" s="84">
        <v>1878</v>
      </c>
      <c r="BH1990" s="269" t="s">
        <v>17</v>
      </c>
      <c r="BI1990" s="268" t="s">
        <v>6996</v>
      </c>
      <c r="BJ1990" s="257" t="s">
        <v>4</v>
      </c>
      <c r="BK1990" s="269" t="s">
        <v>33</v>
      </c>
      <c r="BL1990" s="269" t="s">
        <v>155</v>
      </c>
      <c r="BM1990" s="270" t="s">
        <v>7828</v>
      </c>
      <c r="BN1990" s="269" t="s">
        <v>7829</v>
      </c>
      <c r="BO1990" s="269" t="s">
        <v>7830</v>
      </c>
      <c r="BP1990" s="269" t="s">
        <v>983</v>
      </c>
      <c r="BQ1990" s="269" t="s">
        <v>704</v>
      </c>
      <c r="BR1990" s="269" t="s">
        <v>984</v>
      </c>
      <c r="BS1990" s="269" t="s">
        <v>985</v>
      </c>
      <c r="BT1990" s="269" t="s">
        <v>983</v>
      </c>
      <c r="BU1990" s="269" t="s">
        <v>1766</v>
      </c>
      <c r="BV1990" s="269" t="s">
        <v>1767</v>
      </c>
    </row>
    <row r="1991" spans="59:74" x14ac:dyDescent="0.25">
      <c r="BG1991" s="84">
        <v>1879</v>
      </c>
      <c r="BH1991" s="269" t="s">
        <v>17</v>
      </c>
      <c r="BI1991" s="268" t="s">
        <v>6996</v>
      </c>
      <c r="BJ1991" s="257" t="s">
        <v>4</v>
      </c>
      <c r="BK1991" s="269" t="s">
        <v>33</v>
      </c>
      <c r="BL1991" s="269" t="s">
        <v>155</v>
      </c>
      <c r="BM1991" s="270" t="s">
        <v>7831</v>
      </c>
      <c r="BN1991" s="269" t="s">
        <v>7832</v>
      </c>
      <c r="BO1991" s="269" t="s">
        <v>7833</v>
      </c>
      <c r="BP1991" s="269" t="s">
        <v>983</v>
      </c>
      <c r="BQ1991" s="269" t="s">
        <v>704</v>
      </c>
      <c r="BR1991" s="269" t="s">
        <v>984</v>
      </c>
      <c r="BS1991" s="269" t="s">
        <v>985</v>
      </c>
      <c r="BT1991" s="269" t="s">
        <v>983</v>
      </c>
      <c r="BU1991" s="269" t="s">
        <v>1766</v>
      </c>
      <c r="BV1991" s="269" t="s">
        <v>1767</v>
      </c>
    </row>
    <row r="1992" spans="59:74" x14ac:dyDescent="0.25">
      <c r="BG1992" s="84">
        <v>1880</v>
      </c>
      <c r="BH1992" s="269" t="s">
        <v>17</v>
      </c>
      <c r="BI1992" s="268" t="s">
        <v>6996</v>
      </c>
      <c r="BJ1992" s="257" t="s">
        <v>4</v>
      </c>
      <c r="BK1992" s="269" t="s">
        <v>33</v>
      </c>
      <c r="BL1992" s="269" t="s">
        <v>155</v>
      </c>
      <c r="BM1992" s="270" t="s">
        <v>7834</v>
      </c>
      <c r="BN1992" s="269" t="s">
        <v>7835</v>
      </c>
      <c r="BO1992" s="269" t="s">
        <v>7836</v>
      </c>
      <c r="BP1992" s="269" t="s">
        <v>983</v>
      </c>
      <c r="BQ1992" s="269" t="s">
        <v>704</v>
      </c>
      <c r="BR1992" s="269" t="s">
        <v>984</v>
      </c>
      <c r="BS1992" s="269" t="s">
        <v>985</v>
      </c>
      <c r="BT1992" s="269" t="s">
        <v>983</v>
      </c>
      <c r="BU1992" s="269" t="s">
        <v>1766</v>
      </c>
      <c r="BV1992" s="269" t="s">
        <v>1767</v>
      </c>
    </row>
    <row r="1993" spans="59:74" x14ac:dyDescent="0.25">
      <c r="BG1993" s="84">
        <v>1881</v>
      </c>
      <c r="BH1993" s="269" t="s">
        <v>17</v>
      </c>
      <c r="BI1993" s="268" t="s">
        <v>6996</v>
      </c>
      <c r="BJ1993" s="257" t="s">
        <v>1</v>
      </c>
      <c r="BK1993" s="269" t="s">
        <v>160</v>
      </c>
      <c r="BL1993" s="269" t="s">
        <v>109</v>
      </c>
      <c r="BM1993" s="270" t="s">
        <v>7837</v>
      </c>
      <c r="BN1993" s="269" t="s">
        <v>7838</v>
      </c>
      <c r="BO1993" s="269" t="s">
        <v>7839</v>
      </c>
      <c r="BP1993" s="269" t="s">
        <v>986</v>
      </c>
      <c r="BQ1993" s="269" t="s">
        <v>709</v>
      </c>
      <c r="BR1993" s="269" t="s">
        <v>987</v>
      </c>
      <c r="BS1993" s="269" t="s">
        <v>988</v>
      </c>
      <c r="BT1993" s="269" t="s">
        <v>986</v>
      </c>
      <c r="BU1993" s="269" t="s">
        <v>1768</v>
      </c>
      <c r="BV1993" s="269" t="s">
        <v>1769</v>
      </c>
    </row>
    <row r="1994" spans="59:74" x14ac:dyDescent="0.25">
      <c r="BG1994" s="84">
        <v>1882</v>
      </c>
      <c r="BH1994" s="269" t="s">
        <v>17</v>
      </c>
      <c r="BI1994" s="268" t="s">
        <v>6996</v>
      </c>
      <c r="BJ1994" s="257" t="s">
        <v>1</v>
      </c>
      <c r="BK1994" s="269" t="s">
        <v>160</v>
      </c>
      <c r="BL1994" s="269" t="s">
        <v>109</v>
      </c>
      <c r="BM1994" s="270" t="s">
        <v>7840</v>
      </c>
      <c r="BN1994" s="269" t="s">
        <v>7841</v>
      </c>
      <c r="BO1994" s="269" t="s">
        <v>7842</v>
      </c>
      <c r="BP1994" s="269" t="s">
        <v>986</v>
      </c>
      <c r="BQ1994" s="269" t="s">
        <v>709</v>
      </c>
      <c r="BR1994" s="269" t="s">
        <v>987</v>
      </c>
      <c r="BS1994" s="269" t="s">
        <v>988</v>
      </c>
      <c r="BT1994" s="269" t="s">
        <v>986</v>
      </c>
      <c r="BU1994" s="269" t="s">
        <v>1768</v>
      </c>
      <c r="BV1994" s="269" t="s">
        <v>1769</v>
      </c>
    </row>
    <row r="1995" spans="59:74" x14ac:dyDescent="0.25">
      <c r="BG1995" s="84">
        <v>1883</v>
      </c>
      <c r="BH1995" s="269" t="s">
        <v>17</v>
      </c>
      <c r="BI1995" s="268" t="s">
        <v>6996</v>
      </c>
      <c r="BJ1995" s="257" t="s">
        <v>1</v>
      </c>
      <c r="BK1995" s="269" t="s">
        <v>160</v>
      </c>
      <c r="BL1995" s="269" t="s">
        <v>109</v>
      </c>
      <c r="BM1995" s="270" t="s">
        <v>7843</v>
      </c>
      <c r="BN1995" s="269" t="s">
        <v>7844</v>
      </c>
      <c r="BO1995" s="269" t="s">
        <v>7845</v>
      </c>
      <c r="BP1995" s="269" t="s">
        <v>986</v>
      </c>
      <c r="BQ1995" s="269" t="s">
        <v>709</v>
      </c>
      <c r="BR1995" s="269" t="s">
        <v>987</v>
      </c>
      <c r="BS1995" s="269" t="s">
        <v>988</v>
      </c>
      <c r="BT1995" s="269" t="s">
        <v>986</v>
      </c>
      <c r="BU1995" s="269" t="s">
        <v>1768</v>
      </c>
      <c r="BV1995" s="269" t="s">
        <v>1769</v>
      </c>
    </row>
    <row r="1996" spans="59:74" x14ac:dyDescent="0.25">
      <c r="BG1996" s="84">
        <v>1884</v>
      </c>
      <c r="BH1996" s="269" t="s">
        <v>17</v>
      </c>
      <c r="BI1996" s="268" t="s">
        <v>6996</v>
      </c>
      <c r="BJ1996" s="257" t="s">
        <v>1</v>
      </c>
      <c r="BK1996" s="269" t="s">
        <v>160</v>
      </c>
      <c r="BL1996" s="269" t="s">
        <v>109</v>
      </c>
      <c r="BM1996" s="270" t="s">
        <v>7846</v>
      </c>
      <c r="BN1996" s="269" t="s">
        <v>7847</v>
      </c>
      <c r="BO1996" s="269" t="s">
        <v>7848</v>
      </c>
      <c r="BP1996" s="269" t="s">
        <v>986</v>
      </c>
      <c r="BQ1996" s="269" t="s">
        <v>709</v>
      </c>
      <c r="BR1996" s="269" t="s">
        <v>987</v>
      </c>
      <c r="BS1996" s="269" t="s">
        <v>988</v>
      </c>
      <c r="BT1996" s="269" t="s">
        <v>986</v>
      </c>
      <c r="BU1996" s="269" t="s">
        <v>1768</v>
      </c>
      <c r="BV1996" s="269" t="s">
        <v>1769</v>
      </c>
    </row>
    <row r="1997" spans="59:74" x14ac:dyDescent="0.25">
      <c r="BG1997" s="84">
        <v>1885</v>
      </c>
      <c r="BH1997" s="269" t="s">
        <v>17</v>
      </c>
      <c r="BI1997" s="268" t="s">
        <v>6996</v>
      </c>
      <c r="BJ1997" s="257" t="s">
        <v>1</v>
      </c>
      <c r="BK1997" s="269" t="s">
        <v>160</v>
      </c>
      <c r="BL1997" s="269" t="s">
        <v>109</v>
      </c>
      <c r="BM1997" s="270" t="s">
        <v>7849</v>
      </c>
      <c r="BN1997" s="269" t="s">
        <v>7850</v>
      </c>
      <c r="BO1997" s="269" t="s">
        <v>7851</v>
      </c>
      <c r="BP1997" s="269" t="s">
        <v>986</v>
      </c>
      <c r="BQ1997" s="269" t="s">
        <v>709</v>
      </c>
      <c r="BR1997" s="269" t="s">
        <v>987</v>
      </c>
      <c r="BS1997" s="269" t="s">
        <v>988</v>
      </c>
      <c r="BT1997" s="269" t="s">
        <v>986</v>
      </c>
      <c r="BU1997" s="269" t="s">
        <v>1768</v>
      </c>
      <c r="BV1997" s="269" t="s">
        <v>1769</v>
      </c>
    </row>
    <row r="1998" spans="59:74" x14ac:dyDescent="0.25">
      <c r="BG1998" s="84">
        <v>1886</v>
      </c>
      <c r="BH1998" s="269" t="s">
        <v>17</v>
      </c>
      <c r="BI1998" s="268" t="s">
        <v>6996</v>
      </c>
      <c r="BJ1998" s="257" t="s">
        <v>1</v>
      </c>
      <c r="BK1998" s="269" t="s">
        <v>160</v>
      </c>
      <c r="BL1998" s="269" t="s">
        <v>109</v>
      </c>
      <c r="BM1998" s="270" t="s">
        <v>7852</v>
      </c>
      <c r="BN1998" s="269" t="s">
        <v>7853</v>
      </c>
      <c r="BO1998" s="269" t="s">
        <v>7854</v>
      </c>
      <c r="BP1998" s="269" t="s">
        <v>986</v>
      </c>
      <c r="BQ1998" s="269" t="s">
        <v>709</v>
      </c>
      <c r="BR1998" s="269" t="s">
        <v>987</v>
      </c>
      <c r="BS1998" s="269" t="s">
        <v>988</v>
      </c>
      <c r="BT1998" s="269" t="s">
        <v>986</v>
      </c>
      <c r="BU1998" s="269" t="s">
        <v>1768</v>
      </c>
      <c r="BV1998" s="269" t="s">
        <v>1769</v>
      </c>
    </row>
    <row r="1999" spans="59:74" x14ac:dyDescent="0.25">
      <c r="BG1999" s="84">
        <v>1887</v>
      </c>
      <c r="BH1999" s="269" t="s">
        <v>17</v>
      </c>
      <c r="BI1999" s="268" t="s">
        <v>6996</v>
      </c>
      <c r="BJ1999" s="257" t="s">
        <v>1</v>
      </c>
      <c r="BK1999" s="269" t="s">
        <v>160</v>
      </c>
      <c r="BL1999" s="269" t="s">
        <v>109</v>
      </c>
      <c r="BM1999" s="270" t="s">
        <v>7855</v>
      </c>
      <c r="BN1999" s="269" t="s">
        <v>7856</v>
      </c>
      <c r="BO1999" s="269" t="s">
        <v>7857</v>
      </c>
      <c r="BP1999" s="269" t="s">
        <v>986</v>
      </c>
      <c r="BQ1999" s="269" t="s">
        <v>709</v>
      </c>
      <c r="BR1999" s="269" t="s">
        <v>987</v>
      </c>
      <c r="BS1999" s="269" t="s">
        <v>988</v>
      </c>
      <c r="BT1999" s="269" t="s">
        <v>986</v>
      </c>
      <c r="BU1999" s="269" t="s">
        <v>1768</v>
      </c>
      <c r="BV1999" s="269" t="s">
        <v>1769</v>
      </c>
    </row>
    <row r="2000" spans="59:74" x14ac:dyDescent="0.25">
      <c r="BG2000" s="84">
        <v>1888</v>
      </c>
      <c r="BH2000" s="269" t="s">
        <v>17</v>
      </c>
      <c r="BI2000" s="268" t="s">
        <v>6996</v>
      </c>
      <c r="BJ2000" s="257" t="s">
        <v>1</v>
      </c>
      <c r="BK2000" s="269" t="s">
        <v>160</v>
      </c>
      <c r="BL2000" s="269" t="s">
        <v>109</v>
      </c>
      <c r="BM2000" s="270" t="s">
        <v>7858</v>
      </c>
      <c r="BN2000" s="269" t="s">
        <v>7859</v>
      </c>
      <c r="BO2000" s="269" t="s">
        <v>7860</v>
      </c>
      <c r="BP2000" s="269" t="s">
        <v>986</v>
      </c>
      <c r="BQ2000" s="269" t="s">
        <v>709</v>
      </c>
      <c r="BR2000" s="269" t="s">
        <v>987</v>
      </c>
      <c r="BS2000" s="269" t="s">
        <v>988</v>
      </c>
      <c r="BT2000" s="269" t="s">
        <v>986</v>
      </c>
      <c r="BU2000" s="269" t="s">
        <v>1768</v>
      </c>
      <c r="BV2000" s="269" t="s">
        <v>1769</v>
      </c>
    </row>
    <row r="2001" spans="59:74" x14ac:dyDescent="0.25">
      <c r="BG2001" s="84">
        <v>1889</v>
      </c>
      <c r="BH2001" s="269" t="s">
        <v>17</v>
      </c>
      <c r="BI2001" s="268" t="s">
        <v>6996</v>
      </c>
      <c r="BJ2001" s="257" t="s">
        <v>1</v>
      </c>
      <c r="BK2001" s="269" t="s">
        <v>160</v>
      </c>
      <c r="BL2001" s="269" t="s">
        <v>109</v>
      </c>
      <c r="BM2001" s="270" t="s">
        <v>7861</v>
      </c>
      <c r="BN2001" s="269" t="s">
        <v>7862</v>
      </c>
      <c r="BO2001" s="269" t="s">
        <v>7863</v>
      </c>
      <c r="BP2001" s="269" t="s">
        <v>986</v>
      </c>
      <c r="BQ2001" s="269" t="s">
        <v>709</v>
      </c>
      <c r="BR2001" s="269" t="s">
        <v>987</v>
      </c>
      <c r="BS2001" s="269" t="s">
        <v>988</v>
      </c>
      <c r="BT2001" s="269" t="s">
        <v>986</v>
      </c>
      <c r="BU2001" s="269" t="s">
        <v>1768</v>
      </c>
      <c r="BV2001" s="269" t="s">
        <v>1769</v>
      </c>
    </row>
    <row r="2002" spans="59:74" x14ac:dyDescent="0.25">
      <c r="BG2002" s="84">
        <v>1890</v>
      </c>
      <c r="BH2002" s="269" t="s">
        <v>17</v>
      </c>
      <c r="BI2002" s="268" t="s">
        <v>6996</v>
      </c>
      <c r="BJ2002" s="257" t="s">
        <v>1</v>
      </c>
      <c r="BK2002" s="269" t="s">
        <v>160</v>
      </c>
      <c r="BL2002" s="269" t="s">
        <v>109</v>
      </c>
      <c r="BM2002" s="270" t="s">
        <v>7864</v>
      </c>
      <c r="BN2002" s="269" t="s">
        <v>7865</v>
      </c>
      <c r="BO2002" s="269" t="s">
        <v>7866</v>
      </c>
      <c r="BP2002" s="269" t="s">
        <v>986</v>
      </c>
      <c r="BQ2002" s="269" t="s">
        <v>709</v>
      </c>
      <c r="BR2002" s="269" t="s">
        <v>987</v>
      </c>
      <c r="BS2002" s="269" t="s">
        <v>988</v>
      </c>
      <c r="BT2002" s="269" t="s">
        <v>986</v>
      </c>
      <c r="BU2002" s="269" t="s">
        <v>1768</v>
      </c>
      <c r="BV2002" s="269" t="s">
        <v>1769</v>
      </c>
    </row>
    <row r="2003" spans="59:74" x14ac:dyDescent="0.25">
      <c r="BG2003" s="84">
        <v>1891</v>
      </c>
      <c r="BH2003" s="269" t="s">
        <v>17</v>
      </c>
      <c r="BI2003" s="268" t="s">
        <v>6996</v>
      </c>
      <c r="BJ2003" s="257" t="s">
        <v>4</v>
      </c>
      <c r="BK2003" s="269" t="s">
        <v>160</v>
      </c>
      <c r="BL2003" s="269" t="s">
        <v>109</v>
      </c>
      <c r="BM2003" s="270" t="s">
        <v>7867</v>
      </c>
      <c r="BN2003" s="269" t="s">
        <v>7868</v>
      </c>
      <c r="BO2003" s="269" t="s">
        <v>7869</v>
      </c>
      <c r="BP2003" s="269" t="s">
        <v>986</v>
      </c>
      <c r="BQ2003" s="269" t="s">
        <v>709</v>
      </c>
      <c r="BR2003" s="269" t="s">
        <v>987</v>
      </c>
      <c r="BS2003" s="269" t="s">
        <v>988</v>
      </c>
      <c r="BT2003" s="269" t="s">
        <v>986</v>
      </c>
      <c r="BU2003" s="269" t="s">
        <v>1768</v>
      </c>
      <c r="BV2003" s="269" t="s">
        <v>1769</v>
      </c>
    </row>
    <row r="2004" spans="59:74" x14ac:dyDescent="0.25">
      <c r="BG2004" s="84">
        <v>1892</v>
      </c>
      <c r="BH2004" s="269" t="s">
        <v>17</v>
      </c>
      <c r="BI2004" s="268" t="s">
        <v>6996</v>
      </c>
      <c r="BJ2004" s="257" t="s">
        <v>4</v>
      </c>
      <c r="BK2004" s="269" t="s">
        <v>160</v>
      </c>
      <c r="BL2004" s="269" t="s">
        <v>109</v>
      </c>
      <c r="BM2004" s="270" t="s">
        <v>7870</v>
      </c>
      <c r="BN2004" s="269" t="s">
        <v>7871</v>
      </c>
      <c r="BO2004" s="269" t="s">
        <v>7872</v>
      </c>
      <c r="BP2004" s="269" t="s">
        <v>986</v>
      </c>
      <c r="BQ2004" s="269" t="s">
        <v>709</v>
      </c>
      <c r="BR2004" s="269" t="s">
        <v>987</v>
      </c>
      <c r="BS2004" s="269" t="s">
        <v>988</v>
      </c>
      <c r="BT2004" s="269" t="s">
        <v>986</v>
      </c>
      <c r="BU2004" s="269" t="s">
        <v>1768</v>
      </c>
      <c r="BV2004" s="269" t="s">
        <v>1769</v>
      </c>
    </row>
    <row r="2005" spans="59:74" x14ac:dyDescent="0.25">
      <c r="BG2005" s="84">
        <v>1893</v>
      </c>
      <c r="BH2005" s="269" t="s">
        <v>17</v>
      </c>
      <c r="BI2005" s="268" t="s">
        <v>6996</v>
      </c>
      <c r="BJ2005" s="257" t="s">
        <v>4</v>
      </c>
      <c r="BK2005" s="269" t="s">
        <v>160</v>
      </c>
      <c r="BL2005" s="269" t="s">
        <v>109</v>
      </c>
      <c r="BM2005" s="270" t="s">
        <v>7873</v>
      </c>
      <c r="BN2005" s="269" t="s">
        <v>7874</v>
      </c>
      <c r="BO2005" s="269" t="s">
        <v>7875</v>
      </c>
      <c r="BP2005" s="269" t="s">
        <v>986</v>
      </c>
      <c r="BQ2005" s="269" t="s">
        <v>709</v>
      </c>
      <c r="BR2005" s="269" t="s">
        <v>987</v>
      </c>
      <c r="BS2005" s="269" t="s">
        <v>988</v>
      </c>
      <c r="BT2005" s="269" t="s">
        <v>986</v>
      </c>
      <c r="BU2005" s="269" t="s">
        <v>1768</v>
      </c>
      <c r="BV2005" s="269" t="s">
        <v>1769</v>
      </c>
    </row>
    <row r="2006" spans="59:74" x14ac:dyDescent="0.25">
      <c r="BG2006" s="84">
        <v>1894</v>
      </c>
      <c r="BH2006" s="269" t="s">
        <v>17</v>
      </c>
      <c r="BI2006" s="268" t="s">
        <v>6996</v>
      </c>
      <c r="BJ2006" s="257" t="s">
        <v>4</v>
      </c>
      <c r="BK2006" s="269" t="s">
        <v>160</v>
      </c>
      <c r="BL2006" s="269" t="s">
        <v>109</v>
      </c>
      <c r="BM2006" s="270" t="s">
        <v>7876</v>
      </c>
      <c r="BN2006" s="269" t="s">
        <v>7877</v>
      </c>
      <c r="BO2006" s="269" t="s">
        <v>7878</v>
      </c>
      <c r="BP2006" s="269" t="s">
        <v>986</v>
      </c>
      <c r="BQ2006" s="269" t="s">
        <v>709</v>
      </c>
      <c r="BR2006" s="269" t="s">
        <v>987</v>
      </c>
      <c r="BS2006" s="269" t="s">
        <v>988</v>
      </c>
      <c r="BT2006" s="269" t="s">
        <v>986</v>
      </c>
      <c r="BU2006" s="269" t="s">
        <v>1768</v>
      </c>
      <c r="BV2006" s="269" t="s">
        <v>1769</v>
      </c>
    </row>
    <row r="2007" spans="59:74" x14ac:dyDescent="0.25">
      <c r="BG2007" s="84">
        <v>1895</v>
      </c>
      <c r="BH2007" s="269" t="s">
        <v>17</v>
      </c>
      <c r="BI2007" s="268" t="s">
        <v>6996</v>
      </c>
      <c r="BJ2007" s="257" t="s">
        <v>4</v>
      </c>
      <c r="BK2007" s="269" t="s">
        <v>160</v>
      </c>
      <c r="BL2007" s="269" t="s">
        <v>109</v>
      </c>
      <c r="BM2007" s="270" t="s">
        <v>7879</v>
      </c>
      <c r="BN2007" s="269" t="s">
        <v>7880</v>
      </c>
      <c r="BO2007" s="269" t="s">
        <v>7881</v>
      </c>
      <c r="BP2007" s="269" t="s">
        <v>986</v>
      </c>
      <c r="BQ2007" s="269" t="s">
        <v>709</v>
      </c>
      <c r="BR2007" s="269" t="s">
        <v>987</v>
      </c>
      <c r="BS2007" s="269" t="s">
        <v>988</v>
      </c>
      <c r="BT2007" s="269" t="s">
        <v>986</v>
      </c>
      <c r="BU2007" s="269" t="s">
        <v>1768</v>
      </c>
      <c r="BV2007" s="269" t="s">
        <v>1769</v>
      </c>
    </row>
    <row r="2008" spans="59:74" x14ac:dyDescent="0.25">
      <c r="BG2008" s="84">
        <v>1896</v>
      </c>
      <c r="BH2008" s="269" t="s">
        <v>17</v>
      </c>
      <c r="BI2008" s="268" t="s">
        <v>6996</v>
      </c>
      <c r="BJ2008" s="257" t="s">
        <v>4</v>
      </c>
      <c r="BK2008" s="269" t="s">
        <v>160</v>
      </c>
      <c r="BL2008" s="269" t="s">
        <v>109</v>
      </c>
      <c r="BM2008" s="270" t="s">
        <v>7882</v>
      </c>
      <c r="BN2008" s="269" t="s">
        <v>7883</v>
      </c>
      <c r="BO2008" s="269" t="s">
        <v>7884</v>
      </c>
      <c r="BP2008" s="269" t="s">
        <v>986</v>
      </c>
      <c r="BQ2008" s="269" t="s">
        <v>709</v>
      </c>
      <c r="BR2008" s="269" t="s">
        <v>987</v>
      </c>
      <c r="BS2008" s="269" t="s">
        <v>988</v>
      </c>
      <c r="BT2008" s="269" t="s">
        <v>986</v>
      </c>
      <c r="BU2008" s="269" t="s">
        <v>1768</v>
      </c>
      <c r="BV2008" s="269" t="s">
        <v>1769</v>
      </c>
    </row>
    <row r="2009" spans="59:74" x14ac:dyDescent="0.25">
      <c r="BG2009" s="84">
        <v>1897</v>
      </c>
      <c r="BH2009" s="269" t="s">
        <v>17</v>
      </c>
      <c r="BI2009" s="268" t="s">
        <v>6996</v>
      </c>
      <c r="BJ2009" s="257" t="s">
        <v>4</v>
      </c>
      <c r="BK2009" s="269" t="s">
        <v>160</v>
      </c>
      <c r="BL2009" s="269" t="s">
        <v>109</v>
      </c>
      <c r="BM2009" s="270" t="s">
        <v>7885</v>
      </c>
      <c r="BN2009" s="269" t="s">
        <v>7886</v>
      </c>
      <c r="BO2009" s="269" t="s">
        <v>7887</v>
      </c>
      <c r="BP2009" s="269" t="s">
        <v>986</v>
      </c>
      <c r="BQ2009" s="269" t="s">
        <v>709</v>
      </c>
      <c r="BR2009" s="269" t="s">
        <v>987</v>
      </c>
      <c r="BS2009" s="269" t="s">
        <v>988</v>
      </c>
      <c r="BT2009" s="269" t="s">
        <v>986</v>
      </c>
      <c r="BU2009" s="269" t="s">
        <v>1768</v>
      </c>
      <c r="BV2009" s="269" t="s">
        <v>1769</v>
      </c>
    </row>
    <row r="2010" spans="59:74" x14ac:dyDescent="0.25">
      <c r="BG2010" s="84">
        <v>1898</v>
      </c>
      <c r="BH2010" s="269" t="s">
        <v>17</v>
      </c>
      <c r="BI2010" s="268" t="s">
        <v>6996</v>
      </c>
      <c r="BJ2010" s="257" t="s">
        <v>4</v>
      </c>
      <c r="BK2010" s="269" t="s">
        <v>160</v>
      </c>
      <c r="BL2010" s="269" t="s">
        <v>109</v>
      </c>
      <c r="BM2010" s="270" t="s">
        <v>7888</v>
      </c>
      <c r="BN2010" s="269" t="s">
        <v>7889</v>
      </c>
      <c r="BO2010" s="269" t="s">
        <v>7890</v>
      </c>
      <c r="BP2010" s="269" t="s">
        <v>986</v>
      </c>
      <c r="BQ2010" s="269" t="s">
        <v>709</v>
      </c>
      <c r="BR2010" s="269" t="s">
        <v>987</v>
      </c>
      <c r="BS2010" s="269" t="s">
        <v>988</v>
      </c>
      <c r="BT2010" s="269" t="s">
        <v>986</v>
      </c>
      <c r="BU2010" s="269" t="s">
        <v>1768</v>
      </c>
      <c r="BV2010" s="269" t="s">
        <v>1769</v>
      </c>
    </row>
    <row r="2011" spans="59:74" x14ac:dyDescent="0.25">
      <c r="BG2011" s="84">
        <v>1899</v>
      </c>
      <c r="BH2011" s="269" t="s">
        <v>17</v>
      </c>
      <c r="BI2011" s="268" t="s">
        <v>6996</v>
      </c>
      <c r="BJ2011" s="257" t="s">
        <v>4</v>
      </c>
      <c r="BK2011" s="269" t="s">
        <v>160</v>
      </c>
      <c r="BL2011" s="269" t="s">
        <v>109</v>
      </c>
      <c r="BM2011" s="270" t="s">
        <v>7891</v>
      </c>
      <c r="BN2011" s="269" t="s">
        <v>7892</v>
      </c>
      <c r="BO2011" s="269" t="s">
        <v>7893</v>
      </c>
      <c r="BP2011" s="269" t="s">
        <v>986</v>
      </c>
      <c r="BQ2011" s="269" t="s">
        <v>709</v>
      </c>
      <c r="BR2011" s="269" t="s">
        <v>987</v>
      </c>
      <c r="BS2011" s="269" t="s">
        <v>988</v>
      </c>
      <c r="BT2011" s="269" t="s">
        <v>986</v>
      </c>
      <c r="BU2011" s="269" t="s">
        <v>1768</v>
      </c>
      <c r="BV2011" s="269" t="s">
        <v>1769</v>
      </c>
    </row>
    <row r="2012" spans="59:74" x14ac:dyDescent="0.25">
      <c r="BG2012" s="84">
        <v>1900</v>
      </c>
      <c r="BH2012" s="269" t="s">
        <v>17</v>
      </c>
      <c r="BI2012" s="268" t="s">
        <v>6996</v>
      </c>
      <c r="BJ2012" s="257" t="s">
        <v>4</v>
      </c>
      <c r="BK2012" s="269" t="s">
        <v>160</v>
      </c>
      <c r="BL2012" s="269" t="s">
        <v>109</v>
      </c>
      <c r="BM2012" s="270" t="s">
        <v>7894</v>
      </c>
      <c r="BN2012" s="269" t="s">
        <v>7895</v>
      </c>
      <c r="BO2012" s="269" t="s">
        <v>7896</v>
      </c>
      <c r="BP2012" s="269" t="s">
        <v>986</v>
      </c>
      <c r="BQ2012" s="269" t="s">
        <v>709</v>
      </c>
      <c r="BR2012" s="269" t="s">
        <v>987</v>
      </c>
      <c r="BS2012" s="269" t="s">
        <v>988</v>
      </c>
      <c r="BT2012" s="269" t="s">
        <v>986</v>
      </c>
      <c r="BU2012" s="269" t="s">
        <v>1768</v>
      </c>
      <c r="BV2012" s="269" t="s">
        <v>1769</v>
      </c>
    </row>
    <row r="2013" spans="59:74" x14ac:dyDescent="0.25">
      <c r="BG2013" s="84">
        <v>1901</v>
      </c>
      <c r="BH2013" s="269" t="s">
        <v>17</v>
      </c>
      <c r="BI2013" s="268" t="s">
        <v>6996</v>
      </c>
      <c r="BJ2013" s="257" t="s">
        <v>1</v>
      </c>
      <c r="BK2013" s="269" t="s">
        <v>161</v>
      </c>
      <c r="BL2013" s="269" t="s">
        <v>130</v>
      </c>
      <c r="BM2013" s="270" t="s">
        <v>7897</v>
      </c>
      <c r="BN2013" s="269" t="s">
        <v>7898</v>
      </c>
      <c r="BO2013" s="269" t="s">
        <v>7899</v>
      </c>
      <c r="BP2013" s="269" t="s">
        <v>989</v>
      </c>
      <c r="BQ2013" s="269" t="s">
        <v>715</v>
      </c>
      <c r="BR2013" s="269" t="s">
        <v>990</v>
      </c>
      <c r="BS2013" s="269" t="s">
        <v>991</v>
      </c>
      <c r="BT2013" s="269" t="s">
        <v>989</v>
      </c>
      <c r="BU2013" s="269" t="s">
        <v>1770</v>
      </c>
      <c r="BV2013" s="269" t="s">
        <v>1771</v>
      </c>
    </row>
    <row r="2014" spans="59:74" x14ac:dyDescent="0.25">
      <c r="BG2014" s="84">
        <v>1902</v>
      </c>
      <c r="BH2014" s="269" t="s">
        <v>17</v>
      </c>
      <c r="BI2014" s="268" t="s">
        <v>6996</v>
      </c>
      <c r="BJ2014" s="257" t="s">
        <v>1</v>
      </c>
      <c r="BK2014" s="269" t="s">
        <v>161</v>
      </c>
      <c r="BL2014" s="269" t="s">
        <v>130</v>
      </c>
      <c r="BM2014" s="270" t="s">
        <v>7900</v>
      </c>
      <c r="BN2014" s="269" t="s">
        <v>7901</v>
      </c>
      <c r="BO2014" s="269" t="s">
        <v>7902</v>
      </c>
      <c r="BP2014" s="269" t="s">
        <v>989</v>
      </c>
      <c r="BQ2014" s="269" t="s">
        <v>715</v>
      </c>
      <c r="BR2014" s="269" t="s">
        <v>990</v>
      </c>
      <c r="BS2014" s="269" t="s">
        <v>991</v>
      </c>
      <c r="BT2014" s="269" t="s">
        <v>989</v>
      </c>
      <c r="BU2014" s="269" t="s">
        <v>1770</v>
      </c>
      <c r="BV2014" s="269" t="s">
        <v>1771</v>
      </c>
    </row>
    <row r="2015" spans="59:74" x14ac:dyDescent="0.25">
      <c r="BG2015" s="84">
        <v>1903</v>
      </c>
      <c r="BH2015" s="269" t="s">
        <v>17</v>
      </c>
      <c r="BI2015" s="268" t="s">
        <v>6996</v>
      </c>
      <c r="BJ2015" s="257" t="s">
        <v>1</v>
      </c>
      <c r="BK2015" s="269" t="s">
        <v>161</v>
      </c>
      <c r="BL2015" s="269" t="s">
        <v>130</v>
      </c>
      <c r="BM2015" s="270" t="s">
        <v>7903</v>
      </c>
      <c r="BN2015" s="269" t="s">
        <v>7904</v>
      </c>
      <c r="BO2015" s="269" t="s">
        <v>7905</v>
      </c>
      <c r="BP2015" s="269" t="s">
        <v>989</v>
      </c>
      <c r="BQ2015" s="269" t="s">
        <v>715</v>
      </c>
      <c r="BR2015" s="269" t="s">
        <v>990</v>
      </c>
      <c r="BS2015" s="269" t="s">
        <v>991</v>
      </c>
      <c r="BT2015" s="269" t="s">
        <v>989</v>
      </c>
      <c r="BU2015" s="269" t="s">
        <v>1770</v>
      </c>
      <c r="BV2015" s="269" t="s">
        <v>1771</v>
      </c>
    </row>
    <row r="2016" spans="59:74" x14ac:dyDescent="0.25">
      <c r="BG2016" s="84">
        <v>1904</v>
      </c>
      <c r="BH2016" s="269" t="s">
        <v>17</v>
      </c>
      <c r="BI2016" s="268" t="s">
        <v>6996</v>
      </c>
      <c r="BJ2016" s="257" t="s">
        <v>1</v>
      </c>
      <c r="BK2016" s="269" t="s">
        <v>161</v>
      </c>
      <c r="BL2016" s="269" t="s">
        <v>130</v>
      </c>
      <c r="BM2016" s="270" t="s">
        <v>7906</v>
      </c>
      <c r="BN2016" s="269" t="s">
        <v>7907</v>
      </c>
      <c r="BO2016" s="269" t="s">
        <v>7908</v>
      </c>
      <c r="BP2016" s="269" t="s">
        <v>989</v>
      </c>
      <c r="BQ2016" s="269" t="s">
        <v>715</v>
      </c>
      <c r="BR2016" s="269" t="s">
        <v>990</v>
      </c>
      <c r="BS2016" s="269" t="s">
        <v>991</v>
      </c>
      <c r="BT2016" s="269" t="s">
        <v>989</v>
      </c>
      <c r="BU2016" s="269" t="s">
        <v>1770</v>
      </c>
      <c r="BV2016" s="269" t="s">
        <v>1771</v>
      </c>
    </row>
    <row r="2017" spans="59:74" x14ac:dyDescent="0.25">
      <c r="BG2017" s="84">
        <v>1905</v>
      </c>
      <c r="BH2017" s="269" t="s">
        <v>17</v>
      </c>
      <c r="BI2017" s="268" t="s">
        <v>6996</v>
      </c>
      <c r="BJ2017" s="257" t="s">
        <v>1</v>
      </c>
      <c r="BK2017" s="269" t="s">
        <v>161</v>
      </c>
      <c r="BL2017" s="269" t="s">
        <v>130</v>
      </c>
      <c r="BM2017" s="270" t="s">
        <v>7909</v>
      </c>
      <c r="BN2017" s="269" t="s">
        <v>7910</v>
      </c>
      <c r="BO2017" s="269" t="s">
        <v>7911</v>
      </c>
      <c r="BP2017" s="269" t="s">
        <v>989</v>
      </c>
      <c r="BQ2017" s="269" t="s">
        <v>715</v>
      </c>
      <c r="BR2017" s="269" t="s">
        <v>990</v>
      </c>
      <c r="BS2017" s="269" t="s">
        <v>991</v>
      </c>
      <c r="BT2017" s="269" t="s">
        <v>989</v>
      </c>
      <c r="BU2017" s="269" t="s">
        <v>1770</v>
      </c>
      <c r="BV2017" s="269" t="s">
        <v>1771</v>
      </c>
    </row>
    <row r="2018" spans="59:74" x14ac:dyDescent="0.25">
      <c r="BG2018" s="84">
        <v>1906</v>
      </c>
      <c r="BH2018" s="269" t="s">
        <v>17</v>
      </c>
      <c r="BI2018" s="268" t="s">
        <v>6996</v>
      </c>
      <c r="BJ2018" s="257" t="s">
        <v>1</v>
      </c>
      <c r="BK2018" s="269" t="s">
        <v>161</v>
      </c>
      <c r="BL2018" s="269" t="s">
        <v>130</v>
      </c>
      <c r="BM2018" s="270" t="s">
        <v>7912</v>
      </c>
      <c r="BN2018" s="269" t="s">
        <v>7913</v>
      </c>
      <c r="BO2018" s="269" t="s">
        <v>7914</v>
      </c>
      <c r="BP2018" s="269" t="s">
        <v>989</v>
      </c>
      <c r="BQ2018" s="269" t="s">
        <v>715</v>
      </c>
      <c r="BR2018" s="269" t="s">
        <v>990</v>
      </c>
      <c r="BS2018" s="269" t="s">
        <v>991</v>
      </c>
      <c r="BT2018" s="269" t="s">
        <v>989</v>
      </c>
      <c r="BU2018" s="269" t="s">
        <v>1770</v>
      </c>
      <c r="BV2018" s="269" t="s">
        <v>1771</v>
      </c>
    </row>
    <row r="2019" spans="59:74" x14ac:dyDescent="0.25">
      <c r="BG2019" s="84">
        <v>1907</v>
      </c>
      <c r="BH2019" s="269" t="s">
        <v>17</v>
      </c>
      <c r="BI2019" s="268" t="s">
        <v>6996</v>
      </c>
      <c r="BJ2019" s="257" t="s">
        <v>1</v>
      </c>
      <c r="BK2019" s="269" t="s">
        <v>161</v>
      </c>
      <c r="BL2019" s="269" t="s">
        <v>130</v>
      </c>
      <c r="BM2019" s="270" t="s">
        <v>7915</v>
      </c>
      <c r="BN2019" s="269" t="s">
        <v>7916</v>
      </c>
      <c r="BO2019" s="269" t="s">
        <v>7917</v>
      </c>
      <c r="BP2019" s="269" t="s">
        <v>989</v>
      </c>
      <c r="BQ2019" s="269" t="s">
        <v>715</v>
      </c>
      <c r="BR2019" s="269" t="s">
        <v>990</v>
      </c>
      <c r="BS2019" s="269" t="s">
        <v>991</v>
      </c>
      <c r="BT2019" s="269" t="s">
        <v>989</v>
      </c>
      <c r="BU2019" s="269" t="s">
        <v>1770</v>
      </c>
      <c r="BV2019" s="269" t="s">
        <v>1771</v>
      </c>
    </row>
    <row r="2020" spans="59:74" x14ac:dyDescent="0.25">
      <c r="BG2020" s="84">
        <v>1908</v>
      </c>
      <c r="BH2020" s="269" t="s">
        <v>17</v>
      </c>
      <c r="BI2020" s="268" t="s">
        <v>6996</v>
      </c>
      <c r="BJ2020" s="257" t="s">
        <v>1</v>
      </c>
      <c r="BK2020" s="269" t="s">
        <v>161</v>
      </c>
      <c r="BL2020" s="269" t="s">
        <v>130</v>
      </c>
      <c r="BM2020" s="270" t="s">
        <v>7918</v>
      </c>
      <c r="BN2020" s="269" t="s">
        <v>7919</v>
      </c>
      <c r="BO2020" s="269" t="s">
        <v>7920</v>
      </c>
      <c r="BP2020" s="269" t="s">
        <v>989</v>
      </c>
      <c r="BQ2020" s="269" t="s">
        <v>715</v>
      </c>
      <c r="BR2020" s="269" t="s">
        <v>990</v>
      </c>
      <c r="BS2020" s="269" t="s">
        <v>991</v>
      </c>
      <c r="BT2020" s="269" t="s">
        <v>989</v>
      </c>
      <c r="BU2020" s="269" t="s">
        <v>1770</v>
      </c>
      <c r="BV2020" s="269" t="s">
        <v>1771</v>
      </c>
    </row>
    <row r="2021" spans="59:74" x14ac:dyDescent="0.25">
      <c r="BG2021" s="84">
        <v>1909</v>
      </c>
      <c r="BH2021" s="269" t="s">
        <v>17</v>
      </c>
      <c r="BI2021" s="268" t="s">
        <v>6996</v>
      </c>
      <c r="BJ2021" s="257" t="s">
        <v>1</v>
      </c>
      <c r="BK2021" s="269" t="s">
        <v>161</v>
      </c>
      <c r="BL2021" s="269" t="s">
        <v>130</v>
      </c>
      <c r="BM2021" s="270" t="s">
        <v>7921</v>
      </c>
      <c r="BN2021" s="269" t="s">
        <v>7922</v>
      </c>
      <c r="BO2021" s="269" t="s">
        <v>7923</v>
      </c>
      <c r="BP2021" s="269" t="s">
        <v>989</v>
      </c>
      <c r="BQ2021" s="269" t="s">
        <v>715</v>
      </c>
      <c r="BR2021" s="269" t="s">
        <v>990</v>
      </c>
      <c r="BS2021" s="269" t="s">
        <v>991</v>
      </c>
      <c r="BT2021" s="269" t="s">
        <v>989</v>
      </c>
      <c r="BU2021" s="269" t="s">
        <v>1770</v>
      </c>
      <c r="BV2021" s="269" t="s">
        <v>1771</v>
      </c>
    </row>
    <row r="2022" spans="59:74" x14ac:dyDescent="0.25">
      <c r="BG2022" s="84">
        <v>1910</v>
      </c>
      <c r="BH2022" s="269" t="s">
        <v>17</v>
      </c>
      <c r="BI2022" s="268" t="s">
        <v>6996</v>
      </c>
      <c r="BJ2022" s="257" t="s">
        <v>1</v>
      </c>
      <c r="BK2022" s="269" t="s">
        <v>161</v>
      </c>
      <c r="BL2022" s="269" t="s">
        <v>130</v>
      </c>
      <c r="BM2022" s="270" t="s">
        <v>7924</v>
      </c>
      <c r="BN2022" s="269" t="s">
        <v>7925</v>
      </c>
      <c r="BO2022" s="269" t="s">
        <v>7926</v>
      </c>
      <c r="BP2022" s="269" t="s">
        <v>989</v>
      </c>
      <c r="BQ2022" s="269" t="s">
        <v>715</v>
      </c>
      <c r="BR2022" s="269" t="s">
        <v>990</v>
      </c>
      <c r="BS2022" s="269" t="s">
        <v>991</v>
      </c>
      <c r="BT2022" s="269" t="s">
        <v>989</v>
      </c>
      <c r="BU2022" s="269" t="s">
        <v>1770</v>
      </c>
      <c r="BV2022" s="269" t="s">
        <v>1771</v>
      </c>
    </row>
    <row r="2023" spans="59:74" x14ac:dyDescent="0.25">
      <c r="BG2023" s="84">
        <v>1911</v>
      </c>
      <c r="BH2023" s="269" t="s">
        <v>17</v>
      </c>
      <c r="BI2023" s="268" t="s">
        <v>6996</v>
      </c>
      <c r="BJ2023" s="257" t="s">
        <v>4</v>
      </c>
      <c r="BK2023" s="269" t="s">
        <v>161</v>
      </c>
      <c r="BL2023" s="269" t="s">
        <v>130</v>
      </c>
      <c r="BM2023" s="270" t="s">
        <v>7927</v>
      </c>
      <c r="BN2023" s="269" t="s">
        <v>7928</v>
      </c>
      <c r="BO2023" s="269" t="s">
        <v>7929</v>
      </c>
      <c r="BP2023" s="269" t="s">
        <v>989</v>
      </c>
      <c r="BQ2023" s="269" t="s">
        <v>715</v>
      </c>
      <c r="BR2023" s="269" t="s">
        <v>990</v>
      </c>
      <c r="BS2023" s="269" t="s">
        <v>991</v>
      </c>
      <c r="BT2023" s="269" t="s">
        <v>989</v>
      </c>
      <c r="BU2023" s="269" t="s">
        <v>1770</v>
      </c>
      <c r="BV2023" s="269" t="s">
        <v>1771</v>
      </c>
    </row>
    <row r="2024" spans="59:74" x14ac:dyDescent="0.25">
      <c r="BG2024" s="84">
        <v>1912</v>
      </c>
      <c r="BH2024" s="269" t="s">
        <v>17</v>
      </c>
      <c r="BI2024" s="268" t="s">
        <v>6996</v>
      </c>
      <c r="BJ2024" s="257" t="s">
        <v>4</v>
      </c>
      <c r="BK2024" s="269" t="s">
        <v>161</v>
      </c>
      <c r="BL2024" s="269" t="s">
        <v>130</v>
      </c>
      <c r="BM2024" s="270" t="s">
        <v>7930</v>
      </c>
      <c r="BN2024" s="269" t="s">
        <v>7931</v>
      </c>
      <c r="BO2024" s="269" t="s">
        <v>7932</v>
      </c>
      <c r="BP2024" s="269" t="s">
        <v>989</v>
      </c>
      <c r="BQ2024" s="269" t="s">
        <v>715</v>
      </c>
      <c r="BR2024" s="269" t="s">
        <v>990</v>
      </c>
      <c r="BS2024" s="269" t="s">
        <v>991</v>
      </c>
      <c r="BT2024" s="269" t="s">
        <v>989</v>
      </c>
      <c r="BU2024" s="269" t="s">
        <v>1770</v>
      </c>
      <c r="BV2024" s="269" t="s">
        <v>1771</v>
      </c>
    </row>
    <row r="2025" spans="59:74" x14ac:dyDescent="0.25">
      <c r="BG2025" s="84">
        <v>1913</v>
      </c>
      <c r="BH2025" s="269" t="s">
        <v>17</v>
      </c>
      <c r="BI2025" s="268" t="s">
        <v>6996</v>
      </c>
      <c r="BJ2025" s="257" t="s">
        <v>4</v>
      </c>
      <c r="BK2025" s="269" t="s">
        <v>161</v>
      </c>
      <c r="BL2025" s="269" t="s">
        <v>130</v>
      </c>
      <c r="BM2025" s="270" t="s">
        <v>7933</v>
      </c>
      <c r="BN2025" s="269" t="s">
        <v>7934</v>
      </c>
      <c r="BO2025" s="269" t="s">
        <v>7935</v>
      </c>
      <c r="BP2025" s="269" t="s">
        <v>989</v>
      </c>
      <c r="BQ2025" s="269" t="s">
        <v>715</v>
      </c>
      <c r="BR2025" s="269" t="s">
        <v>990</v>
      </c>
      <c r="BS2025" s="269" t="s">
        <v>991</v>
      </c>
      <c r="BT2025" s="269" t="s">
        <v>989</v>
      </c>
      <c r="BU2025" s="269" t="s">
        <v>1770</v>
      </c>
      <c r="BV2025" s="269" t="s">
        <v>1771</v>
      </c>
    </row>
    <row r="2026" spans="59:74" x14ac:dyDescent="0.25">
      <c r="BG2026" s="84">
        <v>1914</v>
      </c>
      <c r="BH2026" s="269" t="s">
        <v>17</v>
      </c>
      <c r="BI2026" s="268" t="s">
        <v>6996</v>
      </c>
      <c r="BJ2026" s="257" t="s">
        <v>4</v>
      </c>
      <c r="BK2026" s="269" t="s">
        <v>161</v>
      </c>
      <c r="BL2026" s="269" t="s">
        <v>130</v>
      </c>
      <c r="BM2026" s="270" t="s">
        <v>7936</v>
      </c>
      <c r="BN2026" s="269" t="s">
        <v>7937</v>
      </c>
      <c r="BO2026" s="269" t="s">
        <v>7938</v>
      </c>
      <c r="BP2026" s="269" t="s">
        <v>989</v>
      </c>
      <c r="BQ2026" s="269" t="s">
        <v>715</v>
      </c>
      <c r="BR2026" s="269" t="s">
        <v>990</v>
      </c>
      <c r="BS2026" s="269" t="s">
        <v>991</v>
      </c>
      <c r="BT2026" s="269" t="s">
        <v>989</v>
      </c>
      <c r="BU2026" s="269" t="s">
        <v>1770</v>
      </c>
      <c r="BV2026" s="269" t="s">
        <v>1771</v>
      </c>
    </row>
    <row r="2027" spans="59:74" x14ac:dyDescent="0.25">
      <c r="BG2027" s="84">
        <v>1915</v>
      </c>
      <c r="BH2027" s="269" t="s">
        <v>17</v>
      </c>
      <c r="BI2027" s="268" t="s">
        <v>6996</v>
      </c>
      <c r="BJ2027" s="257" t="s">
        <v>4</v>
      </c>
      <c r="BK2027" s="269" t="s">
        <v>161</v>
      </c>
      <c r="BL2027" s="269" t="s">
        <v>130</v>
      </c>
      <c r="BM2027" s="270" t="s">
        <v>7939</v>
      </c>
      <c r="BN2027" s="269" t="s">
        <v>7940</v>
      </c>
      <c r="BO2027" s="269" t="s">
        <v>7941</v>
      </c>
      <c r="BP2027" s="269" t="s">
        <v>989</v>
      </c>
      <c r="BQ2027" s="269" t="s">
        <v>715</v>
      </c>
      <c r="BR2027" s="269" t="s">
        <v>990</v>
      </c>
      <c r="BS2027" s="269" t="s">
        <v>991</v>
      </c>
      <c r="BT2027" s="269" t="s">
        <v>989</v>
      </c>
      <c r="BU2027" s="269" t="s">
        <v>1770</v>
      </c>
      <c r="BV2027" s="269" t="s">
        <v>1771</v>
      </c>
    </row>
    <row r="2028" spans="59:74" x14ac:dyDescent="0.25">
      <c r="BG2028" s="84">
        <v>1916</v>
      </c>
      <c r="BH2028" s="269" t="s">
        <v>17</v>
      </c>
      <c r="BI2028" s="268" t="s">
        <v>6996</v>
      </c>
      <c r="BJ2028" s="257" t="s">
        <v>4</v>
      </c>
      <c r="BK2028" s="269" t="s">
        <v>161</v>
      </c>
      <c r="BL2028" s="269" t="s">
        <v>130</v>
      </c>
      <c r="BM2028" s="270" t="s">
        <v>7942</v>
      </c>
      <c r="BN2028" s="269" t="s">
        <v>7943</v>
      </c>
      <c r="BO2028" s="269" t="s">
        <v>7944</v>
      </c>
      <c r="BP2028" s="269" t="s">
        <v>989</v>
      </c>
      <c r="BQ2028" s="269" t="s">
        <v>715</v>
      </c>
      <c r="BR2028" s="269" t="s">
        <v>990</v>
      </c>
      <c r="BS2028" s="269" t="s">
        <v>991</v>
      </c>
      <c r="BT2028" s="269" t="s">
        <v>989</v>
      </c>
      <c r="BU2028" s="269" t="s">
        <v>1770</v>
      </c>
      <c r="BV2028" s="269" t="s">
        <v>1771</v>
      </c>
    </row>
    <row r="2029" spans="59:74" x14ac:dyDescent="0.25">
      <c r="BG2029" s="84">
        <v>1917</v>
      </c>
      <c r="BH2029" s="269" t="s">
        <v>17</v>
      </c>
      <c r="BI2029" s="268" t="s">
        <v>6996</v>
      </c>
      <c r="BJ2029" s="257" t="s">
        <v>4</v>
      </c>
      <c r="BK2029" s="269" t="s">
        <v>161</v>
      </c>
      <c r="BL2029" s="269" t="s">
        <v>130</v>
      </c>
      <c r="BM2029" s="270" t="s">
        <v>7945</v>
      </c>
      <c r="BN2029" s="269" t="s">
        <v>7946</v>
      </c>
      <c r="BO2029" s="269" t="s">
        <v>7947</v>
      </c>
      <c r="BP2029" s="269" t="s">
        <v>989</v>
      </c>
      <c r="BQ2029" s="269" t="s">
        <v>715</v>
      </c>
      <c r="BR2029" s="269" t="s">
        <v>990</v>
      </c>
      <c r="BS2029" s="269" t="s">
        <v>991</v>
      </c>
      <c r="BT2029" s="269" t="s">
        <v>989</v>
      </c>
      <c r="BU2029" s="269" t="s">
        <v>1770</v>
      </c>
      <c r="BV2029" s="269" t="s">
        <v>1771</v>
      </c>
    </row>
    <row r="2030" spans="59:74" x14ac:dyDescent="0.25">
      <c r="BG2030" s="84">
        <v>1918</v>
      </c>
      <c r="BH2030" s="269" t="s">
        <v>17</v>
      </c>
      <c r="BI2030" s="268" t="s">
        <v>6996</v>
      </c>
      <c r="BJ2030" s="257" t="s">
        <v>4</v>
      </c>
      <c r="BK2030" s="269" t="s">
        <v>161</v>
      </c>
      <c r="BL2030" s="269" t="s">
        <v>130</v>
      </c>
      <c r="BM2030" s="270" t="s">
        <v>7948</v>
      </c>
      <c r="BN2030" s="269" t="s">
        <v>7949</v>
      </c>
      <c r="BO2030" s="269" t="s">
        <v>7950</v>
      </c>
      <c r="BP2030" s="269" t="s">
        <v>989</v>
      </c>
      <c r="BQ2030" s="269" t="s">
        <v>715</v>
      </c>
      <c r="BR2030" s="269" t="s">
        <v>990</v>
      </c>
      <c r="BS2030" s="269" t="s">
        <v>991</v>
      </c>
      <c r="BT2030" s="269" t="s">
        <v>989</v>
      </c>
      <c r="BU2030" s="269" t="s">
        <v>1770</v>
      </c>
      <c r="BV2030" s="269" t="s">
        <v>1771</v>
      </c>
    </row>
    <row r="2031" spans="59:74" x14ac:dyDescent="0.25">
      <c r="BG2031" s="84">
        <v>1919</v>
      </c>
      <c r="BH2031" s="269" t="s">
        <v>17</v>
      </c>
      <c r="BI2031" s="268" t="s">
        <v>6996</v>
      </c>
      <c r="BJ2031" s="257" t="s">
        <v>4</v>
      </c>
      <c r="BK2031" s="269" t="s">
        <v>161</v>
      </c>
      <c r="BL2031" s="269" t="s">
        <v>130</v>
      </c>
      <c r="BM2031" s="270" t="s">
        <v>7951</v>
      </c>
      <c r="BN2031" s="269" t="s">
        <v>7952</v>
      </c>
      <c r="BO2031" s="269" t="s">
        <v>7953</v>
      </c>
      <c r="BP2031" s="269" t="s">
        <v>989</v>
      </c>
      <c r="BQ2031" s="269" t="s">
        <v>715</v>
      </c>
      <c r="BR2031" s="269" t="s">
        <v>990</v>
      </c>
      <c r="BS2031" s="269" t="s">
        <v>991</v>
      </c>
      <c r="BT2031" s="269" t="s">
        <v>989</v>
      </c>
      <c r="BU2031" s="269" t="s">
        <v>1770</v>
      </c>
      <c r="BV2031" s="269" t="s">
        <v>1771</v>
      </c>
    </row>
    <row r="2032" spans="59:74" x14ac:dyDescent="0.25">
      <c r="BG2032" s="84">
        <v>1920</v>
      </c>
      <c r="BH2032" s="269" t="s">
        <v>17</v>
      </c>
      <c r="BI2032" s="268" t="s">
        <v>6996</v>
      </c>
      <c r="BJ2032" s="257" t="s">
        <v>4</v>
      </c>
      <c r="BK2032" s="269" t="s">
        <v>161</v>
      </c>
      <c r="BL2032" s="269" t="s">
        <v>130</v>
      </c>
      <c r="BM2032" s="270" t="s">
        <v>7954</v>
      </c>
      <c r="BN2032" s="269" t="s">
        <v>7955</v>
      </c>
      <c r="BO2032" s="269" t="s">
        <v>7956</v>
      </c>
      <c r="BP2032" s="269" t="s">
        <v>989</v>
      </c>
      <c r="BQ2032" s="269" t="s">
        <v>715</v>
      </c>
      <c r="BR2032" s="269" t="s">
        <v>990</v>
      </c>
      <c r="BS2032" s="269" t="s">
        <v>991</v>
      </c>
      <c r="BT2032" s="269" t="s">
        <v>989</v>
      </c>
      <c r="BU2032" s="269" t="s">
        <v>1770</v>
      </c>
      <c r="BV2032" s="269" t="s">
        <v>1771</v>
      </c>
    </row>
    <row r="2033" spans="59:74" x14ac:dyDescent="0.25">
      <c r="BG2033" s="84">
        <v>1921</v>
      </c>
      <c r="BH2033" s="269" t="s">
        <v>17</v>
      </c>
      <c r="BI2033" s="268" t="s">
        <v>6996</v>
      </c>
      <c r="BJ2033" s="257" t="s">
        <v>1</v>
      </c>
      <c r="BK2033" s="269" t="s">
        <v>169</v>
      </c>
      <c r="BL2033" s="269" t="s">
        <v>130</v>
      </c>
      <c r="BM2033" s="270" t="s">
        <v>7957</v>
      </c>
      <c r="BN2033" s="269" t="s">
        <v>7958</v>
      </c>
      <c r="BO2033" s="269" t="s">
        <v>7959</v>
      </c>
      <c r="BP2033" s="269" t="s">
        <v>992</v>
      </c>
      <c r="BQ2033" s="269" t="s">
        <v>721</v>
      </c>
      <c r="BR2033" s="269" t="s">
        <v>993</v>
      </c>
      <c r="BS2033" s="269" t="s">
        <v>994</v>
      </c>
      <c r="BT2033" s="269" t="s">
        <v>992</v>
      </c>
      <c r="BU2033" s="269" t="s">
        <v>1772</v>
      </c>
      <c r="BV2033" s="269" t="s">
        <v>1773</v>
      </c>
    </row>
    <row r="2034" spans="59:74" x14ac:dyDescent="0.25">
      <c r="BG2034" s="84">
        <v>1922</v>
      </c>
      <c r="BH2034" s="269" t="s">
        <v>17</v>
      </c>
      <c r="BI2034" s="268" t="s">
        <v>6996</v>
      </c>
      <c r="BJ2034" s="257" t="s">
        <v>1</v>
      </c>
      <c r="BK2034" s="269" t="s">
        <v>169</v>
      </c>
      <c r="BL2034" s="269" t="s">
        <v>130</v>
      </c>
      <c r="BM2034" s="270" t="s">
        <v>7960</v>
      </c>
      <c r="BN2034" s="269" t="s">
        <v>7961</v>
      </c>
      <c r="BO2034" s="269" t="s">
        <v>7962</v>
      </c>
      <c r="BP2034" s="269" t="s">
        <v>992</v>
      </c>
      <c r="BQ2034" s="269" t="s">
        <v>721</v>
      </c>
      <c r="BR2034" s="269" t="s">
        <v>993</v>
      </c>
      <c r="BS2034" s="269" t="s">
        <v>994</v>
      </c>
      <c r="BT2034" s="269" t="s">
        <v>992</v>
      </c>
      <c r="BU2034" s="269" t="s">
        <v>1772</v>
      </c>
      <c r="BV2034" s="269" t="s">
        <v>1773</v>
      </c>
    </row>
    <row r="2035" spans="59:74" x14ac:dyDescent="0.25">
      <c r="BG2035" s="84">
        <v>1923</v>
      </c>
      <c r="BH2035" s="269" t="s">
        <v>17</v>
      </c>
      <c r="BI2035" s="268" t="s">
        <v>6996</v>
      </c>
      <c r="BJ2035" s="257" t="s">
        <v>1</v>
      </c>
      <c r="BK2035" s="269" t="s">
        <v>169</v>
      </c>
      <c r="BL2035" s="269" t="s">
        <v>130</v>
      </c>
      <c r="BM2035" s="270" t="s">
        <v>7963</v>
      </c>
      <c r="BN2035" s="269" t="s">
        <v>7964</v>
      </c>
      <c r="BO2035" s="269" t="s">
        <v>7965</v>
      </c>
      <c r="BP2035" s="269" t="s">
        <v>992</v>
      </c>
      <c r="BQ2035" s="269" t="s">
        <v>721</v>
      </c>
      <c r="BR2035" s="269" t="s">
        <v>993</v>
      </c>
      <c r="BS2035" s="269" t="s">
        <v>994</v>
      </c>
      <c r="BT2035" s="269" t="s">
        <v>992</v>
      </c>
      <c r="BU2035" s="269" t="s">
        <v>1772</v>
      </c>
      <c r="BV2035" s="269" t="s">
        <v>1773</v>
      </c>
    </row>
    <row r="2036" spans="59:74" x14ac:dyDescent="0.25">
      <c r="BG2036" s="84">
        <v>1924</v>
      </c>
      <c r="BH2036" s="269" t="s">
        <v>17</v>
      </c>
      <c r="BI2036" s="268" t="s">
        <v>6996</v>
      </c>
      <c r="BJ2036" s="257" t="s">
        <v>1</v>
      </c>
      <c r="BK2036" s="269" t="s">
        <v>169</v>
      </c>
      <c r="BL2036" s="269" t="s">
        <v>130</v>
      </c>
      <c r="BM2036" s="270" t="s">
        <v>7966</v>
      </c>
      <c r="BN2036" s="269" t="s">
        <v>7967</v>
      </c>
      <c r="BO2036" s="269" t="s">
        <v>7968</v>
      </c>
      <c r="BP2036" s="269" t="s">
        <v>992</v>
      </c>
      <c r="BQ2036" s="269" t="s">
        <v>721</v>
      </c>
      <c r="BR2036" s="269" t="s">
        <v>993</v>
      </c>
      <c r="BS2036" s="269" t="s">
        <v>994</v>
      </c>
      <c r="BT2036" s="269" t="s">
        <v>992</v>
      </c>
      <c r="BU2036" s="269" t="s">
        <v>1772</v>
      </c>
      <c r="BV2036" s="269" t="s">
        <v>1773</v>
      </c>
    </row>
    <row r="2037" spans="59:74" x14ac:dyDescent="0.25">
      <c r="BG2037" s="84">
        <v>1925</v>
      </c>
      <c r="BH2037" s="269" t="s">
        <v>17</v>
      </c>
      <c r="BI2037" s="268" t="s">
        <v>6996</v>
      </c>
      <c r="BJ2037" s="257" t="s">
        <v>1</v>
      </c>
      <c r="BK2037" s="269" t="s">
        <v>169</v>
      </c>
      <c r="BL2037" s="269" t="s">
        <v>130</v>
      </c>
      <c r="BM2037" s="270" t="s">
        <v>7969</v>
      </c>
      <c r="BN2037" s="269" t="s">
        <v>7970</v>
      </c>
      <c r="BO2037" s="269" t="s">
        <v>7971</v>
      </c>
      <c r="BP2037" s="269" t="s">
        <v>992</v>
      </c>
      <c r="BQ2037" s="269" t="s">
        <v>721</v>
      </c>
      <c r="BR2037" s="269" t="s">
        <v>993</v>
      </c>
      <c r="BS2037" s="269" t="s">
        <v>994</v>
      </c>
      <c r="BT2037" s="269" t="s">
        <v>992</v>
      </c>
      <c r="BU2037" s="269" t="s">
        <v>1772</v>
      </c>
      <c r="BV2037" s="269" t="s">
        <v>1773</v>
      </c>
    </row>
    <row r="2038" spans="59:74" x14ac:dyDescent="0.25">
      <c r="BG2038" s="84">
        <v>1926</v>
      </c>
      <c r="BH2038" s="269" t="s">
        <v>17</v>
      </c>
      <c r="BI2038" s="268" t="s">
        <v>6996</v>
      </c>
      <c r="BJ2038" s="257" t="s">
        <v>1</v>
      </c>
      <c r="BK2038" s="269" t="s">
        <v>169</v>
      </c>
      <c r="BL2038" s="269" t="s">
        <v>130</v>
      </c>
      <c r="BM2038" s="270" t="s">
        <v>7972</v>
      </c>
      <c r="BN2038" s="269" t="s">
        <v>7973</v>
      </c>
      <c r="BO2038" s="269" t="s">
        <v>7974</v>
      </c>
      <c r="BP2038" s="269" t="s">
        <v>992</v>
      </c>
      <c r="BQ2038" s="269" t="s">
        <v>721</v>
      </c>
      <c r="BR2038" s="269" t="s">
        <v>993</v>
      </c>
      <c r="BS2038" s="269" t="s">
        <v>994</v>
      </c>
      <c r="BT2038" s="269" t="s">
        <v>992</v>
      </c>
      <c r="BU2038" s="269" t="s">
        <v>1772</v>
      </c>
      <c r="BV2038" s="269" t="s">
        <v>1773</v>
      </c>
    </row>
    <row r="2039" spans="59:74" x14ac:dyDescent="0.25">
      <c r="BG2039" s="84">
        <v>1927</v>
      </c>
      <c r="BH2039" s="269" t="s">
        <v>17</v>
      </c>
      <c r="BI2039" s="268" t="s">
        <v>6996</v>
      </c>
      <c r="BJ2039" s="257" t="s">
        <v>1</v>
      </c>
      <c r="BK2039" s="269" t="s">
        <v>169</v>
      </c>
      <c r="BL2039" s="269" t="s">
        <v>130</v>
      </c>
      <c r="BM2039" s="270" t="s">
        <v>7975</v>
      </c>
      <c r="BN2039" s="269" t="s">
        <v>7976</v>
      </c>
      <c r="BO2039" s="269" t="s">
        <v>7977</v>
      </c>
      <c r="BP2039" s="269" t="s">
        <v>992</v>
      </c>
      <c r="BQ2039" s="269" t="s">
        <v>721</v>
      </c>
      <c r="BR2039" s="269" t="s">
        <v>993</v>
      </c>
      <c r="BS2039" s="269" t="s">
        <v>994</v>
      </c>
      <c r="BT2039" s="269" t="s">
        <v>992</v>
      </c>
      <c r="BU2039" s="269" t="s">
        <v>1772</v>
      </c>
      <c r="BV2039" s="269" t="s">
        <v>1773</v>
      </c>
    </row>
    <row r="2040" spans="59:74" x14ac:dyDescent="0.25">
      <c r="BG2040" s="84">
        <v>1928</v>
      </c>
      <c r="BH2040" s="269" t="s">
        <v>17</v>
      </c>
      <c r="BI2040" s="268" t="s">
        <v>6996</v>
      </c>
      <c r="BJ2040" s="257" t="s">
        <v>1</v>
      </c>
      <c r="BK2040" s="269" t="s">
        <v>169</v>
      </c>
      <c r="BL2040" s="269" t="s">
        <v>130</v>
      </c>
      <c r="BM2040" s="270" t="s">
        <v>7978</v>
      </c>
      <c r="BN2040" s="269" t="s">
        <v>7979</v>
      </c>
      <c r="BO2040" s="269" t="s">
        <v>7980</v>
      </c>
      <c r="BP2040" s="269" t="s">
        <v>992</v>
      </c>
      <c r="BQ2040" s="269" t="s">
        <v>721</v>
      </c>
      <c r="BR2040" s="269" t="s">
        <v>993</v>
      </c>
      <c r="BS2040" s="269" t="s">
        <v>994</v>
      </c>
      <c r="BT2040" s="269" t="s">
        <v>992</v>
      </c>
      <c r="BU2040" s="269" t="s">
        <v>1772</v>
      </c>
      <c r="BV2040" s="269" t="s">
        <v>1773</v>
      </c>
    </row>
    <row r="2041" spans="59:74" x14ac:dyDescent="0.25">
      <c r="BG2041" s="84">
        <v>1929</v>
      </c>
      <c r="BH2041" s="269" t="s">
        <v>17</v>
      </c>
      <c r="BI2041" s="268" t="s">
        <v>6996</v>
      </c>
      <c r="BJ2041" s="257" t="s">
        <v>1</v>
      </c>
      <c r="BK2041" s="269" t="s">
        <v>169</v>
      </c>
      <c r="BL2041" s="269" t="s">
        <v>130</v>
      </c>
      <c r="BM2041" s="270" t="s">
        <v>7981</v>
      </c>
      <c r="BN2041" s="269" t="s">
        <v>7982</v>
      </c>
      <c r="BO2041" s="269" t="s">
        <v>7983</v>
      </c>
      <c r="BP2041" s="269" t="s">
        <v>992</v>
      </c>
      <c r="BQ2041" s="269" t="s">
        <v>721</v>
      </c>
      <c r="BR2041" s="269" t="s">
        <v>993</v>
      </c>
      <c r="BS2041" s="269" t="s">
        <v>994</v>
      </c>
      <c r="BT2041" s="269" t="s">
        <v>992</v>
      </c>
      <c r="BU2041" s="269" t="s">
        <v>1772</v>
      </c>
      <c r="BV2041" s="269" t="s">
        <v>1773</v>
      </c>
    </row>
    <row r="2042" spans="59:74" x14ac:dyDescent="0.25">
      <c r="BG2042" s="84">
        <v>1930</v>
      </c>
      <c r="BH2042" s="269" t="s">
        <v>17</v>
      </c>
      <c r="BI2042" s="268" t="s">
        <v>6996</v>
      </c>
      <c r="BJ2042" s="257" t="s">
        <v>1</v>
      </c>
      <c r="BK2042" s="269" t="s">
        <v>169</v>
      </c>
      <c r="BL2042" s="269" t="s">
        <v>130</v>
      </c>
      <c r="BM2042" s="270" t="s">
        <v>7984</v>
      </c>
      <c r="BN2042" s="269" t="s">
        <v>7985</v>
      </c>
      <c r="BO2042" s="269" t="s">
        <v>7986</v>
      </c>
      <c r="BP2042" s="269" t="s">
        <v>992</v>
      </c>
      <c r="BQ2042" s="269" t="s">
        <v>721</v>
      </c>
      <c r="BR2042" s="269" t="s">
        <v>993</v>
      </c>
      <c r="BS2042" s="269" t="s">
        <v>994</v>
      </c>
      <c r="BT2042" s="269" t="s">
        <v>992</v>
      </c>
      <c r="BU2042" s="269" t="s">
        <v>1772</v>
      </c>
      <c r="BV2042" s="269" t="s">
        <v>1773</v>
      </c>
    </row>
    <row r="2043" spans="59:74" x14ac:dyDescent="0.25">
      <c r="BG2043" s="84">
        <v>1931</v>
      </c>
      <c r="BH2043" s="269" t="s">
        <v>17</v>
      </c>
      <c r="BI2043" s="268" t="s">
        <v>6996</v>
      </c>
      <c r="BJ2043" s="257" t="s">
        <v>4</v>
      </c>
      <c r="BK2043" s="269" t="s">
        <v>169</v>
      </c>
      <c r="BL2043" s="269" t="s">
        <v>130</v>
      </c>
      <c r="BM2043" s="270" t="s">
        <v>7987</v>
      </c>
      <c r="BN2043" s="269" t="s">
        <v>7988</v>
      </c>
      <c r="BO2043" s="269" t="s">
        <v>7989</v>
      </c>
      <c r="BP2043" s="269" t="s">
        <v>992</v>
      </c>
      <c r="BQ2043" s="269" t="s">
        <v>721</v>
      </c>
      <c r="BR2043" s="269" t="s">
        <v>993</v>
      </c>
      <c r="BS2043" s="269" t="s">
        <v>994</v>
      </c>
      <c r="BT2043" s="269" t="s">
        <v>992</v>
      </c>
      <c r="BU2043" s="269" t="s">
        <v>1772</v>
      </c>
      <c r="BV2043" s="269" t="s">
        <v>1773</v>
      </c>
    </row>
    <row r="2044" spans="59:74" x14ac:dyDescent="0.25">
      <c r="BG2044" s="84">
        <v>1932</v>
      </c>
      <c r="BH2044" s="269" t="s">
        <v>17</v>
      </c>
      <c r="BI2044" s="268" t="s">
        <v>6996</v>
      </c>
      <c r="BJ2044" s="257" t="s">
        <v>4</v>
      </c>
      <c r="BK2044" s="269" t="s">
        <v>169</v>
      </c>
      <c r="BL2044" s="269" t="s">
        <v>130</v>
      </c>
      <c r="BM2044" s="270" t="s">
        <v>7990</v>
      </c>
      <c r="BN2044" s="269" t="s">
        <v>7991</v>
      </c>
      <c r="BO2044" s="269" t="s">
        <v>7992</v>
      </c>
      <c r="BP2044" s="269" t="s">
        <v>992</v>
      </c>
      <c r="BQ2044" s="269" t="s">
        <v>721</v>
      </c>
      <c r="BR2044" s="269" t="s">
        <v>993</v>
      </c>
      <c r="BS2044" s="269" t="s">
        <v>994</v>
      </c>
      <c r="BT2044" s="269" t="s">
        <v>992</v>
      </c>
      <c r="BU2044" s="269" t="s">
        <v>1772</v>
      </c>
      <c r="BV2044" s="269" t="s">
        <v>1773</v>
      </c>
    </row>
    <row r="2045" spans="59:74" x14ac:dyDescent="0.25">
      <c r="BG2045" s="84">
        <v>1933</v>
      </c>
      <c r="BH2045" s="269" t="s">
        <v>17</v>
      </c>
      <c r="BI2045" s="268" t="s">
        <v>6996</v>
      </c>
      <c r="BJ2045" s="257" t="s">
        <v>4</v>
      </c>
      <c r="BK2045" s="269" t="s">
        <v>169</v>
      </c>
      <c r="BL2045" s="269" t="s">
        <v>130</v>
      </c>
      <c r="BM2045" s="270" t="s">
        <v>7993</v>
      </c>
      <c r="BN2045" s="269" t="s">
        <v>7994</v>
      </c>
      <c r="BO2045" s="269" t="s">
        <v>7995</v>
      </c>
      <c r="BP2045" s="269" t="s">
        <v>992</v>
      </c>
      <c r="BQ2045" s="269" t="s">
        <v>721</v>
      </c>
      <c r="BR2045" s="269" t="s">
        <v>993</v>
      </c>
      <c r="BS2045" s="269" t="s">
        <v>994</v>
      </c>
      <c r="BT2045" s="269" t="s">
        <v>992</v>
      </c>
      <c r="BU2045" s="269" t="s">
        <v>1772</v>
      </c>
      <c r="BV2045" s="269" t="s">
        <v>1773</v>
      </c>
    </row>
    <row r="2046" spans="59:74" x14ac:dyDescent="0.25">
      <c r="BG2046" s="84">
        <v>1934</v>
      </c>
      <c r="BH2046" s="269" t="s">
        <v>17</v>
      </c>
      <c r="BI2046" s="268" t="s">
        <v>6996</v>
      </c>
      <c r="BJ2046" s="257" t="s">
        <v>4</v>
      </c>
      <c r="BK2046" s="269" t="s">
        <v>169</v>
      </c>
      <c r="BL2046" s="269" t="s">
        <v>130</v>
      </c>
      <c r="BM2046" s="270" t="s">
        <v>7996</v>
      </c>
      <c r="BN2046" s="269" t="s">
        <v>7997</v>
      </c>
      <c r="BO2046" s="269" t="s">
        <v>7998</v>
      </c>
      <c r="BP2046" s="269" t="s">
        <v>992</v>
      </c>
      <c r="BQ2046" s="269" t="s">
        <v>721</v>
      </c>
      <c r="BR2046" s="269" t="s">
        <v>993</v>
      </c>
      <c r="BS2046" s="269" t="s">
        <v>994</v>
      </c>
      <c r="BT2046" s="269" t="s">
        <v>992</v>
      </c>
      <c r="BU2046" s="269" t="s">
        <v>1772</v>
      </c>
      <c r="BV2046" s="269" t="s">
        <v>1773</v>
      </c>
    </row>
    <row r="2047" spans="59:74" x14ac:dyDescent="0.25">
      <c r="BG2047" s="84">
        <v>1935</v>
      </c>
      <c r="BH2047" s="269" t="s">
        <v>17</v>
      </c>
      <c r="BI2047" s="268" t="s">
        <v>6996</v>
      </c>
      <c r="BJ2047" s="257" t="s">
        <v>4</v>
      </c>
      <c r="BK2047" s="269" t="s">
        <v>169</v>
      </c>
      <c r="BL2047" s="269" t="s">
        <v>130</v>
      </c>
      <c r="BM2047" s="270" t="s">
        <v>7999</v>
      </c>
      <c r="BN2047" s="269" t="s">
        <v>8000</v>
      </c>
      <c r="BO2047" s="269" t="s">
        <v>8001</v>
      </c>
      <c r="BP2047" s="269" t="s">
        <v>992</v>
      </c>
      <c r="BQ2047" s="269" t="s">
        <v>721</v>
      </c>
      <c r="BR2047" s="269" t="s">
        <v>993</v>
      </c>
      <c r="BS2047" s="269" t="s">
        <v>994</v>
      </c>
      <c r="BT2047" s="269" t="s">
        <v>992</v>
      </c>
      <c r="BU2047" s="269" t="s">
        <v>1772</v>
      </c>
      <c r="BV2047" s="269" t="s">
        <v>1773</v>
      </c>
    </row>
    <row r="2048" spans="59:74" x14ac:dyDescent="0.25">
      <c r="BG2048" s="84">
        <v>1936</v>
      </c>
      <c r="BH2048" s="269" t="s">
        <v>17</v>
      </c>
      <c r="BI2048" s="268" t="s">
        <v>6996</v>
      </c>
      <c r="BJ2048" s="257" t="s">
        <v>4</v>
      </c>
      <c r="BK2048" s="269" t="s">
        <v>169</v>
      </c>
      <c r="BL2048" s="269" t="s">
        <v>130</v>
      </c>
      <c r="BM2048" s="270" t="s">
        <v>8002</v>
      </c>
      <c r="BN2048" s="269" t="s">
        <v>8003</v>
      </c>
      <c r="BO2048" s="269" t="s">
        <v>8004</v>
      </c>
      <c r="BP2048" s="269" t="s">
        <v>992</v>
      </c>
      <c r="BQ2048" s="269" t="s">
        <v>721</v>
      </c>
      <c r="BR2048" s="269" t="s">
        <v>993</v>
      </c>
      <c r="BS2048" s="269" t="s">
        <v>994</v>
      </c>
      <c r="BT2048" s="269" t="s">
        <v>992</v>
      </c>
      <c r="BU2048" s="269" t="s">
        <v>1772</v>
      </c>
      <c r="BV2048" s="269" t="s">
        <v>1773</v>
      </c>
    </row>
    <row r="2049" spans="59:74" x14ac:dyDescent="0.25">
      <c r="BG2049" s="84">
        <v>1937</v>
      </c>
      <c r="BH2049" s="269" t="s">
        <v>17</v>
      </c>
      <c r="BI2049" s="268" t="s">
        <v>6996</v>
      </c>
      <c r="BJ2049" s="257" t="s">
        <v>4</v>
      </c>
      <c r="BK2049" s="269" t="s">
        <v>169</v>
      </c>
      <c r="BL2049" s="269" t="s">
        <v>130</v>
      </c>
      <c r="BM2049" s="270" t="s">
        <v>8005</v>
      </c>
      <c r="BN2049" s="269" t="s">
        <v>8006</v>
      </c>
      <c r="BO2049" s="269" t="s">
        <v>8007</v>
      </c>
      <c r="BP2049" s="269" t="s">
        <v>992</v>
      </c>
      <c r="BQ2049" s="269" t="s">
        <v>721</v>
      </c>
      <c r="BR2049" s="269" t="s">
        <v>993</v>
      </c>
      <c r="BS2049" s="269" t="s">
        <v>994</v>
      </c>
      <c r="BT2049" s="269" t="s">
        <v>992</v>
      </c>
      <c r="BU2049" s="269" t="s">
        <v>1772</v>
      </c>
      <c r="BV2049" s="269" t="s">
        <v>1773</v>
      </c>
    </row>
    <row r="2050" spans="59:74" x14ac:dyDescent="0.25">
      <c r="BG2050" s="84">
        <v>1938</v>
      </c>
      <c r="BH2050" s="269" t="s">
        <v>17</v>
      </c>
      <c r="BI2050" s="268" t="s">
        <v>6996</v>
      </c>
      <c r="BJ2050" s="257" t="s">
        <v>4</v>
      </c>
      <c r="BK2050" s="269" t="s">
        <v>169</v>
      </c>
      <c r="BL2050" s="269" t="s">
        <v>130</v>
      </c>
      <c r="BM2050" s="270" t="s">
        <v>8008</v>
      </c>
      <c r="BN2050" s="269" t="s">
        <v>8009</v>
      </c>
      <c r="BO2050" s="269" t="s">
        <v>8010</v>
      </c>
      <c r="BP2050" s="269" t="s">
        <v>992</v>
      </c>
      <c r="BQ2050" s="269" t="s">
        <v>721</v>
      </c>
      <c r="BR2050" s="269" t="s">
        <v>993</v>
      </c>
      <c r="BS2050" s="269" t="s">
        <v>994</v>
      </c>
      <c r="BT2050" s="269" t="s">
        <v>992</v>
      </c>
      <c r="BU2050" s="269" t="s">
        <v>1772</v>
      </c>
      <c r="BV2050" s="269" t="s">
        <v>1773</v>
      </c>
    </row>
    <row r="2051" spans="59:74" x14ac:dyDescent="0.25">
      <c r="BG2051" s="84">
        <v>1939</v>
      </c>
      <c r="BH2051" s="269" t="s">
        <v>17</v>
      </c>
      <c r="BI2051" s="268" t="s">
        <v>6996</v>
      </c>
      <c r="BJ2051" s="257" t="s">
        <v>4</v>
      </c>
      <c r="BK2051" s="269" t="s">
        <v>169</v>
      </c>
      <c r="BL2051" s="269" t="s">
        <v>130</v>
      </c>
      <c r="BM2051" s="270" t="s">
        <v>8011</v>
      </c>
      <c r="BN2051" s="269" t="s">
        <v>8012</v>
      </c>
      <c r="BO2051" s="269" t="s">
        <v>8013</v>
      </c>
      <c r="BP2051" s="269" t="s">
        <v>992</v>
      </c>
      <c r="BQ2051" s="269" t="s">
        <v>721</v>
      </c>
      <c r="BR2051" s="269" t="s">
        <v>993</v>
      </c>
      <c r="BS2051" s="269" t="s">
        <v>994</v>
      </c>
      <c r="BT2051" s="269" t="s">
        <v>992</v>
      </c>
      <c r="BU2051" s="269" t="s">
        <v>1772</v>
      </c>
      <c r="BV2051" s="269" t="s">
        <v>1773</v>
      </c>
    </row>
    <row r="2052" spans="59:74" x14ac:dyDescent="0.25">
      <c r="BG2052" s="84">
        <v>1940</v>
      </c>
      <c r="BH2052" s="269" t="s">
        <v>17</v>
      </c>
      <c r="BI2052" s="268" t="s">
        <v>6996</v>
      </c>
      <c r="BJ2052" s="257" t="s">
        <v>4</v>
      </c>
      <c r="BK2052" s="269" t="s">
        <v>169</v>
      </c>
      <c r="BL2052" s="269" t="s">
        <v>130</v>
      </c>
      <c r="BM2052" s="270" t="s">
        <v>8014</v>
      </c>
      <c r="BN2052" s="269" t="s">
        <v>8015</v>
      </c>
      <c r="BO2052" s="269" t="s">
        <v>8016</v>
      </c>
      <c r="BP2052" s="269" t="s">
        <v>992</v>
      </c>
      <c r="BQ2052" s="269" t="s">
        <v>721</v>
      </c>
      <c r="BR2052" s="269" t="s">
        <v>993</v>
      </c>
      <c r="BS2052" s="269" t="s">
        <v>994</v>
      </c>
      <c r="BT2052" s="269" t="s">
        <v>992</v>
      </c>
      <c r="BU2052" s="269" t="s">
        <v>1772</v>
      </c>
      <c r="BV2052" s="269" t="s">
        <v>1773</v>
      </c>
    </row>
    <row r="2053" spans="59:74" x14ac:dyDescent="0.25">
      <c r="BG2053" s="84">
        <v>1941</v>
      </c>
      <c r="BH2053" s="269" t="s">
        <v>17</v>
      </c>
      <c r="BI2053" s="268" t="s">
        <v>6996</v>
      </c>
      <c r="BJ2053" s="257" t="s">
        <v>1</v>
      </c>
      <c r="BK2053" s="269" t="s">
        <v>175</v>
      </c>
      <c r="BL2053" s="269" t="s">
        <v>102</v>
      </c>
      <c r="BM2053" s="270" t="s">
        <v>8017</v>
      </c>
      <c r="BN2053" s="269" t="s">
        <v>8018</v>
      </c>
      <c r="BO2053" s="269" t="s">
        <v>8019</v>
      </c>
      <c r="BP2053" s="269" t="s">
        <v>995</v>
      </c>
      <c r="BQ2053" s="269" t="s">
        <v>727</v>
      </c>
      <c r="BR2053" s="269" t="s">
        <v>996</v>
      </c>
      <c r="BS2053" s="269" t="s">
        <v>997</v>
      </c>
      <c r="BT2053" s="269" t="s">
        <v>995</v>
      </c>
      <c r="BU2053" s="269" t="s">
        <v>1774</v>
      </c>
      <c r="BV2053" s="269" t="s">
        <v>1775</v>
      </c>
    </row>
    <row r="2054" spans="59:74" x14ac:dyDescent="0.25">
      <c r="BG2054" s="84">
        <v>1942</v>
      </c>
      <c r="BH2054" s="269" t="s">
        <v>17</v>
      </c>
      <c r="BI2054" s="268" t="s">
        <v>6996</v>
      </c>
      <c r="BJ2054" s="257" t="s">
        <v>1</v>
      </c>
      <c r="BK2054" s="269" t="s">
        <v>175</v>
      </c>
      <c r="BL2054" s="269" t="s">
        <v>102</v>
      </c>
      <c r="BM2054" s="270" t="s">
        <v>8020</v>
      </c>
      <c r="BN2054" s="269" t="s">
        <v>8021</v>
      </c>
      <c r="BO2054" s="269" t="s">
        <v>8022</v>
      </c>
      <c r="BP2054" s="269" t="s">
        <v>995</v>
      </c>
      <c r="BQ2054" s="269" t="s">
        <v>727</v>
      </c>
      <c r="BR2054" s="269" t="s">
        <v>996</v>
      </c>
      <c r="BS2054" s="269" t="s">
        <v>997</v>
      </c>
      <c r="BT2054" s="269" t="s">
        <v>995</v>
      </c>
      <c r="BU2054" s="269" t="s">
        <v>1774</v>
      </c>
      <c r="BV2054" s="269" t="s">
        <v>1775</v>
      </c>
    </row>
    <row r="2055" spans="59:74" x14ac:dyDescent="0.25">
      <c r="BG2055" s="84">
        <v>1943</v>
      </c>
      <c r="BH2055" s="269" t="s">
        <v>17</v>
      </c>
      <c r="BI2055" s="268" t="s">
        <v>6996</v>
      </c>
      <c r="BJ2055" s="257" t="s">
        <v>1</v>
      </c>
      <c r="BK2055" s="269" t="s">
        <v>175</v>
      </c>
      <c r="BL2055" s="269" t="s">
        <v>102</v>
      </c>
      <c r="BM2055" s="270" t="s">
        <v>8023</v>
      </c>
      <c r="BN2055" s="269" t="s">
        <v>8024</v>
      </c>
      <c r="BO2055" s="269" t="s">
        <v>8025</v>
      </c>
      <c r="BP2055" s="269" t="s">
        <v>995</v>
      </c>
      <c r="BQ2055" s="269" t="s">
        <v>727</v>
      </c>
      <c r="BR2055" s="269" t="s">
        <v>996</v>
      </c>
      <c r="BS2055" s="269" t="s">
        <v>997</v>
      </c>
      <c r="BT2055" s="269" t="s">
        <v>995</v>
      </c>
      <c r="BU2055" s="269" t="s">
        <v>1774</v>
      </c>
      <c r="BV2055" s="269" t="s">
        <v>1775</v>
      </c>
    </row>
    <row r="2056" spans="59:74" x14ac:dyDescent="0.25">
      <c r="BG2056" s="84">
        <v>1944</v>
      </c>
      <c r="BH2056" s="269" t="s">
        <v>17</v>
      </c>
      <c r="BI2056" s="268" t="s">
        <v>6996</v>
      </c>
      <c r="BJ2056" s="257" t="s">
        <v>1</v>
      </c>
      <c r="BK2056" s="269" t="s">
        <v>175</v>
      </c>
      <c r="BL2056" s="269" t="s">
        <v>102</v>
      </c>
      <c r="BM2056" s="270" t="s">
        <v>8026</v>
      </c>
      <c r="BN2056" s="269" t="s">
        <v>8027</v>
      </c>
      <c r="BO2056" s="269" t="s">
        <v>8028</v>
      </c>
      <c r="BP2056" s="269" t="s">
        <v>995</v>
      </c>
      <c r="BQ2056" s="269" t="s">
        <v>727</v>
      </c>
      <c r="BR2056" s="269" t="s">
        <v>996</v>
      </c>
      <c r="BS2056" s="269" t="s">
        <v>997</v>
      </c>
      <c r="BT2056" s="269" t="s">
        <v>995</v>
      </c>
      <c r="BU2056" s="269" t="s">
        <v>1774</v>
      </c>
      <c r="BV2056" s="269" t="s">
        <v>1775</v>
      </c>
    </row>
    <row r="2057" spans="59:74" x14ac:dyDescent="0.25">
      <c r="BG2057" s="84">
        <v>1945</v>
      </c>
      <c r="BH2057" s="269" t="s">
        <v>17</v>
      </c>
      <c r="BI2057" s="268" t="s">
        <v>6996</v>
      </c>
      <c r="BJ2057" s="257" t="s">
        <v>1</v>
      </c>
      <c r="BK2057" s="269" t="s">
        <v>175</v>
      </c>
      <c r="BL2057" s="269" t="s">
        <v>102</v>
      </c>
      <c r="BM2057" s="270" t="s">
        <v>8029</v>
      </c>
      <c r="BN2057" s="269" t="s">
        <v>8030</v>
      </c>
      <c r="BO2057" s="269" t="s">
        <v>8031</v>
      </c>
      <c r="BP2057" s="269" t="s">
        <v>995</v>
      </c>
      <c r="BQ2057" s="269" t="s">
        <v>727</v>
      </c>
      <c r="BR2057" s="269" t="s">
        <v>996</v>
      </c>
      <c r="BS2057" s="269" t="s">
        <v>997</v>
      </c>
      <c r="BT2057" s="269" t="s">
        <v>995</v>
      </c>
      <c r="BU2057" s="269" t="s">
        <v>1774</v>
      </c>
      <c r="BV2057" s="269" t="s">
        <v>1775</v>
      </c>
    </row>
    <row r="2058" spans="59:74" x14ac:dyDescent="0.25">
      <c r="BG2058" s="84">
        <v>1946</v>
      </c>
      <c r="BH2058" s="269" t="s">
        <v>17</v>
      </c>
      <c r="BI2058" s="268" t="s">
        <v>6996</v>
      </c>
      <c r="BJ2058" s="257" t="s">
        <v>1</v>
      </c>
      <c r="BK2058" s="269" t="s">
        <v>175</v>
      </c>
      <c r="BL2058" s="269" t="s">
        <v>102</v>
      </c>
      <c r="BM2058" s="270" t="s">
        <v>8032</v>
      </c>
      <c r="BN2058" s="269" t="s">
        <v>8033</v>
      </c>
      <c r="BO2058" s="269" t="s">
        <v>8034</v>
      </c>
      <c r="BP2058" s="269" t="s">
        <v>995</v>
      </c>
      <c r="BQ2058" s="269" t="s">
        <v>727</v>
      </c>
      <c r="BR2058" s="269" t="s">
        <v>996</v>
      </c>
      <c r="BS2058" s="269" t="s">
        <v>997</v>
      </c>
      <c r="BT2058" s="269" t="s">
        <v>995</v>
      </c>
      <c r="BU2058" s="269" t="s">
        <v>1774</v>
      </c>
      <c r="BV2058" s="269" t="s">
        <v>1775</v>
      </c>
    </row>
    <row r="2059" spans="59:74" x14ac:dyDescent="0.25">
      <c r="BG2059" s="84">
        <v>1947</v>
      </c>
      <c r="BH2059" s="269" t="s">
        <v>17</v>
      </c>
      <c r="BI2059" s="268" t="s">
        <v>6996</v>
      </c>
      <c r="BJ2059" s="257" t="s">
        <v>1</v>
      </c>
      <c r="BK2059" s="269" t="s">
        <v>175</v>
      </c>
      <c r="BL2059" s="269" t="s">
        <v>102</v>
      </c>
      <c r="BM2059" s="270" t="s">
        <v>8035</v>
      </c>
      <c r="BN2059" s="269" t="s">
        <v>8036</v>
      </c>
      <c r="BO2059" s="269" t="s">
        <v>8037</v>
      </c>
      <c r="BP2059" s="269" t="s">
        <v>995</v>
      </c>
      <c r="BQ2059" s="269" t="s">
        <v>727</v>
      </c>
      <c r="BR2059" s="269" t="s">
        <v>996</v>
      </c>
      <c r="BS2059" s="269" t="s">
        <v>997</v>
      </c>
      <c r="BT2059" s="269" t="s">
        <v>995</v>
      </c>
      <c r="BU2059" s="269" t="s">
        <v>1774</v>
      </c>
      <c r="BV2059" s="269" t="s">
        <v>1775</v>
      </c>
    </row>
    <row r="2060" spans="59:74" x14ac:dyDescent="0.25">
      <c r="BG2060" s="84">
        <v>1948</v>
      </c>
      <c r="BH2060" s="269" t="s">
        <v>17</v>
      </c>
      <c r="BI2060" s="268" t="s">
        <v>6996</v>
      </c>
      <c r="BJ2060" s="257" t="s">
        <v>1</v>
      </c>
      <c r="BK2060" s="269" t="s">
        <v>175</v>
      </c>
      <c r="BL2060" s="269" t="s">
        <v>102</v>
      </c>
      <c r="BM2060" s="270" t="s">
        <v>8038</v>
      </c>
      <c r="BN2060" s="269" t="s">
        <v>8039</v>
      </c>
      <c r="BO2060" s="269" t="s">
        <v>8040</v>
      </c>
      <c r="BP2060" s="269" t="s">
        <v>995</v>
      </c>
      <c r="BQ2060" s="269" t="s">
        <v>727</v>
      </c>
      <c r="BR2060" s="269" t="s">
        <v>996</v>
      </c>
      <c r="BS2060" s="269" t="s">
        <v>997</v>
      </c>
      <c r="BT2060" s="269" t="s">
        <v>995</v>
      </c>
      <c r="BU2060" s="269" t="s">
        <v>1774</v>
      </c>
      <c r="BV2060" s="269" t="s">
        <v>1775</v>
      </c>
    </row>
    <row r="2061" spans="59:74" x14ac:dyDescent="0.25">
      <c r="BG2061" s="84">
        <v>1949</v>
      </c>
      <c r="BH2061" s="269" t="s">
        <v>17</v>
      </c>
      <c r="BI2061" s="268" t="s">
        <v>6996</v>
      </c>
      <c r="BJ2061" s="257" t="s">
        <v>1</v>
      </c>
      <c r="BK2061" s="269" t="s">
        <v>175</v>
      </c>
      <c r="BL2061" s="269" t="s">
        <v>102</v>
      </c>
      <c r="BM2061" s="270" t="s">
        <v>8041</v>
      </c>
      <c r="BN2061" s="269" t="s">
        <v>8042</v>
      </c>
      <c r="BO2061" s="269" t="s">
        <v>8043</v>
      </c>
      <c r="BP2061" s="269" t="s">
        <v>995</v>
      </c>
      <c r="BQ2061" s="269" t="s">
        <v>727</v>
      </c>
      <c r="BR2061" s="269" t="s">
        <v>996</v>
      </c>
      <c r="BS2061" s="269" t="s">
        <v>997</v>
      </c>
      <c r="BT2061" s="269" t="s">
        <v>995</v>
      </c>
      <c r="BU2061" s="269" t="s">
        <v>1774</v>
      </c>
      <c r="BV2061" s="269" t="s">
        <v>1775</v>
      </c>
    </row>
    <row r="2062" spans="59:74" x14ac:dyDescent="0.25">
      <c r="BG2062" s="84">
        <v>1950</v>
      </c>
      <c r="BH2062" s="269" t="s">
        <v>17</v>
      </c>
      <c r="BI2062" s="268" t="s">
        <v>6996</v>
      </c>
      <c r="BJ2062" s="257" t="s">
        <v>1</v>
      </c>
      <c r="BK2062" s="269" t="s">
        <v>175</v>
      </c>
      <c r="BL2062" s="269" t="s">
        <v>102</v>
      </c>
      <c r="BM2062" s="270" t="s">
        <v>8044</v>
      </c>
      <c r="BN2062" s="269" t="s">
        <v>8045</v>
      </c>
      <c r="BO2062" s="269" t="s">
        <v>8046</v>
      </c>
      <c r="BP2062" s="269" t="s">
        <v>995</v>
      </c>
      <c r="BQ2062" s="269" t="s">
        <v>727</v>
      </c>
      <c r="BR2062" s="269" t="s">
        <v>996</v>
      </c>
      <c r="BS2062" s="269" t="s">
        <v>997</v>
      </c>
      <c r="BT2062" s="269" t="s">
        <v>995</v>
      </c>
      <c r="BU2062" s="269" t="s">
        <v>1774</v>
      </c>
      <c r="BV2062" s="269" t="s">
        <v>1775</v>
      </c>
    </row>
    <row r="2063" spans="59:74" x14ac:dyDescent="0.25">
      <c r="BG2063" s="84">
        <v>1951</v>
      </c>
      <c r="BH2063" s="269" t="s">
        <v>17</v>
      </c>
      <c r="BI2063" s="268" t="s">
        <v>6996</v>
      </c>
      <c r="BJ2063" s="257" t="s">
        <v>4</v>
      </c>
      <c r="BK2063" s="269" t="s">
        <v>175</v>
      </c>
      <c r="BL2063" s="269" t="s">
        <v>102</v>
      </c>
      <c r="BM2063" s="270" t="s">
        <v>8047</v>
      </c>
      <c r="BN2063" s="269" t="s">
        <v>8048</v>
      </c>
      <c r="BO2063" s="269" t="s">
        <v>8049</v>
      </c>
      <c r="BP2063" s="269" t="s">
        <v>995</v>
      </c>
      <c r="BQ2063" s="269" t="s">
        <v>727</v>
      </c>
      <c r="BR2063" s="269" t="s">
        <v>996</v>
      </c>
      <c r="BS2063" s="269" t="s">
        <v>997</v>
      </c>
      <c r="BT2063" s="269" t="s">
        <v>995</v>
      </c>
      <c r="BU2063" s="269" t="s">
        <v>1774</v>
      </c>
      <c r="BV2063" s="269" t="s">
        <v>1775</v>
      </c>
    </row>
    <row r="2064" spans="59:74" x14ac:dyDescent="0.25">
      <c r="BG2064" s="84">
        <v>1952</v>
      </c>
      <c r="BH2064" s="269" t="s">
        <v>17</v>
      </c>
      <c r="BI2064" s="268" t="s">
        <v>6996</v>
      </c>
      <c r="BJ2064" s="257" t="s">
        <v>4</v>
      </c>
      <c r="BK2064" s="269" t="s">
        <v>175</v>
      </c>
      <c r="BL2064" s="269" t="s">
        <v>102</v>
      </c>
      <c r="BM2064" s="270" t="s">
        <v>8050</v>
      </c>
      <c r="BN2064" s="269" t="s">
        <v>8051</v>
      </c>
      <c r="BO2064" s="269" t="s">
        <v>8052</v>
      </c>
      <c r="BP2064" s="269" t="s">
        <v>995</v>
      </c>
      <c r="BQ2064" s="269" t="s">
        <v>727</v>
      </c>
      <c r="BR2064" s="269" t="s">
        <v>996</v>
      </c>
      <c r="BS2064" s="269" t="s">
        <v>997</v>
      </c>
      <c r="BT2064" s="269" t="s">
        <v>995</v>
      </c>
      <c r="BU2064" s="269" t="s">
        <v>1774</v>
      </c>
      <c r="BV2064" s="269" t="s">
        <v>1775</v>
      </c>
    </row>
    <row r="2065" spans="59:74" x14ac:dyDescent="0.25">
      <c r="BG2065" s="84">
        <v>1953</v>
      </c>
      <c r="BH2065" s="269" t="s">
        <v>17</v>
      </c>
      <c r="BI2065" s="268" t="s">
        <v>6996</v>
      </c>
      <c r="BJ2065" s="257" t="s">
        <v>4</v>
      </c>
      <c r="BK2065" s="269" t="s">
        <v>175</v>
      </c>
      <c r="BL2065" s="269" t="s">
        <v>102</v>
      </c>
      <c r="BM2065" s="270" t="s">
        <v>8053</v>
      </c>
      <c r="BN2065" s="269" t="s">
        <v>8054</v>
      </c>
      <c r="BO2065" s="269" t="s">
        <v>8055</v>
      </c>
      <c r="BP2065" s="269" t="s">
        <v>995</v>
      </c>
      <c r="BQ2065" s="269" t="s">
        <v>727</v>
      </c>
      <c r="BR2065" s="269" t="s">
        <v>996</v>
      </c>
      <c r="BS2065" s="269" t="s">
        <v>997</v>
      </c>
      <c r="BT2065" s="269" t="s">
        <v>995</v>
      </c>
      <c r="BU2065" s="269" t="s">
        <v>1774</v>
      </c>
      <c r="BV2065" s="269" t="s">
        <v>1775</v>
      </c>
    </row>
    <row r="2066" spans="59:74" x14ac:dyDescent="0.25">
      <c r="BG2066" s="84">
        <v>1954</v>
      </c>
      <c r="BH2066" s="269" t="s">
        <v>17</v>
      </c>
      <c r="BI2066" s="268" t="s">
        <v>6996</v>
      </c>
      <c r="BJ2066" s="257" t="s">
        <v>4</v>
      </c>
      <c r="BK2066" s="269" t="s">
        <v>175</v>
      </c>
      <c r="BL2066" s="269" t="s">
        <v>102</v>
      </c>
      <c r="BM2066" s="270" t="s">
        <v>8056</v>
      </c>
      <c r="BN2066" s="269" t="s">
        <v>8057</v>
      </c>
      <c r="BO2066" s="269" t="s">
        <v>8058</v>
      </c>
      <c r="BP2066" s="269" t="s">
        <v>995</v>
      </c>
      <c r="BQ2066" s="269" t="s">
        <v>727</v>
      </c>
      <c r="BR2066" s="269" t="s">
        <v>996</v>
      </c>
      <c r="BS2066" s="269" t="s">
        <v>997</v>
      </c>
      <c r="BT2066" s="269" t="s">
        <v>995</v>
      </c>
      <c r="BU2066" s="269" t="s">
        <v>1774</v>
      </c>
      <c r="BV2066" s="269" t="s">
        <v>1775</v>
      </c>
    </row>
    <row r="2067" spans="59:74" x14ac:dyDescent="0.25">
      <c r="BG2067" s="84">
        <v>1955</v>
      </c>
      <c r="BH2067" s="269" t="s">
        <v>17</v>
      </c>
      <c r="BI2067" s="268" t="s">
        <v>6996</v>
      </c>
      <c r="BJ2067" s="257" t="s">
        <v>4</v>
      </c>
      <c r="BK2067" s="269" t="s">
        <v>175</v>
      </c>
      <c r="BL2067" s="269" t="s">
        <v>102</v>
      </c>
      <c r="BM2067" s="270" t="s">
        <v>8059</v>
      </c>
      <c r="BN2067" s="269" t="s">
        <v>8060</v>
      </c>
      <c r="BO2067" s="269" t="s">
        <v>8061</v>
      </c>
      <c r="BP2067" s="269" t="s">
        <v>995</v>
      </c>
      <c r="BQ2067" s="269" t="s">
        <v>727</v>
      </c>
      <c r="BR2067" s="269" t="s">
        <v>996</v>
      </c>
      <c r="BS2067" s="269" t="s">
        <v>997</v>
      </c>
      <c r="BT2067" s="269" t="s">
        <v>995</v>
      </c>
      <c r="BU2067" s="269" t="s">
        <v>1774</v>
      </c>
      <c r="BV2067" s="269" t="s">
        <v>1775</v>
      </c>
    </row>
    <row r="2068" spans="59:74" x14ac:dyDescent="0.25">
      <c r="BG2068" s="84">
        <v>1956</v>
      </c>
      <c r="BH2068" s="269" t="s">
        <v>17</v>
      </c>
      <c r="BI2068" s="268" t="s">
        <v>6996</v>
      </c>
      <c r="BJ2068" s="257" t="s">
        <v>4</v>
      </c>
      <c r="BK2068" s="269" t="s">
        <v>175</v>
      </c>
      <c r="BL2068" s="269" t="s">
        <v>102</v>
      </c>
      <c r="BM2068" s="270" t="s">
        <v>8062</v>
      </c>
      <c r="BN2068" s="269" t="s">
        <v>8063</v>
      </c>
      <c r="BO2068" s="269" t="s">
        <v>8064</v>
      </c>
      <c r="BP2068" s="269" t="s">
        <v>995</v>
      </c>
      <c r="BQ2068" s="269" t="s">
        <v>727</v>
      </c>
      <c r="BR2068" s="269" t="s">
        <v>996</v>
      </c>
      <c r="BS2068" s="269" t="s">
        <v>997</v>
      </c>
      <c r="BT2068" s="269" t="s">
        <v>995</v>
      </c>
      <c r="BU2068" s="269" t="s">
        <v>1774</v>
      </c>
      <c r="BV2068" s="269" t="s">
        <v>1775</v>
      </c>
    </row>
    <row r="2069" spans="59:74" x14ac:dyDescent="0.25">
      <c r="BG2069" s="84">
        <v>1957</v>
      </c>
      <c r="BH2069" s="269" t="s">
        <v>17</v>
      </c>
      <c r="BI2069" s="268" t="s">
        <v>6996</v>
      </c>
      <c r="BJ2069" s="257" t="s">
        <v>4</v>
      </c>
      <c r="BK2069" s="269" t="s">
        <v>175</v>
      </c>
      <c r="BL2069" s="269" t="s">
        <v>102</v>
      </c>
      <c r="BM2069" s="270" t="s">
        <v>8065</v>
      </c>
      <c r="BN2069" s="269" t="s">
        <v>8066</v>
      </c>
      <c r="BO2069" s="269" t="s">
        <v>8067</v>
      </c>
      <c r="BP2069" s="269" t="s">
        <v>995</v>
      </c>
      <c r="BQ2069" s="269" t="s">
        <v>727</v>
      </c>
      <c r="BR2069" s="269" t="s">
        <v>996</v>
      </c>
      <c r="BS2069" s="269" t="s">
        <v>997</v>
      </c>
      <c r="BT2069" s="269" t="s">
        <v>995</v>
      </c>
      <c r="BU2069" s="269" t="s">
        <v>1774</v>
      </c>
      <c r="BV2069" s="269" t="s">
        <v>1775</v>
      </c>
    </row>
    <row r="2070" spans="59:74" x14ac:dyDescent="0.25">
      <c r="BG2070" s="84">
        <v>1958</v>
      </c>
      <c r="BH2070" s="269" t="s">
        <v>17</v>
      </c>
      <c r="BI2070" s="268" t="s">
        <v>6996</v>
      </c>
      <c r="BJ2070" s="257" t="s">
        <v>4</v>
      </c>
      <c r="BK2070" s="269" t="s">
        <v>175</v>
      </c>
      <c r="BL2070" s="269" t="s">
        <v>102</v>
      </c>
      <c r="BM2070" s="270" t="s">
        <v>8068</v>
      </c>
      <c r="BN2070" s="269" t="s">
        <v>8069</v>
      </c>
      <c r="BO2070" s="269" t="s">
        <v>8070</v>
      </c>
      <c r="BP2070" s="269" t="s">
        <v>995</v>
      </c>
      <c r="BQ2070" s="269" t="s">
        <v>727</v>
      </c>
      <c r="BR2070" s="269" t="s">
        <v>996</v>
      </c>
      <c r="BS2070" s="269" t="s">
        <v>997</v>
      </c>
      <c r="BT2070" s="269" t="s">
        <v>995</v>
      </c>
      <c r="BU2070" s="269" t="s">
        <v>1774</v>
      </c>
      <c r="BV2070" s="269" t="s">
        <v>1775</v>
      </c>
    </row>
    <row r="2071" spans="59:74" x14ac:dyDescent="0.25">
      <c r="BG2071" s="84">
        <v>1959</v>
      </c>
      <c r="BH2071" s="269" t="s">
        <v>17</v>
      </c>
      <c r="BI2071" s="268" t="s">
        <v>6996</v>
      </c>
      <c r="BJ2071" s="257" t="s">
        <v>4</v>
      </c>
      <c r="BK2071" s="269" t="s">
        <v>175</v>
      </c>
      <c r="BL2071" s="269" t="s">
        <v>102</v>
      </c>
      <c r="BM2071" s="270" t="s">
        <v>8071</v>
      </c>
      <c r="BN2071" s="269" t="s">
        <v>8072</v>
      </c>
      <c r="BO2071" s="269" t="s">
        <v>8073</v>
      </c>
      <c r="BP2071" s="269" t="s">
        <v>995</v>
      </c>
      <c r="BQ2071" s="269" t="s">
        <v>727</v>
      </c>
      <c r="BR2071" s="269" t="s">
        <v>996</v>
      </c>
      <c r="BS2071" s="269" t="s">
        <v>997</v>
      </c>
      <c r="BT2071" s="269" t="s">
        <v>995</v>
      </c>
      <c r="BU2071" s="269" t="s">
        <v>1774</v>
      </c>
      <c r="BV2071" s="269" t="s">
        <v>1775</v>
      </c>
    </row>
    <row r="2072" spans="59:74" x14ac:dyDescent="0.25">
      <c r="BG2072" s="84">
        <v>1960</v>
      </c>
      <c r="BH2072" s="269" t="s">
        <v>17</v>
      </c>
      <c r="BI2072" s="268" t="s">
        <v>6996</v>
      </c>
      <c r="BJ2072" s="257" t="s">
        <v>4</v>
      </c>
      <c r="BK2072" s="269" t="s">
        <v>175</v>
      </c>
      <c r="BL2072" s="269" t="s">
        <v>102</v>
      </c>
      <c r="BM2072" s="270" t="s">
        <v>8074</v>
      </c>
      <c r="BN2072" s="269" t="s">
        <v>8075</v>
      </c>
      <c r="BO2072" s="269" t="s">
        <v>8076</v>
      </c>
      <c r="BP2072" s="269" t="s">
        <v>995</v>
      </c>
      <c r="BQ2072" s="269" t="s">
        <v>727</v>
      </c>
      <c r="BR2072" s="269" t="s">
        <v>996</v>
      </c>
      <c r="BS2072" s="269" t="s">
        <v>997</v>
      </c>
      <c r="BT2072" s="269" t="s">
        <v>995</v>
      </c>
      <c r="BU2072" s="269" t="s">
        <v>1774</v>
      </c>
      <c r="BV2072" s="269" t="s">
        <v>1775</v>
      </c>
    </row>
    <row r="2073" spans="59:74" x14ac:dyDescent="0.25">
      <c r="BG2073" s="84">
        <v>1961</v>
      </c>
      <c r="BH2073" s="269" t="s">
        <v>17</v>
      </c>
      <c r="BI2073" s="268" t="s">
        <v>6996</v>
      </c>
      <c r="BJ2073" s="257" t="s">
        <v>1</v>
      </c>
      <c r="BK2073" s="269" t="s">
        <v>213</v>
      </c>
      <c r="BL2073" s="269" t="s">
        <v>102</v>
      </c>
      <c r="BM2073" s="270" t="s">
        <v>8077</v>
      </c>
      <c r="BN2073" s="269" t="s">
        <v>8078</v>
      </c>
      <c r="BO2073" s="269" t="s">
        <v>8079</v>
      </c>
      <c r="BP2073" s="269" t="s">
        <v>998</v>
      </c>
      <c r="BQ2073" s="269" t="s">
        <v>732</v>
      </c>
      <c r="BR2073" s="269" t="s">
        <v>999</v>
      </c>
      <c r="BS2073" s="269" t="s">
        <v>1000</v>
      </c>
      <c r="BT2073" s="269" t="s">
        <v>998</v>
      </c>
      <c r="BU2073" s="269" t="s">
        <v>1776</v>
      </c>
      <c r="BV2073" s="269" t="s">
        <v>1777</v>
      </c>
    </row>
    <row r="2074" spans="59:74" x14ac:dyDescent="0.25">
      <c r="BG2074" s="84">
        <v>1962</v>
      </c>
      <c r="BH2074" s="269" t="s">
        <v>17</v>
      </c>
      <c r="BI2074" s="268" t="s">
        <v>6996</v>
      </c>
      <c r="BJ2074" s="257" t="s">
        <v>1</v>
      </c>
      <c r="BK2074" s="269" t="s">
        <v>213</v>
      </c>
      <c r="BL2074" s="269" t="s">
        <v>102</v>
      </c>
      <c r="BM2074" s="270" t="s">
        <v>8080</v>
      </c>
      <c r="BN2074" s="269" t="s">
        <v>8081</v>
      </c>
      <c r="BO2074" s="269" t="s">
        <v>8082</v>
      </c>
      <c r="BP2074" s="269" t="s">
        <v>998</v>
      </c>
      <c r="BQ2074" s="269" t="s">
        <v>732</v>
      </c>
      <c r="BR2074" s="269" t="s">
        <v>999</v>
      </c>
      <c r="BS2074" s="269" t="s">
        <v>1000</v>
      </c>
      <c r="BT2074" s="269" t="s">
        <v>998</v>
      </c>
      <c r="BU2074" s="269" t="s">
        <v>1776</v>
      </c>
      <c r="BV2074" s="269" t="s">
        <v>1777</v>
      </c>
    </row>
    <row r="2075" spans="59:74" x14ac:dyDescent="0.25">
      <c r="BG2075" s="84">
        <v>1963</v>
      </c>
      <c r="BH2075" s="269" t="s">
        <v>17</v>
      </c>
      <c r="BI2075" s="268" t="s">
        <v>6996</v>
      </c>
      <c r="BJ2075" s="257" t="s">
        <v>1</v>
      </c>
      <c r="BK2075" s="269" t="s">
        <v>213</v>
      </c>
      <c r="BL2075" s="269" t="s">
        <v>102</v>
      </c>
      <c r="BM2075" s="270" t="s">
        <v>8083</v>
      </c>
      <c r="BN2075" s="269" t="s">
        <v>8084</v>
      </c>
      <c r="BO2075" s="269" t="s">
        <v>8085</v>
      </c>
      <c r="BP2075" s="269" t="s">
        <v>998</v>
      </c>
      <c r="BQ2075" s="269" t="s">
        <v>732</v>
      </c>
      <c r="BR2075" s="269" t="s">
        <v>999</v>
      </c>
      <c r="BS2075" s="269" t="s">
        <v>1000</v>
      </c>
      <c r="BT2075" s="269" t="s">
        <v>998</v>
      </c>
      <c r="BU2075" s="269" t="s">
        <v>1776</v>
      </c>
      <c r="BV2075" s="269" t="s">
        <v>1777</v>
      </c>
    </row>
    <row r="2076" spans="59:74" x14ac:dyDescent="0.25">
      <c r="BG2076" s="84">
        <v>1964</v>
      </c>
      <c r="BH2076" s="269" t="s">
        <v>17</v>
      </c>
      <c r="BI2076" s="268" t="s">
        <v>6996</v>
      </c>
      <c r="BJ2076" s="257" t="s">
        <v>1</v>
      </c>
      <c r="BK2076" s="269" t="s">
        <v>213</v>
      </c>
      <c r="BL2076" s="269" t="s">
        <v>102</v>
      </c>
      <c r="BM2076" s="270" t="s">
        <v>8086</v>
      </c>
      <c r="BN2076" s="269" t="s">
        <v>8087</v>
      </c>
      <c r="BO2076" s="269" t="s">
        <v>8088</v>
      </c>
      <c r="BP2076" s="269" t="s">
        <v>998</v>
      </c>
      <c r="BQ2076" s="269" t="s">
        <v>732</v>
      </c>
      <c r="BR2076" s="269" t="s">
        <v>999</v>
      </c>
      <c r="BS2076" s="269" t="s">
        <v>1000</v>
      </c>
      <c r="BT2076" s="269" t="s">
        <v>998</v>
      </c>
      <c r="BU2076" s="269" t="s">
        <v>1776</v>
      </c>
      <c r="BV2076" s="269" t="s">
        <v>1777</v>
      </c>
    </row>
    <row r="2077" spans="59:74" x14ac:dyDescent="0.25">
      <c r="BG2077" s="84">
        <v>1965</v>
      </c>
      <c r="BH2077" s="269" t="s">
        <v>17</v>
      </c>
      <c r="BI2077" s="268" t="s">
        <v>6996</v>
      </c>
      <c r="BJ2077" s="257" t="s">
        <v>1</v>
      </c>
      <c r="BK2077" s="269" t="s">
        <v>213</v>
      </c>
      <c r="BL2077" s="269" t="s">
        <v>102</v>
      </c>
      <c r="BM2077" s="270" t="s">
        <v>8089</v>
      </c>
      <c r="BN2077" s="269" t="s">
        <v>8090</v>
      </c>
      <c r="BO2077" s="269" t="s">
        <v>8091</v>
      </c>
      <c r="BP2077" s="269" t="s">
        <v>998</v>
      </c>
      <c r="BQ2077" s="269" t="s">
        <v>732</v>
      </c>
      <c r="BR2077" s="269" t="s">
        <v>999</v>
      </c>
      <c r="BS2077" s="269" t="s">
        <v>1000</v>
      </c>
      <c r="BT2077" s="269" t="s">
        <v>998</v>
      </c>
      <c r="BU2077" s="269" t="s">
        <v>1776</v>
      </c>
      <c r="BV2077" s="269" t="s">
        <v>1777</v>
      </c>
    </row>
    <row r="2078" spans="59:74" x14ac:dyDescent="0.25">
      <c r="BG2078" s="84">
        <v>1966</v>
      </c>
      <c r="BH2078" s="269" t="s">
        <v>17</v>
      </c>
      <c r="BI2078" s="268" t="s">
        <v>6996</v>
      </c>
      <c r="BJ2078" s="257" t="s">
        <v>1</v>
      </c>
      <c r="BK2078" s="269" t="s">
        <v>213</v>
      </c>
      <c r="BL2078" s="269" t="s">
        <v>102</v>
      </c>
      <c r="BM2078" s="270" t="s">
        <v>8092</v>
      </c>
      <c r="BN2078" s="269" t="s">
        <v>8093</v>
      </c>
      <c r="BO2078" s="269" t="s">
        <v>8094</v>
      </c>
      <c r="BP2078" s="269" t="s">
        <v>998</v>
      </c>
      <c r="BQ2078" s="269" t="s">
        <v>732</v>
      </c>
      <c r="BR2078" s="269" t="s">
        <v>999</v>
      </c>
      <c r="BS2078" s="269" t="s">
        <v>1000</v>
      </c>
      <c r="BT2078" s="269" t="s">
        <v>998</v>
      </c>
      <c r="BU2078" s="269" t="s">
        <v>1776</v>
      </c>
      <c r="BV2078" s="269" t="s">
        <v>1777</v>
      </c>
    </row>
    <row r="2079" spans="59:74" x14ac:dyDescent="0.25">
      <c r="BG2079" s="84">
        <v>1967</v>
      </c>
      <c r="BH2079" s="269" t="s">
        <v>17</v>
      </c>
      <c r="BI2079" s="268" t="s">
        <v>6996</v>
      </c>
      <c r="BJ2079" s="257" t="s">
        <v>1</v>
      </c>
      <c r="BK2079" s="269" t="s">
        <v>213</v>
      </c>
      <c r="BL2079" s="269" t="s">
        <v>102</v>
      </c>
      <c r="BM2079" s="270" t="s">
        <v>8095</v>
      </c>
      <c r="BN2079" s="269" t="s">
        <v>8096</v>
      </c>
      <c r="BO2079" s="269" t="s">
        <v>8097</v>
      </c>
      <c r="BP2079" s="269" t="s">
        <v>998</v>
      </c>
      <c r="BQ2079" s="269" t="s">
        <v>732</v>
      </c>
      <c r="BR2079" s="269" t="s">
        <v>999</v>
      </c>
      <c r="BS2079" s="269" t="s">
        <v>1000</v>
      </c>
      <c r="BT2079" s="269" t="s">
        <v>998</v>
      </c>
      <c r="BU2079" s="269" t="s">
        <v>1776</v>
      </c>
      <c r="BV2079" s="269" t="s">
        <v>1777</v>
      </c>
    </row>
    <row r="2080" spans="59:74" x14ac:dyDescent="0.25">
      <c r="BG2080" s="84">
        <v>1968</v>
      </c>
      <c r="BH2080" s="269" t="s">
        <v>17</v>
      </c>
      <c r="BI2080" s="268" t="s">
        <v>6996</v>
      </c>
      <c r="BJ2080" s="257" t="s">
        <v>1</v>
      </c>
      <c r="BK2080" s="269" t="s">
        <v>213</v>
      </c>
      <c r="BL2080" s="269" t="s">
        <v>102</v>
      </c>
      <c r="BM2080" s="270" t="s">
        <v>8098</v>
      </c>
      <c r="BN2080" s="269" t="s">
        <v>8099</v>
      </c>
      <c r="BO2080" s="269" t="s">
        <v>8100</v>
      </c>
      <c r="BP2080" s="269" t="s">
        <v>998</v>
      </c>
      <c r="BQ2080" s="269" t="s">
        <v>732</v>
      </c>
      <c r="BR2080" s="269" t="s">
        <v>999</v>
      </c>
      <c r="BS2080" s="269" t="s">
        <v>1000</v>
      </c>
      <c r="BT2080" s="269" t="s">
        <v>998</v>
      </c>
      <c r="BU2080" s="269" t="s">
        <v>1776</v>
      </c>
      <c r="BV2080" s="269" t="s">
        <v>1777</v>
      </c>
    </row>
    <row r="2081" spans="59:74" x14ac:dyDescent="0.25">
      <c r="BG2081" s="84">
        <v>1969</v>
      </c>
      <c r="BH2081" s="269" t="s">
        <v>17</v>
      </c>
      <c r="BI2081" s="268" t="s">
        <v>6996</v>
      </c>
      <c r="BJ2081" s="257" t="s">
        <v>1</v>
      </c>
      <c r="BK2081" s="269" t="s">
        <v>213</v>
      </c>
      <c r="BL2081" s="269" t="s">
        <v>102</v>
      </c>
      <c r="BM2081" s="270" t="s">
        <v>8101</v>
      </c>
      <c r="BN2081" s="269" t="s">
        <v>8102</v>
      </c>
      <c r="BO2081" s="269" t="s">
        <v>8103</v>
      </c>
      <c r="BP2081" s="269" t="s">
        <v>998</v>
      </c>
      <c r="BQ2081" s="269" t="s">
        <v>732</v>
      </c>
      <c r="BR2081" s="269" t="s">
        <v>999</v>
      </c>
      <c r="BS2081" s="269" t="s">
        <v>1000</v>
      </c>
      <c r="BT2081" s="269" t="s">
        <v>998</v>
      </c>
      <c r="BU2081" s="269" t="s">
        <v>1776</v>
      </c>
      <c r="BV2081" s="269" t="s">
        <v>1777</v>
      </c>
    </row>
    <row r="2082" spans="59:74" x14ac:dyDescent="0.25">
      <c r="BG2082" s="84">
        <v>1970</v>
      </c>
      <c r="BH2082" s="269" t="s">
        <v>17</v>
      </c>
      <c r="BI2082" s="268" t="s">
        <v>6996</v>
      </c>
      <c r="BJ2082" s="257" t="s">
        <v>1</v>
      </c>
      <c r="BK2082" s="269" t="s">
        <v>213</v>
      </c>
      <c r="BL2082" s="269" t="s">
        <v>102</v>
      </c>
      <c r="BM2082" s="270" t="s">
        <v>8104</v>
      </c>
      <c r="BN2082" s="269" t="s">
        <v>8105</v>
      </c>
      <c r="BO2082" s="269" t="s">
        <v>8106</v>
      </c>
      <c r="BP2082" s="269" t="s">
        <v>998</v>
      </c>
      <c r="BQ2082" s="269" t="s">
        <v>732</v>
      </c>
      <c r="BR2082" s="269" t="s">
        <v>999</v>
      </c>
      <c r="BS2082" s="269" t="s">
        <v>1000</v>
      </c>
      <c r="BT2082" s="269" t="s">
        <v>998</v>
      </c>
      <c r="BU2082" s="269" t="s">
        <v>1776</v>
      </c>
      <c r="BV2082" s="269" t="s">
        <v>1777</v>
      </c>
    </row>
    <row r="2083" spans="59:74" x14ac:dyDescent="0.25">
      <c r="BG2083" s="84">
        <v>1971</v>
      </c>
      <c r="BH2083" s="269" t="s">
        <v>17</v>
      </c>
      <c r="BI2083" s="268" t="s">
        <v>6996</v>
      </c>
      <c r="BJ2083" s="257" t="s">
        <v>4</v>
      </c>
      <c r="BK2083" s="269" t="s">
        <v>213</v>
      </c>
      <c r="BL2083" s="269" t="s">
        <v>102</v>
      </c>
      <c r="BM2083" s="270" t="s">
        <v>8107</v>
      </c>
      <c r="BN2083" s="269" t="s">
        <v>8108</v>
      </c>
      <c r="BO2083" s="269" t="s">
        <v>8109</v>
      </c>
      <c r="BP2083" s="269" t="s">
        <v>998</v>
      </c>
      <c r="BQ2083" s="269" t="s">
        <v>732</v>
      </c>
      <c r="BR2083" s="269" t="s">
        <v>999</v>
      </c>
      <c r="BS2083" s="269" t="s">
        <v>1000</v>
      </c>
      <c r="BT2083" s="269" t="s">
        <v>998</v>
      </c>
      <c r="BU2083" s="269" t="s">
        <v>1776</v>
      </c>
      <c r="BV2083" s="269" t="s">
        <v>1777</v>
      </c>
    </row>
    <row r="2084" spans="59:74" x14ac:dyDescent="0.25">
      <c r="BG2084" s="84">
        <v>1972</v>
      </c>
      <c r="BH2084" s="269" t="s">
        <v>17</v>
      </c>
      <c r="BI2084" s="268" t="s">
        <v>6996</v>
      </c>
      <c r="BJ2084" s="257" t="s">
        <v>4</v>
      </c>
      <c r="BK2084" s="269" t="s">
        <v>213</v>
      </c>
      <c r="BL2084" s="269" t="s">
        <v>102</v>
      </c>
      <c r="BM2084" s="270" t="s">
        <v>8110</v>
      </c>
      <c r="BN2084" s="269" t="s">
        <v>8111</v>
      </c>
      <c r="BO2084" s="269" t="s">
        <v>8112</v>
      </c>
      <c r="BP2084" s="269" t="s">
        <v>998</v>
      </c>
      <c r="BQ2084" s="269" t="s">
        <v>732</v>
      </c>
      <c r="BR2084" s="269" t="s">
        <v>999</v>
      </c>
      <c r="BS2084" s="269" t="s">
        <v>1000</v>
      </c>
      <c r="BT2084" s="269" t="s">
        <v>998</v>
      </c>
      <c r="BU2084" s="269" t="s">
        <v>1776</v>
      </c>
      <c r="BV2084" s="269" t="s">
        <v>1777</v>
      </c>
    </row>
    <row r="2085" spans="59:74" x14ac:dyDescent="0.25">
      <c r="BG2085" s="84">
        <v>1973</v>
      </c>
      <c r="BH2085" s="269" t="s">
        <v>17</v>
      </c>
      <c r="BI2085" s="268" t="s">
        <v>6996</v>
      </c>
      <c r="BJ2085" s="257" t="s">
        <v>4</v>
      </c>
      <c r="BK2085" s="269" t="s">
        <v>213</v>
      </c>
      <c r="BL2085" s="269" t="s">
        <v>102</v>
      </c>
      <c r="BM2085" s="270" t="s">
        <v>8113</v>
      </c>
      <c r="BN2085" s="269" t="s">
        <v>8114</v>
      </c>
      <c r="BO2085" s="269" t="s">
        <v>8115</v>
      </c>
      <c r="BP2085" s="269" t="s">
        <v>998</v>
      </c>
      <c r="BQ2085" s="269" t="s">
        <v>732</v>
      </c>
      <c r="BR2085" s="269" t="s">
        <v>999</v>
      </c>
      <c r="BS2085" s="269" t="s">
        <v>1000</v>
      </c>
      <c r="BT2085" s="269" t="s">
        <v>998</v>
      </c>
      <c r="BU2085" s="269" t="s">
        <v>1776</v>
      </c>
      <c r="BV2085" s="269" t="s">
        <v>1777</v>
      </c>
    </row>
    <row r="2086" spans="59:74" x14ac:dyDescent="0.25">
      <c r="BG2086" s="84">
        <v>1974</v>
      </c>
      <c r="BH2086" s="269" t="s">
        <v>17</v>
      </c>
      <c r="BI2086" s="268" t="s">
        <v>6996</v>
      </c>
      <c r="BJ2086" s="257" t="s">
        <v>4</v>
      </c>
      <c r="BK2086" s="269" t="s">
        <v>213</v>
      </c>
      <c r="BL2086" s="269" t="s">
        <v>102</v>
      </c>
      <c r="BM2086" s="270" t="s">
        <v>8116</v>
      </c>
      <c r="BN2086" s="269" t="s">
        <v>8117</v>
      </c>
      <c r="BO2086" s="269" t="s">
        <v>8118</v>
      </c>
      <c r="BP2086" s="269" t="s">
        <v>998</v>
      </c>
      <c r="BQ2086" s="269" t="s">
        <v>732</v>
      </c>
      <c r="BR2086" s="269" t="s">
        <v>999</v>
      </c>
      <c r="BS2086" s="269" t="s">
        <v>1000</v>
      </c>
      <c r="BT2086" s="269" t="s">
        <v>998</v>
      </c>
      <c r="BU2086" s="269" t="s">
        <v>1776</v>
      </c>
      <c r="BV2086" s="269" t="s">
        <v>1777</v>
      </c>
    </row>
    <row r="2087" spans="59:74" x14ac:dyDescent="0.25">
      <c r="BG2087" s="84">
        <v>1975</v>
      </c>
      <c r="BH2087" s="269" t="s">
        <v>17</v>
      </c>
      <c r="BI2087" s="268" t="s">
        <v>6996</v>
      </c>
      <c r="BJ2087" s="257" t="s">
        <v>4</v>
      </c>
      <c r="BK2087" s="269" t="s">
        <v>213</v>
      </c>
      <c r="BL2087" s="269" t="s">
        <v>102</v>
      </c>
      <c r="BM2087" s="270" t="s">
        <v>8119</v>
      </c>
      <c r="BN2087" s="269" t="s">
        <v>8120</v>
      </c>
      <c r="BO2087" s="269" t="s">
        <v>8121</v>
      </c>
      <c r="BP2087" s="269" t="s">
        <v>998</v>
      </c>
      <c r="BQ2087" s="269" t="s">
        <v>732</v>
      </c>
      <c r="BR2087" s="269" t="s">
        <v>999</v>
      </c>
      <c r="BS2087" s="269" t="s">
        <v>1000</v>
      </c>
      <c r="BT2087" s="269" t="s">
        <v>998</v>
      </c>
      <c r="BU2087" s="269" t="s">
        <v>1776</v>
      </c>
      <c r="BV2087" s="269" t="s">
        <v>1777</v>
      </c>
    </row>
    <row r="2088" spans="59:74" x14ac:dyDescent="0.25">
      <c r="BG2088" s="84">
        <v>1976</v>
      </c>
      <c r="BH2088" s="269" t="s">
        <v>17</v>
      </c>
      <c r="BI2088" s="268" t="s">
        <v>6996</v>
      </c>
      <c r="BJ2088" s="257" t="s">
        <v>4</v>
      </c>
      <c r="BK2088" s="269" t="s">
        <v>213</v>
      </c>
      <c r="BL2088" s="269" t="s">
        <v>102</v>
      </c>
      <c r="BM2088" s="270" t="s">
        <v>8122</v>
      </c>
      <c r="BN2088" s="269" t="s">
        <v>8123</v>
      </c>
      <c r="BO2088" s="269" t="s">
        <v>8124</v>
      </c>
      <c r="BP2088" s="269" t="s">
        <v>998</v>
      </c>
      <c r="BQ2088" s="269" t="s">
        <v>732</v>
      </c>
      <c r="BR2088" s="269" t="s">
        <v>999</v>
      </c>
      <c r="BS2088" s="269" t="s">
        <v>1000</v>
      </c>
      <c r="BT2088" s="269" t="s">
        <v>998</v>
      </c>
      <c r="BU2088" s="269" t="s">
        <v>1776</v>
      </c>
      <c r="BV2088" s="269" t="s">
        <v>1777</v>
      </c>
    </row>
    <row r="2089" spans="59:74" x14ac:dyDescent="0.25">
      <c r="BG2089" s="84">
        <v>1977</v>
      </c>
      <c r="BH2089" s="269" t="s">
        <v>17</v>
      </c>
      <c r="BI2089" s="268" t="s">
        <v>6996</v>
      </c>
      <c r="BJ2089" s="257" t="s">
        <v>4</v>
      </c>
      <c r="BK2089" s="269" t="s">
        <v>213</v>
      </c>
      <c r="BL2089" s="269" t="s">
        <v>102</v>
      </c>
      <c r="BM2089" s="270" t="s">
        <v>8125</v>
      </c>
      <c r="BN2089" s="269" t="s">
        <v>8126</v>
      </c>
      <c r="BO2089" s="269" t="s">
        <v>8127</v>
      </c>
      <c r="BP2089" s="269" t="s">
        <v>998</v>
      </c>
      <c r="BQ2089" s="269" t="s">
        <v>732</v>
      </c>
      <c r="BR2089" s="269" t="s">
        <v>999</v>
      </c>
      <c r="BS2089" s="269" t="s">
        <v>1000</v>
      </c>
      <c r="BT2089" s="269" t="s">
        <v>998</v>
      </c>
      <c r="BU2089" s="269" t="s">
        <v>1776</v>
      </c>
      <c r="BV2089" s="269" t="s">
        <v>1777</v>
      </c>
    </row>
    <row r="2090" spans="59:74" x14ac:dyDescent="0.25">
      <c r="BG2090" s="84">
        <v>1978</v>
      </c>
      <c r="BH2090" s="269" t="s">
        <v>17</v>
      </c>
      <c r="BI2090" s="268" t="s">
        <v>6996</v>
      </c>
      <c r="BJ2090" s="257" t="s">
        <v>4</v>
      </c>
      <c r="BK2090" s="269" t="s">
        <v>213</v>
      </c>
      <c r="BL2090" s="269" t="s">
        <v>102</v>
      </c>
      <c r="BM2090" s="270" t="s">
        <v>8128</v>
      </c>
      <c r="BN2090" s="269" t="s">
        <v>8129</v>
      </c>
      <c r="BO2090" s="269" t="s">
        <v>8130</v>
      </c>
      <c r="BP2090" s="269" t="s">
        <v>998</v>
      </c>
      <c r="BQ2090" s="269" t="s">
        <v>732</v>
      </c>
      <c r="BR2090" s="269" t="s">
        <v>999</v>
      </c>
      <c r="BS2090" s="269" t="s">
        <v>1000</v>
      </c>
      <c r="BT2090" s="269" t="s">
        <v>998</v>
      </c>
      <c r="BU2090" s="269" t="s">
        <v>1776</v>
      </c>
      <c r="BV2090" s="269" t="s">
        <v>1777</v>
      </c>
    </row>
    <row r="2091" spans="59:74" x14ac:dyDescent="0.25">
      <c r="BG2091" s="84">
        <v>1979</v>
      </c>
      <c r="BH2091" s="269" t="s">
        <v>17</v>
      </c>
      <c r="BI2091" s="268" t="s">
        <v>6996</v>
      </c>
      <c r="BJ2091" s="257" t="s">
        <v>4</v>
      </c>
      <c r="BK2091" s="269" t="s">
        <v>213</v>
      </c>
      <c r="BL2091" s="269" t="s">
        <v>102</v>
      </c>
      <c r="BM2091" s="270" t="s">
        <v>8131</v>
      </c>
      <c r="BN2091" s="269" t="s">
        <v>8132</v>
      </c>
      <c r="BO2091" s="269" t="s">
        <v>8133</v>
      </c>
      <c r="BP2091" s="269" t="s">
        <v>998</v>
      </c>
      <c r="BQ2091" s="269" t="s">
        <v>732</v>
      </c>
      <c r="BR2091" s="269" t="s">
        <v>999</v>
      </c>
      <c r="BS2091" s="269" t="s">
        <v>1000</v>
      </c>
      <c r="BT2091" s="269" t="s">
        <v>998</v>
      </c>
      <c r="BU2091" s="269" t="s">
        <v>1776</v>
      </c>
      <c r="BV2091" s="269" t="s">
        <v>1777</v>
      </c>
    </row>
    <row r="2092" spans="59:74" x14ac:dyDescent="0.25">
      <c r="BG2092" s="84">
        <v>1980</v>
      </c>
      <c r="BH2092" s="269" t="s">
        <v>17</v>
      </c>
      <c r="BI2092" s="268" t="s">
        <v>6996</v>
      </c>
      <c r="BJ2092" s="257" t="s">
        <v>4</v>
      </c>
      <c r="BK2092" s="269" t="s">
        <v>213</v>
      </c>
      <c r="BL2092" s="269" t="s">
        <v>102</v>
      </c>
      <c r="BM2092" s="270" t="s">
        <v>8134</v>
      </c>
      <c r="BN2092" s="269" t="s">
        <v>8135</v>
      </c>
      <c r="BO2092" s="269" t="s">
        <v>8136</v>
      </c>
      <c r="BP2092" s="269" t="s">
        <v>998</v>
      </c>
      <c r="BQ2092" s="269" t="s">
        <v>732</v>
      </c>
      <c r="BR2092" s="269" t="s">
        <v>999</v>
      </c>
      <c r="BS2092" s="269" t="s">
        <v>1000</v>
      </c>
      <c r="BT2092" s="269" t="s">
        <v>998</v>
      </c>
      <c r="BU2092" s="269" t="s">
        <v>1776</v>
      </c>
      <c r="BV2092" s="269" t="s">
        <v>1777</v>
      </c>
    </row>
    <row r="2093" spans="59:74" x14ac:dyDescent="0.25">
      <c r="BG2093" s="84">
        <v>1981</v>
      </c>
      <c r="BH2093" s="269" t="s">
        <v>17</v>
      </c>
      <c r="BI2093" s="268" t="s">
        <v>6996</v>
      </c>
      <c r="BJ2093" s="257" t="s">
        <v>1</v>
      </c>
      <c r="BK2093" s="269" t="s">
        <v>216</v>
      </c>
      <c r="BL2093" s="269" t="s">
        <v>102</v>
      </c>
      <c r="BM2093" s="270" t="s">
        <v>8137</v>
      </c>
      <c r="BN2093" s="269" t="s">
        <v>8138</v>
      </c>
      <c r="BO2093" s="269" t="s">
        <v>8139</v>
      </c>
      <c r="BP2093" s="269" t="s">
        <v>1001</v>
      </c>
      <c r="BQ2093" s="269" t="s">
        <v>738</v>
      </c>
      <c r="BR2093" s="269" t="s">
        <v>1002</v>
      </c>
      <c r="BS2093" s="269" t="s">
        <v>1003</v>
      </c>
      <c r="BT2093" s="269" t="s">
        <v>1001</v>
      </c>
      <c r="BU2093" s="269" t="s">
        <v>1778</v>
      </c>
      <c r="BV2093" s="269" t="s">
        <v>1779</v>
      </c>
    </row>
    <row r="2094" spans="59:74" x14ac:dyDescent="0.25">
      <c r="BG2094" s="84">
        <v>1982</v>
      </c>
      <c r="BH2094" s="269" t="s">
        <v>17</v>
      </c>
      <c r="BI2094" s="268" t="s">
        <v>6996</v>
      </c>
      <c r="BJ2094" s="257" t="s">
        <v>1</v>
      </c>
      <c r="BK2094" s="269" t="s">
        <v>216</v>
      </c>
      <c r="BL2094" s="269" t="s">
        <v>102</v>
      </c>
      <c r="BM2094" s="270" t="s">
        <v>8140</v>
      </c>
      <c r="BN2094" s="269" t="s">
        <v>8141</v>
      </c>
      <c r="BO2094" s="269" t="s">
        <v>8142</v>
      </c>
      <c r="BP2094" s="269" t="s">
        <v>1001</v>
      </c>
      <c r="BQ2094" s="269" t="s">
        <v>738</v>
      </c>
      <c r="BR2094" s="269" t="s">
        <v>1002</v>
      </c>
      <c r="BS2094" s="269" t="s">
        <v>1003</v>
      </c>
      <c r="BT2094" s="269" t="s">
        <v>1001</v>
      </c>
      <c r="BU2094" s="269" t="s">
        <v>1778</v>
      </c>
      <c r="BV2094" s="269" t="s">
        <v>1779</v>
      </c>
    </row>
    <row r="2095" spans="59:74" x14ac:dyDescent="0.25">
      <c r="BG2095" s="84">
        <v>1983</v>
      </c>
      <c r="BH2095" s="269" t="s">
        <v>17</v>
      </c>
      <c r="BI2095" s="268" t="s">
        <v>6996</v>
      </c>
      <c r="BJ2095" s="257" t="s">
        <v>1</v>
      </c>
      <c r="BK2095" s="269" t="s">
        <v>216</v>
      </c>
      <c r="BL2095" s="269" t="s">
        <v>102</v>
      </c>
      <c r="BM2095" s="270" t="s">
        <v>8143</v>
      </c>
      <c r="BN2095" s="269" t="s">
        <v>8144</v>
      </c>
      <c r="BO2095" s="269" t="s">
        <v>8145</v>
      </c>
      <c r="BP2095" s="269" t="s">
        <v>1001</v>
      </c>
      <c r="BQ2095" s="269" t="s">
        <v>738</v>
      </c>
      <c r="BR2095" s="269" t="s">
        <v>1002</v>
      </c>
      <c r="BS2095" s="269" t="s">
        <v>1003</v>
      </c>
      <c r="BT2095" s="269" t="s">
        <v>1001</v>
      </c>
      <c r="BU2095" s="269" t="s">
        <v>1778</v>
      </c>
      <c r="BV2095" s="269" t="s">
        <v>1779</v>
      </c>
    </row>
    <row r="2096" spans="59:74" x14ac:dyDescent="0.25">
      <c r="BG2096" s="84">
        <v>1984</v>
      </c>
      <c r="BH2096" s="269" t="s">
        <v>17</v>
      </c>
      <c r="BI2096" s="268" t="s">
        <v>6996</v>
      </c>
      <c r="BJ2096" s="257" t="s">
        <v>1</v>
      </c>
      <c r="BK2096" s="269" t="s">
        <v>216</v>
      </c>
      <c r="BL2096" s="269" t="s">
        <v>102</v>
      </c>
      <c r="BM2096" s="270" t="s">
        <v>8146</v>
      </c>
      <c r="BN2096" s="269" t="s">
        <v>8147</v>
      </c>
      <c r="BO2096" s="269" t="s">
        <v>8148</v>
      </c>
      <c r="BP2096" s="269" t="s">
        <v>1001</v>
      </c>
      <c r="BQ2096" s="269" t="s">
        <v>738</v>
      </c>
      <c r="BR2096" s="269" t="s">
        <v>1002</v>
      </c>
      <c r="BS2096" s="269" t="s">
        <v>1003</v>
      </c>
      <c r="BT2096" s="269" t="s">
        <v>1001</v>
      </c>
      <c r="BU2096" s="269" t="s">
        <v>1778</v>
      </c>
      <c r="BV2096" s="269" t="s">
        <v>1779</v>
      </c>
    </row>
    <row r="2097" spans="59:74" x14ac:dyDescent="0.25">
      <c r="BG2097" s="84">
        <v>1985</v>
      </c>
      <c r="BH2097" s="269" t="s">
        <v>17</v>
      </c>
      <c r="BI2097" s="268" t="s">
        <v>6996</v>
      </c>
      <c r="BJ2097" s="257" t="s">
        <v>1</v>
      </c>
      <c r="BK2097" s="269" t="s">
        <v>216</v>
      </c>
      <c r="BL2097" s="269" t="s">
        <v>102</v>
      </c>
      <c r="BM2097" s="270" t="s">
        <v>8149</v>
      </c>
      <c r="BN2097" s="269" t="s">
        <v>8150</v>
      </c>
      <c r="BO2097" s="269" t="s">
        <v>8151</v>
      </c>
      <c r="BP2097" s="269" t="s">
        <v>1001</v>
      </c>
      <c r="BQ2097" s="269" t="s">
        <v>738</v>
      </c>
      <c r="BR2097" s="269" t="s">
        <v>1002</v>
      </c>
      <c r="BS2097" s="269" t="s">
        <v>1003</v>
      </c>
      <c r="BT2097" s="269" t="s">
        <v>1001</v>
      </c>
      <c r="BU2097" s="269" t="s">
        <v>1778</v>
      </c>
      <c r="BV2097" s="269" t="s">
        <v>1779</v>
      </c>
    </row>
    <row r="2098" spans="59:74" x14ac:dyDescent="0.25">
      <c r="BG2098" s="84">
        <v>1986</v>
      </c>
      <c r="BH2098" s="269" t="s">
        <v>17</v>
      </c>
      <c r="BI2098" s="268" t="s">
        <v>6996</v>
      </c>
      <c r="BJ2098" s="257" t="s">
        <v>1</v>
      </c>
      <c r="BK2098" s="269" t="s">
        <v>216</v>
      </c>
      <c r="BL2098" s="269" t="s">
        <v>102</v>
      </c>
      <c r="BM2098" s="270" t="s">
        <v>8152</v>
      </c>
      <c r="BN2098" s="269" t="s">
        <v>8153</v>
      </c>
      <c r="BO2098" s="269" t="s">
        <v>8154</v>
      </c>
      <c r="BP2098" s="269" t="s">
        <v>1001</v>
      </c>
      <c r="BQ2098" s="269" t="s">
        <v>738</v>
      </c>
      <c r="BR2098" s="269" t="s">
        <v>1002</v>
      </c>
      <c r="BS2098" s="269" t="s">
        <v>1003</v>
      </c>
      <c r="BT2098" s="269" t="s">
        <v>1001</v>
      </c>
      <c r="BU2098" s="269" t="s">
        <v>1778</v>
      </c>
      <c r="BV2098" s="269" t="s">
        <v>1779</v>
      </c>
    </row>
    <row r="2099" spans="59:74" x14ac:dyDescent="0.25">
      <c r="BG2099" s="84">
        <v>1987</v>
      </c>
      <c r="BH2099" s="269" t="s">
        <v>17</v>
      </c>
      <c r="BI2099" s="268" t="s">
        <v>6996</v>
      </c>
      <c r="BJ2099" s="257" t="s">
        <v>1</v>
      </c>
      <c r="BK2099" s="269" t="s">
        <v>216</v>
      </c>
      <c r="BL2099" s="269" t="s">
        <v>102</v>
      </c>
      <c r="BM2099" s="270" t="s">
        <v>8155</v>
      </c>
      <c r="BN2099" s="269" t="s">
        <v>8156</v>
      </c>
      <c r="BO2099" s="269" t="s">
        <v>8157</v>
      </c>
      <c r="BP2099" s="269" t="s">
        <v>1001</v>
      </c>
      <c r="BQ2099" s="269" t="s">
        <v>738</v>
      </c>
      <c r="BR2099" s="269" t="s">
        <v>1002</v>
      </c>
      <c r="BS2099" s="269" t="s">
        <v>1003</v>
      </c>
      <c r="BT2099" s="269" t="s">
        <v>1001</v>
      </c>
      <c r="BU2099" s="269" t="s">
        <v>1778</v>
      </c>
      <c r="BV2099" s="269" t="s">
        <v>1779</v>
      </c>
    </row>
    <row r="2100" spans="59:74" x14ac:dyDescent="0.25">
      <c r="BG2100" s="84">
        <v>1988</v>
      </c>
      <c r="BH2100" s="269" t="s">
        <v>17</v>
      </c>
      <c r="BI2100" s="268" t="s">
        <v>6996</v>
      </c>
      <c r="BJ2100" s="257" t="s">
        <v>1</v>
      </c>
      <c r="BK2100" s="269" t="s">
        <v>216</v>
      </c>
      <c r="BL2100" s="269" t="s">
        <v>102</v>
      </c>
      <c r="BM2100" s="270" t="s">
        <v>8158</v>
      </c>
      <c r="BN2100" s="269" t="s">
        <v>8159</v>
      </c>
      <c r="BO2100" s="269" t="s">
        <v>8160</v>
      </c>
      <c r="BP2100" s="269" t="s">
        <v>1001</v>
      </c>
      <c r="BQ2100" s="269" t="s">
        <v>738</v>
      </c>
      <c r="BR2100" s="269" t="s">
        <v>1002</v>
      </c>
      <c r="BS2100" s="269" t="s">
        <v>1003</v>
      </c>
      <c r="BT2100" s="269" t="s">
        <v>1001</v>
      </c>
      <c r="BU2100" s="269" t="s">
        <v>1778</v>
      </c>
      <c r="BV2100" s="269" t="s">
        <v>1779</v>
      </c>
    </row>
    <row r="2101" spans="59:74" x14ac:dyDescent="0.25">
      <c r="BG2101" s="84">
        <v>1989</v>
      </c>
      <c r="BH2101" s="269" t="s">
        <v>17</v>
      </c>
      <c r="BI2101" s="268" t="s">
        <v>6996</v>
      </c>
      <c r="BJ2101" s="257" t="s">
        <v>1</v>
      </c>
      <c r="BK2101" s="269" t="s">
        <v>216</v>
      </c>
      <c r="BL2101" s="269" t="s">
        <v>102</v>
      </c>
      <c r="BM2101" s="270" t="s">
        <v>8161</v>
      </c>
      <c r="BN2101" s="269" t="s">
        <v>8162</v>
      </c>
      <c r="BO2101" s="269" t="s">
        <v>8163</v>
      </c>
      <c r="BP2101" s="269" t="s">
        <v>1001</v>
      </c>
      <c r="BQ2101" s="269" t="s">
        <v>738</v>
      </c>
      <c r="BR2101" s="269" t="s">
        <v>1002</v>
      </c>
      <c r="BS2101" s="269" t="s">
        <v>1003</v>
      </c>
      <c r="BT2101" s="269" t="s">
        <v>1001</v>
      </c>
      <c r="BU2101" s="269" t="s">
        <v>1778</v>
      </c>
      <c r="BV2101" s="269" t="s">
        <v>1779</v>
      </c>
    </row>
    <row r="2102" spans="59:74" x14ac:dyDescent="0.25">
      <c r="BG2102" s="84">
        <v>1990</v>
      </c>
      <c r="BH2102" s="269" t="s">
        <v>17</v>
      </c>
      <c r="BI2102" s="268" t="s">
        <v>6996</v>
      </c>
      <c r="BJ2102" s="257" t="s">
        <v>1</v>
      </c>
      <c r="BK2102" s="269" t="s">
        <v>216</v>
      </c>
      <c r="BL2102" s="269" t="s">
        <v>102</v>
      </c>
      <c r="BM2102" s="270" t="s">
        <v>8164</v>
      </c>
      <c r="BN2102" s="269" t="s">
        <v>8165</v>
      </c>
      <c r="BO2102" s="269" t="s">
        <v>8166</v>
      </c>
      <c r="BP2102" s="269" t="s">
        <v>1001</v>
      </c>
      <c r="BQ2102" s="269" t="s">
        <v>738</v>
      </c>
      <c r="BR2102" s="269" t="s">
        <v>1002</v>
      </c>
      <c r="BS2102" s="269" t="s">
        <v>1003</v>
      </c>
      <c r="BT2102" s="269" t="s">
        <v>1001</v>
      </c>
      <c r="BU2102" s="269" t="s">
        <v>1778</v>
      </c>
      <c r="BV2102" s="269" t="s">
        <v>1779</v>
      </c>
    </row>
    <row r="2103" spans="59:74" x14ac:dyDescent="0.25">
      <c r="BG2103" s="84">
        <v>1991</v>
      </c>
      <c r="BH2103" s="269" t="s">
        <v>17</v>
      </c>
      <c r="BI2103" s="268" t="s">
        <v>6996</v>
      </c>
      <c r="BJ2103" s="257" t="s">
        <v>4</v>
      </c>
      <c r="BK2103" s="269" t="s">
        <v>216</v>
      </c>
      <c r="BL2103" s="269" t="s">
        <v>102</v>
      </c>
      <c r="BM2103" s="270" t="s">
        <v>8167</v>
      </c>
      <c r="BN2103" s="269" t="s">
        <v>8168</v>
      </c>
      <c r="BO2103" s="269" t="s">
        <v>8169</v>
      </c>
      <c r="BP2103" s="269" t="s">
        <v>1001</v>
      </c>
      <c r="BQ2103" s="269" t="s">
        <v>738</v>
      </c>
      <c r="BR2103" s="269" t="s">
        <v>1002</v>
      </c>
      <c r="BS2103" s="269" t="s">
        <v>1003</v>
      </c>
      <c r="BT2103" s="269" t="s">
        <v>1001</v>
      </c>
      <c r="BU2103" s="269" t="s">
        <v>1778</v>
      </c>
      <c r="BV2103" s="269" t="s">
        <v>1779</v>
      </c>
    </row>
    <row r="2104" spans="59:74" x14ac:dyDescent="0.25">
      <c r="BG2104" s="84">
        <v>1992</v>
      </c>
      <c r="BH2104" s="269" t="s">
        <v>17</v>
      </c>
      <c r="BI2104" s="268" t="s">
        <v>6996</v>
      </c>
      <c r="BJ2104" s="257" t="s">
        <v>4</v>
      </c>
      <c r="BK2104" s="269" t="s">
        <v>216</v>
      </c>
      <c r="BL2104" s="269" t="s">
        <v>102</v>
      </c>
      <c r="BM2104" s="270" t="s">
        <v>8170</v>
      </c>
      <c r="BN2104" s="269" t="s">
        <v>8171</v>
      </c>
      <c r="BO2104" s="269" t="s">
        <v>8172</v>
      </c>
      <c r="BP2104" s="269" t="s">
        <v>1001</v>
      </c>
      <c r="BQ2104" s="269" t="s">
        <v>738</v>
      </c>
      <c r="BR2104" s="269" t="s">
        <v>1002</v>
      </c>
      <c r="BS2104" s="269" t="s">
        <v>1003</v>
      </c>
      <c r="BT2104" s="269" t="s">
        <v>1001</v>
      </c>
      <c r="BU2104" s="269" t="s">
        <v>1778</v>
      </c>
      <c r="BV2104" s="269" t="s">
        <v>1779</v>
      </c>
    </row>
    <row r="2105" spans="59:74" x14ac:dyDescent="0.25">
      <c r="BG2105" s="84">
        <v>1993</v>
      </c>
      <c r="BH2105" s="269" t="s">
        <v>17</v>
      </c>
      <c r="BI2105" s="268" t="s">
        <v>6996</v>
      </c>
      <c r="BJ2105" s="257" t="s">
        <v>4</v>
      </c>
      <c r="BK2105" s="269" t="s">
        <v>216</v>
      </c>
      <c r="BL2105" s="269" t="s">
        <v>102</v>
      </c>
      <c r="BM2105" s="270" t="s">
        <v>8173</v>
      </c>
      <c r="BN2105" s="269" t="s">
        <v>8174</v>
      </c>
      <c r="BO2105" s="269" t="s">
        <v>8175</v>
      </c>
      <c r="BP2105" s="269" t="s">
        <v>1001</v>
      </c>
      <c r="BQ2105" s="269" t="s">
        <v>738</v>
      </c>
      <c r="BR2105" s="269" t="s">
        <v>1002</v>
      </c>
      <c r="BS2105" s="269" t="s">
        <v>1003</v>
      </c>
      <c r="BT2105" s="269" t="s">
        <v>1001</v>
      </c>
      <c r="BU2105" s="269" t="s">
        <v>1778</v>
      </c>
      <c r="BV2105" s="269" t="s">
        <v>1779</v>
      </c>
    </row>
    <row r="2106" spans="59:74" x14ac:dyDescent="0.25">
      <c r="BG2106" s="84">
        <v>1994</v>
      </c>
      <c r="BH2106" s="269" t="s">
        <v>17</v>
      </c>
      <c r="BI2106" s="268" t="s">
        <v>6996</v>
      </c>
      <c r="BJ2106" s="257" t="s">
        <v>4</v>
      </c>
      <c r="BK2106" s="269" t="s">
        <v>216</v>
      </c>
      <c r="BL2106" s="269" t="s">
        <v>102</v>
      </c>
      <c r="BM2106" s="270" t="s">
        <v>8176</v>
      </c>
      <c r="BN2106" s="269" t="s">
        <v>8177</v>
      </c>
      <c r="BO2106" s="269" t="s">
        <v>8178</v>
      </c>
      <c r="BP2106" s="269" t="s">
        <v>1001</v>
      </c>
      <c r="BQ2106" s="269" t="s">
        <v>738</v>
      </c>
      <c r="BR2106" s="269" t="s">
        <v>1002</v>
      </c>
      <c r="BS2106" s="269" t="s">
        <v>1003</v>
      </c>
      <c r="BT2106" s="269" t="s">
        <v>1001</v>
      </c>
      <c r="BU2106" s="269" t="s">
        <v>1778</v>
      </c>
      <c r="BV2106" s="269" t="s">
        <v>1779</v>
      </c>
    </row>
    <row r="2107" spans="59:74" x14ac:dyDescent="0.25">
      <c r="BG2107" s="84">
        <v>1995</v>
      </c>
      <c r="BH2107" s="269" t="s">
        <v>17</v>
      </c>
      <c r="BI2107" s="268" t="s">
        <v>6996</v>
      </c>
      <c r="BJ2107" s="257" t="s">
        <v>4</v>
      </c>
      <c r="BK2107" s="269" t="s">
        <v>216</v>
      </c>
      <c r="BL2107" s="269" t="s">
        <v>102</v>
      </c>
      <c r="BM2107" s="270" t="s">
        <v>8179</v>
      </c>
      <c r="BN2107" s="269" t="s">
        <v>8180</v>
      </c>
      <c r="BO2107" s="269" t="s">
        <v>8181</v>
      </c>
      <c r="BP2107" s="269" t="s">
        <v>1001</v>
      </c>
      <c r="BQ2107" s="269" t="s">
        <v>738</v>
      </c>
      <c r="BR2107" s="269" t="s">
        <v>1002</v>
      </c>
      <c r="BS2107" s="269" t="s">
        <v>1003</v>
      </c>
      <c r="BT2107" s="269" t="s">
        <v>1001</v>
      </c>
      <c r="BU2107" s="269" t="s">
        <v>1778</v>
      </c>
      <c r="BV2107" s="269" t="s">
        <v>1779</v>
      </c>
    </row>
    <row r="2108" spans="59:74" x14ac:dyDescent="0.25">
      <c r="BG2108" s="84">
        <v>1996</v>
      </c>
      <c r="BH2108" s="269" t="s">
        <v>17</v>
      </c>
      <c r="BI2108" s="268" t="s">
        <v>6996</v>
      </c>
      <c r="BJ2108" s="257" t="s">
        <v>4</v>
      </c>
      <c r="BK2108" s="269" t="s">
        <v>216</v>
      </c>
      <c r="BL2108" s="269" t="s">
        <v>102</v>
      </c>
      <c r="BM2108" s="270" t="s">
        <v>8182</v>
      </c>
      <c r="BN2108" s="269" t="s">
        <v>8183</v>
      </c>
      <c r="BO2108" s="269" t="s">
        <v>8184</v>
      </c>
      <c r="BP2108" s="269" t="s">
        <v>1001</v>
      </c>
      <c r="BQ2108" s="269" t="s">
        <v>738</v>
      </c>
      <c r="BR2108" s="269" t="s">
        <v>1002</v>
      </c>
      <c r="BS2108" s="269" t="s">
        <v>1003</v>
      </c>
      <c r="BT2108" s="269" t="s">
        <v>1001</v>
      </c>
      <c r="BU2108" s="269" t="s">
        <v>1778</v>
      </c>
      <c r="BV2108" s="269" t="s">
        <v>1779</v>
      </c>
    </row>
    <row r="2109" spans="59:74" x14ac:dyDescent="0.25">
      <c r="BG2109" s="84">
        <v>1997</v>
      </c>
      <c r="BH2109" s="269" t="s">
        <v>17</v>
      </c>
      <c r="BI2109" s="268" t="s">
        <v>6996</v>
      </c>
      <c r="BJ2109" s="257" t="s">
        <v>4</v>
      </c>
      <c r="BK2109" s="269" t="s">
        <v>216</v>
      </c>
      <c r="BL2109" s="269" t="s">
        <v>102</v>
      </c>
      <c r="BM2109" s="270" t="s">
        <v>8185</v>
      </c>
      <c r="BN2109" s="269" t="s">
        <v>8186</v>
      </c>
      <c r="BO2109" s="269" t="s">
        <v>8187</v>
      </c>
      <c r="BP2109" s="269" t="s">
        <v>1001</v>
      </c>
      <c r="BQ2109" s="269" t="s">
        <v>738</v>
      </c>
      <c r="BR2109" s="269" t="s">
        <v>1002</v>
      </c>
      <c r="BS2109" s="269" t="s">
        <v>1003</v>
      </c>
      <c r="BT2109" s="269" t="s">
        <v>1001</v>
      </c>
      <c r="BU2109" s="269" t="s">
        <v>1778</v>
      </c>
      <c r="BV2109" s="269" t="s">
        <v>1779</v>
      </c>
    </row>
    <row r="2110" spans="59:74" x14ac:dyDescent="0.25">
      <c r="BG2110" s="84">
        <v>1998</v>
      </c>
      <c r="BH2110" s="269" t="s">
        <v>17</v>
      </c>
      <c r="BI2110" s="268" t="s">
        <v>6996</v>
      </c>
      <c r="BJ2110" s="257" t="s">
        <v>4</v>
      </c>
      <c r="BK2110" s="269" t="s">
        <v>216</v>
      </c>
      <c r="BL2110" s="269" t="s">
        <v>102</v>
      </c>
      <c r="BM2110" s="270" t="s">
        <v>8188</v>
      </c>
      <c r="BN2110" s="269" t="s">
        <v>8189</v>
      </c>
      <c r="BO2110" s="269" t="s">
        <v>8190</v>
      </c>
      <c r="BP2110" s="269" t="s">
        <v>1001</v>
      </c>
      <c r="BQ2110" s="269" t="s">
        <v>738</v>
      </c>
      <c r="BR2110" s="269" t="s">
        <v>1002</v>
      </c>
      <c r="BS2110" s="269" t="s">
        <v>1003</v>
      </c>
      <c r="BT2110" s="269" t="s">
        <v>1001</v>
      </c>
      <c r="BU2110" s="269" t="s">
        <v>1778</v>
      </c>
      <c r="BV2110" s="269" t="s">
        <v>1779</v>
      </c>
    </row>
    <row r="2111" spans="59:74" x14ac:dyDescent="0.25">
      <c r="BG2111" s="84">
        <v>1999</v>
      </c>
      <c r="BH2111" s="269" t="s">
        <v>17</v>
      </c>
      <c r="BI2111" s="268" t="s">
        <v>6996</v>
      </c>
      <c r="BJ2111" s="257" t="s">
        <v>4</v>
      </c>
      <c r="BK2111" s="269" t="s">
        <v>216</v>
      </c>
      <c r="BL2111" s="269" t="s">
        <v>102</v>
      </c>
      <c r="BM2111" s="270" t="s">
        <v>8191</v>
      </c>
      <c r="BN2111" s="269" t="s">
        <v>8192</v>
      </c>
      <c r="BO2111" s="269" t="s">
        <v>8193</v>
      </c>
      <c r="BP2111" s="269" t="s">
        <v>1001</v>
      </c>
      <c r="BQ2111" s="269" t="s">
        <v>738</v>
      </c>
      <c r="BR2111" s="269" t="s">
        <v>1002</v>
      </c>
      <c r="BS2111" s="269" t="s">
        <v>1003</v>
      </c>
      <c r="BT2111" s="269" t="s">
        <v>1001</v>
      </c>
      <c r="BU2111" s="269" t="s">
        <v>1778</v>
      </c>
      <c r="BV2111" s="269" t="s">
        <v>1779</v>
      </c>
    </row>
    <row r="2112" spans="59:74" x14ac:dyDescent="0.25">
      <c r="BG2112" s="84">
        <v>2000</v>
      </c>
      <c r="BH2112" s="269" t="s">
        <v>17</v>
      </c>
      <c r="BI2112" s="268" t="s">
        <v>6996</v>
      </c>
      <c r="BJ2112" s="257" t="s">
        <v>4</v>
      </c>
      <c r="BK2112" s="269" t="s">
        <v>216</v>
      </c>
      <c r="BL2112" s="269" t="s">
        <v>102</v>
      </c>
      <c r="BM2112" s="270" t="s">
        <v>8194</v>
      </c>
      <c r="BN2112" s="269" t="s">
        <v>8195</v>
      </c>
      <c r="BO2112" s="269" t="s">
        <v>8196</v>
      </c>
      <c r="BP2112" s="269" t="s">
        <v>1001</v>
      </c>
      <c r="BQ2112" s="269" t="s">
        <v>738</v>
      </c>
      <c r="BR2112" s="269" t="s">
        <v>1002</v>
      </c>
      <c r="BS2112" s="269" t="s">
        <v>1003</v>
      </c>
      <c r="BT2112" s="269" t="s">
        <v>1001</v>
      </c>
      <c r="BU2112" s="269" t="s">
        <v>1778</v>
      </c>
      <c r="BV2112" s="269" t="s">
        <v>1779</v>
      </c>
    </row>
    <row r="2113" spans="59:74" x14ac:dyDescent="0.25">
      <c r="BG2113" s="84">
        <v>2001</v>
      </c>
      <c r="BH2113" s="269" t="s">
        <v>15</v>
      </c>
      <c r="BI2113" s="268" t="s">
        <v>15</v>
      </c>
      <c r="BJ2113" s="257" t="s">
        <v>1</v>
      </c>
      <c r="BK2113" s="269" t="s">
        <v>20</v>
      </c>
      <c r="BL2113" s="269" t="s">
        <v>102</v>
      </c>
      <c r="BM2113" s="270" t="s">
        <v>8197</v>
      </c>
      <c r="BN2113" s="269" t="s">
        <v>8198</v>
      </c>
      <c r="BO2113" s="269" t="s">
        <v>8199</v>
      </c>
      <c r="BP2113" s="269" t="s">
        <v>1004</v>
      </c>
      <c r="BQ2113" s="269" t="s">
        <v>228</v>
      </c>
      <c r="BR2113" s="269" t="s">
        <v>1005</v>
      </c>
      <c r="BS2113" s="269" t="s">
        <v>1006</v>
      </c>
      <c r="BT2113" s="269" t="s">
        <v>1004</v>
      </c>
      <c r="BU2113" s="269" t="s">
        <v>1780</v>
      </c>
      <c r="BV2113" s="269" t="s">
        <v>1781</v>
      </c>
    </row>
    <row r="2114" spans="59:74" x14ac:dyDescent="0.25">
      <c r="BG2114" s="84">
        <v>2002</v>
      </c>
      <c r="BH2114" s="269" t="s">
        <v>15</v>
      </c>
      <c r="BI2114" s="268" t="s">
        <v>15</v>
      </c>
      <c r="BJ2114" s="257" t="s">
        <v>1</v>
      </c>
      <c r="BK2114" s="269" t="s">
        <v>20</v>
      </c>
      <c r="BL2114" s="269" t="s">
        <v>102</v>
      </c>
      <c r="BM2114" s="270" t="s">
        <v>8200</v>
      </c>
      <c r="BN2114" s="269" t="s">
        <v>8201</v>
      </c>
      <c r="BO2114" s="269" t="s">
        <v>8202</v>
      </c>
      <c r="BP2114" s="269" t="s">
        <v>1004</v>
      </c>
      <c r="BQ2114" s="269" t="s">
        <v>228</v>
      </c>
      <c r="BR2114" s="269" t="s">
        <v>1005</v>
      </c>
      <c r="BS2114" s="269" t="s">
        <v>1006</v>
      </c>
      <c r="BT2114" s="269" t="s">
        <v>1004</v>
      </c>
      <c r="BU2114" s="269" t="s">
        <v>1780</v>
      </c>
      <c r="BV2114" s="269" t="s">
        <v>1781</v>
      </c>
    </row>
    <row r="2115" spans="59:74" x14ac:dyDescent="0.25">
      <c r="BG2115" s="84">
        <v>2003</v>
      </c>
      <c r="BH2115" s="269" t="s">
        <v>15</v>
      </c>
      <c r="BI2115" s="268" t="s">
        <v>15</v>
      </c>
      <c r="BJ2115" s="257" t="s">
        <v>1</v>
      </c>
      <c r="BK2115" s="269" t="s">
        <v>20</v>
      </c>
      <c r="BL2115" s="269" t="s">
        <v>102</v>
      </c>
      <c r="BM2115" s="270" t="s">
        <v>8203</v>
      </c>
      <c r="BN2115" s="269" t="s">
        <v>8204</v>
      </c>
      <c r="BO2115" s="269" t="s">
        <v>8205</v>
      </c>
      <c r="BP2115" s="269" t="s">
        <v>1004</v>
      </c>
      <c r="BQ2115" s="269" t="s">
        <v>228</v>
      </c>
      <c r="BR2115" s="269" t="s">
        <v>1005</v>
      </c>
      <c r="BS2115" s="269" t="s">
        <v>1006</v>
      </c>
      <c r="BT2115" s="269" t="s">
        <v>1004</v>
      </c>
      <c r="BU2115" s="269" t="s">
        <v>1780</v>
      </c>
      <c r="BV2115" s="269" t="s">
        <v>1781</v>
      </c>
    </row>
    <row r="2116" spans="59:74" x14ac:dyDescent="0.25">
      <c r="BG2116" s="84">
        <v>2004</v>
      </c>
      <c r="BH2116" s="269" t="s">
        <v>15</v>
      </c>
      <c r="BI2116" s="268" t="s">
        <v>15</v>
      </c>
      <c r="BJ2116" s="257" t="s">
        <v>1</v>
      </c>
      <c r="BK2116" s="269" t="s">
        <v>20</v>
      </c>
      <c r="BL2116" s="269" t="s">
        <v>102</v>
      </c>
      <c r="BM2116" s="270" t="s">
        <v>8206</v>
      </c>
      <c r="BN2116" s="269" t="s">
        <v>8207</v>
      </c>
      <c r="BO2116" s="269" t="s">
        <v>8208</v>
      </c>
      <c r="BP2116" s="269" t="s">
        <v>1004</v>
      </c>
      <c r="BQ2116" s="269" t="s">
        <v>228</v>
      </c>
      <c r="BR2116" s="269" t="s">
        <v>1005</v>
      </c>
      <c r="BS2116" s="269" t="s">
        <v>1006</v>
      </c>
      <c r="BT2116" s="269" t="s">
        <v>1004</v>
      </c>
      <c r="BU2116" s="269" t="s">
        <v>1780</v>
      </c>
      <c r="BV2116" s="269" t="s">
        <v>1781</v>
      </c>
    </row>
    <row r="2117" spans="59:74" x14ac:dyDescent="0.25">
      <c r="BG2117" s="84">
        <v>2005</v>
      </c>
      <c r="BH2117" s="269" t="s">
        <v>15</v>
      </c>
      <c r="BI2117" s="268" t="s">
        <v>15</v>
      </c>
      <c r="BJ2117" s="257" t="s">
        <v>1</v>
      </c>
      <c r="BK2117" s="269" t="s">
        <v>20</v>
      </c>
      <c r="BL2117" s="269" t="s">
        <v>102</v>
      </c>
      <c r="BM2117" s="270" t="s">
        <v>8209</v>
      </c>
      <c r="BN2117" s="269" t="s">
        <v>8210</v>
      </c>
      <c r="BO2117" s="269" t="s">
        <v>8211</v>
      </c>
      <c r="BP2117" s="269" t="s">
        <v>1004</v>
      </c>
      <c r="BQ2117" s="269" t="s">
        <v>228</v>
      </c>
      <c r="BR2117" s="269" t="s">
        <v>1005</v>
      </c>
      <c r="BS2117" s="269" t="s">
        <v>1006</v>
      </c>
      <c r="BT2117" s="269" t="s">
        <v>1004</v>
      </c>
      <c r="BU2117" s="269" t="s">
        <v>1780</v>
      </c>
      <c r="BV2117" s="269" t="s">
        <v>1781</v>
      </c>
    </row>
    <row r="2118" spans="59:74" x14ac:dyDescent="0.25">
      <c r="BG2118" s="84">
        <v>2006</v>
      </c>
      <c r="BH2118" s="269" t="s">
        <v>15</v>
      </c>
      <c r="BI2118" s="268" t="s">
        <v>15</v>
      </c>
      <c r="BJ2118" s="257" t="s">
        <v>1</v>
      </c>
      <c r="BK2118" s="269" t="s">
        <v>20</v>
      </c>
      <c r="BL2118" s="269" t="s">
        <v>102</v>
      </c>
      <c r="BM2118" s="270" t="s">
        <v>8212</v>
      </c>
      <c r="BN2118" s="269" t="s">
        <v>8213</v>
      </c>
      <c r="BO2118" s="269" t="s">
        <v>8214</v>
      </c>
      <c r="BP2118" s="269" t="s">
        <v>1004</v>
      </c>
      <c r="BQ2118" s="269" t="s">
        <v>228</v>
      </c>
      <c r="BR2118" s="269" t="s">
        <v>1005</v>
      </c>
      <c r="BS2118" s="269" t="s">
        <v>1006</v>
      </c>
      <c r="BT2118" s="269" t="s">
        <v>1004</v>
      </c>
      <c r="BU2118" s="269" t="s">
        <v>1780</v>
      </c>
      <c r="BV2118" s="269" t="s">
        <v>1781</v>
      </c>
    </row>
    <row r="2119" spans="59:74" x14ac:dyDescent="0.25">
      <c r="BG2119" s="84">
        <v>2007</v>
      </c>
      <c r="BH2119" s="269" t="s">
        <v>15</v>
      </c>
      <c r="BI2119" s="268" t="s">
        <v>15</v>
      </c>
      <c r="BJ2119" s="257" t="s">
        <v>1</v>
      </c>
      <c r="BK2119" s="269" t="s">
        <v>20</v>
      </c>
      <c r="BL2119" s="269" t="s">
        <v>102</v>
      </c>
      <c r="BM2119" s="270" t="s">
        <v>8215</v>
      </c>
      <c r="BN2119" s="269" t="s">
        <v>8216</v>
      </c>
      <c r="BO2119" s="269" t="s">
        <v>8217</v>
      </c>
      <c r="BP2119" s="269" t="s">
        <v>1004</v>
      </c>
      <c r="BQ2119" s="269" t="s">
        <v>228</v>
      </c>
      <c r="BR2119" s="269" t="s">
        <v>1005</v>
      </c>
      <c r="BS2119" s="269" t="s">
        <v>1006</v>
      </c>
      <c r="BT2119" s="269" t="s">
        <v>1004</v>
      </c>
      <c r="BU2119" s="269" t="s">
        <v>1780</v>
      </c>
      <c r="BV2119" s="269" t="s">
        <v>1781</v>
      </c>
    </row>
    <row r="2120" spans="59:74" x14ac:dyDescent="0.25">
      <c r="BG2120" s="84">
        <v>2008</v>
      </c>
      <c r="BH2120" s="269" t="s">
        <v>15</v>
      </c>
      <c r="BI2120" s="268" t="s">
        <v>15</v>
      </c>
      <c r="BJ2120" s="257" t="s">
        <v>1</v>
      </c>
      <c r="BK2120" s="269" t="s">
        <v>20</v>
      </c>
      <c r="BL2120" s="269" t="s">
        <v>102</v>
      </c>
      <c r="BM2120" s="270" t="s">
        <v>8218</v>
      </c>
      <c r="BN2120" s="269" t="s">
        <v>8219</v>
      </c>
      <c r="BO2120" s="269" t="s">
        <v>8220</v>
      </c>
      <c r="BP2120" s="269" t="s">
        <v>1004</v>
      </c>
      <c r="BQ2120" s="269" t="s">
        <v>228</v>
      </c>
      <c r="BR2120" s="269" t="s">
        <v>1005</v>
      </c>
      <c r="BS2120" s="269" t="s">
        <v>1006</v>
      </c>
      <c r="BT2120" s="269" t="s">
        <v>1004</v>
      </c>
      <c r="BU2120" s="269" t="s">
        <v>1780</v>
      </c>
      <c r="BV2120" s="269" t="s">
        <v>1781</v>
      </c>
    </row>
    <row r="2121" spans="59:74" x14ac:dyDescent="0.25">
      <c r="BG2121" s="84">
        <v>2009</v>
      </c>
      <c r="BH2121" s="269" t="s">
        <v>15</v>
      </c>
      <c r="BI2121" s="268" t="s">
        <v>15</v>
      </c>
      <c r="BJ2121" s="257" t="s">
        <v>1</v>
      </c>
      <c r="BK2121" s="269" t="s">
        <v>20</v>
      </c>
      <c r="BL2121" s="269" t="s">
        <v>102</v>
      </c>
      <c r="BM2121" s="270" t="s">
        <v>8221</v>
      </c>
      <c r="BN2121" s="269" t="s">
        <v>8222</v>
      </c>
      <c r="BO2121" s="269" t="s">
        <v>8223</v>
      </c>
      <c r="BP2121" s="269" t="s">
        <v>1004</v>
      </c>
      <c r="BQ2121" s="269" t="s">
        <v>228</v>
      </c>
      <c r="BR2121" s="269" t="s">
        <v>1005</v>
      </c>
      <c r="BS2121" s="269" t="s">
        <v>1006</v>
      </c>
      <c r="BT2121" s="269" t="s">
        <v>1004</v>
      </c>
      <c r="BU2121" s="269" t="s">
        <v>1780</v>
      </c>
      <c r="BV2121" s="269" t="s">
        <v>1781</v>
      </c>
    </row>
    <row r="2122" spans="59:74" x14ac:dyDescent="0.25">
      <c r="BG2122" s="84">
        <v>2010</v>
      </c>
      <c r="BH2122" s="269" t="s">
        <v>15</v>
      </c>
      <c r="BI2122" s="268" t="s">
        <v>15</v>
      </c>
      <c r="BJ2122" s="257" t="s">
        <v>1</v>
      </c>
      <c r="BK2122" s="269" t="s">
        <v>20</v>
      </c>
      <c r="BL2122" s="269" t="s">
        <v>102</v>
      </c>
      <c r="BM2122" s="270" t="s">
        <v>8224</v>
      </c>
      <c r="BN2122" s="269" t="s">
        <v>8225</v>
      </c>
      <c r="BO2122" s="269" t="s">
        <v>8226</v>
      </c>
      <c r="BP2122" s="269" t="s">
        <v>1004</v>
      </c>
      <c r="BQ2122" s="269" t="s">
        <v>228</v>
      </c>
      <c r="BR2122" s="269" t="s">
        <v>1005</v>
      </c>
      <c r="BS2122" s="269" t="s">
        <v>1006</v>
      </c>
      <c r="BT2122" s="269" t="s">
        <v>1004</v>
      </c>
      <c r="BU2122" s="269" t="s">
        <v>1780</v>
      </c>
      <c r="BV2122" s="269" t="s">
        <v>1781</v>
      </c>
    </row>
    <row r="2123" spans="59:74" x14ac:dyDescent="0.25">
      <c r="BG2123" s="84">
        <v>2011</v>
      </c>
      <c r="BH2123" s="269" t="s">
        <v>15</v>
      </c>
      <c r="BI2123" s="268" t="s">
        <v>15</v>
      </c>
      <c r="BJ2123" s="257" t="s">
        <v>4</v>
      </c>
      <c r="BK2123" s="269" t="s">
        <v>20</v>
      </c>
      <c r="BL2123" s="269" t="s">
        <v>102</v>
      </c>
      <c r="BM2123" s="270" t="s">
        <v>8227</v>
      </c>
      <c r="BN2123" s="269" t="s">
        <v>8228</v>
      </c>
      <c r="BO2123" s="269" t="s">
        <v>8229</v>
      </c>
      <c r="BP2123" s="269" t="s">
        <v>1004</v>
      </c>
      <c r="BQ2123" s="269" t="s">
        <v>228</v>
      </c>
      <c r="BR2123" s="269" t="s">
        <v>1005</v>
      </c>
      <c r="BS2123" s="269" t="s">
        <v>1006</v>
      </c>
      <c r="BT2123" s="269" t="s">
        <v>1004</v>
      </c>
      <c r="BU2123" s="269" t="s">
        <v>1780</v>
      </c>
      <c r="BV2123" s="269" t="s">
        <v>1781</v>
      </c>
    </row>
    <row r="2124" spans="59:74" x14ac:dyDescent="0.25">
      <c r="BG2124" s="84">
        <v>2012</v>
      </c>
      <c r="BH2124" s="269" t="s">
        <v>15</v>
      </c>
      <c r="BI2124" s="268" t="s">
        <v>15</v>
      </c>
      <c r="BJ2124" s="257" t="s">
        <v>4</v>
      </c>
      <c r="BK2124" s="269" t="s">
        <v>20</v>
      </c>
      <c r="BL2124" s="269" t="s">
        <v>102</v>
      </c>
      <c r="BM2124" s="270" t="s">
        <v>8230</v>
      </c>
      <c r="BN2124" s="269" t="s">
        <v>8231</v>
      </c>
      <c r="BO2124" s="269" t="s">
        <v>8232</v>
      </c>
      <c r="BP2124" s="269" t="s">
        <v>1004</v>
      </c>
      <c r="BQ2124" s="269" t="s">
        <v>228</v>
      </c>
      <c r="BR2124" s="269" t="s">
        <v>1005</v>
      </c>
      <c r="BS2124" s="269" t="s">
        <v>1006</v>
      </c>
      <c r="BT2124" s="269" t="s">
        <v>1004</v>
      </c>
      <c r="BU2124" s="269" t="s">
        <v>1780</v>
      </c>
      <c r="BV2124" s="269" t="s">
        <v>1781</v>
      </c>
    </row>
    <row r="2125" spans="59:74" x14ac:dyDescent="0.25">
      <c r="BG2125" s="84">
        <v>2013</v>
      </c>
      <c r="BH2125" s="269" t="s">
        <v>15</v>
      </c>
      <c r="BI2125" s="268" t="s">
        <v>15</v>
      </c>
      <c r="BJ2125" s="257" t="s">
        <v>4</v>
      </c>
      <c r="BK2125" s="269" t="s">
        <v>20</v>
      </c>
      <c r="BL2125" s="269" t="s">
        <v>102</v>
      </c>
      <c r="BM2125" s="270" t="s">
        <v>8233</v>
      </c>
      <c r="BN2125" s="269" t="s">
        <v>8234</v>
      </c>
      <c r="BO2125" s="269" t="s">
        <v>8235</v>
      </c>
      <c r="BP2125" s="269" t="s">
        <v>1004</v>
      </c>
      <c r="BQ2125" s="269" t="s">
        <v>228</v>
      </c>
      <c r="BR2125" s="269" t="s">
        <v>1005</v>
      </c>
      <c r="BS2125" s="269" t="s">
        <v>1006</v>
      </c>
      <c r="BT2125" s="269" t="s">
        <v>1004</v>
      </c>
      <c r="BU2125" s="269" t="s">
        <v>1780</v>
      </c>
      <c r="BV2125" s="269" t="s">
        <v>1781</v>
      </c>
    </row>
    <row r="2126" spans="59:74" x14ac:dyDescent="0.25">
      <c r="BG2126" s="84">
        <v>2014</v>
      </c>
      <c r="BH2126" s="269" t="s">
        <v>15</v>
      </c>
      <c r="BI2126" s="268" t="s">
        <v>15</v>
      </c>
      <c r="BJ2126" s="257" t="s">
        <v>4</v>
      </c>
      <c r="BK2126" s="269" t="s">
        <v>20</v>
      </c>
      <c r="BL2126" s="269" t="s">
        <v>102</v>
      </c>
      <c r="BM2126" s="270" t="s">
        <v>8236</v>
      </c>
      <c r="BN2126" s="269" t="s">
        <v>8237</v>
      </c>
      <c r="BO2126" s="269" t="s">
        <v>8238</v>
      </c>
      <c r="BP2126" s="269" t="s">
        <v>1004</v>
      </c>
      <c r="BQ2126" s="269" t="s">
        <v>228</v>
      </c>
      <c r="BR2126" s="269" t="s">
        <v>1005</v>
      </c>
      <c r="BS2126" s="269" t="s">
        <v>1006</v>
      </c>
      <c r="BT2126" s="269" t="s">
        <v>1004</v>
      </c>
      <c r="BU2126" s="269" t="s">
        <v>1780</v>
      </c>
      <c r="BV2126" s="269" t="s">
        <v>1781</v>
      </c>
    </row>
    <row r="2127" spans="59:74" x14ac:dyDescent="0.25">
      <c r="BG2127" s="84">
        <v>2015</v>
      </c>
      <c r="BH2127" s="269" t="s">
        <v>15</v>
      </c>
      <c r="BI2127" s="268" t="s">
        <v>15</v>
      </c>
      <c r="BJ2127" s="257" t="s">
        <v>4</v>
      </c>
      <c r="BK2127" s="269" t="s">
        <v>20</v>
      </c>
      <c r="BL2127" s="269" t="s">
        <v>102</v>
      </c>
      <c r="BM2127" s="270" t="s">
        <v>8239</v>
      </c>
      <c r="BN2127" s="269" t="s">
        <v>8240</v>
      </c>
      <c r="BO2127" s="269" t="s">
        <v>8241</v>
      </c>
      <c r="BP2127" s="269" t="s">
        <v>1004</v>
      </c>
      <c r="BQ2127" s="269" t="s">
        <v>228</v>
      </c>
      <c r="BR2127" s="269" t="s">
        <v>1005</v>
      </c>
      <c r="BS2127" s="269" t="s">
        <v>1006</v>
      </c>
      <c r="BT2127" s="269" t="s">
        <v>1004</v>
      </c>
      <c r="BU2127" s="269" t="s">
        <v>1780</v>
      </c>
      <c r="BV2127" s="269" t="s">
        <v>1781</v>
      </c>
    </row>
    <row r="2128" spans="59:74" x14ac:dyDescent="0.25">
      <c r="BG2128" s="84">
        <v>2016</v>
      </c>
      <c r="BH2128" s="269" t="s">
        <v>15</v>
      </c>
      <c r="BI2128" s="268" t="s">
        <v>15</v>
      </c>
      <c r="BJ2128" s="257" t="s">
        <v>4</v>
      </c>
      <c r="BK2128" s="269" t="s">
        <v>20</v>
      </c>
      <c r="BL2128" s="269" t="s">
        <v>102</v>
      </c>
      <c r="BM2128" s="270" t="s">
        <v>8242</v>
      </c>
      <c r="BN2128" s="269" t="s">
        <v>8243</v>
      </c>
      <c r="BO2128" s="269" t="s">
        <v>8244</v>
      </c>
      <c r="BP2128" s="269" t="s">
        <v>1004</v>
      </c>
      <c r="BQ2128" s="269" t="s">
        <v>228</v>
      </c>
      <c r="BR2128" s="269" t="s">
        <v>1005</v>
      </c>
      <c r="BS2128" s="269" t="s">
        <v>1006</v>
      </c>
      <c r="BT2128" s="269" t="s">
        <v>1004</v>
      </c>
      <c r="BU2128" s="269" t="s">
        <v>1780</v>
      </c>
      <c r="BV2128" s="269" t="s">
        <v>1781</v>
      </c>
    </row>
    <row r="2129" spans="59:74" x14ac:dyDescent="0.25">
      <c r="BG2129" s="84">
        <v>2017</v>
      </c>
      <c r="BH2129" s="269" t="s">
        <v>15</v>
      </c>
      <c r="BI2129" s="268" t="s">
        <v>15</v>
      </c>
      <c r="BJ2129" s="257" t="s">
        <v>4</v>
      </c>
      <c r="BK2129" s="269" t="s">
        <v>20</v>
      </c>
      <c r="BL2129" s="269" t="s">
        <v>102</v>
      </c>
      <c r="BM2129" s="270" t="s">
        <v>8245</v>
      </c>
      <c r="BN2129" s="269" t="s">
        <v>8246</v>
      </c>
      <c r="BO2129" s="269" t="s">
        <v>8247</v>
      </c>
      <c r="BP2129" s="269" t="s">
        <v>1004</v>
      </c>
      <c r="BQ2129" s="269" t="s">
        <v>228</v>
      </c>
      <c r="BR2129" s="269" t="s">
        <v>1005</v>
      </c>
      <c r="BS2129" s="269" t="s">
        <v>1006</v>
      </c>
      <c r="BT2129" s="269" t="s">
        <v>1004</v>
      </c>
      <c r="BU2129" s="269" t="s">
        <v>1780</v>
      </c>
      <c r="BV2129" s="269" t="s">
        <v>1781</v>
      </c>
    </row>
    <row r="2130" spans="59:74" x14ac:dyDescent="0.25">
      <c r="BG2130" s="84">
        <v>2018</v>
      </c>
      <c r="BH2130" s="269" t="s">
        <v>15</v>
      </c>
      <c r="BI2130" s="268" t="s">
        <v>15</v>
      </c>
      <c r="BJ2130" s="257" t="s">
        <v>4</v>
      </c>
      <c r="BK2130" s="269" t="s">
        <v>20</v>
      </c>
      <c r="BL2130" s="269" t="s">
        <v>102</v>
      </c>
      <c r="BM2130" s="270" t="s">
        <v>8248</v>
      </c>
      <c r="BN2130" s="269" t="s">
        <v>8249</v>
      </c>
      <c r="BO2130" s="269" t="s">
        <v>8250</v>
      </c>
      <c r="BP2130" s="269" t="s">
        <v>1004</v>
      </c>
      <c r="BQ2130" s="269" t="s">
        <v>228</v>
      </c>
      <c r="BR2130" s="269" t="s">
        <v>1005</v>
      </c>
      <c r="BS2130" s="269" t="s">
        <v>1006</v>
      </c>
      <c r="BT2130" s="269" t="s">
        <v>1004</v>
      </c>
      <c r="BU2130" s="269" t="s">
        <v>1780</v>
      </c>
      <c r="BV2130" s="269" t="s">
        <v>1781</v>
      </c>
    </row>
    <row r="2131" spans="59:74" x14ac:dyDescent="0.25">
      <c r="BG2131" s="84">
        <v>2019</v>
      </c>
      <c r="BH2131" s="269" t="s">
        <v>15</v>
      </c>
      <c r="BI2131" s="268" t="s">
        <v>15</v>
      </c>
      <c r="BJ2131" s="257" t="s">
        <v>4</v>
      </c>
      <c r="BK2131" s="269" t="s">
        <v>20</v>
      </c>
      <c r="BL2131" s="269" t="s">
        <v>102</v>
      </c>
      <c r="BM2131" s="270" t="s">
        <v>8251</v>
      </c>
      <c r="BN2131" s="269" t="s">
        <v>8252</v>
      </c>
      <c r="BO2131" s="269" t="s">
        <v>8253</v>
      </c>
      <c r="BP2131" s="269" t="s">
        <v>1004</v>
      </c>
      <c r="BQ2131" s="269" t="s">
        <v>228</v>
      </c>
      <c r="BR2131" s="269" t="s">
        <v>1005</v>
      </c>
      <c r="BS2131" s="269" t="s">
        <v>1006</v>
      </c>
      <c r="BT2131" s="269" t="s">
        <v>1004</v>
      </c>
      <c r="BU2131" s="269" t="s">
        <v>1780</v>
      </c>
      <c r="BV2131" s="269" t="s">
        <v>1781</v>
      </c>
    </row>
    <row r="2132" spans="59:74" x14ac:dyDescent="0.25">
      <c r="BG2132" s="84">
        <v>2020</v>
      </c>
      <c r="BH2132" s="269" t="s">
        <v>15</v>
      </c>
      <c r="BI2132" s="268" t="s">
        <v>15</v>
      </c>
      <c r="BJ2132" s="257" t="s">
        <v>4</v>
      </c>
      <c r="BK2132" s="269" t="s">
        <v>20</v>
      </c>
      <c r="BL2132" s="269" t="s">
        <v>102</v>
      </c>
      <c r="BM2132" s="270" t="s">
        <v>8254</v>
      </c>
      <c r="BN2132" s="269" t="s">
        <v>8255</v>
      </c>
      <c r="BO2132" s="269" t="s">
        <v>8256</v>
      </c>
      <c r="BP2132" s="269" t="s">
        <v>1004</v>
      </c>
      <c r="BQ2132" s="269" t="s">
        <v>228</v>
      </c>
      <c r="BR2132" s="269" t="s">
        <v>1005</v>
      </c>
      <c r="BS2132" s="269" t="s">
        <v>1006</v>
      </c>
      <c r="BT2132" s="269" t="s">
        <v>1004</v>
      </c>
      <c r="BU2132" s="269" t="s">
        <v>1780</v>
      </c>
      <c r="BV2132" s="269" t="s">
        <v>1781</v>
      </c>
    </row>
    <row r="2133" spans="59:74" x14ac:dyDescent="0.25">
      <c r="BG2133" s="84">
        <v>2021</v>
      </c>
      <c r="BH2133" s="269" t="s">
        <v>15</v>
      </c>
      <c r="BI2133" s="268" t="s">
        <v>15</v>
      </c>
      <c r="BJ2133" s="257" t="s">
        <v>1</v>
      </c>
      <c r="BK2133" s="269" t="s">
        <v>114</v>
      </c>
      <c r="BL2133" s="269" t="s">
        <v>102</v>
      </c>
      <c r="BM2133" s="270" t="s">
        <v>8257</v>
      </c>
      <c r="BN2133" s="269" t="s">
        <v>8258</v>
      </c>
      <c r="BO2133" s="269" t="s">
        <v>8259</v>
      </c>
      <c r="BP2133" s="269" t="s">
        <v>1007</v>
      </c>
      <c r="BQ2133" s="269" t="s">
        <v>299</v>
      </c>
      <c r="BR2133" s="269" t="s">
        <v>1008</v>
      </c>
      <c r="BS2133" s="269" t="s">
        <v>1009</v>
      </c>
      <c r="BT2133" s="269" t="s">
        <v>1007</v>
      </c>
      <c r="BU2133" s="269" t="s">
        <v>1782</v>
      </c>
      <c r="BV2133" s="269" t="s">
        <v>1783</v>
      </c>
    </row>
    <row r="2134" spans="59:74" x14ac:dyDescent="0.25">
      <c r="BG2134" s="84">
        <v>2022</v>
      </c>
      <c r="BH2134" s="269" t="s">
        <v>15</v>
      </c>
      <c r="BI2134" s="268" t="s">
        <v>15</v>
      </c>
      <c r="BJ2134" s="257" t="s">
        <v>1</v>
      </c>
      <c r="BK2134" s="269" t="s">
        <v>114</v>
      </c>
      <c r="BL2134" s="269" t="s">
        <v>102</v>
      </c>
      <c r="BM2134" s="270" t="s">
        <v>8260</v>
      </c>
      <c r="BN2134" s="269" t="s">
        <v>8261</v>
      </c>
      <c r="BO2134" s="269" t="s">
        <v>8262</v>
      </c>
      <c r="BP2134" s="269" t="s">
        <v>1007</v>
      </c>
      <c r="BQ2134" s="269" t="s">
        <v>299</v>
      </c>
      <c r="BR2134" s="269" t="s">
        <v>1008</v>
      </c>
      <c r="BS2134" s="269" t="s">
        <v>1009</v>
      </c>
      <c r="BT2134" s="269" t="s">
        <v>1007</v>
      </c>
      <c r="BU2134" s="269" t="s">
        <v>1782</v>
      </c>
      <c r="BV2134" s="269" t="s">
        <v>1783</v>
      </c>
    </row>
    <row r="2135" spans="59:74" x14ac:dyDescent="0.25">
      <c r="BG2135" s="84">
        <v>2023</v>
      </c>
      <c r="BH2135" s="269" t="s">
        <v>15</v>
      </c>
      <c r="BI2135" s="268" t="s">
        <v>15</v>
      </c>
      <c r="BJ2135" s="257" t="s">
        <v>1</v>
      </c>
      <c r="BK2135" s="269" t="s">
        <v>114</v>
      </c>
      <c r="BL2135" s="269" t="s">
        <v>102</v>
      </c>
      <c r="BM2135" s="270" t="s">
        <v>8263</v>
      </c>
      <c r="BN2135" s="269" t="s">
        <v>8264</v>
      </c>
      <c r="BO2135" s="269" t="s">
        <v>8265</v>
      </c>
      <c r="BP2135" s="269" t="s">
        <v>1007</v>
      </c>
      <c r="BQ2135" s="269" t="s">
        <v>299</v>
      </c>
      <c r="BR2135" s="269" t="s">
        <v>1008</v>
      </c>
      <c r="BS2135" s="269" t="s">
        <v>1009</v>
      </c>
      <c r="BT2135" s="269" t="s">
        <v>1007</v>
      </c>
      <c r="BU2135" s="269" t="s">
        <v>1782</v>
      </c>
      <c r="BV2135" s="269" t="s">
        <v>1783</v>
      </c>
    </row>
    <row r="2136" spans="59:74" x14ac:dyDescent="0.25">
      <c r="BG2136" s="84">
        <v>2024</v>
      </c>
      <c r="BH2136" s="269" t="s">
        <v>15</v>
      </c>
      <c r="BI2136" s="268" t="s">
        <v>15</v>
      </c>
      <c r="BJ2136" s="257" t="s">
        <v>1</v>
      </c>
      <c r="BK2136" s="269" t="s">
        <v>114</v>
      </c>
      <c r="BL2136" s="269" t="s">
        <v>102</v>
      </c>
      <c r="BM2136" s="270" t="s">
        <v>8266</v>
      </c>
      <c r="BN2136" s="269" t="s">
        <v>8267</v>
      </c>
      <c r="BO2136" s="269" t="s">
        <v>8268</v>
      </c>
      <c r="BP2136" s="269" t="s">
        <v>1007</v>
      </c>
      <c r="BQ2136" s="269" t="s">
        <v>299</v>
      </c>
      <c r="BR2136" s="269" t="s">
        <v>1008</v>
      </c>
      <c r="BS2136" s="269" t="s">
        <v>1009</v>
      </c>
      <c r="BT2136" s="269" t="s">
        <v>1007</v>
      </c>
      <c r="BU2136" s="269" t="s">
        <v>1782</v>
      </c>
      <c r="BV2136" s="269" t="s">
        <v>1783</v>
      </c>
    </row>
    <row r="2137" spans="59:74" x14ac:dyDescent="0.25">
      <c r="BG2137" s="84">
        <v>2025</v>
      </c>
      <c r="BH2137" s="269" t="s">
        <v>15</v>
      </c>
      <c r="BI2137" s="268" t="s">
        <v>15</v>
      </c>
      <c r="BJ2137" s="257" t="s">
        <v>1</v>
      </c>
      <c r="BK2137" s="269" t="s">
        <v>114</v>
      </c>
      <c r="BL2137" s="269" t="s">
        <v>102</v>
      </c>
      <c r="BM2137" s="270" t="s">
        <v>8269</v>
      </c>
      <c r="BN2137" s="269" t="s">
        <v>8270</v>
      </c>
      <c r="BO2137" s="269" t="s">
        <v>8271</v>
      </c>
      <c r="BP2137" s="269" t="s">
        <v>1007</v>
      </c>
      <c r="BQ2137" s="269" t="s">
        <v>299</v>
      </c>
      <c r="BR2137" s="269" t="s">
        <v>1008</v>
      </c>
      <c r="BS2137" s="269" t="s">
        <v>1009</v>
      </c>
      <c r="BT2137" s="269" t="s">
        <v>1007</v>
      </c>
      <c r="BU2137" s="269" t="s">
        <v>1782</v>
      </c>
      <c r="BV2137" s="269" t="s">
        <v>1783</v>
      </c>
    </row>
    <row r="2138" spans="59:74" x14ac:dyDescent="0.25">
      <c r="BG2138" s="84">
        <v>2026</v>
      </c>
      <c r="BH2138" s="269" t="s">
        <v>15</v>
      </c>
      <c r="BI2138" s="268" t="s">
        <v>15</v>
      </c>
      <c r="BJ2138" s="257" t="s">
        <v>1</v>
      </c>
      <c r="BK2138" s="269" t="s">
        <v>114</v>
      </c>
      <c r="BL2138" s="269" t="s">
        <v>102</v>
      </c>
      <c r="BM2138" s="270" t="s">
        <v>8272</v>
      </c>
      <c r="BN2138" s="269" t="s">
        <v>8273</v>
      </c>
      <c r="BO2138" s="269" t="s">
        <v>8274</v>
      </c>
      <c r="BP2138" s="269" t="s">
        <v>1007</v>
      </c>
      <c r="BQ2138" s="269" t="s">
        <v>299</v>
      </c>
      <c r="BR2138" s="269" t="s">
        <v>1008</v>
      </c>
      <c r="BS2138" s="269" t="s">
        <v>1009</v>
      </c>
      <c r="BT2138" s="269" t="s">
        <v>1007</v>
      </c>
      <c r="BU2138" s="269" t="s">
        <v>1782</v>
      </c>
      <c r="BV2138" s="269" t="s">
        <v>1783</v>
      </c>
    </row>
    <row r="2139" spans="59:74" x14ac:dyDescent="0.25">
      <c r="BG2139" s="84">
        <v>2027</v>
      </c>
      <c r="BH2139" s="269" t="s">
        <v>15</v>
      </c>
      <c r="BI2139" s="268" t="s">
        <v>15</v>
      </c>
      <c r="BJ2139" s="257" t="s">
        <v>1</v>
      </c>
      <c r="BK2139" s="269" t="s">
        <v>114</v>
      </c>
      <c r="BL2139" s="269" t="s">
        <v>102</v>
      </c>
      <c r="BM2139" s="270" t="s">
        <v>8275</v>
      </c>
      <c r="BN2139" s="269" t="s">
        <v>8276</v>
      </c>
      <c r="BO2139" s="269" t="s">
        <v>8277</v>
      </c>
      <c r="BP2139" s="269" t="s">
        <v>1007</v>
      </c>
      <c r="BQ2139" s="269" t="s">
        <v>299</v>
      </c>
      <c r="BR2139" s="269" t="s">
        <v>1008</v>
      </c>
      <c r="BS2139" s="269" t="s">
        <v>1009</v>
      </c>
      <c r="BT2139" s="269" t="s">
        <v>1007</v>
      </c>
      <c r="BU2139" s="269" t="s">
        <v>1782</v>
      </c>
      <c r="BV2139" s="269" t="s">
        <v>1783</v>
      </c>
    </row>
    <row r="2140" spans="59:74" x14ac:dyDescent="0.25">
      <c r="BG2140" s="84">
        <v>2028</v>
      </c>
      <c r="BH2140" s="269" t="s">
        <v>15</v>
      </c>
      <c r="BI2140" s="268" t="s">
        <v>15</v>
      </c>
      <c r="BJ2140" s="257" t="s">
        <v>1</v>
      </c>
      <c r="BK2140" s="269" t="s">
        <v>114</v>
      </c>
      <c r="BL2140" s="269" t="s">
        <v>102</v>
      </c>
      <c r="BM2140" s="270" t="s">
        <v>8278</v>
      </c>
      <c r="BN2140" s="269" t="s">
        <v>8279</v>
      </c>
      <c r="BO2140" s="269" t="s">
        <v>8280</v>
      </c>
      <c r="BP2140" s="269" t="s">
        <v>1007</v>
      </c>
      <c r="BQ2140" s="269" t="s">
        <v>299</v>
      </c>
      <c r="BR2140" s="269" t="s">
        <v>1008</v>
      </c>
      <c r="BS2140" s="269" t="s">
        <v>1009</v>
      </c>
      <c r="BT2140" s="269" t="s">
        <v>1007</v>
      </c>
      <c r="BU2140" s="269" t="s">
        <v>1782</v>
      </c>
      <c r="BV2140" s="269" t="s">
        <v>1783</v>
      </c>
    </row>
    <row r="2141" spans="59:74" x14ac:dyDescent="0.25">
      <c r="BG2141" s="84">
        <v>2029</v>
      </c>
      <c r="BH2141" s="269" t="s">
        <v>15</v>
      </c>
      <c r="BI2141" s="268" t="s">
        <v>15</v>
      </c>
      <c r="BJ2141" s="257" t="s">
        <v>1</v>
      </c>
      <c r="BK2141" s="269" t="s">
        <v>114</v>
      </c>
      <c r="BL2141" s="269" t="s">
        <v>102</v>
      </c>
      <c r="BM2141" s="270" t="s">
        <v>8281</v>
      </c>
      <c r="BN2141" s="269" t="s">
        <v>8282</v>
      </c>
      <c r="BO2141" s="269" t="s">
        <v>8283</v>
      </c>
      <c r="BP2141" s="269" t="s">
        <v>1007</v>
      </c>
      <c r="BQ2141" s="269" t="s">
        <v>299</v>
      </c>
      <c r="BR2141" s="269" t="s">
        <v>1008</v>
      </c>
      <c r="BS2141" s="269" t="s">
        <v>1009</v>
      </c>
      <c r="BT2141" s="269" t="s">
        <v>1007</v>
      </c>
      <c r="BU2141" s="269" t="s">
        <v>1782</v>
      </c>
      <c r="BV2141" s="269" t="s">
        <v>1783</v>
      </c>
    </row>
    <row r="2142" spans="59:74" x14ac:dyDescent="0.25">
      <c r="BG2142" s="84">
        <v>2030</v>
      </c>
      <c r="BH2142" s="269" t="s">
        <v>15</v>
      </c>
      <c r="BI2142" s="268" t="s">
        <v>15</v>
      </c>
      <c r="BJ2142" s="257" t="s">
        <v>1</v>
      </c>
      <c r="BK2142" s="269" t="s">
        <v>114</v>
      </c>
      <c r="BL2142" s="269" t="s">
        <v>102</v>
      </c>
      <c r="BM2142" s="270" t="s">
        <v>8284</v>
      </c>
      <c r="BN2142" s="269" t="s">
        <v>8285</v>
      </c>
      <c r="BO2142" s="269" t="s">
        <v>8286</v>
      </c>
      <c r="BP2142" s="269" t="s">
        <v>1007</v>
      </c>
      <c r="BQ2142" s="269" t="s">
        <v>299</v>
      </c>
      <c r="BR2142" s="269" t="s">
        <v>1008</v>
      </c>
      <c r="BS2142" s="269" t="s">
        <v>1009</v>
      </c>
      <c r="BT2142" s="269" t="s">
        <v>1007</v>
      </c>
      <c r="BU2142" s="269" t="s">
        <v>1782</v>
      </c>
      <c r="BV2142" s="269" t="s">
        <v>1783</v>
      </c>
    </row>
    <row r="2143" spans="59:74" x14ac:dyDescent="0.25">
      <c r="BG2143" s="84">
        <v>2031</v>
      </c>
      <c r="BH2143" s="269" t="s">
        <v>15</v>
      </c>
      <c r="BI2143" s="268" t="s">
        <v>15</v>
      </c>
      <c r="BJ2143" s="257" t="s">
        <v>4</v>
      </c>
      <c r="BK2143" s="269" t="s">
        <v>114</v>
      </c>
      <c r="BL2143" s="269" t="s">
        <v>102</v>
      </c>
      <c r="BM2143" s="270" t="s">
        <v>8287</v>
      </c>
      <c r="BN2143" s="269" t="s">
        <v>8288</v>
      </c>
      <c r="BO2143" s="269" t="s">
        <v>8289</v>
      </c>
      <c r="BP2143" s="269" t="s">
        <v>1007</v>
      </c>
      <c r="BQ2143" s="269" t="s">
        <v>299</v>
      </c>
      <c r="BR2143" s="269" t="s">
        <v>1008</v>
      </c>
      <c r="BS2143" s="269" t="s">
        <v>1009</v>
      </c>
      <c r="BT2143" s="269" t="s">
        <v>1007</v>
      </c>
      <c r="BU2143" s="269" t="s">
        <v>1782</v>
      </c>
      <c r="BV2143" s="269" t="s">
        <v>1783</v>
      </c>
    </row>
    <row r="2144" spans="59:74" x14ac:dyDescent="0.25">
      <c r="BG2144" s="84">
        <v>2032</v>
      </c>
      <c r="BH2144" s="269" t="s">
        <v>15</v>
      </c>
      <c r="BI2144" s="268" t="s">
        <v>15</v>
      </c>
      <c r="BJ2144" s="257" t="s">
        <v>4</v>
      </c>
      <c r="BK2144" s="269" t="s">
        <v>114</v>
      </c>
      <c r="BL2144" s="269" t="s">
        <v>102</v>
      </c>
      <c r="BM2144" s="270" t="s">
        <v>8290</v>
      </c>
      <c r="BN2144" s="269" t="s">
        <v>8291</v>
      </c>
      <c r="BO2144" s="269" t="s">
        <v>8292</v>
      </c>
      <c r="BP2144" s="269" t="s">
        <v>1007</v>
      </c>
      <c r="BQ2144" s="269" t="s">
        <v>299</v>
      </c>
      <c r="BR2144" s="269" t="s">
        <v>1008</v>
      </c>
      <c r="BS2144" s="269" t="s">
        <v>1009</v>
      </c>
      <c r="BT2144" s="269" t="s">
        <v>1007</v>
      </c>
      <c r="BU2144" s="269" t="s">
        <v>1782</v>
      </c>
      <c r="BV2144" s="269" t="s">
        <v>1783</v>
      </c>
    </row>
    <row r="2145" spans="59:74" x14ac:dyDescent="0.25">
      <c r="BG2145" s="84">
        <v>2033</v>
      </c>
      <c r="BH2145" s="269" t="s">
        <v>15</v>
      </c>
      <c r="BI2145" s="268" t="s">
        <v>15</v>
      </c>
      <c r="BJ2145" s="257" t="s">
        <v>4</v>
      </c>
      <c r="BK2145" s="269" t="s">
        <v>114</v>
      </c>
      <c r="BL2145" s="269" t="s">
        <v>102</v>
      </c>
      <c r="BM2145" s="270" t="s">
        <v>8293</v>
      </c>
      <c r="BN2145" s="269" t="s">
        <v>8294</v>
      </c>
      <c r="BO2145" s="269" t="s">
        <v>8295</v>
      </c>
      <c r="BP2145" s="269" t="s">
        <v>1007</v>
      </c>
      <c r="BQ2145" s="269" t="s">
        <v>299</v>
      </c>
      <c r="BR2145" s="269" t="s">
        <v>1008</v>
      </c>
      <c r="BS2145" s="269" t="s">
        <v>1009</v>
      </c>
      <c r="BT2145" s="269" t="s">
        <v>1007</v>
      </c>
      <c r="BU2145" s="269" t="s">
        <v>1782</v>
      </c>
      <c r="BV2145" s="269" t="s">
        <v>1783</v>
      </c>
    </row>
    <row r="2146" spans="59:74" x14ac:dyDescent="0.25">
      <c r="BG2146" s="84">
        <v>2034</v>
      </c>
      <c r="BH2146" s="269" t="s">
        <v>15</v>
      </c>
      <c r="BI2146" s="268" t="s">
        <v>15</v>
      </c>
      <c r="BJ2146" s="257" t="s">
        <v>4</v>
      </c>
      <c r="BK2146" s="269" t="s">
        <v>114</v>
      </c>
      <c r="BL2146" s="269" t="s">
        <v>102</v>
      </c>
      <c r="BM2146" s="270" t="s">
        <v>8296</v>
      </c>
      <c r="BN2146" s="269" t="s">
        <v>8297</v>
      </c>
      <c r="BO2146" s="269" t="s">
        <v>8298</v>
      </c>
      <c r="BP2146" s="269" t="s">
        <v>1007</v>
      </c>
      <c r="BQ2146" s="269" t="s">
        <v>299</v>
      </c>
      <c r="BR2146" s="269" t="s">
        <v>1008</v>
      </c>
      <c r="BS2146" s="269" t="s">
        <v>1009</v>
      </c>
      <c r="BT2146" s="269" t="s">
        <v>1007</v>
      </c>
      <c r="BU2146" s="269" t="s">
        <v>1782</v>
      </c>
      <c r="BV2146" s="269" t="s">
        <v>1783</v>
      </c>
    </row>
    <row r="2147" spans="59:74" x14ac:dyDescent="0.25">
      <c r="BG2147" s="84">
        <v>2035</v>
      </c>
      <c r="BH2147" s="269" t="s">
        <v>15</v>
      </c>
      <c r="BI2147" s="268" t="s">
        <v>15</v>
      </c>
      <c r="BJ2147" s="257" t="s">
        <v>4</v>
      </c>
      <c r="BK2147" s="269" t="s">
        <v>114</v>
      </c>
      <c r="BL2147" s="269" t="s">
        <v>102</v>
      </c>
      <c r="BM2147" s="270" t="s">
        <v>8299</v>
      </c>
      <c r="BN2147" s="269" t="s">
        <v>8300</v>
      </c>
      <c r="BO2147" s="269" t="s">
        <v>8301</v>
      </c>
      <c r="BP2147" s="269" t="s">
        <v>1007</v>
      </c>
      <c r="BQ2147" s="269" t="s">
        <v>299</v>
      </c>
      <c r="BR2147" s="269" t="s">
        <v>1008</v>
      </c>
      <c r="BS2147" s="269" t="s">
        <v>1009</v>
      </c>
      <c r="BT2147" s="269" t="s">
        <v>1007</v>
      </c>
      <c r="BU2147" s="269" t="s">
        <v>1782</v>
      </c>
      <c r="BV2147" s="269" t="s">
        <v>1783</v>
      </c>
    </row>
    <row r="2148" spans="59:74" x14ac:dyDescent="0.25">
      <c r="BG2148" s="84">
        <v>2036</v>
      </c>
      <c r="BH2148" s="269" t="s">
        <v>15</v>
      </c>
      <c r="BI2148" s="268" t="s">
        <v>15</v>
      </c>
      <c r="BJ2148" s="257" t="s">
        <v>4</v>
      </c>
      <c r="BK2148" s="269" t="s">
        <v>114</v>
      </c>
      <c r="BL2148" s="269" t="s">
        <v>102</v>
      </c>
      <c r="BM2148" s="270" t="s">
        <v>8302</v>
      </c>
      <c r="BN2148" s="269" t="s">
        <v>8303</v>
      </c>
      <c r="BO2148" s="269" t="s">
        <v>8304</v>
      </c>
      <c r="BP2148" s="269" t="s">
        <v>1007</v>
      </c>
      <c r="BQ2148" s="269" t="s">
        <v>299</v>
      </c>
      <c r="BR2148" s="269" t="s">
        <v>1008</v>
      </c>
      <c r="BS2148" s="269" t="s">
        <v>1009</v>
      </c>
      <c r="BT2148" s="269" t="s">
        <v>1007</v>
      </c>
      <c r="BU2148" s="269" t="s">
        <v>1782</v>
      </c>
      <c r="BV2148" s="269" t="s">
        <v>1783</v>
      </c>
    </row>
    <row r="2149" spans="59:74" x14ac:dyDescent="0.25">
      <c r="BG2149" s="84">
        <v>2037</v>
      </c>
      <c r="BH2149" s="269" t="s">
        <v>15</v>
      </c>
      <c r="BI2149" s="268" t="s">
        <v>15</v>
      </c>
      <c r="BJ2149" s="257" t="s">
        <v>4</v>
      </c>
      <c r="BK2149" s="269" t="s">
        <v>114</v>
      </c>
      <c r="BL2149" s="269" t="s">
        <v>102</v>
      </c>
      <c r="BM2149" s="270" t="s">
        <v>8305</v>
      </c>
      <c r="BN2149" s="269" t="s">
        <v>8306</v>
      </c>
      <c r="BO2149" s="269" t="s">
        <v>8307</v>
      </c>
      <c r="BP2149" s="269" t="s">
        <v>1007</v>
      </c>
      <c r="BQ2149" s="269" t="s">
        <v>299</v>
      </c>
      <c r="BR2149" s="269" t="s">
        <v>1008</v>
      </c>
      <c r="BS2149" s="269" t="s">
        <v>1009</v>
      </c>
      <c r="BT2149" s="269" t="s">
        <v>1007</v>
      </c>
      <c r="BU2149" s="269" t="s">
        <v>1782</v>
      </c>
      <c r="BV2149" s="269" t="s">
        <v>1783</v>
      </c>
    </row>
    <row r="2150" spans="59:74" x14ac:dyDescent="0.25">
      <c r="BG2150" s="84">
        <v>2038</v>
      </c>
      <c r="BH2150" s="269" t="s">
        <v>15</v>
      </c>
      <c r="BI2150" s="268" t="s">
        <v>15</v>
      </c>
      <c r="BJ2150" s="257" t="s">
        <v>4</v>
      </c>
      <c r="BK2150" s="269" t="s">
        <v>114</v>
      </c>
      <c r="BL2150" s="269" t="s">
        <v>102</v>
      </c>
      <c r="BM2150" s="270" t="s">
        <v>8308</v>
      </c>
      <c r="BN2150" s="269" t="s">
        <v>8309</v>
      </c>
      <c r="BO2150" s="269" t="s">
        <v>8310</v>
      </c>
      <c r="BP2150" s="269" t="s">
        <v>1007</v>
      </c>
      <c r="BQ2150" s="269" t="s">
        <v>299</v>
      </c>
      <c r="BR2150" s="269" t="s">
        <v>1008</v>
      </c>
      <c r="BS2150" s="269" t="s">
        <v>1009</v>
      </c>
      <c r="BT2150" s="269" t="s">
        <v>1007</v>
      </c>
      <c r="BU2150" s="269" t="s">
        <v>1782</v>
      </c>
      <c r="BV2150" s="269" t="s">
        <v>1783</v>
      </c>
    </row>
    <row r="2151" spans="59:74" x14ac:dyDescent="0.25">
      <c r="BG2151" s="84">
        <v>2039</v>
      </c>
      <c r="BH2151" s="269" t="s">
        <v>15</v>
      </c>
      <c r="BI2151" s="268" t="s">
        <v>15</v>
      </c>
      <c r="BJ2151" s="257" t="s">
        <v>4</v>
      </c>
      <c r="BK2151" s="269" t="s">
        <v>114</v>
      </c>
      <c r="BL2151" s="269" t="s">
        <v>102</v>
      </c>
      <c r="BM2151" s="270" t="s">
        <v>8311</v>
      </c>
      <c r="BN2151" s="269" t="s">
        <v>8312</v>
      </c>
      <c r="BO2151" s="269" t="s">
        <v>8313</v>
      </c>
      <c r="BP2151" s="269" t="s">
        <v>1007</v>
      </c>
      <c r="BQ2151" s="269" t="s">
        <v>299</v>
      </c>
      <c r="BR2151" s="269" t="s">
        <v>1008</v>
      </c>
      <c r="BS2151" s="269" t="s">
        <v>1009</v>
      </c>
      <c r="BT2151" s="269" t="s">
        <v>1007</v>
      </c>
      <c r="BU2151" s="269" t="s">
        <v>1782</v>
      </c>
      <c r="BV2151" s="269" t="s">
        <v>1783</v>
      </c>
    </row>
    <row r="2152" spans="59:74" x14ac:dyDescent="0.25">
      <c r="BG2152" s="84">
        <v>2040</v>
      </c>
      <c r="BH2152" s="269" t="s">
        <v>15</v>
      </c>
      <c r="BI2152" s="268" t="s">
        <v>15</v>
      </c>
      <c r="BJ2152" s="257" t="s">
        <v>4</v>
      </c>
      <c r="BK2152" s="269" t="s">
        <v>114</v>
      </c>
      <c r="BL2152" s="269" t="s">
        <v>102</v>
      </c>
      <c r="BM2152" s="270" t="s">
        <v>8314</v>
      </c>
      <c r="BN2152" s="269" t="s">
        <v>8315</v>
      </c>
      <c r="BO2152" s="269" t="s">
        <v>8316</v>
      </c>
      <c r="BP2152" s="269" t="s">
        <v>1007</v>
      </c>
      <c r="BQ2152" s="269" t="s">
        <v>299</v>
      </c>
      <c r="BR2152" s="269" t="s">
        <v>1008</v>
      </c>
      <c r="BS2152" s="269" t="s">
        <v>1009</v>
      </c>
      <c r="BT2152" s="269" t="s">
        <v>1007</v>
      </c>
      <c r="BU2152" s="269" t="s">
        <v>1782</v>
      </c>
      <c r="BV2152" s="269" t="s">
        <v>1783</v>
      </c>
    </row>
    <row r="2153" spans="59:74" x14ac:dyDescent="0.25">
      <c r="BG2153" s="84">
        <v>2041</v>
      </c>
      <c r="BH2153" s="269" t="s">
        <v>15</v>
      </c>
      <c r="BI2153" s="268" t="s">
        <v>15</v>
      </c>
      <c r="BJ2153" s="257" t="s">
        <v>1</v>
      </c>
      <c r="BK2153" s="269" t="s">
        <v>30</v>
      </c>
      <c r="BL2153" s="269" t="s">
        <v>116</v>
      </c>
      <c r="BM2153" s="270" t="s">
        <v>8317</v>
      </c>
      <c r="BN2153" s="269" t="s">
        <v>8318</v>
      </c>
      <c r="BO2153" s="269" t="s">
        <v>8319</v>
      </c>
      <c r="BP2153" s="269" t="s">
        <v>1010</v>
      </c>
      <c r="BQ2153" s="269" t="s">
        <v>342</v>
      </c>
      <c r="BR2153" s="269" t="s">
        <v>1011</v>
      </c>
      <c r="BS2153" s="269" t="s">
        <v>1012</v>
      </c>
      <c r="BT2153" s="269" t="s">
        <v>1010</v>
      </c>
      <c r="BU2153" s="269" t="s">
        <v>1784</v>
      </c>
      <c r="BV2153" s="269" t="s">
        <v>1785</v>
      </c>
    </row>
    <row r="2154" spans="59:74" x14ac:dyDescent="0.25">
      <c r="BG2154" s="84">
        <v>2042</v>
      </c>
      <c r="BH2154" s="269" t="s">
        <v>15</v>
      </c>
      <c r="BI2154" s="268" t="s">
        <v>15</v>
      </c>
      <c r="BJ2154" s="257" t="s">
        <v>1</v>
      </c>
      <c r="BK2154" s="269" t="s">
        <v>30</v>
      </c>
      <c r="BL2154" s="269" t="s">
        <v>116</v>
      </c>
      <c r="BM2154" s="270" t="s">
        <v>8320</v>
      </c>
      <c r="BN2154" s="269" t="s">
        <v>8321</v>
      </c>
      <c r="BO2154" s="269" t="s">
        <v>8322</v>
      </c>
      <c r="BP2154" s="269" t="s">
        <v>1010</v>
      </c>
      <c r="BQ2154" s="269" t="s">
        <v>342</v>
      </c>
      <c r="BR2154" s="269" t="s">
        <v>1011</v>
      </c>
      <c r="BS2154" s="269" t="s">
        <v>1012</v>
      </c>
      <c r="BT2154" s="269" t="s">
        <v>1010</v>
      </c>
      <c r="BU2154" s="269" t="s">
        <v>1784</v>
      </c>
      <c r="BV2154" s="269" t="s">
        <v>1785</v>
      </c>
    </row>
    <row r="2155" spans="59:74" x14ac:dyDescent="0.25">
      <c r="BG2155" s="84">
        <v>2043</v>
      </c>
      <c r="BH2155" s="269" t="s">
        <v>15</v>
      </c>
      <c r="BI2155" s="268" t="s">
        <v>15</v>
      </c>
      <c r="BJ2155" s="257" t="s">
        <v>1</v>
      </c>
      <c r="BK2155" s="269" t="s">
        <v>30</v>
      </c>
      <c r="BL2155" s="269" t="s">
        <v>116</v>
      </c>
      <c r="BM2155" s="270" t="s">
        <v>8323</v>
      </c>
      <c r="BN2155" s="269" t="s">
        <v>8324</v>
      </c>
      <c r="BO2155" s="269" t="s">
        <v>8325</v>
      </c>
      <c r="BP2155" s="269" t="s">
        <v>1010</v>
      </c>
      <c r="BQ2155" s="269" t="s">
        <v>342</v>
      </c>
      <c r="BR2155" s="269" t="s">
        <v>1011</v>
      </c>
      <c r="BS2155" s="269" t="s">
        <v>1012</v>
      </c>
      <c r="BT2155" s="269" t="s">
        <v>1010</v>
      </c>
      <c r="BU2155" s="269" t="s">
        <v>1784</v>
      </c>
      <c r="BV2155" s="269" t="s">
        <v>1785</v>
      </c>
    </row>
    <row r="2156" spans="59:74" x14ac:dyDescent="0.25">
      <c r="BG2156" s="84">
        <v>2044</v>
      </c>
      <c r="BH2156" s="269" t="s">
        <v>15</v>
      </c>
      <c r="BI2156" s="268" t="s">
        <v>15</v>
      </c>
      <c r="BJ2156" s="257" t="s">
        <v>1</v>
      </c>
      <c r="BK2156" s="269" t="s">
        <v>30</v>
      </c>
      <c r="BL2156" s="269" t="s">
        <v>116</v>
      </c>
      <c r="BM2156" s="270" t="s">
        <v>8326</v>
      </c>
      <c r="BN2156" s="269" t="s">
        <v>8327</v>
      </c>
      <c r="BO2156" s="269" t="s">
        <v>8328</v>
      </c>
      <c r="BP2156" s="269" t="s">
        <v>1010</v>
      </c>
      <c r="BQ2156" s="269" t="s">
        <v>342</v>
      </c>
      <c r="BR2156" s="269" t="s">
        <v>1011</v>
      </c>
      <c r="BS2156" s="269" t="s">
        <v>1012</v>
      </c>
      <c r="BT2156" s="269" t="s">
        <v>1010</v>
      </c>
      <c r="BU2156" s="269" t="s">
        <v>1784</v>
      </c>
      <c r="BV2156" s="269" t="s">
        <v>1785</v>
      </c>
    </row>
    <row r="2157" spans="59:74" x14ac:dyDescent="0.25">
      <c r="BG2157" s="84">
        <v>2045</v>
      </c>
      <c r="BH2157" s="269" t="s">
        <v>15</v>
      </c>
      <c r="BI2157" s="268" t="s">
        <v>15</v>
      </c>
      <c r="BJ2157" s="257" t="s">
        <v>1</v>
      </c>
      <c r="BK2157" s="269" t="s">
        <v>30</v>
      </c>
      <c r="BL2157" s="269" t="s">
        <v>116</v>
      </c>
      <c r="BM2157" s="270" t="s">
        <v>8329</v>
      </c>
      <c r="BN2157" s="269" t="s">
        <v>8330</v>
      </c>
      <c r="BO2157" s="269" t="s">
        <v>8331</v>
      </c>
      <c r="BP2157" s="269" t="s">
        <v>1010</v>
      </c>
      <c r="BQ2157" s="269" t="s">
        <v>342</v>
      </c>
      <c r="BR2157" s="269" t="s">
        <v>1011</v>
      </c>
      <c r="BS2157" s="269" t="s">
        <v>1012</v>
      </c>
      <c r="BT2157" s="269" t="s">
        <v>1010</v>
      </c>
      <c r="BU2157" s="269" t="s">
        <v>1784</v>
      </c>
      <c r="BV2157" s="269" t="s">
        <v>1785</v>
      </c>
    </row>
    <row r="2158" spans="59:74" x14ac:dyDescent="0.25">
      <c r="BG2158" s="84">
        <v>2046</v>
      </c>
      <c r="BH2158" s="269" t="s">
        <v>15</v>
      </c>
      <c r="BI2158" s="268" t="s">
        <v>15</v>
      </c>
      <c r="BJ2158" s="257" t="s">
        <v>1</v>
      </c>
      <c r="BK2158" s="269" t="s">
        <v>30</v>
      </c>
      <c r="BL2158" s="269" t="s">
        <v>116</v>
      </c>
      <c r="BM2158" s="270" t="s">
        <v>8332</v>
      </c>
      <c r="BN2158" s="269" t="s">
        <v>8333</v>
      </c>
      <c r="BO2158" s="269" t="s">
        <v>8334</v>
      </c>
      <c r="BP2158" s="269" t="s">
        <v>1010</v>
      </c>
      <c r="BQ2158" s="269" t="s">
        <v>342</v>
      </c>
      <c r="BR2158" s="269" t="s">
        <v>1011</v>
      </c>
      <c r="BS2158" s="269" t="s">
        <v>1012</v>
      </c>
      <c r="BT2158" s="269" t="s">
        <v>1010</v>
      </c>
      <c r="BU2158" s="269" t="s">
        <v>1784</v>
      </c>
      <c r="BV2158" s="269" t="s">
        <v>1785</v>
      </c>
    </row>
    <row r="2159" spans="59:74" x14ac:dyDescent="0.25">
      <c r="BG2159" s="84">
        <v>2047</v>
      </c>
      <c r="BH2159" s="269" t="s">
        <v>15</v>
      </c>
      <c r="BI2159" s="268" t="s">
        <v>15</v>
      </c>
      <c r="BJ2159" s="257" t="s">
        <v>1</v>
      </c>
      <c r="BK2159" s="269" t="s">
        <v>30</v>
      </c>
      <c r="BL2159" s="269" t="s">
        <v>116</v>
      </c>
      <c r="BM2159" s="270" t="s">
        <v>8335</v>
      </c>
      <c r="BN2159" s="269" t="s">
        <v>8336</v>
      </c>
      <c r="BO2159" s="269" t="s">
        <v>8337</v>
      </c>
      <c r="BP2159" s="269" t="s">
        <v>1010</v>
      </c>
      <c r="BQ2159" s="269" t="s">
        <v>342</v>
      </c>
      <c r="BR2159" s="269" t="s">
        <v>1011</v>
      </c>
      <c r="BS2159" s="269" t="s">
        <v>1012</v>
      </c>
      <c r="BT2159" s="269" t="s">
        <v>1010</v>
      </c>
      <c r="BU2159" s="269" t="s">
        <v>1784</v>
      </c>
      <c r="BV2159" s="269" t="s">
        <v>1785</v>
      </c>
    </row>
    <row r="2160" spans="59:74" x14ac:dyDescent="0.25">
      <c r="BG2160" s="84">
        <v>2048</v>
      </c>
      <c r="BH2160" s="269" t="s">
        <v>15</v>
      </c>
      <c r="BI2160" s="268" t="s">
        <v>15</v>
      </c>
      <c r="BJ2160" s="257" t="s">
        <v>1</v>
      </c>
      <c r="BK2160" s="269" t="s">
        <v>30</v>
      </c>
      <c r="BL2160" s="269" t="s">
        <v>116</v>
      </c>
      <c r="BM2160" s="270" t="s">
        <v>8338</v>
      </c>
      <c r="BN2160" s="269" t="s">
        <v>8339</v>
      </c>
      <c r="BO2160" s="269" t="s">
        <v>8340</v>
      </c>
      <c r="BP2160" s="269" t="s">
        <v>1010</v>
      </c>
      <c r="BQ2160" s="269" t="s">
        <v>342</v>
      </c>
      <c r="BR2160" s="269" t="s">
        <v>1011</v>
      </c>
      <c r="BS2160" s="269" t="s">
        <v>1012</v>
      </c>
      <c r="BT2160" s="269" t="s">
        <v>1010</v>
      </c>
      <c r="BU2160" s="269" t="s">
        <v>1784</v>
      </c>
      <c r="BV2160" s="269" t="s">
        <v>1785</v>
      </c>
    </row>
    <row r="2161" spans="59:74" x14ac:dyDescent="0.25">
      <c r="BG2161" s="84">
        <v>2049</v>
      </c>
      <c r="BH2161" s="269" t="s">
        <v>15</v>
      </c>
      <c r="BI2161" s="268" t="s">
        <v>15</v>
      </c>
      <c r="BJ2161" s="257" t="s">
        <v>1</v>
      </c>
      <c r="BK2161" s="269" t="s">
        <v>30</v>
      </c>
      <c r="BL2161" s="269" t="s">
        <v>116</v>
      </c>
      <c r="BM2161" s="270" t="s">
        <v>8341</v>
      </c>
      <c r="BN2161" s="269" t="s">
        <v>8342</v>
      </c>
      <c r="BO2161" s="269" t="s">
        <v>8343</v>
      </c>
      <c r="BP2161" s="269" t="s">
        <v>1010</v>
      </c>
      <c r="BQ2161" s="269" t="s">
        <v>342</v>
      </c>
      <c r="BR2161" s="269" t="s">
        <v>1011</v>
      </c>
      <c r="BS2161" s="269" t="s">
        <v>1012</v>
      </c>
      <c r="BT2161" s="269" t="s">
        <v>1010</v>
      </c>
      <c r="BU2161" s="269" t="s">
        <v>1784</v>
      </c>
      <c r="BV2161" s="269" t="s">
        <v>1785</v>
      </c>
    </row>
    <row r="2162" spans="59:74" x14ac:dyDescent="0.25">
      <c r="BG2162" s="84">
        <v>2050</v>
      </c>
      <c r="BH2162" s="269" t="s">
        <v>15</v>
      </c>
      <c r="BI2162" s="268" t="s">
        <v>15</v>
      </c>
      <c r="BJ2162" s="257" t="s">
        <v>1</v>
      </c>
      <c r="BK2162" s="269" t="s">
        <v>30</v>
      </c>
      <c r="BL2162" s="269" t="s">
        <v>116</v>
      </c>
      <c r="BM2162" s="270" t="s">
        <v>8344</v>
      </c>
      <c r="BN2162" s="269" t="s">
        <v>8345</v>
      </c>
      <c r="BO2162" s="269" t="s">
        <v>8346</v>
      </c>
      <c r="BP2162" s="269" t="s">
        <v>1010</v>
      </c>
      <c r="BQ2162" s="269" t="s">
        <v>342</v>
      </c>
      <c r="BR2162" s="269" t="s">
        <v>1011</v>
      </c>
      <c r="BS2162" s="269" t="s">
        <v>1012</v>
      </c>
      <c r="BT2162" s="269" t="s">
        <v>1010</v>
      </c>
      <c r="BU2162" s="269" t="s">
        <v>1784</v>
      </c>
      <c r="BV2162" s="269" t="s">
        <v>1785</v>
      </c>
    </row>
    <row r="2163" spans="59:74" x14ac:dyDescent="0.25">
      <c r="BG2163" s="84">
        <v>2051</v>
      </c>
      <c r="BH2163" s="269" t="s">
        <v>15</v>
      </c>
      <c r="BI2163" s="268" t="s">
        <v>15</v>
      </c>
      <c r="BJ2163" s="257" t="s">
        <v>4</v>
      </c>
      <c r="BK2163" s="269" t="s">
        <v>30</v>
      </c>
      <c r="BL2163" s="269" t="s">
        <v>116</v>
      </c>
      <c r="BM2163" s="270" t="s">
        <v>8347</v>
      </c>
      <c r="BN2163" s="269" t="s">
        <v>8348</v>
      </c>
      <c r="BO2163" s="269" t="s">
        <v>8349</v>
      </c>
      <c r="BP2163" s="269" t="s">
        <v>1010</v>
      </c>
      <c r="BQ2163" s="269" t="s">
        <v>342</v>
      </c>
      <c r="BR2163" s="269" t="s">
        <v>1011</v>
      </c>
      <c r="BS2163" s="269" t="s">
        <v>1012</v>
      </c>
      <c r="BT2163" s="269" t="s">
        <v>1010</v>
      </c>
      <c r="BU2163" s="269" t="s">
        <v>1784</v>
      </c>
      <c r="BV2163" s="269" t="s">
        <v>1785</v>
      </c>
    </row>
    <row r="2164" spans="59:74" x14ac:dyDescent="0.25">
      <c r="BG2164" s="84">
        <v>2052</v>
      </c>
      <c r="BH2164" s="269" t="s">
        <v>15</v>
      </c>
      <c r="BI2164" s="268" t="s">
        <v>15</v>
      </c>
      <c r="BJ2164" s="257" t="s">
        <v>4</v>
      </c>
      <c r="BK2164" s="269" t="s">
        <v>30</v>
      </c>
      <c r="BL2164" s="269" t="s">
        <v>116</v>
      </c>
      <c r="BM2164" s="270" t="s">
        <v>8350</v>
      </c>
      <c r="BN2164" s="269" t="s">
        <v>8351</v>
      </c>
      <c r="BO2164" s="269" t="s">
        <v>8352</v>
      </c>
      <c r="BP2164" s="269" t="s">
        <v>1010</v>
      </c>
      <c r="BQ2164" s="269" t="s">
        <v>342</v>
      </c>
      <c r="BR2164" s="269" t="s">
        <v>1011</v>
      </c>
      <c r="BS2164" s="269" t="s">
        <v>1012</v>
      </c>
      <c r="BT2164" s="269" t="s">
        <v>1010</v>
      </c>
      <c r="BU2164" s="269" t="s">
        <v>1784</v>
      </c>
      <c r="BV2164" s="269" t="s">
        <v>1785</v>
      </c>
    </row>
    <row r="2165" spans="59:74" x14ac:dyDescent="0.25">
      <c r="BG2165" s="84">
        <v>2053</v>
      </c>
      <c r="BH2165" s="269" t="s">
        <v>15</v>
      </c>
      <c r="BI2165" s="268" t="s">
        <v>15</v>
      </c>
      <c r="BJ2165" s="257" t="s">
        <v>4</v>
      </c>
      <c r="BK2165" s="269" t="s">
        <v>30</v>
      </c>
      <c r="BL2165" s="269" t="s">
        <v>116</v>
      </c>
      <c r="BM2165" s="270" t="s">
        <v>8353</v>
      </c>
      <c r="BN2165" s="269" t="s">
        <v>8354</v>
      </c>
      <c r="BO2165" s="269" t="s">
        <v>8355</v>
      </c>
      <c r="BP2165" s="269" t="s">
        <v>1010</v>
      </c>
      <c r="BQ2165" s="269" t="s">
        <v>342</v>
      </c>
      <c r="BR2165" s="269" t="s">
        <v>1011</v>
      </c>
      <c r="BS2165" s="269" t="s">
        <v>1012</v>
      </c>
      <c r="BT2165" s="269" t="s">
        <v>1010</v>
      </c>
      <c r="BU2165" s="269" t="s">
        <v>1784</v>
      </c>
      <c r="BV2165" s="269" t="s">
        <v>1785</v>
      </c>
    </row>
    <row r="2166" spans="59:74" x14ac:dyDescent="0.25">
      <c r="BG2166" s="84">
        <v>2054</v>
      </c>
      <c r="BH2166" s="269" t="s">
        <v>15</v>
      </c>
      <c r="BI2166" s="268" t="s">
        <v>15</v>
      </c>
      <c r="BJ2166" s="257" t="s">
        <v>4</v>
      </c>
      <c r="BK2166" s="269" t="s">
        <v>30</v>
      </c>
      <c r="BL2166" s="269" t="s">
        <v>116</v>
      </c>
      <c r="BM2166" s="270" t="s">
        <v>8356</v>
      </c>
      <c r="BN2166" s="269" t="s">
        <v>8357</v>
      </c>
      <c r="BO2166" s="269" t="s">
        <v>8358</v>
      </c>
      <c r="BP2166" s="269" t="s">
        <v>1010</v>
      </c>
      <c r="BQ2166" s="269" t="s">
        <v>342</v>
      </c>
      <c r="BR2166" s="269" t="s">
        <v>1011</v>
      </c>
      <c r="BS2166" s="269" t="s">
        <v>1012</v>
      </c>
      <c r="BT2166" s="269" t="s">
        <v>1010</v>
      </c>
      <c r="BU2166" s="269" t="s">
        <v>1784</v>
      </c>
      <c r="BV2166" s="269" t="s">
        <v>1785</v>
      </c>
    </row>
    <row r="2167" spans="59:74" x14ac:dyDescent="0.25">
      <c r="BG2167" s="84">
        <v>2055</v>
      </c>
      <c r="BH2167" s="269" t="s">
        <v>15</v>
      </c>
      <c r="BI2167" s="268" t="s">
        <v>15</v>
      </c>
      <c r="BJ2167" s="257" t="s">
        <v>4</v>
      </c>
      <c r="BK2167" s="269" t="s">
        <v>30</v>
      </c>
      <c r="BL2167" s="269" t="s">
        <v>116</v>
      </c>
      <c r="BM2167" s="270" t="s">
        <v>8359</v>
      </c>
      <c r="BN2167" s="269" t="s">
        <v>8360</v>
      </c>
      <c r="BO2167" s="269" t="s">
        <v>8361</v>
      </c>
      <c r="BP2167" s="269" t="s">
        <v>1010</v>
      </c>
      <c r="BQ2167" s="269" t="s">
        <v>342</v>
      </c>
      <c r="BR2167" s="269" t="s">
        <v>1011</v>
      </c>
      <c r="BS2167" s="269" t="s">
        <v>1012</v>
      </c>
      <c r="BT2167" s="269" t="s">
        <v>1010</v>
      </c>
      <c r="BU2167" s="269" t="s">
        <v>1784</v>
      </c>
      <c r="BV2167" s="269" t="s">
        <v>1785</v>
      </c>
    </row>
    <row r="2168" spans="59:74" x14ac:dyDescent="0.25">
      <c r="BG2168" s="84">
        <v>2056</v>
      </c>
      <c r="BH2168" s="269" t="s">
        <v>15</v>
      </c>
      <c r="BI2168" s="268" t="s">
        <v>15</v>
      </c>
      <c r="BJ2168" s="257" t="s">
        <v>4</v>
      </c>
      <c r="BK2168" s="269" t="s">
        <v>30</v>
      </c>
      <c r="BL2168" s="269" t="s">
        <v>116</v>
      </c>
      <c r="BM2168" s="270" t="s">
        <v>8362</v>
      </c>
      <c r="BN2168" s="269" t="s">
        <v>8363</v>
      </c>
      <c r="BO2168" s="269" t="s">
        <v>8364</v>
      </c>
      <c r="BP2168" s="269" t="s">
        <v>1010</v>
      </c>
      <c r="BQ2168" s="269" t="s">
        <v>342</v>
      </c>
      <c r="BR2168" s="269" t="s">
        <v>1011</v>
      </c>
      <c r="BS2168" s="269" t="s">
        <v>1012</v>
      </c>
      <c r="BT2168" s="269" t="s">
        <v>1010</v>
      </c>
      <c r="BU2168" s="269" t="s">
        <v>1784</v>
      </c>
      <c r="BV2168" s="269" t="s">
        <v>1785</v>
      </c>
    </row>
    <row r="2169" spans="59:74" x14ac:dyDescent="0.25">
      <c r="BG2169" s="84">
        <v>2057</v>
      </c>
      <c r="BH2169" s="269" t="s">
        <v>15</v>
      </c>
      <c r="BI2169" s="268" t="s">
        <v>15</v>
      </c>
      <c r="BJ2169" s="257" t="s">
        <v>4</v>
      </c>
      <c r="BK2169" s="269" t="s">
        <v>30</v>
      </c>
      <c r="BL2169" s="269" t="s">
        <v>116</v>
      </c>
      <c r="BM2169" s="270" t="s">
        <v>8365</v>
      </c>
      <c r="BN2169" s="269" t="s">
        <v>8366</v>
      </c>
      <c r="BO2169" s="269" t="s">
        <v>8367</v>
      </c>
      <c r="BP2169" s="269" t="s">
        <v>1010</v>
      </c>
      <c r="BQ2169" s="269" t="s">
        <v>342</v>
      </c>
      <c r="BR2169" s="269" t="s">
        <v>1011</v>
      </c>
      <c r="BS2169" s="269" t="s">
        <v>1012</v>
      </c>
      <c r="BT2169" s="269" t="s">
        <v>1010</v>
      </c>
      <c r="BU2169" s="269" t="s">
        <v>1784</v>
      </c>
      <c r="BV2169" s="269" t="s">
        <v>1785</v>
      </c>
    </row>
    <row r="2170" spans="59:74" x14ac:dyDescent="0.25">
      <c r="BG2170" s="84">
        <v>2058</v>
      </c>
      <c r="BH2170" s="269" t="s">
        <v>15</v>
      </c>
      <c r="BI2170" s="268" t="s">
        <v>15</v>
      </c>
      <c r="BJ2170" s="257" t="s">
        <v>4</v>
      </c>
      <c r="BK2170" s="269" t="s">
        <v>30</v>
      </c>
      <c r="BL2170" s="269" t="s">
        <v>116</v>
      </c>
      <c r="BM2170" s="270" t="s">
        <v>8368</v>
      </c>
      <c r="BN2170" s="269" t="s">
        <v>8369</v>
      </c>
      <c r="BO2170" s="269" t="s">
        <v>8370</v>
      </c>
      <c r="BP2170" s="269" t="s">
        <v>1010</v>
      </c>
      <c r="BQ2170" s="269" t="s">
        <v>342</v>
      </c>
      <c r="BR2170" s="269" t="s">
        <v>1011</v>
      </c>
      <c r="BS2170" s="269" t="s">
        <v>1012</v>
      </c>
      <c r="BT2170" s="269" t="s">
        <v>1010</v>
      </c>
      <c r="BU2170" s="269" t="s">
        <v>1784</v>
      </c>
      <c r="BV2170" s="269" t="s">
        <v>1785</v>
      </c>
    </row>
    <row r="2171" spans="59:74" x14ac:dyDescent="0.25">
      <c r="BG2171" s="84">
        <v>2059</v>
      </c>
      <c r="BH2171" s="269" t="s">
        <v>15</v>
      </c>
      <c r="BI2171" s="268" t="s">
        <v>15</v>
      </c>
      <c r="BJ2171" s="257" t="s">
        <v>4</v>
      </c>
      <c r="BK2171" s="269" t="s">
        <v>30</v>
      </c>
      <c r="BL2171" s="269" t="s">
        <v>116</v>
      </c>
      <c r="BM2171" s="270" t="s">
        <v>8371</v>
      </c>
      <c r="BN2171" s="269" t="s">
        <v>8372</v>
      </c>
      <c r="BO2171" s="269" t="s">
        <v>8373</v>
      </c>
      <c r="BP2171" s="269" t="s">
        <v>1010</v>
      </c>
      <c r="BQ2171" s="269" t="s">
        <v>342</v>
      </c>
      <c r="BR2171" s="269" t="s">
        <v>1011</v>
      </c>
      <c r="BS2171" s="269" t="s">
        <v>1012</v>
      </c>
      <c r="BT2171" s="269" t="s">
        <v>1010</v>
      </c>
      <c r="BU2171" s="269" t="s">
        <v>1784</v>
      </c>
      <c r="BV2171" s="269" t="s">
        <v>1785</v>
      </c>
    </row>
    <row r="2172" spans="59:74" x14ac:dyDescent="0.25">
      <c r="BG2172" s="84">
        <v>2060</v>
      </c>
      <c r="BH2172" s="269" t="s">
        <v>15</v>
      </c>
      <c r="BI2172" s="268" t="s">
        <v>15</v>
      </c>
      <c r="BJ2172" s="257" t="s">
        <v>4</v>
      </c>
      <c r="BK2172" s="269" t="s">
        <v>30</v>
      </c>
      <c r="BL2172" s="269" t="s">
        <v>116</v>
      </c>
      <c r="BM2172" s="270" t="s">
        <v>8374</v>
      </c>
      <c r="BN2172" s="269" t="s">
        <v>8375</v>
      </c>
      <c r="BO2172" s="269" t="s">
        <v>8376</v>
      </c>
      <c r="BP2172" s="269" t="s">
        <v>1010</v>
      </c>
      <c r="BQ2172" s="269" t="s">
        <v>342</v>
      </c>
      <c r="BR2172" s="269" t="s">
        <v>1011</v>
      </c>
      <c r="BS2172" s="269" t="s">
        <v>1012</v>
      </c>
      <c r="BT2172" s="269" t="s">
        <v>1010</v>
      </c>
      <c r="BU2172" s="269" t="s">
        <v>1784</v>
      </c>
      <c r="BV2172" s="269" t="s">
        <v>1785</v>
      </c>
    </row>
    <row r="2173" spans="59:74" x14ac:dyDescent="0.25">
      <c r="BG2173" s="84">
        <v>2061</v>
      </c>
      <c r="BH2173" s="269" t="s">
        <v>15</v>
      </c>
      <c r="BI2173" s="268" t="s">
        <v>15</v>
      </c>
      <c r="BJ2173" s="257" t="s">
        <v>1</v>
      </c>
      <c r="BK2173" s="269" t="s">
        <v>21</v>
      </c>
      <c r="BL2173" s="269" t="s">
        <v>102</v>
      </c>
      <c r="BM2173" s="270" t="s">
        <v>8377</v>
      </c>
      <c r="BN2173" s="269" t="s">
        <v>8378</v>
      </c>
      <c r="BO2173" s="269" t="s">
        <v>8379</v>
      </c>
      <c r="BP2173" s="269" t="s">
        <v>1013</v>
      </c>
      <c r="BQ2173" s="269" t="s">
        <v>385</v>
      </c>
      <c r="BR2173" s="269" t="s">
        <v>1014</v>
      </c>
      <c r="BS2173" s="269" t="s">
        <v>1015</v>
      </c>
      <c r="BT2173" s="269" t="s">
        <v>1013</v>
      </c>
      <c r="BU2173" s="269" t="s">
        <v>1786</v>
      </c>
      <c r="BV2173" s="269" t="s">
        <v>1787</v>
      </c>
    </row>
    <row r="2174" spans="59:74" x14ac:dyDescent="0.25">
      <c r="BG2174" s="84">
        <v>2062</v>
      </c>
      <c r="BH2174" s="269" t="s">
        <v>15</v>
      </c>
      <c r="BI2174" s="268" t="s">
        <v>15</v>
      </c>
      <c r="BJ2174" s="257" t="s">
        <v>1</v>
      </c>
      <c r="BK2174" s="269" t="s">
        <v>21</v>
      </c>
      <c r="BL2174" s="269" t="s">
        <v>102</v>
      </c>
      <c r="BM2174" s="270" t="s">
        <v>8380</v>
      </c>
      <c r="BN2174" s="269" t="s">
        <v>8381</v>
      </c>
      <c r="BO2174" s="269" t="s">
        <v>8382</v>
      </c>
      <c r="BP2174" s="269" t="s">
        <v>1013</v>
      </c>
      <c r="BQ2174" s="269" t="s">
        <v>385</v>
      </c>
      <c r="BR2174" s="269" t="s">
        <v>1014</v>
      </c>
      <c r="BS2174" s="269" t="s">
        <v>1015</v>
      </c>
      <c r="BT2174" s="269" t="s">
        <v>1013</v>
      </c>
      <c r="BU2174" s="269" t="s">
        <v>1786</v>
      </c>
      <c r="BV2174" s="269" t="s">
        <v>1787</v>
      </c>
    </row>
    <row r="2175" spans="59:74" x14ac:dyDescent="0.25">
      <c r="BG2175" s="84">
        <v>2063</v>
      </c>
      <c r="BH2175" s="269" t="s">
        <v>15</v>
      </c>
      <c r="BI2175" s="268" t="s">
        <v>15</v>
      </c>
      <c r="BJ2175" s="257" t="s">
        <v>1</v>
      </c>
      <c r="BK2175" s="269" t="s">
        <v>21</v>
      </c>
      <c r="BL2175" s="269" t="s">
        <v>102</v>
      </c>
      <c r="BM2175" s="270" t="s">
        <v>8383</v>
      </c>
      <c r="BN2175" s="269" t="s">
        <v>8384</v>
      </c>
      <c r="BO2175" s="269" t="s">
        <v>8385</v>
      </c>
      <c r="BP2175" s="269" t="s">
        <v>1013</v>
      </c>
      <c r="BQ2175" s="269" t="s">
        <v>385</v>
      </c>
      <c r="BR2175" s="269" t="s">
        <v>1014</v>
      </c>
      <c r="BS2175" s="269" t="s">
        <v>1015</v>
      </c>
      <c r="BT2175" s="269" t="s">
        <v>1013</v>
      </c>
      <c r="BU2175" s="269" t="s">
        <v>1786</v>
      </c>
      <c r="BV2175" s="269" t="s">
        <v>1787</v>
      </c>
    </row>
    <row r="2176" spans="59:74" x14ac:dyDescent="0.25">
      <c r="BG2176" s="84">
        <v>2064</v>
      </c>
      <c r="BH2176" s="269" t="s">
        <v>15</v>
      </c>
      <c r="BI2176" s="268" t="s">
        <v>15</v>
      </c>
      <c r="BJ2176" s="257" t="s">
        <v>1</v>
      </c>
      <c r="BK2176" s="269" t="s">
        <v>21</v>
      </c>
      <c r="BL2176" s="269" t="s">
        <v>102</v>
      </c>
      <c r="BM2176" s="270" t="s">
        <v>8386</v>
      </c>
      <c r="BN2176" s="269" t="s">
        <v>8387</v>
      </c>
      <c r="BO2176" s="269" t="s">
        <v>8388</v>
      </c>
      <c r="BP2176" s="269" t="s">
        <v>1013</v>
      </c>
      <c r="BQ2176" s="269" t="s">
        <v>385</v>
      </c>
      <c r="BR2176" s="269" t="s">
        <v>1014</v>
      </c>
      <c r="BS2176" s="269" t="s">
        <v>1015</v>
      </c>
      <c r="BT2176" s="269" t="s">
        <v>1013</v>
      </c>
      <c r="BU2176" s="269" t="s">
        <v>1786</v>
      </c>
      <c r="BV2176" s="269" t="s">
        <v>1787</v>
      </c>
    </row>
    <row r="2177" spans="59:74" x14ac:dyDescent="0.25">
      <c r="BG2177" s="84">
        <v>2065</v>
      </c>
      <c r="BH2177" s="269" t="s">
        <v>15</v>
      </c>
      <c r="BI2177" s="268" t="s">
        <v>15</v>
      </c>
      <c r="BJ2177" s="257" t="s">
        <v>1</v>
      </c>
      <c r="BK2177" s="269" t="s">
        <v>21</v>
      </c>
      <c r="BL2177" s="269" t="s">
        <v>102</v>
      </c>
      <c r="BM2177" s="270" t="s">
        <v>8389</v>
      </c>
      <c r="BN2177" s="269" t="s">
        <v>8390</v>
      </c>
      <c r="BO2177" s="269" t="s">
        <v>8391</v>
      </c>
      <c r="BP2177" s="269" t="s">
        <v>1013</v>
      </c>
      <c r="BQ2177" s="269" t="s">
        <v>385</v>
      </c>
      <c r="BR2177" s="269" t="s">
        <v>1014</v>
      </c>
      <c r="BS2177" s="269" t="s">
        <v>1015</v>
      </c>
      <c r="BT2177" s="269" t="s">
        <v>1013</v>
      </c>
      <c r="BU2177" s="269" t="s">
        <v>1786</v>
      </c>
      <c r="BV2177" s="269" t="s">
        <v>1787</v>
      </c>
    </row>
    <row r="2178" spans="59:74" x14ac:dyDescent="0.25">
      <c r="BG2178" s="84">
        <v>2066</v>
      </c>
      <c r="BH2178" s="269" t="s">
        <v>15</v>
      </c>
      <c r="BI2178" s="268" t="s">
        <v>15</v>
      </c>
      <c r="BJ2178" s="257" t="s">
        <v>1</v>
      </c>
      <c r="BK2178" s="269" t="s">
        <v>21</v>
      </c>
      <c r="BL2178" s="269" t="s">
        <v>102</v>
      </c>
      <c r="BM2178" s="270" t="s">
        <v>8392</v>
      </c>
      <c r="BN2178" s="269" t="s">
        <v>8393</v>
      </c>
      <c r="BO2178" s="269" t="s">
        <v>8394</v>
      </c>
      <c r="BP2178" s="269" t="s">
        <v>1013</v>
      </c>
      <c r="BQ2178" s="269" t="s">
        <v>385</v>
      </c>
      <c r="BR2178" s="269" t="s">
        <v>1014</v>
      </c>
      <c r="BS2178" s="269" t="s">
        <v>1015</v>
      </c>
      <c r="BT2178" s="269" t="s">
        <v>1013</v>
      </c>
      <c r="BU2178" s="269" t="s">
        <v>1786</v>
      </c>
      <c r="BV2178" s="269" t="s">
        <v>1787</v>
      </c>
    </row>
    <row r="2179" spans="59:74" x14ac:dyDescent="0.25">
      <c r="BG2179" s="84">
        <v>2067</v>
      </c>
      <c r="BH2179" s="269" t="s">
        <v>15</v>
      </c>
      <c r="BI2179" s="268" t="s">
        <v>15</v>
      </c>
      <c r="BJ2179" s="257" t="s">
        <v>1</v>
      </c>
      <c r="BK2179" s="269" t="s">
        <v>21</v>
      </c>
      <c r="BL2179" s="269" t="s">
        <v>102</v>
      </c>
      <c r="BM2179" s="270" t="s">
        <v>8395</v>
      </c>
      <c r="BN2179" s="269" t="s">
        <v>8396</v>
      </c>
      <c r="BO2179" s="269" t="s">
        <v>8397</v>
      </c>
      <c r="BP2179" s="269" t="s">
        <v>1013</v>
      </c>
      <c r="BQ2179" s="269" t="s">
        <v>385</v>
      </c>
      <c r="BR2179" s="269" t="s">
        <v>1014</v>
      </c>
      <c r="BS2179" s="269" t="s">
        <v>1015</v>
      </c>
      <c r="BT2179" s="269" t="s">
        <v>1013</v>
      </c>
      <c r="BU2179" s="269" t="s">
        <v>1786</v>
      </c>
      <c r="BV2179" s="269" t="s">
        <v>1787</v>
      </c>
    </row>
    <row r="2180" spans="59:74" x14ac:dyDescent="0.25">
      <c r="BG2180" s="84">
        <v>2068</v>
      </c>
      <c r="BH2180" s="269" t="s">
        <v>15</v>
      </c>
      <c r="BI2180" s="268" t="s">
        <v>15</v>
      </c>
      <c r="BJ2180" s="257" t="s">
        <v>1</v>
      </c>
      <c r="BK2180" s="269" t="s">
        <v>21</v>
      </c>
      <c r="BL2180" s="269" t="s">
        <v>102</v>
      </c>
      <c r="BM2180" s="270" t="s">
        <v>8398</v>
      </c>
      <c r="BN2180" s="269" t="s">
        <v>8399</v>
      </c>
      <c r="BO2180" s="269" t="s">
        <v>8400</v>
      </c>
      <c r="BP2180" s="269" t="s">
        <v>1013</v>
      </c>
      <c r="BQ2180" s="269" t="s">
        <v>385</v>
      </c>
      <c r="BR2180" s="269" t="s">
        <v>1014</v>
      </c>
      <c r="BS2180" s="269" t="s">
        <v>1015</v>
      </c>
      <c r="BT2180" s="269" t="s">
        <v>1013</v>
      </c>
      <c r="BU2180" s="269" t="s">
        <v>1786</v>
      </c>
      <c r="BV2180" s="269" t="s">
        <v>1787</v>
      </c>
    </row>
    <row r="2181" spans="59:74" x14ac:dyDescent="0.25">
      <c r="BG2181" s="84">
        <v>2069</v>
      </c>
      <c r="BH2181" s="269" t="s">
        <v>15</v>
      </c>
      <c r="BI2181" s="268" t="s">
        <v>15</v>
      </c>
      <c r="BJ2181" s="257" t="s">
        <v>1</v>
      </c>
      <c r="BK2181" s="269" t="s">
        <v>21</v>
      </c>
      <c r="BL2181" s="269" t="s">
        <v>102</v>
      </c>
      <c r="BM2181" s="270" t="s">
        <v>8401</v>
      </c>
      <c r="BN2181" s="269" t="s">
        <v>8402</v>
      </c>
      <c r="BO2181" s="269" t="s">
        <v>8403</v>
      </c>
      <c r="BP2181" s="269" t="s">
        <v>1013</v>
      </c>
      <c r="BQ2181" s="269" t="s">
        <v>385</v>
      </c>
      <c r="BR2181" s="269" t="s">
        <v>1014</v>
      </c>
      <c r="BS2181" s="269" t="s">
        <v>1015</v>
      </c>
      <c r="BT2181" s="269" t="s">
        <v>1013</v>
      </c>
      <c r="BU2181" s="269" t="s">
        <v>1786</v>
      </c>
      <c r="BV2181" s="269" t="s">
        <v>1787</v>
      </c>
    </row>
    <row r="2182" spans="59:74" x14ac:dyDescent="0.25">
      <c r="BG2182" s="84">
        <v>2070</v>
      </c>
      <c r="BH2182" s="269" t="s">
        <v>15</v>
      </c>
      <c r="BI2182" s="268" t="s">
        <v>15</v>
      </c>
      <c r="BJ2182" s="257" t="s">
        <v>1</v>
      </c>
      <c r="BK2182" s="269" t="s">
        <v>21</v>
      </c>
      <c r="BL2182" s="269" t="s">
        <v>102</v>
      </c>
      <c r="BM2182" s="270" t="s">
        <v>8404</v>
      </c>
      <c r="BN2182" s="269" t="s">
        <v>8405</v>
      </c>
      <c r="BO2182" s="269" t="s">
        <v>8406</v>
      </c>
      <c r="BP2182" s="269" t="s">
        <v>1013</v>
      </c>
      <c r="BQ2182" s="269" t="s">
        <v>385</v>
      </c>
      <c r="BR2182" s="269" t="s">
        <v>1014</v>
      </c>
      <c r="BS2182" s="269" t="s">
        <v>1015</v>
      </c>
      <c r="BT2182" s="269" t="s">
        <v>1013</v>
      </c>
      <c r="BU2182" s="269" t="s">
        <v>1786</v>
      </c>
      <c r="BV2182" s="269" t="s">
        <v>1787</v>
      </c>
    </row>
    <row r="2183" spans="59:74" x14ac:dyDescent="0.25">
      <c r="BG2183" s="84">
        <v>2071</v>
      </c>
      <c r="BH2183" s="269" t="s">
        <v>15</v>
      </c>
      <c r="BI2183" s="268" t="s">
        <v>15</v>
      </c>
      <c r="BJ2183" s="257" t="s">
        <v>4</v>
      </c>
      <c r="BK2183" s="269" t="s">
        <v>21</v>
      </c>
      <c r="BL2183" s="269" t="s">
        <v>102</v>
      </c>
      <c r="BM2183" s="270" t="s">
        <v>8407</v>
      </c>
      <c r="BN2183" s="269" t="s">
        <v>8408</v>
      </c>
      <c r="BO2183" s="269" t="s">
        <v>8409</v>
      </c>
      <c r="BP2183" s="269" t="s">
        <v>1013</v>
      </c>
      <c r="BQ2183" s="269" t="s">
        <v>385</v>
      </c>
      <c r="BR2183" s="269" t="s">
        <v>1014</v>
      </c>
      <c r="BS2183" s="269" t="s">
        <v>1015</v>
      </c>
      <c r="BT2183" s="269" t="s">
        <v>1013</v>
      </c>
      <c r="BU2183" s="269" t="s">
        <v>1786</v>
      </c>
      <c r="BV2183" s="269" t="s">
        <v>1787</v>
      </c>
    </row>
    <row r="2184" spans="59:74" x14ac:dyDescent="0.25">
      <c r="BG2184" s="84">
        <v>2072</v>
      </c>
      <c r="BH2184" s="269" t="s">
        <v>15</v>
      </c>
      <c r="BI2184" s="268" t="s">
        <v>15</v>
      </c>
      <c r="BJ2184" s="257" t="s">
        <v>4</v>
      </c>
      <c r="BK2184" s="269" t="s">
        <v>21</v>
      </c>
      <c r="BL2184" s="269" t="s">
        <v>102</v>
      </c>
      <c r="BM2184" s="270" t="s">
        <v>8410</v>
      </c>
      <c r="BN2184" s="269" t="s">
        <v>8411</v>
      </c>
      <c r="BO2184" s="269" t="s">
        <v>8412</v>
      </c>
      <c r="BP2184" s="269" t="s">
        <v>1013</v>
      </c>
      <c r="BQ2184" s="269" t="s">
        <v>385</v>
      </c>
      <c r="BR2184" s="269" t="s">
        <v>1014</v>
      </c>
      <c r="BS2184" s="269" t="s">
        <v>1015</v>
      </c>
      <c r="BT2184" s="269" t="s">
        <v>1013</v>
      </c>
      <c r="BU2184" s="269" t="s">
        <v>1786</v>
      </c>
      <c r="BV2184" s="269" t="s">
        <v>1787</v>
      </c>
    </row>
    <row r="2185" spans="59:74" x14ac:dyDescent="0.25">
      <c r="BG2185" s="84">
        <v>2073</v>
      </c>
      <c r="BH2185" s="269" t="s">
        <v>15</v>
      </c>
      <c r="BI2185" s="268" t="s">
        <v>15</v>
      </c>
      <c r="BJ2185" s="257" t="s">
        <v>4</v>
      </c>
      <c r="BK2185" s="269" t="s">
        <v>21</v>
      </c>
      <c r="BL2185" s="269" t="s">
        <v>102</v>
      </c>
      <c r="BM2185" s="270" t="s">
        <v>8413</v>
      </c>
      <c r="BN2185" s="269" t="s">
        <v>8414</v>
      </c>
      <c r="BO2185" s="269" t="s">
        <v>8415</v>
      </c>
      <c r="BP2185" s="269" t="s">
        <v>1013</v>
      </c>
      <c r="BQ2185" s="269" t="s">
        <v>385</v>
      </c>
      <c r="BR2185" s="269" t="s">
        <v>1014</v>
      </c>
      <c r="BS2185" s="269" t="s">
        <v>1015</v>
      </c>
      <c r="BT2185" s="269" t="s">
        <v>1013</v>
      </c>
      <c r="BU2185" s="269" t="s">
        <v>1786</v>
      </c>
      <c r="BV2185" s="269" t="s">
        <v>1787</v>
      </c>
    </row>
    <row r="2186" spans="59:74" x14ac:dyDescent="0.25">
      <c r="BG2186" s="84">
        <v>2074</v>
      </c>
      <c r="BH2186" s="269" t="s">
        <v>15</v>
      </c>
      <c r="BI2186" s="268" t="s">
        <v>15</v>
      </c>
      <c r="BJ2186" s="257" t="s">
        <v>4</v>
      </c>
      <c r="BK2186" s="269" t="s">
        <v>21</v>
      </c>
      <c r="BL2186" s="269" t="s">
        <v>102</v>
      </c>
      <c r="BM2186" s="270" t="s">
        <v>8416</v>
      </c>
      <c r="BN2186" s="269" t="s">
        <v>8417</v>
      </c>
      <c r="BO2186" s="269" t="s">
        <v>8418</v>
      </c>
      <c r="BP2186" s="269" t="s">
        <v>1013</v>
      </c>
      <c r="BQ2186" s="269" t="s">
        <v>385</v>
      </c>
      <c r="BR2186" s="269" t="s">
        <v>1014</v>
      </c>
      <c r="BS2186" s="269" t="s">
        <v>1015</v>
      </c>
      <c r="BT2186" s="269" t="s">
        <v>1013</v>
      </c>
      <c r="BU2186" s="269" t="s">
        <v>1786</v>
      </c>
      <c r="BV2186" s="269" t="s">
        <v>1787</v>
      </c>
    </row>
    <row r="2187" spans="59:74" x14ac:dyDescent="0.25">
      <c r="BG2187" s="84">
        <v>2075</v>
      </c>
      <c r="BH2187" s="269" t="s">
        <v>15</v>
      </c>
      <c r="BI2187" s="268" t="s">
        <v>15</v>
      </c>
      <c r="BJ2187" s="257" t="s">
        <v>4</v>
      </c>
      <c r="BK2187" s="269" t="s">
        <v>21</v>
      </c>
      <c r="BL2187" s="269" t="s">
        <v>102</v>
      </c>
      <c r="BM2187" s="270" t="s">
        <v>8419</v>
      </c>
      <c r="BN2187" s="269" t="s">
        <v>8420</v>
      </c>
      <c r="BO2187" s="269" t="s">
        <v>8421</v>
      </c>
      <c r="BP2187" s="269" t="s">
        <v>1013</v>
      </c>
      <c r="BQ2187" s="269" t="s">
        <v>385</v>
      </c>
      <c r="BR2187" s="269" t="s">
        <v>1014</v>
      </c>
      <c r="BS2187" s="269" t="s">
        <v>1015</v>
      </c>
      <c r="BT2187" s="269" t="s">
        <v>1013</v>
      </c>
      <c r="BU2187" s="269" t="s">
        <v>1786</v>
      </c>
      <c r="BV2187" s="269" t="s">
        <v>1787</v>
      </c>
    </row>
    <row r="2188" spans="59:74" x14ac:dyDescent="0.25">
      <c r="BG2188" s="84">
        <v>2076</v>
      </c>
      <c r="BH2188" s="269" t="s">
        <v>15</v>
      </c>
      <c r="BI2188" s="268" t="s">
        <v>15</v>
      </c>
      <c r="BJ2188" s="257" t="s">
        <v>4</v>
      </c>
      <c r="BK2188" s="269" t="s">
        <v>21</v>
      </c>
      <c r="BL2188" s="269" t="s">
        <v>102</v>
      </c>
      <c r="BM2188" s="270" t="s">
        <v>8422</v>
      </c>
      <c r="BN2188" s="269" t="s">
        <v>8423</v>
      </c>
      <c r="BO2188" s="269" t="s">
        <v>8424</v>
      </c>
      <c r="BP2188" s="269" t="s">
        <v>1013</v>
      </c>
      <c r="BQ2188" s="269" t="s">
        <v>385</v>
      </c>
      <c r="BR2188" s="269" t="s">
        <v>1014</v>
      </c>
      <c r="BS2188" s="269" t="s">
        <v>1015</v>
      </c>
      <c r="BT2188" s="269" t="s">
        <v>1013</v>
      </c>
      <c r="BU2188" s="269" t="s">
        <v>1786</v>
      </c>
      <c r="BV2188" s="269" t="s">
        <v>1787</v>
      </c>
    </row>
    <row r="2189" spans="59:74" x14ac:dyDescent="0.25">
      <c r="BG2189" s="84">
        <v>2077</v>
      </c>
      <c r="BH2189" s="269" t="s">
        <v>15</v>
      </c>
      <c r="BI2189" s="268" t="s">
        <v>15</v>
      </c>
      <c r="BJ2189" s="257" t="s">
        <v>4</v>
      </c>
      <c r="BK2189" s="269" t="s">
        <v>21</v>
      </c>
      <c r="BL2189" s="269" t="s">
        <v>102</v>
      </c>
      <c r="BM2189" s="270" t="s">
        <v>8425</v>
      </c>
      <c r="BN2189" s="269" t="s">
        <v>8426</v>
      </c>
      <c r="BO2189" s="269" t="s">
        <v>8427</v>
      </c>
      <c r="BP2189" s="269" t="s">
        <v>1013</v>
      </c>
      <c r="BQ2189" s="269" t="s">
        <v>385</v>
      </c>
      <c r="BR2189" s="269" t="s">
        <v>1014</v>
      </c>
      <c r="BS2189" s="269" t="s">
        <v>1015</v>
      </c>
      <c r="BT2189" s="269" t="s">
        <v>1013</v>
      </c>
      <c r="BU2189" s="269" t="s">
        <v>1786</v>
      </c>
      <c r="BV2189" s="269" t="s">
        <v>1787</v>
      </c>
    </row>
    <row r="2190" spans="59:74" x14ac:dyDescent="0.25">
      <c r="BG2190" s="84">
        <v>2078</v>
      </c>
      <c r="BH2190" s="269" t="s">
        <v>15</v>
      </c>
      <c r="BI2190" s="268" t="s">
        <v>15</v>
      </c>
      <c r="BJ2190" s="257" t="s">
        <v>4</v>
      </c>
      <c r="BK2190" s="269" t="s">
        <v>21</v>
      </c>
      <c r="BL2190" s="269" t="s">
        <v>102</v>
      </c>
      <c r="BM2190" s="270" t="s">
        <v>8428</v>
      </c>
      <c r="BN2190" s="269" t="s">
        <v>8429</v>
      </c>
      <c r="BO2190" s="269" t="s">
        <v>8430</v>
      </c>
      <c r="BP2190" s="269" t="s">
        <v>1013</v>
      </c>
      <c r="BQ2190" s="269" t="s">
        <v>385</v>
      </c>
      <c r="BR2190" s="269" t="s">
        <v>1014</v>
      </c>
      <c r="BS2190" s="269" t="s">
        <v>1015</v>
      </c>
      <c r="BT2190" s="269" t="s">
        <v>1013</v>
      </c>
      <c r="BU2190" s="269" t="s">
        <v>1786</v>
      </c>
      <c r="BV2190" s="269" t="s">
        <v>1787</v>
      </c>
    </row>
    <row r="2191" spans="59:74" x14ac:dyDescent="0.25">
      <c r="BG2191" s="84">
        <v>2079</v>
      </c>
      <c r="BH2191" s="269" t="s">
        <v>15</v>
      </c>
      <c r="BI2191" s="268" t="s">
        <v>15</v>
      </c>
      <c r="BJ2191" s="257" t="s">
        <v>4</v>
      </c>
      <c r="BK2191" s="269" t="s">
        <v>21</v>
      </c>
      <c r="BL2191" s="269" t="s">
        <v>102</v>
      </c>
      <c r="BM2191" s="270" t="s">
        <v>8431</v>
      </c>
      <c r="BN2191" s="269" t="s">
        <v>8432</v>
      </c>
      <c r="BO2191" s="269" t="s">
        <v>8433</v>
      </c>
      <c r="BP2191" s="269" t="s">
        <v>1013</v>
      </c>
      <c r="BQ2191" s="269" t="s">
        <v>385</v>
      </c>
      <c r="BR2191" s="269" t="s">
        <v>1014</v>
      </c>
      <c r="BS2191" s="269" t="s">
        <v>1015</v>
      </c>
      <c r="BT2191" s="269" t="s">
        <v>1013</v>
      </c>
      <c r="BU2191" s="269" t="s">
        <v>1786</v>
      </c>
      <c r="BV2191" s="269" t="s">
        <v>1787</v>
      </c>
    </row>
    <row r="2192" spans="59:74" x14ac:dyDescent="0.25">
      <c r="BG2192" s="84">
        <v>2080</v>
      </c>
      <c r="BH2192" s="269" t="s">
        <v>15</v>
      </c>
      <c r="BI2192" s="268" t="s">
        <v>15</v>
      </c>
      <c r="BJ2192" s="257" t="s">
        <v>4</v>
      </c>
      <c r="BK2192" s="269" t="s">
        <v>21</v>
      </c>
      <c r="BL2192" s="269" t="s">
        <v>102</v>
      </c>
      <c r="BM2192" s="270" t="s">
        <v>8434</v>
      </c>
      <c r="BN2192" s="269" t="s">
        <v>8435</v>
      </c>
      <c r="BO2192" s="269" t="s">
        <v>8436</v>
      </c>
      <c r="BP2192" s="269" t="s">
        <v>1013</v>
      </c>
      <c r="BQ2192" s="269" t="s">
        <v>385</v>
      </c>
      <c r="BR2192" s="269" t="s">
        <v>1014</v>
      </c>
      <c r="BS2192" s="269" t="s">
        <v>1015</v>
      </c>
      <c r="BT2192" s="269" t="s">
        <v>1013</v>
      </c>
      <c r="BU2192" s="269" t="s">
        <v>1786</v>
      </c>
      <c r="BV2192" s="269" t="s">
        <v>1787</v>
      </c>
    </row>
    <row r="2193" spans="59:74" x14ac:dyDescent="0.25">
      <c r="BG2193" s="84">
        <v>2081</v>
      </c>
      <c r="BH2193" s="269" t="s">
        <v>15</v>
      </c>
      <c r="BI2193" s="268" t="s">
        <v>15</v>
      </c>
      <c r="BJ2193" s="257" t="s">
        <v>1</v>
      </c>
      <c r="BK2193" s="269" t="s">
        <v>22</v>
      </c>
      <c r="BL2193" s="269" t="s">
        <v>102</v>
      </c>
      <c r="BM2193" s="270" t="s">
        <v>8437</v>
      </c>
      <c r="BN2193" s="269" t="s">
        <v>8438</v>
      </c>
      <c r="BO2193" s="269" t="s">
        <v>8439</v>
      </c>
      <c r="BP2193" s="269" t="s">
        <v>1016</v>
      </c>
      <c r="BQ2193" s="269" t="s">
        <v>428</v>
      </c>
      <c r="BR2193" s="269" t="s">
        <v>1017</v>
      </c>
      <c r="BS2193" s="269" t="s">
        <v>1018</v>
      </c>
      <c r="BT2193" s="269" t="s">
        <v>1016</v>
      </c>
      <c r="BU2193" s="269" t="s">
        <v>1788</v>
      </c>
      <c r="BV2193" s="269" t="s">
        <v>1789</v>
      </c>
    </row>
    <row r="2194" spans="59:74" x14ac:dyDescent="0.25">
      <c r="BG2194" s="84">
        <v>2082</v>
      </c>
      <c r="BH2194" s="269" t="s">
        <v>15</v>
      </c>
      <c r="BI2194" s="268" t="s">
        <v>15</v>
      </c>
      <c r="BJ2194" s="257" t="s">
        <v>1</v>
      </c>
      <c r="BK2194" s="269" t="s">
        <v>22</v>
      </c>
      <c r="BL2194" s="269" t="s">
        <v>102</v>
      </c>
      <c r="BM2194" s="270" t="s">
        <v>8440</v>
      </c>
      <c r="BN2194" s="269" t="s">
        <v>8441</v>
      </c>
      <c r="BO2194" s="269" t="s">
        <v>8442</v>
      </c>
      <c r="BP2194" s="269" t="s">
        <v>1016</v>
      </c>
      <c r="BQ2194" s="269" t="s">
        <v>428</v>
      </c>
      <c r="BR2194" s="269" t="s">
        <v>1017</v>
      </c>
      <c r="BS2194" s="269" t="s">
        <v>1018</v>
      </c>
      <c r="BT2194" s="269" t="s">
        <v>1016</v>
      </c>
      <c r="BU2194" s="269" t="s">
        <v>1788</v>
      </c>
      <c r="BV2194" s="269" t="s">
        <v>1789</v>
      </c>
    </row>
    <row r="2195" spans="59:74" x14ac:dyDescent="0.25">
      <c r="BG2195" s="84">
        <v>2083</v>
      </c>
      <c r="BH2195" s="269" t="s">
        <v>15</v>
      </c>
      <c r="BI2195" s="268" t="s">
        <v>15</v>
      </c>
      <c r="BJ2195" s="257" t="s">
        <v>1</v>
      </c>
      <c r="BK2195" s="269" t="s">
        <v>22</v>
      </c>
      <c r="BL2195" s="269" t="s">
        <v>102</v>
      </c>
      <c r="BM2195" s="270" t="s">
        <v>8443</v>
      </c>
      <c r="BN2195" s="269" t="s">
        <v>8444</v>
      </c>
      <c r="BO2195" s="269" t="s">
        <v>8445</v>
      </c>
      <c r="BP2195" s="269" t="s">
        <v>1016</v>
      </c>
      <c r="BQ2195" s="269" t="s">
        <v>428</v>
      </c>
      <c r="BR2195" s="269" t="s">
        <v>1017</v>
      </c>
      <c r="BS2195" s="269" t="s">
        <v>1018</v>
      </c>
      <c r="BT2195" s="269" t="s">
        <v>1016</v>
      </c>
      <c r="BU2195" s="269" t="s">
        <v>1788</v>
      </c>
      <c r="BV2195" s="269" t="s">
        <v>1789</v>
      </c>
    </row>
    <row r="2196" spans="59:74" x14ac:dyDescent="0.25">
      <c r="BG2196" s="84">
        <v>2084</v>
      </c>
      <c r="BH2196" s="269" t="s">
        <v>15</v>
      </c>
      <c r="BI2196" s="268" t="s">
        <v>15</v>
      </c>
      <c r="BJ2196" s="257" t="s">
        <v>1</v>
      </c>
      <c r="BK2196" s="269" t="s">
        <v>22</v>
      </c>
      <c r="BL2196" s="269" t="s">
        <v>102</v>
      </c>
      <c r="BM2196" s="270" t="s">
        <v>8446</v>
      </c>
      <c r="BN2196" s="269" t="s">
        <v>8447</v>
      </c>
      <c r="BO2196" s="269" t="s">
        <v>8448</v>
      </c>
      <c r="BP2196" s="269" t="s">
        <v>1016</v>
      </c>
      <c r="BQ2196" s="269" t="s">
        <v>428</v>
      </c>
      <c r="BR2196" s="269" t="s">
        <v>1017</v>
      </c>
      <c r="BS2196" s="269" t="s">
        <v>1018</v>
      </c>
      <c r="BT2196" s="269" t="s">
        <v>1016</v>
      </c>
      <c r="BU2196" s="269" t="s">
        <v>1788</v>
      </c>
      <c r="BV2196" s="269" t="s">
        <v>1789</v>
      </c>
    </row>
    <row r="2197" spans="59:74" x14ac:dyDescent="0.25">
      <c r="BG2197" s="84">
        <v>2085</v>
      </c>
      <c r="BH2197" s="269" t="s">
        <v>15</v>
      </c>
      <c r="BI2197" s="268" t="s">
        <v>15</v>
      </c>
      <c r="BJ2197" s="257" t="s">
        <v>1</v>
      </c>
      <c r="BK2197" s="269" t="s">
        <v>22</v>
      </c>
      <c r="BL2197" s="269" t="s">
        <v>102</v>
      </c>
      <c r="BM2197" s="270" t="s">
        <v>8449</v>
      </c>
      <c r="BN2197" s="269" t="s">
        <v>8450</v>
      </c>
      <c r="BO2197" s="269" t="s">
        <v>8451</v>
      </c>
      <c r="BP2197" s="269" t="s">
        <v>1016</v>
      </c>
      <c r="BQ2197" s="269" t="s">
        <v>428</v>
      </c>
      <c r="BR2197" s="269" t="s">
        <v>1017</v>
      </c>
      <c r="BS2197" s="269" t="s">
        <v>1018</v>
      </c>
      <c r="BT2197" s="269" t="s">
        <v>1016</v>
      </c>
      <c r="BU2197" s="269" t="s">
        <v>1788</v>
      </c>
      <c r="BV2197" s="269" t="s">
        <v>1789</v>
      </c>
    </row>
    <row r="2198" spans="59:74" x14ac:dyDescent="0.25">
      <c r="BG2198" s="84">
        <v>2086</v>
      </c>
      <c r="BH2198" s="269" t="s">
        <v>15</v>
      </c>
      <c r="BI2198" s="268" t="s">
        <v>15</v>
      </c>
      <c r="BJ2198" s="257" t="s">
        <v>1</v>
      </c>
      <c r="BK2198" s="269" t="s">
        <v>22</v>
      </c>
      <c r="BL2198" s="269" t="s">
        <v>102</v>
      </c>
      <c r="BM2198" s="270" t="s">
        <v>8452</v>
      </c>
      <c r="BN2198" s="269" t="s">
        <v>8453</v>
      </c>
      <c r="BO2198" s="269" t="s">
        <v>8454</v>
      </c>
      <c r="BP2198" s="269" t="s">
        <v>1016</v>
      </c>
      <c r="BQ2198" s="269" t="s">
        <v>428</v>
      </c>
      <c r="BR2198" s="269" t="s">
        <v>1017</v>
      </c>
      <c r="BS2198" s="269" t="s">
        <v>1018</v>
      </c>
      <c r="BT2198" s="269" t="s">
        <v>1016</v>
      </c>
      <c r="BU2198" s="269" t="s">
        <v>1788</v>
      </c>
      <c r="BV2198" s="269" t="s">
        <v>1789</v>
      </c>
    </row>
    <row r="2199" spans="59:74" x14ac:dyDescent="0.25">
      <c r="BG2199" s="84">
        <v>2087</v>
      </c>
      <c r="BH2199" s="269" t="s">
        <v>15</v>
      </c>
      <c r="BI2199" s="268" t="s">
        <v>15</v>
      </c>
      <c r="BJ2199" s="257" t="s">
        <v>1</v>
      </c>
      <c r="BK2199" s="269" t="s">
        <v>22</v>
      </c>
      <c r="BL2199" s="269" t="s">
        <v>102</v>
      </c>
      <c r="BM2199" s="270" t="s">
        <v>8455</v>
      </c>
      <c r="BN2199" s="269" t="s">
        <v>8456</v>
      </c>
      <c r="BO2199" s="269" t="s">
        <v>8457</v>
      </c>
      <c r="BP2199" s="269" t="s">
        <v>1016</v>
      </c>
      <c r="BQ2199" s="269" t="s">
        <v>428</v>
      </c>
      <c r="BR2199" s="269" t="s">
        <v>1017</v>
      </c>
      <c r="BS2199" s="269" t="s">
        <v>1018</v>
      </c>
      <c r="BT2199" s="269" t="s">
        <v>1016</v>
      </c>
      <c r="BU2199" s="269" t="s">
        <v>1788</v>
      </c>
      <c r="BV2199" s="269" t="s">
        <v>1789</v>
      </c>
    </row>
    <row r="2200" spans="59:74" x14ac:dyDescent="0.25">
      <c r="BG2200" s="84">
        <v>2088</v>
      </c>
      <c r="BH2200" s="269" t="s">
        <v>15</v>
      </c>
      <c r="BI2200" s="268" t="s">
        <v>15</v>
      </c>
      <c r="BJ2200" s="257" t="s">
        <v>1</v>
      </c>
      <c r="BK2200" s="269" t="s">
        <v>22</v>
      </c>
      <c r="BL2200" s="269" t="s">
        <v>102</v>
      </c>
      <c r="BM2200" s="270" t="s">
        <v>8458</v>
      </c>
      <c r="BN2200" s="269" t="s">
        <v>8459</v>
      </c>
      <c r="BO2200" s="269" t="s">
        <v>8460</v>
      </c>
      <c r="BP2200" s="269" t="s">
        <v>1016</v>
      </c>
      <c r="BQ2200" s="269" t="s">
        <v>428</v>
      </c>
      <c r="BR2200" s="269" t="s">
        <v>1017</v>
      </c>
      <c r="BS2200" s="269" t="s">
        <v>1018</v>
      </c>
      <c r="BT2200" s="269" t="s">
        <v>1016</v>
      </c>
      <c r="BU2200" s="269" t="s">
        <v>1788</v>
      </c>
      <c r="BV2200" s="269" t="s">
        <v>1789</v>
      </c>
    </row>
    <row r="2201" spans="59:74" x14ac:dyDescent="0.25">
      <c r="BG2201" s="84">
        <v>2089</v>
      </c>
      <c r="BH2201" s="269" t="s">
        <v>15</v>
      </c>
      <c r="BI2201" s="268" t="s">
        <v>15</v>
      </c>
      <c r="BJ2201" s="257" t="s">
        <v>1</v>
      </c>
      <c r="BK2201" s="269" t="s">
        <v>22</v>
      </c>
      <c r="BL2201" s="269" t="s">
        <v>102</v>
      </c>
      <c r="BM2201" s="270" t="s">
        <v>8461</v>
      </c>
      <c r="BN2201" s="269" t="s">
        <v>8462</v>
      </c>
      <c r="BO2201" s="269" t="s">
        <v>8463</v>
      </c>
      <c r="BP2201" s="269" t="s">
        <v>1016</v>
      </c>
      <c r="BQ2201" s="269" t="s">
        <v>428</v>
      </c>
      <c r="BR2201" s="269" t="s">
        <v>1017</v>
      </c>
      <c r="BS2201" s="269" t="s">
        <v>1018</v>
      </c>
      <c r="BT2201" s="269" t="s">
        <v>1016</v>
      </c>
      <c r="BU2201" s="269" t="s">
        <v>1788</v>
      </c>
      <c r="BV2201" s="269" t="s">
        <v>1789</v>
      </c>
    </row>
    <row r="2202" spans="59:74" x14ac:dyDescent="0.25">
      <c r="BG2202" s="84">
        <v>2090</v>
      </c>
      <c r="BH2202" s="269" t="s">
        <v>15</v>
      </c>
      <c r="BI2202" s="268" t="s">
        <v>15</v>
      </c>
      <c r="BJ2202" s="257" t="s">
        <v>1</v>
      </c>
      <c r="BK2202" s="269" t="s">
        <v>22</v>
      </c>
      <c r="BL2202" s="269" t="s">
        <v>102</v>
      </c>
      <c r="BM2202" s="270" t="s">
        <v>8464</v>
      </c>
      <c r="BN2202" s="269" t="s">
        <v>8465</v>
      </c>
      <c r="BO2202" s="269" t="s">
        <v>8466</v>
      </c>
      <c r="BP2202" s="269" t="s">
        <v>1016</v>
      </c>
      <c r="BQ2202" s="269" t="s">
        <v>428</v>
      </c>
      <c r="BR2202" s="269" t="s">
        <v>1017</v>
      </c>
      <c r="BS2202" s="269" t="s">
        <v>1018</v>
      </c>
      <c r="BT2202" s="269" t="s">
        <v>1016</v>
      </c>
      <c r="BU2202" s="269" t="s">
        <v>1788</v>
      </c>
      <c r="BV2202" s="269" t="s">
        <v>1789</v>
      </c>
    </row>
    <row r="2203" spans="59:74" x14ac:dyDescent="0.25">
      <c r="BG2203" s="84">
        <v>2091</v>
      </c>
      <c r="BH2203" s="269" t="s">
        <v>15</v>
      </c>
      <c r="BI2203" s="268" t="s">
        <v>15</v>
      </c>
      <c r="BJ2203" s="257" t="s">
        <v>4</v>
      </c>
      <c r="BK2203" s="269" t="s">
        <v>22</v>
      </c>
      <c r="BL2203" s="269" t="s">
        <v>102</v>
      </c>
      <c r="BM2203" s="270" t="s">
        <v>8467</v>
      </c>
      <c r="BN2203" s="269" t="s">
        <v>8468</v>
      </c>
      <c r="BO2203" s="269" t="s">
        <v>8469</v>
      </c>
      <c r="BP2203" s="269" t="s">
        <v>1016</v>
      </c>
      <c r="BQ2203" s="269" t="s">
        <v>428</v>
      </c>
      <c r="BR2203" s="269" t="s">
        <v>1017</v>
      </c>
      <c r="BS2203" s="269" t="s">
        <v>1018</v>
      </c>
      <c r="BT2203" s="269" t="s">
        <v>1016</v>
      </c>
      <c r="BU2203" s="269" t="s">
        <v>1788</v>
      </c>
      <c r="BV2203" s="269" t="s">
        <v>1789</v>
      </c>
    </row>
    <row r="2204" spans="59:74" x14ac:dyDescent="0.25">
      <c r="BG2204" s="84">
        <v>2092</v>
      </c>
      <c r="BH2204" s="269" t="s">
        <v>15</v>
      </c>
      <c r="BI2204" s="268" t="s">
        <v>15</v>
      </c>
      <c r="BJ2204" s="257" t="s">
        <v>4</v>
      </c>
      <c r="BK2204" s="269" t="s">
        <v>22</v>
      </c>
      <c r="BL2204" s="269" t="s">
        <v>102</v>
      </c>
      <c r="BM2204" s="270" t="s">
        <v>8470</v>
      </c>
      <c r="BN2204" s="269" t="s">
        <v>8471</v>
      </c>
      <c r="BO2204" s="269" t="s">
        <v>8472</v>
      </c>
      <c r="BP2204" s="269" t="s">
        <v>1016</v>
      </c>
      <c r="BQ2204" s="269" t="s">
        <v>428</v>
      </c>
      <c r="BR2204" s="269" t="s">
        <v>1017</v>
      </c>
      <c r="BS2204" s="269" t="s">
        <v>1018</v>
      </c>
      <c r="BT2204" s="269" t="s">
        <v>1016</v>
      </c>
      <c r="BU2204" s="269" t="s">
        <v>1788</v>
      </c>
      <c r="BV2204" s="269" t="s">
        <v>1789</v>
      </c>
    </row>
    <row r="2205" spans="59:74" x14ac:dyDescent="0.25">
      <c r="BG2205" s="84">
        <v>2093</v>
      </c>
      <c r="BH2205" s="269" t="s">
        <v>15</v>
      </c>
      <c r="BI2205" s="268" t="s">
        <v>15</v>
      </c>
      <c r="BJ2205" s="257" t="s">
        <v>4</v>
      </c>
      <c r="BK2205" s="269" t="s">
        <v>22</v>
      </c>
      <c r="BL2205" s="269" t="s">
        <v>102</v>
      </c>
      <c r="BM2205" s="270" t="s">
        <v>8473</v>
      </c>
      <c r="BN2205" s="269" t="s">
        <v>8474</v>
      </c>
      <c r="BO2205" s="269" t="s">
        <v>8475</v>
      </c>
      <c r="BP2205" s="269" t="s">
        <v>1016</v>
      </c>
      <c r="BQ2205" s="269" t="s">
        <v>428</v>
      </c>
      <c r="BR2205" s="269" t="s">
        <v>1017</v>
      </c>
      <c r="BS2205" s="269" t="s">
        <v>1018</v>
      </c>
      <c r="BT2205" s="269" t="s">
        <v>1016</v>
      </c>
      <c r="BU2205" s="269" t="s">
        <v>1788</v>
      </c>
      <c r="BV2205" s="269" t="s">
        <v>1789</v>
      </c>
    </row>
    <row r="2206" spans="59:74" x14ac:dyDescent="0.25">
      <c r="BG2206" s="84">
        <v>2094</v>
      </c>
      <c r="BH2206" s="269" t="s">
        <v>15</v>
      </c>
      <c r="BI2206" s="268" t="s">
        <v>15</v>
      </c>
      <c r="BJ2206" s="257" t="s">
        <v>4</v>
      </c>
      <c r="BK2206" s="269" t="s">
        <v>22</v>
      </c>
      <c r="BL2206" s="269" t="s">
        <v>102</v>
      </c>
      <c r="BM2206" s="270" t="s">
        <v>8476</v>
      </c>
      <c r="BN2206" s="269" t="s">
        <v>8477</v>
      </c>
      <c r="BO2206" s="269" t="s">
        <v>8478</v>
      </c>
      <c r="BP2206" s="269" t="s">
        <v>1016</v>
      </c>
      <c r="BQ2206" s="269" t="s">
        <v>428</v>
      </c>
      <c r="BR2206" s="269" t="s">
        <v>1017</v>
      </c>
      <c r="BS2206" s="269" t="s">
        <v>1018</v>
      </c>
      <c r="BT2206" s="269" t="s">
        <v>1016</v>
      </c>
      <c r="BU2206" s="269" t="s">
        <v>1788</v>
      </c>
      <c r="BV2206" s="269" t="s">
        <v>1789</v>
      </c>
    </row>
    <row r="2207" spans="59:74" x14ac:dyDescent="0.25">
      <c r="BG2207" s="84">
        <v>2095</v>
      </c>
      <c r="BH2207" s="269" t="s">
        <v>15</v>
      </c>
      <c r="BI2207" s="268" t="s">
        <v>15</v>
      </c>
      <c r="BJ2207" s="257" t="s">
        <v>4</v>
      </c>
      <c r="BK2207" s="269" t="s">
        <v>22</v>
      </c>
      <c r="BL2207" s="269" t="s">
        <v>102</v>
      </c>
      <c r="BM2207" s="270" t="s">
        <v>8479</v>
      </c>
      <c r="BN2207" s="269" t="s">
        <v>8480</v>
      </c>
      <c r="BO2207" s="269" t="s">
        <v>8481</v>
      </c>
      <c r="BP2207" s="269" t="s">
        <v>1016</v>
      </c>
      <c r="BQ2207" s="269" t="s">
        <v>428</v>
      </c>
      <c r="BR2207" s="269" t="s">
        <v>1017</v>
      </c>
      <c r="BS2207" s="269" t="s">
        <v>1018</v>
      </c>
      <c r="BT2207" s="269" t="s">
        <v>1016</v>
      </c>
      <c r="BU2207" s="269" t="s">
        <v>1788</v>
      </c>
      <c r="BV2207" s="269" t="s">
        <v>1789</v>
      </c>
    </row>
    <row r="2208" spans="59:74" x14ac:dyDescent="0.25">
      <c r="BG2208" s="84">
        <v>2096</v>
      </c>
      <c r="BH2208" s="269" t="s">
        <v>15</v>
      </c>
      <c r="BI2208" s="268" t="s">
        <v>15</v>
      </c>
      <c r="BJ2208" s="257" t="s">
        <v>4</v>
      </c>
      <c r="BK2208" s="269" t="s">
        <v>22</v>
      </c>
      <c r="BL2208" s="269" t="s">
        <v>102</v>
      </c>
      <c r="BM2208" s="270" t="s">
        <v>8482</v>
      </c>
      <c r="BN2208" s="269" t="s">
        <v>8483</v>
      </c>
      <c r="BO2208" s="269" t="s">
        <v>8484</v>
      </c>
      <c r="BP2208" s="269" t="s">
        <v>1016</v>
      </c>
      <c r="BQ2208" s="269" t="s">
        <v>428</v>
      </c>
      <c r="BR2208" s="269" t="s">
        <v>1017</v>
      </c>
      <c r="BS2208" s="269" t="s">
        <v>1018</v>
      </c>
      <c r="BT2208" s="269" t="s">
        <v>1016</v>
      </c>
      <c r="BU2208" s="269" t="s">
        <v>1788</v>
      </c>
      <c r="BV2208" s="269" t="s">
        <v>1789</v>
      </c>
    </row>
    <row r="2209" spans="59:74" x14ac:dyDescent="0.25">
      <c r="BG2209" s="84">
        <v>2097</v>
      </c>
      <c r="BH2209" s="269" t="s">
        <v>15</v>
      </c>
      <c r="BI2209" s="268" t="s">
        <v>15</v>
      </c>
      <c r="BJ2209" s="257" t="s">
        <v>4</v>
      </c>
      <c r="BK2209" s="269" t="s">
        <v>22</v>
      </c>
      <c r="BL2209" s="269" t="s">
        <v>102</v>
      </c>
      <c r="BM2209" s="270" t="s">
        <v>8485</v>
      </c>
      <c r="BN2209" s="269" t="s">
        <v>8486</v>
      </c>
      <c r="BO2209" s="269" t="s">
        <v>8487</v>
      </c>
      <c r="BP2209" s="269" t="s">
        <v>1016</v>
      </c>
      <c r="BQ2209" s="269" t="s">
        <v>428</v>
      </c>
      <c r="BR2209" s="269" t="s">
        <v>1017</v>
      </c>
      <c r="BS2209" s="269" t="s">
        <v>1018</v>
      </c>
      <c r="BT2209" s="269" t="s">
        <v>1016</v>
      </c>
      <c r="BU2209" s="269" t="s">
        <v>1788</v>
      </c>
      <c r="BV2209" s="269" t="s">
        <v>1789</v>
      </c>
    </row>
    <row r="2210" spans="59:74" x14ac:dyDescent="0.25">
      <c r="BG2210" s="84">
        <v>2098</v>
      </c>
      <c r="BH2210" s="269" t="s">
        <v>15</v>
      </c>
      <c r="BI2210" s="268" t="s">
        <v>15</v>
      </c>
      <c r="BJ2210" s="257" t="s">
        <v>4</v>
      </c>
      <c r="BK2210" s="269" t="s">
        <v>22</v>
      </c>
      <c r="BL2210" s="269" t="s">
        <v>102</v>
      </c>
      <c r="BM2210" s="270" t="s">
        <v>8488</v>
      </c>
      <c r="BN2210" s="269" t="s">
        <v>8489</v>
      </c>
      <c r="BO2210" s="269" t="s">
        <v>8490</v>
      </c>
      <c r="BP2210" s="269" t="s">
        <v>1016</v>
      </c>
      <c r="BQ2210" s="269" t="s">
        <v>428</v>
      </c>
      <c r="BR2210" s="269" t="s">
        <v>1017</v>
      </c>
      <c r="BS2210" s="269" t="s">
        <v>1018</v>
      </c>
      <c r="BT2210" s="269" t="s">
        <v>1016</v>
      </c>
      <c r="BU2210" s="269" t="s">
        <v>1788</v>
      </c>
      <c r="BV2210" s="269" t="s">
        <v>1789</v>
      </c>
    </row>
    <row r="2211" spans="59:74" x14ac:dyDescent="0.25">
      <c r="BG2211" s="84">
        <v>2099</v>
      </c>
      <c r="BH2211" s="269" t="s">
        <v>15</v>
      </c>
      <c r="BI2211" s="268" t="s">
        <v>15</v>
      </c>
      <c r="BJ2211" s="257" t="s">
        <v>4</v>
      </c>
      <c r="BK2211" s="269" t="s">
        <v>22</v>
      </c>
      <c r="BL2211" s="269" t="s">
        <v>102</v>
      </c>
      <c r="BM2211" s="270" t="s">
        <v>8491</v>
      </c>
      <c r="BN2211" s="269" t="s">
        <v>8492</v>
      </c>
      <c r="BO2211" s="269" t="s">
        <v>8493</v>
      </c>
      <c r="BP2211" s="269" t="s">
        <v>1016</v>
      </c>
      <c r="BQ2211" s="269" t="s">
        <v>428</v>
      </c>
      <c r="BR2211" s="269" t="s">
        <v>1017</v>
      </c>
      <c r="BS2211" s="269" t="s">
        <v>1018</v>
      </c>
      <c r="BT2211" s="269" t="s">
        <v>1016</v>
      </c>
      <c r="BU2211" s="269" t="s">
        <v>1788</v>
      </c>
      <c r="BV2211" s="269" t="s">
        <v>1789</v>
      </c>
    </row>
    <row r="2212" spans="59:74" x14ac:dyDescent="0.25">
      <c r="BG2212" s="84">
        <v>2100</v>
      </c>
      <c r="BH2212" s="269" t="s">
        <v>15</v>
      </c>
      <c r="BI2212" s="268" t="s">
        <v>15</v>
      </c>
      <c r="BJ2212" s="257" t="s">
        <v>4</v>
      </c>
      <c r="BK2212" s="269" t="s">
        <v>22</v>
      </c>
      <c r="BL2212" s="269" t="s">
        <v>102</v>
      </c>
      <c r="BM2212" s="270" t="s">
        <v>8494</v>
      </c>
      <c r="BN2212" s="269" t="s">
        <v>8495</v>
      </c>
      <c r="BO2212" s="269" t="s">
        <v>8496</v>
      </c>
      <c r="BP2212" s="269" t="s">
        <v>1016</v>
      </c>
      <c r="BQ2212" s="269" t="s">
        <v>428</v>
      </c>
      <c r="BR2212" s="269" t="s">
        <v>1017</v>
      </c>
      <c r="BS2212" s="269" t="s">
        <v>1018</v>
      </c>
      <c r="BT2212" s="269" t="s">
        <v>1016</v>
      </c>
      <c r="BU2212" s="269" t="s">
        <v>1788</v>
      </c>
      <c r="BV2212" s="269" t="s">
        <v>1789</v>
      </c>
    </row>
    <row r="2213" spans="59:74" x14ac:dyDescent="0.25">
      <c r="BG2213" s="84">
        <v>2101</v>
      </c>
      <c r="BH2213" s="269" t="s">
        <v>15</v>
      </c>
      <c r="BI2213" s="268" t="s">
        <v>15</v>
      </c>
      <c r="BJ2213" s="257" t="s">
        <v>1</v>
      </c>
      <c r="BK2213" s="269" t="s">
        <v>25</v>
      </c>
      <c r="BL2213" s="269" t="s">
        <v>102</v>
      </c>
      <c r="BM2213" s="270" t="s">
        <v>8497</v>
      </c>
      <c r="BN2213" s="269" t="s">
        <v>8498</v>
      </c>
      <c r="BO2213" s="269" t="s">
        <v>8499</v>
      </c>
      <c r="BP2213" s="269" t="s">
        <v>1019</v>
      </c>
      <c r="BQ2213" s="269" t="s">
        <v>472</v>
      </c>
      <c r="BR2213" s="269" t="s">
        <v>1020</v>
      </c>
      <c r="BS2213" s="269" t="s">
        <v>1021</v>
      </c>
      <c r="BT2213" s="269" t="s">
        <v>1019</v>
      </c>
      <c r="BU2213" s="269" t="s">
        <v>1790</v>
      </c>
      <c r="BV2213" s="269" t="s">
        <v>1791</v>
      </c>
    </row>
    <row r="2214" spans="59:74" x14ac:dyDescent="0.25">
      <c r="BG2214" s="84">
        <v>2102</v>
      </c>
      <c r="BH2214" s="269" t="s">
        <v>15</v>
      </c>
      <c r="BI2214" s="268" t="s">
        <v>15</v>
      </c>
      <c r="BJ2214" s="257" t="s">
        <v>1</v>
      </c>
      <c r="BK2214" s="269" t="s">
        <v>25</v>
      </c>
      <c r="BL2214" s="269" t="s">
        <v>102</v>
      </c>
      <c r="BM2214" s="270" t="s">
        <v>8500</v>
      </c>
      <c r="BN2214" s="269" t="s">
        <v>8501</v>
      </c>
      <c r="BO2214" s="269" t="s">
        <v>8502</v>
      </c>
      <c r="BP2214" s="269" t="s">
        <v>1019</v>
      </c>
      <c r="BQ2214" s="269" t="s">
        <v>472</v>
      </c>
      <c r="BR2214" s="269" t="s">
        <v>1020</v>
      </c>
      <c r="BS2214" s="269" t="s">
        <v>1021</v>
      </c>
      <c r="BT2214" s="269" t="s">
        <v>1019</v>
      </c>
      <c r="BU2214" s="269" t="s">
        <v>1790</v>
      </c>
      <c r="BV2214" s="269" t="s">
        <v>1791</v>
      </c>
    </row>
    <row r="2215" spans="59:74" x14ac:dyDescent="0.25">
      <c r="BG2215" s="84">
        <v>2103</v>
      </c>
      <c r="BH2215" s="269" t="s">
        <v>15</v>
      </c>
      <c r="BI2215" s="268" t="s">
        <v>15</v>
      </c>
      <c r="BJ2215" s="257" t="s">
        <v>1</v>
      </c>
      <c r="BK2215" s="269" t="s">
        <v>25</v>
      </c>
      <c r="BL2215" s="269" t="s">
        <v>102</v>
      </c>
      <c r="BM2215" s="270" t="s">
        <v>8503</v>
      </c>
      <c r="BN2215" s="269" t="s">
        <v>8504</v>
      </c>
      <c r="BO2215" s="269" t="s">
        <v>8505</v>
      </c>
      <c r="BP2215" s="269" t="s">
        <v>1019</v>
      </c>
      <c r="BQ2215" s="269" t="s">
        <v>472</v>
      </c>
      <c r="BR2215" s="269" t="s">
        <v>1020</v>
      </c>
      <c r="BS2215" s="269" t="s">
        <v>1021</v>
      </c>
      <c r="BT2215" s="269" t="s">
        <v>1019</v>
      </c>
      <c r="BU2215" s="269" t="s">
        <v>1790</v>
      </c>
      <c r="BV2215" s="269" t="s">
        <v>1791</v>
      </c>
    </row>
    <row r="2216" spans="59:74" x14ac:dyDescent="0.25">
      <c r="BG2216" s="84">
        <v>2104</v>
      </c>
      <c r="BH2216" s="269" t="s">
        <v>15</v>
      </c>
      <c r="BI2216" s="268" t="s">
        <v>15</v>
      </c>
      <c r="BJ2216" s="257" t="s">
        <v>1</v>
      </c>
      <c r="BK2216" s="269" t="s">
        <v>25</v>
      </c>
      <c r="BL2216" s="269" t="s">
        <v>102</v>
      </c>
      <c r="BM2216" s="270" t="s">
        <v>8506</v>
      </c>
      <c r="BN2216" s="269" t="s">
        <v>8507</v>
      </c>
      <c r="BO2216" s="269" t="s">
        <v>8508</v>
      </c>
      <c r="BP2216" s="269" t="s">
        <v>1019</v>
      </c>
      <c r="BQ2216" s="269" t="s">
        <v>472</v>
      </c>
      <c r="BR2216" s="269" t="s">
        <v>1020</v>
      </c>
      <c r="BS2216" s="269" t="s">
        <v>1021</v>
      </c>
      <c r="BT2216" s="269" t="s">
        <v>1019</v>
      </c>
      <c r="BU2216" s="269" t="s">
        <v>1790</v>
      </c>
      <c r="BV2216" s="269" t="s">
        <v>1791</v>
      </c>
    </row>
    <row r="2217" spans="59:74" x14ac:dyDescent="0.25">
      <c r="BG2217" s="84">
        <v>2105</v>
      </c>
      <c r="BH2217" s="269" t="s">
        <v>15</v>
      </c>
      <c r="BI2217" s="268" t="s">
        <v>15</v>
      </c>
      <c r="BJ2217" s="257" t="s">
        <v>1</v>
      </c>
      <c r="BK2217" s="269" t="s">
        <v>25</v>
      </c>
      <c r="BL2217" s="269" t="s">
        <v>102</v>
      </c>
      <c r="BM2217" s="270" t="s">
        <v>8509</v>
      </c>
      <c r="BN2217" s="269" t="s">
        <v>8510</v>
      </c>
      <c r="BO2217" s="269" t="s">
        <v>8511</v>
      </c>
      <c r="BP2217" s="269" t="s">
        <v>1019</v>
      </c>
      <c r="BQ2217" s="269" t="s">
        <v>472</v>
      </c>
      <c r="BR2217" s="269" t="s">
        <v>1020</v>
      </c>
      <c r="BS2217" s="269" t="s">
        <v>1021</v>
      </c>
      <c r="BT2217" s="269" t="s">
        <v>1019</v>
      </c>
      <c r="BU2217" s="269" t="s">
        <v>1790</v>
      </c>
      <c r="BV2217" s="269" t="s">
        <v>1791</v>
      </c>
    </row>
    <row r="2218" spans="59:74" x14ac:dyDescent="0.25">
      <c r="BG2218" s="84">
        <v>2106</v>
      </c>
      <c r="BH2218" s="269" t="s">
        <v>15</v>
      </c>
      <c r="BI2218" s="268" t="s">
        <v>15</v>
      </c>
      <c r="BJ2218" s="257" t="s">
        <v>1</v>
      </c>
      <c r="BK2218" s="269" t="s">
        <v>25</v>
      </c>
      <c r="BL2218" s="269" t="s">
        <v>102</v>
      </c>
      <c r="BM2218" s="270" t="s">
        <v>8512</v>
      </c>
      <c r="BN2218" s="269" t="s">
        <v>8513</v>
      </c>
      <c r="BO2218" s="269" t="s">
        <v>8514</v>
      </c>
      <c r="BP2218" s="269" t="s">
        <v>1019</v>
      </c>
      <c r="BQ2218" s="269" t="s">
        <v>472</v>
      </c>
      <c r="BR2218" s="269" t="s">
        <v>1020</v>
      </c>
      <c r="BS2218" s="269" t="s">
        <v>1021</v>
      </c>
      <c r="BT2218" s="269" t="s">
        <v>1019</v>
      </c>
      <c r="BU2218" s="269" t="s">
        <v>1790</v>
      </c>
      <c r="BV2218" s="269" t="s">
        <v>1791</v>
      </c>
    </row>
    <row r="2219" spans="59:74" x14ac:dyDescent="0.25">
      <c r="BG2219" s="84">
        <v>2107</v>
      </c>
      <c r="BH2219" s="269" t="s">
        <v>15</v>
      </c>
      <c r="BI2219" s="268" t="s">
        <v>15</v>
      </c>
      <c r="BJ2219" s="257" t="s">
        <v>1</v>
      </c>
      <c r="BK2219" s="269" t="s">
        <v>25</v>
      </c>
      <c r="BL2219" s="269" t="s">
        <v>102</v>
      </c>
      <c r="BM2219" s="270" t="s">
        <v>8515</v>
      </c>
      <c r="BN2219" s="269" t="s">
        <v>8516</v>
      </c>
      <c r="BO2219" s="269" t="s">
        <v>8517</v>
      </c>
      <c r="BP2219" s="269" t="s">
        <v>1019</v>
      </c>
      <c r="BQ2219" s="269" t="s">
        <v>472</v>
      </c>
      <c r="BR2219" s="269" t="s">
        <v>1020</v>
      </c>
      <c r="BS2219" s="269" t="s">
        <v>1021</v>
      </c>
      <c r="BT2219" s="269" t="s">
        <v>1019</v>
      </c>
      <c r="BU2219" s="269" t="s">
        <v>1790</v>
      </c>
      <c r="BV2219" s="269" t="s">
        <v>1791</v>
      </c>
    </row>
    <row r="2220" spans="59:74" x14ac:dyDescent="0.25">
      <c r="BG2220" s="84">
        <v>2108</v>
      </c>
      <c r="BH2220" s="269" t="s">
        <v>15</v>
      </c>
      <c r="BI2220" s="268" t="s">
        <v>15</v>
      </c>
      <c r="BJ2220" s="257" t="s">
        <v>1</v>
      </c>
      <c r="BK2220" s="269" t="s">
        <v>25</v>
      </c>
      <c r="BL2220" s="269" t="s">
        <v>102</v>
      </c>
      <c r="BM2220" s="270" t="s">
        <v>8518</v>
      </c>
      <c r="BN2220" s="269" t="s">
        <v>8519</v>
      </c>
      <c r="BO2220" s="269" t="s">
        <v>8520</v>
      </c>
      <c r="BP2220" s="269" t="s">
        <v>1019</v>
      </c>
      <c r="BQ2220" s="269" t="s">
        <v>472</v>
      </c>
      <c r="BR2220" s="269" t="s">
        <v>1020</v>
      </c>
      <c r="BS2220" s="269" t="s">
        <v>1021</v>
      </c>
      <c r="BT2220" s="269" t="s">
        <v>1019</v>
      </c>
      <c r="BU2220" s="269" t="s">
        <v>1790</v>
      </c>
      <c r="BV2220" s="269" t="s">
        <v>1791</v>
      </c>
    </row>
    <row r="2221" spans="59:74" x14ac:dyDescent="0.25">
      <c r="BG2221" s="84">
        <v>2109</v>
      </c>
      <c r="BH2221" s="269" t="s">
        <v>15</v>
      </c>
      <c r="BI2221" s="268" t="s">
        <v>15</v>
      </c>
      <c r="BJ2221" s="257" t="s">
        <v>1</v>
      </c>
      <c r="BK2221" s="269" t="s">
        <v>25</v>
      </c>
      <c r="BL2221" s="269" t="s">
        <v>102</v>
      </c>
      <c r="BM2221" s="270" t="s">
        <v>8521</v>
      </c>
      <c r="BN2221" s="269" t="s">
        <v>8522</v>
      </c>
      <c r="BO2221" s="269" t="s">
        <v>8523</v>
      </c>
      <c r="BP2221" s="269" t="s">
        <v>1019</v>
      </c>
      <c r="BQ2221" s="269" t="s">
        <v>472</v>
      </c>
      <c r="BR2221" s="269" t="s">
        <v>1020</v>
      </c>
      <c r="BS2221" s="269" t="s">
        <v>1021</v>
      </c>
      <c r="BT2221" s="269" t="s">
        <v>1019</v>
      </c>
      <c r="BU2221" s="269" t="s">
        <v>1790</v>
      </c>
      <c r="BV2221" s="269" t="s">
        <v>1791</v>
      </c>
    </row>
    <row r="2222" spans="59:74" x14ac:dyDescent="0.25">
      <c r="BG2222" s="84">
        <v>2110</v>
      </c>
      <c r="BH2222" s="269" t="s">
        <v>15</v>
      </c>
      <c r="BI2222" s="268" t="s">
        <v>15</v>
      </c>
      <c r="BJ2222" s="257" t="s">
        <v>1</v>
      </c>
      <c r="BK2222" s="269" t="s">
        <v>25</v>
      </c>
      <c r="BL2222" s="269" t="s">
        <v>102</v>
      </c>
      <c r="BM2222" s="270" t="s">
        <v>8524</v>
      </c>
      <c r="BN2222" s="269" t="s">
        <v>8525</v>
      </c>
      <c r="BO2222" s="269" t="s">
        <v>8526</v>
      </c>
      <c r="BP2222" s="269" t="s">
        <v>1019</v>
      </c>
      <c r="BQ2222" s="269" t="s">
        <v>472</v>
      </c>
      <c r="BR2222" s="269" t="s">
        <v>1020</v>
      </c>
      <c r="BS2222" s="269" t="s">
        <v>1021</v>
      </c>
      <c r="BT2222" s="269" t="s">
        <v>1019</v>
      </c>
      <c r="BU2222" s="269" t="s">
        <v>1790</v>
      </c>
      <c r="BV2222" s="269" t="s">
        <v>1791</v>
      </c>
    </row>
    <row r="2223" spans="59:74" x14ac:dyDescent="0.25">
      <c r="BG2223" s="84">
        <v>2111</v>
      </c>
      <c r="BH2223" s="269" t="s">
        <v>15</v>
      </c>
      <c r="BI2223" s="268" t="s">
        <v>15</v>
      </c>
      <c r="BJ2223" s="257" t="s">
        <v>4</v>
      </c>
      <c r="BK2223" s="269" t="s">
        <v>25</v>
      </c>
      <c r="BL2223" s="269" t="s">
        <v>102</v>
      </c>
      <c r="BM2223" s="270" t="s">
        <v>8527</v>
      </c>
      <c r="BN2223" s="269" t="s">
        <v>8528</v>
      </c>
      <c r="BO2223" s="269" t="s">
        <v>8529</v>
      </c>
      <c r="BP2223" s="269" t="s">
        <v>1019</v>
      </c>
      <c r="BQ2223" s="269" t="s">
        <v>472</v>
      </c>
      <c r="BR2223" s="269" t="s">
        <v>1020</v>
      </c>
      <c r="BS2223" s="269" t="s">
        <v>1021</v>
      </c>
      <c r="BT2223" s="269" t="s">
        <v>1019</v>
      </c>
      <c r="BU2223" s="269" t="s">
        <v>1790</v>
      </c>
      <c r="BV2223" s="269" t="s">
        <v>1791</v>
      </c>
    </row>
    <row r="2224" spans="59:74" x14ac:dyDescent="0.25">
      <c r="BG2224" s="84">
        <v>2112</v>
      </c>
      <c r="BH2224" s="269" t="s">
        <v>15</v>
      </c>
      <c r="BI2224" s="268" t="s">
        <v>15</v>
      </c>
      <c r="BJ2224" s="257" t="s">
        <v>4</v>
      </c>
      <c r="BK2224" s="269" t="s">
        <v>25</v>
      </c>
      <c r="BL2224" s="269" t="s">
        <v>102</v>
      </c>
      <c r="BM2224" s="270" t="s">
        <v>8530</v>
      </c>
      <c r="BN2224" s="269" t="s">
        <v>8531</v>
      </c>
      <c r="BO2224" s="269" t="s">
        <v>8532</v>
      </c>
      <c r="BP2224" s="269" t="s">
        <v>1019</v>
      </c>
      <c r="BQ2224" s="269" t="s">
        <v>472</v>
      </c>
      <c r="BR2224" s="269" t="s">
        <v>1020</v>
      </c>
      <c r="BS2224" s="269" t="s">
        <v>1021</v>
      </c>
      <c r="BT2224" s="269" t="s">
        <v>1019</v>
      </c>
      <c r="BU2224" s="269" t="s">
        <v>1790</v>
      </c>
      <c r="BV2224" s="269" t="s">
        <v>1791</v>
      </c>
    </row>
    <row r="2225" spans="59:74" x14ac:dyDescent="0.25">
      <c r="BG2225" s="84">
        <v>2113</v>
      </c>
      <c r="BH2225" s="269" t="s">
        <v>15</v>
      </c>
      <c r="BI2225" s="268" t="s">
        <v>15</v>
      </c>
      <c r="BJ2225" s="257" t="s">
        <v>4</v>
      </c>
      <c r="BK2225" s="269" t="s">
        <v>25</v>
      </c>
      <c r="BL2225" s="269" t="s">
        <v>102</v>
      </c>
      <c r="BM2225" s="270" t="s">
        <v>8533</v>
      </c>
      <c r="BN2225" s="269" t="s">
        <v>8534</v>
      </c>
      <c r="BO2225" s="269" t="s">
        <v>8535</v>
      </c>
      <c r="BP2225" s="269" t="s">
        <v>1019</v>
      </c>
      <c r="BQ2225" s="269" t="s">
        <v>472</v>
      </c>
      <c r="BR2225" s="269" t="s">
        <v>1020</v>
      </c>
      <c r="BS2225" s="269" t="s">
        <v>1021</v>
      </c>
      <c r="BT2225" s="269" t="s">
        <v>1019</v>
      </c>
      <c r="BU2225" s="269" t="s">
        <v>1790</v>
      </c>
      <c r="BV2225" s="269" t="s">
        <v>1791</v>
      </c>
    </row>
    <row r="2226" spans="59:74" x14ac:dyDescent="0.25">
      <c r="BG2226" s="84">
        <v>2114</v>
      </c>
      <c r="BH2226" s="269" t="s">
        <v>15</v>
      </c>
      <c r="BI2226" s="268" t="s">
        <v>15</v>
      </c>
      <c r="BJ2226" s="257" t="s">
        <v>4</v>
      </c>
      <c r="BK2226" s="269" t="s">
        <v>25</v>
      </c>
      <c r="BL2226" s="269" t="s">
        <v>102</v>
      </c>
      <c r="BM2226" s="270" t="s">
        <v>8536</v>
      </c>
      <c r="BN2226" s="269" t="s">
        <v>8537</v>
      </c>
      <c r="BO2226" s="269" t="s">
        <v>8538</v>
      </c>
      <c r="BP2226" s="269" t="s">
        <v>1019</v>
      </c>
      <c r="BQ2226" s="269" t="s">
        <v>472</v>
      </c>
      <c r="BR2226" s="269" t="s">
        <v>1020</v>
      </c>
      <c r="BS2226" s="269" t="s">
        <v>1021</v>
      </c>
      <c r="BT2226" s="269" t="s">
        <v>1019</v>
      </c>
      <c r="BU2226" s="269" t="s">
        <v>1790</v>
      </c>
      <c r="BV2226" s="269" t="s">
        <v>1791</v>
      </c>
    </row>
    <row r="2227" spans="59:74" x14ac:dyDescent="0.25">
      <c r="BG2227" s="84">
        <v>2115</v>
      </c>
      <c r="BH2227" s="269" t="s">
        <v>15</v>
      </c>
      <c r="BI2227" s="268" t="s">
        <v>15</v>
      </c>
      <c r="BJ2227" s="257" t="s">
        <v>4</v>
      </c>
      <c r="BK2227" s="269" t="s">
        <v>25</v>
      </c>
      <c r="BL2227" s="269" t="s">
        <v>102</v>
      </c>
      <c r="BM2227" s="270" t="s">
        <v>8539</v>
      </c>
      <c r="BN2227" s="269" t="s">
        <v>8540</v>
      </c>
      <c r="BO2227" s="269" t="s">
        <v>8541</v>
      </c>
      <c r="BP2227" s="269" t="s">
        <v>1019</v>
      </c>
      <c r="BQ2227" s="269" t="s">
        <v>472</v>
      </c>
      <c r="BR2227" s="269" t="s">
        <v>1020</v>
      </c>
      <c r="BS2227" s="269" t="s">
        <v>1021</v>
      </c>
      <c r="BT2227" s="269" t="s">
        <v>1019</v>
      </c>
      <c r="BU2227" s="269" t="s">
        <v>1790</v>
      </c>
      <c r="BV2227" s="269" t="s">
        <v>1791</v>
      </c>
    </row>
    <row r="2228" spans="59:74" x14ac:dyDescent="0.25">
      <c r="BG2228" s="84">
        <v>2116</v>
      </c>
      <c r="BH2228" s="269" t="s">
        <v>15</v>
      </c>
      <c r="BI2228" s="268" t="s">
        <v>15</v>
      </c>
      <c r="BJ2228" s="257" t="s">
        <v>4</v>
      </c>
      <c r="BK2228" s="269" t="s">
        <v>25</v>
      </c>
      <c r="BL2228" s="269" t="s">
        <v>102</v>
      </c>
      <c r="BM2228" s="270" t="s">
        <v>8542</v>
      </c>
      <c r="BN2228" s="269" t="s">
        <v>8543</v>
      </c>
      <c r="BO2228" s="269" t="s">
        <v>8544</v>
      </c>
      <c r="BP2228" s="269" t="s">
        <v>1019</v>
      </c>
      <c r="BQ2228" s="269" t="s">
        <v>472</v>
      </c>
      <c r="BR2228" s="269" t="s">
        <v>1020</v>
      </c>
      <c r="BS2228" s="269" t="s">
        <v>1021</v>
      </c>
      <c r="BT2228" s="269" t="s">
        <v>1019</v>
      </c>
      <c r="BU2228" s="269" t="s">
        <v>1790</v>
      </c>
      <c r="BV2228" s="269" t="s">
        <v>1791</v>
      </c>
    </row>
    <row r="2229" spans="59:74" x14ac:dyDescent="0.25">
      <c r="BG2229" s="84">
        <v>2117</v>
      </c>
      <c r="BH2229" s="269" t="s">
        <v>15</v>
      </c>
      <c r="BI2229" s="268" t="s">
        <v>15</v>
      </c>
      <c r="BJ2229" s="257" t="s">
        <v>4</v>
      </c>
      <c r="BK2229" s="269" t="s">
        <v>25</v>
      </c>
      <c r="BL2229" s="269" t="s">
        <v>102</v>
      </c>
      <c r="BM2229" s="270" t="s">
        <v>8545</v>
      </c>
      <c r="BN2229" s="269" t="s">
        <v>8546</v>
      </c>
      <c r="BO2229" s="269" t="s">
        <v>8547</v>
      </c>
      <c r="BP2229" s="269" t="s">
        <v>1019</v>
      </c>
      <c r="BQ2229" s="269" t="s">
        <v>472</v>
      </c>
      <c r="BR2229" s="269" t="s">
        <v>1020</v>
      </c>
      <c r="BS2229" s="269" t="s">
        <v>1021</v>
      </c>
      <c r="BT2229" s="269" t="s">
        <v>1019</v>
      </c>
      <c r="BU2229" s="269" t="s">
        <v>1790</v>
      </c>
      <c r="BV2229" s="269" t="s">
        <v>1791</v>
      </c>
    </row>
    <row r="2230" spans="59:74" x14ac:dyDescent="0.25">
      <c r="BG2230" s="84">
        <v>2118</v>
      </c>
      <c r="BH2230" s="269" t="s">
        <v>15</v>
      </c>
      <c r="BI2230" s="268" t="s">
        <v>15</v>
      </c>
      <c r="BJ2230" s="257" t="s">
        <v>4</v>
      </c>
      <c r="BK2230" s="269" t="s">
        <v>25</v>
      </c>
      <c r="BL2230" s="269" t="s">
        <v>102</v>
      </c>
      <c r="BM2230" s="270" t="s">
        <v>8548</v>
      </c>
      <c r="BN2230" s="269" t="s">
        <v>8549</v>
      </c>
      <c r="BO2230" s="269" t="s">
        <v>8550</v>
      </c>
      <c r="BP2230" s="269" t="s">
        <v>1019</v>
      </c>
      <c r="BQ2230" s="269" t="s">
        <v>472</v>
      </c>
      <c r="BR2230" s="269" t="s">
        <v>1020</v>
      </c>
      <c r="BS2230" s="269" t="s">
        <v>1021</v>
      </c>
      <c r="BT2230" s="269" t="s">
        <v>1019</v>
      </c>
      <c r="BU2230" s="269" t="s">
        <v>1790</v>
      </c>
      <c r="BV2230" s="269" t="s">
        <v>1791</v>
      </c>
    </row>
    <row r="2231" spans="59:74" x14ac:dyDescent="0.25">
      <c r="BG2231" s="84">
        <v>2119</v>
      </c>
      <c r="BH2231" s="269" t="s">
        <v>15</v>
      </c>
      <c r="BI2231" s="268" t="s">
        <v>15</v>
      </c>
      <c r="BJ2231" s="257" t="s">
        <v>4</v>
      </c>
      <c r="BK2231" s="269" t="s">
        <v>25</v>
      </c>
      <c r="BL2231" s="269" t="s">
        <v>102</v>
      </c>
      <c r="BM2231" s="270" t="s">
        <v>8551</v>
      </c>
      <c r="BN2231" s="269" t="s">
        <v>8552</v>
      </c>
      <c r="BO2231" s="269" t="s">
        <v>8553</v>
      </c>
      <c r="BP2231" s="269" t="s">
        <v>1019</v>
      </c>
      <c r="BQ2231" s="269" t="s">
        <v>472</v>
      </c>
      <c r="BR2231" s="269" t="s">
        <v>1020</v>
      </c>
      <c r="BS2231" s="269" t="s">
        <v>1021</v>
      </c>
      <c r="BT2231" s="269" t="s">
        <v>1019</v>
      </c>
      <c r="BU2231" s="269" t="s">
        <v>1790</v>
      </c>
      <c r="BV2231" s="269" t="s">
        <v>1791</v>
      </c>
    </row>
    <row r="2232" spans="59:74" x14ac:dyDescent="0.25">
      <c r="BG2232" s="84">
        <v>2120</v>
      </c>
      <c r="BH2232" s="269" t="s">
        <v>15</v>
      </c>
      <c r="BI2232" s="268" t="s">
        <v>15</v>
      </c>
      <c r="BJ2232" s="257" t="s">
        <v>4</v>
      </c>
      <c r="BK2232" s="269" t="s">
        <v>25</v>
      </c>
      <c r="BL2232" s="269" t="s">
        <v>102</v>
      </c>
      <c r="BM2232" s="270" t="s">
        <v>8554</v>
      </c>
      <c r="BN2232" s="269" t="s">
        <v>8555</v>
      </c>
      <c r="BO2232" s="269" t="s">
        <v>8556</v>
      </c>
      <c r="BP2232" s="269" t="s">
        <v>1019</v>
      </c>
      <c r="BQ2232" s="269" t="s">
        <v>472</v>
      </c>
      <c r="BR2232" s="269" t="s">
        <v>1020</v>
      </c>
      <c r="BS2232" s="269" t="s">
        <v>1021</v>
      </c>
      <c r="BT2232" s="269" t="s">
        <v>1019</v>
      </c>
      <c r="BU2232" s="269" t="s">
        <v>1790</v>
      </c>
      <c r="BV2232" s="269" t="s">
        <v>1791</v>
      </c>
    </row>
    <row r="2233" spans="59:74" x14ac:dyDescent="0.25">
      <c r="BG2233" s="84">
        <v>2121</v>
      </c>
      <c r="BH2233" s="269" t="s">
        <v>15</v>
      </c>
      <c r="BI2233" s="268" t="s">
        <v>15</v>
      </c>
      <c r="BJ2233" s="257" t="s">
        <v>1</v>
      </c>
      <c r="BK2233" s="269" t="s">
        <v>14</v>
      </c>
      <c r="BL2233" s="269" t="s">
        <v>102</v>
      </c>
      <c r="BM2233" s="270" t="s">
        <v>8557</v>
      </c>
      <c r="BN2233" s="269" t="s">
        <v>8558</v>
      </c>
      <c r="BO2233" s="269" t="s">
        <v>8559</v>
      </c>
      <c r="BP2233" s="269" t="s">
        <v>1022</v>
      </c>
      <c r="BQ2233" s="269" t="s">
        <v>515</v>
      </c>
      <c r="BR2233" s="269" t="s">
        <v>1023</v>
      </c>
      <c r="BS2233" s="269" t="s">
        <v>1024</v>
      </c>
      <c r="BT2233" s="269" t="s">
        <v>1022</v>
      </c>
      <c r="BU2233" s="269" t="s">
        <v>1792</v>
      </c>
      <c r="BV2233" s="269" t="s">
        <v>1793</v>
      </c>
    </row>
    <row r="2234" spans="59:74" x14ac:dyDescent="0.25">
      <c r="BG2234" s="84">
        <v>2122</v>
      </c>
      <c r="BH2234" s="269" t="s">
        <v>15</v>
      </c>
      <c r="BI2234" s="268" t="s">
        <v>15</v>
      </c>
      <c r="BJ2234" s="257" t="s">
        <v>1</v>
      </c>
      <c r="BK2234" s="269" t="s">
        <v>14</v>
      </c>
      <c r="BL2234" s="269" t="s">
        <v>102</v>
      </c>
      <c r="BM2234" s="270" t="s">
        <v>8560</v>
      </c>
      <c r="BN2234" s="269" t="s">
        <v>8561</v>
      </c>
      <c r="BO2234" s="269" t="s">
        <v>8562</v>
      </c>
      <c r="BP2234" s="269" t="s">
        <v>1022</v>
      </c>
      <c r="BQ2234" s="269" t="s">
        <v>515</v>
      </c>
      <c r="BR2234" s="269" t="s">
        <v>1023</v>
      </c>
      <c r="BS2234" s="269" t="s">
        <v>1024</v>
      </c>
      <c r="BT2234" s="269" t="s">
        <v>1022</v>
      </c>
      <c r="BU2234" s="269" t="s">
        <v>1792</v>
      </c>
      <c r="BV2234" s="269" t="s">
        <v>1793</v>
      </c>
    </row>
    <row r="2235" spans="59:74" x14ac:dyDescent="0.25">
      <c r="BG2235" s="84">
        <v>2123</v>
      </c>
      <c r="BH2235" s="269" t="s">
        <v>15</v>
      </c>
      <c r="BI2235" s="268" t="s">
        <v>15</v>
      </c>
      <c r="BJ2235" s="257" t="s">
        <v>1</v>
      </c>
      <c r="BK2235" s="269" t="s">
        <v>14</v>
      </c>
      <c r="BL2235" s="269" t="s">
        <v>102</v>
      </c>
      <c r="BM2235" s="270" t="s">
        <v>8563</v>
      </c>
      <c r="BN2235" s="269" t="s">
        <v>8564</v>
      </c>
      <c r="BO2235" s="269" t="s">
        <v>8565</v>
      </c>
      <c r="BP2235" s="269" t="s">
        <v>1022</v>
      </c>
      <c r="BQ2235" s="269" t="s">
        <v>515</v>
      </c>
      <c r="BR2235" s="269" t="s">
        <v>1023</v>
      </c>
      <c r="BS2235" s="269" t="s">
        <v>1024</v>
      </c>
      <c r="BT2235" s="269" t="s">
        <v>1022</v>
      </c>
      <c r="BU2235" s="269" t="s">
        <v>1792</v>
      </c>
      <c r="BV2235" s="269" t="s">
        <v>1793</v>
      </c>
    </row>
    <row r="2236" spans="59:74" x14ac:dyDescent="0.25">
      <c r="BG2236" s="84">
        <v>2124</v>
      </c>
      <c r="BH2236" s="269" t="s">
        <v>15</v>
      </c>
      <c r="BI2236" s="268" t="s">
        <v>15</v>
      </c>
      <c r="BJ2236" s="257" t="s">
        <v>1</v>
      </c>
      <c r="BK2236" s="269" t="s">
        <v>14</v>
      </c>
      <c r="BL2236" s="269" t="s">
        <v>102</v>
      </c>
      <c r="BM2236" s="270" t="s">
        <v>8566</v>
      </c>
      <c r="BN2236" s="269" t="s">
        <v>8567</v>
      </c>
      <c r="BO2236" s="269" t="s">
        <v>8568</v>
      </c>
      <c r="BP2236" s="269" t="s">
        <v>1022</v>
      </c>
      <c r="BQ2236" s="269" t="s">
        <v>515</v>
      </c>
      <c r="BR2236" s="269" t="s">
        <v>1023</v>
      </c>
      <c r="BS2236" s="269" t="s">
        <v>1024</v>
      </c>
      <c r="BT2236" s="269" t="s">
        <v>1022</v>
      </c>
      <c r="BU2236" s="269" t="s">
        <v>1792</v>
      </c>
      <c r="BV2236" s="269" t="s">
        <v>1793</v>
      </c>
    </row>
    <row r="2237" spans="59:74" x14ac:dyDescent="0.25">
      <c r="BG2237" s="84">
        <v>2125</v>
      </c>
      <c r="BH2237" s="269" t="s">
        <v>15</v>
      </c>
      <c r="BI2237" s="268" t="s">
        <v>15</v>
      </c>
      <c r="BJ2237" s="257" t="s">
        <v>1</v>
      </c>
      <c r="BK2237" s="269" t="s">
        <v>14</v>
      </c>
      <c r="BL2237" s="269" t="s">
        <v>102</v>
      </c>
      <c r="BM2237" s="270" t="s">
        <v>8569</v>
      </c>
      <c r="BN2237" s="269" t="s">
        <v>8570</v>
      </c>
      <c r="BO2237" s="269" t="s">
        <v>8571</v>
      </c>
      <c r="BP2237" s="269" t="s">
        <v>1022</v>
      </c>
      <c r="BQ2237" s="269" t="s">
        <v>515</v>
      </c>
      <c r="BR2237" s="269" t="s">
        <v>1023</v>
      </c>
      <c r="BS2237" s="269" t="s">
        <v>1024</v>
      </c>
      <c r="BT2237" s="269" t="s">
        <v>1022</v>
      </c>
      <c r="BU2237" s="269" t="s">
        <v>1792</v>
      </c>
      <c r="BV2237" s="269" t="s">
        <v>1793</v>
      </c>
    </row>
    <row r="2238" spans="59:74" x14ac:dyDescent="0.25">
      <c r="BG2238" s="84">
        <v>2126</v>
      </c>
      <c r="BH2238" s="269" t="s">
        <v>15</v>
      </c>
      <c r="BI2238" s="268" t="s">
        <v>15</v>
      </c>
      <c r="BJ2238" s="257" t="s">
        <v>1</v>
      </c>
      <c r="BK2238" s="269" t="s">
        <v>14</v>
      </c>
      <c r="BL2238" s="269" t="s">
        <v>102</v>
      </c>
      <c r="BM2238" s="270" t="s">
        <v>8572</v>
      </c>
      <c r="BN2238" s="269" t="s">
        <v>8573</v>
      </c>
      <c r="BO2238" s="269" t="s">
        <v>8574</v>
      </c>
      <c r="BP2238" s="269" t="s">
        <v>1022</v>
      </c>
      <c r="BQ2238" s="269" t="s">
        <v>515</v>
      </c>
      <c r="BR2238" s="269" t="s">
        <v>1023</v>
      </c>
      <c r="BS2238" s="269" t="s">
        <v>1024</v>
      </c>
      <c r="BT2238" s="269" t="s">
        <v>1022</v>
      </c>
      <c r="BU2238" s="269" t="s">
        <v>1792</v>
      </c>
      <c r="BV2238" s="269" t="s">
        <v>1793</v>
      </c>
    </row>
    <row r="2239" spans="59:74" x14ac:dyDescent="0.25">
      <c r="BG2239" s="84">
        <v>2127</v>
      </c>
      <c r="BH2239" s="269" t="s">
        <v>15</v>
      </c>
      <c r="BI2239" s="268" t="s">
        <v>15</v>
      </c>
      <c r="BJ2239" s="257" t="s">
        <v>1</v>
      </c>
      <c r="BK2239" s="269" t="s">
        <v>14</v>
      </c>
      <c r="BL2239" s="269" t="s">
        <v>102</v>
      </c>
      <c r="BM2239" s="270" t="s">
        <v>8575</v>
      </c>
      <c r="BN2239" s="269" t="s">
        <v>8576</v>
      </c>
      <c r="BO2239" s="269" t="s">
        <v>8577</v>
      </c>
      <c r="BP2239" s="269" t="s">
        <v>1022</v>
      </c>
      <c r="BQ2239" s="269" t="s">
        <v>515</v>
      </c>
      <c r="BR2239" s="269" t="s">
        <v>1023</v>
      </c>
      <c r="BS2239" s="269" t="s">
        <v>1024</v>
      </c>
      <c r="BT2239" s="269" t="s">
        <v>1022</v>
      </c>
      <c r="BU2239" s="269" t="s">
        <v>1792</v>
      </c>
      <c r="BV2239" s="269" t="s">
        <v>1793</v>
      </c>
    </row>
    <row r="2240" spans="59:74" x14ac:dyDescent="0.25">
      <c r="BG2240" s="84">
        <v>2128</v>
      </c>
      <c r="BH2240" s="269" t="s">
        <v>15</v>
      </c>
      <c r="BI2240" s="268" t="s">
        <v>15</v>
      </c>
      <c r="BJ2240" s="257" t="s">
        <v>1</v>
      </c>
      <c r="BK2240" s="269" t="s">
        <v>14</v>
      </c>
      <c r="BL2240" s="269" t="s">
        <v>102</v>
      </c>
      <c r="BM2240" s="270" t="s">
        <v>8578</v>
      </c>
      <c r="BN2240" s="269" t="s">
        <v>8579</v>
      </c>
      <c r="BO2240" s="269" t="s">
        <v>8580</v>
      </c>
      <c r="BP2240" s="269" t="s">
        <v>1022</v>
      </c>
      <c r="BQ2240" s="269" t="s">
        <v>515</v>
      </c>
      <c r="BR2240" s="269" t="s">
        <v>1023</v>
      </c>
      <c r="BS2240" s="269" t="s">
        <v>1024</v>
      </c>
      <c r="BT2240" s="269" t="s">
        <v>1022</v>
      </c>
      <c r="BU2240" s="269" t="s">
        <v>1792</v>
      </c>
      <c r="BV2240" s="269" t="s">
        <v>1793</v>
      </c>
    </row>
    <row r="2241" spans="59:74" x14ac:dyDescent="0.25">
      <c r="BG2241" s="84">
        <v>2129</v>
      </c>
      <c r="BH2241" s="269" t="s">
        <v>15</v>
      </c>
      <c r="BI2241" s="268" t="s">
        <v>15</v>
      </c>
      <c r="BJ2241" s="257" t="s">
        <v>1</v>
      </c>
      <c r="BK2241" s="269" t="s">
        <v>14</v>
      </c>
      <c r="BL2241" s="269" t="s">
        <v>102</v>
      </c>
      <c r="BM2241" s="270" t="s">
        <v>8581</v>
      </c>
      <c r="BN2241" s="269" t="s">
        <v>8582</v>
      </c>
      <c r="BO2241" s="269" t="s">
        <v>8583</v>
      </c>
      <c r="BP2241" s="269" t="s">
        <v>1022</v>
      </c>
      <c r="BQ2241" s="269" t="s">
        <v>515</v>
      </c>
      <c r="BR2241" s="269" t="s">
        <v>1023</v>
      </c>
      <c r="BS2241" s="269" t="s">
        <v>1024</v>
      </c>
      <c r="BT2241" s="269" t="s">
        <v>1022</v>
      </c>
      <c r="BU2241" s="269" t="s">
        <v>1792</v>
      </c>
      <c r="BV2241" s="269" t="s">
        <v>1793</v>
      </c>
    </row>
    <row r="2242" spans="59:74" x14ac:dyDescent="0.25">
      <c r="BG2242" s="84">
        <v>2130</v>
      </c>
      <c r="BH2242" s="269" t="s">
        <v>15</v>
      </c>
      <c r="BI2242" s="268" t="s">
        <v>15</v>
      </c>
      <c r="BJ2242" s="257" t="s">
        <v>1</v>
      </c>
      <c r="BK2242" s="269" t="s">
        <v>14</v>
      </c>
      <c r="BL2242" s="269" t="s">
        <v>102</v>
      </c>
      <c r="BM2242" s="270" t="s">
        <v>8584</v>
      </c>
      <c r="BN2242" s="269" t="s">
        <v>8585</v>
      </c>
      <c r="BO2242" s="269" t="s">
        <v>8586</v>
      </c>
      <c r="BP2242" s="269" t="s">
        <v>1022</v>
      </c>
      <c r="BQ2242" s="269" t="s">
        <v>515</v>
      </c>
      <c r="BR2242" s="269" t="s">
        <v>1023</v>
      </c>
      <c r="BS2242" s="269" t="s">
        <v>1024</v>
      </c>
      <c r="BT2242" s="269" t="s">
        <v>1022</v>
      </c>
      <c r="BU2242" s="269" t="s">
        <v>1792</v>
      </c>
      <c r="BV2242" s="269" t="s">
        <v>1793</v>
      </c>
    </row>
    <row r="2243" spans="59:74" x14ac:dyDescent="0.25">
      <c r="BG2243" s="84">
        <v>2131</v>
      </c>
      <c r="BH2243" s="269" t="s">
        <v>15</v>
      </c>
      <c r="BI2243" s="268" t="s">
        <v>15</v>
      </c>
      <c r="BJ2243" s="257" t="s">
        <v>4</v>
      </c>
      <c r="BK2243" s="269" t="s">
        <v>14</v>
      </c>
      <c r="BL2243" s="269" t="s">
        <v>102</v>
      </c>
      <c r="BM2243" s="270" t="s">
        <v>8587</v>
      </c>
      <c r="BN2243" s="269" t="s">
        <v>8588</v>
      </c>
      <c r="BO2243" s="269" t="s">
        <v>8589</v>
      </c>
      <c r="BP2243" s="269" t="s">
        <v>1022</v>
      </c>
      <c r="BQ2243" s="269" t="s">
        <v>515</v>
      </c>
      <c r="BR2243" s="269" t="s">
        <v>1023</v>
      </c>
      <c r="BS2243" s="269" t="s">
        <v>1024</v>
      </c>
      <c r="BT2243" s="269" t="s">
        <v>1022</v>
      </c>
      <c r="BU2243" s="269" t="s">
        <v>1792</v>
      </c>
      <c r="BV2243" s="269" t="s">
        <v>1793</v>
      </c>
    </row>
    <row r="2244" spans="59:74" x14ac:dyDescent="0.25">
      <c r="BG2244" s="84">
        <v>2132</v>
      </c>
      <c r="BH2244" s="269" t="s">
        <v>15</v>
      </c>
      <c r="BI2244" s="268" t="s">
        <v>15</v>
      </c>
      <c r="BJ2244" s="257" t="s">
        <v>4</v>
      </c>
      <c r="BK2244" s="269" t="s">
        <v>14</v>
      </c>
      <c r="BL2244" s="269" t="s">
        <v>102</v>
      </c>
      <c r="BM2244" s="270" t="s">
        <v>8590</v>
      </c>
      <c r="BN2244" s="269" t="s">
        <v>8591</v>
      </c>
      <c r="BO2244" s="269" t="s">
        <v>8592</v>
      </c>
      <c r="BP2244" s="269" t="s">
        <v>1022</v>
      </c>
      <c r="BQ2244" s="269" t="s">
        <v>515</v>
      </c>
      <c r="BR2244" s="269" t="s">
        <v>1023</v>
      </c>
      <c r="BS2244" s="269" t="s">
        <v>1024</v>
      </c>
      <c r="BT2244" s="269" t="s">
        <v>1022</v>
      </c>
      <c r="BU2244" s="269" t="s">
        <v>1792</v>
      </c>
      <c r="BV2244" s="269" t="s">
        <v>1793</v>
      </c>
    </row>
    <row r="2245" spans="59:74" x14ac:dyDescent="0.25">
      <c r="BG2245" s="84">
        <v>2133</v>
      </c>
      <c r="BH2245" s="269" t="s">
        <v>15</v>
      </c>
      <c r="BI2245" s="268" t="s">
        <v>15</v>
      </c>
      <c r="BJ2245" s="257" t="s">
        <v>4</v>
      </c>
      <c r="BK2245" s="269" t="s">
        <v>14</v>
      </c>
      <c r="BL2245" s="269" t="s">
        <v>102</v>
      </c>
      <c r="BM2245" s="270" t="s">
        <v>8593</v>
      </c>
      <c r="BN2245" s="269" t="s">
        <v>8594</v>
      </c>
      <c r="BO2245" s="269" t="s">
        <v>8595</v>
      </c>
      <c r="BP2245" s="269" t="s">
        <v>1022</v>
      </c>
      <c r="BQ2245" s="269" t="s">
        <v>515</v>
      </c>
      <c r="BR2245" s="269" t="s">
        <v>1023</v>
      </c>
      <c r="BS2245" s="269" t="s">
        <v>1024</v>
      </c>
      <c r="BT2245" s="269" t="s">
        <v>1022</v>
      </c>
      <c r="BU2245" s="269" t="s">
        <v>1792</v>
      </c>
      <c r="BV2245" s="269" t="s">
        <v>1793</v>
      </c>
    </row>
    <row r="2246" spans="59:74" x14ac:dyDescent="0.25">
      <c r="BG2246" s="84">
        <v>2134</v>
      </c>
      <c r="BH2246" s="269" t="s">
        <v>15</v>
      </c>
      <c r="BI2246" s="268" t="s">
        <v>15</v>
      </c>
      <c r="BJ2246" s="257" t="s">
        <v>4</v>
      </c>
      <c r="BK2246" s="269" t="s">
        <v>14</v>
      </c>
      <c r="BL2246" s="269" t="s">
        <v>102</v>
      </c>
      <c r="BM2246" s="270" t="s">
        <v>8596</v>
      </c>
      <c r="BN2246" s="269" t="s">
        <v>8597</v>
      </c>
      <c r="BO2246" s="269" t="s">
        <v>8598</v>
      </c>
      <c r="BP2246" s="269" t="s">
        <v>1022</v>
      </c>
      <c r="BQ2246" s="269" t="s">
        <v>515</v>
      </c>
      <c r="BR2246" s="269" t="s">
        <v>1023</v>
      </c>
      <c r="BS2246" s="269" t="s">
        <v>1024</v>
      </c>
      <c r="BT2246" s="269" t="s">
        <v>1022</v>
      </c>
      <c r="BU2246" s="269" t="s">
        <v>1792</v>
      </c>
      <c r="BV2246" s="269" t="s">
        <v>1793</v>
      </c>
    </row>
    <row r="2247" spans="59:74" x14ac:dyDescent="0.25">
      <c r="BG2247" s="84">
        <v>2135</v>
      </c>
      <c r="BH2247" s="269" t="s">
        <v>15</v>
      </c>
      <c r="BI2247" s="268" t="s">
        <v>15</v>
      </c>
      <c r="BJ2247" s="257" t="s">
        <v>4</v>
      </c>
      <c r="BK2247" s="269" t="s">
        <v>14</v>
      </c>
      <c r="BL2247" s="269" t="s">
        <v>102</v>
      </c>
      <c r="BM2247" s="270" t="s">
        <v>8599</v>
      </c>
      <c r="BN2247" s="269" t="s">
        <v>8600</v>
      </c>
      <c r="BO2247" s="269" t="s">
        <v>8601</v>
      </c>
      <c r="BP2247" s="269" t="s">
        <v>1022</v>
      </c>
      <c r="BQ2247" s="269" t="s">
        <v>515</v>
      </c>
      <c r="BR2247" s="269" t="s">
        <v>1023</v>
      </c>
      <c r="BS2247" s="269" t="s">
        <v>1024</v>
      </c>
      <c r="BT2247" s="269" t="s">
        <v>1022</v>
      </c>
      <c r="BU2247" s="269" t="s">
        <v>1792</v>
      </c>
      <c r="BV2247" s="269" t="s">
        <v>1793</v>
      </c>
    </row>
    <row r="2248" spans="59:74" x14ac:dyDescent="0.25">
      <c r="BG2248" s="84">
        <v>2136</v>
      </c>
      <c r="BH2248" s="269" t="s">
        <v>15</v>
      </c>
      <c r="BI2248" s="268" t="s">
        <v>15</v>
      </c>
      <c r="BJ2248" s="257" t="s">
        <v>4</v>
      </c>
      <c r="BK2248" s="269" t="s">
        <v>14</v>
      </c>
      <c r="BL2248" s="269" t="s">
        <v>102</v>
      </c>
      <c r="BM2248" s="270" t="s">
        <v>8602</v>
      </c>
      <c r="BN2248" s="269" t="s">
        <v>8603</v>
      </c>
      <c r="BO2248" s="269" t="s">
        <v>8604</v>
      </c>
      <c r="BP2248" s="269" t="s">
        <v>1022</v>
      </c>
      <c r="BQ2248" s="269" t="s">
        <v>515</v>
      </c>
      <c r="BR2248" s="269" t="s">
        <v>1023</v>
      </c>
      <c r="BS2248" s="269" t="s">
        <v>1024</v>
      </c>
      <c r="BT2248" s="269" t="s">
        <v>1022</v>
      </c>
      <c r="BU2248" s="269" t="s">
        <v>1792</v>
      </c>
      <c r="BV2248" s="269" t="s">
        <v>1793</v>
      </c>
    </row>
    <row r="2249" spans="59:74" x14ac:dyDescent="0.25">
      <c r="BG2249" s="84">
        <v>2137</v>
      </c>
      <c r="BH2249" s="269" t="s">
        <v>15</v>
      </c>
      <c r="BI2249" s="268" t="s">
        <v>15</v>
      </c>
      <c r="BJ2249" s="257" t="s">
        <v>4</v>
      </c>
      <c r="BK2249" s="269" t="s">
        <v>14</v>
      </c>
      <c r="BL2249" s="269" t="s">
        <v>102</v>
      </c>
      <c r="BM2249" s="270" t="s">
        <v>8605</v>
      </c>
      <c r="BN2249" s="269" t="s">
        <v>8606</v>
      </c>
      <c r="BO2249" s="269" t="s">
        <v>8607</v>
      </c>
      <c r="BP2249" s="269" t="s">
        <v>1022</v>
      </c>
      <c r="BQ2249" s="269" t="s">
        <v>515</v>
      </c>
      <c r="BR2249" s="269" t="s">
        <v>1023</v>
      </c>
      <c r="BS2249" s="269" t="s">
        <v>1024</v>
      </c>
      <c r="BT2249" s="269" t="s">
        <v>1022</v>
      </c>
      <c r="BU2249" s="269" t="s">
        <v>1792</v>
      </c>
      <c r="BV2249" s="269" t="s">
        <v>1793</v>
      </c>
    </row>
    <row r="2250" spans="59:74" x14ac:dyDescent="0.25">
      <c r="BG2250" s="84">
        <v>2138</v>
      </c>
      <c r="BH2250" s="269" t="s">
        <v>15</v>
      </c>
      <c r="BI2250" s="268" t="s">
        <v>15</v>
      </c>
      <c r="BJ2250" s="257" t="s">
        <v>4</v>
      </c>
      <c r="BK2250" s="269" t="s">
        <v>14</v>
      </c>
      <c r="BL2250" s="269" t="s">
        <v>102</v>
      </c>
      <c r="BM2250" s="270" t="s">
        <v>8608</v>
      </c>
      <c r="BN2250" s="269" t="s">
        <v>8609</v>
      </c>
      <c r="BO2250" s="269" t="s">
        <v>8610</v>
      </c>
      <c r="BP2250" s="269" t="s">
        <v>1022</v>
      </c>
      <c r="BQ2250" s="269" t="s">
        <v>515</v>
      </c>
      <c r="BR2250" s="269" t="s">
        <v>1023</v>
      </c>
      <c r="BS2250" s="269" t="s">
        <v>1024</v>
      </c>
      <c r="BT2250" s="269" t="s">
        <v>1022</v>
      </c>
      <c r="BU2250" s="269" t="s">
        <v>1792</v>
      </c>
      <c r="BV2250" s="269" t="s">
        <v>1793</v>
      </c>
    </row>
    <row r="2251" spans="59:74" x14ac:dyDescent="0.25">
      <c r="BG2251" s="84">
        <v>2139</v>
      </c>
      <c r="BH2251" s="269" t="s">
        <v>15</v>
      </c>
      <c r="BI2251" s="268" t="s">
        <v>15</v>
      </c>
      <c r="BJ2251" s="257" t="s">
        <v>4</v>
      </c>
      <c r="BK2251" s="269" t="s">
        <v>14</v>
      </c>
      <c r="BL2251" s="269" t="s">
        <v>102</v>
      </c>
      <c r="BM2251" s="270" t="s">
        <v>8611</v>
      </c>
      <c r="BN2251" s="269" t="s">
        <v>8612</v>
      </c>
      <c r="BO2251" s="269" t="s">
        <v>8613</v>
      </c>
      <c r="BP2251" s="269" t="s">
        <v>1022</v>
      </c>
      <c r="BQ2251" s="269" t="s">
        <v>515</v>
      </c>
      <c r="BR2251" s="269" t="s">
        <v>1023</v>
      </c>
      <c r="BS2251" s="269" t="s">
        <v>1024</v>
      </c>
      <c r="BT2251" s="269" t="s">
        <v>1022</v>
      </c>
      <c r="BU2251" s="269" t="s">
        <v>1792</v>
      </c>
      <c r="BV2251" s="269" t="s">
        <v>1793</v>
      </c>
    </row>
    <row r="2252" spans="59:74" x14ac:dyDescent="0.25">
      <c r="BG2252" s="84">
        <v>2140</v>
      </c>
      <c r="BH2252" s="269" t="s">
        <v>15</v>
      </c>
      <c r="BI2252" s="268" t="s">
        <v>15</v>
      </c>
      <c r="BJ2252" s="257" t="s">
        <v>4</v>
      </c>
      <c r="BK2252" s="269" t="s">
        <v>14</v>
      </c>
      <c r="BL2252" s="269" t="s">
        <v>102</v>
      </c>
      <c r="BM2252" s="270" t="s">
        <v>8614</v>
      </c>
      <c r="BN2252" s="269" t="s">
        <v>8615</v>
      </c>
      <c r="BO2252" s="269" t="s">
        <v>8616</v>
      </c>
      <c r="BP2252" s="269" t="s">
        <v>1022</v>
      </c>
      <c r="BQ2252" s="269" t="s">
        <v>515</v>
      </c>
      <c r="BR2252" s="269" t="s">
        <v>1023</v>
      </c>
      <c r="BS2252" s="269" t="s">
        <v>1024</v>
      </c>
      <c r="BT2252" s="269" t="s">
        <v>1022</v>
      </c>
      <c r="BU2252" s="269" t="s">
        <v>1792</v>
      </c>
      <c r="BV2252" s="269" t="s">
        <v>1793</v>
      </c>
    </row>
    <row r="2253" spans="59:74" x14ac:dyDescent="0.25">
      <c r="BG2253" s="84">
        <v>2141</v>
      </c>
      <c r="BH2253" s="269" t="s">
        <v>15</v>
      </c>
      <c r="BI2253" s="268" t="s">
        <v>15</v>
      </c>
      <c r="BJ2253" s="257" t="s">
        <v>1</v>
      </c>
      <c r="BK2253" s="269" t="s">
        <v>26</v>
      </c>
      <c r="BL2253" s="269" t="s">
        <v>102</v>
      </c>
      <c r="BM2253" s="270" t="s">
        <v>8617</v>
      </c>
      <c r="BN2253" s="269" t="s">
        <v>8618</v>
      </c>
      <c r="BO2253" s="269" t="s">
        <v>8619</v>
      </c>
      <c r="BP2253" s="269" t="s">
        <v>1025</v>
      </c>
      <c r="BQ2253" s="269" t="s">
        <v>558</v>
      </c>
      <c r="BR2253" s="269" t="s">
        <v>1026</v>
      </c>
      <c r="BS2253" s="269" t="s">
        <v>1027</v>
      </c>
      <c r="BT2253" s="269" t="s">
        <v>1025</v>
      </c>
      <c r="BU2253" s="269" t="s">
        <v>1794</v>
      </c>
      <c r="BV2253" s="269" t="s">
        <v>1795</v>
      </c>
    </row>
    <row r="2254" spans="59:74" x14ac:dyDescent="0.25">
      <c r="BG2254" s="84">
        <v>2142</v>
      </c>
      <c r="BH2254" s="269" t="s">
        <v>15</v>
      </c>
      <c r="BI2254" s="268" t="s">
        <v>15</v>
      </c>
      <c r="BJ2254" s="257" t="s">
        <v>1</v>
      </c>
      <c r="BK2254" s="269" t="s">
        <v>26</v>
      </c>
      <c r="BL2254" s="269" t="s">
        <v>102</v>
      </c>
      <c r="BM2254" s="270" t="s">
        <v>8620</v>
      </c>
      <c r="BN2254" s="269" t="s">
        <v>8621</v>
      </c>
      <c r="BO2254" s="269" t="s">
        <v>8622</v>
      </c>
      <c r="BP2254" s="269" t="s">
        <v>1025</v>
      </c>
      <c r="BQ2254" s="269" t="s">
        <v>558</v>
      </c>
      <c r="BR2254" s="269" t="s">
        <v>1026</v>
      </c>
      <c r="BS2254" s="269" t="s">
        <v>1027</v>
      </c>
      <c r="BT2254" s="269" t="s">
        <v>1025</v>
      </c>
      <c r="BU2254" s="269" t="s">
        <v>1794</v>
      </c>
      <c r="BV2254" s="269" t="s">
        <v>1795</v>
      </c>
    </row>
    <row r="2255" spans="59:74" x14ac:dyDescent="0.25">
      <c r="BG2255" s="84">
        <v>2143</v>
      </c>
      <c r="BH2255" s="269" t="s">
        <v>15</v>
      </c>
      <c r="BI2255" s="268" t="s">
        <v>15</v>
      </c>
      <c r="BJ2255" s="257" t="s">
        <v>1</v>
      </c>
      <c r="BK2255" s="269" t="s">
        <v>26</v>
      </c>
      <c r="BL2255" s="269" t="s">
        <v>102</v>
      </c>
      <c r="BM2255" s="270" t="s">
        <v>8623</v>
      </c>
      <c r="BN2255" s="269" t="s">
        <v>8624</v>
      </c>
      <c r="BO2255" s="269" t="s">
        <v>8625</v>
      </c>
      <c r="BP2255" s="269" t="s">
        <v>1025</v>
      </c>
      <c r="BQ2255" s="269" t="s">
        <v>558</v>
      </c>
      <c r="BR2255" s="269" t="s">
        <v>1026</v>
      </c>
      <c r="BS2255" s="269" t="s">
        <v>1027</v>
      </c>
      <c r="BT2255" s="269" t="s">
        <v>1025</v>
      </c>
      <c r="BU2255" s="269" t="s">
        <v>1794</v>
      </c>
      <c r="BV2255" s="269" t="s">
        <v>1795</v>
      </c>
    </row>
    <row r="2256" spans="59:74" x14ac:dyDescent="0.25">
      <c r="BG2256" s="84">
        <v>2144</v>
      </c>
      <c r="BH2256" s="269" t="s">
        <v>15</v>
      </c>
      <c r="BI2256" s="268" t="s">
        <v>15</v>
      </c>
      <c r="BJ2256" s="257" t="s">
        <v>1</v>
      </c>
      <c r="BK2256" s="269" t="s">
        <v>26</v>
      </c>
      <c r="BL2256" s="269" t="s">
        <v>102</v>
      </c>
      <c r="BM2256" s="270" t="s">
        <v>8626</v>
      </c>
      <c r="BN2256" s="269" t="s">
        <v>8627</v>
      </c>
      <c r="BO2256" s="269" t="s">
        <v>8628</v>
      </c>
      <c r="BP2256" s="269" t="s">
        <v>1025</v>
      </c>
      <c r="BQ2256" s="269" t="s">
        <v>558</v>
      </c>
      <c r="BR2256" s="269" t="s">
        <v>1026</v>
      </c>
      <c r="BS2256" s="269" t="s">
        <v>1027</v>
      </c>
      <c r="BT2256" s="269" t="s">
        <v>1025</v>
      </c>
      <c r="BU2256" s="269" t="s">
        <v>1794</v>
      </c>
      <c r="BV2256" s="269" t="s">
        <v>1795</v>
      </c>
    </row>
    <row r="2257" spans="59:74" x14ac:dyDescent="0.25">
      <c r="BG2257" s="84">
        <v>2145</v>
      </c>
      <c r="BH2257" s="269" t="s">
        <v>15</v>
      </c>
      <c r="BI2257" s="268" t="s">
        <v>15</v>
      </c>
      <c r="BJ2257" s="257" t="s">
        <v>1</v>
      </c>
      <c r="BK2257" s="269" t="s">
        <v>26</v>
      </c>
      <c r="BL2257" s="269" t="s">
        <v>102</v>
      </c>
      <c r="BM2257" s="270" t="s">
        <v>8629</v>
      </c>
      <c r="BN2257" s="269" t="s">
        <v>8630</v>
      </c>
      <c r="BO2257" s="269" t="s">
        <v>8631</v>
      </c>
      <c r="BP2257" s="269" t="s">
        <v>1025</v>
      </c>
      <c r="BQ2257" s="269" t="s">
        <v>558</v>
      </c>
      <c r="BR2257" s="269" t="s">
        <v>1026</v>
      </c>
      <c r="BS2257" s="269" t="s">
        <v>1027</v>
      </c>
      <c r="BT2257" s="269" t="s">
        <v>1025</v>
      </c>
      <c r="BU2257" s="269" t="s">
        <v>1794</v>
      </c>
      <c r="BV2257" s="269" t="s">
        <v>1795</v>
      </c>
    </row>
    <row r="2258" spans="59:74" x14ac:dyDescent="0.25">
      <c r="BG2258" s="84">
        <v>2146</v>
      </c>
      <c r="BH2258" s="269" t="s">
        <v>15</v>
      </c>
      <c r="BI2258" s="268" t="s">
        <v>15</v>
      </c>
      <c r="BJ2258" s="257" t="s">
        <v>1</v>
      </c>
      <c r="BK2258" s="269" t="s">
        <v>26</v>
      </c>
      <c r="BL2258" s="269" t="s">
        <v>102</v>
      </c>
      <c r="BM2258" s="270" t="s">
        <v>8632</v>
      </c>
      <c r="BN2258" s="269" t="s">
        <v>8633</v>
      </c>
      <c r="BO2258" s="269" t="s">
        <v>8634</v>
      </c>
      <c r="BP2258" s="269" t="s">
        <v>1025</v>
      </c>
      <c r="BQ2258" s="269" t="s">
        <v>558</v>
      </c>
      <c r="BR2258" s="269" t="s">
        <v>1026</v>
      </c>
      <c r="BS2258" s="269" t="s">
        <v>1027</v>
      </c>
      <c r="BT2258" s="269" t="s">
        <v>1025</v>
      </c>
      <c r="BU2258" s="269" t="s">
        <v>1794</v>
      </c>
      <c r="BV2258" s="269" t="s">
        <v>1795</v>
      </c>
    </row>
    <row r="2259" spans="59:74" x14ac:dyDescent="0.25">
      <c r="BG2259" s="84">
        <v>2147</v>
      </c>
      <c r="BH2259" s="269" t="s">
        <v>15</v>
      </c>
      <c r="BI2259" s="268" t="s">
        <v>15</v>
      </c>
      <c r="BJ2259" s="257" t="s">
        <v>1</v>
      </c>
      <c r="BK2259" s="269" t="s">
        <v>26</v>
      </c>
      <c r="BL2259" s="269" t="s">
        <v>102</v>
      </c>
      <c r="BM2259" s="270" t="s">
        <v>8635</v>
      </c>
      <c r="BN2259" s="269" t="s">
        <v>8636</v>
      </c>
      <c r="BO2259" s="269" t="s">
        <v>8637</v>
      </c>
      <c r="BP2259" s="269" t="s">
        <v>1025</v>
      </c>
      <c r="BQ2259" s="269" t="s">
        <v>558</v>
      </c>
      <c r="BR2259" s="269" t="s">
        <v>1026</v>
      </c>
      <c r="BS2259" s="269" t="s">
        <v>1027</v>
      </c>
      <c r="BT2259" s="269" t="s">
        <v>1025</v>
      </c>
      <c r="BU2259" s="269" t="s">
        <v>1794</v>
      </c>
      <c r="BV2259" s="269" t="s">
        <v>1795</v>
      </c>
    </row>
    <row r="2260" spans="59:74" x14ac:dyDescent="0.25">
      <c r="BG2260" s="84">
        <v>2148</v>
      </c>
      <c r="BH2260" s="269" t="s">
        <v>15</v>
      </c>
      <c r="BI2260" s="268" t="s">
        <v>15</v>
      </c>
      <c r="BJ2260" s="257" t="s">
        <v>1</v>
      </c>
      <c r="BK2260" s="269" t="s">
        <v>26</v>
      </c>
      <c r="BL2260" s="269" t="s">
        <v>102</v>
      </c>
      <c r="BM2260" s="270" t="s">
        <v>8638</v>
      </c>
      <c r="BN2260" s="269" t="s">
        <v>8639</v>
      </c>
      <c r="BO2260" s="269" t="s">
        <v>8640</v>
      </c>
      <c r="BP2260" s="269" t="s">
        <v>1025</v>
      </c>
      <c r="BQ2260" s="269" t="s">
        <v>558</v>
      </c>
      <c r="BR2260" s="269" t="s">
        <v>1026</v>
      </c>
      <c r="BS2260" s="269" t="s">
        <v>1027</v>
      </c>
      <c r="BT2260" s="269" t="s">
        <v>1025</v>
      </c>
      <c r="BU2260" s="269" t="s">
        <v>1794</v>
      </c>
      <c r="BV2260" s="269" t="s">
        <v>1795</v>
      </c>
    </row>
    <row r="2261" spans="59:74" x14ac:dyDescent="0.25">
      <c r="BG2261" s="84">
        <v>2149</v>
      </c>
      <c r="BH2261" s="269" t="s">
        <v>15</v>
      </c>
      <c r="BI2261" s="268" t="s">
        <v>15</v>
      </c>
      <c r="BJ2261" s="257" t="s">
        <v>1</v>
      </c>
      <c r="BK2261" s="269" t="s">
        <v>26</v>
      </c>
      <c r="BL2261" s="269" t="s">
        <v>102</v>
      </c>
      <c r="BM2261" s="270" t="s">
        <v>8641</v>
      </c>
      <c r="BN2261" s="269" t="s">
        <v>8642</v>
      </c>
      <c r="BO2261" s="269" t="s">
        <v>8643</v>
      </c>
      <c r="BP2261" s="269" t="s">
        <v>1025</v>
      </c>
      <c r="BQ2261" s="269" t="s">
        <v>558</v>
      </c>
      <c r="BR2261" s="269" t="s">
        <v>1026</v>
      </c>
      <c r="BS2261" s="269" t="s">
        <v>1027</v>
      </c>
      <c r="BT2261" s="269" t="s">
        <v>1025</v>
      </c>
      <c r="BU2261" s="269" t="s">
        <v>1794</v>
      </c>
      <c r="BV2261" s="269" t="s">
        <v>1795</v>
      </c>
    </row>
    <row r="2262" spans="59:74" x14ac:dyDescent="0.25">
      <c r="BG2262" s="84">
        <v>2150</v>
      </c>
      <c r="BH2262" s="269" t="s">
        <v>15</v>
      </c>
      <c r="BI2262" s="268" t="s">
        <v>15</v>
      </c>
      <c r="BJ2262" s="257" t="s">
        <v>1</v>
      </c>
      <c r="BK2262" s="269" t="s">
        <v>26</v>
      </c>
      <c r="BL2262" s="269" t="s">
        <v>102</v>
      </c>
      <c r="BM2262" s="270" t="s">
        <v>8644</v>
      </c>
      <c r="BN2262" s="269" t="s">
        <v>8645</v>
      </c>
      <c r="BO2262" s="269" t="s">
        <v>8646</v>
      </c>
      <c r="BP2262" s="269" t="s">
        <v>1025</v>
      </c>
      <c r="BQ2262" s="269" t="s">
        <v>558</v>
      </c>
      <c r="BR2262" s="269" t="s">
        <v>1026</v>
      </c>
      <c r="BS2262" s="269" t="s">
        <v>1027</v>
      </c>
      <c r="BT2262" s="269" t="s">
        <v>1025</v>
      </c>
      <c r="BU2262" s="269" t="s">
        <v>1794</v>
      </c>
      <c r="BV2262" s="269" t="s">
        <v>1795</v>
      </c>
    </row>
    <row r="2263" spans="59:74" x14ac:dyDescent="0.25">
      <c r="BG2263" s="84">
        <v>2151</v>
      </c>
      <c r="BH2263" s="269" t="s">
        <v>15</v>
      </c>
      <c r="BI2263" s="268" t="s">
        <v>15</v>
      </c>
      <c r="BJ2263" s="257" t="s">
        <v>4</v>
      </c>
      <c r="BK2263" s="269" t="s">
        <v>26</v>
      </c>
      <c r="BL2263" s="269" t="s">
        <v>102</v>
      </c>
      <c r="BM2263" s="270" t="s">
        <v>8647</v>
      </c>
      <c r="BN2263" s="269" t="s">
        <v>8648</v>
      </c>
      <c r="BO2263" s="269" t="s">
        <v>8649</v>
      </c>
      <c r="BP2263" s="269" t="s">
        <v>1025</v>
      </c>
      <c r="BQ2263" s="269" t="s">
        <v>558</v>
      </c>
      <c r="BR2263" s="269" t="s">
        <v>1026</v>
      </c>
      <c r="BS2263" s="269" t="s">
        <v>1027</v>
      </c>
      <c r="BT2263" s="269" t="s">
        <v>1025</v>
      </c>
      <c r="BU2263" s="269" t="s">
        <v>1794</v>
      </c>
      <c r="BV2263" s="269" t="s">
        <v>1795</v>
      </c>
    </row>
    <row r="2264" spans="59:74" x14ac:dyDescent="0.25">
      <c r="BG2264" s="84">
        <v>2152</v>
      </c>
      <c r="BH2264" s="269" t="s">
        <v>15</v>
      </c>
      <c r="BI2264" s="268" t="s">
        <v>15</v>
      </c>
      <c r="BJ2264" s="257" t="s">
        <v>4</v>
      </c>
      <c r="BK2264" s="269" t="s">
        <v>26</v>
      </c>
      <c r="BL2264" s="269" t="s">
        <v>102</v>
      </c>
      <c r="BM2264" s="270" t="s">
        <v>8650</v>
      </c>
      <c r="BN2264" s="269" t="s">
        <v>8651</v>
      </c>
      <c r="BO2264" s="269" t="s">
        <v>8652</v>
      </c>
      <c r="BP2264" s="269" t="s">
        <v>1025</v>
      </c>
      <c r="BQ2264" s="269" t="s">
        <v>558</v>
      </c>
      <c r="BR2264" s="269" t="s">
        <v>1026</v>
      </c>
      <c r="BS2264" s="269" t="s">
        <v>1027</v>
      </c>
      <c r="BT2264" s="269" t="s">
        <v>1025</v>
      </c>
      <c r="BU2264" s="269" t="s">
        <v>1794</v>
      </c>
      <c r="BV2264" s="269" t="s">
        <v>1795</v>
      </c>
    </row>
    <row r="2265" spans="59:74" x14ac:dyDescent="0.25">
      <c r="BG2265" s="84">
        <v>2153</v>
      </c>
      <c r="BH2265" s="269" t="s">
        <v>15</v>
      </c>
      <c r="BI2265" s="268" t="s">
        <v>15</v>
      </c>
      <c r="BJ2265" s="257" t="s">
        <v>4</v>
      </c>
      <c r="BK2265" s="269" t="s">
        <v>26</v>
      </c>
      <c r="BL2265" s="269" t="s">
        <v>102</v>
      </c>
      <c r="BM2265" s="270" t="s">
        <v>8653</v>
      </c>
      <c r="BN2265" s="269" t="s">
        <v>8654</v>
      </c>
      <c r="BO2265" s="269" t="s">
        <v>8655</v>
      </c>
      <c r="BP2265" s="269" t="s">
        <v>1025</v>
      </c>
      <c r="BQ2265" s="269" t="s">
        <v>558</v>
      </c>
      <c r="BR2265" s="269" t="s">
        <v>1026</v>
      </c>
      <c r="BS2265" s="269" t="s">
        <v>1027</v>
      </c>
      <c r="BT2265" s="269" t="s">
        <v>1025</v>
      </c>
      <c r="BU2265" s="269" t="s">
        <v>1794</v>
      </c>
      <c r="BV2265" s="269" t="s">
        <v>1795</v>
      </c>
    </row>
    <row r="2266" spans="59:74" x14ac:dyDescent="0.25">
      <c r="BG2266" s="84">
        <v>2154</v>
      </c>
      <c r="BH2266" s="269" t="s">
        <v>15</v>
      </c>
      <c r="BI2266" s="268" t="s">
        <v>15</v>
      </c>
      <c r="BJ2266" s="257" t="s">
        <v>4</v>
      </c>
      <c r="BK2266" s="269" t="s">
        <v>26</v>
      </c>
      <c r="BL2266" s="269" t="s">
        <v>102</v>
      </c>
      <c r="BM2266" s="270" t="s">
        <v>8656</v>
      </c>
      <c r="BN2266" s="269" t="s">
        <v>8657</v>
      </c>
      <c r="BO2266" s="269" t="s">
        <v>8658</v>
      </c>
      <c r="BP2266" s="269" t="s">
        <v>1025</v>
      </c>
      <c r="BQ2266" s="269" t="s">
        <v>558</v>
      </c>
      <c r="BR2266" s="269" t="s">
        <v>1026</v>
      </c>
      <c r="BS2266" s="269" t="s">
        <v>1027</v>
      </c>
      <c r="BT2266" s="269" t="s">
        <v>1025</v>
      </c>
      <c r="BU2266" s="269" t="s">
        <v>1794</v>
      </c>
      <c r="BV2266" s="269" t="s">
        <v>1795</v>
      </c>
    </row>
    <row r="2267" spans="59:74" x14ac:dyDescent="0.25">
      <c r="BG2267" s="84">
        <v>2155</v>
      </c>
      <c r="BH2267" s="269" t="s">
        <v>15</v>
      </c>
      <c r="BI2267" s="268" t="s">
        <v>15</v>
      </c>
      <c r="BJ2267" s="257" t="s">
        <v>4</v>
      </c>
      <c r="BK2267" s="269" t="s">
        <v>26</v>
      </c>
      <c r="BL2267" s="269" t="s">
        <v>102</v>
      </c>
      <c r="BM2267" s="270" t="s">
        <v>8659</v>
      </c>
      <c r="BN2267" s="269" t="s">
        <v>8660</v>
      </c>
      <c r="BO2267" s="269" t="s">
        <v>8661</v>
      </c>
      <c r="BP2267" s="269" t="s">
        <v>1025</v>
      </c>
      <c r="BQ2267" s="269" t="s">
        <v>558</v>
      </c>
      <c r="BR2267" s="269" t="s">
        <v>1026</v>
      </c>
      <c r="BS2267" s="269" t="s">
        <v>1027</v>
      </c>
      <c r="BT2267" s="269" t="s">
        <v>1025</v>
      </c>
      <c r="BU2267" s="269" t="s">
        <v>1794</v>
      </c>
      <c r="BV2267" s="269" t="s">
        <v>1795</v>
      </c>
    </row>
    <row r="2268" spans="59:74" x14ac:dyDescent="0.25">
      <c r="BG2268" s="84">
        <v>2156</v>
      </c>
      <c r="BH2268" s="269" t="s">
        <v>15</v>
      </c>
      <c r="BI2268" s="268" t="s">
        <v>15</v>
      </c>
      <c r="BJ2268" s="257" t="s">
        <v>4</v>
      </c>
      <c r="BK2268" s="269" t="s">
        <v>26</v>
      </c>
      <c r="BL2268" s="269" t="s">
        <v>102</v>
      </c>
      <c r="BM2268" s="270" t="s">
        <v>8662</v>
      </c>
      <c r="BN2268" s="269" t="s">
        <v>8663</v>
      </c>
      <c r="BO2268" s="269" t="s">
        <v>8664</v>
      </c>
      <c r="BP2268" s="269" t="s">
        <v>1025</v>
      </c>
      <c r="BQ2268" s="269" t="s">
        <v>558</v>
      </c>
      <c r="BR2268" s="269" t="s">
        <v>1026</v>
      </c>
      <c r="BS2268" s="269" t="s">
        <v>1027</v>
      </c>
      <c r="BT2268" s="269" t="s">
        <v>1025</v>
      </c>
      <c r="BU2268" s="269" t="s">
        <v>1794</v>
      </c>
      <c r="BV2268" s="269" t="s">
        <v>1795</v>
      </c>
    </row>
    <row r="2269" spans="59:74" x14ac:dyDescent="0.25">
      <c r="BG2269" s="84">
        <v>2157</v>
      </c>
      <c r="BH2269" s="269" t="s">
        <v>15</v>
      </c>
      <c r="BI2269" s="268" t="s">
        <v>15</v>
      </c>
      <c r="BJ2269" s="257" t="s">
        <v>4</v>
      </c>
      <c r="BK2269" s="269" t="s">
        <v>26</v>
      </c>
      <c r="BL2269" s="269" t="s">
        <v>102</v>
      </c>
      <c r="BM2269" s="270" t="s">
        <v>8665</v>
      </c>
      <c r="BN2269" s="269" t="s">
        <v>8666</v>
      </c>
      <c r="BO2269" s="269" t="s">
        <v>8667</v>
      </c>
      <c r="BP2269" s="269" t="s">
        <v>1025</v>
      </c>
      <c r="BQ2269" s="269" t="s">
        <v>558</v>
      </c>
      <c r="BR2269" s="269" t="s">
        <v>1026</v>
      </c>
      <c r="BS2269" s="269" t="s">
        <v>1027</v>
      </c>
      <c r="BT2269" s="269" t="s">
        <v>1025</v>
      </c>
      <c r="BU2269" s="269" t="s">
        <v>1794</v>
      </c>
      <c r="BV2269" s="269" t="s">
        <v>1795</v>
      </c>
    </row>
    <row r="2270" spans="59:74" x14ac:dyDescent="0.25">
      <c r="BG2270" s="84">
        <v>2158</v>
      </c>
      <c r="BH2270" s="269" t="s">
        <v>15</v>
      </c>
      <c r="BI2270" s="268" t="s">
        <v>15</v>
      </c>
      <c r="BJ2270" s="257" t="s">
        <v>4</v>
      </c>
      <c r="BK2270" s="269" t="s">
        <v>26</v>
      </c>
      <c r="BL2270" s="269" t="s">
        <v>102</v>
      </c>
      <c r="BM2270" s="270" t="s">
        <v>8668</v>
      </c>
      <c r="BN2270" s="269" t="s">
        <v>8669</v>
      </c>
      <c r="BO2270" s="269" t="s">
        <v>8670</v>
      </c>
      <c r="BP2270" s="269" t="s">
        <v>1025</v>
      </c>
      <c r="BQ2270" s="269" t="s">
        <v>558</v>
      </c>
      <c r="BR2270" s="269" t="s">
        <v>1026</v>
      </c>
      <c r="BS2270" s="269" t="s">
        <v>1027</v>
      </c>
      <c r="BT2270" s="269" t="s">
        <v>1025</v>
      </c>
      <c r="BU2270" s="269" t="s">
        <v>1794</v>
      </c>
      <c r="BV2270" s="269" t="s">
        <v>1795</v>
      </c>
    </row>
    <row r="2271" spans="59:74" x14ac:dyDescent="0.25">
      <c r="BG2271" s="84">
        <v>2159</v>
      </c>
      <c r="BH2271" s="269" t="s">
        <v>15</v>
      </c>
      <c r="BI2271" s="268" t="s">
        <v>15</v>
      </c>
      <c r="BJ2271" s="257" t="s">
        <v>4</v>
      </c>
      <c r="BK2271" s="269" t="s">
        <v>26</v>
      </c>
      <c r="BL2271" s="269" t="s">
        <v>102</v>
      </c>
      <c r="BM2271" s="270" t="s">
        <v>8671</v>
      </c>
      <c r="BN2271" s="269" t="s">
        <v>8672</v>
      </c>
      <c r="BO2271" s="269" t="s">
        <v>8673</v>
      </c>
      <c r="BP2271" s="269" t="s">
        <v>1025</v>
      </c>
      <c r="BQ2271" s="269" t="s">
        <v>558</v>
      </c>
      <c r="BR2271" s="269" t="s">
        <v>1026</v>
      </c>
      <c r="BS2271" s="269" t="s">
        <v>1027</v>
      </c>
      <c r="BT2271" s="269" t="s">
        <v>1025</v>
      </c>
      <c r="BU2271" s="269" t="s">
        <v>1794</v>
      </c>
      <c r="BV2271" s="269" t="s">
        <v>1795</v>
      </c>
    </row>
    <row r="2272" spans="59:74" x14ac:dyDescent="0.25">
      <c r="BG2272" s="84">
        <v>2160</v>
      </c>
      <c r="BH2272" s="269" t="s">
        <v>15</v>
      </c>
      <c r="BI2272" s="268" t="s">
        <v>15</v>
      </c>
      <c r="BJ2272" s="257" t="s">
        <v>4</v>
      </c>
      <c r="BK2272" s="269" t="s">
        <v>26</v>
      </c>
      <c r="BL2272" s="269" t="s">
        <v>102</v>
      </c>
      <c r="BM2272" s="270" t="s">
        <v>8674</v>
      </c>
      <c r="BN2272" s="269" t="s">
        <v>8675</v>
      </c>
      <c r="BO2272" s="269" t="s">
        <v>8676</v>
      </c>
      <c r="BP2272" s="269" t="s">
        <v>1025</v>
      </c>
      <c r="BQ2272" s="269" t="s">
        <v>558</v>
      </c>
      <c r="BR2272" s="269" t="s">
        <v>1026</v>
      </c>
      <c r="BS2272" s="269" t="s">
        <v>1027</v>
      </c>
      <c r="BT2272" s="269" t="s">
        <v>1025</v>
      </c>
      <c r="BU2272" s="269" t="s">
        <v>1794</v>
      </c>
      <c r="BV2272" s="269" t="s">
        <v>1795</v>
      </c>
    </row>
    <row r="2273" spans="59:74" x14ac:dyDescent="0.25">
      <c r="BG2273" s="84">
        <v>2161</v>
      </c>
      <c r="BH2273" s="269" t="s">
        <v>15</v>
      </c>
      <c r="BI2273" s="268" t="s">
        <v>15</v>
      </c>
      <c r="BJ2273" s="257" t="s">
        <v>1</v>
      </c>
      <c r="BK2273" s="269" t="s">
        <v>129</v>
      </c>
      <c r="BL2273" s="269" t="s">
        <v>102</v>
      </c>
      <c r="BM2273" s="270" t="s">
        <v>8677</v>
      </c>
      <c r="BN2273" s="269" t="s">
        <v>8678</v>
      </c>
      <c r="BO2273" s="269" t="s">
        <v>8679</v>
      </c>
      <c r="BP2273" s="269" t="s">
        <v>1028</v>
      </c>
      <c r="BQ2273" s="269" t="s">
        <v>601</v>
      </c>
      <c r="BR2273" s="269" t="s">
        <v>1029</v>
      </c>
      <c r="BS2273" s="269" t="s">
        <v>1030</v>
      </c>
      <c r="BT2273" s="269" t="s">
        <v>1028</v>
      </c>
      <c r="BU2273" s="269" t="s">
        <v>1796</v>
      </c>
      <c r="BV2273" s="269" t="s">
        <v>1797</v>
      </c>
    </row>
    <row r="2274" spans="59:74" x14ac:dyDescent="0.25">
      <c r="BG2274" s="84">
        <v>2162</v>
      </c>
      <c r="BH2274" s="269" t="s">
        <v>15</v>
      </c>
      <c r="BI2274" s="268" t="s">
        <v>15</v>
      </c>
      <c r="BJ2274" s="257" t="s">
        <v>1</v>
      </c>
      <c r="BK2274" s="269" t="s">
        <v>129</v>
      </c>
      <c r="BL2274" s="269" t="s">
        <v>102</v>
      </c>
      <c r="BM2274" s="270" t="s">
        <v>8680</v>
      </c>
      <c r="BN2274" s="269" t="s">
        <v>8681</v>
      </c>
      <c r="BO2274" s="269" t="s">
        <v>8682</v>
      </c>
      <c r="BP2274" s="269" t="s">
        <v>1028</v>
      </c>
      <c r="BQ2274" s="269" t="s">
        <v>601</v>
      </c>
      <c r="BR2274" s="269" t="s">
        <v>1029</v>
      </c>
      <c r="BS2274" s="269" t="s">
        <v>1030</v>
      </c>
      <c r="BT2274" s="269" t="s">
        <v>1028</v>
      </c>
      <c r="BU2274" s="269" t="s">
        <v>1796</v>
      </c>
      <c r="BV2274" s="269" t="s">
        <v>1797</v>
      </c>
    </row>
    <row r="2275" spans="59:74" x14ac:dyDescent="0.25">
      <c r="BG2275" s="84">
        <v>2163</v>
      </c>
      <c r="BH2275" s="269" t="s">
        <v>15</v>
      </c>
      <c r="BI2275" s="268" t="s">
        <v>15</v>
      </c>
      <c r="BJ2275" s="257" t="s">
        <v>1</v>
      </c>
      <c r="BK2275" s="269" t="s">
        <v>129</v>
      </c>
      <c r="BL2275" s="269" t="s">
        <v>102</v>
      </c>
      <c r="BM2275" s="270" t="s">
        <v>8683</v>
      </c>
      <c r="BN2275" s="269" t="s">
        <v>8684</v>
      </c>
      <c r="BO2275" s="269" t="s">
        <v>8685</v>
      </c>
      <c r="BP2275" s="269" t="s">
        <v>1028</v>
      </c>
      <c r="BQ2275" s="269" t="s">
        <v>601</v>
      </c>
      <c r="BR2275" s="269" t="s">
        <v>1029</v>
      </c>
      <c r="BS2275" s="269" t="s">
        <v>1030</v>
      </c>
      <c r="BT2275" s="269" t="s">
        <v>1028</v>
      </c>
      <c r="BU2275" s="269" t="s">
        <v>1796</v>
      </c>
      <c r="BV2275" s="269" t="s">
        <v>1797</v>
      </c>
    </row>
    <row r="2276" spans="59:74" x14ac:dyDescent="0.25">
      <c r="BG2276" s="84">
        <v>2164</v>
      </c>
      <c r="BH2276" s="269" t="s">
        <v>15</v>
      </c>
      <c r="BI2276" s="268" t="s">
        <v>15</v>
      </c>
      <c r="BJ2276" s="257" t="s">
        <v>1</v>
      </c>
      <c r="BK2276" s="269" t="s">
        <v>129</v>
      </c>
      <c r="BL2276" s="269" t="s">
        <v>102</v>
      </c>
      <c r="BM2276" s="270" t="s">
        <v>8686</v>
      </c>
      <c r="BN2276" s="269" t="s">
        <v>8687</v>
      </c>
      <c r="BO2276" s="269" t="s">
        <v>8688</v>
      </c>
      <c r="BP2276" s="269" t="s">
        <v>1028</v>
      </c>
      <c r="BQ2276" s="269" t="s">
        <v>601</v>
      </c>
      <c r="BR2276" s="269" t="s">
        <v>1029</v>
      </c>
      <c r="BS2276" s="269" t="s">
        <v>1030</v>
      </c>
      <c r="BT2276" s="269" t="s">
        <v>1028</v>
      </c>
      <c r="BU2276" s="269" t="s">
        <v>1796</v>
      </c>
      <c r="BV2276" s="269" t="s">
        <v>1797</v>
      </c>
    </row>
    <row r="2277" spans="59:74" x14ac:dyDescent="0.25">
      <c r="BG2277" s="84">
        <v>2165</v>
      </c>
      <c r="BH2277" s="269" t="s">
        <v>15</v>
      </c>
      <c r="BI2277" s="268" t="s">
        <v>15</v>
      </c>
      <c r="BJ2277" s="257" t="s">
        <v>1</v>
      </c>
      <c r="BK2277" s="269" t="s">
        <v>129</v>
      </c>
      <c r="BL2277" s="269" t="s">
        <v>102</v>
      </c>
      <c r="BM2277" s="270" t="s">
        <v>8689</v>
      </c>
      <c r="BN2277" s="269" t="s">
        <v>8690</v>
      </c>
      <c r="BO2277" s="269" t="s">
        <v>8691</v>
      </c>
      <c r="BP2277" s="269" t="s">
        <v>1028</v>
      </c>
      <c r="BQ2277" s="269" t="s">
        <v>601</v>
      </c>
      <c r="BR2277" s="269" t="s">
        <v>1029</v>
      </c>
      <c r="BS2277" s="269" t="s">
        <v>1030</v>
      </c>
      <c r="BT2277" s="269" t="s">
        <v>1028</v>
      </c>
      <c r="BU2277" s="269" t="s">
        <v>1796</v>
      </c>
      <c r="BV2277" s="269" t="s">
        <v>1797</v>
      </c>
    </row>
    <row r="2278" spans="59:74" x14ac:dyDescent="0.25">
      <c r="BG2278" s="84">
        <v>2166</v>
      </c>
      <c r="BH2278" s="269" t="s">
        <v>15</v>
      </c>
      <c r="BI2278" s="268" t="s">
        <v>15</v>
      </c>
      <c r="BJ2278" s="257" t="s">
        <v>1</v>
      </c>
      <c r="BK2278" s="269" t="s">
        <v>129</v>
      </c>
      <c r="BL2278" s="269" t="s">
        <v>102</v>
      </c>
      <c r="BM2278" s="270" t="s">
        <v>8692</v>
      </c>
      <c r="BN2278" s="269" t="s">
        <v>8693</v>
      </c>
      <c r="BO2278" s="269" t="s">
        <v>8694</v>
      </c>
      <c r="BP2278" s="269" t="s">
        <v>1028</v>
      </c>
      <c r="BQ2278" s="269" t="s">
        <v>601</v>
      </c>
      <c r="BR2278" s="269" t="s">
        <v>1029</v>
      </c>
      <c r="BS2278" s="269" t="s">
        <v>1030</v>
      </c>
      <c r="BT2278" s="269" t="s">
        <v>1028</v>
      </c>
      <c r="BU2278" s="269" t="s">
        <v>1796</v>
      </c>
      <c r="BV2278" s="269" t="s">
        <v>1797</v>
      </c>
    </row>
    <row r="2279" spans="59:74" x14ac:dyDescent="0.25">
      <c r="BG2279" s="84">
        <v>2167</v>
      </c>
      <c r="BH2279" s="269" t="s">
        <v>15</v>
      </c>
      <c r="BI2279" s="268" t="s">
        <v>15</v>
      </c>
      <c r="BJ2279" s="257" t="s">
        <v>1</v>
      </c>
      <c r="BK2279" s="269" t="s">
        <v>129</v>
      </c>
      <c r="BL2279" s="269" t="s">
        <v>102</v>
      </c>
      <c r="BM2279" s="270" t="s">
        <v>8695</v>
      </c>
      <c r="BN2279" s="269" t="s">
        <v>8696</v>
      </c>
      <c r="BO2279" s="269" t="s">
        <v>8697</v>
      </c>
      <c r="BP2279" s="269" t="s">
        <v>1028</v>
      </c>
      <c r="BQ2279" s="269" t="s">
        <v>601</v>
      </c>
      <c r="BR2279" s="269" t="s">
        <v>1029</v>
      </c>
      <c r="BS2279" s="269" t="s">
        <v>1030</v>
      </c>
      <c r="BT2279" s="269" t="s">
        <v>1028</v>
      </c>
      <c r="BU2279" s="269" t="s">
        <v>1796</v>
      </c>
      <c r="BV2279" s="269" t="s">
        <v>1797</v>
      </c>
    </row>
    <row r="2280" spans="59:74" x14ac:dyDescent="0.25">
      <c r="BG2280" s="84">
        <v>2168</v>
      </c>
      <c r="BH2280" s="269" t="s">
        <v>15</v>
      </c>
      <c r="BI2280" s="268" t="s">
        <v>15</v>
      </c>
      <c r="BJ2280" s="257" t="s">
        <v>1</v>
      </c>
      <c r="BK2280" s="269" t="s">
        <v>129</v>
      </c>
      <c r="BL2280" s="269" t="s">
        <v>102</v>
      </c>
      <c r="BM2280" s="270" t="s">
        <v>8698</v>
      </c>
      <c r="BN2280" s="269" t="s">
        <v>8699</v>
      </c>
      <c r="BO2280" s="269" t="s">
        <v>8700</v>
      </c>
      <c r="BP2280" s="269" t="s">
        <v>1028</v>
      </c>
      <c r="BQ2280" s="269" t="s">
        <v>601</v>
      </c>
      <c r="BR2280" s="269" t="s">
        <v>1029</v>
      </c>
      <c r="BS2280" s="269" t="s">
        <v>1030</v>
      </c>
      <c r="BT2280" s="269" t="s">
        <v>1028</v>
      </c>
      <c r="BU2280" s="269" t="s">
        <v>1796</v>
      </c>
      <c r="BV2280" s="269" t="s">
        <v>1797</v>
      </c>
    </row>
    <row r="2281" spans="59:74" x14ac:dyDescent="0.25">
      <c r="BG2281" s="84">
        <v>2169</v>
      </c>
      <c r="BH2281" s="269" t="s">
        <v>15</v>
      </c>
      <c r="BI2281" s="268" t="s">
        <v>15</v>
      </c>
      <c r="BJ2281" s="257" t="s">
        <v>1</v>
      </c>
      <c r="BK2281" s="269" t="s">
        <v>129</v>
      </c>
      <c r="BL2281" s="269" t="s">
        <v>102</v>
      </c>
      <c r="BM2281" s="270" t="s">
        <v>8701</v>
      </c>
      <c r="BN2281" s="269" t="s">
        <v>8702</v>
      </c>
      <c r="BO2281" s="269" t="s">
        <v>8703</v>
      </c>
      <c r="BP2281" s="269" t="s">
        <v>1028</v>
      </c>
      <c r="BQ2281" s="269" t="s">
        <v>601</v>
      </c>
      <c r="BR2281" s="269" t="s">
        <v>1029</v>
      </c>
      <c r="BS2281" s="269" t="s">
        <v>1030</v>
      </c>
      <c r="BT2281" s="269" t="s">
        <v>1028</v>
      </c>
      <c r="BU2281" s="269" t="s">
        <v>1796</v>
      </c>
      <c r="BV2281" s="269" t="s">
        <v>1797</v>
      </c>
    </row>
    <row r="2282" spans="59:74" x14ac:dyDescent="0.25">
      <c r="BG2282" s="84">
        <v>2170</v>
      </c>
      <c r="BH2282" s="269" t="s">
        <v>15</v>
      </c>
      <c r="BI2282" s="268" t="s">
        <v>15</v>
      </c>
      <c r="BJ2282" s="257" t="s">
        <v>1</v>
      </c>
      <c r="BK2282" s="269" t="s">
        <v>129</v>
      </c>
      <c r="BL2282" s="269" t="s">
        <v>102</v>
      </c>
      <c r="BM2282" s="270" t="s">
        <v>8704</v>
      </c>
      <c r="BN2282" s="269" t="s">
        <v>8705</v>
      </c>
      <c r="BO2282" s="269" t="s">
        <v>8706</v>
      </c>
      <c r="BP2282" s="269" t="s">
        <v>1028</v>
      </c>
      <c r="BQ2282" s="269" t="s">
        <v>601</v>
      </c>
      <c r="BR2282" s="269" t="s">
        <v>1029</v>
      </c>
      <c r="BS2282" s="269" t="s">
        <v>1030</v>
      </c>
      <c r="BT2282" s="269" t="s">
        <v>1028</v>
      </c>
      <c r="BU2282" s="269" t="s">
        <v>1796</v>
      </c>
      <c r="BV2282" s="269" t="s">
        <v>1797</v>
      </c>
    </row>
    <row r="2283" spans="59:74" x14ac:dyDescent="0.25">
      <c r="BG2283" s="84">
        <v>2171</v>
      </c>
      <c r="BH2283" s="269" t="s">
        <v>15</v>
      </c>
      <c r="BI2283" s="268" t="s">
        <v>15</v>
      </c>
      <c r="BJ2283" s="257" t="s">
        <v>4</v>
      </c>
      <c r="BK2283" s="269" t="s">
        <v>129</v>
      </c>
      <c r="BL2283" s="269" t="s">
        <v>102</v>
      </c>
      <c r="BM2283" s="270" t="s">
        <v>8707</v>
      </c>
      <c r="BN2283" s="269" t="s">
        <v>8708</v>
      </c>
      <c r="BO2283" s="269" t="s">
        <v>8709</v>
      </c>
      <c r="BP2283" s="269" t="s">
        <v>1028</v>
      </c>
      <c r="BQ2283" s="269" t="s">
        <v>601</v>
      </c>
      <c r="BR2283" s="269" t="s">
        <v>1029</v>
      </c>
      <c r="BS2283" s="269" t="s">
        <v>1030</v>
      </c>
      <c r="BT2283" s="269" t="s">
        <v>1028</v>
      </c>
      <c r="BU2283" s="269" t="s">
        <v>1796</v>
      </c>
      <c r="BV2283" s="269" t="s">
        <v>1797</v>
      </c>
    </row>
    <row r="2284" spans="59:74" x14ac:dyDescent="0.25">
      <c r="BG2284" s="84">
        <v>2172</v>
      </c>
      <c r="BH2284" s="269" t="s">
        <v>15</v>
      </c>
      <c r="BI2284" s="268" t="s">
        <v>15</v>
      </c>
      <c r="BJ2284" s="257" t="s">
        <v>4</v>
      </c>
      <c r="BK2284" s="269" t="s">
        <v>129</v>
      </c>
      <c r="BL2284" s="269" t="s">
        <v>102</v>
      </c>
      <c r="BM2284" s="270" t="s">
        <v>8710</v>
      </c>
      <c r="BN2284" s="269" t="s">
        <v>8711</v>
      </c>
      <c r="BO2284" s="269" t="s">
        <v>8712</v>
      </c>
      <c r="BP2284" s="269" t="s">
        <v>1028</v>
      </c>
      <c r="BQ2284" s="269" t="s">
        <v>601</v>
      </c>
      <c r="BR2284" s="269" t="s">
        <v>1029</v>
      </c>
      <c r="BS2284" s="269" t="s">
        <v>1030</v>
      </c>
      <c r="BT2284" s="269" t="s">
        <v>1028</v>
      </c>
      <c r="BU2284" s="269" t="s">
        <v>1796</v>
      </c>
      <c r="BV2284" s="269" t="s">
        <v>1797</v>
      </c>
    </row>
    <row r="2285" spans="59:74" x14ac:dyDescent="0.25">
      <c r="BG2285" s="84">
        <v>2173</v>
      </c>
      <c r="BH2285" s="269" t="s">
        <v>15</v>
      </c>
      <c r="BI2285" s="268" t="s">
        <v>15</v>
      </c>
      <c r="BJ2285" s="257" t="s">
        <v>4</v>
      </c>
      <c r="BK2285" s="269" t="s">
        <v>129</v>
      </c>
      <c r="BL2285" s="269" t="s">
        <v>102</v>
      </c>
      <c r="BM2285" s="270" t="s">
        <v>8713</v>
      </c>
      <c r="BN2285" s="269" t="s">
        <v>8714</v>
      </c>
      <c r="BO2285" s="269" t="s">
        <v>8715</v>
      </c>
      <c r="BP2285" s="269" t="s">
        <v>1028</v>
      </c>
      <c r="BQ2285" s="269" t="s">
        <v>601</v>
      </c>
      <c r="BR2285" s="269" t="s">
        <v>1029</v>
      </c>
      <c r="BS2285" s="269" t="s">
        <v>1030</v>
      </c>
      <c r="BT2285" s="269" t="s">
        <v>1028</v>
      </c>
      <c r="BU2285" s="269" t="s">
        <v>1796</v>
      </c>
      <c r="BV2285" s="269" t="s">
        <v>1797</v>
      </c>
    </row>
    <row r="2286" spans="59:74" x14ac:dyDescent="0.25">
      <c r="BG2286" s="84">
        <v>2174</v>
      </c>
      <c r="BH2286" s="269" t="s">
        <v>15</v>
      </c>
      <c r="BI2286" s="268" t="s">
        <v>15</v>
      </c>
      <c r="BJ2286" s="257" t="s">
        <v>4</v>
      </c>
      <c r="BK2286" s="269" t="s">
        <v>129</v>
      </c>
      <c r="BL2286" s="269" t="s">
        <v>102</v>
      </c>
      <c r="BM2286" s="270" t="s">
        <v>8716</v>
      </c>
      <c r="BN2286" s="269" t="s">
        <v>8717</v>
      </c>
      <c r="BO2286" s="269" t="s">
        <v>8718</v>
      </c>
      <c r="BP2286" s="269" t="s">
        <v>1028</v>
      </c>
      <c r="BQ2286" s="269" t="s">
        <v>601</v>
      </c>
      <c r="BR2286" s="269" t="s">
        <v>1029</v>
      </c>
      <c r="BS2286" s="269" t="s">
        <v>1030</v>
      </c>
      <c r="BT2286" s="269" t="s">
        <v>1028</v>
      </c>
      <c r="BU2286" s="269" t="s">
        <v>1796</v>
      </c>
      <c r="BV2286" s="269" t="s">
        <v>1797</v>
      </c>
    </row>
    <row r="2287" spans="59:74" x14ac:dyDescent="0.25">
      <c r="BG2287" s="84">
        <v>2175</v>
      </c>
      <c r="BH2287" s="269" t="s">
        <v>15</v>
      </c>
      <c r="BI2287" s="268" t="s">
        <v>15</v>
      </c>
      <c r="BJ2287" s="257" t="s">
        <v>4</v>
      </c>
      <c r="BK2287" s="269" t="s">
        <v>129</v>
      </c>
      <c r="BL2287" s="269" t="s">
        <v>102</v>
      </c>
      <c r="BM2287" s="270" t="s">
        <v>8719</v>
      </c>
      <c r="BN2287" s="269" t="s">
        <v>8720</v>
      </c>
      <c r="BO2287" s="269" t="s">
        <v>8721</v>
      </c>
      <c r="BP2287" s="269" t="s">
        <v>1028</v>
      </c>
      <c r="BQ2287" s="269" t="s">
        <v>601</v>
      </c>
      <c r="BR2287" s="269" t="s">
        <v>1029</v>
      </c>
      <c r="BS2287" s="269" t="s">
        <v>1030</v>
      </c>
      <c r="BT2287" s="269" t="s">
        <v>1028</v>
      </c>
      <c r="BU2287" s="269" t="s">
        <v>1796</v>
      </c>
      <c r="BV2287" s="269" t="s">
        <v>1797</v>
      </c>
    </row>
    <row r="2288" spans="59:74" x14ac:dyDescent="0.25">
      <c r="BG2288" s="84">
        <v>2176</v>
      </c>
      <c r="BH2288" s="269" t="s">
        <v>15</v>
      </c>
      <c r="BI2288" s="268" t="s">
        <v>15</v>
      </c>
      <c r="BJ2288" s="257" t="s">
        <v>4</v>
      </c>
      <c r="BK2288" s="269" t="s">
        <v>129</v>
      </c>
      <c r="BL2288" s="269" t="s">
        <v>102</v>
      </c>
      <c r="BM2288" s="270" t="s">
        <v>8722</v>
      </c>
      <c r="BN2288" s="269" t="s">
        <v>8723</v>
      </c>
      <c r="BO2288" s="269" t="s">
        <v>8724</v>
      </c>
      <c r="BP2288" s="269" t="s">
        <v>1028</v>
      </c>
      <c r="BQ2288" s="269" t="s">
        <v>601</v>
      </c>
      <c r="BR2288" s="269" t="s">
        <v>1029</v>
      </c>
      <c r="BS2288" s="269" t="s">
        <v>1030</v>
      </c>
      <c r="BT2288" s="269" t="s">
        <v>1028</v>
      </c>
      <c r="BU2288" s="269" t="s">
        <v>1796</v>
      </c>
      <c r="BV2288" s="269" t="s">
        <v>1797</v>
      </c>
    </row>
    <row r="2289" spans="59:74" x14ac:dyDescent="0.25">
      <c r="BG2289" s="84">
        <v>2177</v>
      </c>
      <c r="BH2289" s="269" t="s">
        <v>15</v>
      </c>
      <c r="BI2289" s="268" t="s">
        <v>15</v>
      </c>
      <c r="BJ2289" s="257" t="s">
        <v>4</v>
      </c>
      <c r="BK2289" s="269" t="s">
        <v>129</v>
      </c>
      <c r="BL2289" s="269" t="s">
        <v>102</v>
      </c>
      <c r="BM2289" s="270" t="s">
        <v>8725</v>
      </c>
      <c r="BN2289" s="269" t="s">
        <v>8726</v>
      </c>
      <c r="BO2289" s="269" t="s">
        <v>8727</v>
      </c>
      <c r="BP2289" s="269" t="s">
        <v>1028</v>
      </c>
      <c r="BQ2289" s="269" t="s">
        <v>601</v>
      </c>
      <c r="BR2289" s="269" t="s">
        <v>1029</v>
      </c>
      <c r="BS2289" s="269" t="s">
        <v>1030</v>
      </c>
      <c r="BT2289" s="269" t="s">
        <v>1028</v>
      </c>
      <c r="BU2289" s="269" t="s">
        <v>1796</v>
      </c>
      <c r="BV2289" s="269" t="s">
        <v>1797</v>
      </c>
    </row>
    <row r="2290" spans="59:74" x14ac:dyDescent="0.25">
      <c r="BG2290" s="84">
        <v>2178</v>
      </c>
      <c r="BH2290" s="269" t="s">
        <v>15</v>
      </c>
      <c r="BI2290" s="268" t="s">
        <v>15</v>
      </c>
      <c r="BJ2290" s="257" t="s">
        <v>4</v>
      </c>
      <c r="BK2290" s="269" t="s">
        <v>129</v>
      </c>
      <c r="BL2290" s="269" t="s">
        <v>102</v>
      </c>
      <c r="BM2290" s="270" t="s">
        <v>8728</v>
      </c>
      <c r="BN2290" s="269" t="s">
        <v>8729</v>
      </c>
      <c r="BO2290" s="269" t="s">
        <v>8730</v>
      </c>
      <c r="BP2290" s="269" t="s">
        <v>1028</v>
      </c>
      <c r="BQ2290" s="269" t="s">
        <v>601</v>
      </c>
      <c r="BR2290" s="269" t="s">
        <v>1029</v>
      </c>
      <c r="BS2290" s="269" t="s">
        <v>1030</v>
      </c>
      <c r="BT2290" s="269" t="s">
        <v>1028</v>
      </c>
      <c r="BU2290" s="269" t="s">
        <v>1796</v>
      </c>
      <c r="BV2290" s="269" t="s">
        <v>1797</v>
      </c>
    </row>
    <row r="2291" spans="59:74" x14ac:dyDescent="0.25">
      <c r="BG2291" s="84">
        <v>2179</v>
      </c>
      <c r="BH2291" s="269" t="s">
        <v>15</v>
      </c>
      <c r="BI2291" s="268" t="s">
        <v>15</v>
      </c>
      <c r="BJ2291" s="257" t="s">
        <v>4</v>
      </c>
      <c r="BK2291" s="269" t="s">
        <v>129</v>
      </c>
      <c r="BL2291" s="269" t="s">
        <v>102</v>
      </c>
      <c r="BM2291" s="270" t="s">
        <v>8731</v>
      </c>
      <c r="BN2291" s="269" t="s">
        <v>8732</v>
      </c>
      <c r="BO2291" s="269" t="s">
        <v>8733</v>
      </c>
      <c r="BP2291" s="269" t="s">
        <v>1028</v>
      </c>
      <c r="BQ2291" s="269" t="s">
        <v>601</v>
      </c>
      <c r="BR2291" s="269" t="s">
        <v>1029</v>
      </c>
      <c r="BS2291" s="269" t="s">
        <v>1030</v>
      </c>
      <c r="BT2291" s="269" t="s">
        <v>1028</v>
      </c>
      <c r="BU2291" s="269" t="s">
        <v>1796</v>
      </c>
      <c r="BV2291" s="269" t="s">
        <v>1797</v>
      </c>
    </row>
    <row r="2292" spans="59:74" x14ac:dyDescent="0.25">
      <c r="BG2292" s="84">
        <v>2180</v>
      </c>
      <c r="BH2292" s="269" t="s">
        <v>15</v>
      </c>
      <c r="BI2292" s="268" t="s">
        <v>15</v>
      </c>
      <c r="BJ2292" s="257" t="s">
        <v>4</v>
      </c>
      <c r="BK2292" s="269" t="s">
        <v>129</v>
      </c>
      <c r="BL2292" s="269" t="s">
        <v>102</v>
      </c>
      <c r="BM2292" s="270" t="s">
        <v>8734</v>
      </c>
      <c r="BN2292" s="269" t="s">
        <v>8735</v>
      </c>
      <c r="BO2292" s="269" t="s">
        <v>8736</v>
      </c>
      <c r="BP2292" s="269" t="s">
        <v>1028</v>
      </c>
      <c r="BQ2292" s="269" t="s">
        <v>601</v>
      </c>
      <c r="BR2292" s="269" t="s">
        <v>1029</v>
      </c>
      <c r="BS2292" s="269" t="s">
        <v>1030</v>
      </c>
      <c r="BT2292" s="269" t="s">
        <v>1028</v>
      </c>
      <c r="BU2292" s="269" t="s">
        <v>1796</v>
      </c>
      <c r="BV2292" s="269" t="s">
        <v>1797</v>
      </c>
    </row>
    <row r="2293" spans="59:74" x14ac:dyDescent="0.25">
      <c r="BG2293" s="84">
        <v>2181</v>
      </c>
      <c r="BH2293" s="269" t="s">
        <v>15</v>
      </c>
      <c r="BI2293" s="268" t="s">
        <v>15</v>
      </c>
      <c r="BJ2293" s="257" t="s">
        <v>1</v>
      </c>
      <c r="BK2293" s="269" t="s">
        <v>27</v>
      </c>
      <c r="BL2293" s="269" t="s">
        <v>102</v>
      </c>
      <c r="BM2293" s="270" t="s">
        <v>8737</v>
      </c>
      <c r="BN2293" s="269" t="s">
        <v>8738</v>
      </c>
      <c r="BO2293" s="269" t="s">
        <v>8739</v>
      </c>
      <c r="BP2293" s="269" t="s">
        <v>1031</v>
      </c>
      <c r="BQ2293" s="269" t="s">
        <v>648</v>
      </c>
      <c r="BR2293" s="269" t="s">
        <v>1032</v>
      </c>
      <c r="BS2293" s="269" t="s">
        <v>1033</v>
      </c>
      <c r="BT2293" s="269" t="s">
        <v>1031</v>
      </c>
      <c r="BU2293" s="269" t="s">
        <v>1798</v>
      </c>
      <c r="BV2293" s="269" t="s">
        <v>1799</v>
      </c>
    </row>
    <row r="2294" spans="59:74" x14ac:dyDescent="0.25">
      <c r="BG2294" s="84">
        <v>2182</v>
      </c>
      <c r="BH2294" s="269" t="s">
        <v>15</v>
      </c>
      <c r="BI2294" s="268" t="s">
        <v>15</v>
      </c>
      <c r="BJ2294" s="257" t="s">
        <v>1</v>
      </c>
      <c r="BK2294" s="269" t="s">
        <v>27</v>
      </c>
      <c r="BL2294" s="269" t="s">
        <v>102</v>
      </c>
      <c r="BM2294" s="270" t="s">
        <v>8740</v>
      </c>
      <c r="BN2294" s="269" t="s">
        <v>8741</v>
      </c>
      <c r="BO2294" s="269" t="s">
        <v>8742</v>
      </c>
      <c r="BP2294" s="269" t="s">
        <v>1031</v>
      </c>
      <c r="BQ2294" s="269" t="s">
        <v>648</v>
      </c>
      <c r="BR2294" s="269" t="s">
        <v>1032</v>
      </c>
      <c r="BS2294" s="269" t="s">
        <v>1033</v>
      </c>
      <c r="BT2294" s="269" t="s">
        <v>1031</v>
      </c>
      <c r="BU2294" s="269" t="s">
        <v>1798</v>
      </c>
      <c r="BV2294" s="269" t="s">
        <v>1799</v>
      </c>
    </row>
    <row r="2295" spans="59:74" x14ac:dyDescent="0.25">
      <c r="BG2295" s="84">
        <v>2183</v>
      </c>
      <c r="BH2295" s="269" t="s">
        <v>15</v>
      </c>
      <c r="BI2295" s="268" t="s">
        <v>15</v>
      </c>
      <c r="BJ2295" s="257" t="s">
        <v>1</v>
      </c>
      <c r="BK2295" s="269" t="s">
        <v>27</v>
      </c>
      <c r="BL2295" s="269" t="s">
        <v>102</v>
      </c>
      <c r="BM2295" s="270" t="s">
        <v>8743</v>
      </c>
      <c r="BN2295" s="269" t="s">
        <v>8744</v>
      </c>
      <c r="BO2295" s="269" t="s">
        <v>8745</v>
      </c>
      <c r="BP2295" s="269" t="s">
        <v>1031</v>
      </c>
      <c r="BQ2295" s="269" t="s">
        <v>648</v>
      </c>
      <c r="BR2295" s="269" t="s">
        <v>1032</v>
      </c>
      <c r="BS2295" s="269" t="s">
        <v>1033</v>
      </c>
      <c r="BT2295" s="269" t="s">
        <v>1031</v>
      </c>
      <c r="BU2295" s="269" t="s">
        <v>1798</v>
      </c>
      <c r="BV2295" s="269" t="s">
        <v>1799</v>
      </c>
    </row>
    <row r="2296" spans="59:74" x14ac:dyDescent="0.25">
      <c r="BG2296" s="84">
        <v>2184</v>
      </c>
      <c r="BH2296" s="269" t="s">
        <v>15</v>
      </c>
      <c r="BI2296" s="268" t="s">
        <v>15</v>
      </c>
      <c r="BJ2296" s="257" t="s">
        <v>1</v>
      </c>
      <c r="BK2296" s="269" t="s">
        <v>27</v>
      </c>
      <c r="BL2296" s="269" t="s">
        <v>102</v>
      </c>
      <c r="BM2296" s="270" t="s">
        <v>8746</v>
      </c>
      <c r="BN2296" s="269" t="s">
        <v>8747</v>
      </c>
      <c r="BO2296" s="269" t="s">
        <v>8748</v>
      </c>
      <c r="BP2296" s="269" t="s">
        <v>1031</v>
      </c>
      <c r="BQ2296" s="269" t="s">
        <v>648</v>
      </c>
      <c r="BR2296" s="269" t="s">
        <v>1032</v>
      </c>
      <c r="BS2296" s="269" t="s">
        <v>1033</v>
      </c>
      <c r="BT2296" s="269" t="s">
        <v>1031</v>
      </c>
      <c r="BU2296" s="269" t="s">
        <v>1798</v>
      </c>
      <c r="BV2296" s="269" t="s">
        <v>1799</v>
      </c>
    </row>
    <row r="2297" spans="59:74" x14ac:dyDescent="0.25">
      <c r="BG2297" s="84">
        <v>2185</v>
      </c>
      <c r="BH2297" s="269" t="s">
        <v>15</v>
      </c>
      <c r="BI2297" s="268" t="s">
        <v>15</v>
      </c>
      <c r="BJ2297" s="257" t="s">
        <v>1</v>
      </c>
      <c r="BK2297" s="269" t="s">
        <v>27</v>
      </c>
      <c r="BL2297" s="269" t="s">
        <v>102</v>
      </c>
      <c r="BM2297" s="270" t="s">
        <v>8749</v>
      </c>
      <c r="BN2297" s="269" t="s">
        <v>8750</v>
      </c>
      <c r="BO2297" s="269" t="s">
        <v>8751</v>
      </c>
      <c r="BP2297" s="269" t="s">
        <v>1031</v>
      </c>
      <c r="BQ2297" s="269" t="s">
        <v>648</v>
      </c>
      <c r="BR2297" s="269" t="s">
        <v>1032</v>
      </c>
      <c r="BS2297" s="269" t="s">
        <v>1033</v>
      </c>
      <c r="BT2297" s="269" t="s">
        <v>1031</v>
      </c>
      <c r="BU2297" s="269" t="s">
        <v>1798</v>
      </c>
      <c r="BV2297" s="269" t="s">
        <v>1799</v>
      </c>
    </row>
    <row r="2298" spans="59:74" x14ac:dyDescent="0.25">
      <c r="BG2298" s="84">
        <v>2186</v>
      </c>
      <c r="BH2298" s="269" t="s">
        <v>15</v>
      </c>
      <c r="BI2298" s="268" t="s">
        <v>15</v>
      </c>
      <c r="BJ2298" s="257" t="s">
        <v>1</v>
      </c>
      <c r="BK2298" s="269" t="s">
        <v>27</v>
      </c>
      <c r="BL2298" s="269" t="s">
        <v>102</v>
      </c>
      <c r="BM2298" s="270" t="s">
        <v>8752</v>
      </c>
      <c r="BN2298" s="269" t="s">
        <v>8753</v>
      </c>
      <c r="BO2298" s="269" t="s">
        <v>8754</v>
      </c>
      <c r="BP2298" s="269" t="s">
        <v>1031</v>
      </c>
      <c r="BQ2298" s="269" t="s">
        <v>648</v>
      </c>
      <c r="BR2298" s="269" t="s">
        <v>1032</v>
      </c>
      <c r="BS2298" s="269" t="s">
        <v>1033</v>
      </c>
      <c r="BT2298" s="269" t="s">
        <v>1031</v>
      </c>
      <c r="BU2298" s="269" t="s">
        <v>1798</v>
      </c>
      <c r="BV2298" s="269" t="s">
        <v>1799</v>
      </c>
    </row>
    <row r="2299" spans="59:74" x14ac:dyDescent="0.25">
      <c r="BG2299" s="84">
        <v>2187</v>
      </c>
      <c r="BH2299" s="269" t="s">
        <v>15</v>
      </c>
      <c r="BI2299" s="268" t="s">
        <v>15</v>
      </c>
      <c r="BJ2299" s="257" t="s">
        <v>1</v>
      </c>
      <c r="BK2299" s="269" t="s">
        <v>27</v>
      </c>
      <c r="BL2299" s="269" t="s">
        <v>102</v>
      </c>
      <c r="BM2299" s="270" t="s">
        <v>8755</v>
      </c>
      <c r="BN2299" s="269" t="s">
        <v>8756</v>
      </c>
      <c r="BO2299" s="269" t="s">
        <v>8757</v>
      </c>
      <c r="BP2299" s="269" t="s">
        <v>1031</v>
      </c>
      <c r="BQ2299" s="269" t="s">
        <v>648</v>
      </c>
      <c r="BR2299" s="269" t="s">
        <v>1032</v>
      </c>
      <c r="BS2299" s="269" t="s">
        <v>1033</v>
      </c>
      <c r="BT2299" s="269" t="s">
        <v>1031</v>
      </c>
      <c r="BU2299" s="269" t="s">
        <v>1798</v>
      </c>
      <c r="BV2299" s="269" t="s">
        <v>1799</v>
      </c>
    </row>
    <row r="2300" spans="59:74" x14ac:dyDescent="0.25">
      <c r="BG2300" s="84">
        <v>2188</v>
      </c>
      <c r="BH2300" s="269" t="s">
        <v>15</v>
      </c>
      <c r="BI2300" s="268" t="s">
        <v>15</v>
      </c>
      <c r="BJ2300" s="257" t="s">
        <v>1</v>
      </c>
      <c r="BK2300" s="269" t="s">
        <v>27</v>
      </c>
      <c r="BL2300" s="269" t="s">
        <v>102</v>
      </c>
      <c r="BM2300" s="270" t="s">
        <v>8758</v>
      </c>
      <c r="BN2300" s="269" t="s">
        <v>8759</v>
      </c>
      <c r="BO2300" s="269" t="s">
        <v>8760</v>
      </c>
      <c r="BP2300" s="269" t="s">
        <v>1031</v>
      </c>
      <c r="BQ2300" s="269" t="s">
        <v>648</v>
      </c>
      <c r="BR2300" s="269" t="s">
        <v>1032</v>
      </c>
      <c r="BS2300" s="269" t="s">
        <v>1033</v>
      </c>
      <c r="BT2300" s="269" t="s">
        <v>1031</v>
      </c>
      <c r="BU2300" s="269" t="s">
        <v>1798</v>
      </c>
      <c r="BV2300" s="269" t="s">
        <v>1799</v>
      </c>
    </row>
    <row r="2301" spans="59:74" x14ac:dyDescent="0.25">
      <c r="BG2301" s="84">
        <v>2189</v>
      </c>
      <c r="BH2301" s="269" t="s">
        <v>15</v>
      </c>
      <c r="BI2301" s="268" t="s">
        <v>15</v>
      </c>
      <c r="BJ2301" s="257" t="s">
        <v>1</v>
      </c>
      <c r="BK2301" s="269" t="s">
        <v>27</v>
      </c>
      <c r="BL2301" s="269" t="s">
        <v>102</v>
      </c>
      <c r="BM2301" s="270" t="s">
        <v>8761</v>
      </c>
      <c r="BN2301" s="269" t="s">
        <v>8762</v>
      </c>
      <c r="BO2301" s="269" t="s">
        <v>8763</v>
      </c>
      <c r="BP2301" s="269" t="s">
        <v>1031</v>
      </c>
      <c r="BQ2301" s="269" t="s">
        <v>648</v>
      </c>
      <c r="BR2301" s="269" t="s">
        <v>1032</v>
      </c>
      <c r="BS2301" s="269" t="s">
        <v>1033</v>
      </c>
      <c r="BT2301" s="269" t="s">
        <v>1031</v>
      </c>
      <c r="BU2301" s="269" t="s">
        <v>1798</v>
      </c>
      <c r="BV2301" s="269" t="s">
        <v>1799</v>
      </c>
    </row>
    <row r="2302" spans="59:74" x14ac:dyDescent="0.25">
      <c r="BG2302" s="84">
        <v>2190</v>
      </c>
      <c r="BH2302" s="269" t="s">
        <v>15</v>
      </c>
      <c r="BI2302" s="268" t="s">
        <v>15</v>
      </c>
      <c r="BJ2302" s="257" t="s">
        <v>1</v>
      </c>
      <c r="BK2302" s="269" t="s">
        <v>27</v>
      </c>
      <c r="BL2302" s="269" t="s">
        <v>102</v>
      </c>
      <c r="BM2302" s="270" t="s">
        <v>8764</v>
      </c>
      <c r="BN2302" s="269" t="s">
        <v>8765</v>
      </c>
      <c r="BO2302" s="269" t="s">
        <v>8766</v>
      </c>
      <c r="BP2302" s="269" t="s">
        <v>1031</v>
      </c>
      <c r="BQ2302" s="269" t="s">
        <v>648</v>
      </c>
      <c r="BR2302" s="269" t="s">
        <v>1032</v>
      </c>
      <c r="BS2302" s="269" t="s">
        <v>1033</v>
      </c>
      <c r="BT2302" s="269" t="s">
        <v>1031</v>
      </c>
      <c r="BU2302" s="269" t="s">
        <v>1798</v>
      </c>
      <c r="BV2302" s="269" t="s">
        <v>1799</v>
      </c>
    </row>
    <row r="2303" spans="59:74" x14ac:dyDescent="0.25">
      <c r="BG2303" s="84">
        <v>2191</v>
      </c>
      <c r="BH2303" s="269" t="s">
        <v>15</v>
      </c>
      <c r="BI2303" s="268" t="s">
        <v>15</v>
      </c>
      <c r="BJ2303" s="257" t="s">
        <v>4</v>
      </c>
      <c r="BK2303" s="269" t="s">
        <v>27</v>
      </c>
      <c r="BL2303" s="269" t="s">
        <v>102</v>
      </c>
      <c r="BM2303" s="270" t="s">
        <v>8767</v>
      </c>
      <c r="BN2303" s="269" t="s">
        <v>8768</v>
      </c>
      <c r="BO2303" s="269" t="s">
        <v>8769</v>
      </c>
      <c r="BP2303" s="269" t="s">
        <v>1031</v>
      </c>
      <c r="BQ2303" s="269" t="s">
        <v>648</v>
      </c>
      <c r="BR2303" s="269" t="s">
        <v>1032</v>
      </c>
      <c r="BS2303" s="269" t="s">
        <v>1033</v>
      </c>
      <c r="BT2303" s="269" t="s">
        <v>1031</v>
      </c>
      <c r="BU2303" s="269" t="s">
        <v>1798</v>
      </c>
      <c r="BV2303" s="269" t="s">
        <v>1799</v>
      </c>
    </row>
    <row r="2304" spans="59:74" x14ac:dyDescent="0.25">
      <c r="BG2304" s="84">
        <v>2192</v>
      </c>
      <c r="BH2304" s="269" t="s">
        <v>15</v>
      </c>
      <c r="BI2304" s="268" t="s">
        <v>15</v>
      </c>
      <c r="BJ2304" s="257" t="s">
        <v>4</v>
      </c>
      <c r="BK2304" s="269" t="s">
        <v>27</v>
      </c>
      <c r="BL2304" s="269" t="s">
        <v>102</v>
      </c>
      <c r="BM2304" s="270" t="s">
        <v>8770</v>
      </c>
      <c r="BN2304" s="269" t="s">
        <v>8771</v>
      </c>
      <c r="BO2304" s="269" t="s">
        <v>8772</v>
      </c>
      <c r="BP2304" s="269" t="s">
        <v>1031</v>
      </c>
      <c r="BQ2304" s="269" t="s">
        <v>648</v>
      </c>
      <c r="BR2304" s="269" t="s">
        <v>1032</v>
      </c>
      <c r="BS2304" s="269" t="s">
        <v>1033</v>
      </c>
      <c r="BT2304" s="269" t="s">
        <v>1031</v>
      </c>
      <c r="BU2304" s="269" t="s">
        <v>1798</v>
      </c>
      <c r="BV2304" s="269" t="s">
        <v>1799</v>
      </c>
    </row>
    <row r="2305" spans="59:74" x14ac:dyDescent="0.25">
      <c r="BG2305" s="84">
        <v>2193</v>
      </c>
      <c r="BH2305" s="269" t="s">
        <v>15</v>
      </c>
      <c r="BI2305" s="268" t="s">
        <v>15</v>
      </c>
      <c r="BJ2305" s="257" t="s">
        <v>4</v>
      </c>
      <c r="BK2305" s="269" t="s">
        <v>27</v>
      </c>
      <c r="BL2305" s="269" t="s">
        <v>102</v>
      </c>
      <c r="BM2305" s="270" t="s">
        <v>8773</v>
      </c>
      <c r="BN2305" s="269" t="s">
        <v>8774</v>
      </c>
      <c r="BO2305" s="269" t="s">
        <v>8775</v>
      </c>
      <c r="BP2305" s="269" t="s">
        <v>1031</v>
      </c>
      <c r="BQ2305" s="269" t="s">
        <v>648</v>
      </c>
      <c r="BR2305" s="269" t="s">
        <v>1032</v>
      </c>
      <c r="BS2305" s="269" t="s">
        <v>1033</v>
      </c>
      <c r="BT2305" s="269" t="s">
        <v>1031</v>
      </c>
      <c r="BU2305" s="269" t="s">
        <v>1798</v>
      </c>
      <c r="BV2305" s="269" t="s">
        <v>1799</v>
      </c>
    </row>
    <row r="2306" spans="59:74" x14ac:dyDescent="0.25">
      <c r="BG2306" s="84">
        <v>2194</v>
      </c>
      <c r="BH2306" s="269" t="s">
        <v>15</v>
      </c>
      <c r="BI2306" s="268" t="s">
        <v>15</v>
      </c>
      <c r="BJ2306" s="257" t="s">
        <v>4</v>
      </c>
      <c r="BK2306" s="269" t="s">
        <v>27</v>
      </c>
      <c r="BL2306" s="269" t="s">
        <v>102</v>
      </c>
      <c r="BM2306" s="270" t="s">
        <v>8776</v>
      </c>
      <c r="BN2306" s="269" t="s">
        <v>8777</v>
      </c>
      <c r="BO2306" s="269" t="s">
        <v>8778</v>
      </c>
      <c r="BP2306" s="269" t="s">
        <v>1031</v>
      </c>
      <c r="BQ2306" s="269" t="s">
        <v>648</v>
      </c>
      <c r="BR2306" s="269" t="s">
        <v>1032</v>
      </c>
      <c r="BS2306" s="269" t="s">
        <v>1033</v>
      </c>
      <c r="BT2306" s="269" t="s">
        <v>1031</v>
      </c>
      <c r="BU2306" s="269" t="s">
        <v>1798</v>
      </c>
      <c r="BV2306" s="269" t="s">
        <v>1799</v>
      </c>
    </row>
    <row r="2307" spans="59:74" x14ac:dyDescent="0.25">
      <c r="BG2307" s="84">
        <v>2195</v>
      </c>
      <c r="BH2307" s="269" t="s">
        <v>15</v>
      </c>
      <c r="BI2307" s="268" t="s">
        <v>15</v>
      </c>
      <c r="BJ2307" s="257" t="s">
        <v>4</v>
      </c>
      <c r="BK2307" s="269" t="s">
        <v>27</v>
      </c>
      <c r="BL2307" s="269" t="s">
        <v>102</v>
      </c>
      <c r="BM2307" s="270" t="s">
        <v>8779</v>
      </c>
      <c r="BN2307" s="269" t="s">
        <v>8780</v>
      </c>
      <c r="BO2307" s="269" t="s">
        <v>8781</v>
      </c>
      <c r="BP2307" s="269" t="s">
        <v>1031</v>
      </c>
      <c r="BQ2307" s="269" t="s">
        <v>648</v>
      </c>
      <c r="BR2307" s="269" t="s">
        <v>1032</v>
      </c>
      <c r="BS2307" s="269" t="s">
        <v>1033</v>
      </c>
      <c r="BT2307" s="269" t="s">
        <v>1031</v>
      </c>
      <c r="BU2307" s="269" t="s">
        <v>1798</v>
      </c>
      <c r="BV2307" s="269" t="s">
        <v>1799</v>
      </c>
    </row>
    <row r="2308" spans="59:74" x14ac:dyDescent="0.25">
      <c r="BG2308" s="84">
        <v>2196</v>
      </c>
      <c r="BH2308" s="269" t="s">
        <v>15</v>
      </c>
      <c r="BI2308" s="268" t="s">
        <v>15</v>
      </c>
      <c r="BJ2308" s="257" t="s">
        <v>4</v>
      </c>
      <c r="BK2308" s="269" t="s">
        <v>27</v>
      </c>
      <c r="BL2308" s="269" t="s">
        <v>102</v>
      </c>
      <c r="BM2308" s="270" t="s">
        <v>8782</v>
      </c>
      <c r="BN2308" s="269" t="s">
        <v>8783</v>
      </c>
      <c r="BO2308" s="269" t="s">
        <v>8784</v>
      </c>
      <c r="BP2308" s="269" t="s">
        <v>1031</v>
      </c>
      <c r="BQ2308" s="269" t="s">
        <v>648</v>
      </c>
      <c r="BR2308" s="269" t="s">
        <v>1032</v>
      </c>
      <c r="BS2308" s="269" t="s">
        <v>1033</v>
      </c>
      <c r="BT2308" s="269" t="s">
        <v>1031</v>
      </c>
      <c r="BU2308" s="269" t="s">
        <v>1798</v>
      </c>
      <c r="BV2308" s="269" t="s">
        <v>1799</v>
      </c>
    </row>
    <row r="2309" spans="59:74" x14ac:dyDescent="0.25">
      <c r="BG2309" s="84">
        <v>2197</v>
      </c>
      <c r="BH2309" s="269" t="s">
        <v>15</v>
      </c>
      <c r="BI2309" s="268" t="s">
        <v>15</v>
      </c>
      <c r="BJ2309" s="257" t="s">
        <v>4</v>
      </c>
      <c r="BK2309" s="269" t="s">
        <v>27</v>
      </c>
      <c r="BL2309" s="269" t="s">
        <v>102</v>
      </c>
      <c r="BM2309" s="270" t="s">
        <v>8785</v>
      </c>
      <c r="BN2309" s="269" t="s">
        <v>8786</v>
      </c>
      <c r="BO2309" s="269" t="s">
        <v>8787</v>
      </c>
      <c r="BP2309" s="269" t="s">
        <v>1031</v>
      </c>
      <c r="BQ2309" s="269" t="s">
        <v>648</v>
      </c>
      <c r="BR2309" s="269" t="s">
        <v>1032</v>
      </c>
      <c r="BS2309" s="269" t="s">
        <v>1033</v>
      </c>
      <c r="BT2309" s="269" t="s">
        <v>1031</v>
      </c>
      <c r="BU2309" s="269" t="s">
        <v>1798</v>
      </c>
      <c r="BV2309" s="269" t="s">
        <v>1799</v>
      </c>
    </row>
    <row r="2310" spans="59:74" x14ac:dyDescent="0.25">
      <c r="BG2310" s="84">
        <v>2198</v>
      </c>
      <c r="BH2310" s="269" t="s">
        <v>15</v>
      </c>
      <c r="BI2310" s="268" t="s">
        <v>15</v>
      </c>
      <c r="BJ2310" s="257" t="s">
        <v>4</v>
      </c>
      <c r="BK2310" s="269" t="s">
        <v>27</v>
      </c>
      <c r="BL2310" s="269" t="s">
        <v>102</v>
      </c>
      <c r="BM2310" s="270" t="s">
        <v>8788</v>
      </c>
      <c r="BN2310" s="269" t="s">
        <v>8789</v>
      </c>
      <c r="BO2310" s="269" t="s">
        <v>8790</v>
      </c>
      <c r="BP2310" s="269" t="s">
        <v>1031</v>
      </c>
      <c r="BQ2310" s="269" t="s">
        <v>648</v>
      </c>
      <c r="BR2310" s="269" t="s">
        <v>1032</v>
      </c>
      <c r="BS2310" s="269" t="s">
        <v>1033</v>
      </c>
      <c r="BT2310" s="269" t="s">
        <v>1031</v>
      </c>
      <c r="BU2310" s="269" t="s">
        <v>1798</v>
      </c>
      <c r="BV2310" s="269" t="s">
        <v>1799</v>
      </c>
    </row>
    <row r="2311" spans="59:74" x14ac:dyDescent="0.25">
      <c r="BG2311" s="84">
        <v>2199</v>
      </c>
      <c r="BH2311" s="269" t="s">
        <v>15</v>
      </c>
      <c r="BI2311" s="268" t="s">
        <v>15</v>
      </c>
      <c r="BJ2311" s="257" t="s">
        <v>4</v>
      </c>
      <c r="BK2311" s="269" t="s">
        <v>27</v>
      </c>
      <c r="BL2311" s="269" t="s">
        <v>102</v>
      </c>
      <c r="BM2311" s="270" t="s">
        <v>8791</v>
      </c>
      <c r="BN2311" s="269" t="s">
        <v>8792</v>
      </c>
      <c r="BO2311" s="269" t="s">
        <v>8793</v>
      </c>
      <c r="BP2311" s="269" t="s">
        <v>1031</v>
      </c>
      <c r="BQ2311" s="269" t="s">
        <v>648</v>
      </c>
      <c r="BR2311" s="269" t="s">
        <v>1032</v>
      </c>
      <c r="BS2311" s="269" t="s">
        <v>1033</v>
      </c>
      <c r="BT2311" s="269" t="s">
        <v>1031</v>
      </c>
      <c r="BU2311" s="269" t="s">
        <v>1798</v>
      </c>
      <c r="BV2311" s="269" t="s">
        <v>1799</v>
      </c>
    </row>
    <row r="2312" spans="59:74" x14ac:dyDescent="0.25">
      <c r="BG2312" s="84">
        <v>2200</v>
      </c>
      <c r="BH2312" s="269" t="s">
        <v>15</v>
      </c>
      <c r="BI2312" s="268" t="s">
        <v>15</v>
      </c>
      <c r="BJ2312" s="257" t="s">
        <v>4</v>
      </c>
      <c r="BK2312" s="269" t="s">
        <v>27</v>
      </c>
      <c r="BL2312" s="269" t="s">
        <v>102</v>
      </c>
      <c r="BM2312" s="270" t="s">
        <v>8794</v>
      </c>
      <c r="BN2312" s="269" t="s">
        <v>8795</v>
      </c>
      <c r="BO2312" s="269" t="s">
        <v>8796</v>
      </c>
      <c r="BP2312" s="269" t="s">
        <v>1031</v>
      </c>
      <c r="BQ2312" s="269" t="s">
        <v>648</v>
      </c>
      <c r="BR2312" s="269" t="s">
        <v>1032</v>
      </c>
      <c r="BS2312" s="269" t="s">
        <v>1033</v>
      </c>
      <c r="BT2312" s="269" t="s">
        <v>1031</v>
      </c>
      <c r="BU2312" s="269" t="s">
        <v>1798</v>
      </c>
      <c r="BV2312" s="269" t="s">
        <v>1799</v>
      </c>
    </row>
    <row r="2313" spans="59:74" x14ac:dyDescent="0.25">
      <c r="BG2313" s="84">
        <v>2201</v>
      </c>
      <c r="BH2313" s="269" t="s">
        <v>15</v>
      </c>
      <c r="BI2313" s="268" t="s">
        <v>15</v>
      </c>
      <c r="BJ2313" s="257" t="s">
        <v>1</v>
      </c>
      <c r="BK2313" s="269" t="s">
        <v>31</v>
      </c>
      <c r="BL2313" s="269" t="s">
        <v>130</v>
      </c>
      <c r="BM2313" s="270" t="s">
        <v>8797</v>
      </c>
      <c r="BN2313" s="269" t="s">
        <v>8798</v>
      </c>
      <c r="BO2313" s="269" t="s">
        <v>8799</v>
      </c>
      <c r="BP2313" s="269" t="s">
        <v>1034</v>
      </c>
      <c r="BQ2313" s="269" t="s">
        <v>687</v>
      </c>
      <c r="BR2313" s="269" t="s">
        <v>1035</v>
      </c>
      <c r="BS2313" s="269" t="s">
        <v>1036</v>
      </c>
      <c r="BT2313" s="269" t="s">
        <v>1034</v>
      </c>
      <c r="BU2313" s="269" t="s">
        <v>1800</v>
      </c>
      <c r="BV2313" s="269" t="s">
        <v>1801</v>
      </c>
    </row>
    <row r="2314" spans="59:74" x14ac:dyDescent="0.25">
      <c r="BG2314" s="84">
        <v>2202</v>
      </c>
      <c r="BH2314" s="269" t="s">
        <v>15</v>
      </c>
      <c r="BI2314" s="268" t="s">
        <v>15</v>
      </c>
      <c r="BJ2314" s="257" t="s">
        <v>1</v>
      </c>
      <c r="BK2314" s="269" t="s">
        <v>31</v>
      </c>
      <c r="BL2314" s="269" t="s">
        <v>130</v>
      </c>
      <c r="BM2314" s="270" t="s">
        <v>8800</v>
      </c>
      <c r="BN2314" s="269" t="s">
        <v>8801</v>
      </c>
      <c r="BO2314" s="269" t="s">
        <v>8802</v>
      </c>
      <c r="BP2314" s="269" t="s">
        <v>1034</v>
      </c>
      <c r="BQ2314" s="269" t="s">
        <v>687</v>
      </c>
      <c r="BR2314" s="269" t="s">
        <v>1035</v>
      </c>
      <c r="BS2314" s="269" t="s">
        <v>1036</v>
      </c>
      <c r="BT2314" s="269" t="s">
        <v>1034</v>
      </c>
      <c r="BU2314" s="269" t="s">
        <v>1800</v>
      </c>
      <c r="BV2314" s="269" t="s">
        <v>1801</v>
      </c>
    </row>
    <row r="2315" spans="59:74" x14ac:dyDescent="0.25">
      <c r="BG2315" s="84">
        <v>2203</v>
      </c>
      <c r="BH2315" s="269" t="s">
        <v>15</v>
      </c>
      <c r="BI2315" s="268" t="s">
        <v>15</v>
      </c>
      <c r="BJ2315" s="257" t="s">
        <v>1</v>
      </c>
      <c r="BK2315" s="269" t="s">
        <v>31</v>
      </c>
      <c r="BL2315" s="269" t="s">
        <v>130</v>
      </c>
      <c r="BM2315" s="270" t="s">
        <v>8803</v>
      </c>
      <c r="BN2315" s="269" t="s">
        <v>8804</v>
      </c>
      <c r="BO2315" s="269" t="s">
        <v>8805</v>
      </c>
      <c r="BP2315" s="269" t="s">
        <v>1034</v>
      </c>
      <c r="BQ2315" s="269" t="s">
        <v>687</v>
      </c>
      <c r="BR2315" s="269" t="s">
        <v>1035</v>
      </c>
      <c r="BS2315" s="269" t="s">
        <v>1036</v>
      </c>
      <c r="BT2315" s="269" t="s">
        <v>1034</v>
      </c>
      <c r="BU2315" s="269" t="s">
        <v>1800</v>
      </c>
      <c r="BV2315" s="269" t="s">
        <v>1801</v>
      </c>
    </row>
    <row r="2316" spans="59:74" x14ac:dyDescent="0.25">
      <c r="BG2316" s="84">
        <v>2204</v>
      </c>
      <c r="BH2316" s="269" t="s">
        <v>15</v>
      </c>
      <c r="BI2316" s="268" t="s">
        <v>15</v>
      </c>
      <c r="BJ2316" s="257" t="s">
        <v>1</v>
      </c>
      <c r="BK2316" s="269" t="s">
        <v>31</v>
      </c>
      <c r="BL2316" s="269" t="s">
        <v>130</v>
      </c>
      <c r="BM2316" s="270" t="s">
        <v>8806</v>
      </c>
      <c r="BN2316" s="269" t="s">
        <v>8807</v>
      </c>
      <c r="BO2316" s="269" t="s">
        <v>8808</v>
      </c>
      <c r="BP2316" s="269" t="s">
        <v>1034</v>
      </c>
      <c r="BQ2316" s="269" t="s">
        <v>687</v>
      </c>
      <c r="BR2316" s="269" t="s">
        <v>1035</v>
      </c>
      <c r="BS2316" s="269" t="s">
        <v>1036</v>
      </c>
      <c r="BT2316" s="269" t="s">
        <v>1034</v>
      </c>
      <c r="BU2316" s="269" t="s">
        <v>1800</v>
      </c>
      <c r="BV2316" s="269" t="s">
        <v>1801</v>
      </c>
    </row>
    <row r="2317" spans="59:74" x14ac:dyDescent="0.25">
      <c r="BG2317" s="84">
        <v>2205</v>
      </c>
      <c r="BH2317" s="269" t="s">
        <v>15</v>
      </c>
      <c r="BI2317" s="268" t="s">
        <v>15</v>
      </c>
      <c r="BJ2317" s="257" t="s">
        <v>1</v>
      </c>
      <c r="BK2317" s="269" t="s">
        <v>31</v>
      </c>
      <c r="BL2317" s="269" t="s">
        <v>130</v>
      </c>
      <c r="BM2317" s="270" t="s">
        <v>8809</v>
      </c>
      <c r="BN2317" s="269" t="s">
        <v>8810</v>
      </c>
      <c r="BO2317" s="269" t="s">
        <v>8811</v>
      </c>
      <c r="BP2317" s="269" t="s">
        <v>1034</v>
      </c>
      <c r="BQ2317" s="269" t="s">
        <v>687</v>
      </c>
      <c r="BR2317" s="269" t="s">
        <v>1035</v>
      </c>
      <c r="BS2317" s="269" t="s">
        <v>1036</v>
      </c>
      <c r="BT2317" s="269" t="s">
        <v>1034</v>
      </c>
      <c r="BU2317" s="269" t="s">
        <v>1800</v>
      </c>
      <c r="BV2317" s="269" t="s">
        <v>1801</v>
      </c>
    </row>
    <row r="2318" spans="59:74" x14ac:dyDescent="0.25">
      <c r="BG2318" s="84">
        <v>2206</v>
      </c>
      <c r="BH2318" s="269" t="s">
        <v>15</v>
      </c>
      <c r="BI2318" s="268" t="s">
        <v>15</v>
      </c>
      <c r="BJ2318" s="257" t="s">
        <v>1</v>
      </c>
      <c r="BK2318" s="269" t="s">
        <v>31</v>
      </c>
      <c r="BL2318" s="269" t="s">
        <v>130</v>
      </c>
      <c r="BM2318" s="270" t="s">
        <v>8812</v>
      </c>
      <c r="BN2318" s="269" t="s">
        <v>8813</v>
      </c>
      <c r="BO2318" s="269" t="s">
        <v>8814</v>
      </c>
      <c r="BP2318" s="269" t="s">
        <v>1034</v>
      </c>
      <c r="BQ2318" s="269" t="s">
        <v>687</v>
      </c>
      <c r="BR2318" s="269" t="s">
        <v>1035</v>
      </c>
      <c r="BS2318" s="269" t="s">
        <v>1036</v>
      </c>
      <c r="BT2318" s="269" t="s">
        <v>1034</v>
      </c>
      <c r="BU2318" s="269" t="s">
        <v>1800</v>
      </c>
      <c r="BV2318" s="269" t="s">
        <v>1801</v>
      </c>
    </row>
    <row r="2319" spans="59:74" x14ac:dyDescent="0.25">
      <c r="BG2319" s="84">
        <v>2207</v>
      </c>
      <c r="BH2319" s="269" t="s">
        <v>15</v>
      </c>
      <c r="BI2319" s="268" t="s">
        <v>15</v>
      </c>
      <c r="BJ2319" s="257" t="s">
        <v>1</v>
      </c>
      <c r="BK2319" s="269" t="s">
        <v>31</v>
      </c>
      <c r="BL2319" s="269" t="s">
        <v>130</v>
      </c>
      <c r="BM2319" s="270" t="s">
        <v>8815</v>
      </c>
      <c r="BN2319" s="269" t="s">
        <v>8816</v>
      </c>
      <c r="BO2319" s="269" t="s">
        <v>8817</v>
      </c>
      <c r="BP2319" s="269" t="s">
        <v>1034</v>
      </c>
      <c r="BQ2319" s="269" t="s">
        <v>687</v>
      </c>
      <c r="BR2319" s="269" t="s">
        <v>1035</v>
      </c>
      <c r="BS2319" s="269" t="s">
        <v>1036</v>
      </c>
      <c r="BT2319" s="269" t="s">
        <v>1034</v>
      </c>
      <c r="BU2319" s="269" t="s">
        <v>1800</v>
      </c>
      <c r="BV2319" s="269" t="s">
        <v>1801</v>
      </c>
    </row>
    <row r="2320" spans="59:74" x14ac:dyDescent="0.25">
      <c r="BG2320" s="84">
        <v>2208</v>
      </c>
      <c r="BH2320" s="269" t="s">
        <v>15</v>
      </c>
      <c r="BI2320" s="268" t="s">
        <v>15</v>
      </c>
      <c r="BJ2320" s="257" t="s">
        <v>1</v>
      </c>
      <c r="BK2320" s="269" t="s">
        <v>31</v>
      </c>
      <c r="BL2320" s="269" t="s">
        <v>130</v>
      </c>
      <c r="BM2320" s="270" t="s">
        <v>8818</v>
      </c>
      <c r="BN2320" s="269" t="s">
        <v>8819</v>
      </c>
      <c r="BO2320" s="269" t="s">
        <v>8820</v>
      </c>
      <c r="BP2320" s="269" t="s">
        <v>1034</v>
      </c>
      <c r="BQ2320" s="269" t="s">
        <v>687</v>
      </c>
      <c r="BR2320" s="269" t="s">
        <v>1035</v>
      </c>
      <c r="BS2320" s="269" t="s">
        <v>1036</v>
      </c>
      <c r="BT2320" s="269" t="s">
        <v>1034</v>
      </c>
      <c r="BU2320" s="269" t="s">
        <v>1800</v>
      </c>
      <c r="BV2320" s="269" t="s">
        <v>1801</v>
      </c>
    </row>
    <row r="2321" spans="59:74" x14ac:dyDescent="0.25">
      <c r="BG2321" s="84">
        <v>2209</v>
      </c>
      <c r="BH2321" s="269" t="s">
        <v>15</v>
      </c>
      <c r="BI2321" s="268" t="s">
        <v>15</v>
      </c>
      <c r="BJ2321" s="257" t="s">
        <v>1</v>
      </c>
      <c r="BK2321" s="269" t="s">
        <v>31</v>
      </c>
      <c r="BL2321" s="269" t="s">
        <v>130</v>
      </c>
      <c r="BM2321" s="270" t="s">
        <v>8821</v>
      </c>
      <c r="BN2321" s="269" t="s">
        <v>8822</v>
      </c>
      <c r="BO2321" s="269" t="s">
        <v>8823</v>
      </c>
      <c r="BP2321" s="269" t="s">
        <v>1034</v>
      </c>
      <c r="BQ2321" s="269" t="s">
        <v>687</v>
      </c>
      <c r="BR2321" s="269" t="s">
        <v>1035</v>
      </c>
      <c r="BS2321" s="269" t="s">
        <v>1036</v>
      </c>
      <c r="BT2321" s="269" t="s">
        <v>1034</v>
      </c>
      <c r="BU2321" s="269" t="s">
        <v>1800</v>
      </c>
      <c r="BV2321" s="269" t="s">
        <v>1801</v>
      </c>
    </row>
    <row r="2322" spans="59:74" x14ac:dyDescent="0.25">
      <c r="BG2322" s="84">
        <v>2210</v>
      </c>
      <c r="BH2322" s="269" t="s">
        <v>15</v>
      </c>
      <c r="BI2322" s="268" t="s">
        <v>15</v>
      </c>
      <c r="BJ2322" s="257" t="s">
        <v>1</v>
      </c>
      <c r="BK2322" s="269" t="s">
        <v>31</v>
      </c>
      <c r="BL2322" s="269" t="s">
        <v>130</v>
      </c>
      <c r="BM2322" s="270" t="s">
        <v>8824</v>
      </c>
      <c r="BN2322" s="269" t="s">
        <v>8825</v>
      </c>
      <c r="BO2322" s="269" t="s">
        <v>8826</v>
      </c>
      <c r="BP2322" s="269" t="s">
        <v>1034</v>
      </c>
      <c r="BQ2322" s="269" t="s">
        <v>687</v>
      </c>
      <c r="BR2322" s="269" t="s">
        <v>1035</v>
      </c>
      <c r="BS2322" s="269" t="s">
        <v>1036</v>
      </c>
      <c r="BT2322" s="269" t="s">
        <v>1034</v>
      </c>
      <c r="BU2322" s="269" t="s">
        <v>1800</v>
      </c>
      <c r="BV2322" s="269" t="s">
        <v>1801</v>
      </c>
    </row>
    <row r="2323" spans="59:74" x14ac:dyDescent="0.25">
      <c r="BG2323" s="84">
        <v>2211</v>
      </c>
      <c r="BH2323" s="269" t="s">
        <v>15</v>
      </c>
      <c r="BI2323" s="268" t="s">
        <v>15</v>
      </c>
      <c r="BJ2323" s="257" t="s">
        <v>4</v>
      </c>
      <c r="BK2323" s="269" t="s">
        <v>31</v>
      </c>
      <c r="BL2323" s="269" t="s">
        <v>130</v>
      </c>
      <c r="BM2323" s="270" t="s">
        <v>8827</v>
      </c>
      <c r="BN2323" s="269" t="s">
        <v>8828</v>
      </c>
      <c r="BO2323" s="269" t="s">
        <v>8829</v>
      </c>
      <c r="BP2323" s="269" t="s">
        <v>1034</v>
      </c>
      <c r="BQ2323" s="269" t="s">
        <v>687</v>
      </c>
      <c r="BR2323" s="269" t="s">
        <v>1035</v>
      </c>
      <c r="BS2323" s="269" t="s">
        <v>1036</v>
      </c>
      <c r="BT2323" s="269" t="s">
        <v>1034</v>
      </c>
      <c r="BU2323" s="269" t="s">
        <v>1800</v>
      </c>
      <c r="BV2323" s="269" t="s">
        <v>1801</v>
      </c>
    </row>
    <row r="2324" spans="59:74" x14ac:dyDescent="0.25">
      <c r="BG2324" s="84">
        <v>2212</v>
      </c>
      <c r="BH2324" s="269" t="s">
        <v>15</v>
      </c>
      <c r="BI2324" s="268" t="s">
        <v>15</v>
      </c>
      <c r="BJ2324" s="257" t="s">
        <v>4</v>
      </c>
      <c r="BK2324" s="269" t="s">
        <v>31</v>
      </c>
      <c r="BL2324" s="269" t="s">
        <v>130</v>
      </c>
      <c r="BM2324" s="270" t="s">
        <v>8830</v>
      </c>
      <c r="BN2324" s="269" t="s">
        <v>8831</v>
      </c>
      <c r="BO2324" s="269" t="s">
        <v>8832</v>
      </c>
      <c r="BP2324" s="269" t="s">
        <v>1034</v>
      </c>
      <c r="BQ2324" s="269" t="s">
        <v>687</v>
      </c>
      <c r="BR2324" s="269" t="s">
        <v>1035</v>
      </c>
      <c r="BS2324" s="269" t="s">
        <v>1036</v>
      </c>
      <c r="BT2324" s="269" t="s">
        <v>1034</v>
      </c>
      <c r="BU2324" s="269" t="s">
        <v>1800</v>
      </c>
      <c r="BV2324" s="269" t="s">
        <v>1801</v>
      </c>
    </row>
    <row r="2325" spans="59:74" x14ac:dyDescent="0.25">
      <c r="BG2325" s="84">
        <v>2213</v>
      </c>
      <c r="BH2325" s="269" t="s">
        <v>15</v>
      </c>
      <c r="BI2325" s="268" t="s">
        <v>15</v>
      </c>
      <c r="BJ2325" s="257" t="s">
        <v>4</v>
      </c>
      <c r="BK2325" s="269" t="s">
        <v>31</v>
      </c>
      <c r="BL2325" s="269" t="s">
        <v>130</v>
      </c>
      <c r="BM2325" s="270" t="s">
        <v>8833</v>
      </c>
      <c r="BN2325" s="269" t="s">
        <v>8834</v>
      </c>
      <c r="BO2325" s="269" t="s">
        <v>8835</v>
      </c>
      <c r="BP2325" s="269" t="s">
        <v>1034</v>
      </c>
      <c r="BQ2325" s="269" t="s">
        <v>687</v>
      </c>
      <c r="BR2325" s="269" t="s">
        <v>1035</v>
      </c>
      <c r="BS2325" s="269" t="s">
        <v>1036</v>
      </c>
      <c r="BT2325" s="269" t="s">
        <v>1034</v>
      </c>
      <c r="BU2325" s="269" t="s">
        <v>1800</v>
      </c>
      <c r="BV2325" s="269" t="s">
        <v>1801</v>
      </c>
    </row>
    <row r="2326" spans="59:74" x14ac:dyDescent="0.25">
      <c r="BG2326" s="84">
        <v>2214</v>
      </c>
      <c r="BH2326" s="269" t="s">
        <v>15</v>
      </c>
      <c r="BI2326" s="268" t="s">
        <v>15</v>
      </c>
      <c r="BJ2326" s="257" t="s">
        <v>4</v>
      </c>
      <c r="BK2326" s="269" t="s">
        <v>31</v>
      </c>
      <c r="BL2326" s="269" t="s">
        <v>130</v>
      </c>
      <c r="BM2326" s="270" t="s">
        <v>8836</v>
      </c>
      <c r="BN2326" s="269" t="s">
        <v>8837</v>
      </c>
      <c r="BO2326" s="269" t="s">
        <v>8838</v>
      </c>
      <c r="BP2326" s="269" t="s">
        <v>1034</v>
      </c>
      <c r="BQ2326" s="269" t="s">
        <v>687</v>
      </c>
      <c r="BR2326" s="269" t="s">
        <v>1035</v>
      </c>
      <c r="BS2326" s="269" t="s">
        <v>1036</v>
      </c>
      <c r="BT2326" s="269" t="s">
        <v>1034</v>
      </c>
      <c r="BU2326" s="269" t="s">
        <v>1800</v>
      </c>
      <c r="BV2326" s="269" t="s">
        <v>1801</v>
      </c>
    </row>
    <row r="2327" spans="59:74" x14ac:dyDescent="0.25">
      <c r="BG2327" s="84">
        <v>2215</v>
      </c>
      <c r="BH2327" s="269" t="s">
        <v>15</v>
      </c>
      <c r="BI2327" s="268" t="s">
        <v>15</v>
      </c>
      <c r="BJ2327" s="257" t="s">
        <v>4</v>
      </c>
      <c r="BK2327" s="269" t="s">
        <v>31</v>
      </c>
      <c r="BL2327" s="269" t="s">
        <v>130</v>
      </c>
      <c r="BM2327" s="270" t="s">
        <v>8839</v>
      </c>
      <c r="BN2327" s="269" t="s">
        <v>8840</v>
      </c>
      <c r="BO2327" s="269" t="s">
        <v>8841</v>
      </c>
      <c r="BP2327" s="269" t="s">
        <v>1034</v>
      </c>
      <c r="BQ2327" s="269" t="s">
        <v>687</v>
      </c>
      <c r="BR2327" s="269" t="s">
        <v>1035</v>
      </c>
      <c r="BS2327" s="269" t="s">
        <v>1036</v>
      </c>
      <c r="BT2327" s="269" t="s">
        <v>1034</v>
      </c>
      <c r="BU2327" s="269" t="s">
        <v>1800</v>
      </c>
      <c r="BV2327" s="269" t="s">
        <v>1801</v>
      </c>
    </row>
    <row r="2328" spans="59:74" x14ac:dyDescent="0.25">
      <c r="BG2328" s="84">
        <v>2216</v>
      </c>
      <c r="BH2328" s="269" t="s">
        <v>15</v>
      </c>
      <c r="BI2328" s="268" t="s">
        <v>15</v>
      </c>
      <c r="BJ2328" s="257" t="s">
        <v>4</v>
      </c>
      <c r="BK2328" s="269" t="s">
        <v>31</v>
      </c>
      <c r="BL2328" s="269" t="s">
        <v>130</v>
      </c>
      <c r="BM2328" s="270" t="s">
        <v>8842</v>
      </c>
      <c r="BN2328" s="269" t="s">
        <v>8843</v>
      </c>
      <c r="BO2328" s="269" t="s">
        <v>8844</v>
      </c>
      <c r="BP2328" s="269" t="s">
        <v>1034</v>
      </c>
      <c r="BQ2328" s="269" t="s">
        <v>687</v>
      </c>
      <c r="BR2328" s="269" t="s">
        <v>1035</v>
      </c>
      <c r="BS2328" s="269" t="s">
        <v>1036</v>
      </c>
      <c r="BT2328" s="269" t="s">
        <v>1034</v>
      </c>
      <c r="BU2328" s="269" t="s">
        <v>1800</v>
      </c>
      <c r="BV2328" s="269" t="s">
        <v>1801</v>
      </c>
    </row>
    <row r="2329" spans="59:74" x14ac:dyDescent="0.25">
      <c r="BG2329" s="84">
        <v>2217</v>
      </c>
      <c r="BH2329" s="269" t="s">
        <v>15</v>
      </c>
      <c r="BI2329" s="268" t="s">
        <v>15</v>
      </c>
      <c r="BJ2329" s="257" t="s">
        <v>4</v>
      </c>
      <c r="BK2329" s="269" t="s">
        <v>31</v>
      </c>
      <c r="BL2329" s="269" t="s">
        <v>130</v>
      </c>
      <c r="BM2329" s="270" t="s">
        <v>8845</v>
      </c>
      <c r="BN2329" s="269" t="s">
        <v>8846</v>
      </c>
      <c r="BO2329" s="269" t="s">
        <v>8847</v>
      </c>
      <c r="BP2329" s="269" t="s">
        <v>1034</v>
      </c>
      <c r="BQ2329" s="269" t="s">
        <v>687</v>
      </c>
      <c r="BR2329" s="269" t="s">
        <v>1035</v>
      </c>
      <c r="BS2329" s="269" t="s">
        <v>1036</v>
      </c>
      <c r="BT2329" s="269" t="s">
        <v>1034</v>
      </c>
      <c r="BU2329" s="269" t="s">
        <v>1800</v>
      </c>
      <c r="BV2329" s="269" t="s">
        <v>1801</v>
      </c>
    </row>
    <row r="2330" spans="59:74" x14ac:dyDescent="0.25">
      <c r="BG2330" s="84">
        <v>2218</v>
      </c>
      <c r="BH2330" s="269" t="s">
        <v>15</v>
      </c>
      <c r="BI2330" s="268" t="s">
        <v>15</v>
      </c>
      <c r="BJ2330" s="257" t="s">
        <v>4</v>
      </c>
      <c r="BK2330" s="269" t="s">
        <v>31</v>
      </c>
      <c r="BL2330" s="269" t="s">
        <v>130</v>
      </c>
      <c r="BM2330" s="270" t="s">
        <v>8848</v>
      </c>
      <c r="BN2330" s="269" t="s">
        <v>8849</v>
      </c>
      <c r="BO2330" s="269" t="s">
        <v>8850</v>
      </c>
      <c r="BP2330" s="269" t="s">
        <v>1034</v>
      </c>
      <c r="BQ2330" s="269" t="s">
        <v>687</v>
      </c>
      <c r="BR2330" s="269" t="s">
        <v>1035</v>
      </c>
      <c r="BS2330" s="269" t="s">
        <v>1036</v>
      </c>
      <c r="BT2330" s="269" t="s">
        <v>1034</v>
      </c>
      <c r="BU2330" s="269" t="s">
        <v>1800</v>
      </c>
      <c r="BV2330" s="269" t="s">
        <v>1801</v>
      </c>
    </row>
    <row r="2331" spans="59:74" x14ac:dyDescent="0.25">
      <c r="BG2331" s="84">
        <v>2219</v>
      </c>
      <c r="BH2331" s="269" t="s">
        <v>15</v>
      </c>
      <c r="BI2331" s="268" t="s">
        <v>15</v>
      </c>
      <c r="BJ2331" s="257" t="s">
        <v>4</v>
      </c>
      <c r="BK2331" s="269" t="s">
        <v>31</v>
      </c>
      <c r="BL2331" s="269" t="s">
        <v>130</v>
      </c>
      <c r="BM2331" s="270" t="s">
        <v>8851</v>
      </c>
      <c r="BN2331" s="269" t="s">
        <v>8852</v>
      </c>
      <c r="BO2331" s="269" t="s">
        <v>8853</v>
      </c>
      <c r="BP2331" s="269" t="s">
        <v>1034</v>
      </c>
      <c r="BQ2331" s="269" t="s">
        <v>687</v>
      </c>
      <c r="BR2331" s="269" t="s">
        <v>1035</v>
      </c>
      <c r="BS2331" s="269" t="s">
        <v>1036</v>
      </c>
      <c r="BT2331" s="269" t="s">
        <v>1034</v>
      </c>
      <c r="BU2331" s="269" t="s">
        <v>1800</v>
      </c>
      <c r="BV2331" s="269" t="s">
        <v>1801</v>
      </c>
    </row>
    <row r="2332" spans="59:74" x14ac:dyDescent="0.25">
      <c r="BG2332" s="84">
        <v>2220</v>
      </c>
      <c r="BH2332" s="269" t="s">
        <v>15</v>
      </c>
      <c r="BI2332" s="268" t="s">
        <v>15</v>
      </c>
      <c r="BJ2332" s="257" t="s">
        <v>4</v>
      </c>
      <c r="BK2332" s="269" t="s">
        <v>31</v>
      </c>
      <c r="BL2332" s="269" t="s">
        <v>130</v>
      </c>
      <c r="BM2332" s="270" t="s">
        <v>8854</v>
      </c>
      <c r="BN2332" s="269" t="s">
        <v>8855</v>
      </c>
      <c r="BO2332" s="269" t="s">
        <v>8856</v>
      </c>
      <c r="BP2332" s="269" t="s">
        <v>1034</v>
      </c>
      <c r="BQ2332" s="269" t="s">
        <v>687</v>
      </c>
      <c r="BR2332" s="269" t="s">
        <v>1035</v>
      </c>
      <c r="BS2332" s="269" t="s">
        <v>1036</v>
      </c>
      <c r="BT2332" s="269" t="s">
        <v>1034</v>
      </c>
      <c r="BU2332" s="269" t="s">
        <v>1800</v>
      </c>
      <c r="BV2332" s="269" t="s">
        <v>1801</v>
      </c>
    </row>
    <row r="2333" spans="59:74" x14ac:dyDescent="0.25">
      <c r="BG2333" s="84">
        <v>2221</v>
      </c>
      <c r="BH2333" s="269" t="s">
        <v>15</v>
      </c>
      <c r="BI2333" s="268" t="s">
        <v>15</v>
      </c>
      <c r="BJ2333" s="257" t="s">
        <v>1</v>
      </c>
      <c r="BK2333" s="269" t="s">
        <v>32</v>
      </c>
      <c r="BL2333" s="269" t="s">
        <v>130</v>
      </c>
      <c r="BM2333" s="270" t="s">
        <v>8857</v>
      </c>
      <c r="BN2333" s="269" t="s">
        <v>8858</v>
      </c>
      <c r="BO2333" s="269" t="s">
        <v>8859</v>
      </c>
      <c r="BP2333" s="269" t="s">
        <v>1037</v>
      </c>
      <c r="BQ2333" s="269" t="s">
        <v>693</v>
      </c>
      <c r="BR2333" s="269" t="s">
        <v>1038</v>
      </c>
      <c r="BS2333" s="269" t="s">
        <v>1039</v>
      </c>
      <c r="BT2333" s="269" t="s">
        <v>1037</v>
      </c>
      <c r="BU2333" s="269" t="s">
        <v>1037</v>
      </c>
      <c r="BV2333" s="269" t="s">
        <v>1802</v>
      </c>
    </row>
    <row r="2334" spans="59:74" x14ac:dyDescent="0.25">
      <c r="BG2334" s="84">
        <v>2222</v>
      </c>
      <c r="BH2334" s="269" t="s">
        <v>15</v>
      </c>
      <c r="BI2334" s="268" t="s">
        <v>15</v>
      </c>
      <c r="BJ2334" s="257" t="s">
        <v>1</v>
      </c>
      <c r="BK2334" s="269" t="s">
        <v>32</v>
      </c>
      <c r="BL2334" s="269" t="s">
        <v>130</v>
      </c>
      <c r="BM2334" s="270" t="s">
        <v>8860</v>
      </c>
      <c r="BN2334" s="269" t="s">
        <v>8861</v>
      </c>
      <c r="BO2334" s="269" t="s">
        <v>8862</v>
      </c>
      <c r="BP2334" s="269" t="s">
        <v>1037</v>
      </c>
      <c r="BQ2334" s="269" t="s">
        <v>693</v>
      </c>
      <c r="BR2334" s="269" t="s">
        <v>1038</v>
      </c>
      <c r="BS2334" s="269" t="s">
        <v>1039</v>
      </c>
      <c r="BT2334" s="269" t="s">
        <v>1037</v>
      </c>
      <c r="BU2334" s="269" t="s">
        <v>1037</v>
      </c>
      <c r="BV2334" s="269" t="s">
        <v>1802</v>
      </c>
    </row>
    <row r="2335" spans="59:74" x14ac:dyDescent="0.25">
      <c r="BG2335" s="84">
        <v>2223</v>
      </c>
      <c r="BH2335" s="269" t="s">
        <v>15</v>
      </c>
      <c r="BI2335" s="268" t="s">
        <v>15</v>
      </c>
      <c r="BJ2335" s="257" t="s">
        <v>1</v>
      </c>
      <c r="BK2335" s="269" t="s">
        <v>32</v>
      </c>
      <c r="BL2335" s="269" t="s">
        <v>130</v>
      </c>
      <c r="BM2335" s="270" t="s">
        <v>8863</v>
      </c>
      <c r="BN2335" s="269" t="s">
        <v>8864</v>
      </c>
      <c r="BO2335" s="269" t="s">
        <v>8865</v>
      </c>
      <c r="BP2335" s="269" t="s">
        <v>1037</v>
      </c>
      <c r="BQ2335" s="269" t="s">
        <v>693</v>
      </c>
      <c r="BR2335" s="269" t="s">
        <v>1038</v>
      </c>
      <c r="BS2335" s="269" t="s">
        <v>1039</v>
      </c>
      <c r="BT2335" s="269" t="s">
        <v>1037</v>
      </c>
      <c r="BU2335" s="269" t="s">
        <v>1037</v>
      </c>
      <c r="BV2335" s="269" t="s">
        <v>1802</v>
      </c>
    </row>
    <row r="2336" spans="59:74" x14ac:dyDescent="0.25">
      <c r="BG2336" s="84">
        <v>2224</v>
      </c>
      <c r="BH2336" s="269" t="s">
        <v>15</v>
      </c>
      <c r="BI2336" s="268" t="s">
        <v>15</v>
      </c>
      <c r="BJ2336" s="257" t="s">
        <v>1</v>
      </c>
      <c r="BK2336" s="269" t="s">
        <v>32</v>
      </c>
      <c r="BL2336" s="269" t="s">
        <v>130</v>
      </c>
      <c r="BM2336" s="270" t="s">
        <v>8866</v>
      </c>
      <c r="BN2336" s="269" t="s">
        <v>8867</v>
      </c>
      <c r="BO2336" s="269" t="s">
        <v>8868</v>
      </c>
      <c r="BP2336" s="269" t="s">
        <v>1037</v>
      </c>
      <c r="BQ2336" s="269" t="s">
        <v>693</v>
      </c>
      <c r="BR2336" s="269" t="s">
        <v>1038</v>
      </c>
      <c r="BS2336" s="269" t="s">
        <v>1039</v>
      </c>
      <c r="BT2336" s="269" t="s">
        <v>1037</v>
      </c>
      <c r="BU2336" s="269" t="s">
        <v>1037</v>
      </c>
      <c r="BV2336" s="269" t="s">
        <v>1802</v>
      </c>
    </row>
    <row r="2337" spans="59:74" x14ac:dyDescent="0.25">
      <c r="BG2337" s="84">
        <v>2225</v>
      </c>
      <c r="BH2337" s="269" t="s">
        <v>15</v>
      </c>
      <c r="BI2337" s="268" t="s">
        <v>15</v>
      </c>
      <c r="BJ2337" s="257" t="s">
        <v>1</v>
      </c>
      <c r="BK2337" s="269" t="s">
        <v>32</v>
      </c>
      <c r="BL2337" s="269" t="s">
        <v>130</v>
      </c>
      <c r="BM2337" s="270" t="s">
        <v>8869</v>
      </c>
      <c r="BN2337" s="269" t="s">
        <v>8870</v>
      </c>
      <c r="BO2337" s="269" t="s">
        <v>8871</v>
      </c>
      <c r="BP2337" s="269" t="s">
        <v>1037</v>
      </c>
      <c r="BQ2337" s="269" t="s">
        <v>693</v>
      </c>
      <c r="BR2337" s="269" t="s">
        <v>1038</v>
      </c>
      <c r="BS2337" s="269" t="s">
        <v>1039</v>
      </c>
      <c r="BT2337" s="269" t="s">
        <v>1037</v>
      </c>
      <c r="BU2337" s="269" t="s">
        <v>1037</v>
      </c>
      <c r="BV2337" s="269" t="s">
        <v>1802</v>
      </c>
    </row>
    <row r="2338" spans="59:74" x14ac:dyDescent="0.25">
      <c r="BG2338" s="84">
        <v>2226</v>
      </c>
      <c r="BH2338" s="269" t="s">
        <v>15</v>
      </c>
      <c r="BI2338" s="268" t="s">
        <v>15</v>
      </c>
      <c r="BJ2338" s="257" t="s">
        <v>1</v>
      </c>
      <c r="BK2338" s="269" t="s">
        <v>32</v>
      </c>
      <c r="BL2338" s="269" t="s">
        <v>130</v>
      </c>
      <c r="BM2338" s="270" t="s">
        <v>8872</v>
      </c>
      <c r="BN2338" s="269" t="s">
        <v>8873</v>
      </c>
      <c r="BO2338" s="269" t="s">
        <v>8874</v>
      </c>
      <c r="BP2338" s="269" t="s">
        <v>1037</v>
      </c>
      <c r="BQ2338" s="269" t="s">
        <v>693</v>
      </c>
      <c r="BR2338" s="269" t="s">
        <v>1038</v>
      </c>
      <c r="BS2338" s="269" t="s">
        <v>1039</v>
      </c>
      <c r="BT2338" s="269" t="s">
        <v>1037</v>
      </c>
      <c r="BU2338" s="269" t="s">
        <v>1037</v>
      </c>
      <c r="BV2338" s="269" t="s">
        <v>1802</v>
      </c>
    </row>
    <row r="2339" spans="59:74" x14ac:dyDescent="0.25">
      <c r="BG2339" s="84">
        <v>2227</v>
      </c>
      <c r="BH2339" s="269" t="s">
        <v>15</v>
      </c>
      <c r="BI2339" s="268" t="s">
        <v>15</v>
      </c>
      <c r="BJ2339" s="257" t="s">
        <v>1</v>
      </c>
      <c r="BK2339" s="269" t="s">
        <v>32</v>
      </c>
      <c r="BL2339" s="269" t="s">
        <v>130</v>
      </c>
      <c r="BM2339" s="270" t="s">
        <v>8875</v>
      </c>
      <c r="BN2339" s="269" t="s">
        <v>8876</v>
      </c>
      <c r="BO2339" s="269" t="s">
        <v>8877</v>
      </c>
      <c r="BP2339" s="269" t="s">
        <v>1037</v>
      </c>
      <c r="BQ2339" s="269" t="s">
        <v>693</v>
      </c>
      <c r="BR2339" s="269" t="s">
        <v>1038</v>
      </c>
      <c r="BS2339" s="269" t="s">
        <v>1039</v>
      </c>
      <c r="BT2339" s="269" t="s">
        <v>1037</v>
      </c>
      <c r="BU2339" s="269" t="s">
        <v>1037</v>
      </c>
      <c r="BV2339" s="269" t="s">
        <v>1802</v>
      </c>
    </row>
    <row r="2340" spans="59:74" x14ac:dyDescent="0.25">
      <c r="BG2340" s="84">
        <v>2228</v>
      </c>
      <c r="BH2340" s="269" t="s">
        <v>15</v>
      </c>
      <c r="BI2340" s="268" t="s">
        <v>15</v>
      </c>
      <c r="BJ2340" s="257" t="s">
        <v>1</v>
      </c>
      <c r="BK2340" s="269" t="s">
        <v>32</v>
      </c>
      <c r="BL2340" s="269" t="s">
        <v>130</v>
      </c>
      <c r="BM2340" s="270" t="s">
        <v>8878</v>
      </c>
      <c r="BN2340" s="269" t="s">
        <v>8879</v>
      </c>
      <c r="BO2340" s="269" t="s">
        <v>8880</v>
      </c>
      <c r="BP2340" s="269" t="s">
        <v>1037</v>
      </c>
      <c r="BQ2340" s="269" t="s">
        <v>693</v>
      </c>
      <c r="BR2340" s="269" t="s">
        <v>1038</v>
      </c>
      <c r="BS2340" s="269" t="s">
        <v>1039</v>
      </c>
      <c r="BT2340" s="269" t="s">
        <v>1037</v>
      </c>
      <c r="BU2340" s="269" t="s">
        <v>1037</v>
      </c>
      <c r="BV2340" s="269" t="s">
        <v>1802</v>
      </c>
    </row>
    <row r="2341" spans="59:74" x14ac:dyDescent="0.25">
      <c r="BG2341" s="84">
        <v>2229</v>
      </c>
      <c r="BH2341" s="269" t="s">
        <v>15</v>
      </c>
      <c r="BI2341" s="268" t="s">
        <v>15</v>
      </c>
      <c r="BJ2341" s="257" t="s">
        <v>1</v>
      </c>
      <c r="BK2341" s="269" t="s">
        <v>32</v>
      </c>
      <c r="BL2341" s="269" t="s">
        <v>130</v>
      </c>
      <c r="BM2341" s="270" t="s">
        <v>8881</v>
      </c>
      <c r="BN2341" s="269" t="s">
        <v>8882</v>
      </c>
      <c r="BO2341" s="269" t="s">
        <v>8883</v>
      </c>
      <c r="BP2341" s="269" t="s">
        <v>1037</v>
      </c>
      <c r="BQ2341" s="269" t="s">
        <v>693</v>
      </c>
      <c r="BR2341" s="269" t="s">
        <v>1038</v>
      </c>
      <c r="BS2341" s="269" t="s">
        <v>1039</v>
      </c>
      <c r="BT2341" s="269" t="s">
        <v>1037</v>
      </c>
      <c r="BU2341" s="269" t="s">
        <v>1037</v>
      </c>
      <c r="BV2341" s="269" t="s">
        <v>1802</v>
      </c>
    </row>
    <row r="2342" spans="59:74" x14ac:dyDescent="0.25">
      <c r="BG2342" s="84">
        <v>2230</v>
      </c>
      <c r="BH2342" s="269" t="s">
        <v>15</v>
      </c>
      <c r="BI2342" s="268" t="s">
        <v>15</v>
      </c>
      <c r="BJ2342" s="257" t="s">
        <v>1</v>
      </c>
      <c r="BK2342" s="269" t="s">
        <v>32</v>
      </c>
      <c r="BL2342" s="269" t="s">
        <v>130</v>
      </c>
      <c r="BM2342" s="270" t="s">
        <v>8884</v>
      </c>
      <c r="BN2342" s="269" t="s">
        <v>8885</v>
      </c>
      <c r="BO2342" s="269" t="s">
        <v>8886</v>
      </c>
      <c r="BP2342" s="269" t="s">
        <v>1037</v>
      </c>
      <c r="BQ2342" s="269" t="s">
        <v>693</v>
      </c>
      <c r="BR2342" s="269" t="s">
        <v>1038</v>
      </c>
      <c r="BS2342" s="269" t="s">
        <v>1039</v>
      </c>
      <c r="BT2342" s="269" t="s">
        <v>1037</v>
      </c>
      <c r="BU2342" s="269" t="s">
        <v>1037</v>
      </c>
      <c r="BV2342" s="269" t="s">
        <v>1802</v>
      </c>
    </row>
    <row r="2343" spans="59:74" x14ac:dyDescent="0.25">
      <c r="BG2343" s="84">
        <v>2231</v>
      </c>
      <c r="BH2343" s="269" t="s">
        <v>15</v>
      </c>
      <c r="BI2343" s="268" t="s">
        <v>15</v>
      </c>
      <c r="BJ2343" s="257" t="s">
        <v>4</v>
      </c>
      <c r="BK2343" s="269" t="s">
        <v>32</v>
      </c>
      <c r="BL2343" s="269" t="s">
        <v>130</v>
      </c>
      <c r="BM2343" s="270" t="s">
        <v>8887</v>
      </c>
      <c r="BN2343" s="269" t="s">
        <v>8888</v>
      </c>
      <c r="BO2343" s="269" t="s">
        <v>8889</v>
      </c>
      <c r="BP2343" s="269" t="s">
        <v>1037</v>
      </c>
      <c r="BQ2343" s="269" t="s">
        <v>693</v>
      </c>
      <c r="BR2343" s="269" t="s">
        <v>1038</v>
      </c>
      <c r="BS2343" s="269" t="s">
        <v>1039</v>
      </c>
      <c r="BT2343" s="269" t="s">
        <v>1037</v>
      </c>
      <c r="BU2343" s="269" t="s">
        <v>1037</v>
      </c>
      <c r="BV2343" s="269" t="s">
        <v>1802</v>
      </c>
    </row>
    <row r="2344" spans="59:74" x14ac:dyDescent="0.25">
      <c r="BG2344" s="84">
        <v>2232</v>
      </c>
      <c r="BH2344" s="269" t="s">
        <v>15</v>
      </c>
      <c r="BI2344" s="268" t="s">
        <v>15</v>
      </c>
      <c r="BJ2344" s="257" t="s">
        <v>4</v>
      </c>
      <c r="BK2344" s="269" t="s">
        <v>32</v>
      </c>
      <c r="BL2344" s="269" t="s">
        <v>130</v>
      </c>
      <c r="BM2344" s="270" t="s">
        <v>8890</v>
      </c>
      <c r="BN2344" s="269" t="s">
        <v>8891</v>
      </c>
      <c r="BO2344" s="269" t="s">
        <v>8892</v>
      </c>
      <c r="BP2344" s="269" t="s">
        <v>1037</v>
      </c>
      <c r="BQ2344" s="269" t="s">
        <v>693</v>
      </c>
      <c r="BR2344" s="269" t="s">
        <v>1038</v>
      </c>
      <c r="BS2344" s="269" t="s">
        <v>1039</v>
      </c>
      <c r="BT2344" s="269" t="s">
        <v>1037</v>
      </c>
      <c r="BU2344" s="269" t="s">
        <v>1037</v>
      </c>
      <c r="BV2344" s="269" t="s">
        <v>1802</v>
      </c>
    </row>
    <row r="2345" spans="59:74" x14ac:dyDescent="0.25">
      <c r="BG2345" s="84">
        <v>2233</v>
      </c>
      <c r="BH2345" s="269" t="s">
        <v>15</v>
      </c>
      <c r="BI2345" s="268" t="s">
        <v>15</v>
      </c>
      <c r="BJ2345" s="257" t="s">
        <v>4</v>
      </c>
      <c r="BK2345" s="269" t="s">
        <v>32</v>
      </c>
      <c r="BL2345" s="269" t="s">
        <v>130</v>
      </c>
      <c r="BM2345" s="270" t="s">
        <v>8893</v>
      </c>
      <c r="BN2345" s="269" t="s">
        <v>8894</v>
      </c>
      <c r="BO2345" s="269" t="s">
        <v>8895</v>
      </c>
      <c r="BP2345" s="269" t="s">
        <v>1037</v>
      </c>
      <c r="BQ2345" s="269" t="s">
        <v>693</v>
      </c>
      <c r="BR2345" s="269" t="s">
        <v>1038</v>
      </c>
      <c r="BS2345" s="269" t="s">
        <v>1039</v>
      </c>
      <c r="BT2345" s="269" t="s">
        <v>1037</v>
      </c>
      <c r="BU2345" s="269" t="s">
        <v>1037</v>
      </c>
      <c r="BV2345" s="269" t="s">
        <v>1802</v>
      </c>
    </row>
    <row r="2346" spans="59:74" x14ac:dyDescent="0.25">
      <c r="BG2346" s="84">
        <v>2234</v>
      </c>
      <c r="BH2346" s="269" t="s">
        <v>15</v>
      </c>
      <c r="BI2346" s="268" t="s">
        <v>15</v>
      </c>
      <c r="BJ2346" s="257" t="s">
        <v>4</v>
      </c>
      <c r="BK2346" s="269" t="s">
        <v>32</v>
      </c>
      <c r="BL2346" s="269" t="s">
        <v>130</v>
      </c>
      <c r="BM2346" s="270" t="s">
        <v>8896</v>
      </c>
      <c r="BN2346" s="269" t="s">
        <v>8897</v>
      </c>
      <c r="BO2346" s="269" t="s">
        <v>8898</v>
      </c>
      <c r="BP2346" s="269" t="s">
        <v>1037</v>
      </c>
      <c r="BQ2346" s="269" t="s">
        <v>693</v>
      </c>
      <c r="BR2346" s="269" t="s">
        <v>1038</v>
      </c>
      <c r="BS2346" s="269" t="s">
        <v>1039</v>
      </c>
      <c r="BT2346" s="269" t="s">
        <v>1037</v>
      </c>
      <c r="BU2346" s="269" t="s">
        <v>1037</v>
      </c>
      <c r="BV2346" s="269" t="s">
        <v>1802</v>
      </c>
    </row>
    <row r="2347" spans="59:74" x14ac:dyDescent="0.25">
      <c r="BG2347" s="84">
        <v>2235</v>
      </c>
      <c r="BH2347" s="269" t="s">
        <v>15</v>
      </c>
      <c r="BI2347" s="268" t="s">
        <v>15</v>
      </c>
      <c r="BJ2347" s="257" t="s">
        <v>4</v>
      </c>
      <c r="BK2347" s="269" t="s">
        <v>32</v>
      </c>
      <c r="BL2347" s="269" t="s">
        <v>130</v>
      </c>
      <c r="BM2347" s="270" t="s">
        <v>8899</v>
      </c>
      <c r="BN2347" s="269" t="s">
        <v>8900</v>
      </c>
      <c r="BO2347" s="269" t="s">
        <v>8901</v>
      </c>
      <c r="BP2347" s="269" t="s">
        <v>1037</v>
      </c>
      <c r="BQ2347" s="269" t="s">
        <v>693</v>
      </c>
      <c r="BR2347" s="269" t="s">
        <v>1038</v>
      </c>
      <c r="BS2347" s="269" t="s">
        <v>1039</v>
      </c>
      <c r="BT2347" s="269" t="s">
        <v>1037</v>
      </c>
      <c r="BU2347" s="269" t="s">
        <v>1037</v>
      </c>
      <c r="BV2347" s="269" t="s">
        <v>1802</v>
      </c>
    </row>
    <row r="2348" spans="59:74" x14ac:dyDescent="0.25">
      <c r="BG2348" s="84">
        <v>2236</v>
      </c>
      <c r="BH2348" s="269" t="s">
        <v>15</v>
      </c>
      <c r="BI2348" s="268" t="s">
        <v>15</v>
      </c>
      <c r="BJ2348" s="257" t="s">
        <v>4</v>
      </c>
      <c r="BK2348" s="269" t="s">
        <v>32</v>
      </c>
      <c r="BL2348" s="269" t="s">
        <v>130</v>
      </c>
      <c r="BM2348" s="270" t="s">
        <v>8902</v>
      </c>
      <c r="BN2348" s="269" t="s">
        <v>8903</v>
      </c>
      <c r="BO2348" s="269" t="s">
        <v>8904</v>
      </c>
      <c r="BP2348" s="269" t="s">
        <v>1037</v>
      </c>
      <c r="BQ2348" s="269" t="s">
        <v>693</v>
      </c>
      <c r="BR2348" s="269" t="s">
        <v>1038</v>
      </c>
      <c r="BS2348" s="269" t="s">
        <v>1039</v>
      </c>
      <c r="BT2348" s="269" t="s">
        <v>1037</v>
      </c>
      <c r="BU2348" s="269" t="s">
        <v>1037</v>
      </c>
      <c r="BV2348" s="269" t="s">
        <v>1802</v>
      </c>
    </row>
    <row r="2349" spans="59:74" x14ac:dyDescent="0.25">
      <c r="BG2349" s="84">
        <v>2237</v>
      </c>
      <c r="BH2349" s="269" t="s">
        <v>15</v>
      </c>
      <c r="BI2349" s="268" t="s">
        <v>15</v>
      </c>
      <c r="BJ2349" s="257" t="s">
        <v>4</v>
      </c>
      <c r="BK2349" s="269" t="s">
        <v>32</v>
      </c>
      <c r="BL2349" s="269" t="s">
        <v>130</v>
      </c>
      <c r="BM2349" s="270" t="s">
        <v>8905</v>
      </c>
      <c r="BN2349" s="269" t="s">
        <v>8906</v>
      </c>
      <c r="BO2349" s="269" t="s">
        <v>8907</v>
      </c>
      <c r="BP2349" s="269" t="s">
        <v>1037</v>
      </c>
      <c r="BQ2349" s="269" t="s">
        <v>693</v>
      </c>
      <c r="BR2349" s="269" t="s">
        <v>1038</v>
      </c>
      <c r="BS2349" s="269" t="s">
        <v>1039</v>
      </c>
      <c r="BT2349" s="269" t="s">
        <v>1037</v>
      </c>
      <c r="BU2349" s="269" t="s">
        <v>1037</v>
      </c>
      <c r="BV2349" s="269" t="s">
        <v>1802</v>
      </c>
    </row>
    <row r="2350" spans="59:74" x14ac:dyDescent="0.25">
      <c r="BG2350" s="84">
        <v>2238</v>
      </c>
      <c r="BH2350" s="269" t="s">
        <v>15</v>
      </c>
      <c r="BI2350" s="268" t="s">
        <v>15</v>
      </c>
      <c r="BJ2350" s="257" t="s">
        <v>4</v>
      </c>
      <c r="BK2350" s="269" t="s">
        <v>32</v>
      </c>
      <c r="BL2350" s="269" t="s">
        <v>130</v>
      </c>
      <c r="BM2350" s="270" t="s">
        <v>8908</v>
      </c>
      <c r="BN2350" s="269" t="s">
        <v>8909</v>
      </c>
      <c r="BO2350" s="269" t="s">
        <v>8910</v>
      </c>
      <c r="BP2350" s="269" t="s">
        <v>1037</v>
      </c>
      <c r="BQ2350" s="269" t="s">
        <v>693</v>
      </c>
      <c r="BR2350" s="269" t="s">
        <v>1038</v>
      </c>
      <c r="BS2350" s="269" t="s">
        <v>1039</v>
      </c>
      <c r="BT2350" s="269" t="s">
        <v>1037</v>
      </c>
      <c r="BU2350" s="269" t="s">
        <v>1037</v>
      </c>
      <c r="BV2350" s="269" t="s">
        <v>1802</v>
      </c>
    </row>
    <row r="2351" spans="59:74" x14ac:dyDescent="0.25">
      <c r="BG2351" s="84">
        <v>2239</v>
      </c>
      <c r="BH2351" s="269" t="s">
        <v>15</v>
      </c>
      <c r="BI2351" s="268" t="s">
        <v>15</v>
      </c>
      <c r="BJ2351" s="257" t="s">
        <v>4</v>
      </c>
      <c r="BK2351" s="269" t="s">
        <v>32</v>
      </c>
      <c r="BL2351" s="269" t="s">
        <v>130</v>
      </c>
      <c r="BM2351" s="270" t="s">
        <v>8911</v>
      </c>
      <c r="BN2351" s="269" t="s">
        <v>8912</v>
      </c>
      <c r="BO2351" s="269" t="s">
        <v>8913</v>
      </c>
      <c r="BP2351" s="269" t="s">
        <v>1037</v>
      </c>
      <c r="BQ2351" s="269" t="s">
        <v>693</v>
      </c>
      <c r="BR2351" s="269" t="s">
        <v>1038</v>
      </c>
      <c r="BS2351" s="269" t="s">
        <v>1039</v>
      </c>
      <c r="BT2351" s="269" t="s">
        <v>1037</v>
      </c>
      <c r="BU2351" s="269" t="s">
        <v>1037</v>
      </c>
      <c r="BV2351" s="269" t="s">
        <v>1802</v>
      </c>
    </row>
    <row r="2352" spans="59:74" x14ac:dyDescent="0.25">
      <c r="BG2352" s="84">
        <v>2240</v>
      </c>
      <c r="BH2352" s="269" t="s">
        <v>15</v>
      </c>
      <c r="BI2352" s="268" t="s">
        <v>15</v>
      </c>
      <c r="BJ2352" s="257" t="s">
        <v>4</v>
      </c>
      <c r="BK2352" s="269" t="s">
        <v>32</v>
      </c>
      <c r="BL2352" s="269" t="s">
        <v>130</v>
      </c>
      <c r="BM2352" s="270" t="s">
        <v>8914</v>
      </c>
      <c r="BN2352" s="269" t="s">
        <v>8915</v>
      </c>
      <c r="BO2352" s="269" t="s">
        <v>8916</v>
      </c>
      <c r="BP2352" s="269" t="s">
        <v>1037</v>
      </c>
      <c r="BQ2352" s="269" t="s">
        <v>693</v>
      </c>
      <c r="BR2352" s="269" t="s">
        <v>1038</v>
      </c>
      <c r="BS2352" s="269" t="s">
        <v>1039</v>
      </c>
      <c r="BT2352" s="269" t="s">
        <v>1037</v>
      </c>
      <c r="BU2352" s="269" t="s">
        <v>1037</v>
      </c>
      <c r="BV2352" s="269" t="s">
        <v>1802</v>
      </c>
    </row>
    <row r="2353" spans="59:74" x14ac:dyDescent="0.25">
      <c r="BG2353" s="84">
        <v>2241</v>
      </c>
      <c r="BH2353" s="269" t="s">
        <v>15</v>
      </c>
      <c r="BI2353" s="268" t="s">
        <v>15</v>
      </c>
      <c r="BJ2353" s="257" t="s">
        <v>1</v>
      </c>
      <c r="BK2353" s="269" t="s">
        <v>34</v>
      </c>
      <c r="BL2353" s="269" t="s">
        <v>130</v>
      </c>
      <c r="BM2353" s="270" t="s">
        <v>8917</v>
      </c>
      <c r="BN2353" s="269" t="s">
        <v>8918</v>
      </c>
      <c r="BO2353" s="269" t="s">
        <v>8919</v>
      </c>
      <c r="BP2353" s="269" t="s">
        <v>1040</v>
      </c>
      <c r="BQ2353" s="269" t="s">
        <v>699</v>
      </c>
      <c r="BR2353" s="269" t="s">
        <v>1041</v>
      </c>
      <c r="BS2353" s="269" t="s">
        <v>1042</v>
      </c>
      <c r="BT2353" s="269" t="s">
        <v>1040</v>
      </c>
      <c r="BU2353" s="269" t="s">
        <v>1803</v>
      </c>
      <c r="BV2353" s="269" t="s">
        <v>1804</v>
      </c>
    </row>
    <row r="2354" spans="59:74" x14ac:dyDescent="0.25">
      <c r="BG2354" s="84">
        <v>2242</v>
      </c>
      <c r="BH2354" s="269" t="s">
        <v>15</v>
      </c>
      <c r="BI2354" s="268" t="s">
        <v>15</v>
      </c>
      <c r="BJ2354" s="257" t="s">
        <v>1</v>
      </c>
      <c r="BK2354" s="269" t="s">
        <v>34</v>
      </c>
      <c r="BL2354" s="269" t="s">
        <v>130</v>
      </c>
      <c r="BM2354" s="270" t="s">
        <v>8920</v>
      </c>
      <c r="BN2354" s="269" t="s">
        <v>8921</v>
      </c>
      <c r="BO2354" s="269" t="s">
        <v>8922</v>
      </c>
      <c r="BP2354" s="269" t="s">
        <v>1040</v>
      </c>
      <c r="BQ2354" s="269" t="s">
        <v>699</v>
      </c>
      <c r="BR2354" s="269" t="s">
        <v>1041</v>
      </c>
      <c r="BS2354" s="269" t="s">
        <v>1042</v>
      </c>
      <c r="BT2354" s="269" t="s">
        <v>1040</v>
      </c>
      <c r="BU2354" s="269" t="s">
        <v>1803</v>
      </c>
      <c r="BV2354" s="269" t="s">
        <v>1804</v>
      </c>
    </row>
    <row r="2355" spans="59:74" x14ac:dyDescent="0.25">
      <c r="BG2355" s="84">
        <v>2243</v>
      </c>
      <c r="BH2355" s="269" t="s">
        <v>15</v>
      </c>
      <c r="BI2355" s="268" t="s">
        <v>15</v>
      </c>
      <c r="BJ2355" s="257" t="s">
        <v>1</v>
      </c>
      <c r="BK2355" s="269" t="s">
        <v>34</v>
      </c>
      <c r="BL2355" s="269" t="s">
        <v>130</v>
      </c>
      <c r="BM2355" s="270" t="s">
        <v>8923</v>
      </c>
      <c r="BN2355" s="269" t="s">
        <v>8924</v>
      </c>
      <c r="BO2355" s="269" t="s">
        <v>8925</v>
      </c>
      <c r="BP2355" s="269" t="s">
        <v>1040</v>
      </c>
      <c r="BQ2355" s="269" t="s">
        <v>699</v>
      </c>
      <c r="BR2355" s="269" t="s">
        <v>1041</v>
      </c>
      <c r="BS2355" s="269" t="s">
        <v>1042</v>
      </c>
      <c r="BT2355" s="269" t="s">
        <v>1040</v>
      </c>
      <c r="BU2355" s="269" t="s">
        <v>1803</v>
      </c>
      <c r="BV2355" s="269" t="s">
        <v>1804</v>
      </c>
    </row>
    <row r="2356" spans="59:74" x14ac:dyDescent="0.25">
      <c r="BG2356" s="84">
        <v>2244</v>
      </c>
      <c r="BH2356" s="269" t="s">
        <v>15</v>
      </c>
      <c r="BI2356" s="268" t="s">
        <v>15</v>
      </c>
      <c r="BJ2356" s="257" t="s">
        <v>1</v>
      </c>
      <c r="BK2356" s="269" t="s">
        <v>34</v>
      </c>
      <c r="BL2356" s="269" t="s">
        <v>130</v>
      </c>
      <c r="BM2356" s="270" t="s">
        <v>8926</v>
      </c>
      <c r="BN2356" s="269" t="s">
        <v>8927</v>
      </c>
      <c r="BO2356" s="269" t="s">
        <v>8928</v>
      </c>
      <c r="BP2356" s="269" t="s">
        <v>1040</v>
      </c>
      <c r="BQ2356" s="269" t="s">
        <v>699</v>
      </c>
      <c r="BR2356" s="269" t="s">
        <v>1041</v>
      </c>
      <c r="BS2356" s="269" t="s">
        <v>1042</v>
      </c>
      <c r="BT2356" s="269" t="s">
        <v>1040</v>
      </c>
      <c r="BU2356" s="269" t="s">
        <v>1803</v>
      </c>
      <c r="BV2356" s="269" t="s">
        <v>1804</v>
      </c>
    </row>
    <row r="2357" spans="59:74" x14ac:dyDescent="0.25">
      <c r="BG2357" s="84">
        <v>2245</v>
      </c>
      <c r="BH2357" s="269" t="s">
        <v>15</v>
      </c>
      <c r="BI2357" s="268" t="s">
        <v>15</v>
      </c>
      <c r="BJ2357" s="257" t="s">
        <v>1</v>
      </c>
      <c r="BK2357" s="269" t="s">
        <v>34</v>
      </c>
      <c r="BL2357" s="269" t="s">
        <v>130</v>
      </c>
      <c r="BM2357" s="270" t="s">
        <v>8929</v>
      </c>
      <c r="BN2357" s="269" t="s">
        <v>8930</v>
      </c>
      <c r="BO2357" s="269" t="s">
        <v>8931</v>
      </c>
      <c r="BP2357" s="269" t="s">
        <v>1040</v>
      </c>
      <c r="BQ2357" s="269" t="s">
        <v>699</v>
      </c>
      <c r="BR2357" s="269" t="s">
        <v>1041</v>
      </c>
      <c r="BS2357" s="269" t="s">
        <v>1042</v>
      </c>
      <c r="BT2357" s="269" t="s">
        <v>1040</v>
      </c>
      <c r="BU2357" s="269" t="s">
        <v>1803</v>
      </c>
      <c r="BV2357" s="269" t="s">
        <v>1804</v>
      </c>
    </row>
    <row r="2358" spans="59:74" x14ac:dyDescent="0.25">
      <c r="BG2358" s="84">
        <v>2246</v>
      </c>
      <c r="BH2358" s="269" t="s">
        <v>15</v>
      </c>
      <c r="BI2358" s="268" t="s">
        <v>15</v>
      </c>
      <c r="BJ2358" s="257" t="s">
        <v>1</v>
      </c>
      <c r="BK2358" s="269" t="s">
        <v>34</v>
      </c>
      <c r="BL2358" s="269" t="s">
        <v>130</v>
      </c>
      <c r="BM2358" s="270" t="s">
        <v>8932</v>
      </c>
      <c r="BN2358" s="269" t="s">
        <v>8933</v>
      </c>
      <c r="BO2358" s="269" t="s">
        <v>8934</v>
      </c>
      <c r="BP2358" s="269" t="s">
        <v>1040</v>
      </c>
      <c r="BQ2358" s="269" t="s">
        <v>699</v>
      </c>
      <c r="BR2358" s="269" t="s">
        <v>1041</v>
      </c>
      <c r="BS2358" s="269" t="s">
        <v>1042</v>
      </c>
      <c r="BT2358" s="269" t="s">
        <v>1040</v>
      </c>
      <c r="BU2358" s="269" t="s">
        <v>1803</v>
      </c>
      <c r="BV2358" s="269" t="s">
        <v>1804</v>
      </c>
    </row>
    <row r="2359" spans="59:74" x14ac:dyDescent="0.25">
      <c r="BG2359" s="84">
        <v>2247</v>
      </c>
      <c r="BH2359" s="269" t="s">
        <v>15</v>
      </c>
      <c r="BI2359" s="268" t="s">
        <v>15</v>
      </c>
      <c r="BJ2359" s="257" t="s">
        <v>1</v>
      </c>
      <c r="BK2359" s="269" t="s">
        <v>34</v>
      </c>
      <c r="BL2359" s="269" t="s">
        <v>130</v>
      </c>
      <c r="BM2359" s="270" t="s">
        <v>8935</v>
      </c>
      <c r="BN2359" s="269" t="s">
        <v>8936</v>
      </c>
      <c r="BO2359" s="269" t="s">
        <v>8937</v>
      </c>
      <c r="BP2359" s="269" t="s">
        <v>1040</v>
      </c>
      <c r="BQ2359" s="269" t="s">
        <v>699</v>
      </c>
      <c r="BR2359" s="269" t="s">
        <v>1041</v>
      </c>
      <c r="BS2359" s="269" t="s">
        <v>1042</v>
      </c>
      <c r="BT2359" s="269" t="s">
        <v>1040</v>
      </c>
      <c r="BU2359" s="269" t="s">
        <v>1803</v>
      </c>
      <c r="BV2359" s="269" t="s">
        <v>1804</v>
      </c>
    </row>
    <row r="2360" spans="59:74" x14ac:dyDescent="0.25">
      <c r="BG2360" s="84">
        <v>2248</v>
      </c>
      <c r="BH2360" s="269" t="s">
        <v>15</v>
      </c>
      <c r="BI2360" s="268" t="s">
        <v>15</v>
      </c>
      <c r="BJ2360" s="257" t="s">
        <v>1</v>
      </c>
      <c r="BK2360" s="269" t="s">
        <v>34</v>
      </c>
      <c r="BL2360" s="269" t="s">
        <v>130</v>
      </c>
      <c r="BM2360" s="270" t="s">
        <v>8938</v>
      </c>
      <c r="BN2360" s="269" t="s">
        <v>8939</v>
      </c>
      <c r="BO2360" s="269" t="s">
        <v>8940</v>
      </c>
      <c r="BP2360" s="269" t="s">
        <v>1040</v>
      </c>
      <c r="BQ2360" s="269" t="s">
        <v>699</v>
      </c>
      <c r="BR2360" s="269" t="s">
        <v>1041</v>
      </c>
      <c r="BS2360" s="269" t="s">
        <v>1042</v>
      </c>
      <c r="BT2360" s="269" t="s">
        <v>1040</v>
      </c>
      <c r="BU2360" s="269" t="s">
        <v>1803</v>
      </c>
      <c r="BV2360" s="269" t="s">
        <v>1804</v>
      </c>
    </row>
    <row r="2361" spans="59:74" x14ac:dyDescent="0.25">
      <c r="BG2361" s="84">
        <v>2249</v>
      </c>
      <c r="BH2361" s="269" t="s">
        <v>15</v>
      </c>
      <c r="BI2361" s="268" t="s">
        <v>15</v>
      </c>
      <c r="BJ2361" s="257" t="s">
        <v>1</v>
      </c>
      <c r="BK2361" s="269" t="s">
        <v>34</v>
      </c>
      <c r="BL2361" s="269" t="s">
        <v>130</v>
      </c>
      <c r="BM2361" s="270" t="s">
        <v>8941</v>
      </c>
      <c r="BN2361" s="269" t="s">
        <v>8942</v>
      </c>
      <c r="BO2361" s="269" t="s">
        <v>8943</v>
      </c>
      <c r="BP2361" s="269" t="s">
        <v>1040</v>
      </c>
      <c r="BQ2361" s="269" t="s">
        <v>699</v>
      </c>
      <c r="BR2361" s="269" t="s">
        <v>1041</v>
      </c>
      <c r="BS2361" s="269" t="s">
        <v>1042</v>
      </c>
      <c r="BT2361" s="269" t="s">
        <v>1040</v>
      </c>
      <c r="BU2361" s="269" t="s">
        <v>1803</v>
      </c>
      <c r="BV2361" s="269" t="s">
        <v>1804</v>
      </c>
    </row>
    <row r="2362" spans="59:74" x14ac:dyDescent="0.25">
      <c r="BG2362" s="84">
        <v>2250</v>
      </c>
      <c r="BH2362" s="269" t="s">
        <v>15</v>
      </c>
      <c r="BI2362" s="268" t="s">
        <v>15</v>
      </c>
      <c r="BJ2362" s="257" t="s">
        <v>1</v>
      </c>
      <c r="BK2362" s="269" t="s">
        <v>34</v>
      </c>
      <c r="BL2362" s="269" t="s">
        <v>130</v>
      </c>
      <c r="BM2362" s="270" t="s">
        <v>8944</v>
      </c>
      <c r="BN2362" s="269" t="s">
        <v>8945</v>
      </c>
      <c r="BO2362" s="269" t="s">
        <v>8946</v>
      </c>
      <c r="BP2362" s="269" t="s">
        <v>1040</v>
      </c>
      <c r="BQ2362" s="269" t="s">
        <v>699</v>
      </c>
      <c r="BR2362" s="269" t="s">
        <v>1041</v>
      </c>
      <c r="BS2362" s="269" t="s">
        <v>1042</v>
      </c>
      <c r="BT2362" s="269" t="s">
        <v>1040</v>
      </c>
      <c r="BU2362" s="269" t="s">
        <v>1803</v>
      </c>
      <c r="BV2362" s="269" t="s">
        <v>1804</v>
      </c>
    </row>
    <row r="2363" spans="59:74" x14ac:dyDescent="0.25">
      <c r="BG2363" s="84">
        <v>2251</v>
      </c>
      <c r="BH2363" s="269" t="s">
        <v>15</v>
      </c>
      <c r="BI2363" s="268" t="s">
        <v>15</v>
      </c>
      <c r="BJ2363" s="257" t="s">
        <v>4</v>
      </c>
      <c r="BK2363" s="269" t="s">
        <v>34</v>
      </c>
      <c r="BL2363" s="269" t="s">
        <v>130</v>
      </c>
      <c r="BM2363" s="270" t="s">
        <v>8947</v>
      </c>
      <c r="BN2363" s="269" t="s">
        <v>8948</v>
      </c>
      <c r="BO2363" s="269" t="s">
        <v>8949</v>
      </c>
      <c r="BP2363" s="269" t="s">
        <v>1040</v>
      </c>
      <c r="BQ2363" s="269" t="s">
        <v>699</v>
      </c>
      <c r="BR2363" s="269" t="s">
        <v>1041</v>
      </c>
      <c r="BS2363" s="269" t="s">
        <v>1042</v>
      </c>
      <c r="BT2363" s="269" t="s">
        <v>1040</v>
      </c>
      <c r="BU2363" s="269" t="s">
        <v>1803</v>
      </c>
      <c r="BV2363" s="269" t="s">
        <v>1804</v>
      </c>
    </row>
    <row r="2364" spans="59:74" x14ac:dyDescent="0.25">
      <c r="BG2364" s="84">
        <v>2252</v>
      </c>
      <c r="BH2364" s="269" t="s">
        <v>15</v>
      </c>
      <c r="BI2364" s="268" t="s">
        <v>15</v>
      </c>
      <c r="BJ2364" s="257" t="s">
        <v>4</v>
      </c>
      <c r="BK2364" s="269" t="s">
        <v>34</v>
      </c>
      <c r="BL2364" s="269" t="s">
        <v>130</v>
      </c>
      <c r="BM2364" s="270" t="s">
        <v>8950</v>
      </c>
      <c r="BN2364" s="269" t="s">
        <v>8951</v>
      </c>
      <c r="BO2364" s="269" t="s">
        <v>8952</v>
      </c>
      <c r="BP2364" s="269" t="s">
        <v>1040</v>
      </c>
      <c r="BQ2364" s="269" t="s">
        <v>699</v>
      </c>
      <c r="BR2364" s="269" t="s">
        <v>1041</v>
      </c>
      <c r="BS2364" s="269" t="s">
        <v>1042</v>
      </c>
      <c r="BT2364" s="269" t="s">
        <v>1040</v>
      </c>
      <c r="BU2364" s="269" t="s">
        <v>1803</v>
      </c>
      <c r="BV2364" s="269" t="s">
        <v>1804</v>
      </c>
    </row>
    <row r="2365" spans="59:74" x14ac:dyDescent="0.25">
      <c r="BG2365" s="84">
        <v>2253</v>
      </c>
      <c r="BH2365" s="269" t="s">
        <v>15</v>
      </c>
      <c r="BI2365" s="268" t="s">
        <v>15</v>
      </c>
      <c r="BJ2365" s="257" t="s">
        <v>4</v>
      </c>
      <c r="BK2365" s="269" t="s">
        <v>34</v>
      </c>
      <c r="BL2365" s="269" t="s">
        <v>130</v>
      </c>
      <c r="BM2365" s="270" t="s">
        <v>8953</v>
      </c>
      <c r="BN2365" s="269" t="s">
        <v>8954</v>
      </c>
      <c r="BO2365" s="269" t="s">
        <v>8955</v>
      </c>
      <c r="BP2365" s="269" t="s">
        <v>1040</v>
      </c>
      <c r="BQ2365" s="269" t="s">
        <v>699</v>
      </c>
      <c r="BR2365" s="269" t="s">
        <v>1041</v>
      </c>
      <c r="BS2365" s="269" t="s">
        <v>1042</v>
      </c>
      <c r="BT2365" s="269" t="s">
        <v>1040</v>
      </c>
      <c r="BU2365" s="269" t="s">
        <v>1803</v>
      </c>
      <c r="BV2365" s="269" t="s">
        <v>1804</v>
      </c>
    </row>
    <row r="2366" spans="59:74" x14ac:dyDescent="0.25">
      <c r="BG2366" s="84">
        <v>2254</v>
      </c>
      <c r="BH2366" s="269" t="s">
        <v>15</v>
      </c>
      <c r="BI2366" s="268" t="s">
        <v>15</v>
      </c>
      <c r="BJ2366" s="257" t="s">
        <v>4</v>
      </c>
      <c r="BK2366" s="269" t="s">
        <v>34</v>
      </c>
      <c r="BL2366" s="269" t="s">
        <v>130</v>
      </c>
      <c r="BM2366" s="270" t="s">
        <v>8956</v>
      </c>
      <c r="BN2366" s="269" t="s">
        <v>8957</v>
      </c>
      <c r="BO2366" s="269" t="s">
        <v>8958</v>
      </c>
      <c r="BP2366" s="269" t="s">
        <v>1040</v>
      </c>
      <c r="BQ2366" s="269" t="s">
        <v>699</v>
      </c>
      <c r="BR2366" s="269" t="s">
        <v>1041</v>
      </c>
      <c r="BS2366" s="269" t="s">
        <v>1042</v>
      </c>
      <c r="BT2366" s="269" t="s">
        <v>1040</v>
      </c>
      <c r="BU2366" s="269" t="s">
        <v>1803</v>
      </c>
      <c r="BV2366" s="269" t="s">
        <v>1804</v>
      </c>
    </row>
    <row r="2367" spans="59:74" x14ac:dyDescent="0.25">
      <c r="BG2367" s="84">
        <v>2255</v>
      </c>
      <c r="BH2367" s="269" t="s">
        <v>15</v>
      </c>
      <c r="BI2367" s="268" t="s">
        <v>15</v>
      </c>
      <c r="BJ2367" s="257" t="s">
        <v>4</v>
      </c>
      <c r="BK2367" s="269" t="s">
        <v>34</v>
      </c>
      <c r="BL2367" s="269" t="s">
        <v>130</v>
      </c>
      <c r="BM2367" s="270" t="s">
        <v>8959</v>
      </c>
      <c r="BN2367" s="269" t="s">
        <v>8960</v>
      </c>
      <c r="BO2367" s="269" t="s">
        <v>8961</v>
      </c>
      <c r="BP2367" s="269" t="s">
        <v>1040</v>
      </c>
      <c r="BQ2367" s="269" t="s">
        <v>699</v>
      </c>
      <c r="BR2367" s="269" t="s">
        <v>1041</v>
      </c>
      <c r="BS2367" s="269" t="s">
        <v>1042</v>
      </c>
      <c r="BT2367" s="269" t="s">
        <v>1040</v>
      </c>
      <c r="BU2367" s="269" t="s">
        <v>1803</v>
      </c>
      <c r="BV2367" s="269" t="s">
        <v>1804</v>
      </c>
    </row>
    <row r="2368" spans="59:74" x14ac:dyDescent="0.25">
      <c r="BG2368" s="84">
        <v>2256</v>
      </c>
      <c r="BH2368" s="269" t="s">
        <v>15</v>
      </c>
      <c r="BI2368" s="268" t="s">
        <v>15</v>
      </c>
      <c r="BJ2368" s="257" t="s">
        <v>4</v>
      </c>
      <c r="BK2368" s="269" t="s">
        <v>34</v>
      </c>
      <c r="BL2368" s="269" t="s">
        <v>130</v>
      </c>
      <c r="BM2368" s="270" t="s">
        <v>8962</v>
      </c>
      <c r="BN2368" s="269" t="s">
        <v>8963</v>
      </c>
      <c r="BO2368" s="269" t="s">
        <v>8964</v>
      </c>
      <c r="BP2368" s="269" t="s">
        <v>1040</v>
      </c>
      <c r="BQ2368" s="269" t="s">
        <v>699</v>
      </c>
      <c r="BR2368" s="269" t="s">
        <v>1041</v>
      </c>
      <c r="BS2368" s="269" t="s">
        <v>1042</v>
      </c>
      <c r="BT2368" s="269" t="s">
        <v>1040</v>
      </c>
      <c r="BU2368" s="269" t="s">
        <v>1803</v>
      </c>
      <c r="BV2368" s="269" t="s">
        <v>1804</v>
      </c>
    </row>
    <row r="2369" spans="59:74" x14ac:dyDescent="0.25">
      <c r="BG2369" s="84">
        <v>2257</v>
      </c>
      <c r="BH2369" s="269" t="s">
        <v>15</v>
      </c>
      <c r="BI2369" s="268" t="s">
        <v>15</v>
      </c>
      <c r="BJ2369" s="257" t="s">
        <v>4</v>
      </c>
      <c r="BK2369" s="269" t="s">
        <v>34</v>
      </c>
      <c r="BL2369" s="269" t="s">
        <v>130</v>
      </c>
      <c r="BM2369" s="270" t="s">
        <v>8965</v>
      </c>
      <c r="BN2369" s="269" t="s">
        <v>8966</v>
      </c>
      <c r="BO2369" s="269" t="s">
        <v>8967</v>
      </c>
      <c r="BP2369" s="269" t="s">
        <v>1040</v>
      </c>
      <c r="BQ2369" s="269" t="s">
        <v>699</v>
      </c>
      <c r="BR2369" s="269" t="s">
        <v>1041</v>
      </c>
      <c r="BS2369" s="269" t="s">
        <v>1042</v>
      </c>
      <c r="BT2369" s="269" t="s">
        <v>1040</v>
      </c>
      <c r="BU2369" s="269" t="s">
        <v>1803</v>
      </c>
      <c r="BV2369" s="269" t="s">
        <v>1804</v>
      </c>
    </row>
    <row r="2370" spans="59:74" x14ac:dyDescent="0.25">
      <c r="BG2370" s="84">
        <v>2258</v>
      </c>
      <c r="BH2370" s="269" t="s">
        <v>15</v>
      </c>
      <c r="BI2370" s="268" t="s">
        <v>15</v>
      </c>
      <c r="BJ2370" s="257" t="s">
        <v>4</v>
      </c>
      <c r="BK2370" s="269" t="s">
        <v>34</v>
      </c>
      <c r="BL2370" s="269" t="s">
        <v>130</v>
      </c>
      <c r="BM2370" s="270" t="s">
        <v>8968</v>
      </c>
      <c r="BN2370" s="269" t="s">
        <v>8969</v>
      </c>
      <c r="BO2370" s="269" t="s">
        <v>8970</v>
      </c>
      <c r="BP2370" s="269" t="s">
        <v>1040</v>
      </c>
      <c r="BQ2370" s="269" t="s">
        <v>699</v>
      </c>
      <c r="BR2370" s="269" t="s">
        <v>1041</v>
      </c>
      <c r="BS2370" s="269" t="s">
        <v>1042</v>
      </c>
      <c r="BT2370" s="269" t="s">
        <v>1040</v>
      </c>
      <c r="BU2370" s="269" t="s">
        <v>1803</v>
      </c>
      <c r="BV2370" s="269" t="s">
        <v>1804</v>
      </c>
    </row>
    <row r="2371" spans="59:74" x14ac:dyDescent="0.25">
      <c r="BG2371" s="84">
        <v>2259</v>
      </c>
      <c r="BH2371" s="269" t="s">
        <v>15</v>
      </c>
      <c r="BI2371" s="268" t="s">
        <v>15</v>
      </c>
      <c r="BJ2371" s="257" t="s">
        <v>4</v>
      </c>
      <c r="BK2371" s="269" t="s">
        <v>34</v>
      </c>
      <c r="BL2371" s="269" t="s">
        <v>130</v>
      </c>
      <c r="BM2371" s="270" t="s">
        <v>8971</v>
      </c>
      <c r="BN2371" s="269" t="s">
        <v>8972</v>
      </c>
      <c r="BO2371" s="269" t="s">
        <v>8973</v>
      </c>
      <c r="BP2371" s="269" t="s">
        <v>1040</v>
      </c>
      <c r="BQ2371" s="269" t="s">
        <v>699</v>
      </c>
      <c r="BR2371" s="269" t="s">
        <v>1041</v>
      </c>
      <c r="BS2371" s="269" t="s">
        <v>1042</v>
      </c>
      <c r="BT2371" s="269" t="s">
        <v>1040</v>
      </c>
      <c r="BU2371" s="269" t="s">
        <v>1803</v>
      </c>
      <c r="BV2371" s="269" t="s">
        <v>1804</v>
      </c>
    </row>
    <row r="2372" spans="59:74" x14ac:dyDescent="0.25">
      <c r="BG2372" s="84">
        <v>2260</v>
      </c>
      <c r="BH2372" s="269" t="s">
        <v>15</v>
      </c>
      <c r="BI2372" s="268" t="s">
        <v>15</v>
      </c>
      <c r="BJ2372" s="257" t="s">
        <v>4</v>
      </c>
      <c r="BK2372" s="269" t="s">
        <v>34</v>
      </c>
      <c r="BL2372" s="269" t="s">
        <v>130</v>
      </c>
      <c r="BM2372" s="270" t="s">
        <v>8974</v>
      </c>
      <c r="BN2372" s="269" t="s">
        <v>8975</v>
      </c>
      <c r="BO2372" s="269" t="s">
        <v>8976</v>
      </c>
      <c r="BP2372" s="269" t="s">
        <v>1040</v>
      </c>
      <c r="BQ2372" s="269" t="s">
        <v>699</v>
      </c>
      <c r="BR2372" s="269" t="s">
        <v>1041</v>
      </c>
      <c r="BS2372" s="269" t="s">
        <v>1042</v>
      </c>
      <c r="BT2372" s="269" t="s">
        <v>1040</v>
      </c>
      <c r="BU2372" s="269" t="s">
        <v>1803</v>
      </c>
      <c r="BV2372" s="269" t="s">
        <v>1804</v>
      </c>
    </row>
    <row r="2373" spans="59:74" x14ac:dyDescent="0.25">
      <c r="BG2373" s="84">
        <v>2261</v>
      </c>
      <c r="BH2373" s="269" t="s">
        <v>15</v>
      </c>
      <c r="BI2373" s="268" t="s">
        <v>15</v>
      </c>
      <c r="BJ2373" s="257" t="s">
        <v>1</v>
      </c>
      <c r="BK2373" s="269" t="s">
        <v>33</v>
      </c>
      <c r="BL2373" s="269" t="s">
        <v>155</v>
      </c>
      <c r="BM2373" s="270" t="s">
        <v>8977</v>
      </c>
      <c r="BN2373" s="269" t="s">
        <v>8978</v>
      </c>
      <c r="BO2373" s="269" t="s">
        <v>8979</v>
      </c>
      <c r="BP2373" s="269" t="s">
        <v>1043</v>
      </c>
      <c r="BQ2373" s="269" t="s">
        <v>704</v>
      </c>
      <c r="BR2373" s="269" t="s">
        <v>1044</v>
      </c>
      <c r="BS2373" s="269" t="s">
        <v>1045</v>
      </c>
      <c r="BT2373" s="269" t="s">
        <v>1043</v>
      </c>
      <c r="BU2373" s="269" t="s">
        <v>1805</v>
      </c>
      <c r="BV2373" s="269" t="s">
        <v>1806</v>
      </c>
    </row>
    <row r="2374" spans="59:74" x14ac:dyDescent="0.25">
      <c r="BG2374" s="84">
        <v>2262</v>
      </c>
      <c r="BH2374" s="269" t="s">
        <v>15</v>
      </c>
      <c r="BI2374" s="268" t="s">
        <v>15</v>
      </c>
      <c r="BJ2374" s="257" t="s">
        <v>1</v>
      </c>
      <c r="BK2374" s="269" t="s">
        <v>33</v>
      </c>
      <c r="BL2374" s="269" t="s">
        <v>155</v>
      </c>
      <c r="BM2374" s="270" t="s">
        <v>8980</v>
      </c>
      <c r="BN2374" s="269" t="s">
        <v>8981</v>
      </c>
      <c r="BO2374" s="269" t="s">
        <v>8982</v>
      </c>
      <c r="BP2374" s="269" t="s">
        <v>1043</v>
      </c>
      <c r="BQ2374" s="269" t="s">
        <v>704</v>
      </c>
      <c r="BR2374" s="269" t="s">
        <v>1044</v>
      </c>
      <c r="BS2374" s="269" t="s">
        <v>1045</v>
      </c>
      <c r="BT2374" s="269" t="s">
        <v>1043</v>
      </c>
      <c r="BU2374" s="269" t="s">
        <v>1805</v>
      </c>
      <c r="BV2374" s="269" t="s">
        <v>1806</v>
      </c>
    </row>
    <row r="2375" spans="59:74" x14ac:dyDescent="0.25">
      <c r="BG2375" s="84">
        <v>2263</v>
      </c>
      <c r="BH2375" s="269" t="s">
        <v>15</v>
      </c>
      <c r="BI2375" s="268" t="s">
        <v>15</v>
      </c>
      <c r="BJ2375" s="257" t="s">
        <v>1</v>
      </c>
      <c r="BK2375" s="269" t="s">
        <v>33</v>
      </c>
      <c r="BL2375" s="269" t="s">
        <v>155</v>
      </c>
      <c r="BM2375" s="270" t="s">
        <v>8983</v>
      </c>
      <c r="BN2375" s="269" t="s">
        <v>8984</v>
      </c>
      <c r="BO2375" s="269" t="s">
        <v>8985</v>
      </c>
      <c r="BP2375" s="269" t="s">
        <v>1043</v>
      </c>
      <c r="BQ2375" s="269" t="s">
        <v>704</v>
      </c>
      <c r="BR2375" s="269" t="s">
        <v>1044</v>
      </c>
      <c r="BS2375" s="269" t="s">
        <v>1045</v>
      </c>
      <c r="BT2375" s="269" t="s">
        <v>1043</v>
      </c>
      <c r="BU2375" s="269" t="s">
        <v>1805</v>
      </c>
      <c r="BV2375" s="269" t="s">
        <v>1806</v>
      </c>
    </row>
    <row r="2376" spans="59:74" x14ac:dyDescent="0.25">
      <c r="BG2376" s="84">
        <v>2264</v>
      </c>
      <c r="BH2376" s="269" t="s">
        <v>15</v>
      </c>
      <c r="BI2376" s="268" t="s">
        <v>15</v>
      </c>
      <c r="BJ2376" s="257" t="s">
        <v>1</v>
      </c>
      <c r="BK2376" s="269" t="s">
        <v>33</v>
      </c>
      <c r="BL2376" s="269" t="s">
        <v>155</v>
      </c>
      <c r="BM2376" s="270" t="s">
        <v>8986</v>
      </c>
      <c r="BN2376" s="269" t="s">
        <v>8987</v>
      </c>
      <c r="BO2376" s="269" t="s">
        <v>8988</v>
      </c>
      <c r="BP2376" s="269" t="s">
        <v>1043</v>
      </c>
      <c r="BQ2376" s="269" t="s">
        <v>704</v>
      </c>
      <c r="BR2376" s="269" t="s">
        <v>1044</v>
      </c>
      <c r="BS2376" s="269" t="s">
        <v>1045</v>
      </c>
      <c r="BT2376" s="269" t="s">
        <v>1043</v>
      </c>
      <c r="BU2376" s="269" t="s">
        <v>1805</v>
      </c>
      <c r="BV2376" s="269" t="s">
        <v>1806</v>
      </c>
    </row>
    <row r="2377" spans="59:74" x14ac:dyDescent="0.25">
      <c r="BG2377" s="84">
        <v>2265</v>
      </c>
      <c r="BH2377" s="269" t="s">
        <v>15</v>
      </c>
      <c r="BI2377" s="268" t="s">
        <v>15</v>
      </c>
      <c r="BJ2377" s="257" t="s">
        <v>1</v>
      </c>
      <c r="BK2377" s="269" t="s">
        <v>33</v>
      </c>
      <c r="BL2377" s="269" t="s">
        <v>155</v>
      </c>
      <c r="BM2377" s="270" t="s">
        <v>8989</v>
      </c>
      <c r="BN2377" s="269" t="s">
        <v>8990</v>
      </c>
      <c r="BO2377" s="269" t="s">
        <v>8991</v>
      </c>
      <c r="BP2377" s="269" t="s">
        <v>1043</v>
      </c>
      <c r="BQ2377" s="269" t="s">
        <v>704</v>
      </c>
      <c r="BR2377" s="269" t="s">
        <v>1044</v>
      </c>
      <c r="BS2377" s="269" t="s">
        <v>1045</v>
      </c>
      <c r="BT2377" s="269" t="s">
        <v>1043</v>
      </c>
      <c r="BU2377" s="269" t="s">
        <v>1805</v>
      </c>
      <c r="BV2377" s="269" t="s">
        <v>1806</v>
      </c>
    </row>
    <row r="2378" spans="59:74" x14ac:dyDescent="0.25">
      <c r="BG2378" s="84">
        <v>2266</v>
      </c>
      <c r="BH2378" s="269" t="s">
        <v>15</v>
      </c>
      <c r="BI2378" s="268" t="s">
        <v>15</v>
      </c>
      <c r="BJ2378" s="257" t="s">
        <v>1</v>
      </c>
      <c r="BK2378" s="269" t="s">
        <v>33</v>
      </c>
      <c r="BL2378" s="269" t="s">
        <v>155</v>
      </c>
      <c r="BM2378" s="270" t="s">
        <v>8992</v>
      </c>
      <c r="BN2378" s="269" t="s">
        <v>8993</v>
      </c>
      <c r="BO2378" s="269" t="s">
        <v>8994</v>
      </c>
      <c r="BP2378" s="269" t="s">
        <v>1043</v>
      </c>
      <c r="BQ2378" s="269" t="s">
        <v>704</v>
      </c>
      <c r="BR2378" s="269" t="s">
        <v>1044</v>
      </c>
      <c r="BS2378" s="269" t="s">
        <v>1045</v>
      </c>
      <c r="BT2378" s="269" t="s">
        <v>1043</v>
      </c>
      <c r="BU2378" s="269" t="s">
        <v>1805</v>
      </c>
      <c r="BV2378" s="269" t="s">
        <v>1806</v>
      </c>
    </row>
    <row r="2379" spans="59:74" x14ac:dyDescent="0.25">
      <c r="BG2379" s="84">
        <v>2267</v>
      </c>
      <c r="BH2379" s="269" t="s">
        <v>15</v>
      </c>
      <c r="BI2379" s="268" t="s">
        <v>15</v>
      </c>
      <c r="BJ2379" s="257" t="s">
        <v>1</v>
      </c>
      <c r="BK2379" s="269" t="s">
        <v>33</v>
      </c>
      <c r="BL2379" s="269" t="s">
        <v>155</v>
      </c>
      <c r="BM2379" s="270" t="s">
        <v>8995</v>
      </c>
      <c r="BN2379" s="269" t="s">
        <v>8996</v>
      </c>
      <c r="BO2379" s="269" t="s">
        <v>8997</v>
      </c>
      <c r="BP2379" s="269" t="s">
        <v>1043</v>
      </c>
      <c r="BQ2379" s="269" t="s">
        <v>704</v>
      </c>
      <c r="BR2379" s="269" t="s">
        <v>1044</v>
      </c>
      <c r="BS2379" s="269" t="s">
        <v>1045</v>
      </c>
      <c r="BT2379" s="269" t="s">
        <v>1043</v>
      </c>
      <c r="BU2379" s="269" t="s">
        <v>1805</v>
      </c>
      <c r="BV2379" s="269" t="s">
        <v>1806</v>
      </c>
    </row>
    <row r="2380" spans="59:74" x14ac:dyDescent="0.25">
      <c r="BG2380" s="84">
        <v>2268</v>
      </c>
      <c r="BH2380" s="269" t="s">
        <v>15</v>
      </c>
      <c r="BI2380" s="268" t="s">
        <v>15</v>
      </c>
      <c r="BJ2380" s="257" t="s">
        <v>1</v>
      </c>
      <c r="BK2380" s="269" t="s">
        <v>33</v>
      </c>
      <c r="BL2380" s="269" t="s">
        <v>155</v>
      </c>
      <c r="BM2380" s="270" t="s">
        <v>8998</v>
      </c>
      <c r="BN2380" s="269" t="s">
        <v>8999</v>
      </c>
      <c r="BO2380" s="269" t="s">
        <v>9000</v>
      </c>
      <c r="BP2380" s="269" t="s">
        <v>1043</v>
      </c>
      <c r="BQ2380" s="269" t="s">
        <v>704</v>
      </c>
      <c r="BR2380" s="269" t="s">
        <v>1044</v>
      </c>
      <c r="BS2380" s="269" t="s">
        <v>1045</v>
      </c>
      <c r="BT2380" s="269" t="s">
        <v>1043</v>
      </c>
      <c r="BU2380" s="269" t="s">
        <v>1805</v>
      </c>
      <c r="BV2380" s="269" t="s">
        <v>1806</v>
      </c>
    </row>
    <row r="2381" spans="59:74" x14ac:dyDescent="0.25">
      <c r="BG2381" s="84">
        <v>2269</v>
      </c>
      <c r="BH2381" s="269" t="s">
        <v>15</v>
      </c>
      <c r="BI2381" s="268" t="s">
        <v>15</v>
      </c>
      <c r="BJ2381" s="257" t="s">
        <v>1</v>
      </c>
      <c r="BK2381" s="269" t="s">
        <v>33</v>
      </c>
      <c r="BL2381" s="269" t="s">
        <v>155</v>
      </c>
      <c r="BM2381" s="270" t="s">
        <v>9001</v>
      </c>
      <c r="BN2381" s="269" t="s">
        <v>9002</v>
      </c>
      <c r="BO2381" s="269" t="s">
        <v>9003</v>
      </c>
      <c r="BP2381" s="269" t="s">
        <v>1043</v>
      </c>
      <c r="BQ2381" s="269" t="s">
        <v>704</v>
      </c>
      <c r="BR2381" s="269" t="s">
        <v>1044</v>
      </c>
      <c r="BS2381" s="269" t="s">
        <v>1045</v>
      </c>
      <c r="BT2381" s="269" t="s">
        <v>1043</v>
      </c>
      <c r="BU2381" s="269" t="s">
        <v>1805</v>
      </c>
      <c r="BV2381" s="269" t="s">
        <v>1806</v>
      </c>
    </row>
    <row r="2382" spans="59:74" x14ac:dyDescent="0.25">
      <c r="BG2382" s="84">
        <v>2270</v>
      </c>
      <c r="BH2382" s="269" t="s">
        <v>15</v>
      </c>
      <c r="BI2382" s="268" t="s">
        <v>15</v>
      </c>
      <c r="BJ2382" s="257" t="s">
        <v>1</v>
      </c>
      <c r="BK2382" s="269" t="s">
        <v>33</v>
      </c>
      <c r="BL2382" s="269" t="s">
        <v>155</v>
      </c>
      <c r="BM2382" s="270" t="s">
        <v>9004</v>
      </c>
      <c r="BN2382" s="269" t="s">
        <v>9005</v>
      </c>
      <c r="BO2382" s="269" t="s">
        <v>9006</v>
      </c>
      <c r="BP2382" s="269" t="s">
        <v>1043</v>
      </c>
      <c r="BQ2382" s="269" t="s">
        <v>704</v>
      </c>
      <c r="BR2382" s="269" t="s">
        <v>1044</v>
      </c>
      <c r="BS2382" s="269" t="s">
        <v>1045</v>
      </c>
      <c r="BT2382" s="269" t="s">
        <v>1043</v>
      </c>
      <c r="BU2382" s="269" t="s">
        <v>1805</v>
      </c>
      <c r="BV2382" s="269" t="s">
        <v>1806</v>
      </c>
    </row>
    <row r="2383" spans="59:74" x14ac:dyDescent="0.25">
      <c r="BG2383" s="84">
        <v>2271</v>
      </c>
      <c r="BH2383" s="269" t="s">
        <v>15</v>
      </c>
      <c r="BI2383" s="268" t="s">
        <v>15</v>
      </c>
      <c r="BJ2383" s="257" t="s">
        <v>4</v>
      </c>
      <c r="BK2383" s="269" t="s">
        <v>33</v>
      </c>
      <c r="BL2383" s="269" t="s">
        <v>155</v>
      </c>
      <c r="BM2383" s="270" t="s">
        <v>9007</v>
      </c>
      <c r="BN2383" s="269" t="s">
        <v>9008</v>
      </c>
      <c r="BO2383" s="269" t="s">
        <v>9009</v>
      </c>
      <c r="BP2383" s="269" t="s">
        <v>1043</v>
      </c>
      <c r="BQ2383" s="269" t="s">
        <v>704</v>
      </c>
      <c r="BR2383" s="269" t="s">
        <v>1044</v>
      </c>
      <c r="BS2383" s="269" t="s">
        <v>1045</v>
      </c>
      <c r="BT2383" s="269" t="s">
        <v>1043</v>
      </c>
      <c r="BU2383" s="269" t="s">
        <v>1805</v>
      </c>
      <c r="BV2383" s="269" t="s">
        <v>1806</v>
      </c>
    </row>
    <row r="2384" spans="59:74" x14ac:dyDescent="0.25">
      <c r="BG2384" s="84">
        <v>2272</v>
      </c>
      <c r="BH2384" s="269" t="s">
        <v>15</v>
      </c>
      <c r="BI2384" s="268" t="s">
        <v>15</v>
      </c>
      <c r="BJ2384" s="257" t="s">
        <v>4</v>
      </c>
      <c r="BK2384" s="269" t="s">
        <v>33</v>
      </c>
      <c r="BL2384" s="269" t="s">
        <v>155</v>
      </c>
      <c r="BM2384" s="270" t="s">
        <v>9010</v>
      </c>
      <c r="BN2384" s="269" t="s">
        <v>9011</v>
      </c>
      <c r="BO2384" s="269" t="s">
        <v>9012</v>
      </c>
      <c r="BP2384" s="269" t="s">
        <v>1043</v>
      </c>
      <c r="BQ2384" s="269" t="s">
        <v>704</v>
      </c>
      <c r="BR2384" s="269" t="s">
        <v>1044</v>
      </c>
      <c r="BS2384" s="269" t="s">
        <v>1045</v>
      </c>
      <c r="BT2384" s="269" t="s">
        <v>1043</v>
      </c>
      <c r="BU2384" s="269" t="s">
        <v>1805</v>
      </c>
      <c r="BV2384" s="269" t="s">
        <v>1806</v>
      </c>
    </row>
    <row r="2385" spans="59:74" x14ac:dyDescent="0.25">
      <c r="BG2385" s="84">
        <v>2273</v>
      </c>
      <c r="BH2385" s="269" t="s">
        <v>15</v>
      </c>
      <c r="BI2385" s="268" t="s">
        <v>15</v>
      </c>
      <c r="BJ2385" s="257" t="s">
        <v>4</v>
      </c>
      <c r="BK2385" s="269" t="s">
        <v>33</v>
      </c>
      <c r="BL2385" s="269" t="s">
        <v>155</v>
      </c>
      <c r="BM2385" s="270" t="s">
        <v>9013</v>
      </c>
      <c r="BN2385" s="269" t="s">
        <v>9014</v>
      </c>
      <c r="BO2385" s="269" t="s">
        <v>9015</v>
      </c>
      <c r="BP2385" s="269" t="s">
        <v>1043</v>
      </c>
      <c r="BQ2385" s="269" t="s">
        <v>704</v>
      </c>
      <c r="BR2385" s="269" t="s">
        <v>1044</v>
      </c>
      <c r="BS2385" s="269" t="s">
        <v>1045</v>
      </c>
      <c r="BT2385" s="269" t="s">
        <v>1043</v>
      </c>
      <c r="BU2385" s="269" t="s">
        <v>1805</v>
      </c>
      <c r="BV2385" s="269" t="s">
        <v>1806</v>
      </c>
    </row>
    <row r="2386" spans="59:74" x14ac:dyDescent="0.25">
      <c r="BG2386" s="84">
        <v>2274</v>
      </c>
      <c r="BH2386" s="269" t="s">
        <v>15</v>
      </c>
      <c r="BI2386" s="268" t="s">
        <v>15</v>
      </c>
      <c r="BJ2386" s="257" t="s">
        <v>4</v>
      </c>
      <c r="BK2386" s="269" t="s">
        <v>33</v>
      </c>
      <c r="BL2386" s="269" t="s">
        <v>155</v>
      </c>
      <c r="BM2386" s="270" t="s">
        <v>9016</v>
      </c>
      <c r="BN2386" s="269" t="s">
        <v>9017</v>
      </c>
      <c r="BO2386" s="269" t="s">
        <v>9018</v>
      </c>
      <c r="BP2386" s="269" t="s">
        <v>1043</v>
      </c>
      <c r="BQ2386" s="269" t="s">
        <v>704</v>
      </c>
      <c r="BR2386" s="269" t="s">
        <v>1044</v>
      </c>
      <c r="BS2386" s="269" t="s">
        <v>1045</v>
      </c>
      <c r="BT2386" s="269" t="s">
        <v>1043</v>
      </c>
      <c r="BU2386" s="269" t="s">
        <v>1805</v>
      </c>
      <c r="BV2386" s="269" t="s">
        <v>1806</v>
      </c>
    </row>
    <row r="2387" spans="59:74" x14ac:dyDescent="0.25">
      <c r="BG2387" s="84">
        <v>2275</v>
      </c>
      <c r="BH2387" s="269" t="s">
        <v>15</v>
      </c>
      <c r="BI2387" s="268" t="s">
        <v>15</v>
      </c>
      <c r="BJ2387" s="257" t="s">
        <v>4</v>
      </c>
      <c r="BK2387" s="269" t="s">
        <v>33</v>
      </c>
      <c r="BL2387" s="269" t="s">
        <v>155</v>
      </c>
      <c r="BM2387" s="270" t="s">
        <v>9019</v>
      </c>
      <c r="BN2387" s="269" t="s">
        <v>9020</v>
      </c>
      <c r="BO2387" s="269" t="s">
        <v>9021</v>
      </c>
      <c r="BP2387" s="269" t="s">
        <v>1043</v>
      </c>
      <c r="BQ2387" s="269" t="s">
        <v>704</v>
      </c>
      <c r="BR2387" s="269" t="s">
        <v>1044</v>
      </c>
      <c r="BS2387" s="269" t="s">
        <v>1045</v>
      </c>
      <c r="BT2387" s="269" t="s">
        <v>1043</v>
      </c>
      <c r="BU2387" s="269" t="s">
        <v>1805</v>
      </c>
      <c r="BV2387" s="269" t="s">
        <v>1806</v>
      </c>
    </row>
    <row r="2388" spans="59:74" x14ac:dyDescent="0.25">
      <c r="BG2388" s="84">
        <v>2276</v>
      </c>
      <c r="BH2388" s="269" t="s">
        <v>15</v>
      </c>
      <c r="BI2388" s="268" t="s">
        <v>15</v>
      </c>
      <c r="BJ2388" s="257" t="s">
        <v>4</v>
      </c>
      <c r="BK2388" s="269" t="s">
        <v>33</v>
      </c>
      <c r="BL2388" s="269" t="s">
        <v>155</v>
      </c>
      <c r="BM2388" s="270" t="s">
        <v>9022</v>
      </c>
      <c r="BN2388" s="269" t="s">
        <v>9023</v>
      </c>
      <c r="BO2388" s="269" t="s">
        <v>9024</v>
      </c>
      <c r="BP2388" s="269" t="s">
        <v>1043</v>
      </c>
      <c r="BQ2388" s="269" t="s">
        <v>704</v>
      </c>
      <c r="BR2388" s="269" t="s">
        <v>1044</v>
      </c>
      <c r="BS2388" s="269" t="s">
        <v>1045</v>
      </c>
      <c r="BT2388" s="269" t="s">
        <v>1043</v>
      </c>
      <c r="BU2388" s="269" t="s">
        <v>1805</v>
      </c>
      <c r="BV2388" s="269" t="s">
        <v>1806</v>
      </c>
    </row>
    <row r="2389" spans="59:74" x14ac:dyDescent="0.25">
      <c r="BG2389" s="84">
        <v>2277</v>
      </c>
      <c r="BH2389" s="269" t="s">
        <v>15</v>
      </c>
      <c r="BI2389" s="268" t="s">
        <v>15</v>
      </c>
      <c r="BJ2389" s="257" t="s">
        <v>4</v>
      </c>
      <c r="BK2389" s="269" t="s">
        <v>33</v>
      </c>
      <c r="BL2389" s="269" t="s">
        <v>155</v>
      </c>
      <c r="BM2389" s="270" t="s">
        <v>9025</v>
      </c>
      <c r="BN2389" s="269" t="s">
        <v>9026</v>
      </c>
      <c r="BO2389" s="269" t="s">
        <v>9027</v>
      </c>
      <c r="BP2389" s="269" t="s">
        <v>1043</v>
      </c>
      <c r="BQ2389" s="269" t="s">
        <v>704</v>
      </c>
      <c r="BR2389" s="269" t="s">
        <v>1044</v>
      </c>
      <c r="BS2389" s="269" t="s">
        <v>1045</v>
      </c>
      <c r="BT2389" s="269" t="s">
        <v>1043</v>
      </c>
      <c r="BU2389" s="269" t="s">
        <v>1805</v>
      </c>
      <c r="BV2389" s="269" t="s">
        <v>1806</v>
      </c>
    </row>
    <row r="2390" spans="59:74" x14ac:dyDescent="0.25">
      <c r="BG2390" s="84">
        <v>2278</v>
      </c>
      <c r="BH2390" s="269" t="s">
        <v>15</v>
      </c>
      <c r="BI2390" s="268" t="s">
        <v>15</v>
      </c>
      <c r="BJ2390" s="257" t="s">
        <v>4</v>
      </c>
      <c r="BK2390" s="269" t="s">
        <v>33</v>
      </c>
      <c r="BL2390" s="269" t="s">
        <v>155</v>
      </c>
      <c r="BM2390" s="270" t="s">
        <v>9028</v>
      </c>
      <c r="BN2390" s="269" t="s">
        <v>9029</v>
      </c>
      <c r="BO2390" s="269" t="s">
        <v>9030</v>
      </c>
      <c r="BP2390" s="269" t="s">
        <v>1043</v>
      </c>
      <c r="BQ2390" s="269" t="s">
        <v>704</v>
      </c>
      <c r="BR2390" s="269" t="s">
        <v>1044</v>
      </c>
      <c r="BS2390" s="269" t="s">
        <v>1045</v>
      </c>
      <c r="BT2390" s="269" t="s">
        <v>1043</v>
      </c>
      <c r="BU2390" s="269" t="s">
        <v>1805</v>
      </c>
      <c r="BV2390" s="269" t="s">
        <v>1806</v>
      </c>
    </row>
    <row r="2391" spans="59:74" x14ac:dyDescent="0.25">
      <c r="BG2391" s="84">
        <v>2279</v>
      </c>
      <c r="BH2391" s="269" t="s">
        <v>15</v>
      </c>
      <c r="BI2391" s="268" t="s">
        <v>15</v>
      </c>
      <c r="BJ2391" s="257" t="s">
        <v>4</v>
      </c>
      <c r="BK2391" s="269" t="s">
        <v>33</v>
      </c>
      <c r="BL2391" s="269" t="s">
        <v>155</v>
      </c>
      <c r="BM2391" s="270" t="s">
        <v>9031</v>
      </c>
      <c r="BN2391" s="269" t="s">
        <v>9032</v>
      </c>
      <c r="BO2391" s="269" t="s">
        <v>9033</v>
      </c>
      <c r="BP2391" s="269" t="s">
        <v>1043</v>
      </c>
      <c r="BQ2391" s="269" t="s">
        <v>704</v>
      </c>
      <c r="BR2391" s="269" t="s">
        <v>1044</v>
      </c>
      <c r="BS2391" s="269" t="s">
        <v>1045</v>
      </c>
      <c r="BT2391" s="269" t="s">
        <v>1043</v>
      </c>
      <c r="BU2391" s="269" t="s">
        <v>1805</v>
      </c>
      <c r="BV2391" s="269" t="s">
        <v>1806</v>
      </c>
    </row>
    <row r="2392" spans="59:74" x14ac:dyDescent="0.25">
      <c r="BG2392" s="84">
        <v>2280</v>
      </c>
      <c r="BH2392" s="269" t="s">
        <v>15</v>
      </c>
      <c r="BI2392" s="268" t="s">
        <v>15</v>
      </c>
      <c r="BJ2392" s="257" t="s">
        <v>4</v>
      </c>
      <c r="BK2392" s="269" t="s">
        <v>33</v>
      </c>
      <c r="BL2392" s="269" t="s">
        <v>155</v>
      </c>
      <c r="BM2392" s="270" t="s">
        <v>9034</v>
      </c>
      <c r="BN2392" s="269" t="s">
        <v>9035</v>
      </c>
      <c r="BO2392" s="269" t="s">
        <v>9036</v>
      </c>
      <c r="BP2392" s="269" t="s">
        <v>1043</v>
      </c>
      <c r="BQ2392" s="269" t="s">
        <v>704</v>
      </c>
      <c r="BR2392" s="269" t="s">
        <v>1044</v>
      </c>
      <c r="BS2392" s="269" t="s">
        <v>1045</v>
      </c>
      <c r="BT2392" s="269" t="s">
        <v>1043</v>
      </c>
      <c r="BU2392" s="269" t="s">
        <v>1805</v>
      </c>
      <c r="BV2392" s="269" t="s">
        <v>1806</v>
      </c>
    </row>
    <row r="2393" spans="59:74" x14ac:dyDescent="0.25">
      <c r="BG2393" s="84">
        <v>2281</v>
      </c>
      <c r="BH2393" s="269" t="s">
        <v>15</v>
      </c>
      <c r="BI2393" s="268" t="s">
        <v>15</v>
      </c>
      <c r="BJ2393" s="257" t="s">
        <v>1</v>
      </c>
      <c r="BK2393" s="269" t="s">
        <v>160</v>
      </c>
      <c r="BL2393" s="269" t="s">
        <v>109</v>
      </c>
      <c r="BM2393" s="270" t="s">
        <v>9037</v>
      </c>
      <c r="BN2393" s="269" t="s">
        <v>9038</v>
      </c>
      <c r="BO2393" s="269" t="s">
        <v>9039</v>
      </c>
      <c r="BP2393" s="269" t="s">
        <v>1046</v>
      </c>
      <c r="BQ2393" s="269" t="s">
        <v>709</v>
      </c>
      <c r="BR2393" s="269" t="s">
        <v>1047</v>
      </c>
      <c r="BS2393" s="269" t="s">
        <v>1048</v>
      </c>
      <c r="BT2393" s="269" t="s">
        <v>1046</v>
      </c>
      <c r="BU2393" s="269" t="s">
        <v>1807</v>
      </c>
      <c r="BV2393" s="269" t="s">
        <v>1808</v>
      </c>
    </row>
    <row r="2394" spans="59:74" x14ac:dyDescent="0.25">
      <c r="BG2394" s="84">
        <v>2282</v>
      </c>
      <c r="BH2394" s="269" t="s">
        <v>15</v>
      </c>
      <c r="BI2394" s="268" t="s">
        <v>15</v>
      </c>
      <c r="BJ2394" s="257" t="s">
        <v>1</v>
      </c>
      <c r="BK2394" s="269" t="s">
        <v>160</v>
      </c>
      <c r="BL2394" s="269" t="s">
        <v>109</v>
      </c>
      <c r="BM2394" s="270" t="s">
        <v>9040</v>
      </c>
      <c r="BN2394" s="269" t="s">
        <v>9041</v>
      </c>
      <c r="BO2394" s="269" t="s">
        <v>9042</v>
      </c>
      <c r="BP2394" s="269" t="s">
        <v>1046</v>
      </c>
      <c r="BQ2394" s="269" t="s">
        <v>709</v>
      </c>
      <c r="BR2394" s="269" t="s">
        <v>1047</v>
      </c>
      <c r="BS2394" s="269" t="s">
        <v>1048</v>
      </c>
      <c r="BT2394" s="269" t="s">
        <v>1046</v>
      </c>
      <c r="BU2394" s="269" t="s">
        <v>1807</v>
      </c>
      <c r="BV2394" s="269" t="s">
        <v>1808</v>
      </c>
    </row>
    <row r="2395" spans="59:74" x14ac:dyDescent="0.25">
      <c r="BG2395" s="84">
        <v>2283</v>
      </c>
      <c r="BH2395" s="269" t="s">
        <v>15</v>
      </c>
      <c r="BI2395" s="268" t="s">
        <v>15</v>
      </c>
      <c r="BJ2395" s="257" t="s">
        <v>1</v>
      </c>
      <c r="BK2395" s="269" t="s">
        <v>160</v>
      </c>
      <c r="BL2395" s="269" t="s">
        <v>109</v>
      </c>
      <c r="BM2395" s="270" t="s">
        <v>9043</v>
      </c>
      <c r="BN2395" s="269" t="s">
        <v>9044</v>
      </c>
      <c r="BO2395" s="269" t="s">
        <v>9045</v>
      </c>
      <c r="BP2395" s="269" t="s">
        <v>1046</v>
      </c>
      <c r="BQ2395" s="269" t="s">
        <v>709</v>
      </c>
      <c r="BR2395" s="269" t="s">
        <v>1047</v>
      </c>
      <c r="BS2395" s="269" t="s">
        <v>1048</v>
      </c>
      <c r="BT2395" s="269" t="s">
        <v>1046</v>
      </c>
      <c r="BU2395" s="269" t="s">
        <v>1807</v>
      </c>
      <c r="BV2395" s="269" t="s">
        <v>1808</v>
      </c>
    </row>
    <row r="2396" spans="59:74" x14ac:dyDescent="0.25">
      <c r="BG2396" s="84">
        <v>2284</v>
      </c>
      <c r="BH2396" s="269" t="s">
        <v>15</v>
      </c>
      <c r="BI2396" s="268" t="s">
        <v>15</v>
      </c>
      <c r="BJ2396" s="257" t="s">
        <v>1</v>
      </c>
      <c r="BK2396" s="269" t="s">
        <v>160</v>
      </c>
      <c r="BL2396" s="269" t="s">
        <v>109</v>
      </c>
      <c r="BM2396" s="270" t="s">
        <v>9046</v>
      </c>
      <c r="BN2396" s="269" t="s">
        <v>9047</v>
      </c>
      <c r="BO2396" s="269" t="s">
        <v>9048</v>
      </c>
      <c r="BP2396" s="269" t="s">
        <v>1046</v>
      </c>
      <c r="BQ2396" s="269" t="s">
        <v>709</v>
      </c>
      <c r="BR2396" s="269" t="s">
        <v>1047</v>
      </c>
      <c r="BS2396" s="269" t="s">
        <v>1048</v>
      </c>
      <c r="BT2396" s="269" t="s">
        <v>1046</v>
      </c>
      <c r="BU2396" s="269" t="s">
        <v>1807</v>
      </c>
      <c r="BV2396" s="269" t="s">
        <v>1808</v>
      </c>
    </row>
    <row r="2397" spans="59:74" x14ac:dyDescent="0.25">
      <c r="BG2397" s="84">
        <v>2285</v>
      </c>
      <c r="BH2397" s="269" t="s">
        <v>15</v>
      </c>
      <c r="BI2397" s="268" t="s">
        <v>15</v>
      </c>
      <c r="BJ2397" s="257" t="s">
        <v>1</v>
      </c>
      <c r="BK2397" s="269" t="s">
        <v>160</v>
      </c>
      <c r="BL2397" s="269" t="s">
        <v>109</v>
      </c>
      <c r="BM2397" s="270" t="s">
        <v>9049</v>
      </c>
      <c r="BN2397" s="269" t="s">
        <v>9050</v>
      </c>
      <c r="BO2397" s="269" t="s">
        <v>9051</v>
      </c>
      <c r="BP2397" s="269" t="s">
        <v>1046</v>
      </c>
      <c r="BQ2397" s="269" t="s">
        <v>709</v>
      </c>
      <c r="BR2397" s="269" t="s">
        <v>1047</v>
      </c>
      <c r="BS2397" s="269" t="s">
        <v>1048</v>
      </c>
      <c r="BT2397" s="269" t="s">
        <v>1046</v>
      </c>
      <c r="BU2397" s="269" t="s">
        <v>1807</v>
      </c>
      <c r="BV2397" s="269" t="s">
        <v>1808</v>
      </c>
    </row>
    <row r="2398" spans="59:74" x14ac:dyDescent="0.25">
      <c r="BG2398" s="84">
        <v>2286</v>
      </c>
      <c r="BH2398" s="269" t="s">
        <v>15</v>
      </c>
      <c r="BI2398" s="268" t="s">
        <v>15</v>
      </c>
      <c r="BJ2398" s="257" t="s">
        <v>1</v>
      </c>
      <c r="BK2398" s="269" t="s">
        <v>160</v>
      </c>
      <c r="BL2398" s="269" t="s">
        <v>109</v>
      </c>
      <c r="BM2398" s="270" t="s">
        <v>9052</v>
      </c>
      <c r="BN2398" s="269" t="s">
        <v>9053</v>
      </c>
      <c r="BO2398" s="269" t="s">
        <v>9054</v>
      </c>
      <c r="BP2398" s="269" t="s">
        <v>1046</v>
      </c>
      <c r="BQ2398" s="269" t="s">
        <v>709</v>
      </c>
      <c r="BR2398" s="269" t="s">
        <v>1047</v>
      </c>
      <c r="BS2398" s="269" t="s">
        <v>1048</v>
      </c>
      <c r="BT2398" s="269" t="s">
        <v>1046</v>
      </c>
      <c r="BU2398" s="269" t="s">
        <v>1807</v>
      </c>
      <c r="BV2398" s="269" t="s">
        <v>1808</v>
      </c>
    </row>
    <row r="2399" spans="59:74" x14ac:dyDescent="0.25">
      <c r="BG2399" s="84">
        <v>2287</v>
      </c>
      <c r="BH2399" s="269" t="s">
        <v>15</v>
      </c>
      <c r="BI2399" s="268" t="s">
        <v>15</v>
      </c>
      <c r="BJ2399" s="257" t="s">
        <v>1</v>
      </c>
      <c r="BK2399" s="269" t="s">
        <v>160</v>
      </c>
      <c r="BL2399" s="269" t="s">
        <v>109</v>
      </c>
      <c r="BM2399" s="270" t="s">
        <v>9055</v>
      </c>
      <c r="BN2399" s="269" t="s">
        <v>9056</v>
      </c>
      <c r="BO2399" s="269" t="s">
        <v>9057</v>
      </c>
      <c r="BP2399" s="269" t="s">
        <v>1046</v>
      </c>
      <c r="BQ2399" s="269" t="s">
        <v>709</v>
      </c>
      <c r="BR2399" s="269" t="s">
        <v>1047</v>
      </c>
      <c r="BS2399" s="269" t="s">
        <v>1048</v>
      </c>
      <c r="BT2399" s="269" t="s">
        <v>1046</v>
      </c>
      <c r="BU2399" s="269" t="s">
        <v>1807</v>
      </c>
      <c r="BV2399" s="269" t="s">
        <v>1808</v>
      </c>
    </row>
    <row r="2400" spans="59:74" x14ac:dyDescent="0.25">
      <c r="BG2400" s="84">
        <v>2288</v>
      </c>
      <c r="BH2400" s="269" t="s">
        <v>15</v>
      </c>
      <c r="BI2400" s="268" t="s">
        <v>15</v>
      </c>
      <c r="BJ2400" s="257" t="s">
        <v>1</v>
      </c>
      <c r="BK2400" s="269" t="s">
        <v>160</v>
      </c>
      <c r="BL2400" s="269" t="s">
        <v>109</v>
      </c>
      <c r="BM2400" s="270" t="s">
        <v>9058</v>
      </c>
      <c r="BN2400" s="269" t="s">
        <v>9059</v>
      </c>
      <c r="BO2400" s="269" t="s">
        <v>9060</v>
      </c>
      <c r="BP2400" s="269" t="s">
        <v>1046</v>
      </c>
      <c r="BQ2400" s="269" t="s">
        <v>709</v>
      </c>
      <c r="BR2400" s="269" t="s">
        <v>1047</v>
      </c>
      <c r="BS2400" s="269" t="s">
        <v>1048</v>
      </c>
      <c r="BT2400" s="269" t="s">
        <v>1046</v>
      </c>
      <c r="BU2400" s="269" t="s">
        <v>1807</v>
      </c>
      <c r="BV2400" s="269" t="s">
        <v>1808</v>
      </c>
    </row>
    <row r="2401" spans="59:74" x14ac:dyDescent="0.25">
      <c r="BG2401" s="84">
        <v>2289</v>
      </c>
      <c r="BH2401" s="269" t="s">
        <v>15</v>
      </c>
      <c r="BI2401" s="268" t="s">
        <v>15</v>
      </c>
      <c r="BJ2401" s="257" t="s">
        <v>1</v>
      </c>
      <c r="BK2401" s="269" t="s">
        <v>160</v>
      </c>
      <c r="BL2401" s="269" t="s">
        <v>109</v>
      </c>
      <c r="BM2401" s="270" t="s">
        <v>9061</v>
      </c>
      <c r="BN2401" s="269" t="s">
        <v>9062</v>
      </c>
      <c r="BO2401" s="269" t="s">
        <v>9063</v>
      </c>
      <c r="BP2401" s="269" t="s">
        <v>1046</v>
      </c>
      <c r="BQ2401" s="269" t="s">
        <v>709</v>
      </c>
      <c r="BR2401" s="269" t="s">
        <v>1047</v>
      </c>
      <c r="BS2401" s="269" t="s">
        <v>1048</v>
      </c>
      <c r="BT2401" s="269" t="s">
        <v>1046</v>
      </c>
      <c r="BU2401" s="269" t="s">
        <v>1807</v>
      </c>
      <c r="BV2401" s="269" t="s">
        <v>1808</v>
      </c>
    </row>
    <row r="2402" spans="59:74" x14ac:dyDescent="0.25">
      <c r="BG2402" s="84">
        <v>2290</v>
      </c>
      <c r="BH2402" s="269" t="s">
        <v>15</v>
      </c>
      <c r="BI2402" s="268" t="s">
        <v>15</v>
      </c>
      <c r="BJ2402" s="257" t="s">
        <v>1</v>
      </c>
      <c r="BK2402" s="269" t="s">
        <v>160</v>
      </c>
      <c r="BL2402" s="269" t="s">
        <v>109</v>
      </c>
      <c r="BM2402" s="270" t="s">
        <v>9064</v>
      </c>
      <c r="BN2402" s="269" t="s">
        <v>9065</v>
      </c>
      <c r="BO2402" s="269" t="s">
        <v>9066</v>
      </c>
      <c r="BP2402" s="269" t="s">
        <v>1046</v>
      </c>
      <c r="BQ2402" s="269" t="s">
        <v>709</v>
      </c>
      <c r="BR2402" s="269" t="s">
        <v>1047</v>
      </c>
      <c r="BS2402" s="269" t="s">
        <v>1048</v>
      </c>
      <c r="BT2402" s="269" t="s">
        <v>1046</v>
      </c>
      <c r="BU2402" s="269" t="s">
        <v>1807</v>
      </c>
      <c r="BV2402" s="269" t="s">
        <v>1808</v>
      </c>
    </row>
    <row r="2403" spans="59:74" x14ac:dyDescent="0.25">
      <c r="BG2403" s="84">
        <v>2291</v>
      </c>
      <c r="BH2403" s="269" t="s">
        <v>15</v>
      </c>
      <c r="BI2403" s="268" t="s">
        <v>15</v>
      </c>
      <c r="BJ2403" s="257" t="s">
        <v>4</v>
      </c>
      <c r="BK2403" s="269" t="s">
        <v>160</v>
      </c>
      <c r="BL2403" s="269" t="s">
        <v>109</v>
      </c>
      <c r="BM2403" s="270" t="s">
        <v>9067</v>
      </c>
      <c r="BN2403" s="269" t="s">
        <v>9068</v>
      </c>
      <c r="BO2403" s="269" t="s">
        <v>9069</v>
      </c>
      <c r="BP2403" s="269" t="s">
        <v>1046</v>
      </c>
      <c r="BQ2403" s="269" t="s">
        <v>709</v>
      </c>
      <c r="BR2403" s="269" t="s">
        <v>1047</v>
      </c>
      <c r="BS2403" s="269" t="s">
        <v>1048</v>
      </c>
      <c r="BT2403" s="269" t="s">
        <v>1046</v>
      </c>
      <c r="BU2403" s="269" t="s">
        <v>1807</v>
      </c>
      <c r="BV2403" s="269" t="s">
        <v>1808</v>
      </c>
    </row>
    <row r="2404" spans="59:74" x14ac:dyDescent="0.25">
      <c r="BG2404" s="84">
        <v>2292</v>
      </c>
      <c r="BH2404" s="269" t="s">
        <v>15</v>
      </c>
      <c r="BI2404" s="268" t="s">
        <v>15</v>
      </c>
      <c r="BJ2404" s="257" t="s">
        <v>4</v>
      </c>
      <c r="BK2404" s="269" t="s">
        <v>160</v>
      </c>
      <c r="BL2404" s="269" t="s">
        <v>109</v>
      </c>
      <c r="BM2404" s="270" t="s">
        <v>9070</v>
      </c>
      <c r="BN2404" s="269" t="s">
        <v>9071</v>
      </c>
      <c r="BO2404" s="269" t="s">
        <v>9072</v>
      </c>
      <c r="BP2404" s="269" t="s">
        <v>1046</v>
      </c>
      <c r="BQ2404" s="269" t="s">
        <v>709</v>
      </c>
      <c r="BR2404" s="269" t="s">
        <v>1047</v>
      </c>
      <c r="BS2404" s="269" t="s">
        <v>1048</v>
      </c>
      <c r="BT2404" s="269" t="s">
        <v>1046</v>
      </c>
      <c r="BU2404" s="269" t="s">
        <v>1807</v>
      </c>
      <c r="BV2404" s="269" t="s">
        <v>1808</v>
      </c>
    </row>
    <row r="2405" spans="59:74" x14ac:dyDescent="0.25">
      <c r="BG2405" s="84">
        <v>2293</v>
      </c>
      <c r="BH2405" s="269" t="s">
        <v>15</v>
      </c>
      <c r="BI2405" s="268" t="s">
        <v>15</v>
      </c>
      <c r="BJ2405" s="257" t="s">
        <v>4</v>
      </c>
      <c r="BK2405" s="269" t="s">
        <v>160</v>
      </c>
      <c r="BL2405" s="269" t="s">
        <v>109</v>
      </c>
      <c r="BM2405" s="270" t="s">
        <v>9073</v>
      </c>
      <c r="BN2405" s="269" t="s">
        <v>9074</v>
      </c>
      <c r="BO2405" s="269" t="s">
        <v>9075</v>
      </c>
      <c r="BP2405" s="269" t="s">
        <v>1046</v>
      </c>
      <c r="BQ2405" s="269" t="s">
        <v>709</v>
      </c>
      <c r="BR2405" s="269" t="s">
        <v>1047</v>
      </c>
      <c r="BS2405" s="269" t="s">
        <v>1048</v>
      </c>
      <c r="BT2405" s="269" t="s">
        <v>1046</v>
      </c>
      <c r="BU2405" s="269" t="s">
        <v>1807</v>
      </c>
      <c r="BV2405" s="269" t="s">
        <v>1808</v>
      </c>
    </row>
    <row r="2406" spans="59:74" x14ac:dyDescent="0.25">
      <c r="BG2406" s="84">
        <v>2294</v>
      </c>
      <c r="BH2406" s="269" t="s">
        <v>15</v>
      </c>
      <c r="BI2406" s="268" t="s">
        <v>15</v>
      </c>
      <c r="BJ2406" s="257" t="s">
        <v>4</v>
      </c>
      <c r="BK2406" s="269" t="s">
        <v>160</v>
      </c>
      <c r="BL2406" s="269" t="s">
        <v>109</v>
      </c>
      <c r="BM2406" s="270" t="s">
        <v>9076</v>
      </c>
      <c r="BN2406" s="269" t="s">
        <v>9077</v>
      </c>
      <c r="BO2406" s="269" t="s">
        <v>9078</v>
      </c>
      <c r="BP2406" s="269" t="s">
        <v>1046</v>
      </c>
      <c r="BQ2406" s="269" t="s">
        <v>709</v>
      </c>
      <c r="BR2406" s="269" t="s">
        <v>1047</v>
      </c>
      <c r="BS2406" s="269" t="s">
        <v>1048</v>
      </c>
      <c r="BT2406" s="269" t="s">
        <v>1046</v>
      </c>
      <c r="BU2406" s="269" t="s">
        <v>1807</v>
      </c>
      <c r="BV2406" s="269" t="s">
        <v>1808</v>
      </c>
    </row>
    <row r="2407" spans="59:74" x14ac:dyDescent="0.25">
      <c r="BG2407" s="84">
        <v>2295</v>
      </c>
      <c r="BH2407" s="269" t="s">
        <v>15</v>
      </c>
      <c r="BI2407" s="268" t="s">
        <v>15</v>
      </c>
      <c r="BJ2407" s="257" t="s">
        <v>4</v>
      </c>
      <c r="BK2407" s="269" t="s">
        <v>160</v>
      </c>
      <c r="BL2407" s="269" t="s">
        <v>109</v>
      </c>
      <c r="BM2407" s="270" t="s">
        <v>9079</v>
      </c>
      <c r="BN2407" s="269" t="s">
        <v>9080</v>
      </c>
      <c r="BO2407" s="269" t="s">
        <v>9081</v>
      </c>
      <c r="BP2407" s="269" t="s">
        <v>1046</v>
      </c>
      <c r="BQ2407" s="269" t="s">
        <v>709</v>
      </c>
      <c r="BR2407" s="269" t="s">
        <v>1047</v>
      </c>
      <c r="BS2407" s="269" t="s">
        <v>1048</v>
      </c>
      <c r="BT2407" s="269" t="s">
        <v>1046</v>
      </c>
      <c r="BU2407" s="269" t="s">
        <v>1807</v>
      </c>
      <c r="BV2407" s="269" t="s">
        <v>1808</v>
      </c>
    </row>
    <row r="2408" spans="59:74" x14ac:dyDescent="0.25">
      <c r="BG2408" s="84">
        <v>2296</v>
      </c>
      <c r="BH2408" s="269" t="s">
        <v>15</v>
      </c>
      <c r="BI2408" s="268" t="s">
        <v>15</v>
      </c>
      <c r="BJ2408" s="257" t="s">
        <v>4</v>
      </c>
      <c r="BK2408" s="269" t="s">
        <v>160</v>
      </c>
      <c r="BL2408" s="269" t="s">
        <v>109</v>
      </c>
      <c r="BM2408" s="270" t="s">
        <v>9082</v>
      </c>
      <c r="BN2408" s="269" t="s">
        <v>9083</v>
      </c>
      <c r="BO2408" s="269" t="s">
        <v>9084</v>
      </c>
      <c r="BP2408" s="269" t="s">
        <v>1046</v>
      </c>
      <c r="BQ2408" s="269" t="s">
        <v>709</v>
      </c>
      <c r="BR2408" s="269" t="s">
        <v>1047</v>
      </c>
      <c r="BS2408" s="269" t="s">
        <v>1048</v>
      </c>
      <c r="BT2408" s="269" t="s">
        <v>1046</v>
      </c>
      <c r="BU2408" s="269" t="s">
        <v>1807</v>
      </c>
      <c r="BV2408" s="269" t="s">
        <v>1808</v>
      </c>
    </row>
    <row r="2409" spans="59:74" x14ac:dyDescent="0.25">
      <c r="BG2409" s="84">
        <v>2297</v>
      </c>
      <c r="BH2409" s="269" t="s">
        <v>15</v>
      </c>
      <c r="BI2409" s="268" t="s">
        <v>15</v>
      </c>
      <c r="BJ2409" s="257" t="s">
        <v>4</v>
      </c>
      <c r="BK2409" s="269" t="s">
        <v>160</v>
      </c>
      <c r="BL2409" s="269" t="s">
        <v>109</v>
      </c>
      <c r="BM2409" s="270" t="s">
        <v>9085</v>
      </c>
      <c r="BN2409" s="269" t="s">
        <v>9086</v>
      </c>
      <c r="BO2409" s="269" t="s">
        <v>9087</v>
      </c>
      <c r="BP2409" s="269" t="s">
        <v>1046</v>
      </c>
      <c r="BQ2409" s="269" t="s">
        <v>709</v>
      </c>
      <c r="BR2409" s="269" t="s">
        <v>1047</v>
      </c>
      <c r="BS2409" s="269" t="s">
        <v>1048</v>
      </c>
      <c r="BT2409" s="269" t="s">
        <v>1046</v>
      </c>
      <c r="BU2409" s="269" t="s">
        <v>1807</v>
      </c>
      <c r="BV2409" s="269" t="s">
        <v>1808</v>
      </c>
    </row>
    <row r="2410" spans="59:74" x14ac:dyDescent="0.25">
      <c r="BG2410" s="84">
        <v>2298</v>
      </c>
      <c r="BH2410" s="269" t="s">
        <v>15</v>
      </c>
      <c r="BI2410" s="268" t="s">
        <v>15</v>
      </c>
      <c r="BJ2410" s="257" t="s">
        <v>4</v>
      </c>
      <c r="BK2410" s="269" t="s">
        <v>160</v>
      </c>
      <c r="BL2410" s="269" t="s">
        <v>109</v>
      </c>
      <c r="BM2410" s="270" t="s">
        <v>9088</v>
      </c>
      <c r="BN2410" s="269" t="s">
        <v>9089</v>
      </c>
      <c r="BO2410" s="269" t="s">
        <v>9090</v>
      </c>
      <c r="BP2410" s="269" t="s">
        <v>1046</v>
      </c>
      <c r="BQ2410" s="269" t="s">
        <v>709</v>
      </c>
      <c r="BR2410" s="269" t="s">
        <v>1047</v>
      </c>
      <c r="BS2410" s="269" t="s">
        <v>1048</v>
      </c>
      <c r="BT2410" s="269" t="s">
        <v>1046</v>
      </c>
      <c r="BU2410" s="269" t="s">
        <v>1807</v>
      </c>
      <c r="BV2410" s="269" t="s">
        <v>1808</v>
      </c>
    </row>
    <row r="2411" spans="59:74" x14ac:dyDescent="0.25">
      <c r="BG2411" s="84">
        <v>2299</v>
      </c>
      <c r="BH2411" s="269" t="s">
        <v>15</v>
      </c>
      <c r="BI2411" s="268" t="s">
        <v>15</v>
      </c>
      <c r="BJ2411" s="257" t="s">
        <v>4</v>
      </c>
      <c r="BK2411" s="269" t="s">
        <v>160</v>
      </c>
      <c r="BL2411" s="269" t="s">
        <v>109</v>
      </c>
      <c r="BM2411" s="270" t="s">
        <v>9091</v>
      </c>
      <c r="BN2411" s="269" t="s">
        <v>9092</v>
      </c>
      <c r="BO2411" s="269" t="s">
        <v>9093</v>
      </c>
      <c r="BP2411" s="269" t="s">
        <v>1046</v>
      </c>
      <c r="BQ2411" s="269" t="s">
        <v>709</v>
      </c>
      <c r="BR2411" s="269" t="s">
        <v>1047</v>
      </c>
      <c r="BS2411" s="269" t="s">
        <v>1048</v>
      </c>
      <c r="BT2411" s="269" t="s">
        <v>1046</v>
      </c>
      <c r="BU2411" s="269" t="s">
        <v>1807</v>
      </c>
      <c r="BV2411" s="269" t="s">
        <v>1808</v>
      </c>
    </row>
    <row r="2412" spans="59:74" x14ac:dyDescent="0.25">
      <c r="BG2412" s="84">
        <v>2300</v>
      </c>
      <c r="BH2412" s="269" t="s">
        <v>15</v>
      </c>
      <c r="BI2412" s="268" t="s">
        <v>15</v>
      </c>
      <c r="BJ2412" s="257" t="s">
        <v>4</v>
      </c>
      <c r="BK2412" s="269" t="s">
        <v>160</v>
      </c>
      <c r="BL2412" s="269" t="s">
        <v>109</v>
      </c>
      <c r="BM2412" s="270" t="s">
        <v>9094</v>
      </c>
      <c r="BN2412" s="269" t="s">
        <v>9095</v>
      </c>
      <c r="BO2412" s="269" t="s">
        <v>9096</v>
      </c>
      <c r="BP2412" s="269" t="s">
        <v>1046</v>
      </c>
      <c r="BQ2412" s="269" t="s">
        <v>709</v>
      </c>
      <c r="BR2412" s="269" t="s">
        <v>1047</v>
      </c>
      <c r="BS2412" s="269" t="s">
        <v>1048</v>
      </c>
      <c r="BT2412" s="269" t="s">
        <v>1046</v>
      </c>
      <c r="BU2412" s="269" t="s">
        <v>1807</v>
      </c>
      <c r="BV2412" s="269" t="s">
        <v>1808</v>
      </c>
    </row>
    <row r="2413" spans="59:74" x14ac:dyDescent="0.25">
      <c r="BG2413" s="84">
        <v>2301</v>
      </c>
      <c r="BH2413" s="269" t="s">
        <v>15</v>
      </c>
      <c r="BI2413" s="268" t="s">
        <v>15</v>
      </c>
      <c r="BJ2413" s="257" t="s">
        <v>1</v>
      </c>
      <c r="BK2413" s="269" t="s">
        <v>161</v>
      </c>
      <c r="BL2413" s="269" t="s">
        <v>130</v>
      </c>
      <c r="BM2413" s="270" t="s">
        <v>9097</v>
      </c>
      <c r="BN2413" s="269" t="s">
        <v>9098</v>
      </c>
      <c r="BO2413" s="269" t="s">
        <v>9099</v>
      </c>
      <c r="BP2413" s="269" t="s">
        <v>1049</v>
      </c>
      <c r="BQ2413" s="269" t="s">
        <v>715</v>
      </c>
      <c r="BR2413" s="269" t="s">
        <v>1050</v>
      </c>
      <c r="BS2413" s="269" t="s">
        <v>1051</v>
      </c>
      <c r="BT2413" s="269" t="s">
        <v>1049</v>
      </c>
      <c r="BU2413" s="269" t="s">
        <v>1809</v>
      </c>
      <c r="BV2413" s="269" t="s">
        <v>1810</v>
      </c>
    </row>
    <row r="2414" spans="59:74" x14ac:dyDescent="0.25">
      <c r="BG2414" s="84">
        <v>2302</v>
      </c>
      <c r="BH2414" s="269" t="s">
        <v>15</v>
      </c>
      <c r="BI2414" s="268" t="s">
        <v>15</v>
      </c>
      <c r="BJ2414" s="257" t="s">
        <v>1</v>
      </c>
      <c r="BK2414" s="269" t="s">
        <v>161</v>
      </c>
      <c r="BL2414" s="269" t="s">
        <v>130</v>
      </c>
      <c r="BM2414" s="270" t="s">
        <v>9100</v>
      </c>
      <c r="BN2414" s="269" t="s">
        <v>9101</v>
      </c>
      <c r="BO2414" s="269" t="s">
        <v>9102</v>
      </c>
      <c r="BP2414" s="269" t="s">
        <v>1049</v>
      </c>
      <c r="BQ2414" s="269" t="s">
        <v>715</v>
      </c>
      <c r="BR2414" s="269" t="s">
        <v>1050</v>
      </c>
      <c r="BS2414" s="269" t="s">
        <v>1051</v>
      </c>
      <c r="BT2414" s="269" t="s">
        <v>1049</v>
      </c>
      <c r="BU2414" s="269" t="s">
        <v>1809</v>
      </c>
      <c r="BV2414" s="269" t="s">
        <v>1810</v>
      </c>
    </row>
    <row r="2415" spans="59:74" x14ac:dyDescent="0.25">
      <c r="BG2415" s="84">
        <v>2303</v>
      </c>
      <c r="BH2415" s="269" t="s">
        <v>15</v>
      </c>
      <c r="BI2415" s="268" t="s">
        <v>15</v>
      </c>
      <c r="BJ2415" s="257" t="s">
        <v>1</v>
      </c>
      <c r="BK2415" s="269" t="s">
        <v>161</v>
      </c>
      <c r="BL2415" s="269" t="s">
        <v>130</v>
      </c>
      <c r="BM2415" s="270" t="s">
        <v>9103</v>
      </c>
      <c r="BN2415" s="269" t="s">
        <v>9104</v>
      </c>
      <c r="BO2415" s="269" t="s">
        <v>9105</v>
      </c>
      <c r="BP2415" s="269" t="s">
        <v>1049</v>
      </c>
      <c r="BQ2415" s="269" t="s">
        <v>715</v>
      </c>
      <c r="BR2415" s="269" t="s">
        <v>1050</v>
      </c>
      <c r="BS2415" s="269" t="s">
        <v>1051</v>
      </c>
      <c r="BT2415" s="269" t="s">
        <v>1049</v>
      </c>
      <c r="BU2415" s="269" t="s">
        <v>1809</v>
      </c>
      <c r="BV2415" s="269" t="s">
        <v>1810</v>
      </c>
    </row>
    <row r="2416" spans="59:74" x14ac:dyDescent="0.25">
      <c r="BG2416" s="84">
        <v>2304</v>
      </c>
      <c r="BH2416" s="269" t="s">
        <v>15</v>
      </c>
      <c r="BI2416" s="268" t="s">
        <v>15</v>
      </c>
      <c r="BJ2416" s="257" t="s">
        <v>1</v>
      </c>
      <c r="BK2416" s="269" t="s">
        <v>161</v>
      </c>
      <c r="BL2416" s="269" t="s">
        <v>130</v>
      </c>
      <c r="BM2416" s="270" t="s">
        <v>9106</v>
      </c>
      <c r="BN2416" s="269" t="s">
        <v>9107</v>
      </c>
      <c r="BO2416" s="269" t="s">
        <v>9108</v>
      </c>
      <c r="BP2416" s="269" t="s">
        <v>1049</v>
      </c>
      <c r="BQ2416" s="269" t="s">
        <v>715</v>
      </c>
      <c r="BR2416" s="269" t="s">
        <v>1050</v>
      </c>
      <c r="BS2416" s="269" t="s">
        <v>1051</v>
      </c>
      <c r="BT2416" s="269" t="s">
        <v>1049</v>
      </c>
      <c r="BU2416" s="269" t="s">
        <v>1809</v>
      </c>
      <c r="BV2416" s="269" t="s">
        <v>1810</v>
      </c>
    </row>
    <row r="2417" spans="59:74" x14ac:dyDescent="0.25">
      <c r="BG2417" s="84">
        <v>2305</v>
      </c>
      <c r="BH2417" s="269" t="s">
        <v>15</v>
      </c>
      <c r="BI2417" s="268" t="s">
        <v>15</v>
      </c>
      <c r="BJ2417" s="257" t="s">
        <v>1</v>
      </c>
      <c r="BK2417" s="269" t="s">
        <v>161</v>
      </c>
      <c r="BL2417" s="269" t="s">
        <v>130</v>
      </c>
      <c r="BM2417" s="270" t="s">
        <v>9109</v>
      </c>
      <c r="BN2417" s="269" t="s">
        <v>9110</v>
      </c>
      <c r="BO2417" s="269" t="s">
        <v>9111</v>
      </c>
      <c r="BP2417" s="269" t="s">
        <v>1049</v>
      </c>
      <c r="BQ2417" s="269" t="s">
        <v>715</v>
      </c>
      <c r="BR2417" s="269" t="s">
        <v>1050</v>
      </c>
      <c r="BS2417" s="269" t="s">
        <v>1051</v>
      </c>
      <c r="BT2417" s="269" t="s">
        <v>1049</v>
      </c>
      <c r="BU2417" s="269" t="s">
        <v>1809</v>
      </c>
      <c r="BV2417" s="269" t="s">
        <v>1810</v>
      </c>
    </row>
    <row r="2418" spans="59:74" x14ac:dyDescent="0.25">
      <c r="BG2418" s="84">
        <v>2306</v>
      </c>
      <c r="BH2418" s="269" t="s">
        <v>15</v>
      </c>
      <c r="BI2418" s="268" t="s">
        <v>15</v>
      </c>
      <c r="BJ2418" s="257" t="s">
        <v>1</v>
      </c>
      <c r="BK2418" s="269" t="s">
        <v>161</v>
      </c>
      <c r="BL2418" s="269" t="s">
        <v>130</v>
      </c>
      <c r="BM2418" s="270" t="s">
        <v>9112</v>
      </c>
      <c r="BN2418" s="269" t="s">
        <v>9113</v>
      </c>
      <c r="BO2418" s="269" t="s">
        <v>9114</v>
      </c>
      <c r="BP2418" s="269" t="s">
        <v>1049</v>
      </c>
      <c r="BQ2418" s="269" t="s">
        <v>715</v>
      </c>
      <c r="BR2418" s="269" t="s">
        <v>1050</v>
      </c>
      <c r="BS2418" s="269" t="s">
        <v>1051</v>
      </c>
      <c r="BT2418" s="269" t="s">
        <v>1049</v>
      </c>
      <c r="BU2418" s="269" t="s">
        <v>1809</v>
      </c>
      <c r="BV2418" s="269" t="s">
        <v>1810</v>
      </c>
    </row>
    <row r="2419" spans="59:74" x14ac:dyDescent="0.25">
      <c r="BG2419" s="84">
        <v>2307</v>
      </c>
      <c r="BH2419" s="269" t="s">
        <v>15</v>
      </c>
      <c r="BI2419" s="268" t="s">
        <v>15</v>
      </c>
      <c r="BJ2419" s="257" t="s">
        <v>1</v>
      </c>
      <c r="BK2419" s="269" t="s">
        <v>161</v>
      </c>
      <c r="BL2419" s="269" t="s">
        <v>130</v>
      </c>
      <c r="BM2419" s="270" t="s">
        <v>9115</v>
      </c>
      <c r="BN2419" s="269" t="s">
        <v>9116</v>
      </c>
      <c r="BO2419" s="269" t="s">
        <v>9117</v>
      </c>
      <c r="BP2419" s="269" t="s">
        <v>1049</v>
      </c>
      <c r="BQ2419" s="269" t="s">
        <v>715</v>
      </c>
      <c r="BR2419" s="269" t="s">
        <v>1050</v>
      </c>
      <c r="BS2419" s="269" t="s">
        <v>1051</v>
      </c>
      <c r="BT2419" s="269" t="s">
        <v>1049</v>
      </c>
      <c r="BU2419" s="269" t="s">
        <v>1809</v>
      </c>
      <c r="BV2419" s="269" t="s">
        <v>1810</v>
      </c>
    </row>
    <row r="2420" spans="59:74" x14ac:dyDescent="0.25">
      <c r="BG2420" s="84">
        <v>2308</v>
      </c>
      <c r="BH2420" s="269" t="s">
        <v>15</v>
      </c>
      <c r="BI2420" s="268" t="s">
        <v>15</v>
      </c>
      <c r="BJ2420" s="257" t="s">
        <v>1</v>
      </c>
      <c r="BK2420" s="269" t="s">
        <v>161</v>
      </c>
      <c r="BL2420" s="269" t="s">
        <v>130</v>
      </c>
      <c r="BM2420" s="270" t="s">
        <v>9118</v>
      </c>
      <c r="BN2420" s="269" t="s">
        <v>9119</v>
      </c>
      <c r="BO2420" s="269" t="s">
        <v>9120</v>
      </c>
      <c r="BP2420" s="269" t="s">
        <v>1049</v>
      </c>
      <c r="BQ2420" s="269" t="s">
        <v>715</v>
      </c>
      <c r="BR2420" s="269" t="s">
        <v>1050</v>
      </c>
      <c r="BS2420" s="269" t="s">
        <v>1051</v>
      </c>
      <c r="BT2420" s="269" t="s">
        <v>1049</v>
      </c>
      <c r="BU2420" s="269" t="s">
        <v>1809</v>
      </c>
      <c r="BV2420" s="269" t="s">
        <v>1810</v>
      </c>
    </row>
    <row r="2421" spans="59:74" x14ac:dyDescent="0.25">
      <c r="BG2421" s="84">
        <v>2309</v>
      </c>
      <c r="BH2421" s="269" t="s">
        <v>15</v>
      </c>
      <c r="BI2421" s="268" t="s">
        <v>15</v>
      </c>
      <c r="BJ2421" s="257" t="s">
        <v>1</v>
      </c>
      <c r="BK2421" s="269" t="s">
        <v>161</v>
      </c>
      <c r="BL2421" s="269" t="s">
        <v>130</v>
      </c>
      <c r="BM2421" s="270" t="s">
        <v>9121</v>
      </c>
      <c r="BN2421" s="269" t="s">
        <v>9122</v>
      </c>
      <c r="BO2421" s="269" t="s">
        <v>9123</v>
      </c>
      <c r="BP2421" s="269" t="s">
        <v>1049</v>
      </c>
      <c r="BQ2421" s="269" t="s">
        <v>715</v>
      </c>
      <c r="BR2421" s="269" t="s">
        <v>1050</v>
      </c>
      <c r="BS2421" s="269" t="s">
        <v>1051</v>
      </c>
      <c r="BT2421" s="269" t="s">
        <v>1049</v>
      </c>
      <c r="BU2421" s="269" t="s">
        <v>1809</v>
      </c>
      <c r="BV2421" s="269" t="s">
        <v>1810</v>
      </c>
    </row>
    <row r="2422" spans="59:74" x14ac:dyDescent="0.25">
      <c r="BG2422" s="84">
        <v>2310</v>
      </c>
      <c r="BH2422" s="269" t="s">
        <v>15</v>
      </c>
      <c r="BI2422" s="268" t="s">
        <v>15</v>
      </c>
      <c r="BJ2422" s="257" t="s">
        <v>1</v>
      </c>
      <c r="BK2422" s="269" t="s">
        <v>161</v>
      </c>
      <c r="BL2422" s="269" t="s">
        <v>130</v>
      </c>
      <c r="BM2422" s="270" t="s">
        <v>9124</v>
      </c>
      <c r="BN2422" s="269" t="s">
        <v>9125</v>
      </c>
      <c r="BO2422" s="269" t="s">
        <v>9126</v>
      </c>
      <c r="BP2422" s="269" t="s">
        <v>1049</v>
      </c>
      <c r="BQ2422" s="269" t="s">
        <v>715</v>
      </c>
      <c r="BR2422" s="269" t="s">
        <v>1050</v>
      </c>
      <c r="BS2422" s="269" t="s">
        <v>1051</v>
      </c>
      <c r="BT2422" s="269" t="s">
        <v>1049</v>
      </c>
      <c r="BU2422" s="269" t="s">
        <v>1809</v>
      </c>
      <c r="BV2422" s="269" t="s">
        <v>1810</v>
      </c>
    </row>
    <row r="2423" spans="59:74" x14ac:dyDescent="0.25">
      <c r="BG2423" s="84">
        <v>2311</v>
      </c>
      <c r="BH2423" s="269" t="s">
        <v>15</v>
      </c>
      <c r="BI2423" s="268" t="s">
        <v>15</v>
      </c>
      <c r="BJ2423" s="257" t="s">
        <v>4</v>
      </c>
      <c r="BK2423" s="269" t="s">
        <v>161</v>
      </c>
      <c r="BL2423" s="269" t="s">
        <v>130</v>
      </c>
      <c r="BM2423" s="270" t="s">
        <v>9127</v>
      </c>
      <c r="BN2423" s="269" t="s">
        <v>9128</v>
      </c>
      <c r="BO2423" s="269" t="s">
        <v>9129</v>
      </c>
      <c r="BP2423" s="269" t="s">
        <v>1049</v>
      </c>
      <c r="BQ2423" s="269" t="s">
        <v>715</v>
      </c>
      <c r="BR2423" s="269" t="s">
        <v>1050</v>
      </c>
      <c r="BS2423" s="269" t="s">
        <v>1051</v>
      </c>
      <c r="BT2423" s="269" t="s">
        <v>1049</v>
      </c>
      <c r="BU2423" s="269" t="s">
        <v>1809</v>
      </c>
      <c r="BV2423" s="269" t="s">
        <v>1810</v>
      </c>
    </row>
    <row r="2424" spans="59:74" x14ac:dyDescent="0.25">
      <c r="BG2424" s="84">
        <v>2312</v>
      </c>
      <c r="BH2424" s="269" t="s">
        <v>15</v>
      </c>
      <c r="BI2424" s="268" t="s">
        <v>15</v>
      </c>
      <c r="BJ2424" s="257" t="s">
        <v>4</v>
      </c>
      <c r="BK2424" s="269" t="s">
        <v>161</v>
      </c>
      <c r="BL2424" s="269" t="s">
        <v>130</v>
      </c>
      <c r="BM2424" s="270" t="s">
        <v>9130</v>
      </c>
      <c r="BN2424" s="269" t="s">
        <v>9131</v>
      </c>
      <c r="BO2424" s="269" t="s">
        <v>9132</v>
      </c>
      <c r="BP2424" s="269" t="s">
        <v>1049</v>
      </c>
      <c r="BQ2424" s="269" t="s">
        <v>715</v>
      </c>
      <c r="BR2424" s="269" t="s">
        <v>1050</v>
      </c>
      <c r="BS2424" s="269" t="s">
        <v>1051</v>
      </c>
      <c r="BT2424" s="269" t="s">
        <v>1049</v>
      </c>
      <c r="BU2424" s="269" t="s">
        <v>1809</v>
      </c>
      <c r="BV2424" s="269" t="s">
        <v>1810</v>
      </c>
    </row>
    <row r="2425" spans="59:74" x14ac:dyDescent="0.25">
      <c r="BG2425" s="84">
        <v>2313</v>
      </c>
      <c r="BH2425" s="269" t="s">
        <v>15</v>
      </c>
      <c r="BI2425" s="268" t="s">
        <v>15</v>
      </c>
      <c r="BJ2425" s="257" t="s">
        <v>4</v>
      </c>
      <c r="BK2425" s="269" t="s">
        <v>161</v>
      </c>
      <c r="BL2425" s="269" t="s">
        <v>130</v>
      </c>
      <c r="BM2425" s="270" t="s">
        <v>9133</v>
      </c>
      <c r="BN2425" s="269" t="s">
        <v>9134</v>
      </c>
      <c r="BO2425" s="269" t="s">
        <v>9135</v>
      </c>
      <c r="BP2425" s="269" t="s">
        <v>1049</v>
      </c>
      <c r="BQ2425" s="269" t="s">
        <v>715</v>
      </c>
      <c r="BR2425" s="269" t="s">
        <v>1050</v>
      </c>
      <c r="BS2425" s="269" t="s">
        <v>1051</v>
      </c>
      <c r="BT2425" s="269" t="s">
        <v>1049</v>
      </c>
      <c r="BU2425" s="269" t="s">
        <v>1809</v>
      </c>
      <c r="BV2425" s="269" t="s">
        <v>1810</v>
      </c>
    </row>
    <row r="2426" spans="59:74" x14ac:dyDescent="0.25">
      <c r="BG2426" s="84">
        <v>2314</v>
      </c>
      <c r="BH2426" s="269" t="s">
        <v>15</v>
      </c>
      <c r="BI2426" s="268" t="s">
        <v>15</v>
      </c>
      <c r="BJ2426" s="257" t="s">
        <v>4</v>
      </c>
      <c r="BK2426" s="269" t="s">
        <v>161</v>
      </c>
      <c r="BL2426" s="269" t="s">
        <v>130</v>
      </c>
      <c r="BM2426" s="270" t="s">
        <v>9136</v>
      </c>
      <c r="BN2426" s="269" t="s">
        <v>9137</v>
      </c>
      <c r="BO2426" s="269" t="s">
        <v>9138</v>
      </c>
      <c r="BP2426" s="269" t="s">
        <v>1049</v>
      </c>
      <c r="BQ2426" s="269" t="s">
        <v>715</v>
      </c>
      <c r="BR2426" s="269" t="s">
        <v>1050</v>
      </c>
      <c r="BS2426" s="269" t="s">
        <v>1051</v>
      </c>
      <c r="BT2426" s="269" t="s">
        <v>1049</v>
      </c>
      <c r="BU2426" s="269" t="s">
        <v>1809</v>
      </c>
      <c r="BV2426" s="269" t="s">
        <v>1810</v>
      </c>
    </row>
    <row r="2427" spans="59:74" x14ac:dyDescent="0.25">
      <c r="BG2427" s="84">
        <v>2315</v>
      </c>
      <c r="BH2427" s="269" t="s">
        <v>15</v>
      </c>
      <c r="BI2427" s="268" t="s">
        <v>15</v>
      </c>
      <c r="BJ2427" s="257" t="s">
        <v>4</v>
      </c>
      <c r="BK2427" s="269" t="s">
        <v>161</v>
      </c>
      <c r="BL2427" s="269" t="s">
        <v>130</v>
      </c>
      <c r="BM2427" s="270" t="s">
        <v>9139</v>
      </c>
      <c r="BN2427" s="269" t="s">
        <v>9140</v>
      </c>
      <c r="BO2427" s="269" t="s">
        <v>9141</v>
      </c>
      <c r="BP2427" s="269" t="s">
        <v>1049</v>
      </c>
      <c r="BQ2427" s="269" t="s">
        <v>715</v>
      </c>
      <c r="BR2427" s="269" t="s">
        <v>1050</v>
      </c>
      <c r="BS2427" s="269" t="s">
        <v>1051</v>
      </c>
      <c r="BT2427" s="269" t="s">
        <v>1049</v>
      </c>
      <c r="BU2427" s="269" t="s">
        <v>1809</v>
      </c>
      <c r="BV2427" s="269" t="s">
        <v>1810</v>
      </c>
    </row>
    <row r="2428" spans="59:74" x14ac:dyDescent="0.25">
      <c r="BG2428" s="84">
        <v>2316</v>
      </c>
      <c r="BH2428" s="269" t="s">
        <v>15</v>
      </c>
      <c r="BI2428" s="268" t="s">
        <v>15</v>
      </c>
      <c r="BJ2428" s="257" t="s">
        <v>4</v>
      </c>
      <c r="BK2428" s="269" t="s">
        <v>161</v>
      </c>
      <c r="BL2428" s="269" t="s">
        <v>130</v>
      </c>
      <c r="BM2428" s="270" t="s">
        <v>9142</v>
      </c>
      <c r="BN2428" s="269" t="s">
        <v>9143</v>
      </c>
      <c r="BO2428" s="269" t="s">
        <v>9144</v>
      </c>
      <c r="BP2428" s="269" t="s">
        <v>1049</v>
      </c>
      <c r="BQ2428" s="269" t="s">
        <v>715</v>
      </c>
      <c r="BR2428" s="269" t="s">
        <v>1050</v>
      </c>
      <c r="BS2428" s="269" t="s">
        <v>1051</v>
      </c>
      <c r="BT2428" s="269" t="s">
        <v>1049</v>
      </c>
      <c r="BU2428" s="269" t="s">
        <v>1809</v>
      </c>
      <c r="BV2428" s="269" t="s">
        <v>1810</v>
      </c>
    </row>
    <row r="2429" spans="59:74" x14ac:dyDescent="0.25">
      <c r="BG2429" s="84">
        <v>2317</v>
      </c>
      <c r="BH2429" s="269" t="s">
        <v>15</v>
      </c>
      <c r="BI2429" s="268" t="s">
        <v>15</v>
      </c>
      <c r="BJ2429" s="257" t="s">
        <v>4</v>
      </c>
      <c r="BK2429" s="269" t="s">
        <v>161</v>
      </c>
      <c r="BL2429" s="269" t="s">
        <v>130</v>
      </c>
      <c r="BM2429" s="270" t="s">
        <v>9145</v>
      </c>
      <c r="BN2429" s="269" t="s">
        <v>9146</v>
      </c>
      <c r="BO2429" s="269" t="s">
        <v>9147</v>
      </c>
      <c r="BP2429" s="269" t="s">
        <v>1049</v>
      </c>
      <c r="BQ2429" s="269" t="s">
        <v>715</v>
      </c>
      <c r="BR2429" s="269" t="s">
        <v>1050</v>
      </c>
      <c r="BS2429" s="269" t="s">
        <v>1051</v>
      </c>
      <c r="BT2429" s="269" t="s">
        <v>1049</v>
      </c>
      <c r="BU2429" s="269" t="s">
        <v>1809</v>
      </c>
      <c r="BV2429" s="269" t="s">
        <v>1810</v>
      </c>
    </row>
    <row r="2430" spans="59:74" x14ac:dyDescent="0.25">
      <c r="BG2430" s="84">
        <v>2318</v>
      </c>
      <c r="BH2430" s="269" t="s">
        <v>15</v>
      </c>
      <c r="BI2430" s="268" t="s">
        <v>15</v>
      </c>
      <c r="BJ2430" s="257" t="s">
        <v>4</v>
      </c>
      <c r="BK2430" s="269" t="s">
        <v>161</v>
      </c>
      <c r="BL2430" s="269" t="s">
        <v>130</v>
      </c>
      <c r="BM2430" s="270" t="s">
        <v>9148</v>
      </c>
      <c r="BN2430" s="269" t="s">
        <v>9149</v>
      </c>
      <c r="BO2430" s="269" t="s">
        <v>9150</v>
      </c>
      <c r="BP2430" s="269" t="s">
        <v>1049</v>
      </c>
      <c r="BQ2430" s="269" t="s">
        <v>715</v>
      </c>
      <c r="BR2430" s="269" t="s">
        <v>1050</v>
      </c>
      <c r="BS2430" s="269" t="s">
        <v>1051</v>
      </c>
      <c r="BT2430" s="269" t="s">
        <v>1049</v>
      </c>
      <c r="BU2430" s="269" t="s">
        <v>1809</v>
      </c>
      <c r="BV2430" s="269" t="s">
        <v>1810</v>
      </c>
    </row>
    <row r="2431" spans="59:74" x14ac:dyDescent="0.25">
      <c r="BG2431" s="84">
        <v>2319</v>
      </c>
      <c r="BH2431" s="269" t="s">
        <v>15</v>
      </c>
      <c r="BI2431" s="268" t="s">
        <v>15</v>
      </c>
      <c r="BJ2431" s="257" t="s">
        <v>4</v>
      </c>
      <c r="BK2431" s="269" t="s">
        <v>161</v>
      </c>
      <c r="BL2431" s="269" t="s">
        <v>130</v>
      </c>
      <c r="BM2431" s="270" t="s">
        <v>9151</v>
      </c>
      <c r="BN2431" s="269" t="s">
        <v>9152</v>
      </c>
      <c r="BO2431" s="269" t="s">
        <v>9153</v>
      </c>
      <c r="BP2431" s="269" t="s">
        <v>1049</v>
      </c>
      <c r="BQ2431" s="269" t="s">
        <v>715</v>
      </c>
      <c r="BR2431" s="269" t="s">
        <v>1050</v>
      </c>
      <c r="BS2431" s="269" t="s">
        <v>1051</v>
      </c>
      <c r="BT2431" s="269" t="s">
        <v>1049</v>
      </c>
      <c r="BU2431" s="269" t="s">
        <v>1809</v>
      </c>
      <c r="BV2431" s="269" t="s">
        <v>1810</v>
      </c>
    </row>
    <row r="2432" spans="59:74" x14ac:dyDescent="0.25">
      <c r="BG2432" s="84">
        <v>2320</v>
      </c>
      <c r="BH2432" s="269" t="s">
        <v>15</v>
      </c>
      <c r="BI2432" s="268" t="s">
        <v>15</v>
      </c>
      <c r="BJ2432" s="257" t="s">
        <v>4</v>
      </c>
      <c r="BK2432" s="269" t="s">
        <v>161</v>
      </c>
      <c r="BL2432" s="269" t="s">
        <v>130</v>
      </c>
      <c r="BM2432" s="270" t="s">
        <v>9154</v>
      </c>
      <c r="BN2432" s="269" t="s">
        <v>9155</v>
      </c>
      <c r="BO2432" s="269" t="s">
        <v>9156</v>
      </c>
      <c r="BP2432" s="269" t="s">
        <v>1049</v>
      </c>
      <c r="BQ2432" s="269" t="s">
        <v>715</v>
      </c>
      <c r="BR2432" s="269" t="s">
        <v>1050</v>
      </c>
      <c r="BS2432" s="269" t="s">
        <v>1051</v>
      </c>
      <c r="BT2432" s="269" t="s">
        <v>1049</v>
      </c>
      <c r="BU2432" s="269" t="s">
        <v>1809</v>
      </c>
      <c r="BV2432" s="269" t="s">
        <v>1810</v>
      </c>
    </row>
    <row r="2433" spans="59:74" x14ac:dyDescent="0.25">
      <c r="BG2433" s="84">
        <v>2321</v>
      </c>
      <c r="BH2433" s="269" t="s">
        <v>15</v>
      </c>
      <c r="BI2433" s="268" t="s">
        <v>15</v>
      </c>
      <c r="BJ2433" s="257" t="s">
        <v>1</v>
      </c>
      <c r="BK2433" s="269" t="s">
        <v>169</v>
      </c>
      <c r="BL2433" s="269" t="s">
        <v>130</v>
      </c>
      <c r="BM2433" s="270" t="s">
        <v>9157</v>
      </c>
      <c r="BN2433" s="269" t="s">
        <v>9158</v>
      </c>
      <c r="BO2433" s="269" t="s">
        <v>9159</v>
      </c>
      <c r="BP2433" s="269" t="s">
        <v>1052</v>
      </c>
      <c r="BQ2433" s="269" t="s">
        <v>721</v>
      </c>
      <c r="BR2433" s="269" t="s">
        <v>1053</v>
      </c>
      <c r="BS2433" s="269" t="s">
        <v>1054</v>
      </c>
      <c r="BT2433" s="269" t="s">
        <v>1052</v>
      </c>
      <c r="BU2433" s="269" t="s">
        <v>1811</v>
      </c>
      <c r="BV2433" s="269" t="s">
        <v>1812</v>
      </c>
    </row>
    <row r="2434" spans="59:74" x14ac:dyDescent="0.25">
      <c r="BG2434" s="84">
        <v>2322</v>
      </c>
      <c r="BH2434" s="269" t="s">
        <v>15</v>
      </c>
      <c r="BI2434" s="268" t="s">
        <v>15</v>
      </c>
      <c r="BJ2434" s="257" t="s">
        <v>1</v>
      </c>
      <c r="BK2434" s="269" t="s">
        <v>169</v>
      </c>
      <c r="BL2434" s="269" t="s">
        <v>130</v>
      </c>
      <c r="BM2434" s="270" t="s">
        <v>9160</v>
      </c>
      <c r="BN2434" s="269" t="s">
        <v>9161</v>
      </c>
      <c r="BO2434" s="269" t="s">
        <v>9162</v>
      </c>
      <c r="BP2434" s="269" t="s">
        <v>1052</v>
      </c>
      <c r="BQ2434" s="269" t="s">
        <v>721</v>
      </c>
      <c r="BR2434" s="269" t="s">
        <v>1053</v>
      </c>
      <c r="BS2434" s="269" t="s">
        <v>1054</v>
      </c>
      <c r="BT2434" s="269" t="s">
        <v>1052</v>
      </c>
      <c r="BU2434" s="269" t="s">
        <v>1811</v>
      </c>
      <c r="BV2434" s="269" t="s">
        <v>1812</v>
      </c>
    </row>
    <row r="2435" spans="59:74" x14ac:dyDescent="0.25">
      <c r="BG2435" s="84">
        <v>2323</v>
      </c>
      <c r="BH2435" s="269" t="s">
        <v>15</v>
      </c>
      <c r="BI2435" s="268" t="s">
        <v>15</v>
      </c>
      <c r="BJ2435" s="257" t="s">
        <v>1</v>
      </c>
      <c r="BK2435" s="269" t="s">
        <v>169</v>
      </c>
      <c r="BL2435" s="269" t="s">
        <v>130</v>
      </c>
      <c r="BM2435" s="270" t="s">
        <v>9163</v>
      </c>
      <c r="BN2435" s="269" t="s">
        <v>9164</v>
      </c>
      <c r="BO2435" s="269" t="s">
        <v>9165</v>
      </c>
      <c r="BP2435" s="269" t="s">
        <v>1052</v>
      </c>
      <c r="BQ2435" s="269" t="s">
        <v>721</v>
      </c>
      <c r="BR2435" s="269" t="s">
        <v>1053</v>
      </c>
      <c r="BS2435" s="269" t="s">
        <v>1054</v>
      </c>
      <c r="BT2435" s="269" t="s">
        <v>1052</v>
      </c>
      <c r="BU2435" s="269" t="s">
        <v>1811</v>
      </c>
      <c r="BV2435" s="269" t="s">
        <v>1812</v>
      </c>
    </row>
    <row r="2436" spans="59:74" x14ac:dyDescent="0.25">
      <c r="BG2436" s="84">
        <v>2324</v>
      </c>
      <c r="BH2436" s="269" t="s">
        <v>15</v>
      </c>
      <c r="BI2436" s="268" t="s">
        <v>15</v>
      </c>
      <c r="BJ2436" s="257" t="s">
        <v>1</v>
      </c>
      <c r="BK2436" s="269" t="s">
        <v>169</v>
      </c>
      <c r="BL2436" s="269" t="s">
        <v>130</v>
      </c>
      <c r="BM2436" s="270" t="s">
        <v>9166</v>
      </c>
      <c r="BN2436" s="269" t="s">
        <v>9167</v>
      </c>
      <c r="BO2436" s="269" t="s">
        <v>9168</v>
      </c>
      <c r="BP2436" s="269" t="s">
        <v>1052</v>
      </c>
      <c r="BQ2436" s="269" t="s">
        <v>721</v>
      </c>
      <c r="BR2436" s="269" t="s">
        <v>1053</v>
      </c>
      <c r="BS2436" s="269" t="s">
        <v>1054</v>
      </c>
      <c r="BT2436" s="269" t="s">
        <v>1052</v>
      </c>
      <c r="BU2436" s="269" t="s">
        <v>1811</v>
      </c>
      <c r="BV2436" s="269" t="s">
        <v>1812</v>
      </c>
    </row>
    <row r="2437" spans="59:74" x14ac:dyDescent="0.25">
      <c r="BG2437" s="84">
        <v>2325</v>
      </c>
      <c r="BH2437" s="269" t="s">
        <v>15</v>
      </c>
      <c r="BI2437" s="268" t="s">
        <v>15</v>
      </c>
      <c r="BJ2437" s="257" t="s">
        <v>1</v>
      </c>
      <c r="BK2437" s="269" t="s">
        <v>169</v>
      </c>
      <c r="BL2437" s="269" t="s">
        <v>130</v>
      </c>
      <c r="BM2437" s="270" t="s">
        <v>9169</v>
      </c>
      <c r="BN2437" s="269" t="s">
        <v>9170</v>
      </c>
      <c r="BO2437" s="269" t="s">
        <v>9171</v>
      </c>
      <c r="BP2437" s="269" t="s">
        <v>1052</v>
      </c>
      <c r="BQ2437" s="269" t="s">
        <v>721</v>
      </c>
      <c r="BR2437" s="269" t="s">
        <v>1053</v>
      </c>
      <c r="BS2437" s="269" t="s">
        <v>1054</v>
      </c>
      <c r="BT2437" s="269" t="s">
        <v>1052</v>
      </c>
      <c r="BU2437" s="269" t="s">
        <v>1811</v>
      </c>
      <c r="BV2437" s="269" t="s">
        <v>1812</v>
      </c>
    </row>
    <row r="2438" spans="59:74" x14ac:dyDescent="0.25">
      <c r="BG2438" s="84">
        <v>2326</v>
      </c>
      <c r="BH2438" s="269" t="s">
        <v>15</v>
      </c>
      <c r="BI2438" s="268" t="s">
        <v>15</v>
      </c>
      <c r="BJ2438" s="257" t="s">
        <v>1</v>
      </c>
      <c r="BK2438" s="269" t="s">
        <v>169</v>
      </c>
      <c r="BL2438" s="269" t="s">
        <v>130</v>
      </c>
      <c r="BM2438" s="270" t="s">
        <v>9172</v>
      </c>
      <c r="BN2438" s="269" t="s">
        <v>9173</v>
      </c>
      <c r="BO2438" s="269" t="s">
        <v>9174</v>
      </c>
      <c r="BP2438" s="269" t="s">
        <v>1052</v>
      </c>
      <c r="BQ2438" s="269" t="s">
        <v>721</v>
      </c>
      <c r="BR2438" s="269" t="s">
        <v>1053</v>
      </c>
      <c r="BS2438" s="269" t="s">
        <v>1054</v>
      </c>
      <c r="BT2438" s="269" t="s">
        <v>1052</v>
      </c>
      <c r="BU2438" s="269" t="s">
        <v>1811</v>
      </c>
      <c r="BV2438" s="269" t="s">
        <v>1812</v>
      </c>
    </row>
    <row r="2439" spans="59:74" x14ac:dyDescent="0.25">
      <c r="BG2439" s="84">
        <v>2327</v>
      </c>
      <c r="BH2439" s="269" t="s">
        <v>15</v>
      </c>
      <c r="BI2439" s="268" t="s">
        <v>15</v>
      </c>
      <c r="BJ2439" s="257" t="s">
        <v>1</v>
      </c>
      <c r="BK2439" s="269" t="s">
        <v>169</v>
      </c>
      <c r="BL2439" s="269" t="s">
        <v>130</v>
      </c>
      <c r="BM2439" s="270" t="s">
        <v>9175</v>
      </c>
      <c r="BN2439" s="269" t="s">
        <v>9176</v>
      </c>
      <c r="BO2439" s="269" t="s">
        <v>9177</v>
      </c>
      <c r="BP2439" s="269" t="s">
        <v>1052</v>
      </c>
      <c r="BQ2439" s="269" t="s">
        <v>721</v>
      </c>
      <c r="BR2439" s="269" t="s">
        <v>1053</v>
      </c>
      <c r="BS2439" s="269" t="s">
        <v>1054</v>
      </c>
      <c r="BT2439" s="269" t="s">
        <v>1052</v>
      </c>
      <c r="BU2439" s="269" t="s">
        <v>1811</v>
      </c>
      <c r="BV2439" s="269" t="s">
        <v>1812</v>
      </c>
    </row>
    <row r="2440" spans="59:74" x14ac:dyDescent="0.25">
      <c r="BG2440" s="84">
        <v>2328</v>
      </c>
      <c r="BH2440" s="269" t="s">
        <v>15</v>
      </c>
      <c r="BI2440" s="268" t="s">
        <v>15</v>
      </c>
      <c r="BJ2440" s="257" t="s">
        <v>1</v>
      </c>
      <c r="BK2440" s="269" t="s">
        <v>169</v>
      </c>
      <c r="BL2440" s="269" t="s">
        <v>130</v>
      </c>
      <c r="BM2440" s="270" t="s">
        <v>9178</v>
      </c>
      <c r="BN2440" s="269" t="s">
        <v>9179</v>
      </c>
      <c r="BO2440" s="269" t="s">
        <v>9180</v>
      </c>
      <c r="BP2440" s="269" t="s">
        <v>1052</v>
      </c>
      <c r="BQ2440" s="269" t="s">
        <v>721</v>
      </c>
      <c r="BR2440" s="269" t="s">
        <v>1053</v>
      </c>
      <c r="BS2440" s="269" t="s">
        <v>1054</v>
      </c>
      <c r="BT2440" s="269" t="s">
        <v>1052</v>
      </c>
      <c r="BU2440" s="269" t="s">
        <v>1811</v>
      </c>
      <c r="BV2440" s="269" t="s">
        <v>1812</v>
      </c>
    </row>
    <row r="2441" spans="59:74" x14ac:dyDescent="0.25">
      <c r="BG2441" s="84">
        <v>2329</v>
      </c>
      <c r="BH2441" s="269" t="s">
        <v>15</v>
      </c>
      <c r="BI2441" s="268" t="s">
        <v>15</v>
      </c>
      <c r="BJ2441" s="257" t="s">
        <v>1</v>
      </c>
      <c r="BK2441" s="269" t="s">
        <v>169</v>
      </c>
      <c r="BL2441" s="269" t="s">
        <v>130</v>
      </c>
      <c r="BM2441" s="270" t="s">
        <v>9181</v>
      </c>
      <c r="BN2441" s="269" t="s">
        <v>9182</v>
      </c>
      <c r="BO2441" s="269" t="s">
        <v>9183</v>
      </c>
      <c r="BP2441" s="269" t="s">
        <v>1052</v>
      </c>
      <c r="BQ2441" s="269" t="s">
        <v>721</v>
      </c>
      <c r="BR2441" s="269" t="s">
        <v>1053</v>
      </c>
      <c r="BS2441" s="269" t="s">
        <v>1054</v>
      </c>
      <c r="BT2441" s="269" t="s">
        <v>1052</v>
      </c>
      <c r="BU2441" s="269" t="s">
        <v>1811</v>
      </c>
      <c r="BV2441" s="269" t="s">
        <v>1812</v>
      </c>
    </row>
    <row r="2442" spans="59:74" x14ac:dyDescent="0.25">
      <c r="BG2442" s="84">
        <v>2330</v>
      </c>
      <c r="BH2442" s="269" t="s">
        <v>15</v>
      </c>
      <c r="BI2442" s="268" t="s">
        <v>15</v>
      </c>
      <c r="BJ2442" s="257" t="s">
        <v>1</v>
      </c>
      <c r="BK2442" s="269" t="s">
        <v>169</v>
      </c>
      <c r="BL2442" s="269" t="s">
        <v>130</v>
      </c>
      <c r="BM2442" s="270" t="s">
        <v>9184</v>
      </c>
      <c r="BN2442" s="269" t="s">
        <v>9185</v>
      </c>
      <c r="BO2442" s="269" t="s">
        <v>9186</v>
      </c>
      <c r="BP2442" s="269" t="s">
        <v>1052</v>
      </c>
      <c r="BQ2442" s="269" t="s">
        <v>721</v>
      </c>
      <c r="BR2442" s="269" t="s">
        <v>1053</v>
      </c>
      <c r="BS2442" s="269" t="s">
        <v>1054</v>
      </c>
      <c r="BT2442" s="269" t="s">
        <v>1052</v>
      </c>
      <c r="BU2442" s="269" t="s">
        <v>1811</v>
      </c>
      <c r="BV2442" s="269" t="s">
        <v>1812</v>
      </c>
    </row>
    <row r="2443" spans="59:74" x14ac:dyDescent="0.25">
      <c r="BG2443" s="84">
        <v>2331</v>
      </c>
      <c r="BH2443" s="269" t="s">
        <v>15</v>
      </c>
      <c r="BI2443" s="268" t="s">
        <v>15</v>
      </c>
      <c r="BJ2443" s="257" t="s">
        <v>4</v>
      </c>
      <c r="BK2443" s="269" t="s">
        <v>169</v>
      </c>
      <c r="BL2443" s="269" t="s">
        <v>130</v>
      </c>
      <c r="BM2443" s="270" t="s">
        <v>9187</v>
      </c>
      <c r="BN2443" s="269" t="s">
        <v>9188</v>
      </c>
      <c r="BO2443" s="269" t="s">
        <v>9189</v>
      </c>
      <c r="BP2443" s="269" t="s">
        <v>1052</v>
      </c>
      <c r="BQ2443" s="269" t="s">
        <v>721</v>
      </c>
      <c r="BR2443" s="269" t="s">
        <v>1053</v>
      </c>
      <c r="BS2443" s="269" t="s">
        <v>1054</v>
      </c>
      <c r="BT2443" s="269" t="s">
        <v>1052</v>
      </c>
      <c r="BU2443" s="269" t="s">
        <v>1811</v>
      </c>
      <c r="BV2443" s="269" t="s">
        <v>1812</v>
      </c>
    </row>
    <row r="2444" spans="59:74" x14ac:dyDescent="0.25">
      <c r="BG2444" s="84">
        <v>2332</v>
      </c>
      <c r="BH2444" s="269" t="s">
        <v>15</v>
      </c>
      <c r="BI2444" s="268" t="s">
        <v>15</v>
      </c>
      <c r="BJ2444" s="257" t="s">
        <v>4</v>
      </c>
      <c r="BK2444" s="269" t="s">
        <v>169</v>
      </c>
      <c r="BL2444" s="269" t="s">
        <v>130</v>
      </c>
      <c r="BM2444" s="270" t="s">
        <v>9190</v>
      </c>
      <c r="BN2444" s="269" t="s">
        <v>9191</v>
      </c>
      <c r="BO2444" s="269" t="s">
        <v>9192</v>
      </c>
      <c r="BP2444" s="269" t="s">
        <v>1052</v>
      </c>
      <c r="BQ2444" s="269" t="s">
        <v>721</v>
      </c>
      <c r="BR2444" s="269" t="s">
        <v>1053</v>
      </c>
      <c r="BS2444" s="269" t="s">
        <v>1054</v>
      </c>
      <c r="BT2444" s="269" t="s">
        <v>1052</v>
      </c>
      <c r="BU2444" s="269" t="s">
        <v>1811</v>
      </c>
      <c r="BV2444" s="269" t="s">
        <v>1812</v>
      </c>
    </row>
    <row r="2445" spans="59:74" x14ac:dyDescent="0.25">
      <c r="BG2445" s="84">
        <v>2333</v>
      </c>
      <c r="BH2445" s="269" t="s">
        <v>15</v>
      </c>
      <c r="BI2445" s="268" t="s">
        <v>15</v>
      </c>
      <c r="BJ2445" s="257" t="s">
        <v>4</v>
      </c>
      <c r="BK2445" s="269" t="s">
        <v>169</v>
      </c>
      <c r="BL2445" s="269" t="s">
        <v>130</v>
      </c>
      <c r="BM2445" s="270" t="s">
        <v>9193</v>
      </c>
      <c r="BN2445" s="269" t="s">
        <v>9194</v>
      </c>
      <c r="BO2445" s="269" t="s">
        <v>9195</v>
      </c>
      <c r="BP2445" s="269" t="s">
        <v>1052</v>
      </c>
      <c r="BQ2445" s="269" t="s">
        <v>721</v>
      </c>
      <c r="BR2445" s="269" t="s">
        <v>1053</v>
      </c>
      <c r="BS2445" s="269" t="s">
        <v>1054</v>
      </c>
      <c r="BT2445" s="269" t="s">
        <v>1052</v>
      </c>
      <c r="BU2445" s="269" t="s">
        <v>1811</v>
      </c>
      <c r="BV2445" s="269" t="s">
        <v>1812</v>
      </c>
    </row>
    <row r="2446" spans="59:74" x14ac:dyDescent="0.25">
      <c r="BG2446" s="84">
        <v>2334</v>
      </c>
      <c r="BH2446" s="269" t="s">
        <v>15</v>
      </c>
      <c r="BI2446" s="268" t="s">
        <v>15</v>
      </c>
      <c r="BJ2446" s="257" t="s">
        <v>4</v>
      </c>
      <c r="BK2446" s="269" t="s">
        <v>169</v>
      </c>
      <c r="BL2446" s="269" t="s">
        <v>130</v>
      </c>
      <c r="BM2446" s="270" t="s">
        <v>9196</v>
      </c>
      <c r="BN2446" s="269" t="s">
        <v>9197</v>
      </c>
      <c r="BO2446" s="269" t="s">
        <v>9198</v>
      </c>
      <c r="BP2446" s="269" t="s">
        <v>1052</v>
      </c>
      <c r="BQ2446" s="269" t="s">
        <v>721</v>
      </c>
      <c r="BR2446" s="269" t="s">
        <v>1053</v>
      </c>
      <c r="BS2446" s="269" t="s">
        <v>1054</v>
      </c>
      <c r="BT2446" s="269" t="s">
        <v>1052</v>
      </c>
      <c r="BU2446" s="269" t="s">
        <v>1811</v>
      </c>
      <c r="BV2446" s="269" t="s">
        <v>1812</v>
      </c>
    </row>
    <row r="2447" spans="59:74" x14ac:dyDescent="0.25">
      <c r="BG2447" s="84">
        <v>2335</v>
      </c>
      <c r="BH2447" s="269" t="s">
        <v>15</v>
      </c>
      <c r="BI2447" s="268" t="s">
        <v>15</v>
      </c>
      <c r="BJ2447" s="257" t="s">
        <v>4</v>
      </c>
      <c r="BK2447" s="269" t="s">
        <v>169</v>
      </c>
      <c r="BL2447" s="269" t="s">
        <v>130</v>
      </c>
      <c r="BM2447" s="270" t="s">
        <v>9199</v>
      </c>
      <c r="BN2447" s="269" t="s">
        <v>9200</v>
      </c>
      <c r="BO2447" s="269" t="s">
        <v>9201</v>
      </c>
      <c r="BP2447" s="269" t="s">
        <v>1052</v>
      </c>
      <c r="BQ2447" s="269" t="s">
        <v>721</v>
      </c>
      <c r="BR2447" s="269" t="s">
        <v>1053</v>
      </c>
      <c r="BS2447" s="269" t="s">
        <v>1054</v>
      </c>
      <c r="BT2447" s="269" t="s">
        <v>1052</v>
      </c>
      <c r="BU2447" s="269" t="s">
        <v>1811</v>
      </c>
      <c r="BV2447" s="269" t="s">
        <v>1812</v>
      </c>
    </row>
    <row r="2448" spans="59:74" x14ac:dyDescent="0.25">
      <c r="BG2448" s="84">
        <v>2336</v>
      </c>
      <c r="BH2448" s="269" t="s">
        <v>15</v>
      </c>
      <c r="BI2448" s="268" t="s">
        <v>15</v>
      </c>
      <c r="BJ2448" s="257" t="s">
        <v>4</v>
      </c>
      <c r="BK2448" s="269" t="s">
        <v>169</v>
      </c>
      <c r="BL2448" s="269" t="s">
        <v>130</v>
      </c>
      <c r="BM2448" s="270" t="s">
        <v>9202</v>
      </c>
      <c r="BN2448" s="269" t="s">
        <v>9203</v>
      </c>
      <c r="BO2448" s="269" t="s">
        <v>9204</v>
      </c>
      <c r="BP2448" s="269" t="s">
        <v>1052</v>
      </c>
      <c r="BQ2448" s="269" t="s">
        <v>721</v>
      </c>
      <c r="BR2448" s="269" t="s">
        <v>1053</v>
      </c>
      <c r="BS2448" s="269" t="s">
        <v>1054</v>
      </c>
      <c r="BT2448" s="269" t="s">
        <v>1052</v>
      </c>
      <c r="BU2448" s="269" t="s">
        <v>1811</v>
      </c>
      <c r="BV2448" s="269" t="s">
        <v>1812</v>
      </c>
    </row>
    <row r="2449" spans="59:74" x14ac:dyDescent="0.25">
      <c r="BG2449" s="84">
        <v>2337</v>
      </c>
      <c r="BH2449" s="269" t="s">
        <v>15</v>
      </c>
      <c r="BI2449" s="268" t="s">
        <v>15</v>
      </c>
      <c r="BJ2449" s="257" t="s">
        <v>4</v>
      </c>
      <c r="BK2449" s="269" t="s">
        <v>169</v>
      </c>
      <c r="BL2449" s="269" t="s">
        <v>130</v>
      </c>
      <c r="BM2449" s="270" t="s">
        <v>9205</v>
      </c>
      <c r="BN2449" s="269" t="s">
        <v>9206</v>
      </c>
      <c r="BO2449" s="269" t="s">
        <v>9207</v>
      </c>
      <c r="BP2449" s="269" t="s">
        <v>1052</v>
      </c>
      <c r="BQ2449" s="269" t="s">
        <v>721</v>
      </c>
      <c r="BR2449" s="269" t="s">
        <v>1053</v>
      </c>
      <c r="BS2449" s="269" t="s">
        <v>1054</v>
      </c>
      <c r="BT2449" s="269" t="s">
        <v>1052</v>
      </c>
      <c r="BU2449" s="269" t="s">
        <v>1811</v>
      </c>
      <c r="BV2449" s="269" t="s">
        <v>1812</v>
      </c>
    </row>
    <row r="2450" spans="59:74" x14ac:dyDescent="0.25">
      <c r="BG2450" s="84">
        <v>2338</v>
      </c>
      <c r="BH2450" s="269" t="s">
        <v>15</v>
      </c>
      <c r="BI2450" s="268" t="s">
        <v>15</v>
      </c>
      <c r="BJ2450" s="257" t="s">
        <v>4</v>
      </c>
      <c r="BK2450" s="269" t="s">
        <v>169</v>
      </c>
      <c r="BL2450" s="269" t="s">
        <v>130</v>
      </c>
      <c r="BM2450" s="270" t="s">
        <v>9208</v>
      </c>
      <c r="BN2450" s="269" t="s">
        <v>9209</v>
      </c>
      <c r="BO2450" s="269" t="s">
        <v>9210</v>
      </c>
      <c r="BP2450" s="269" t="s">
        <v>1052</v>
      </c>
      <c r="BQ2450" s="269" t="s">
        <v>721</v>
      </c>
      <c r="BR2450" s="269" t="s">
        <v>1053</v>
      </c>
      <c r="BS2450" s="269" t="s">
        <v>1054</v>
      </c>
      <c r="BT2450" s="269" t="s">
        <v>1052</v>
      </c>
      <c r="BU2450" s="269" t="s">
        <v>1811</v>
      </c>
      <c r="BV2450" s="269" t="s">
        <v>1812</v>
      </c>
    </row>
    <row r="2451" spans="59:74" x14ac:dyDescent="0.25">
      <c r="BG2451" s="84">
        <v>2339</v>
      </c>
      <c r="BH2451" s="269" t="s">
        <v>15</v>
      </c>
      <c r="BI2451" s="268" t="s">
        <v>15</v>
      </c>
      <c r="BJ2451" s="257" t="s">
        <v>4</v>
      </c>
      <c r="BK2451" s="269" t="s">
        <v>169</v>
      </c>
      <c r="BL2451" s="269" t="s">
        <v>130</v>
      </c>
      <c r="BM2451" s="270" t="s">
        <v>9211</v>
      </c>
      <c r="BN2451" s="269" t="s">
        <v>9212</v>
      </c>
      <c r="BO2451" s="269" t="s">
        <v>9213</v>
      </c>
      <c r="BP2451" s="269" t="s">
        <v>1052</v>
      </c>
      <c r="BQ2451" s="269" t="s">
        <v>721</v>
      </c>
      <c r="BR2451" s="269" t="s">
        <v>1053</v>
      </c>
      <c r="BS2451" s="269" t="s">
        <v>1054</v>
      </c>
      <c r="BT2451" s="269" t="s">
        <v>1052</v>
      </c>
      <c r="BU2451" s="269" t="s">
        <v>1811</v>
      </c>
      <c r="BV2451" s="269" t="s">
        <v>1812</v>
      </c>
    </row>
    <row r="2452" spans="59:74" x14ac:dyDescent="0.25">
      <c r="BG2452" s="84">
        <v>2340</v>
      </c>
      <c r="BH2452" s="269" t="s">
        <v>15</v>
      </c>
      <c r="BI2452" s="268" t="s">
        <v>15</v>
      </c>
      <c r="BJ2452" s="257" t="s">
        <v>4</v>
      </c>
      <c r="BK2452" s="269" t="s">
        <v>169</v>
      </c>
      <c r="BL2452" s="269" t="s">
        <v>130</v>
      </c>
      <c r="BM2452" s="270" t="s">
        <v>9214</v>
      </c>
      <c r="BN2452" s="269" t="s">
        <v>9215</v>
      </c>
      <c r="BO2452" s="269" t="s">
        <v>9216</v>
      </c>
      <c r="BP2452" s="269" t="s">
        <v>1052</v>
      </c>
      <c r="BQ2452" s="269" t="s">
        <v>721</v>
      </c>
      <c r="BR2452" s="269" t="s">
        <v>1053</v>
      </c>
      <c r="BS2452" s="269" t="s">
        <v>1054</v>
      </c>
      <c r="BT2452" s="269" t="s">
        <v>1052</v>
      </c>
      <c r="BU2452" s="269" t="s">
        <v>1811</v>
      </c>
      <c r="BV2452" s="269" t="s">
        <v>1812</v>
      </c>
    </row>
    <row r="2453" spans="59:74" x14ac:dyDescent="0.25">
      <c r="BG2453" s="84">
        <v>2341</v>
      </c>
      <c r="BH2453" s="269" t="s">
        <v>15</v>
      </c>
      <c r="BI2453" s="268" t="s">
        <v>15</v>
      </c>
      <c r="BJ2453" s="257" t="s">
        <v>1</v>
      </c>
      <c r="BK2453" s="269" t="s">
        <v>175</v>
      </c>
      <c r="BL2453" s="269" t="s">
        <v>102</v>
      </c>
      <c r="BM2453" s="270" t="s">
        <v>9217</v>
      </c>
      <c r="BN2453" s="269" t="s">
        <v>9218</v>
      </c>
      <c r="BO2453" s="269" t="s">
        <v>9219</v>
      </c>
      <c r="BP2453" s="269" t="s">
        <v>1055</v>
      </c>
      <c r="BQ2453" s="269" t="s">
        <v>727</v>
      </c>
      <c r="BR2453" s="269" t="s">
        <v>1056</v>
      </c>
      <c r="BS2453" s="269" t="s">
        <v>1057</v>
      </c>
      <c r="BT2453" s="269" t="s">
        <v>1055</v>
      </c>
      <c r="BU2453" s="269" t="s">
        <v>1813</v>
      </c>
      <c r="BV2453" s="269" t="s">
        <v>1814</v>
      </c>
    </row>
    <row r="2454" spans="59:74" x14ac:dyDescent="0.25">
      <c r="BG2454" s="84">
        <v>2342</v>
      </c>
      <c r="BH2454" s="269" t="s">
        <v>15</v>
      </c>
      <c r="BI2454" s="268" t="s">
        <v>15</v>
      </c>
      <c r="BJ2454" s="257" t="s">
        <v>1</v>
      </c>
      <c r="BK2454" s="269" t="s">
        <v>175</v>
      </c>
      <c r="BL2454" s="269" t="s">
        <v>102</v>
      </c>
      <c r="BM2454" s="270" t="s">
        <v>9220</v>
      </c>
      <c r="BN2454" s="269" t="s">
        <v>9221</v>
      </c>
      <c r="BO2454" s="269" t="s">
        <v>9222</v>
      </c>
      <c r="BP2454" s="269" t="s">
        <v>1055</v>
      </c>
      <c r="BQ2454" s="269" t="s">
        <v>727</v>
      </c>
      <c r="BR2454" s="269" t="s">
        <v>1056</v>
      </c>
      <c r="BS2454" s="269" t="s">
        <v>1057</v>
      </c>
      <c r="BT2454" s="269" t="s">
        <v>1055</v>
      </c>
      <c r="BU2454" s="269" t="s">
        <v>1813</v>
      </c>
      <c r="BV2454" s="269" t="s">
        <v>1814</v>
      </c>
    </row>
    <row r="2455" spans="59:74" x14ac:dyDescent="0.25">
      <c r="BG2455" s="84">
        <v>2343</v>
      </c>
      <c r="BH2455" s="269" t="s">
        <v>15</v>
      </c>
      <c r="BI2455" s="268" t="s">
        <v>15</v>
      </c>
      <c r="BJ2455" s="257" t="s">
        <v>1</v>
      </c>
      <c r="BK2455" s="269" t="s">
        <v>175</v>
      </c>
      <c r="BL2455" s="269" t="s">
        <v>102</v>
      </c>
      <c r="BM2455" s="270" t="s">
        <v>9223</v>
      </c>
      <c r="BN2455" s="269" t="s">
        <v>9224</v>
      </c>
      <c r="BO2455" s="269" t="s">
        <v>9225</v>
      </c>
      <c r="BP2455" s="269" t="s">
        <v>1055</v>
      </c>
      <c r="BQ2455" s="269" t="s">
        <v>727</v>
      </c>
      <c r="BR2455" s="269" t="s">
        <v>1056</v>
      </c>
      <c r="BS2455" s="269" t="s">
        <v>1057</v>
      </c>
      <c r="BT2455" s="269" t="s">
        <v>1055</v>
      </c>
      <c r="BU2455" s="269" t="s">
        <v>1813</v>
      </c>
      <c r="BV2455" s="269" t="s">
        <v>1814</v>
      </c>
    </row>
    <row r="2456" spans="59:74" x14ac:dyDescent="0.25">
      <c r="BG2456" s="84">
        <v>2344</v>
      </c>
      <c r="BH2456" s="269" t="s">
        <v>15</v>
      </c>
      <c r="BI2456" s="268" t="s">
        <v>15</v>
      </c>
      <c r="BJ2456" s="257" t="s">
        <v>1</v>
      </c>
      <c r="BK2456" s="269" t="s">
        <v>175</v>
      </c>
      <c r="BL2456" s="269" t="s">
        <v>102</v>
      </c>
      <c r="BM2456" s="270" t="s">
        <v>9226</v>
      </c>
      <c r="BN2456" s="269" t="s">
        <v>9227</v>
      </c>
      <c r="BO2456" s="269" t="s">
        <v>9228</v>
      </c>
      <c r="BP2456" s="269" t="s">
        <v>1055</v>
      </c>
      <c r="BQ2456" s="269" t="s">
        <v>727</v>
      </c>
      <c r="BR2456" s="269" t="s">
        <v>1056</v>
      </c>
      <c r="BS2456" s="269" t="s">
        <v>1057</v>
      </c>
      <c r="BT2456" s="269" t="s">
        <v>1055</v>
      </c>
      <c r="BU2456" s="269" t="s">
        <v>1813</v>
      </c>
      <c r="BV2456" s="269" t="s">
        <v>1814</v>
      </c>
    </row>
    <row r="2457" spans="59:74" x14ac:dyDescent="0.25">
      <c r="BG2457" s="84">
        <v>2345</v>
      </c>
      <c r="BH2457" s="269" t="s">
        <v>15</v>
      </c>
      <c r="BI2457" s="268" t="s">
        <v>15</v>
      </c>
      <c r="BJ2457" s="257" t="s">
        <v>1</v>
      </c>
      <c r="BK2457" s="269" t="s">
        <v>175</v>
      </c>
      <c r="BL2457" s="269" t="s">
        <v>102</v>
      </c>
      <c r="BM2457" s="270" t="s">
        <v>9229</v>
      </c>
      <c r="BN2457" s="269" t="s">
        <v>9230</v>
      </c>
      <c r="BO2457" s="269" t="s">
        <v>9231</v>
      </c>
      <c r="BP2457" s="269" t="s">
        <v>1055</v>
      </c>
      <c r="BQ2457" s="269" t="s">
        <v>727</v>
      </c>
      <c r="BR2457" s="269" t="s">
        <v>1056</v>
      </c>
      <c r="BS2457" s="269" t="s">
        <v>1057</v>
      </c>
      <c r="BT2457" s="269" t="s">
        <v>1055</v>
      </c>
      <c r="BU2457" s="269" t="s">
        <v>1813</v>
      </c>
      <c r="BV2457" s="269" t="s">
        <v>1814</v>
      </c>
    </row>
    <row r="2458" spans="59:74" x14ac:dyDescent="0.25">
      <c r="BG2458" s="84">
        <v>2346</v>
      </c>
      <c r="BH2458" s="269" t="s">
        <v>15</v>
      </c>
      <c r="BI2458" s="268" t="s">
        <v>15</v>
      </c>
      <c r="BJ2458" s="257" t="s">
        <v>1</v>
      </c>
      <c r="BK2458" s="269" t="s">
        <v>175</v>
      </c>
      <c r="BL2458" s="269" t="s">
        <v>102</v>
      </c>
      <c r="BM2458" s="270" t="s">
        <v>9232</v>
      </c>
      <c r="BN2458" s="269" t="s">
        <v>9233</v>
      </c>
      <c r="BO2458" s="269" t="s">
        <v>9234</v>
      </c>
      <c r="BP2458" s="269" t="s">
        <v>1055</v>
      </c>
      <c r="BQ2458" s="269" t="s">
        <v>727</v>
      </c>
      <c r="BR2458" s="269" t="s">
        <v>1056</v>
      </c>
      <c r="BS2458" s="269" t="s">
        <v>1057</v>
      </c>
      <c r="BT2458" s="269" t="s">
        <v>1055</v>
      </c>
      <c r="BU2458" s="269" t="s">
        <v>1813</v>
      </c>
      <c r="BV2458" s="269" t="s">
        <v>1814</v>
      </c>
    </row>
    <row r="2459" spans="59:74" x14ac:dyDescent="0.25">
      <c r="BG2459" s="84">
        <v>2347</v>
      </c>
      <c r="BH2459" s="269" t="s">
        <v>15</v>
      </c>
      <c r="BI2459" s="268" t="s">
        <v>15</v>
      </c>
      <c r="BJ2459" s="257" t="s">
        <v>1</v>
      </c>
      <c r="BK2459" s="269" t="s">
        <v>175</v>
      </c>
      <c r="BL2459" s="269" t="s">
        <v>102</v>
      </c>
      <c r="BM2459" s="270" t="s">
        <v>9235</v>
      </c>
      <c r="BN2459" s="269" t="s">
        <v>9236</v>
      </c>
      <c r="BO2459" s="269" t="s">
        <v>9237</v>
      </c>
      <c r="BP2459" s="269" t="s">
        <v>1055</v>
      </c>
      <c r="BQ2459" s="269" t="s">
        <v>727</v>
      </c>
      <c r="BR2459" s="269" t="s">
        <v>1056</v>
      </c>
      <c r="BS2459" s="269" t="s">
        <v>1057</v>
      </c>
      <c r="BT2459" s="269" t="s">
        <v>1055</v>
      </c>
      <c r="BU2459" s="269" t="s">
        <v>1813</v>
      </c>
      <c r="BV2459" s="269" t="s">
        <v>1814</v>
      </c>
    </row>
    <row r="2460" spans="59:74" x14ac:dyDescent="0.25">
      <c r="BG2460" s="84">
        <v>2348</v>
      </c>
      <c r="BH2460" s="269" t="s">
        <v>15</v>
      </c>
      <c r="BI2460" s="268" t="s">
        <v>15</v>
      </c>
      <c r="BJ2460" s="257" t="s">
        <v>1</v>
      </c>
      <c r="BK2460" s="269" t="s">
        <v>175</v>
      </c>
      <c r="BL2460" s="269" t="s">
        <v>102</v>
      </c>
      <c r="BM2460" s="270" t="s">
        <v>9238</v>
      </c>
      <c r="BN2460" s="269" t="s">
        <v>9239</v>
      </c>
      <c r="BO2460" s="269" t="s">
        <v>9240</v>
      </c>
      <c r="BP2460" s="269" t="s">
        <v>1055</v>
      </c>
      <c r="BQ2460" s="269" t="s">
        <v>727</v>
      </c>
      <c r="BR2460" s="269" t="s">
        <v>1056</v>
      </c>
      <c r="BS2460" s="269" t="s">
        <v>1057</v>
      </c>
      <c r="BT2460" s="269" t="s">
        <v>1055</v>
      </c>
      <c r="BU2460" s="269" t="s">
        <v>1813</v>
      </c>
      <c r="BV2460" s="269" t="s">
        <v>1814</v>
      </c>
    </row>
    <row r="2461" spans="59:74" x14ac:dyDescent="0.25">
      <c r="BG2461" s="84">
        <v>2349</v>
      </c>
      <c r="BH2461" s="269" t="s">
        <v>15</v>
      </c>
      <c r="BI2461" s="268" t="s">
        <v>15</v>
      </c>
      <c r="BJ2461" s="257" t="s">
        <v>1</v>
      </c>
      <c r="BK2461" s="269" t="s">
        <v>175</v>
      </c>
      <c r="BL2461" s="269" t="s">
        <v>102</v>
      </c>
      <c r="BM2461" s="270" t="s">
        <v>9241</v>
      </c>
      <c r="BN2461" s="269" t="s">
        <v>9242</v>
      </c>
      <c r="BO2461" s="269" t="s">
        <v>9243</v>
      </c>
      <c r="BP2461" s="269" t="s">
        <v>1055</v>
      </c>
      <c r="BQ2461" s="269" t="s">
        <v>727</v>
      </c>
      <c r="BR2461" s="269" t="s">
        <v>1056</v>
      </c>
      <c r="BS2461" s="269" t="s">
        <v>1057</v>
      </c>
      <c r="BT2461" s="269" t="s">
        <v>1055</v>
      </c>
      <c r="BU2461" s="269" t="s">
        <v>1813</v>
      </c>
      <c r="BV2461" s="269" t="s">
        <v>1814</v>
      </c>
    </row>
    <row r="2462" spans="59:74" x14ac:dyDescent="0.25">
      <c r="BG2462" s="84">
        <v>2350</v>
      </c>
      <c r="BH2462" s="269" t="s">
        <v>15</v>
      </c>
      <c r="BI2462" s="268" t="s">
        <v>15</v>
      </c>
      <c r="BJ2462" s="257" t="s">
        <v>1</v>
      </c>
      <c r="BK2462" s="269" t="s">
        <v>175</v>
      </c>
      <c r="BL2462" s="269" t="s">
        <v>102</v>
      </c>
      <c r="BM2462" s="270" t="s">
        <v>9244</v>
      </c>
      <c r="BN2462" s="269" t="s">
        <v>9245</v>
      </c>
      <c r="BO2462" s="269" t="s">
        <v>9246</v>
      </c>
      <c r="BP2462" s="269" t="s">
        <v>1055</v>
      </c>
      <c r="BQ2462" s="269" t="s">
        <v>727</v>
      </c>
      <c r="BR2462" s="269" t="s">
        <v>1056</v>
      </c>
      <c r="BS2462" s="269" t="s">
        <v>1057</v>
      </c>
      <c r="BT2462" s="269" t="s">
        <v>1055</v>
      </c>
      <c r="BU2462" s="269" t="s">
        <v>1813</v>
      </c>
      <c r="BV2462" s="269" t="s">
        <v>1814</v>
      </c>
    </row>
    <row r="2463" spans="59:74" x14ac:dyDescent="0.25">
      <c r="BG2463" s="84">
        <v>2351</v>
      </c>
      <c r="BH2463" s="269" t="s">
        <v>15</v>
      </c>
      <c r="BI2463" s="268" t="s">
        <v>15</v>
      </c>
      <c r="BJ2463" s="257" t="s">
        <v>4</v>
      </c>
      <c r="BK2463" s="269" t="s">
        <v>175</v>
      </c>
      <c r="BL2463" s="269" t="s">
        <v>102</v>
      </c>
      <c r="BM2463" s="270" t="s">
        <v>9247</v>
      </c>
      <c r="BN2463" s="269" t="s">
        <v>9248</v>
      </c>
      <c r="BO2463" s="269" t="s">
        <v>9249</v>
      </c>
      <c r="BP2463" s="269" t="s">
        <v>1055</v>
      </c>
      <c r="BQ2463" s="269" t="s">
        <v>727</v>
      </c>
      <c r="BR2463" s="269" t="s">
        <v>1056</v>
      </c>
      <c r="BS2463" s="269" t="s">
        <v>1057</v>
      </c>
      <c r="BT2463" s="269" t="s">
        <v>1055</v>
      </c>
      <c r="BU2463" s="269" t="s">
        <v>1813</v>
      </c>
      <c r="BV2463" s="269" t="s">
        <v>1814</v>
      </c>
    </row>
    <row r="2464" spans="59:74" x14ac:dyDescent="0.25">
      <c r="BG2464" s="84">
        <v>2352</v>
      </c>
      <c r="BH2464" s="269" t="s">
        <v>15</v>
      </c>
      <c r="BI2464" s="268" t="s">
        <v>15</v>
      </c>
      <c r="BJ2464" s="257" t="s">
        <v>4</v>
      </c>
      <c r="BK2464" s="269" t="s">
        <v>175</v>
      </c>
      <c r="BL2464" s="269" t="s">
        <v>102</v>
      </c>
      <c r="BM2464" s="270" t="s">
        <v>9250</v>
      </c>
      <c r="BN2464" s="269" t="s">
        <v>9251</v>
      </c>
      <c r="BO2464" s="269" t="s">
        <v>9252</v>
      </c>
      <c r="BP2464" s="269" t="s">
        <v>1055</v>
      </c>
      <c r="BQ2464" s="269" t="s">
        <v>727</v>
      </c>
      <c r="BR2464" s="269" t="s">
        <v>1056</v>
      </c>
      <c r="BS2464" s="269" t="s">
        <v>1057</v>
      </c>
      <c r="BT2464" s="269" t="s">
        <v>1055</v>
      </c>
      <c r="BU2464" s="269" t="s">
        <v>1813</v>
      </c>
      <c r="BV2464" s="269" t="s">
        <v>1814</v>
      </c>
    </row>
    <row r="2465" spans="59:74" x14ac:dyDescent="0.25">
      <c r="BG2465" s="84">
        <v>2353</v>
      </c>
      <c r="BH2465" s="269" t="s">
        <v>15</v>
      </c>
      <c r="BI2465" s="268" t="s">
        <v>15</v>
      </c>
      <c r="BJ2465" s="257" t="s">
        <v>4</v>
      </c>
      <c r="BK2465" s="269" t="s">
        <v>175</v>
      </c>
      <c r="BL2465" s="269" t="s">
        <v>102</v>
      </c>
      <c r="BM2465" s="270" t="s">
        <v>9253</v>
      </c>
      <c r="BN2465" s="269" t="s">
        <v>9254</v>
      </c>
      <c r="BO2465" s="269" t="s">
        <v>9255</v>
      </c>
      <c r="BP2465" s="269" t="s">
        <v>1055</v>
      </c>
      <c r="BQ2465" s="269" t="s">
        <v>727</v>
      </c>
      <c r="BR2465" s="269" t="s">
        <v>1056</v>
      </c>
      <c r="BS2465" s="269" t="s">
        <v>1057</v>
      </c>
      <c r="BT2465" s="269" t="s">
        <v>1055</v>
      </c>
      <c r="BU2465" s="269" t="s">
        <v>1813</v>
      </c>
      <c r="BV2465" s="269" t="s">
        <v>1814</v>
      </c>
    </row>
    <row r="2466" spans="59:74" x14ac:dyDescent="0.25">
      <c r="BG2466" s="84">
        <v>2354</v>
      </c>
      <c r="BH2466" s="269" t="s">
        <v>15</v>
      </c>
      <c r="BI2466" s="268" t="s">
        <v>15</v>
      </c>
      <c r="BJ2466" s="257" t="s">
        <v>4</v>
      </c>
      <c r="BK2466" s="269" t="s">
        <v>175</v>
      </c>
      <c r="BL2466" s="269" t="s">
        <v>102</v>
      </c>
      <c r="BM2466" s="270" t="s">
        <v>9256</v>
      </c>
      <c r="BN2466" s="269" t="s">
        <v>9257</v>
      </c>
      <c r="BO2466" s="269" t="s">
        <v>9258</v>
      </c>
      <c r="BP2466" s="269" t="s">
        <v>1055</v>
      </c>
      <c r="BQ2466" s="269" t="s">
        <v>727</v>
      </c>
      <c r="BR2466" s="269" t="s">
        <v>1056</v>
      </c>
      <c r="BS2466" s="269" t="s">
        <v>1057</v>
      </c>
      <c r="BT2466" s="269" t="s">
        <v>1055</v>
      </c>
      <c r="BU2466" s="269" t="s">
        <v>1813</v>
      </c>
      <c r="BV2466" s="269" t="s">
        <v>1814</v>
      </c>
    </row>
    <row r="2467" spans="59:74" x14ac:dyDescent="0.25">
      <c r="BG2467" s="84">
        <v>2355</v>
      </c>
      <c r="BH2467" s="269" t="s">
        <v>15</v>
      </c>
      <c r="BI2467" s="268" t="s">
        <v>15</v>
      </c>
      <c r="BJ2467" s="257" t="s">
        <v>4</v>
      </c>
      <c r="BK2467" s="269" t="s">
        <v>175</v>
      </c>
      <c r="BL2467" s="269" t="s">
        <v>102</v>
      </c>
      <c r="BM2467" s="270" t="s">
        <v>9259</v>
      </c>
      <c r="BN2467" s="269" t="s">
        <v>9260</v>
      </c>
      <c r="BO2467" s="269" t="s">
        <v>9261</v>
      </c>
      <c r="BP2467" s="269" t="s">
        <v>1055</v>
      </c>
      <c r="BQ2467" s="269" t="s">
        <v>727</v>
      </c>
      <c r="BR2467" s="269" t="s">
        <v>1056</v>
      </c>
      <c r="BS2467" s="269" t="s">
        <v>1057</v>
      </c>
      <c r="BT2467" s="269" t="s">
        <v>1055</v>
      </c>
      <c r="BU2467" s="269" t="s">
        <v>1813</v>
      </c>
      <c r="BV2467" s="269" t="s">
        <v>1814</v>
      </c>
    </row>
    <row r="2468" spans="59:74" x14ac:dyDescent="0.25">
      <c r="BG2468" s="84">
        <v>2356</v>
      </c>
      <c r="BH2468" s="269" t="s">
        <v>15</v>
      </c>
      <c r="BI2468" s="268" t="s">
        <v>15</v>
      </c>
      <c r="BJ2468" s="257" t="s">
        <v>4</v>
      </c>
      <c r="BK2468" s="269" t="s">
        <v>175</v>
      </c>
      <c r="BL2468" s="269" t="s">
        <v>102</v>
      </c>
      <c r="BM2468" s="270" t="s">
        <v>9262</v>
      </c>
      <c r="BN2468" s="269" t="s">
        <v>9263</v>
      </c>
      <c r="BO2468" s="269" t="s">
        <v>9264</v>
      </c>
      <c r="BP2468" s="269" t="s">
        <v>1055</v>
      </c>
      <c r="BQ2468" s="269" t="s">
        <v>727</v>
      </c>
      <c r="BR2468" s="269" t="s">
        <v>1056</v>
      </c>
      <c r="BS2468" s="269" t="s">
        <v>1057</v>
      </c>
      <c r="BT2468" s="269" t="s">
        <v>1055</v>
      </c>
      <c r="BU2468" s="269" t="s">
        <v>1813</v>
      </c>
      <c r="BV2468" s="269" t="s">
        <v>1814</v>
      </c>
    </row>
    <row r="2469" spans="59:74" x14ac:dyDescent="0.25">
      <c r="BG2469" s="84">
        <v>2357</v>
      </c>
      <c r="BH2469" s="269" t="s">
        <v>15</v>
      </c>
      <c r="BI2469" s="268" t="s">
        <v>15</v>
      </c>
      <c r="BJ2469" s="257" t="s">
        <v>4</v>
      </c>
      <c r="BK2469" s="269" t="s">
        <v>175</v>
      </c>
      <c r="BL2469" s="269" t="s">
        <v>102</v>
      </c>
      <c r="BM2469" s="270" t="s">
        <v>9265</v>
      </c>
      <c r="BN2469" s="269" t="s">
        <v>9266</v>
      </c>
      <c r="BO2469" s="269" t="s">
        <v>9267</v>
      </c>
      <c r="BP2469" s="269" t="s">
        <v>1055</v>
      </c>
      <c r="BQ2469" s="269" t="s">
        <v>727</v>
      </c>
      <c r="BR2469" s="269" t="s">
        <v>1056</v>
      </c>
      <c r="BS2469" s="269" t="s">
        <v>1057</v>
      </c>
      <c r="BT2469" s="269" t="s">
        <v>1055</v>
      </c>
      <c r="BU2469" s="269" t="s">
        <v>1813</v>
      </c>
      <c r="BV2469" s="269" t="s">
        <v>1814</v>
      </c>
    </row>
    <row r="2470" spans="59:74" x14ac:dyDescent="0.25">
      <c r="BG2470" s="84">
        <v>2358</v>
      </c>
      <c r="BH2470" s="269" t="s">
        <v>15</v>
      </c>
      <c r="BI2470" s="268" t="s">
        <v>15</v>
      </c>
      <c r="BJ2470" s="257" t="s">
        <v>4</v>
      </c>
      <c r="BK2470" s="269" t="s">
        <v>175</v>
      </c>
      <c r="BL2470" s="269" t="s">
        <v>102</v>
      </c>
      <c r="BM2470" s="270" t="s">
        <v>9268</v>
      </c>
      <c r="BN2470" s="269" t="s">
        <v>9269</v>
      </c>
      <c r="BO2470" s="269" t="s">
        <v>9270</v>
      </c>
      <c r="BP2470" s="269" t="s">
        <v>1055</v>
      </c>
      <c r="BQ2470" s="269" t="s">
        <v>727</v>
      </c>
      <c r="BR2470" s="269" t="s">
        <v>1056</v>
      </c>
      <c r="BS2470" s="269" t="s">
        <v>1057</v>
      </c>
      <c r="BT2470" s="269" t="s">
        <v>1055</v>
      </c>
      <c r="BU2470" s="269" t="s">
        <v>1813</v>
      </c>
      <c r="BV2470" s="269" t="s">
        <v>1814</v>
      </c>
    </row>
    <row r="2471" spans="59:74" x14ac:dyDescent="0.25">
      <c r="BG2471" s="84">
        <v>2359</v>
      </c>
      <c r="BH2471" s="269" t="s">
        <v>15</v>
      </c>
      <c r="BI2471" s="268" t="s">
        <v>15</v>
      </c>
      <c r="BJ2471" s="257" t="s">
        <v>4</v>
      </c>
      <c r="BK2471" s="269" t="s">
        <v>175</v>
      </c>
      <c r="BL2471" s="269" t="s">
        <v>102</v>
      </c>
      <c r="BM2471" s="270" t="s">
        <v>9271</v>
      </c>
      <c r="BN2471" s="269" t="s">
        <v>9272</v>
      </c>
      <c r="BO2471" s="269" t="s">
        <v>9273</v>
      </c>
      <c r="BP2471" s="269" t="s">
        <v>1055</v>
      </c>
      <c r="BQ2471" s="269" t="s">
        <v>727</v>
      </c>
      <c r="BR2471" s="269" t="s">
        <v>1056</v>
      </c>
      <c r="BS2471" s="269" t="s">
        <v>1057</v>
      </c>
      <c r="BT2471" s="269" t="s">
        <v>1055</v>
      </c>
      <c r="BU2471" s="269" t="s">
        <v>1813</v>
      </c>
      <c r="BV2471" s="269" t="s">
        <v>1814</v>
      </c>
    </row>
    <row r="2472" spans="59:74" x14ac:dyDescent="0.25">
      <c r="BG2472" s="84">
        <v>2360</v>
      </c>
      <c r="BH2472" s="269" t="s">
        <v>15</v>
      </c>
      <c r="BI2472" s="268" t="s">
        <v>15</v>
      </c>
      <c r="BJ2472" s="257" t="s">
        <v>4</v>
      </c>
      <c r="BK2472" s="269" t="s">
        <v>175</v>
      </c>
      <c r="BL2472" s="269" t="s">
        <v>102</v>
      </c>
      <c r="BM2472" s="270" t="s">
        <v>9274</v>
      </c>
      <c r="BN2472" s="269" t="s">
        <v>9275</v>
      </c>
      <c r="BO2472" s="269" t="s">
        <v>9276</v>
      </c>
      <c r="BP2472" s="269" t="s">
        <v>1055</v>
      </c>
      <c r="BQ2472" s="269" t="s">
        <v>727</v>
      </c>
      <c r="BR2472" s="269" t="s">
        <v>1056</v>
      </c>
      <c r="BS2472" s="269" t="s">
        <v>1057</v>
      </c>
      <c r="BT2472" s="269" t="s">
        <v>1055</v>
      </c>
      <c r="BU2472" s="269" t="s">
        <v>1813</v>
      </c>
      <c r="BV2472" s="269" t="s">
        <v>1814</v>
      </c>
    </row>
    <row r="2473" spans="59:74" x14ac:dyDescent="0.25">
      <c r="BG2473" s="84">
        <v>2361</v>
      </c>
      <c r="BH2473" s="269" t="s">
        <v>15</v>
      </c>
      <c r="BI2473" s="268" t="s">
        <v>15</v>
      </c>
      <c r="BJ2473" s="257" t="s">
        <v>1</v>
      </c>
      <c r="BK2473" s="269" t="s">
        <v>213</v>
      </c>
      <c r="BL2473" s="269" t="s">
        <v>102</v>
      </c>
      <c r="BM2473" s="270" t="s">
        <v>9277</v>
      </c>
      <c r="BN2473" s="269" t="s">
        <v>9278</v>
      </c>
      <c r="BO2473" s="269" t="s">
        <v>9279</v>
      </c>
      <c r="BP2473" s="269" t="s">
        <v>1058</v>
      </c>
      <c r="BQ2473" s="269" t="s">
        <v>732</v>
      </c>
      <c r="BR2473" s="269" t="s">
        <v>1059</v>
      </c>
      <c r="BS2473" s="269" t="s">
        <v>1060</v>
      </c>
      <c r="BT2473" s="269" t="s">
        <v>1058</v>
      </c>
      <c r="BU2473" s="269" t="s">
        <v>1815</v>
      </c>
      <c r="BV2473" s="269" t="s">
        <v>1816</v>
      </c>
    </row>
    <row r="2474" spans="59:74" x14ac:dyDescent="0.25">
      <c r="BG2474" s="84">
        <v>2362</v>
      </c>
      <c r="BH2474" s="269" t="s">
        <v>15</v>
      </c>
      <c r="BI2474" s="268" t="s">
        <v>15</v>
      </c>
      <c r="BJ2474" s="257" t="s">
        <v>1</v>
      </c>
      <c r="BK2474" s="269" t="s">
        <v>213</v>
      </c>
      <c r="BL2474" s="269" t="s">
        <v>102</v>
      </c>
      <c r="BM2474" s="270" t="s">
        <v>9280</v>
      </c>
      <c r="BN2474" s="269" t="s">
        <v>9281</v>
      </c>
      <c r="BO2474" s="269" t="s">
        <v>9282</v>
      </c>
      <c r="BP2474" s="269" t="s">
        <v>1058</v>
      </c>
      <c r="BQ2474" s="269" t="s">
        <v>732</v>
      </c>
      <c r="BR2474" s="269" t="s">
        <v>1059</v>
      </c>
      <c r="BS2474" s="269" t="s">
        <v>1060</v>
      </c>
      <c r="BT2474" s="269" t="s">
        <v>1058</v>
      </c>
      <c r="BU2474" s="269" t="s">
        <v>1815</v>
      </c>
      <c r="BV2474" s="269" t="s">
        <v>1816</v>
      </c>
    </row>
    <row r="2475" spans="59:74" x14ac:dyDescent="0.25">
      <c r="BG2475" s="84">
        <v>2363</v>
      </c>
      <c r="BH2475" s="269" t="s">
        <v>15</v>
      </c>
      <c r="BI2475" s="268" t="s">
        <v>15</v>
      </c>
      <c r="BJ2475" s="257" t="s">
        <v>1</v>
      </c>
      <c r="BK2475" s="269" t="s">
        <v>213</v>
      </c>
      <c r="BL2475" s="269" t="s">
        <v>102</v>
      </c>
      <c r="BM2475" s="270" t="s">
        <v>9283</v>
      </c>
      <c r="BN2475" s="269" t="s">
        <v>9284</v>
      </c>
      <c r="BO2475" s="269" t="s">
        <v>9285</v>
      </c>
      <c r="BP2475" s="269" t="s">
        <v>1058</v>
      </c>
      <c r="BQ2475" s="269" t="s">
        <v>732</v>
      </c>
      <c r="BR2475" s="269" t="s">
        <v>1059</v>
      </c>
      <c r="BS2475" s="269" t="s">
        <v>1060</v>
      </c>
      <c r="BT2475" s="269" t="s">
        <v>1058</v>
      </c>
      <c r="BU2475" s="269" t="s">
        <v>1815</v>
      </c>
      <c r="BV2475" s="269" t="s">
        <v>1816</v>
      </c>
    </row>
    <row r="2476" spans="59:74" x14ac:dyDescent="0.25">
      <c r="BG2476" s="84">
        <v>2364</v>
      </c>
      <c r="BH2476" s="269" t="s">
        <v>15</v>
      </c>
      <c r="BI2476" s="268" t="s">
        <v>15</v>
      </c>
      <c r="BJ2476" s="257" t="s">
        <v>1</v>
      </c>
      <c r="BK2476" s="269" t="s">
        <v>213</v>
      </c>
      <c r="BL2476" s="269" t="s">
        <v>102</v>
      </c>
      <c r="BM2476" s="270" t="s">
        <v>9286</v>
      </c>
      <c r="BN2476" s="269" t="s">
        <v>9287</v>
      </c>
      <c r="BO2476" s="269" t="s">
        <v>9288</v>
      </c>
      <c r="BP2476" s="269" t="s">
        <v>1058</v>
      </c>
      <c r="BQ2476" s="269" t="s">
        <v>732</v>
      </c>
      <c r="BR2476" s="269" t="s">
        <v>1059</v>
      </c>
      <c r="BS2476" s="269" t="s">
        <v>1060</v>
      </c>
      <c r="BT2476" s="269" t="s">
        <v>1058</v>
      </c>
      <c r="BU2476" s="269" t="s">
        <v>1815</v>
      </c>
      <c r="BV2476" s="269" t="s">
        <v>1816</v>
      </c>
    </row>
    <row r="2477" spans="59:74" x14ac:dyDescent="0.25">
      <c r="BG2477" s="84">
        <v>2365</v>
      </c>
      <c r="BH2477" s="269" t="s">
        <v>15</v>
      </c>
      <c r="BI2477" s="268" t="s">
        <v>15</v>
      </c>
      <c r="BJ2477" s="257" t="s">
        <v>1</v>
      </c>
      <c r="BK2477" s="269" t="s">
        <v>213</v>
      </c>
      <c r="BL2477" s="269" t="s">
        <v>102</v>
      </c>
      <c r="BM2477" s="270" t="s">
        <v>9289</v>
      </c>
      <c r="BN2477" s="269" t="s">
        <v>9290</v>
      </c>
      <c r="BO2477" s="269" t="s">
        <v>9291</v>
      </c>
      <c r="BP2477" s="269" t="s">
        <v>1058</v>
      </c>
      <c r="BQ2477" s="269" t="s">
        <v>732</v>
      </c>
      <c r="BR2477" s="269" t="s">
        <v>1059</v>
      </c>
      <c r="BS2477" s="269" t="s">
        <v>1060</v>
      </c>
      <c r="BT2477" s="269" t="s">
        <v>1058</v>
      </c>
      <c r="BU2477" s="269" t="s">
        <v>1815</v>
      </c>
      <c r="BV2477" s="269" t="s">
        <v>1816</v>
      </c>
    </row>
    <row r="2478" spans="59:74" x14ac:dyDescent="0.25">
      <c r="BG2478" s="84">
        <v>2366</v>
      </c>
      <c r="BH2478" s="269" t="s">
        <v>15</v>
      </c>
      <c r="BI2478" s="268" t="s">
        <v>15</v>
      </c>
      <c r="BJ2478" s="257" t="s">
        <v>1</v>
      </c>
      <c r="BK2478" s="269" t="s">
        <v>213</v>
      </c>
      <c r="BL2478" s="269" t="s">
        <v>102</v>
      </c>
      <c r="BM2478" s="270" t="s">
        <v>9292</v>
      </c>
      <c r="BN2478" s="269" t="s">
        <v>9293</v>
      </c>
      <c r="BO2478" s="269" t="s">
        <v>9294</v>
      </c>
      <c r="BP2478" s="269" t="s">
        <v>1058</v>
      </c>
      <c r="BQ2478" s="269" t="s">
        <v>732</v>
      </c>
      <c r="BR2478" s="269" t="s">
        <v>1059</v>
      </c>
      <c r="BS2478" s="269" t="s">
        <v>1060</v>
      </c>
      <c r="BT2478" s="269" t="s">
        <v>1058</v>
      </c>
      <c r="BU2478" s="269" t="s">
        <v>1815</v>
      </c>
      <c r="BV2478" s="269" t="s">
        <v>1816</v>
      </c>
    </row>
    <row r="2479" spans="59:74" x14ac:dyDescent="0.25">
      <c r="BG2479" s="84">
        <v>2367</v>
      </c>
      <c r="BH2479" s="269" t="s">
        <v>15</v>
      </c>
      <c r="BI2479" s="268" t="s">
        <v>15</v>
      </c>
      <c r="BJ2479" s="257" t="s">
        <v>1</v>
      </c>
      <c r="BK2479" s="269" t="s">
        <v>213</v>
      </c>
      <c r="BL2479" s="269" t="s">
        <v>102</v>
      </c>
      <c r="BM2479" s="270" t="s">
        <v>9295</v>
      </c>
      <c r="BN2479" s="269" t="s">
        <v>9296</v>
      </c>
      <c r="BO2479" s="269" t="s">
        <v>9297</v>
      </c>
      <c r="BP2479" s="269" t="s">
        <v>1058</v>
      </c>
      <c r="BQ2479" s="269" t="s">
        <v>732</v>
      </c>
      <c r="BR2479" s="269" t="s">
        <v>1059</v>
      </c>
      <c r="BS2479" s="269" t="s">
        <v>1060</v>
      </c>
      <c r="BT2479" s="269" t="s">
        <v>1058</v>
      </c>
      <c r="BU2479" s="269" t="s">
        <v>1815</v>
      </c>
      <c r="BV2479" s="269" t="s">
        <v>1816</v>
      </c>
    </row>
    <row r="2480" spans="59:74" x14ac:dyDescent="0.25">
      <c r="BG2480" s="84">
        <v>2368</v>
      </c>
      <c r="BH2480" s="269" t="s">
        <v>15</v>
      </c>
      <c r="BI2480" s="268" t="s">
        <v>15</v>
      </c>
      <c r="BJ2480" s="257" t="s">
        <v>1</v>
      </c>
      <c r="BK2480" s="269" t="s">
        <v>213</v>
      </c>
      <c r="BL2480" s="269" t="s">
        <v>102</v>
      </c>
      <c r="BM2480" s="270" t="s">
        <v>9298</v>
      </c>
      <c r="BN2480" s="269" t="s">
        <v>9299</v>
      </c>
      <c r="BO2480" s="269" t="s">
        <v>9300</v>
      </c>
      <c r="BP2480" s="269" t="s">
        <v>1058</v>
      </c>
      <c r="BQ2480" s="269" t="s">
        <v>732</v>
      </c>
      <c r="BR2480" s="269" t="s">
        <v>1059</v>
      </c>
      <c r="BS2480" s="269" t="s">
        <v>1060</v>
      </c>
      <c r="BT2480" s="269" t="s">
        <v>1058</v>
      </c>
      <c r="BU2480" s="269" t="s">
        <v>1815</v>
      </c>
      <c r="BV2480" s="269" t="s">
        <v>1816</v>
      </c>
    </row>
    <row r="2481" spans="59:74" x14ac:dyDescent="0.25">
      <c r="BG2481" s="84">
        <v>2369</v>
      </c>
      <c r="BH2481" s="269" t="s">
        <v>15</v>
      </c>
      <c r="BI2481" s="268" t="s">
        <v>15</v>
      </c>
      <c r="BJ2481" s="257" t="s">
        <v>1</v>
      </c>
      <c r="BK2481" s="269" t="s">
        <v>213</v>
      </c>
      <c r="BL2481" s="269" t="s">
        <v>102</v>
      </c>
      <c r="BM2481" s="270" t="s">
        <v>9301</v>
      </c>
      <c r="BN2481" s="269" t="s">
        <v>9302</v>
      </c>
      <c r="BO2481" s="269" t="s">
        <v>9303</v>
      </c>
      <c r="BP2481" s="269" t="s">
        <v>1058</v>
      </c>
      <c r="BQ2481" s="269" t="s">
        <v>732</v>
      </c>
      <c r="BR2481" s="269" t="s">
        <v>1059</v>
      </c>
      <c r="BS2481" s="269" t="s">
        <v>1060</v>
      </c>
      <c r="BT2481" s="269" t="s">
        <v>1058</v>
      </c>
      <c r="BU2481" s="269" t="s">
        <v>1815</v>
      </c>
      <c r="BV2481" s="269" t="s">
        <v>1816</v>
      </c>
    </row>
    <row r="2482" spans="59:74" x14ac:dyDescent="0.25">
      <c r="BG2482" s="84">
        <v>2370</v>
      </c>
      <c r="BH2482" s="269" t="s">
        <v>15</v>
      </c>
      <c r="BI2482" s="268" t="s">
        <v>15</v>
      </c>
      <c r="BJ2482" s="257" t="s">
        <v>1</v>
      </c>
      <c r="BK2482" s="269" t="s">
        <v>213</v>
      </c>
      <c r="BL2482" s="269" t="s">
        <v>102</v>
      </c>
      <c r="BM2482" s="270" t="s">
        <v>9304</v>
      </c>
      <c r="BN2482" s="269" t="s">
        <v>9305</v>
      </c>
      <c r="BO2482" s="269" t="s">
        <v>9306</v>
      </c>
      <c r="BP2482" s="269" t="s">
        <v>1058</v>
      </c>
      <c r="BQ2482" s="269" t="s">
        <v>732</v>
      </c>
      <c r="BR2482" s="269" t="s">
        <v>1059</v>
      </c>
      <c r="BS2482" s="269" t="s">
        <v>1060</v>
      </c>
      <c r="BT2482" s="269" t="s">
        <v>1058</v>
      </c>
      <c r="BU2482" s="269" t="s">
        <v>1815</v>
      </c>
      <c r="BV2482" s="269" t="s">
        <v>1816</v>
      </c>
    </row>
    <row r="2483" spans="59:74" x14ac:dyDescent="0.25">
      <c r="BG2483" s="84">
        <v>2371</v>
      </c>
      <c r="BH2483" s="269" t="s">
        <v>15</v>
      </c>
      <c r="BI2483" s="268" t="s">
        <v>15</v>
      </c>
      <c r="BJ2483" s="257" t="s">
        <v>4</v>
      </c>
      <c r="BK2483" s="269" t="s">
        <v>213</v>
      </c>
      <c r="BL2483" s="269" t="s">
        <v>102</v>
      </c>
      <c r="BM2483" s="270" t="s">
        <v>9307</v>
      </c>
      <c r="BN2483" s="269" t="s">
        <v>9308</v>
      </c>
      <c r="BO2483" s="269" t="s">
        <v>9309</v>
      </c>
      <c r="BP2483" s="269" t="s">
        <v>1058</v>
      </c>
      <c r="BQ2483" s="269" t="s">
        <v>732</v>
      </c>
      <c r="BR2483" s="269" t="s">
        <v>1059</v>
      </c>
      <c r="BS2483" s="269" t="s">
        <v>1060</v>
      </c>
      <c r="BT2483" s="269" t="s">
        <v>1058</v>
      </c>
      <c r="BU2483" s="269" t="s">
        <v>1815</v>
      </c>
      <c r="BV2483" s="269" t="s">
        <v>1816</v>
      </c>
    </row>
    <row r="2484" spans="59:74" x14ac:dyDescent="0.25">
      <c r="BG2484" s="84">
        <v>2372</v>
      </c>
      <c r="BH2484" s="269" t="s">
        <v>15</v>
      </c>
      <c r="BI2484" s="268" t="s">
        <v>15</v>
      </c>
      <c r="BJ2484" s="257" t="s">
        <v>4</v>
      </c>
      <c r="BK2484" s="269" t="s">
        <v>213</v>
      </c>
      <c r="BL2484" s="269" t="s">
        <v>102</v>
      </c>
      <c r="BM2484" s="270" t="s">
        <v>9310</v>
      </c>
      <c r="BN2484" s="269" t="s">
        <v>9311</v>
      </c>
      <c r="BO2484" s="269" t="s">
        <v>9312</v>
      </c>
      <c r="BP2484" s="269" t="s">
        <v>1058</v>
      </c>
      <c r="BQ2484" s="269" t="s">
        <v>732</v>
      </c>
      <c r="BR2484" s="269" t="s">
        <v>1059</v>
      </c>
      <c r="BS2484" s="269" t="s">
        <v>1060</v>
      </c>
      <c r="BT2484" s="269" t="s">
        <v>1058</v>
      </c>
      <c r="BU2484" s="269" t="s">
        <v>1815</v>
      </c>
      <c r="BV2484" s="269" t="s">
        <v>1816</v>
      </c>
    </row>
    <row r="2485" spans="59:74" x14ac:dyDescent="0.25">
      <c r="BG2485" s="84">
        <v>2373</v>
      </c>
      <c r="BH2485" s="269" t="s">
        <v>15</v>
      </c>
      <c r="BI2485" s="268" t="s">
        <v>15</v>
      </c>
      <c r="BJ2485" s="257" t="s">
        <v>4</v>
      </c>
      <c r="BK2485" s="269" t="s">
        <v>213</v>
      </c>
      <c r="BL2485" s="269" t="s">
        <v>102</v>
      </c>
      <c r="BM2485" s="270" t="s">
        <v>9313</v>
      </c>
      <c r="BN2485" s="269" t="s">
        <v>9314</v>
      </c>
      <c r="BO2485" s="269" t="s">
        <v>9315</v>
      </c>
      <c r="BP2485" s="269" t="s">
        <v>1058</v>
      </c>
      <c r="BQ2485" s="269" t="s">
        <v>732</v>
      </c>
      <c r="BR2485" s="269" t="s">
        <v>1059</v>
      </c>
      <c r="BS2485" s="269" t="s">
        <v>1060</v>
      </c>
      <c r="BT2485" s="269" t="s">
        <v>1058</v>
      </c>
      <c r="BU2485" s="269" t="s">
        <v>1815</v>
      </c>
      <c r="BV2485" s="269" t="s">
        <v>1816</v>
      </c>
    </row>
    <row r="2486" spans="59:74" x14ac:dyDescent="0.25">
      <c r="BG2486" s="84">
        <v>2374</v>
      </c>
      <c r="BH2486" s="269" t="s">
        <v>15</v>
      </c>
      <c r="BI2486" s="268" t="s">
        <v>15</v>
      </c>
      <c r="BJ2486" s="257" t="s">
        <v>4</v>
      </c>
      <c r="BK2486" s="269" t="s">
        <v>213</v>
      </c>
      <c r="BL2486" s="269" t="s">
        <v>102</v>
      </c>
      <c r="BM2486" s="270" t="s">
        <v>9316</v>
      </c>
      <c r="BN2486" s="269" t="s">
        <v>9317</v>
      </c>
      <c r="BO2486" s="269" t="s">
        <v>9318</v>
      </c>
      <c r="BP2486" s="269" t="s">
        <v>1058</v>
      </c>
      <c r="BQ2486" s="269" t="s">
        <v>732</v>
      </c>
      <c r="BR2486" s="269" t="s">
        <v>1059</v>
      </c>
      <c r="BS2486" s="269" t="s">
        <v>1060</v>
      </c>
      <c r="BT2486" s="269" t="s">
        <v>1058</v>
      </c>
      <c r="BU2486" s="269" t="s">
        <v>1815</v>
      </c>
      <c r="BV2486" s="269" t="s">
        <v>1816</v>
      </c>
    </row>
    <row r="2487" spans="59:74" x14ac:dyDescent="0.25">
      <c r="BG2487" s="84">
        <v>2375</v>
      </c>
      <c r="BH2487" s="269" t="s">
        <v>15</v>
      </c>
      <c r="BI2487" s="268" t="s">
        <v>15</v>
      </c>
      <c r="BJ2487" s="257" t="s">
        <v>4</v>
      </c>
      <c r="BK2487" s="269" t="s">
        <v>213</v>
      </c>
      <c r="BL2487" s="269" t="s">
        <v>102</v>
      </c>
      <c r="BM2487" s="270" t="s">
        <v>9319</v>
      </c>
      <c r="BN2487" s="269" t="s">
        <v>9320</v>
      </c>
      <c r="BO2487" s="269" t="s">
        <v>9321</v>
      </c>
      <c r="BP2487" s="269" t="s">
        <v>1058</v>
      </c>
      <c r="BQ2487" s="269" t="s">
        <v>732</v>
      </c>
      <c r="BR2487" s="269" t="s">
        <v>1059</v>
      </c>
      <c r="BS2487" s="269" t="s">
        <v>1060</v>
      </c>
      <c r="BT2487" s="269" t="s">
        <v>1058</v>
      </c>
      <c r="BU2487" s="269" t="s">
        <v>1815</v>
      </c>
      <c r="BV2487" s="269" t="s">
        <v>1816</v>
      </c>
    </row>
    <row r="2488" spans="59:74" x14ac:dyDescent="0.25">
      <c r="BG2488" s="84">
        <v>2376</v>
      </c>
      <c r="BH2488" s="269" t="s">
        <v>15</v>
      </c>
      <c r="BI2488" s="268" t="s">
        <v>15</v>
      </c>
      <c r="BJ2488" s="257" t="s">
        <v>4</v>
      </c>
      <c r="BK2488" s="269" t="s">
        <v>213</v>
      </c>
      <c r="BL2488" s="269" t="s">
        <v>102</v>
      </c>
      <c r="BM2488" s="270" t="s">
        <v>9322</v>
      </c>
      <c r="BN2488" s="269" t="s">
        <v>9323</v>
      </c>
      <c r="BO2488" s="269" t="s">
        <v>9324</v>
      </c>
      <c r="BP2488" s="269" t="s">
        <v>1058</v>
      </c>
      <c r="BQ2488" s="269" t="s">
        <v>732</v>
      </c>
      <c r="BR2488" s="269" t="s">
        <v>1059</v>
      </c>
      <c r="BS2488" s="269" t="s">
        <v>1060</v>
      </c>
      <c r="BT2488" s="269" t="s">
        <v>1058</v>
      </c>
      <c r="BU2488" s="269" t="s">
        <v>1815</v>
      </c>
      <c r="BV2488" s="269" t="s">
        <v>1816</v>
      </c>
    </row>
    <row r="2489" spans="59:74" x14ac:dyDescent="0.25">
      <c r="BG2489" s="84">
        <v>2377</v>
      </c>
      <c r="BH2489" s="269" t="s">
        <v>15</v>
      </c>
      <c r="BI2489" s="268" t="s">
        <v>15</v>
      </c>
      <c r="BJ2489" s="257" t="s">
        <v>4</v>
      </c>
      <c r="BK2489" s="269" t="s">
        <v>213</v>
      </c>
      <c r="BL2489" s="269" t="s">
        <v>102</v>
      </c>
      <c r="BM2489" s="270" t="s">
        <v>9325</v>
      </c>
      <c r="BN2489" s="269" t="s">
        <v>9326</v>
      </c>
      <c r="BO2489" s="269" t="s">
        <v>9327</v>
      </c>
      <c r="BP2489" s="269" t="s">
        <v>1058</v>
      </c>
      <c r="BQ2489" s="269" t="s">
        <v>732</v>
      </c>
      <c r="BR2489" s="269" t="s">
        <v>1059</v>
      </c>
      <c r="BS2489" s="269" t="s">
        <v>1060</v>
      </c>
      <c r="BT2489" s="269" t="s">
        <v>1058</v>
      </c>
      <c r="BU2489" s="269" t="s">
        <v>1815</v>
      </c>
      <c r="BV2489" s="269" t="s">
        <v>1816</v>
      </c>
    </row>
    <row r="2490" spans="59:74" x14ac:dyDescent="0.25">
      <c r="BG2490" s="84">
        <v>2378</v>
      </c>
      <c r="BH2490" s="269" t="s">
        <v>15</v>
      </c>
      <c r="BI2490" s="268" t="s">
        <v>15</v>
      </c>
      <c r="BJ2490" s="257" t="s">
        <v>4</v>
      </c>
      <c r="BK2490" s="269" t="s">
        <v>213</v>
      </c>
      <c r="BL2490" s="269" t="s">
        <v>102</v>
      </c>
      <c r="BM2490" s="270" t="s">
        <v>9328</v>
      </c>
      <c r="BN2490" s="269" t="s">
        <v>9329</v>
      </c>
      <c r="BO2490" s="269" t="s">
        <v>9330</v>
      </c>
      <c r="BP2490" s="269" t="s">
        <v>1058</v>
      </c>
      <c r="BQ2490" s="269" t="s">
        <v>732</v>
      </c>
      <c r="BR2490" s="269" t="s">
        <v>1059</v>
      </c>
      <c r="BS2490" s="269" t="s">
        <v>1060</v>
      </c>
      <c r="BT2490" s="269" t="s">
        <v>1058</v>
      </c>
      <c r="BU2490" s="269" t="s">
        <v>1815</v>
      </c>
      <c r="BV2490" s="269" t="s">
        <v>1816</v>
      </c>
    </row>
    <row r="2491" spans="59:74" x14ac:dyDescent="0.25">
      <c r="BG2491" s="84">
        <v>2379</v>
      </c>
      <c r="BH2491" s="269" t="s">
        <v>15</v>
      </c>
      <c r="BI2491" s="268" t="s">
        <v>15</v>
      </c>
      <c r="BJ2491" s="257" t="s">
        <v>4</v>
      </c>
      <c r="BK2491" s="269" t="s">
        <v>213</v>
      </c>
      <c r="BL2491" s="269" t="s">
        <v>102</v>
      </c>
      <c r="BM2491" s="270" t="s">
        <v>9331</v>
      </c>
      <c r="BN2491" s="269" t="s">
        <v>9332</v>
      </c>
      <c r="BO2491" s="269" t="s">
        <v>9333</v>
      </c>
      <c r="BP2491" s="269" t="s">
        <v>1058</v>
      </c>
      <c r="BQ2491" s="269" t="s">
        <v>732</v>
      </c>
      <c r="BR2491" s="269" t="s">
        <v>1059</v>
      </c>
      <c r="BS2491" s="269" t="s">
        <v>1060</v>
      </c>
      <c r="BT2491" s="269" t="s">
        <v>1058</v>
      </c>
      <c r="BU2491" s="269" t="s">
        <v>1815</v>
      </c>
      <c r="BV2491" s="269" t="s">
        <v>1816</v>
      </c>
    </row>
    <row r="2492" spans="59:74" x14ac:dyDescent="0.25">
      <c r="BG2492" s="84">
        <v>2380</v>
      </c>
      <c r="BH2492" s="269" t="s">
        <v>15</v>
      </c>
      <c r="BI2492" s="268" t="s">
        <v>15</v>
      </c>
      <c r="BJ2492" s="257" t="s">
        <v>4</v>
      </c>
      <c r="BK2492" s="269" t="s">
        <v>213</v>
      </c>
      <c r="BL2492" s="269" t="s">
        <v>102</v>
      </c>
      <c r="BM2492" s="270" t="s">
        <v>9334</v>
      </c>
      <c r="BN2492" s="269" t="s">
        <v>9335</v>
      </c>
      <c r="BO2492" s="269" t="s">
        <v>9336</v>
      </c>
      <c r="BP2492" s="269" t="s">
        <v>1058</v>
      </c>
      <c r="BQ2492" s="269" t="s">
        <v>732</v>
      </c>
      <c r="BR2492" s="269" t="s">
        <v>1059</v>
      </c>
      <c r="BS2492" s="269" t="s">
        <v>1060</v>
      </c>
      <c r="BT2492" s="269" t="s">
        <v>1058</v>
      </c>
      <c r="BU2492" s="269" t="s">
        <v>1815</v>
      </c>
      <c r="BV2492" s="269" t="s">
        <v>1816</v>
      </c>
    </row>
    <row r="2493" spans="59:74" x14ac:dyDescent="0.25">
      <c r="BG2493" s="84">
        <v>2381</v>
      </c>
      <c r="BH2493" s="269" t="s">
        <v>15</v>
      </c>
      <c r="BI2493" s="268" t="s">
        <v>15</v>
      </c>
      <c r="BJ2493" s="257" t="s">
        <v>1</v>
      </c>
      <c r="BK2493" s="269" t="s">
        <v>216</v>
      </c>
      <c r="BL2493" s="269" t="s">
        <v>102</v>
      </c>
      <c r="BM2493" s="270" t="s">
        <v>9337</v>
      </c>
      <c r="BN2493" s="269" t="s">
        <v>9338</v>
      </c>
      <c r="BO2493" s="269" t="s">
        <v>9339</v>
      </c>
      <c r="BP2493" s="269" t="s">
        <v>1061</v>
      </c>
      <c r="BQ2493" s="269" t="s">
        <v>738</v>
      </c>
      <c r="BR2493" s="269" t="s">
        <v>1062</v>
      </c>
      <c r="BS2493" s="269" t="s">
        <v>1063</v>
      </c>
      <c r="BT2493" s="269" t="s">
        <v>1061</v>
      </c>
      <c r="BU2493" s="269" t="s">
        <v>1817</v>
      </c>
      <c r="BV2493" s="269" t="s">
        <v>1818</v>
      </c>
    </row>
    <row r="2494" spans="59:74" x14ac:dyDescent="0.25">
      <c r="BG2494" s="84">
        <v>2382</v>
      </c>
      <c r="BH2494" s="269" t="s">
        <v>15</v>
      </c>
      <c r="BI2494" s="268" t="s">
        <v>15</v>
      </c>
      <c r="BJ2494" s="257" t="s">
        <v>1</v>
      </c>
      <c r="BK2494" s="269" t="s">
        <v>216</v>
      </c>
      <c r="BL2494" s="269" t="s">
        <v>102</v>
      </c>
      <c r="BM2494" s="270" t="s">
        <v>9340</v>
      </c>
      <c r="BN2494" s="269" t="s">
        <v>9341</v>
      </c>
      <c r="BO2494" s="269" t="s">
        <v>9342</v>
      </c>
      <c r="BP2494" s="269" t="s">
        <v>1061</v>
      </c>
      <c r="BQ2494" s="269" t="s">
        <v>738</v>
      </c>
      <c r="BR2494" s="269" t="s">
        <v>1062</v>
      </c>
      <c r="BS2494" s="269" t="s">
        <v>1063</v>
      </c>
      <c r="BT2494" s="269" t="s">
        <v>1061</v>
      </c>
      <c r="BU2494" s="269" t="s">
        <v>1817</v>
      </c>
      <c r="BV2494" s="269" t="s">
        <v>1818</v>
      </c>
    </row>
    <row r="2495" spans="59:74" x14ac:dyDescent="0.25">
      <c r="BG2495" s="84">
        <v>2383</v>
      </c>
      <c r="BH2495" s="269" t="s">
        <v>15</v>
      </c>
      <c r="BI2495" s="268" t="s">
        <v>15</v>
      </c>
      <c r="BJ2495" s="257" t="s">
        <v>1</v>
      </c>
      <c r="BK2495" s="269" t="s">
        <v>216</v>
      </c>
      <c r="BL2495" s="269" t="s">
        <v>102</v>
      </c>
      <c r="BM2495" s="270" t="s">
        <v>9343</v>
      </c>
      <c r="BN2495" s="269" t="s">
        <v>9344</v>
      </c>
      <c r="BO2495" s="269" t="s">
        <v>9345</v>
      </c>
      <c r="BP2495" s="269" t="s">
        <v>1061</v>
      </c>
      <c r="BQ2495" s="269" t="s">
        <v>738</v>
      </c>
      <c r="BR2495" s="269" t="s">
        <v>1062</v>
      </c>
      <c r="BS2495" s="269" t="s">
        <v>1063</v>
      </c>
      <c r="BT2495" s="269" t="s">
        <v>1061</v>
      </c>
      <c r="BU2495" s="269" t="s">
        <v>1817</v>
      </c>
      <c r="BV2495" s="269" t="s">
        <v>1818</v>
      </c>
    </row>
    <row r="2496" spans="59:74" x14ac:dyDescent="0.25">
      <c r="BG2496" s="84">
        <v>2384</v>
      </c>
      <c r="BH2496" s="269" t="s">
        <v>15</v>
      </c>
      <c r="BI2496" s="268" t="s">
        <v>15</v>
      </c>
      <c r="BJ2496" s="257" t="s">
        <v>1</v>
      </c>
      <c r="BK2496" s="269" t="s">
        <v>216</v>
      </c>
      <c r="BL2496" s="269" t="s">
        <v>102</v>
      </c>
      <c r="BM2496" s="270" t="s">
        <v>9346</v>
      </c>
      <c r="BN2496" s="269" t="s">
        <v>9347</v>
      </c>
      <c r="BO2496" s="269" t="s">
        <v>9348</v>
      </c>
      <c r="BP2496" s="269" t="s">
        <v>1061</v>
      </c>
      <c r="BQ2496" s="269" t="s">
        <v>738</v>
      </c>
      <c r="BR2496" s="269" t="s">
        <v>1062</v>
      </c>
      <c r="BS2496" s="269" t="s">
        <v>1063</v>
      </c>
      <c r="BT2496" s="269" t="s">
        <v>1061</v>
      </c>
      <c r="BU2496" s="269" t="s">
        <v>1817</v>
      </c>
      <c r="BV2496" s="269" t="s">
        <v>1818</v>
      </c>
    </row>
    <row r="2497" spans="59:74" x14ac:dyDescent="0.25">
      <c r="BG2497" s="84">
        <v>2385</v>
      </c>
      <c r="BH2497" s="269" t="s">
        <v>15</v>
      </c>
      <c r="BI2497" s="268" t="s">
        <v>15</v>
      </c>
      <c r="BJ2497" s="257" t="s">
        <v>1</v>
      </c>
      <c r="BK2497" s="269" t="s">
        <v>216</v>
      </c>
      <c r="BL2497" s="269" t="s">
        <v>102</v>
      </c>
      <c r="BM2497" s="270" t="s">
        <v>9349</v>
      </c>
      <c r="BN2497" s="269" t="s">
        <v>9350</v>
      </c>
      <c r="BO2497" s="269" t="s">
        <v>9351</v>
      </c>
      <c r="BP2497" s="269" t="s">
        <v>1061</v>
      </c>
      <c r="BQ2497" s="269" t="s">
        <v>738</v>
      </c>
      <c r="BR2497" s="269" t="s">
        <v>1062</v>
      </c>
      <c r="BS2497" s="269" t="s">
        <v>1063</v>
      </c>
      <c r="BT2497" s="269" t="s">
        <v>1061</v>
      </c>
      <c r="BU2497" s="269" t="s">
        <v>1817</v>
      </c>
      <c r="BV2497" s="269" t="s">
        <v>1818</v>
      </c>
    </row>
    <row r="2498" spans="59:74" x14ac:dyDescent="0.25">
      <c r="BG2498" s="84">
        <v>2386</v>
      </c>
      <c r="BH2498" s="269" t="s">
        <v>15</v>
      </c>
      <c r="BI2498" s="268" t="s">
        <v>15</v>
      </c>
      <c r="BJ2498" s="257" t="s">
        <v>1</v>
      </c>
      <c r="BK2498" s="269" t="s">
        <v>216</v>
      </c>
      <c r="BL2498" s="269" t="s">
        <v>102</v>
      </c>
      <c r="BM2498" s="270" t="s">
        <v>9352</v>
      </c>
      <c r="BN2498" s="269" t="s">
        <v>9353</v>
      </c>
      <c r="BO2498" s="269" t="s">
        <v>9354</v>
      </c>
      <c r="BP2498" s="269" t="s">
        <v>1061</v>
      </c>
      <c r="BQ2498" s="269" t="s">
        <v>738</v>
      </c>
      <c r="BR2498" s="269" t="s">
        <v>1062</v>
      </c>
      <c r="BS2498" s="269" t="s">
        <v>1063</v>
      </c>
      <c r="BT2498" s="269" t="s">
        <v>1061</v>
      </c>
      <c r="BU2498" s="269" t="s">
        <v>1817</v>
      </c>
      <c r="BV2498" s="269" t="s">
        <v>1818</v>
      </c>
    </row>
    <row r="2499" spans="59:74" x14ac:dyDescent="0.25">
      <c r="BG2499" s="84">
        <v>2387</v>
      </c>
      <c r="BH2499" s="269" t="s">
        <v>15</v>
      </c>
      <c r="BI2499" s="268" t="s">
        <v>15</v>
      </c>
      <c r="BJ2499" s="257" t="s">
        <v>1</v>
      </c>
      <c r="BK2499" s="269" t="s">
        <v>216</v>
      </c>
      <c r="BL2499" s="269" t="s">
        <v>102</v>
      </c>
      <c r="BM2499" s="270" t="s">
        <v>9355</v>
      </c>
      <c r="BN2499" s="269" t="s">
        <v>9356</v>
      </c>
      <c r="BO2499" s="269" t="s">
        <v>9357</v>
      </c>
      <c r="BP2499" s="269" t="s">
        <v>1061</v>
      </c>
      <c r="BQ2499" s="269" t="s">
        <v>738</v>
      </c>
      <c r="BR2499" s="269" t="s">
        <v>1062</v>
      </c>
      <c r="BS2499" s="269" t="s">
        <v>1063</v>
      </c>
      <c r="BT2499" s="269" t="s">
        <v>1061</v>
      </c>
      <c r="BU2499" s="269" t="s">
        <v>1817</v>
      </c>
      <c r="BV2499" s="269" t="s">
        <v>1818</v>
      </c>
    </row>
    <row r="2500" spans="59:74" x14ac:dyDescent="0.25">
      <c r="BG2500" s="84">
        <v>2388</v>
      </c>
      <c r="BH2500" s="269" t="s">
        <v>15</v>
      </c>
      <c r="BI2500" s="268" t="s">
        <v>15</v>
      </c>
      <c r="BJ2500" s="257" t="s">
        <v>1</v>
      </c>
      <c r="BK2500" s="269" t="s">
        <v>216</v>
      </c>
      <c r="BL2500" s="269" t="s">
        <v>102</v>
      </c>
      <c r="BM2500" s="270" t="s">
        <v>9358</v>
      </c>
      <c r="BN2500" s="269" t="s">
        <v>9359</v>
      </c>
      <c r="BO2500" s="269" t="s">
        <v>9360</v>
      </c>
      <c r="BP2500" s="269" t="s">
        <v>1061</v>
      </c>
      <c r="BQ2500" s="269" t="s">
        <v>738</v>
      </c>
      <c r="BR2500" s="269" t="s">
        <v>1062</v>
      </c>
      <c r="BS2500" s="269" t="s">
        <v>1063</v>
      </c>
      <c r="BT2500" s="269" t="s">
        <v>1061</v>
      </c>
      <c r="BU2500" s="269" t="s">
        <v>1817</v>
      </c>
      <c r="BV2500" s="269" t="s">
        <v>1818</v>
      </c>
    </row>
    <row r="2501" spans="59:74" x14ac:dyDescent="0.25">
      <c r="BG2501" s="84">
        <v>2389</v>
      </c>
      <c r="BH2501" s="269" t="s">
        <v>15</v>
      </c>
      <c r="BI2501" s="268" t="s">
        <v>15</v>
      </c>
      <c r="BJ2501" s="257" t="s">
        <v>1</v>
      </c>
      <c r="BK2501" s="269" t="s">
        <v>216</v>
      </c>
      <c r="BL2501" s="269" t="s">
        <v>102</v>
      </c>
      <c r="BM2501" s="270" t="s">
        <v>9361</v>
      </c>
      <c r="BN2501" s="269" t="s">
        <v>9362</v>
      </c>
      <c r="BO2501" s="269" t="s">
        <v>9363</v>
      </c>
      <c r="BP2501" s="269" t="s">
        <v>1061</v>
      </c>
      <c r="BQ2501" s="269" t="s">
        <v>738</v>
      </c>
      <c r="BR2501" s="269" t="s">
        <v>1062</v>
      </c>
      <c r="BS2501" s="269" t="s">
        <v>1063</v>
      </c>
      <c r="BT2501" s="269" t="s">
        <v>1061</v>
      </c>
      <c r="BU2501" s="269" t="s">
        <v>1817</v>
      </c>
      <c r="BV2501" s="269" t="s">
        <v>1818</v>
      </c>
    </row>
    <row r="2502" spans="59:74" x14ac:dyDescent="0.25">
      <c r="BG2502" s="84">
        <v>2390</v>
      </c>
      <c r="BH2502" s="269" t="s">
        <v>15</v>
      </c>
      <c r="BI2502" s="268" t="s">
        <v>15</v>
      </c>
      <c r="BJ2502" s="257" t="s">
        <v>1</v>
      </c>
      <c r="BK2502" s="269" t="s">
        <v>216</v>
      </c>
      <c r="BL2502" s="269" t="s">
        <v>102</v>
      </c>
      <c r="BM2502" s="270" t="s">
        <v>9364</v>
      </c>
      <c r="BN2502" s="269" t="s">
        <v>9365</v>
      </c>
      <c r="BO2502" s="269" t="s">
        <v>9366</v>
      </c>
      <c r="BP2502" s="269" t="s">
        <v>1061</v>
      </c>
      <c r="BQ2502" s="269" t="s">
        <v>738</v>
      </c>
      <c r="BR2502" s="269" t="s">
        <v>1062</v>
      </c>
      <c r="BS2502" s="269" t="s">
        <v>1063</v>
      </c>
      <c r="BT2502" s="269" t="s">
        <v>1061</v>
      </c>
      <c r="BU2502" s="269" t="s">
        <v>1817</v>
      </c>
      <c r="BV2502" s="269" t="s">
        <v>1818</v>
      </c>
    </row>
    <row r="2503" spans="59:74" x14ac:dyDescent="0.25">
      <c r="BG2503" s="84">
        <v>2391</v>
      </c>
      <c r="BH2503" s="269" t="s">
        <v>15</v>
      </c>
      <c r="BI2503" s="268" t="s">
        <v>15</v>
      </c>
      <c r="BJ2503" s="257" t="s">
        <v>4</v>
      </c>
      <c r="BK2503" s="269" t="s">
        <v>216</v>
      </c>
      <c r="BL2503" s="269" t="s">
        <v>102</v>
      </c>
      <c r="BM2503" s="270" t="s">
        <v>9367</v>
      </c>
      <c r="BN2503" s="269" t="s">
        <v>9368</v>
      </c>
      <c r="BO2503" s="269" t="s">
        <v>9369</v>
      </c>
      <c r="BP2503" s="269" t="s">
        <v>1061</v>
      </c>
      <c r="BQ2503" s="269" t="s">
        <v>738</v>
      </c>
      <c r="BR2503" s="269" t="s">
        <v>1062</v>
      </c>
      <c r="BS2503" s="269" t="s">
        <v>1063</v>
      </c>
      <c r="BT2503" s="269" t="s">
        <v>1061</v>
      </c>
      <c r="BU2503" s="269" t="s">
        <v>1817</v>
      </c>
      <c r="BV2503" s="269" t="s">
        <v>1818</v>
      </c>
    </row>
    <row r="2504" spans="59:74" x14ac:dyDescent="0.25">
      <c r="BG2504" s="84">
        <v>2392</v>
      </c>
      <c r="BH2504" s="269" t="s">
        <v>15</v>
      </c>
      <c r="BI2504" s="268" t="s">
        <v>15</v>
      </c>
      <c r="BJ2504" s="257" t="s">
        <v>4</v>
      </c>
      <c r="BK2504" s="269" t="s">
        <v>216</v>
      </c>
      <c r="BL2504" s="269" t="s">
        <v>102</v>
      </c>
      <c r="BM2504" s="270" t="s">
        <v>9370</v>
      </c>
      <c r="BN2504" s="269" t="s">
        <v>9371</v>
      </c>
      <c r="BO2504" s="269" t="s">
        <v>9372</v>
      </c>
      <c r="BP2504" s="269" t="s">
        <v>1061</v>
      </c>
      <c r="BQ2504" s="269" t="s">
        <v>738</v>
      </c>
      <c r="BR2504" s="269" t="s">
        <v>1062</v>
      </c>
      <c r="BS2504" s="269" t="s">
        <v>1063</v>
      </c>
      <c r="BT2504" s="269" t="s">
        <v>1061</v>
      </c>
      <c r="BU2504" s="269" t="s">
        <v>1817</v>
      </c>
      <c r="BV2504" s="269" t="s">
        <v>1818</v>
      </c>
    </row>
    <row r="2505" spans="59:74" x14ac:dyDescent="0.25">
      <c r="BG2505" s="84">
        <v>2393</v>
      </c>
      <c r="BH2505" s="269" t="s">
        <v>15</v>
      </c>
      <c r="BI2505" s="268" t="s">
        <v>15</v>
      </c>
      <c r="BJ2505" s="257" t="s">
        <v>4</v>
      </c>
      <c r="BK2505" s="269" t="s">
        <v>216</v>
      </c>
      <c r="BL2505" s="269" t="s">
        <v>102</v>
      </c>
      <c r="BM2505" s="270" t="s">
        <v>9373</v>
      </c>
      <c r="BN2505" s="269" t="s">
        <v>9374</v>
      </c>
      <c r="BO2505" s="269" t="s">
        <v>9375</v>
      </c>
      <c r="BP2505" s="269" t="s">
        <v>1061</v>
      </c>
      <c r="BQ2505" s="269" t="s">
        <v>738</v>
      </c>
      <c r="BR2505" s="269" t="s">
        <v>1062</v>
      </c>
      <c r="BS2505" s="269" t="s">
        <v>1063</v>
      </c>
      <c r="BT2505" s="269" t="s">
        <v>1061</v>
      </c>
      <c r="BU2505" s="269" t="s">
        <v>1817</v>
      </c>
      <c r="BV2505" s="269" t="s">
        <v>1818</v>
      </c>
    </row>
    <row r="2506" spans="59:74" x14ac:dyDescent="0.25">
      <c r="BG2506" s="84">
        <v>2394</v>
      </c>
      <c r="BH2506" s="269" t="s">
        <v>15</v>
      </c>
      <c r="BI2506" s="268" t="s">
        <v>15</v>
      </c>
      <c r="BJ2506" s="257" t="s">
        <v>4</v>
      </c>
      <c r="BK2506" s="269" t="s">
        <v>216</v>
      </c>
      <c r="BL2506" s="269" t="s">
        <v>102</v>
      </c>
      <c r="BM2506" s="270" t="s">
        <v>9376</v>
      </c>
      <c r="BN2506" s="269" t="s">
        <v>9377</v>
      </c>
      <c r="BO2506" s="269" t="s">
        <v>9378</v>
      </c>
      <c r="BP2506" s="269" t="s">
        <v>1061</v>
      </c>
      <c r="BQ2506" s="269" t="s">
        <v>738</v>
      </c>
      <c r="BR2506" s="269" t="s">
        <v>1062</v>
      </c>
      <c r="BS2506" s="269" t="s">
        <v>1063</v>
      </c>
      <c r="BT2506" s="269" t="s">
        <v>1061</v>
      </c>
      <c r="BU2506" s="269" t="s">
        <v>1817</v>
      </c>
      <c r="BV2506" s="269" t="s">
        <v>1818</v>
      </c>
    </row>
    <row r="2507" spans="59:74" x14ac:dyDescent="0.25">
      <c r="BG2507" s="84">
        <v>2395</v>
      </c>
      <c r="BH2507" s="269" t="s">
        <v>15</v>
      </c>
      <c r="BI2507" s="268" t="s">
        <v>15</v>
      </c>
      <c r="BJ2507" s="257" t="s">
        <v>4</v>
      </c>
      <c r="BK2507" s="269" t="s">
        <v>216</v>
      </c>
      <c r="BL2507" s="269" t="s">
        <v>102</v>
      </c>
      <c r="BM2507" s="270" t="s">
        <v>9379</v>
      </c>
      <c r="BN2507" s="269" t="s">
        <v>9380</v>
      </c>
      <c r="BO2507" s="269" t="s">
        <v>9381</v>
      </c>
      <c r="BP2507" s="269" t="s">
        <v>1061</v>
      </c>
      <c r="BQ2507" s="269" t="s">
        <v>738</v>
      </c>
      <c r="BR2507" s="269" t="s">
        <v>1062</v>
      </c>
      <c r="BS2507" s="269" t="s">
        <v>1063</v>
      </c>
      <c r="BT2507" s="269" t="s">
        <v>1061</v>
      </c>
      <c r="BU2507" s="269" t="s">
        <v>1817</v>
      </c>
      <c r="BV2507" s="269" t="s">
        <v>1818</v>
      </c>
    </row>
    <row r="2508" spans="59:74" x14ac:dyDescent="0.25">
      <c r="BG2508" s="84">
        <v>2396</v>
      </c>
      <c r="BH2508" s="269" t="s">
        <v>15</v>
      </c>
      <c r="BI2508" s="268" t="s">
        <v>15</v>
      </c>
      <c r="BJ2508" s="257" t="s">
        <v>4</v>
      </c>
      <c r="BK2508" s="269" t="s">
        <v>216</v>
      </c>
      <c r="BL2508" s="269" t="s">
        <v>102</v>
      </c>
      <c r="BM2508" s="270" t="s">
        <v>9382</v>
      </c>
      <c r="BN2508" s="269" t="s">
        <v>9383</v>
      </c>
      <c r="BO2508" s="269" t="s">
        <v>9384</v>
      </c>
      <c r="BP2508" s="269" t="s">
        <v>1061</v>
      </c>
      <c r="BQ2508" s="269" t="s">
        <v>738</v>
      </c>
      <c r="BR2508" s="269" t="s">
        <v>1062</v>
      </c>
      <c r="BS2508" s="269" t="s">
        <v>1063</v>
      </c>
      <c r="BT2508" s="269" t="s">
        <v>1061</v>
      </c>
      <c r="BU2508" s="269" t="s">
        <v>1817</v>
      </c>
      <c r="BV2508" s="269" t="s">
        <v>1818</v>
      </c>
    </row>
    <row r="2509" spans="59:74" x14ac:dyDescent="0.25">
      <c r="BG2509" s="84">
        <v>2397</v>
      </c>
      <c r="BH2509" s="269" t="s">
        <v>15</v>
      </c>
      <c r="BI2509" s="268" t="s">
        <v>15</v>
      </c>
      <c r="BJ2509" s="257" t="s">
        <v>4</v>
      </c>
      <c r="BK2509" s="269" t="s">
        <v>216</v>
      </c>
      <c r="BL2509" s="269" t="s">
        <v>102</v>
      </c>
      <c r="BM2509" s="270" t="s">
        <v>9385</v>
      </c>
      <c r="BN2509" s="269" t="s">
        <v>9386</v>
      </c>
      <c r="BO2509" s="269" t="s">
        <v>9387</v>
      </c>
      <c r="BP2509" s="269" t="s">
        <v>1061</v>
      </c>
      <c r="BQ2509" s="269" t="s">
        <v>738</v>
      </c>
      <c r="BR2509" s="269" t="s">
        <v>1062</v>
      </c>
      <c r="BS2509" s="269" t="s">
        <v>1063</v>
      </c>
      <c r="BT2509" s="269" t="s">
        <v>1061</v>
      </c>
      <c r="BU2509" s="269" t="s">
        <v>1817</v>
      </c>
      <c r="BV2509" s="269" t="s">
        <v>1818</v>
      </c>
    </row>
    <row r="2510" spans="59:74" x14ac:dyDescent="0.25">
      <c r="BG2510" s="84">
        <v>2398</v>
      </c>
      <c r="BH2510" s="269" t="s">
        <v>15</v>
      </c>
      <c r="BI2510" s="268" t="s">
        <v>15</v>
      </c>
      <c r="BJ2510" s="257" t="s">
        <v>4</v>
      </c>
      <c r="BK2510" s="269" t="s">
        <v>216</v>
      </c>
      <c r="BL2510" s="269" t="s">
        <v>102</v>
      </c>
      <c r="BM2510" s="270" t="s">
        <v>9388</v>
      </c>
      <c r="BN2510" s="269" t="s">
        <v>9389</v>
      </c>
      <c r="BO2510" s="269" t="s">
        <v>9390</v>
      </c>
      <c r="BP2510" s="269" t="s">
        <v>1061</v>
      </c>
      <c r="BQ2510" s="269" t="s">
        <v>738</v>
      </c>
      <c r="BR2510" s="269" t="s">
        <v>1062</v>
      </c>
      <c r="BS2510" s="269" t="s">
        <v>1063</v>
      </c>
      <c r="BT2510" s="269" t="s">
        <v>1061</v>
      </c>
      <c r="BU2510" s="269" t="s">
        <v>1817</v>
      </c>
      <c r="BV2510" s="269" t="s">
        <v>1818</v>
      </c>
    </row>
    <row r="2511" spans="59:74" x14ac:dyDescent="0.25">
      <c r="BG2511" s="84">
        <v>2399</v>
      </c>
      <c r="BH2511" s="269" t="s">
        <v>15</v>
      </c>
      <c r="BI2511" s="268" t="s">
        <v>15</v>
      </c>
      <c r="BJ2511" s="257" t="s">
        <v>4</v>
      </c>
      <c r="BK2511" s="269" t="s">
        <v>216</v>
      </c>
      <c r="BL2511" s="269" t="s">
        <v>102</v>
      </c>
      <c r="BM2511" s="270" t="s">
        <v>9391</v>
      </c>
      <c r="BN2511" s="269" t="s">
        <v>9392</v>
      </c>
      <c r="BO2511" s="269" t="s">
        <v>9393</v>
      </c>
      <c r="BP2511" s="269" t="s">
        <v>1061</v>
      </c>
      <c r="BQ2511" s="269" t="s">
        <v>738</v>
      </c>
      <c r="BR2511" s="269" t="s">
        <v>1062</v>
      </c>
      <c r="BS2511" s="269" t="s">
        <v>1063</v>
      </c>
      <c r="BT2511" s="269" t="s">
        <v>1061</v>
      </c>
      <c r="BU2511" s="269" t="s">
        <v>1817</v>
      </c>
      <c r="BV2511" s="269" t="s">
        <v>1818</v>
      </c>
    </row>
    <row r="2512" spans="59:74" x14ac:dyDescent="0.25">
      <c r="BG2512" s="84">
        <v>2400</v>
      </c>
      <c r="BH2512" s="269" t="s">
        <v>15</v>
      </c>
      <c r="BI2512" s="268" t="s">
        <v>15</v>
      </c>
      <c r="BJ2512" s="257" t="s">
        <v>4</v>
      </c>
      <c r="BK2512" s="269" t="s">
        <v>216</v>
      </c>
      <c r="BL2512" s="269" t="s">
        <v>102</v>
      </c>
      <c r="BM2512" s="270" t="s">
        <v>9394</v>
      </c>
      <c r="BN2512" s="269" t="s">
        <v>9395</v>
      </c>
      <c r="BO2512" s="269" t="s">
        <v>9396</v>
      </c>
      <c r="BP2512" s="269" t="s">
        <v>1061</v>
      </c>
      <c r="BQ2512" s="269" t="s">
        <v>738</v>
      </c>
      <c r="BR2512" s="269" t="s">
        <v>1062</v>
      </c>
      <c r="BS2512" s="269" t="s">
        <v>1063</v>
      </c>
      <c r="BT2512" s="269" t="s">
        <v>1061</v>
      </c>
      <c r="BU2512" s="269" t="s">
        <v>1817</v>
      </c>
      <c r="BV2512" s="269" t="s">
        <v>1818</v>
      </c>
    </row>
    <row r="2513" spans="59:74" x14ac:dyDescent="0.25">
      <c r="BG2513" s="84">
        <v>2401</v>
      </c>
      <c r="BH2513" s="269" t="s">
        <v>14</v>
      </c>
      <c r="BI2513" s="268" t="s">
        <v>9397</v>
      </c>
      <c r="BJ2513" s="257" t="s">
        <v>1</v>
      </c>
      <c r="BK2513" s="269" t="s">
        <v>20</v>
      </c>
      <c r="BL2513" s="269" t="s">
        <v>102</v>
      </c>
      <c r="BM2513" s="270" t="s">
        <v>9398</v>
      </c>
      <c r="BN2513" s="269" t="s">
        <v>9399</v>
      </c>
      <c r="BO2513" s="269" t="s">
        <v>9400</v>
      </c>
      <c r="BP2513" s="269" t="s">
        <v>1064</v>
      </c>
      <c r="BQ2513" s="269" t="s">
        <v>228</v>
      </c>
      <c r="BR2513" s="269" t="s">
        <v>1065</v>
      </c>
      <c r="BS2513" s="269" t="s">
        <v>1066</v>
      </c>
      <c r="BT2513" s="269" t="s">
        <v>1064</v>
      </c>
      <c r="BU2513" s="269" t="s">
        <v>1819</v>
      </c>
      <c r="BV2513" s="269" t="s">
        <v>1820</v>
      </c>
    </row>
    <row r="2514" spans="59:74" x14ac:dyDescent="0.25">
      <c r="BG2514" s="84">
        <v>2402</v>
      </c>
      <c r="BH2514" s="269" t="s">
        <v>14</v>
      </c>
      <c r="BI2514" s="268" t="s">
        <v>9397</v>
      </c>
      <c r="BJ2514" s="257" t="s">
        <v>1</v>
      </c>
      <c r="BK2514" s="269" t="s">
        <v>20</v>
      </c>
      <c r="BL2514" s="269" t="s">
        <v>102</v>
      </c>
      <c r="BM2514" s="270" t="s">
        <v>9401</v>
      </c>
      <c r="BN2514" s="269" t="s">
        <v>9402</v>
      </c>
      <c r="BO2514" s="269" t="s">
        <v>9403</v>
      </c>
      <c r="BP2514" s="269" t="s">
        <v>1064</v>
      </c>
      <c r="BQ2514" s="269" t="s">
        <v>228</v>
      </c>
      <c r="BR2514" s="269" t="s">
        <v>1065</v>
      </c>
      <c r="BS2514" s="269" t="s">
        <v>1066</v>
      </c>
      <c r="BT2514" s="269" t="s">
        <v>1064</v>
      </c>
      <c r="BU2514" s="269" t="s">
        <v>1819</v>
      </c>
      <c r="BV2514" s="269" t="s">
        <v>1820</v>
      </c>
    </row>
    <row r="2515" spans="59:74" x14ac:dyDescent="0.25">
      <c r="BG2515" s="84">
        <v>2403</v>
      </c>
      <c r="BH2515" s="269" t="s">
        <v>14</v>
      </c>
      <c r="BI2515" s="268" t="s">
        <v>9397</v>
      </c>
      <c r="BJ2515" s="257" t="s">
        <v>1</v>
      </c>
      <c r="BK2515" s="269" t="s">
        <v>20</v>
      </c>
      <c r="BL2515" s="269" t="s">
        <v>102</v>
      </c>
      <c r="BM2515" s="270" t="s">
        <v>9404</v>
      </c>
      <c r="BN2515" s="269" t="s">
        <v>9405</v>
      </c>
      <c r="BO2515" s="269" t="s">
        <v>9406</v>
      </c>
      <c r="BP2515" s="269" t="s">
        <v>1064</v>
      </c>
      <c r="BQ2515" s="269" t="s">
        <v>228</v>
      </c>
      <c r="BR2515" s="269" t="s">
        <v>1065</v>
      </c>
      <c r="BS2515" s="269" t="s">
        <v>1066</v>
      </c>
      <c r="BT2515" s="269" t="s">
        <v>1064</v>
      </c>
      <c r="BU2515" s="269" t="s">
        <v>1819</v>
      </c>
      <c r="BV2515" s="269" t="s">
        <v>1820</v>
      </c>
    </row>
    <row r="2516" spans="59:74" x14ac:dyDescent="0.25">
      <c r="BG2516" s="84">
        <v>2404</v>
      </c>
      <c r="BH2516" s="269" t="s">
        <v>14</v>
      </c>
      <c r="BI2516" s="268" t="s">
        <v>9397</v>
      </c>
      <c r="BJ2516" s="257" t="s">
        <v>1</v>
      </c>
      <c r="BK2516" s="269" t="s">
        <v>20</v>
      </c>
      <c r="BL2516" s="269" t="s">
        <v>102</v>
      </c>
      <c r="BM2516" s="270" t="s">
        <v>9407</v>
      </c>
      <c r="BN2516" s="269" t="s">
        <v>9408</v>
      </c>
      <c r="BO2516" s="269" t="s">
        <v>9409</v>
      </c>
      <c r="BP2516" s="269" t="s">
        <v>1064</v>
      </c>
      <c r="BQ2516" s="269" t="s">
        <v>228</v>
      </c>
      <c r="BR2516" s="269" t="s">
        <v>1065</v>
      </c>
      <c r="BS2516" s="269" t="s">
        <v>1066</v>
      </c>
      <c r="BT2516" s="269" t="s">
        <v>1064</v>
      </c>
      <c r="BU2516" s="269" t="s">
        <v>1819</v>
      </c>
      <c r="BV2516" s="269" t="s">
        <v>1820</v>
      </c>
    </row>
    <row r="2517" spans="59:74" x14ac:dyDescent="0.25">
      <c r="BG2517" s="84">
        <v>2405</v>
      </c>
      <c r="BH2517" s="269" t="s">
        <v>14</v>
      </c>
      <c r="BI2517" s="268" t="s">
        <v>9397</v>
      </c>
      <c r="BJ2517" s="257" t="s">
        <v>1</v>
      </c>
      <c r="BK2517" s="269" t="s">
        <v>20</v>
      </c>
      <c r="BL2517" s="269" t="s">
        <v>102</v>
      </c>
      <c r="BM2517" s="270" t="s">
        <v>9410</v>
      </c>
      <c r="BN2517" s="269" t="s">
        <v>9411</v>
      </c>
      <c r="BO2517" s="269" t="s">
        <v>9412</v>
      </c>
      <c r="BP2517" s="269" t="s">
        <v>1064</v>
      </c>
      <c r="BQ2517" s="269" t="s">
        <v>228</v>
      </c>
      <c r="BR2517" s="269" t="s">
        <v>1065</v>
      </c>
      <c r="BS2517" s="269" t="s">
        <v>1066</v>
      </c>
      <c r="BT2517" s="269" t="s">
        <v>1064</v>
      </c>
      <c r="BU2517" s="269" t="s">
        <v>1819</v>
      </c>
      <c r="BV2517" s="269" t="s">
        <v>1820</v>
      </c>
    </row>
    <row r="2518" spans="59:74" x14ac:dyDescent="0.25">
      <c r="BG2518" s="84">
        <v>2406</v>
      </c>
      <c r="BH2518" s="269" t="s">
        <v>14</v>
      </c>
      <c r="BI2518" s="268" t="s">
        <v>9397</v>
      </c>
      <c r="BJ2518" s="257" t="s">
        <v>1</v>
      </c>
      <c r="BK2518" s="269" t="s">
        <v>20</v>
      </c>
      <c r="BL2518" s="269" t="s">
        <v>102</v>
      </c>
      <c r="BM2518" s="270" t="s">
        <v>9413</v>
      </c>
      <c r="BN2518" s="269" t="s">
        <v>9414</v>
      </c>
      <c r="BO2518" s="269" t="s">
        <v>9415</v>
      </c>
      <c r="BP2518" s="269" t="s">
        <v>1064</v>
      </c>
      <c r="BQ2518" s="269" t="s">
        <v>228</v>
      </c>
      <c r="BR2518" s="269" t="s">
        <v>1065</v>
      </c>
      <c r="BS2518" s="269" t="s">
        <v>1066</v>
      </c>
      <c r="BT2518" s="269" t="s">
        <v>1064</v>
      </c>
      <c r="BU2518" s="269" t="s">
        <v>1819</v>
      </c>
      <c r="BV2518" s="269" t="s">
        <v>1820</v>
      </c>
    </row>
    <row r="2519" spans="59:74" x14ac:dyDescent="0.25">
      <c r="BG2519" s="84">
        <v>2407</v>
      </c>
      <c r="BH2519" s="269" t="s">
        <v>14</v>
      </c>
      <c r="BI2519" s="268" t="s">
        <v>9397</v>
      </c>
      <c r="BJ2519" s="257" t="s">
        <v>1</v>
      </c>
      <c r="BK2519" s="269" t="s">
        <v>20</v>
      </c>
      <c r="BL2519" s="269" t="s">
        <v>102</v>
      </c>
      <c r="BM2519" s="270" t="s">
        <v>9416</v>
      </c>
      <c r="BN2519" s="269" t="s">
        <v>9417</v>
      </c>
      <c r="BO2519" s="269" t="s">
        <v>9418</v>
      </c>
      <c r="BP2519" s="269" t="s">
        <v>1064</v>
      </c>
      <c r="BQ2519" s="269" t="s">
        <v>228</v>
      </c>
      <c r="BR2519" s="269" t="s">
        <v>1065</v>
      </c>
      <c r="BS2519" s="269" t="s">
        <v>1066</v>
      </c>
      <c r="BT2519" s="269" t="s">
        <v>1064</v>
      </c>
      <c r="BU2519" s="269" t="s">
        <v>1819</v>
      </c>
      <c r="BV2519" s="269" t="s">
        <v>1820</v>
      </c>
    </row>
    <row r="2520" spans="59:74" x14ac:dyDescent="0.25">
      <c r="BG2520" s="84">
        <v>2408</v>
      </c>
      <c r="BH2520" s="269" t="s">
        <v>14</v>
      </c>
      <c r="BI2520" s="268" t="s">
        <v>9397</v>
      </c>
      <c r="BJ2520" s="257" t="s">
        <v>1</v>
      </c>
      <c r="BK2520" s="269" t="s">
        <v>20</v>
      </c>
      <c r="BL2520" s="269" t="s">
        <v>102</v>
      </c>
      <c r="BM2520" s="270" t="s">
        <v>9419</v>
      </c>
      <c r="BN2520" s="269" t="s">
        <v>9420</v>
      </c>
      <c r="BO2520" s="269" t="s">
        <v>9421</v>
      </c>
      <c r="BP2520" s="269" t="s">
        <v>1064</v>
      </c>
      <c r="BQ2520" s="269" t="s">
        <v>228</v>
      </c>
      <c r="BR2520" s="269" t="s">
        <v>1065</v>
      </c>
      <c r="BS2520" s="269" t="s">
        <v>1066</v>
      </c>
      <c r="BT2520" s="269" t="s">
        <v>1064</v>
      </c>
      <c r="BU2520" s="269" t="s">
        <v>1819</v>
      </c>
      <c r="BV2520" s="269" t="s">
        <v>1820</v>
      </c>
    </row>
    <row r="2521" spans="59:74" x14ac:dyDescent="0.25">
      <c r="BG2521" s="84">
        <v>2409</v>
      </c>
      <c r="BH2521" s="269" t="s">
        <v>14</v>
      </c>
      <c r="BI2521" s="268" t="s">
        <v>9397</v>
      </c>
      <c r="BJ2521" s="257" t="s">
        <v>1</v>
      </c>
      <c r="BK2521" s="269" t="s">
        <v>20</v>
      </c>
      <c r="BL2521" s="269" t="s">
        <v>102</v>
      </c>
      <c r="BM2521" s="270" t="s">
        <v>9422</v>
      </c>
      <c r="BN2521" s="269" t="s">
        <v>9423</v>
      </c>
      <c r="BO2521" s="269" t="s">
        <v>9424</v>
      </c>
      <c r="BP2521" s="269" t="s">
        <v>1064</v>
      </c>
      <c r="BQ2521" s="269" t="s">
        <v>228</v>
      </c>
      <c r="BR2521" s="269" t="s">
        <v>1065</v>
      </c>
      <c r="BS2521" s="269" t="s">
        <v>1066</v>
      </c>
      <c r="BT2521" s="269" t="s">
        <v>1064</v>
      </c>
      <c r="BU2521" s="269" t="s">
        <v>1819</v>
      </c>
      <c r="BV2521" s="269" t="s">
        <v>1820</v>
      </c>
    </row>
    <row r="2522" spans="59:74" x14ac:dyDescent="0.25">
      <c r="BG2522" s="84">
        <v>2410</v>
      </c>
      <c r="BH2522" s="269" t="s">
        <v>14</v>
      </c>
      <c r="BI2522" s="268" t="s">
        <v>9397</v>
      </c>
      <c r="BJ2522" s="257" t="s">
        <v>1</v>
      </c>
      <c r="BK2522" s="269" t="s">
        <v>20</v>
      </c>
      <c r="BL2522" s="269" t="s">
        <v>102</v>
      </c>
      <c r="BM2522" s="270" t="s">
        <v>9425</v>
      </c>
      <c r="BN2522" s="269" t="s">
        <v>9426</v>
      </c>
      <c r="BO2522" s="269" t="s">
        <v>9427</v>
      </c>
      <c r="BP2522" s="269" t="s">
        <v>1064</v>
      </c>
      <c r="BQ2522" s="269" t="s">
        <v>228</v>
      </c>
      <c r="BR2522" s="269" t="s">
        <v>1065</v>
      </c>
      <c r="BS2522" s="269" t="s">
        <v>1066</v>
      </c>
      <c r="BT2522" s="269" t="s">
        <v>1064</v>
      </c>
      <c r="BU2522" s="269" t="s">
        <v>1819</v>
      </c>
      <c r="BV2522" s="269" t="s">
        <v>1820</v>
      </c>
    </row>
    <row r="2523" spans="59:74" x14ac:dyDescent="0.25">
      <c r="BG2523" s="84">
        <v>2411</v>
      </c>
      <c r="BH2523" s="269" t="s">
        <v>14</v>
      </c>
      <c r="BI2523" s="268" t="s">
        <v>9397</v>
      </c>
      <c r="BJ2523" s="257" t="s">
        <v>4</v>
      </c>
      <c r="BK2523" s="269" t="s">
        <v>20</v>
      </c>
      <c r="BL2523" s="269" t="s">
        <v>102</v>
      </c>
      <c r="BM2523" s="270" t="s">
        <v>9428</v>
      </c>
      <c r="BN2523" s="269" t="s">
        <v>9429</v>
      </c>
      <c r="BO2523" s="269" t="s">
        <v>9430</v>
      </c>
      <c r="BP2523" s="269" t="s">
        <v>1064</v>
      </c>
      <c r="BQ2523" s="269" t="s">
        <v>228</v>
      </c>
      <c r="BR2523" s="269" t="s">
        <v>1065</v>
      </c>
      <c r="BS2523" s="269" t="s">
        <v>1066</v>
      </c>
      <c r="BT2523" s="269" t="s">
        <v>1064</v>
      </c>
      <c r="BU2523" s="269" t="s">
        <v>1819</v>
      </c>
      <c r="BV2523" s="269" t="s">
        <v>1820</v>
      </c>
    </row>
    <row r="2524" spans="59:74" x14ac:dyDescent="0.25">
      <c r="BG2524" s="84">
        <v>2412</v>
      </c>
      <c r="BH2524" s="269" t="s">
        <v>14</v>
      </c>
      <c r="BI2524" s="268" t="s">
        <v>9397</v>
      </c>
      <c r="BJ2524" s="257" t="s">
        <v>4</v>
      </c>
      <c r="BK2524" s="269" t="s">
        <v>20</v>
      </c>
      <c r="BL2524" s="269" t="s">
        <v>102</v>
      </c>
      <c r="BM2524" s="270" t="s">
        <v>9431</v>
      </c>
      <c r="BN2524" s="269" t="s">
        <v>9432</v>
      </c>
      <c r="BO2524" s="269" t="s">
        <v>9433</v>
      </c>
      <c r="BP2524" s="269" t="s">
        <v>1064</v>
      </c>
      <c r="BQ2524" s="269" t="s">
        <v>228</v>
      </c>
      <c r="BR2524" s="269" t="s">
        <v>1065</v>
      </c>
      <c r="BS2524" s="269" t="s">
        <v>1066</v>
      </c>
      <c r="BT2524" s="269" t="s">
        <v>1064</v>
      </c>
      <c r="BU2524" s="269" t="s">
        <v>1819</v>
      </c>
      <c r="BV2524" s="269" t="s">
        <v>1820</v>
      </c>
    </row>
    <row r="2525" spans="59:74" x14ac:dyDescent="0.25">
      <c r="BG2525" s="84">
        <v>2413</v>
      </c>
      <c r="BH2525" s="269" t="s">
        <v>14</v>
      </c>
      <c r="BI2525" s="268" t="s">
        <v>9397</v>
      </c>
      <c r="BJ2525" s="257" t="s">
        <v>4</v>
      </c>
      <c r="BK2525" s="269" t="s">
        <v>20</v>
      </c>
      <c r="BL2525" s="269" t="s">
        <v>102</v>
      </c>
      <c r="BM2525" s="270" t="s">
        <v>9434</v>
      </c>
      <c r="BN2525" s="269" t="s">
        <v>9435</v>
      </c>
      <c r="BO2525" s="269" t="s">
        <v>9436</v>
      </c>
      <c r="BP2525" s="269" t="s">
        <v>1064</v>
      </c>
      <c r="BQ2525" s="269" t="s">
        <v>228</v>
      </c>
      <c r="BR2525" s="269" t="s">
        <v>1065</v>
      </c>
      <c r="BS2525" s="269" t="s">
        <v>1066</v>
      </c>
      <c r="BT2525" s="269" t="s">
        <v>1064</v>
      </c>
      <c r="BU2525" s="269" t="s">
        <v>1819</v>
      </c>
      <c r="BV2525" s="269" t="s">
        <v>1820</v>
      </c>
    </row>
    <row r="2526" spans="59:74" x14ac:dyDescent="0.25">
      <c r="BG2526" s="84">
        <v>2414</v>
      </c>
      <c r="BH2526" s="269" t="s">
        <v>14</v>
      </c>
      <c r="BI2526" s="268" t="s">
        <v>9397</v>
      </c>
      <c r="BJ2526" s="257" t="s">
        <v>4</v>
      </c>
      <c r="BK2526" s="269" t="s">
        <v>20</v>
      </c>
      <c r="BL2526" s="269" t="s">
        <v>102</v>
      </c>
      <c r="BM2526" s="270" t="s">
        <v>9437</v>
      </c>
      <c r="BN2526" s="269" t="s">
        <v>9438</v>
      </c>
      <c r="BO2526" s="269" t="s">
        <v>9439</v>
      </c>
      <c r="BP2526" s="269" t="s">
        <v>1064</v>
      </c>
      <c r="BQ2526" s="269" t="s">
        <v>228</v>
      </c>
      <c r="BR2526" s="269" t="s">
        <v>1065</v>
      </c>
      <c r="BS2526" s="269" t="s">
        <v>1066</v>
      </c>
      <c r="BT2526" s="269" t="s">
        <v>1064</v>
      </c>
      <c r="BU2526" s="269" t="s">
        <v>1819</v>
      </c>
      <c r="BV2526" s="269" t="s">
        <v>1820</v>
      </c>
    </row>
    <row r="2527" spans="59:74" x14ac:dyDescent="0.25">
      <c r="BG2527" s="84">
        <v>2415</v>
      </c>
      <c r="BH2527" s="269" t="s">
        <v>14</v>
      </c>
      <c r="BI2527" s="268" t="s">
        <v>9397</v>
      </c>
      <c r="BJ2527" s="257" t="s">
        <v>4</v>
      </c>
      <c r="BK2527" s="269" t="s">
        <v>20</v>
      </c>
      <c r="BL2527" s="269" t="s">
        <v>102</v>
      </c>
      <c r="BM2527" s="270" t="s">
        <v>9440</v>
      </c>
      <c r="BN2527" s="269" t="s">
        <v>9441</v>
      </c>
      <c r="BO2527" s="269" t="s">
        <v>9442</v>
      </c>
      <c r="BP2527" s="269" t="s">
        <v>1064</v>
      </c>
      <c r="BQ2527" s="269" t="s">
        <v>228</v>
      </c>
      <c r="BR2527" s="269" t="s">
        <v>1065</v>
      </c>
      <c r="BS2527" s="269" t="s">
        <v>1066</v>
      </c>
      <c r="BT2527" s="269" t="s">
        <v>1064</v>
      </c>
      <c r="BU2527" s="269" t="s">
        <v>1819</v>
      </c>
      <c r="BV2527" s="269" t="s">
        <v>1820</v>
      </c>
    </row>
    <row r="2528" spans="59:74" x14ac:dyDescent="0.25">
      <c r="BG2528" s="84">
        <v>2416</v>
      </c>
      <c r="BH2528" s="269" t="s">
        <v>14</v>
      </c>
      <c r="BI2528" s="268" t="s">
        <v>9397</v>
      </c>
      <c r="BJ2528" s="257" t="s">
        <v>4</v>
      </c>
      <c r="BK2528" s="269" t="s">
        <v>20</v>
      </c>
      <c r="BL2528" s="269" t="s">
        <v>102</v>
      </c>
      <c r="BM2528" s="270" t="s">
        <v>9443</v>
      </c>
      <c r="BN2528" s="269" t="s">
        <v>9444</v>
      </c>
      <c r="BO2528" s="269" t="s">
        <v>9445</v>
      </c>
      <c r="BP2528" s="269" t="s">
        <v>1064</v>
      </c>
      <c r="BQ2528" s="269" t="s">
        <v>228</v>
      </c>
      <c r="BR2528" s="269" t="s">
        <v>1065</v>
      </c>
      <c r="BS2528" s="269" t="s">
        <v>1066</v>
      </c>
      <c r="BT2528" s="269" t="s">
        <v>1064</v>
      </c>
      <c r="BU2528" s="269" t="s">
        <v>1819</v>
      </c>
      <c r="BV2528" s="269" t="s">
        <v>1820</v>
      </c>
    </row>
    <row r="2529" spans="59:74" x14ac:dyDescent="0.25">
      <c r="BG2529" s="84">
        <v>2417</v>
      </c>
      <c r="BH2529" s="269" t="s">
        <v>14</v>
      </c>
      <c r="BI2529" s="268" t="s">
        <v>9397</v>
      </c>
      <c r="BJ2529" s="257" t="s">
        <v>4</v>
      </c>
      <c r="BK2529" s="269" t="s">
        <v>20</v>
      </c>
      <c r="BL2529" s="269" t="s">
        <v>102</v>
      </c>
      <c r="BM2529" s="270" t="s">
        <v>9446</v>
      </c>
      <c r="BN2529" s="269" t="s">
        <v>9447</v>
      </c>
      <c r="BO2529" s="269" t="s">
        <v>9448</v>
      </c>
      <c r="BP2529" s="269" t="s">
        <v>1064</v>
      </c>
      <c r="BQ2529" s="269" t="s">
        <v>228</v>
      </c>
      <c r="BR2529" s="269" t="s">
        <v>1065</v>
      </c>
      <c r="BS2529" s="269" t="s">
        <v>1066</v>
      </c>
      <c r="BT2529" s="269" t="s">
        <v>1064</v>
      </c>
      <c r="BU2529" s="269" t="s">
        <v>1819</v>
      </c>
      <c r="BV2529" s="269" t="s">
        <v>1820</v>
      </c>
    </row>
    <row r="2530" spans="59:74" x14ac:dyDescent="0.25">
      <c r="BG2530" s="84">
        <v>2418</v>
      </c>
      <c r="BH2530" s="269" t="s">
        <v>14</v>
      </c>
      <c r="BI2530" s="268" t="s">
        <v>9397</v>
      </c>
      <c r="BJ2530" s="257" t="s">
        <v>4</v>
      </c>
      <c r="BK2530" s="269" t="s">
        <v>20</v>
      </c>
      <c r="BL2530" s="269" t="s">
        <v>102</v>
      </c>
      <c r="BM2530" s="270" t="s">
        <v>9449</v>
      </c>
      <c r="BN2530" s="269" t="s">
        <v>9450</v>
      </c>
      <c r="BO2530" s="269" t="s">
        <v>9451</v>
      </c>
      <c r="BP2530" s="269" t="s">
        <v>1064</v>
      </c>
      <c r="BQ2530" s="269" t="s">
        <v>228</v>
      </c>
      <c r="BR2530" s="269" t="s">
        <v>1065</v>
      </c>
      <c r="BS2530" s="269" t="s">
        <v>1066</v>
      </c>
      <c r="BT2530" s="269" t="s">
        <v>1064</v>
      </c>
      <c r="BU2530" s="269" t="s">
        <v>1819</v>
      </c>
      <c r="BV2530" s="269" t="s">
        <v>1820</v>
      </c>
    </row>
    <row r="2531" spans="59:74" x14ac:dyDescent="0.25">
      <c r="BG2531" s="84">
        <v>2419</v>
      </c>
      <c r="BH2531" s="269" t="s">
        <v>14</v>
      </c>
      <c r="BI2531" s="268" t="s">
        <v>9397</v>
      </c>
      <c r="BJ2531" s="257" t="s">
        <v>4</v>
      </c>
      <c r="BK2531" s="269" t="s">
        <v>20</v>
      </c>
      <c r="BL2531" s="269" t="s">
        <v>102</v>
      </c>
      <c r="BM2531" s="270" t="s">
        <v>9452</v>
      </c>
      <c r="BN2531" s="269" t="s">
        <v>9453</v>
      </c>
      <c r="BO2531" s="269" t="s">
        <v>9454</v>
      </c>
      <c r="BP2531" s="269" t="s">
        <v>1064</v>
      </c>
      <c r="BQ2531" s="269" t="s">
        <v>228</v>
      </c>
      <c r="BR2531" s="269" t="s">
        <v>1065</v>
      </c>
      <c r="BS2531" s="269" t="s">
        <v>1066</v>
      </c>
      <c r="BT2531" s="269" t="s">
        <v>1064</v>
      </c>
      <c r="BU2531" s="269" t="s">
        <v>1819</v>
      </c>
      <c r="BV2531" s="269" t="s">
        <v>1820</v>
      </c>
    </row>
    <row r="2532" spans="59:74" x14ac:dyDescent="0.25">
      <c r="BG2532" s="84">
        <v>2420</v>
      </c>
      <c r="BH2532" s="269" t="s">
        <v>14</v>
      </c>
      <c r="BI2532" s="268" t="s">
        <v>9397</v>
      </c>
      <c r="BJ2532" s="257" t="s">
        <v>4</v>
      </c>
      <c r="BK2532" s="269" t="s">
        <v>20</v>
      </c>
      <c r="BL2532" s="269" t="s">
        <v>102</v>
      </c>
      <c r="BM2532" s="270" t="s">
        <v>9455</v>
      </c>
      <c r="BN2532" s="269" t="s">
        <v>9456</v>
      </c>
      <c r="BO2532" s="269" t="s">
        <v>9457</v>
      </c>
      <c r="BP2532" s="269" t="s">
        <v>1064</v>
      </c>
      <c r="BQ2532" s="269" t="s">
        <v>228</v>
      </c>
      <c r="BR2532" s="269" t="s">
        <v>1065</v>
      </c>
      <c r="BS2532" s="269" t="s">
        <v>1066</v>
      </c>
      <c r="BT2532" s="269" t="s">
        <v>1064</v>
      </c>
      <c r="BU2532" s="269" t="s">
        <v>1819</v>
      </c>
      <c r="BV2532" s="269" t="s">
        <v>1820</v>
      </c>
    </row>
    <row r="2533" spans="59:74" x14ac:dyDescent="0.25">
      <c r="BG2533" s="84">
        <v>2421</v>
      </c>
      <c r="BH2533" s="269" t="s">
        <v>14</v>
      </c>
      <c r="BI2533" s="268" t="s">
        <v>9397</v>
      </c>
      <c r="BJ2533" s="257" t="s">
        <v>1</v>
      </c>
      <c r="BK2533" s="269" t="s">
        <v>114</v>
      </c>
      <c r="BL2533" s="269" t="s">
        <v>102</v>
      </c>
      <c r="BM2533" s="270" t="s">
        <v>9458</v>
      </c>
      <c r="BN2533" s="269" t="s">
        <v>9459</v>
      </c>
      <c r="BO2533" s="269" t="s">
        <v>9460</v>
      </c>
      <c r="BP2533" s="269" t="s">
        <v>1067</v>
      </c>
      <c r="BQ2533" s="269" t="s">
        <v>299</v>
      </c>
      <c r="BR2533" s="269" t="s">
        <v>1068</v>
      </c>
      <c r="BS2533" s="269" t="s">
        <v>1069</v>
      </c>
      <c r="BT2533" s="269" t="s">
        <v>1067</v>
      </c>
      <c r="BU2533" s="269" t="s">
        <v>1821</v>
      </c>
      <c r="BV2533" s="269" t="s">
        <v>1822</v>
      </c>
    </row>
    <row r="2534" spans="59:74" x14ac:dyDescent="0.25">
      <c r="BG2534" s="84">
        <v>2422</v>
      </c>
      <c r="BH2534" s="269" t="s">
        <v>14</v>
      </c>
      <c r="BI2534" s="268" t="s">
        <v>9397</v>
      </c>
      <c r="BJ2534" s="257" t="s">
        <v>1</v>
      </c>
      <c r="BK2534" s="269" t="s">
        <v>114</v>
      </c>
      <c r="BL2534" s="269" t="s">
        <v>102</v>
      </c>
      <c r="BM2534" s="270" t="s">
        <v>9461</v>
      </c>
      <c r="BN2534" s="269" t="s">
        <v>9462</v>
      </c>
      <c r="BO2534" s="269" t="s">
        <v>9463</v>
      </c>
      <c r="BP2534" s="269" t="s">
        <v>1067</v>
      </c>
      <c r="BQ2534" s="269" t="s">
        <v>299</v>
      </c>
      <c r="BR2534" s="269" t="s">
        <v>1068</v>
      </c>
      <c r="BS2534" s="269" t="s">
        <v>1069</v>
      </c>
      <c r="BT2534" s="269" t="s">
        <v>1067</v>
      </c>
      <c r="BU2534" s="269" t="s">
        <v>1821</v>
      </c>
      <c r="BV2534" s="269" t="s">
        <v>1822</v>
      </c>
    </row>
    <row r="2535" spans="59:74" x14ac:dyDescent="0.25">
      <c r="BG2535" s="84">
        <v>2423</v>
      </c>
      <c r="BH2535" s="269" t="s">
        <v>14</v>
      </c>
      <c r="BI2535" s="268" t="s">
        <v>9397</v>
      </c>
      <c r="BJ2535" s="257" t="s">
        <v>1</v>
      </c>
      <c r="BK2535" s="269" t="s">
        <v>114</v>
      </c>
      <c r="BL2535" s="269" t="s">
        <v>102</v>
      </c>
      <c r="BM2535" s="270" t="s">
        <v>9464</v>
      </c>
      <c r="BN2535" s="269" t="s">
        <v>9465</v>
      </c>
      <c r="BO2535" s="269" t="s">
        <v>9466</v>
      </c>
      <c r="BP2535" s="269" t="s">
        <v>1067</v>
      </c>
      <c r="BQ2535" s="269" t="s">
        <v>299</v>
      </c>
      <c r="BR2535" s="269" t="s">
        <v>1068</v>
      </c>
      <c r="BS2535" s="269" t="s">
        <v>1069</v>
      </c>
      <c r="BT2535" s="269" t="s">
        <v>1067</v>
      </c>
      <c r="BU2535" s="269" t="s">
        <v>1821</v>
      </c>
      <c r="BV2535" s="269" t="s">
        <v>1822</v>
      </c>
    </row>
    <row r="2536" spans="59:74" x14ac:dyDescent="0.25">
      <c r="BG2536" s="84">
        <v>2424</v>
      </c>
      <c r="BH2536" s="269" t="s">
        <v>14</v>
      </c>
      <c r="BI2536" s="268" t="s">
        <v>9397</v>
      </c>
      <c r="BJ2536" s="257" t="s">
        <v>1</v>
      </c>
      <c r="BK2536" s="269" t="s">
        <v>114</v>
      </c>
      <c r="BL2536" s="269" t="s">
        <v>102</v>
      </c>
      <c r="BM2536" s="270" t="s">
        <v>9467</v>
      </c>
      <c r="BN2536" s="269" t="s">
        <v>9468</v>
      </c>
      <c r="BO2536" s="269" t="s">
        <v>9469</v>
      </c>
      <c r="BP2536" s="269" t="s">
        <v>1067</v>
      </c>
      <c r="BQ2536" s="269" t="s">
        <v>299</v>
      </c>
      <c r="BR2536" s="269" t="s">
        <v>1068</v>
      </c>
      <c r="BS2536" s="269" t="s">
        <v>1069</v>
      </c>
      <c r="BT2536" s="269" t="s">
        <v>1067</v>
      </c>
      <c r="BU2536" s="269" t="s">
        <v>1821</v>
      </c>
      <c r="BV2536" s="269" t="s">
        <v>1822</v>
      </c>
    </row>
    <row r="2537" spans="59:74" x14ac:dyDescent="0.25">
      <c r="BG2537" s="84">
        <v>2425</v>
      </c>
      <c r="BH2537" s="269" t="s">
        <v>14</v>
      </c>
      <c r="BI2537" s="268" t="s">
        <v>9397</v>
      </c>
      <c r="BJ2537" s="257" t="s">
        <v>1</v>
      </c>
      <c r="BK2537" s="269" t="s">
        <v>114</v>
      </c>
      <c r="BL2537" s="269" t="s">
        <v>102</v>
      </c>
      <c r="BM2537" s="270" t="s">
        <v>9470</v>
      </c>
      <c r="BN2537" s="269" t="s">
        <v>9471</v>
      </c>
      <c r="BO2537" s="269" t="s">
        <v>9472</v>
      </c>
      <c r="BP2537" s="269" t="s">
        <v>1067</v>
      </c>
      <c r="BQ2537" s="269" t="s">
        <v>299</v>
      </c>
      <c r="BR2537" s="269" t="s">
        <v>1068</v>
      </c>
      <c r="BS2537" s="269" t="s">
        <v>1069</v>
      </c>
      <c r="BT2537" s="269" t="s">
        <v>1067</v>
      </c>
      <c r="BU2537" s="269" t="s">
        <v>1821</v>
      </c>
      <c r="BV2537" s="269" t="s">
        <v>1822</v>
      </c>
    </row>
    <row r="2538" spans="59:74" x14ac:dyDescent="0.25">
      <c r="BG2538" s="84">
        <v>2426</v>
      </c>
      <c r="BH2538" s="269" t="s">
        <v>14</v>
      </c>
      <c r="BI2538" s="268" t="s">
        <v>9397</v>
      </c>
      <c r="BJ2538" s="257" t="s">
        <v>1</v>
      </c>
      <c r="BK2538" s="269" t="s">
        <v>114</v>
      </c>
      <c r="BL2538" s="269" t="s">
        <v>102</v>
      </c>
      <c r="BM2538" s="270" t="s">
        <v>9473</v>
      </c>
      <c r="BN2538" s="269" t="s">
        <v>9474</v>
      </c>
      <c r="BO2538" s="269" t="s">
        <v>9475</v>
      </c>
      <c r="BP2538" s="269" t="s">
        <v>1067</v>
      </c>
      <c r="BQ2538" s="269" t="s">
        <v>299</v>
      </c>
      <c r="BR2538" s="269" t="s">
        <v>1068</v>
      </c>
      <c r="BS2538" s="269" t="s">
        <v>1069</v>
      </c>
      <c r="BT2538" s="269" t="s">
        <v>1067</v>
      </c>
      <c r="BU2538" s="269" t="s">
        <v>1821</v>
      </c>
      <c r="BV2538" s="269" t="s">
        <v>1822</v>
      </c>
    </row>
    <row r="2539" spans="59:74" x14ac:dyDescent="0.25">
      <c r="BG2539" s="84">
        <v>2427</v>
      </c>
      <c r="BH2539" s="269" t="s">
        <v>14</v>
      </c>
      <c r="BI2539" s="268" t="s">
        <v>9397</v>
      </c>
      <c r="BJ2539" s="257" t="s">
        <v>1</v>
      </c>
      <c r="BK2539" s="269" t="s">
        <v>114</v>
      </c>
      <c r="BL2539" s="269" t="s">
        <v>102</v>
      </c>
      <c r="BM2539" s="270" t="s">
        <v>9476</v>
      </c>
      <c r="BN2539" s="269" t="s">
        <v>9477</v>
      </c>
      <c r="BO2539" s="269" t="s">
        <v>9478</v>
      </c>
      <c r="BP2539" s="269" t="s">
        <v>1067</v>
      </c>
      <c r="BQ2539" s="269" t="s">
        <v>299</v>
      </c>
      <c r="BR2539" s="269" t="s">
        <v>1068</v>
      </c>
      <c r="BS2539" s="269" t="s">
        <v>1069</v>
      </c>
      <c r="BT2539" s="269" t="s">
        <v>1067</v>
      </c>
      <c r="BU2539" s="269" t="s">
        <v>1821</v>
      </c>
      <c r="BV2539" s="269" t="s">
        <v>1822</v>
      </c>
    </row>
    <row r="2540" spans="59:74" x14ac:dyDescent="0.25">
      <c r="BG2540" s="84">
        <v>2428</v>
      </c>
      <c r="BH2540" s="269" t="s">
        <v>14</v>
      </c>
      <c r="BI2540" s="268" t="s">
        <v>9397</v>
      </c>
      <c r="BJ2540" s="257" t="s">
        <v>1</v>
      </c>
      <c r="BK2540" s="269" t="s">
        <v>114</v>
      </c>
      <c r="BL2540" s="269" t="s">
        <v>102</v>
      </c>
      <c r="BM2540" s="270" t="s">
        <v>9479</v>
      </c>
      <c r="BN2540" s="269" t="s">
        <v>9480</v>
      </c>
      <c r="BO2540" s="269" t="s">
        <v>9481</v>
      </c>
      <c r="BP2540" s="269" t="s">
        <v>1067</v>
      </c>
      <c r="BQ2540" s="269" t="s">
        <v>299</v>
      </c>
      <c r="BR2540" s="269" t="s">
        <v>1068</v>
      </c>
      <c r="BS2540" s="269" t="s">
        <v>1069</v>
      </c>
      <c r="BT2540" s="269" t="s">
        <v>1067</v>
      </c>
      <c r="BU2540" s="269" t="s">
        <v>1821</v>
      </c>
      <c r="BV2540" s="269" t="s">
        <v>1822</v>
      </c>
    </row>
    <row r="2541" spans="59:74" x14ac:dyDescent="0.25">
      <c r="BG2541" s="84">
        <v>2429</v>
      </c>
      <c r="BH2541" s="269" t="s">
        <v>14</v>
      </c>
      <c r="BI2541" s="268" t="s">
        <v>9397</v>
      </c>
      <c r="BJ2541" s="257" t="s">
        <v>1</v>
      </c>
      <c r="BK2541" s="269" t="s">
        <v>114</v>
      </c>
      <c r="BL2541" s="269" t="s">
        <v>102</v>
      </c>
      <c r="BM2541" s="270" t="s">
        <v>9482</v>
      </c>
      <c r="BN2541" s="269" t="s">
        <v>9483</v>
      </c>
      <c r="BO2541" s="269" t="s">
        <v>9484</v>
      </c>
      <c r="BP2541" s="269" t="s">
        <v>1067</v>
      </c>
      <c r="BQ2541" s="269" t="s">
        <v>299</v>
      </c>
      <c r="BR2541" s="269" t="s">
        <v>1068</v>
      </c>
      <c r="BS2541" s="269" t="s">
        <v>1069</v>
      </c>
      <c r="BT2541" s="269" t="s">
        <v>1067</v>
      </c>
      <c r="BU2541" s="269" t="s">
        <v>1821</v>
      </c>
      <c r="BV2541" s="269" t="s">
        <v>1822</v>
      </c>
    </row>
    <row r="2542" spans="59:74" x14ac:dyDescent="0.25">
      <c r="BG2542" s="84">
        <v>2430</v>
      </c>
      <c r="BH2542" s="269" t="s">
        <v>14</v>
      </c>
      <c r="BI2542" s="268" t="s">
        <v>9397</v>
      </c>
      <c r="BJ2542" s="257" t="s">
        <v>1</v>
      </c>
      <c r="BK2542" s="269" t="s">
        <v>114</v>
      </c>
      <c r="BL2542" s="269" t="s">
        <v>102</v>
      </c>
      <c r="BM2542" s="270" t="s">
        <v>9485</v>
      </c>
      <c r="BN2542" s="269" t="s">
        <v>9486</v>
      </c>
      <c r="BO2542" s="269" t="s">
        <v>9487</v>
      </c>
      <c r="BP2542" s="269" t="s">
        <v>1067</v>
      </c>
      <c r="BQ2542" s="269" t="s">
        <v>299</v>
      </c>
      <c r="BR2542" s="269" t="s">
        <v>1068</v>
      </c>
      <c r="BS2542" s="269" t="s">
        <v>1069</v>
      </c>
      <c r="BT2542" s="269" t="s">
        <v>1067</v>
      </c>
      <c r="BU2542" s="269" t="s">
        <v>1821</v>
      </c>
      <c r="BV2542" s="269" t="s">
        <v>1822</v>
      </c>
    </row>
    <row r="2543" spans="59:74" x14ac:dyDescent="0.25">
      <c r="BG2543" s="84">
        <v>2431</v>
      </c>
      <c r="BH2543" s="269" t="s">
        <v>14</v>
      </c>
      <c r="BI2543" s="268" t="s">
        <v>9397</v>
      </c>
      <c r="BJ2543" s="257" t="s">
        <v>4</v>
      </c>
      <c r="BK2543" s="269" t="s">
        <v>114</v>
      </c>
      <c r="BL2543" s="269" t="s">
        <v>102</v>
      </c>
      <c r="BM2543" s="270" t="s">
        <v>9488</v>
      </c>
      <c r="BN2543" s="269" t="s">
        <v>9489</v>
      </c>
      <c r="BO2543" s="269" t="s">
        <v>9490</v>
      </c>
      <c r="BP2543" s="269" t="s">
        <v>1067</v>
      </c>
      <c r="BQ2543" s="269" t="s">
        <v>299</v>
      </c>
      <c r="BR2543" s="269" t="s">
        <v>1068</v>
      </c>
      <c r="BS2543" s="269" t="s">
        <v>1069</v>
      </c>
      <c r="BT2543" s="269" t="s">
        <v>1067</v>
      </c>
      <c r="BU2543" s="269" t="s">
        <v>1821</v>
      </c>
      <c r="BV2543" s="269" t="s">
        <v>1822</v>
      </c>
    </row>
    <row r="2544" spans="59:74" x14ac:dyDescent="0.25">
      <c r="BG2544" s="84">
        <v>2432</v>
      </c>
      <c r="BH2544" s="269" t="s">
        <v>14</v>
      </c>
      <c r="BI2544" s="268" t="s">
        <v>9397</v>
      </c>
      <c r="BJ2544" s="257" t="s">
        <v>4</v>
      </c>
      <c r="BK2544" s="269" t="s">
        <v>114</v>
      </c>
      <c r="BL2544" s="269" t="s">
        <v>102</v>
      </c>
      <c r="BM2544" s="270" t="s">
        <v>9491</v>
      </c>
      <c r="BN2544" s="269" t="s">
        <v>9492</v>
      </c>
      <c r="BO2544" s="269" t="s">
        <v>9493</v>
      </c>
      <c r="BP2544" s="269" t="s">
        <v>1067</v>
      </c>
      <c r="BQ2544" s="269" t="s">
        <v>299</v>
      </c>
      <c r="BR2544" s="269" t="s">
        <v>1068</v>
      </c>
      <c r="BS2544" s="269" t="s">
        <v>1069</v>
      </c>
      <c r="BT2544" s="269" t="s">
        <v>1067</v>
      </c>
      <c r="BU2544" s="269" t="s">
        <v>1821</v>
      </c>
      <c r="BV2544" s="269" t="s">
        <v>1822</v>
      </c>
    </row>
    <row r="2545" spans="59:74" x14ac:dyDescent="0.25">
      <c r="BG2545" s="84">
        <v>2433</v>
      </c>
      <c r="BH2545" s="269" t="s">
        <v>14</v>
      </c>
      <c r="BI2545" s="268" t="s">
        <v>9397</v>
      </c>
      <c r="BJ2545" s="257" t="s">
        <v>4</v>
      </c>
      <c r="BK2545" s="269" t="s">
        <v>114</v>
      </c>
      <c r="BL2545" s="269" t="s">
        <v>102</v>
      </c>
      <c r="BM2545" s="270" t="s">
        <v>9494</v>
      </c>
      <c r="BN2545" s="269" t="s">
        <v>9495</v>
      </c>
      <c r="BO2545" s="269" t="s">
        <v>9496</v>
      </c>
      <c r="BP2545" s="269" t="s">
        <v>1067</v>
      </c>
      <c r="BQ2545" s="269" t="s">
        <v>299</v>
      </c>
      <c r="BR2545" s="269" t="s">
        <v>1068</v>
      </c>
      <c r="BS2545" s="269" t="s">
        <v>1069</v>
      </c>
      <c r="BT2545" s="269" t="s">
        <v>1067</v>
      </c>
      <c r="BU2545" s="269" t="s">
        <v>1821</v>
      </c>
      <c r="BV2545" s="269" t="s">
        <v>1822</v>
      </c>
    </row>
    <row r="2546" spans="59:74" x14ac:dyDescent="0.25">
      <c r="BG2546" s="84">
        <v>2434</v>
      </c>
      <c r="BH2546" s="269" t="s">
        <v>14</v>
      </c>
      <c r="BI2546" s="268" t="s">
        <v>9397</v>
      </c>
      <c r="BJ2546" s="257" t="s">
        <v>4</v>
      </c>
      <c r="BK2546" s="269" t="s">
        <v>114</v>
      </c>
      <c r="BL2546" s="269" t="s">
        <v>102</v>
      </c>
      <c r="BM2546" s="270" t="s">
        <v>9497</v>
      </c>
      <c r="BN2546" s="269" t="s">
        <v>9498</v>
      </c>
      <c r="BO2546" s="269" t="s">
        <v>9499</v>
      </c>
      <c r="BP2546" s="269" t="s">
        <v>1067</v>
      </c>
      <c r="BQ2546" s="269" t="s">
        <v>299</v>
      </c>
      <c r="BR2546" s="269" t="s">
        <v>1068</v>
      </c>
      <c r="BS2546" s="269" t="s">
        <v>1069</v>
      </c>
      <c r="BT2546" s="269" t="s">
        <v>1067</v>
      </c>
      <c r="BU2546" s="269" t="s">
        <v>1821</v>
      </c>
      <c r="BV2546" s="269" t="s">
        <v>1822</v>
      </c>
    </row>
    <row r="2547" spans="59:74" x14ac:dyDescent="0.25">
      <c r="BG2547" s="84">
        <v>2435</v>
      </c>
      <c r="BH2547" s="269" t="s">
        <v>14</v>
      </c>
      <c r="BI2547" s="268" t="s">
        <v>9397</v>
      </c>
      <c r="BJ2547" s="257" t="s">
        <v>4</v>
      </c>
      <c r="BK2547" s="269" t="s">
        <v>114</v>
      </c>
      <c r="BL2547" s="269" t="s">
        <v>102</v>
      </c>
      <c r="BM2547" s="270" t="s">
        <v>9500</v>
      </c>
      <c r="BN2547" s="269" t="s">
        <v>9501</v>
      </c>
      <c r="BO2547" s="269" t="s">
        <v>9502</v>
      </c>
      <c r="BP2547" s="269" t="s">
        <v>1067</v>
      </c>
      <c r="BQ2547" s="269" t="s">
        <v>299</v>
      </c>
      <c r="BR2547" s="269" t="s">
        <v>1068</v>
      </c>
      <c r="BS2547" s="269" t="s">
        <v>1069</v>
      </c>
      <c r="BT2547" s="269" t="s">
        <v>1067</v>
      </c>
      <c r="BU2547" s="269" t="s">
        <v>1821</v>
      </c>
      <c r="BV2547" s="269" t="s">
        <v>1822</v>
      </c>
    </row>
    <row r="2548" spans="59:74" x14ac:dyDescent="0.25">
      <c r="BG2548" s="84">
        <v>2436</v>
      </c>
      <c r="BH2548" s="269" t="s">
        <v>14</v>
      </c>
      <c r="BI2548" s="268" t="s">
        <v>9397</v>
      </c>
      <c r="BJ2548" s="257" t="s">
        <v>4</v>
      </c>
      <c r="BK2548" s="269" t="s">
        <v>114</v>
      </c>
      <c r="BL2548" s="269" t="s">
        <v>102</v>
      </c>
      <c r="BM2548" s="270" t="s">
        <v>9503</v>
      </c>
      <c r="BN2548" s="269" t="s">
        <v>9504</v>
      </c>
      <c r="BO2548" s="269" t="s">
        <v>9505</v>
      </c>
      <c r="BP2548" s="269" t="s">
        <v>1067</v>
      </c>
      <c r="BQ2548" s="269" t="s">
        <v>299</v>
      </c>
      <c r="BR2548" s="269" t="s">
        <v>1068</v>
      </c>
      <c r="BS2548" s="269" t="s">
        <v>1069</v>
      </c>
      <c r="BT2548" s="269" t="s">
        <v>1067</v>
      </c>
      <c r="BU2548" s="269" t="s">
        <v>1821</v>
      </c>
      <c r="BV2548" s="269" t="s">
        <v>1822</v>
      </c>
    </row>
    <row r="2549" spans="59:74" x14ac:dyDescent="0.25">
      <c r="BG2549" s="84">
        <v>2437</v>
      </c>
      <c r="BH2549" s="269" t="s">
        <v>14</v>
      </c>
      <c r="BI2549" s="268" t="s">
        <v>9397</v>
      </c>
      <c r="BJ2549" s="257" t="s">
        <v>4</v>
      </c>
      <c r="BK2549" s="269" t="s">
        <v>114</v>
      </c>
      <c r="BL2549" s="269" t="s">
        <v>102</v>
      </c>
      <c r="BM2549" s="270" t="s">
        <v>9506</v>
      </c>
      <c r="BN2549" s="269" t="s">
        <v>9507</v>
      </c>
      <c r="BO2549" s="269" t="s">
        <v>9508</v>
      </c>
      <c r="BP2549" s="269" t="s">
        <v>1067</v>
      </c>
      <c r="BQ2549" s="269" t="s">
        <v>299</v>
      </c>
      <c r="BR2549" s="269" t="s">
        <v>1068</v>
      </c>
      <c r="BS2549" s="269" t="s">
        <v>1069</v>
      </c>
      <c r="BT2549" s="269" t="s">
        <v>1067</v>
      </c>
      <c r="BU2549" s="269" t="s">
        <v>1821</v>
      </c>
      <c r="BV2549" s="269" t="s">
        <v>1822</v>
      </c>
    </row>
    <row r="2550" spans="59:74" x14ac:dyDescent="0.25">
      <c r="BG2550" s="84">
        <v>2438</v>
      </c>
      <c r="BH2550" s="269" t="s">
        <v>14</v>
      </c>
      <c r="BI2550" s="268" t="s">
        <v>9397</v>
      </c>
      <c r="BJ2550" s="257" t="s">
        <v>4</v>
      </c>
      <c r="BK2550" s="269" t="s">
        <v>114</v>
      </c>
      <c r="BL2550" s="269" t="s">
        <v>102</v>
      </c>
      <c r="BM2550" s="270" t="s">
        <v>9509</v>
      </c>
      <c r="BN2550" s="269" t="s">
        <v>9510</v>
      </c>
      <c r="BO2550" s="269" t="s">
        <v>9511</v>
      </c>
      <c r="BP2550" s="269" t="s">
        <v>1067</v>
      </c>
      <c r="BQ2550" s="269" t="s">
        <v>299</v>
      </c>
      <c r="BR2550" s="269" t="s">
        <v>1068</v>
      </c>
      <c r="BS2550" s="269" t="s">
        <v>1069</v>
      </c>
      <c r="BT2550" s="269" t="s">
        <v>1067</v>
      </c>
      <c r="BU2550" s="269" t="s">
        <v>1821</v>
      </c>
      <c r="BV2550" s="269" t="s">
        <v>1822</v>
      </c>
    </row>
    <row r="2551" spans="59:74" x14ac:dyDescent="0.25">
      <c r="BG2551" s="84">
        <v>2439</v>
      </c>
      <c r="BH2551" s="269" t="s">
        <v>14</v>
      </c>
      <c r="BI2551" s="268" t="s">
        <v>9397</v>
      </c>
      <c r="BJ2551" s="257" t="s">
        <v>4</v>
      </c>
      <c r="BK2551" s="269" t="s">
        <v>114</v>
      </c>
      <c r="BL2551" s="269" t="s">
        <v>102</v>
      </c>
      <c r="BM2551" s="270" t="s">
        <v>9512</v>
      </c>
      <c r="BN2551" s="269" t="s">
        <v>9513</v>
      </c>
      <c r="BO2551" s="269" t="s">
        <v>9514</v>
      </c>
      <c r="BP2551" s="269" t="s">
        <v>1067</v>
      </c>
      <c r="BQ2551" s="269" t="s">
        <v>299</v>
      </c>
      <c r="BR2551" s="269" t="s">
        <v>1068</v>
      </c>
      <c r="BS2551" s="269" t="s">
        <v>1069</v>
      </c>
      <c r="BT2551" s="269" t="s">
        <v>1067</v>
      </c>
      <c r="BU2551" s="269" t="s">
        <v>1821</v>
      </c>
      <c r="BV2551" s="269" t="s">
        <v>1822</v>
      </c>
    </row>
    <row r="2552" spans="59:74" x14ac:dyDescent="0.25">
      <c r="BG2552" s="84">
        <v>2440</v>
      </c>
      <c r="BH2552" s="269" t="s">
        <v>14</v>
      </c>
      <c r="BI2552" s="268" t="s">
        <v>9397</v>
      </c>
      <c r="BJ2552" s="257" t="s">
        <v>4</v>
      </c>
      <c r="BK2552" s="269" t="s">
        <v>114</v>
      </c>
      <c r="BL2552" s="269" t="s">
        <v>102</v>
      </c>
      <c r="BM2552" s="270" t="s">
        <v>9515</v>
      </c>
      <c r="BN2552" s="269" t="s">
        <v>9516</v>
      </c>
      <c r="BO2552" s="269" t="s">
        <v>9517</v>
      </c>
      <c r="BP2552" s="269" t="s">
        <v>1067</v>
      </c>
      <c r="BQ2552" s="269" t="s">
        <v>299</v>
      </c>
      <c r="BR2552" s="269" t="s">
        <v>1068</v>
      </c>
      <c r="BS2552" s="269" t="s">
        <v>1069</v>
      </c>
      <c r="BT2552" s="269" t="s">
        <v>1067</v>
      </c>
      <c r="BU2552" s="269" t="s">
        <v>1821</v>
      </c>
      <c r="BV2552" s="269" t="s">
        <v>1822</v>
      </c>
    </row>
    <row r="2553" spans="59:74" x14ac:dyDescent="0.25">
      <c r="BG2553" s="84">
        <v>2441</v>
      </c>
      <c r="BH2553" s="269" t="s">
        <v>14</v>
      </c>
      <c r="BI2553" s="268" t="s">
        <v>9397</v>
      </c>
      <c r="BJ2553" s="257" t="s">
        <v>1</v>
      </c>
      <c r="BK2553" s="269" t="s">
        <v>30</v>
      </c>
      <c r="BL2553" s="269" t="s">
        <v>116</v>
      </c>
      <c r="BM2553" s="270" t="s">
        <v>9518</v>
      </c>
      <c r="BN2553" s="269" t="s">
        <v>9519</v>
      </c>
      <c r="BO2553" s="269" t="s">
        <v>9520</v>
      </c>
      <c r="BP2553" s="269" t="s">
        <v>1070</v>
      </c>
      <c r="BQ2553" s="269" t="s">
        <v>342</v>
      </c>
      <c r="BR2553" s="269" t="s">
        <v>1071</v>
      </c>
      <c r="BS2553" s="269" t="s">
        <v>1072</v>
      </c>
      <c r="BT2553" s="269" t="s">
        <v>1070</v>
      </c>
      <c r="BU2553" s="269" t="s">
        <v>1823</v>
      </c>
      <c r="BV2553" s="269" t="s">
        <v>1824</v>
      </c>
    </row>
    <row r="2554" spans="59:74" x14ac:dyDescent="0.25">
      <c r="BG2554" s="84">
        <v>2442</v>
      </c>
      <c r="BH2554" s="269" t="s">
        <v>14</v>
      </c>
      <c r="BI2554" s="268" t="s">
        <v>9397</v>
      </c>
      <c r="BJ2554" s="257" t="s">
        <v>1</v>
      </c>
      <c r="BK2554" s="269" t="s">
        <v>30</v>
      </c>
      <c r="BL2554" s="269" t="s">
        <v>116</v>
      </c>
      <c r="BM2554" s="270" t="s">
        <v>9521</v>
      </c>
      <c r="BN2554" s="269" t="s">
        <v>9522</v>
      </c>
      <c r="BO2554" s="269" t="s">
        <v>9523</v>
      </c>
      <c r="BP2554" s="269" t="s">
        <v>1070</v>
      </c>
      <c r="BQ2554" s="269" t="s">
        <v>342</v>
      </c>
      <c r="BR2554" s="269" t="s">
        <v>1071</v>
      </c>
      <c r="BS2554" s="269" t="s">
        <v>1072</v>
      </c>
      <c r="BT2554" s="269" t="s">
        <v>1070</v>
      </c>
      <c r="BU2554" s="269" t="s">
        <v>1823</v>
      </c>
      <c r="BV2554" s="269" t="s">
        <v>1824</v>
      </c>
    </row>
    <row r="2555" spans="59:74" x14ac:dyDescent="0.25">
      <c r="BG2555" s="84">
        <v>2443</v>
      </c>
      <c r="BH2555" s="269" t="s">
        <v>14</v>
      </c>
      <c r="BI2555" s="268" t="s">
        <v>9397</v>
      </c>
      <c r="BJ2555" s="257" t="s">
        <v>1</v>
      </c>
      <c r="BK2555" s="269" t="s">
        <v>30</v>
      </c>
      <c r="BL2555" s="269" t="s">
        <v>116</v>
      </c>
      <c r="BM2555" s="270" t="s">
        <v>9524</v>
      </c>
      <c r="BN2555" s="269" t="s">
        <v>9525</v>
      </c>
      <c r="BO2555" s="269" t="s">
        <v>9526</v>
      </c>
      <c r="BP2555" s="269" t="s">
        <v>1070</v>
      </c>
      <c r="BQ2555" s="269" t="s">
        <v>342</v>
      </c>
      <c r="BR2555" s="269" t="s">
        <v>1071</v>
      </c>
      <c r="BS2555" s="269" t="s">
        <v>1072</v>
      </c>
      <c r="BT2555" s="269" t="s">
        <v>1070</v>
      </c>
      <c r="BU2555" s="269" t="s">
        <v>1823</v>
      </c>
      <c r="BV2555" s="269" t="s">
        <v>1824</v>
      </c>
    </row>
    <row r="2556" spans="59:74" x14ac:dyDescent="0.25">
      <c r="BG2556" s="84">
        <v>2444</v>
      </c>
      <c r="BH2556" s="269" t="s">
        <v>14</v>
      </c>
      <c r="BI2556" s="268" t="s">
        <v>9397</v>
      </c>
      <c r="BJ2556" s="257" t="s">
        <v>1</v>
      </c>
      <c r="BK2556" s="269" t="s">
        <v>30</v>
      </c>
      <c r="BL2556" s="269" t="s">
        <v>116</v>
      </c>
      <c r="BM2556" s="270" t="s">
        <v>9527</v>
      </c>
      <c r="BN2556" s="269" t="s">
        <v>9528</v>
      </c>
      <c r="BO2556" s="269" t="s">
        <v>9529</v>
      </c>
      <c r="BP2556" s="269" t="s">
        <v>1070</v>
      </c>
      <c r="BQ2556" s="269" t="s">
        <v>342</v>
      </c>
      <c r="BR2556" s="269" t="s">
        <v>1071</v>
      </c>
      <c r="BS2556" s="269" t="s">
        <v>1072</v>
      </c>
      <c r="BT2556" s="269" t="s">
        <v>1070</v>
      </c>
      <c r="BU2556" s="269" t="s">
        <v>1823</v>
      </c>
      <c r="BV2556" s="269" t="s">
        <v>1824</v>
      </c>
    </row>
    <row r="2557" spans="59:74" x14ac:dyDescent="0.25">
      <c r="BG2557" s="84">
        <v>2445</v>
      </c>
      <c r="BH2557" s="269" t="s">
        <v>14</v>
      </c>
      <c r="BI2557" s="268" t="s">
        <v>9397</v>
      </c>
      <c r="BJ2557" s="257" t="s">
        <v>1</v>
      </c>
      <c r="BK2557" s="269" t="s">
        <v>30</v>
      </c>
      <c r="BL2557" s="269" t="s">
        <v>116</v>
      </c>
      <c r="BM2557" s="270" t="s">
        <v>9530</v>
      </c>
      <c r="BN2557" s="269" t="s">
        <v>9531</v>
      </c>
      <c r="BO2557" s="269" t="s">
        <v>9532</v>
      </c>
      <c r="BP2557" s="269" t="s">
        <v>1070</v>
      </c>
      <c r="BQ2557" s="269" t="s">
        <v>342</v>
      </c>
      <c r="BR2557" s="269" t="s">
        <v>1071</v>
      </c>
      <c r="BS2557" s="269" t="s">
        <v>1072</v>
      </c>
      <c r="BT2557" s="269" t="s">
        <v>1070</v>
      </c>
      <c r="BU2557" s="269" t="s">
        <v>1823</v>
      </c>
      <c r="BV2557" s="269" t="s">
        <v>1824</v>
      </c>
    </row>
    <row r="2558" spans="59:74" x14ac:dyDescent="0.25">
      <c r="BG2558" s="84">
        <v>2446</v>
      </c>
      <c r="BH2558" s="269" t="s">
        <v>14</v>
      </c>
      <c r="BI2558" s="268" t="s">
        <v>9397</v>
      </c>
      <c r="BJ2558" s="257" t="s">
        <v>1</v>
      </c>
      <c r="BK2558" s="269" t="s">
        <v>30</v>
      </c>
      <c r="BL2558" s="269" t="s">
        <v>116</v>
      </c>
      <c r="BM2558" s="270" t="s">
        <v>9533</v>
      </c>
      <c r="BN2558" s="269" t="s">
        <v>9534</v>
      </c>
      <c r="BO2558" s="269" t="s">
        <v>9535</v>
      </c>
      <c r="BP2558" s="269" t="s">
        <v>1070</v>
      </c>
      <c r="BQ2558" s="269" t="s">
        <v>342</v>
      </c>
      <c r="BR2558" s="269" t="s">
        <v>1071</v>
      </c>
      <c r="BS2558" s="269" t="s">
        <v>1072</v>
      </c>
      <c r="BT2558" s="269" t="s">
        <v>1070</v>
      </c>
      <c r="BU2558" s="269" t="s">
        <v>1823</v>
      </c>
      <c r="BV2558" s="269" t="s">
        <v>1824</v>
      </c>
    </row>
    <row r="2559" spans="59:74" x14ac:dyDescent="0.25">
      <c r="BG2559" s="84">
        <v>2447</v>
      </c>
      <c r="BH2559" s="269" t="s">
        <v>14</v>
      </c>
      <c r="BI2559" s="268" t="s">
        <v>9397</v>
      </c>
      <c r="BJ2559" s="257" t="s">
        <v>1</v>
      </c>
      <c r="BK2559" s="269" t="s">
        <v>30</v>
      </c>
      <c r="BL2559" s="269" t="s">
        <v>116</v>
      </c>
      <c r="BM2559" s="270" t="s">
        <v>9536</v>
      </c>
      <c r="BN2559" s="269" t="s">
        <v>9537</v>
      </c>
      <c r="BO2559" s="269" t="s">
        <v>9538</v>
      </c>
      <c r="BP2559" s="269" t="s">
        <v>1070</v>
      </c>
      <c r="BQ2559" s="269" t="s">
        <v>342</v>
      </c>
      <c r="BR2559" s="269" t="s">
        <v>1071</v>
      </c>
      <c r="BS2559" s="269" t="s">
        <v>1072</v>
      </c>
      <c r="BT2559" s="269" t="s">
        <v>1070</v>
      </c>
      <c r="BU2559" s="269" t="s">
        <v>1823</v>
      </c>
      <c r="BV2559" s="269" t="s">
        <v>1824</v>
      </c>
    </row>
    <row r="2560" spans="59:74" x14ac:dyDescent="0.25">
      <c r="BG2560" s="84">
        <v>2448</v>
      </c>
      <c r="BH2560" s="269" t="s">
        <v>14</v>
      </c>
      <c r="BI2560" s="268" t="s">
        <v>9397</v>
      </c>
      <c r="BJ2560" s="257" t="s">
        <v>1</v>
      </c>
      <c r="BK2560" s="269" t="s">
        <v>30</v>
      </c>
      <c r="BL2560" s="269" t="s">
        <v>116</v>
      </c>
      <c r="BM2560" s="270" t="s">
        <v>9539</v>
      </c>
      <c r="BN2560" s="269" t="s">
        <v>9540</v>
      </c>
      <c r="BO2560" s="269" t="s">
        <v>9541</v>
      </c>
      <c r="BP2560" s="269" t="s">
        <v>1070</v>
      </c>
      <c r="BQ2560" s="269" t="s">
        <v>342</v>
      </c>
      <c r="BR2560" s="269" t="s">
        <v>1071</v>
      </c>
      <c r="BS2560" s="269" t="s">
        <v>1072</v>
      </c>
      <c r="BT2560" s="269" t="s">
        <v>1070</v>
      </c>
      <c r="BU2560" s="269" t="s">
        <v>1823</v>
      </c>
      <c r="BV2560" s="269" t="s">
        <v>1824</v>
      </c>
    </row>
    <row r="2561" spans="59:74" x14ac:dyDescent="0.25">
      <c r="BG2561" s="84">
        <v>2449</v>
      </c>
      <c r="BH2561" s="269" t="s">
        <v>14</v>
      </c>
      <c r="BI2561" s="268" t="s">
        <v>9397</v>
      </c>
      <c r="BJ2561" s="257" t="s">
        <v>1</v>
      </c>
      <c r="BK2561" s="269" t="s">
        <v>30</v>
      </c>
      <c r="BL2561" s="269" t="s">
        <v>116</v>
      </c>
      <c r="BM2561" s="270" t="s">
        <v>9542</v>
      </c>
      <c r="BN2561" s="269" t="s">
        <v>9543</v>
      </c>
      <c r="BO2561" s="269" t="s">
        <v>9544</v>
      </c>
      <c r="BP2561" s="269" t="s">
        <v>1070</v>
      </c>
      <c r="BQ2561" s="269" t="s">
        <v>342</v>
      </c>
      <c r="BR2561" s="269" t="s">
        <v>1071</v>
      </c>
      <c r="BS2561" s="269" t="s">
        <v>1072</v>
      </c>
      <c r="BT2561" s="269" t="s">
        <v>1070</v>
      </c>
      <c r="BU2561" s="269" t="s">
        <v>1823</v>
      </c>
      <c r="BV2561" s="269" t="s">
        <v>1824</v>
      </c>
    </row>
    <row r="2562" spans="59:74" x14ac:dyDescent="0.25">
      <c r="BG2562" s="84">
        <v>2450</v>
      </c>
      <c r="BH2562" s="269" t="s">
        <v>14</v>
      </c>
      <c r="BI2562" s="268" t="s">
        <v>9397</v>
      </c>
      <c r="BJ2562" s="257" t="s">
        <v>1</v>
      </c>
      <c r="BK2562" s="269" t="s">
        <v>30</v>
      </c>
      <c r="BL2562" s="269" t="s">
        <v>116</v>
      </c>
      <c r="BM2562" s="270" t="s">
        <v>9545</v>
      </c>
      <c r="BN2562" s="269" t="s">
        <v>9546</v>
      </c>
      <c r="BO2562" s="269" t="s">
        <v>9547</v>
      </c>
      <c r="BP2562" s="269" t="s">
        <v>1070</v>
      </c>
      <c r="BQ2562" s="269" t="s">
        <v>342</v>
      </c>
      <c r="BR2562" s="269" t="s">
        <v>1071</v>
      </c>
      <c r="BS2562" s="269" t="s">
        <v>1072</v>
      </c>
      <c r="BT2562" s="269" t="s">
        <v>1070</v>
      </c>
      <c r="BU2562" s="269" t="s">
        <v>1823</v>
      </c>
      <c r="BV2562" s="269" t="s">
        <v>1824</v>
      </c>
    </row>
    <row r="2563" spans="59:74" x14ac:dyDescent="0.25">
      <c r="BG2563" s="84">
        <v>2451</v>
      </c>
      <c r="BH2563" s="269" t="s">
        <v>14</v>
      </c>
      <c r="BI2563" s="268" t="s">
        <v>9397</v>
      </c>
      <c r="BJ2563" s="257" t="s">
        <v>4</v>
      </c>
      <c r="BK2563" s="269" t="s">
        <v>30</v>
      </c>
      <c r="BL2563" s="269" t="s">
        <v>116</v>
      </c>
      <c r="BM2563" s="270" t="s">
        <v>9548</v>
      </c>
      <c r="BN2563" s="269" t="s">
        <v>9549</v>
      </c>
      <c r="BO2563" s="269" t="s">
        <v>9550</v>
      </c>
      <c r="BP2563" s="269" t="s">
        <v>1070</v>
      </c>
      <c r="BQ2563" s="269" t="s">
        <v>342</v>
      </c>
      <c r="BR2563" s="269" t="s">
        <v>1071</v>
      </c>
      <c r="BS2563" s="269" t="s">
        <v>1072</v>
      </c>
      <c r="BT2563" s="269" t="s">
        <v>1070</v>
      </c>
      <c r="BU2563" s="269" t="s">
        <v>1823</v>
      </c>
      <c r="BV2563" s="269" t="s">
        <v>1824</v>
      </c>
    </row>
    <row r="2564" spans="59:74" x14ac:dyDescent="0.25">
      <c r="BG2564" s="84">
        <v>2452</v>
      </c>
      <c r="BH2564" s="269" t="s">
        <v>14</v>
      </c>
      <c r="BI2564" s="268" t="s">
        <v>9397</v>
      </c>
      <c r="BJ2564" s="257" t="s">
        <v>4</v>
      </c>
      <c r="BK2564" s="269" t="s">
        <v>30</v>
      </c>
      <c r="BL2564" s="269" t="s">
        <v>116</v>
      </c>
      <c r="BM2564" s="270" t="s">
        <v>9551</v>
      </c>
      <c r="BN2564" s="269" t="s">
        <v>9552</v>
      </c>
      <c r="BO2564" s="269" t="s">
        <v>9553</v>
      </c>
      <c r="BP2564" s="269" t="s">
        <v>1070</v>
      </c>
      <c r="BQ2564" s="269" t="s">
        <v>342</v>
      </c>
      <c r="BR2564" s="269" t="s">
        <v>1071</v>
      </c>
      <c r="BS2564" s="269" t="s">
        <v>1072</v>
      </c>
      <c r="BT2564" s="269" t="s">
        <v>1070</v>
      </c>
      <c r="BU2564" s="269" t="s">
        <v>1823</v>
      </c>
      <c r="BV2564" s="269" t="s">
        <v>1824</v>
      </c>
    </row>
    <row r="2565" spans="59:74" x14ac:dyDescent="0.25">
      <c r="BG2565" s="84">
        <v>2453</v>
      </c>
      <c r="BH2565" s="269" t="s">
        <v>14</v>
      </c>
      <c r="BI2565" s="268" t="s">
        <v>9397</v>
      </c>
      <c r="BJ2565" s="257" t="s">
        <v>4</v>
      </c>
      <c r="BK2565" s="269" t="s">
        <v>30</v>
      </c>
      <c r="BL2565" s="269" t="s">
        <v>116</v>
      </c>
      <c r="BM2565" s="270" t="s">
        <v>9554</v>
      </c>
      <c r="BN2565" s="269" t="s">
        <v>9555</v>
      </c>
      <c r="BO2565" s="269" t="s">
        <v>9556</v>
      </c>
      <c r="BP2565" s="269" t="s">
        <v>1070</v>
      </c>
      <c r="BQ2565" s="269" t="s">
        <v>342</v>
      </c>
      <c r="BR2565" s="269" t="s">
        <v>1071</v>
      </c>
      <c r="BS2565" s="269" t="s">
        <v>1072</v>
      </c>
      <c r="BT2565" s="269" t="s">
        <v>1070</v>
      </c>
      <c r="BU2565" s="269" t="s">
        <v>1823</v>
      </c>
      <c r="BV2565" s="269" t="s">
        <v>1824</v>
      </c>
    </row>
    <row r="2566" spans="59:74" x14ac:dyDescent="0.25">
      <c r="BG2566" s="84">
        <v>2454</v>
      </c>
      <c r="BH2566" s="269" t="s">
        <v>14</v>
      </c>
      <c r="BI2566" s="268" t="s">
        <v>9397</v>
      </c>
      <c r="BJ2566" s="257" t="s">
        <v>4</v>
      </c>
      <c r="BK2566" s="269" t="s">
        <v>30</v>
      </c>
      <c r="BL2566" s="269" t="s">
        <v>116</v>
      </c>
      <c r="BM2566" s="270" t="s">
        <v>9557</v>
      </c>
      <c r="BN2566" s="269" t="s">
        <v>9558</v>
      </c>
      <c r="BO2566" s="269" t="s">
        <v>9559</v>
      </c>
      <c r="BP2566" s="269" t="s">
        <v>1070</v>
      </c>
      <c r="BQ2566" s="269" t="s">
        <v>342</v>
      </c>
      <c r="BR2566" s="269" t="s">
        <v>1071</v>
      </c>
      <c r="BS2566" s="269" t="s">
        <v>1072</v>
      </c>
      <c r="BT2566" s="269" t="s">
        <v>1070</v>
      </c>
      <c r="BU2566" s="269" t="s">
        <v>1823</v>
      </c>
      <c r="BV2566" s="269" t="s">
        <v>1824</v>
      </c>
    </row>
    <row r="2567" spans="59:74" x14ac:dyDescent="0.25">
      <c r="BG2567" s="84">
        <v>2455</v>
      </c>
      <c r="BH2567" s="269" t="s">
        <v>14</v>
      </c>
      <c r="BI2567" s="268" t="s">
        <v>9397</v>
      </c>
      <c r="BJ2567" s="257" t="s">
        <v>4</v>
      </c>
      <c r="BK2567" s="269" t="s">
        <v>30</v>
      </c>
      <c r="BL2567" s="269" t="s">
        <v>116</v>
      </c>
      <c r="BM2567" s="270" t="s">
        <v>9560</v>
      </c>
      <c r="BN2567" s="269" t="s">
        <v>9561</v>
      </c>
      <c r="BO2567" s="269" t="s">
        <v>9562</v>
      </c>
      <c r="BP2567" s="269" t="s">
        <v>1070</v>
      </c>
      <c r="BQ2567" s="269" t="s">
        <v>342</v>
      </c>
      <c r="BR2567" s="269" t="s">
        <v>1071</v>
      </c>
      <c r="BS2567" s="269" t="s">
        <v>1072</v>
      </c>
      <c r="BT2567" s="269" t="s">
        <v>1070</v>
      </c>
      <c r="BU2567" s="269" t="s">
        <v>1823</v>
      </c>
      <c r="BV2567" s="269" t="s">
        <v>1824</v>
      </c>
    </row>
    <row r="2568" spans="59:74" x14ac:dyDescent="0.25">
      <c r="BG2568" s="84">
        <v>2456</v>
      </c>
      <c r="BH2568" s="269" t="s">
        <v>14</v>
      </c>
      <c r="BI2568" s="268" t="s">
        <v>9397</v>
      </c>
      <c r="BJ2568" s="257" t="s">
        <v>4</v>
      </c>
      <c r="BK2568" s="269" t="s">
        <v>30</v>
      </c>
      <c r="BL2568" s="269" t="s">
        <v>116</v>
      </c>
      <c r="BM2568" s="270" t="s">
        <v>9563</v>
      </c>
      <c r="BN2568" s="269" t="s">
        <v>9564</v>
      </c>
      <c r="BO2568" s="269" t="s">
        <v>9565</v>
      </c>
      <c r="BP2568" s="269" t="s">
        <v>1070</v>
      </c>
      <c r="BQ2568" s="269" t="s">
        <v>342</v>
      </c>
      <c r="BR2568" s="269" t="s">
        <v>1071</v>
      </c>
      <c r="BS2568" s="269" t="s">
        <v>1072</v>
      </c>
      <c r="BT2568" s="269" t="s">
        <v>1070</v>
      </c>
      <c r="BU2568" s="269" t="s">
        <v>1823</v>
      </c>
      <c r="BV2568" s="269" t="s">
        <v>1824</v>
      </c>
    </row>
    <row r="2569" spans="59:74" x14ac:dyDescent="0.25">
      <c r="BG2569" s="84">
        <v>2457</v>
      </c>
      <c r="BH2569" s="269" t="s">
        <v>14</v>
      </c>
      <c r="BI2569" s="268" t="s">
        <v>9397</v>
      </c>
      <c r="BJ2569" s="257" t="s">
        <v>4</v>
      </c>
      <c r="BK2569" s="269" t="s">
        <v>30</v>
      </c>
      <c r="BL2569" s="269" t="s">
        <v>116</v>
      </c>
      <c r="BM2569" s="270" t="s">
        <v>9566</v>
      </c>
      <c r="BN2569" s="269" t="s">
        <v>9567</v>
      </c>
      <c r="BO2569" s="269" t="s">
        <v>9568</v>
      </c>
      <c r="BP2569" s="269" t="s">
        <v>1070</v>
      </c>
      <c r="BQ2569" s="269" t="s">
        <v>342</v>
      </c>
      <c r="BR2569" s="269" t="s">
        <v>1071</v>
      </c>
      <c r="BS2569" s="269" t="s">
        <v>1072</v>
      </c>
      <c r="BT2569" s="269" t="s">
        <v>1070</v>
      </c>
      <c r="BU2569" s="269" t="s">
        <v>1823</v>
      </c>
      <c r="BV2569" s="269" t="s">
        <v>1824</v>
      </c>
    </row>
    <row r="2570" spans="59:74" x14ac:dyDescent="0.25">
      <c r="BG2570" s="84">
        <v>2458</v>
      </c>
      <c r="BH2570" s="269" t="s">
        <v>14</v>
      </c>
      <c r="BI2570" s="268" t="s">
        <v>9397</v>
      </c>
      <c r="BJ2570" s="257" t="s">
        <v>4</v>
      </c>
      <c r="BK2570" s="269" t="s">
        <v>30</v>
      </c>
      <c r="BL2570" s="269" t="s">
        <v>116</v>
      </c>
      <c r="BM2570" s="270" t="s">
        <v>9569</v>
      </c>
      <c r="BN2570" s="269" t="s">
        <v>9570</v>
      </c>
      <c r="BO2570" s="269" t="s">
        <v>9571</v>
      </c>
      <c r="BP2570" s="269" t="s">
        <v>1070</v>
      </c>
      <c r="BQ2570" s="269" t="s">
        <v>342</v>
      </c>
      <c r="BR2570" s="269" t="s">
        <v>1071</v>
      </c>
      <c r="BS2570" s="269" t="s">
        <v>1072</v>
      </c>
      <c r="BT2570" s="269" t="s">
        <v>1070</v>
      </c>
      <c r="BU2570" s="269" t="s">
        <v>1823</v>
      </c>
      <c r="BV2570" s="269" t="s">
        <v>1824</v>
      </c>
    </row>
    <row r="2571" spans="59:74" x14ac:dyDescent="0.25">
      <c r="BG2571" s="84">
        <v>2459</v>
      </c>
      <c r="BH2571" s="269" t="s">
        <v>14</v>
      </c>
      <c r="BI2571" s="268" t="s">
        <v>9397</v>
      </c>
      <c r="BJ2571" s="257" t="s">
        <v>4</v>
      </c>
      <c r="BK2571" s="269" t="s">
        <v>30</v>
      </c>
      <c r="BL2571" s="269" t="s">
        <v>116</v>
      </c>
      <c r="BM2571" s="270" t="s">
        <v>9572</v>
      </c>
      <c r="BN2571" s="269" t="s">
        <v>9573</v>
      </c>
      <c r="BO2571" s="269" t="s">
        <v>9574</v>
      </c>
      <c r="BP2571" s="269" t="s">
        <v>1070</v>
      </c>
      <c r="BQ2571" s="269" t="s">
        <v>342</v>
      </c>
      <c r="BR2571" s="269" t="s">
        <v>1071</v>
      </c>
      <c r="BS2571" s="269" t="s">
        <v>1072</v>
      </c>
      <c r="BT2571" s="269" t="s">
        <v>1070</v>
      </c>
      <c r="BU2571" s="269" t="s">
        <v>1823</v>
      </c>
      <c r="BV2571" s="269" t="s">
        <v>1824</v>
      </c>
    </row>
    <row r="2572" spans="59:74" x14ac:dyDescent="0.25">
      <c r="BG2572" s="84">
        <v>2460</v>
      </c>
      <c r="BH2572" s="269" t="s">
        <v>14</v>
      </c>
      <c r="BI2572" s="268" t="s">
        <v>9397</v>
      </c>
      <c r="BJ2572" s="257" t="s">
        <v>4</v>
      </c>
      <c r="BK2572" s="269" t="s">
        <v>30</v>
      </c>
      <c r="BL2572" s="269" t="s">
        <v>116</v>
      </c>
      <c r="BM2572" s="270" t="s">
        <v>9575</v>
      </c>
      <c r="BN2572" s="269" t="s">
        <v>9576</v>
      </c>
      <c r="BO2572" s="269" t="s">
        <v>9577</v>
      </c>
      <c r="BP2572" s="269" t="s">
        <v>1070</v>
      </c>
      <c r="BQ2572" s="269" t="s">
        <v>342</v>
      </c>
      <c r="BR2572" s="269" t="s">
        <v>1071</v>
      </c>
      <c r="BS2572" s="269" t="s">
        <v>1072</v>
      </c>
      <c r="BT2572" s="269" t="s">
        <v>1070</v>
      </c>
      <c r="BU2572" s="269" t="s">
        <v>1823</v>
      </c>
      <c r="BV2572" s="269" t="s">
        <v>1824</v>
      </c>
    </row>
    <row r="2573" spans="59:74" x14ac:dyDescent="0.25">
      <c r="BG2573" s="84">
        <v>2461</v>
      </c>
      <c r="BH2573" s="269" t="s">
        <v>14</v>
      </c>
      <c r="BI2573" s="268" t="s">
        <v>9397</v>
      </c>
      <c r="BJ2573" s="257" t="s">
        <v>1</v>
      </c>
      <c r="BK2573" s="269" t="s">
        <v>21</v>
      </c>
      <c r="BL2573" s="269" t="s">
        <v>102</v>
      </c>
      <c r="BM2573" s="270" t="s">
        <v>9578</v>
      </c>
      <c r="BN2573" s="269" t="s">
        <v>9579</v>
      </c>
      <c r="BO2573" s="269" t="s">
        <v>9580</v>
      </c>
      <c r="BP2573" s="269" t="s">
        <v>1073</v>
      </c>
      <c r="BQ2573" s="269" t="s">
        <v>385</v>
      </c>
      <c r="BR2573" s="269" t="s">
        <v>1074</v>
      </c>
      <c r="BS2573" s="269" t="s">
        <v>1075</v>
      </c>
      <c r="BT2573" s="269" t="s">
        <v>1073</v>
      </c>
      <c r="BU2573" s="269" t="s">
        <v>1825</v>
      </c>
      <c r="BV2573" s="269" t="s">
        <v>1826</v>
      </c>
    </row>
    <row r="2574" spans="59:74" x14ac:dyDescent="0.25">
      <c r="BG2574" s="84">
        <v>2462</v>
      </c>
      <c r="BH2574" s="269" t="s">
        <v>14</v>
      </c>
      <c r="BI2574" s="268" t="s">
        <v>9397</v>
      </c>
      <c r="BJ2574" s="257" t="s">
        <v>1</v>
      </c>
      <c r="BK2574" s="269" t="s">
        <v>21</v>
      </c>
      <c r="BL2574" s="269" t="s">
        <v>102</v>
      </c>
      <c r="BM2574" s="270" t="s">
        <v>9581</v>
      </c>
      <c r="BN2574" s="269" t="s">
        <v>9582</v>
      </c>
      <c r="BO2574" s="269" t="s">
        <v>9583</v>
      </c>
      <c r="BP2574" s="269" t="s">
        <v>1073</v>
      </c>
      <c r="BQ2574" s="269" t="s">
        <v>385</v>
      </c>
      <c r="BR2574" s="269" t="s">
        <v>1074</v>
      </c>
      <c r="BS2574" s="269" t="s">
        <v>1075</v>
      </c>
      <c r="BT2574" s="269" t="s">
        <v>1073</v>
      </c>
      <c r="BU2574" s="269" t="s">
        <v>1825</v>
      </c>
      <c r="BV2574" s="269" t="s">
        <v>1826</v>
      </c>
    </row>
    <row r="2575" spans="59:74" x14ac:dyDescent="0.25">
      <c r="BG2575" s="84">
        <v>2463</v>
      </c>
      <c r="BH2575" s="269" t="s">
        <v>14</v>
      </c>
      <c r="BI2575" s="268" t="s">
        <v>9397</v>
      </c>
      <c r="BJ2575" s="257" t="s">
        <v>1</v>
      </c>
      <c r="BK2575" s="269" t="s">
        <v>21</v>
      </c>
      <c r="BL2575" s="269" t="s">
        <v>102</v>
      </c>
      <c r="BM2575" s="270" t="s">
        <v>9584</v>
      </c>
      <c r="BN2575" s="269" t="s">
        <v>9585</v>
      </c>
      <c r="BO2575" s="269" t="s">
        <v>9586</v>
      </c>
      <c r="BP2575" s="269" t="s">
        <v>1073</v>
      </c>
      <c r="BQ2575" s="269" t="s">
        <v>385</v>
      </c>
      <c r="BR2575" s="269" t="s">
        <v>1074</v>
      </c>
      <c r="BS2575" s="269" t="s">
        <v>1075</v>
      </c>
      <c r="BT2575" s="269" t="s">
        <v>1073</v>
      </c>
      <c r="BU2575" s="269" t="s">
        <v>1825</v>
      </c>
      <c r="BV2575" s="269" t="s">
        <v>1826</v>
      </c>
    </row>
    <row r="2576" spans="59:74" x14ac:dyDescent="0.25">
      <c r="BG2576" s="84">
        <v>2464</v>
      </c>
      <c r="BH2576" s="269" t="s">
        <v>14</v>
      </c>
      <c r="BI2576" s="268" t="s">
        <v>9397</v>
      </c>
      <c r="BJ2576" s="257" t="s">
        <v>1</v>
      </c>
      <c r="BK2576" s="269" t="s">
        <v>21</v>
      </c>
      <c r="BL2576" s="269" t="s">
        <v>102</v>
      </c>
      <c r="BM2576" s="270" t="s">
        <v>9587</v>
      </c>
      <c r="BN2576" s="269" t="s">
        <v>9588</v>
      </c>
      <c r="BO2576" s="269" t="s">
        <v>9589</v>
      </c>
      <c r="BP2576" s="269" t="s">
        <v>1073</v>
      </c>
      <c r="BQ2576" s="269" t="s">
        <v>385</v>
      </c>
      <c r="BR2576" s="269" t="s">
        <v>1074</v>
      </c>
      <c r="BS2576" s="269" t="s">
        <v>1075</v>
      </c>
      <c r="BT2576" s="269" t="s">
        <v>1073</v>
      </c>
      <c r="BU2576" s="269" t="s">
        <v>1825</v>
      </c>
      <c r="BV2576" s="269" t="s">
        <v>1826</v>
      </c>
    </row>
    <row r="2577" spans="59:74" x14ac:dyDescent="0.25">
      <c r="BG2577" s="84">
        <v>2465</v>
      </c>
      <c r="BH2577" s="269" t="s">
        <v>14</v>
      </c>
      <c r="BI2577" s="268" t="s">
        <v>9397</v>
      </c>
      <c r="BJ2577" s="257" t="s">
        <v>1</v>
      </c>
      <c r="BK2577" s="269" t="s">
        <v>21</v>
      </c>
      <c r="BL2577" s="269" t="s">
        <v>102</v>
      </c>
      <c r="BM2577" s="270" t="s">
        <v>9590</v>
      </c>
      <c r="BN2577" s="269" t="s">
        <v>9591</v>
      </c>
      <c r="BO2577" s="269" t="s">
        <v>9592</v>
      </c>
      <c r="BP2577" s="269" t="s">
        <v>1073</v>
      </c>
      <c r="BQ2577" s="269" t="s">
        <v>385</v>
      </c>
      <c r="BR2577" s="269" t="s">
        <v>1074</v>
      </c>
      <c r="BS2577" s="269" t="s">
        <v>1075</v>
      </c>
      <c r="BT2577" s="269" t="s">
        <v>1073</v>
      </c>
      <c r="BU2577" s="269" t="s">
        <v>1825</v>
      </c>
      <c r="BV2577" s="269" t="s">
        <v>1826</v>
      </c>
    </row>
    <row r="2578" spans="59:74" x14ac:dyDescent="0.25">
      <c r="BG2578" s="84">
        <v>2466</v>
      </c>
      <c r="BH2578" s="269" t="s">
        <v>14</v>
      </c>
      <c r="BI2578" s="268" t="s">
        <v>9397</v>
      </c>
      <c r="BJ2578" s="257" t="s">
        <v>1</v>
      </c>
      <c r="BK2578" s="269" t="s">
        <v>21</v>
      </c>
      <c r="BL2578" s="269" t="s">
        <v>102</v>
      </c>
      <c r="BM2578" s="270" t="s">
        <v>9593</v>
      </c>
      <c r="BN2578" s="269" t="s">
        <v>9594</v>
      </c>
      <c r="BO2578" s="269" t="s">
        <v>9595</v>
      </c>
      <c r="BP2578" s="269" t="s">
        <v>1073</v>
      </c>
      <c r="BQ2578" s="269" t="s">
        <v>385</v>
      </c>
      <c r="BR2578" s="269" t="s">
        <v>1074</v>
      </c>
      <c r="BS2578" s="269" t="s">
        <v>1075</v>
      </c>
      <c r="BT2578" s="269" t="s">
        <v>1073</v>
      </c>
      <c r="BU2578" s="269" t="s">
        <v>1825</v>
      </c>
      <c r="BV2578" s="269" t="s">
        <v>1826</v>
      </c>
    </row>
    <row r="2579" spans="59:74" x14ac:dyDescent="0.25">
      <c r="BG2579" s="84">
        <v>2467</v>
      </c>
      <c r="BH2579" s="269" t="s">
        <v>14</v>
      </c>
      <c r="BI2579" s="268" t="s">
        <v>9397</v>
      </c>
      <c r="BJ2579" s="257" t="s">
        <v>1</v>
      </c>
      <c r="BK2579" s="269" t="s">
        <v>21</v>
      </c>
      <c r="BL2579" s="269" t="s">
        <v>102</v>
      </c>
      <c r="BM2579" s="270" t="s">
        <v>9596</v>
      </c>
      <c r="BN2579" s="269" t="s">
        <v>9597</v>
      </c>
      <c r="BO2579" s="269" t="s">
        <v>9598</v>
      </c>
      <c r="BP2579" s="269" t="s">
        <v>1073</v>
      </c>
      <c r="BQ2579" s="269" t="s">
        <v>385</v>
      </c>
      <c r="BR2579" s="269" t="s">
        <v>1074</v>
      </c>
      <c r="BS2579" s="269" t="s">
        <v>1075</v>
      </c>
      <c r="BT2579" s="269" t="s">
        <v>1073</v>
      </c>
      <c r="BU2579" s="269" t="s">
        <v>1825</v>
      </c>
      <c r="BV2579" s="269" t="s">
        <v>1826</v>
      </c>
    </row>
    <row r="2580" spans="59:74" x14ac:dyDescent="0.25">
      <c r="BG2580" s="84">
        <v>2468</v>
      </c>
      <c r="BH2580" s="269" t="s">
        <v>14</v>
      </c>
      <c r="BI2580" s="268" t="s">
        <v>9397</v>
      </c>
      <c r="BJ2580" s="257" t="s">
        <v>1</v>
      </c>
      <c r="BK2580" s="269" t="s">
        <v>21</v>
      </c>
      <c r="BL2580" s="269" t="s">
        <v>102</v>
      </c>
      <c r="BM2580" s="270" t="s">
        <v>9599</v>
      </c>
      <c r="BN2580" s="269" t="s">
        <v>9600</v>
      </c>
      <c r="BO2580" s="269" t="s">
        <v>9601</v>
      </c>
      <c r="BP2580" s="269" t="s">
        <v>1073</v>
      </c>
      <c r="BQ2580" s="269" t="s">
        <v>385</v>
      </c>
      <c r="BR2580" s="269" t="s">
        <v>1074</v>
      </c>
      <c r="BS2580" s="269" t="s">
        <v>1075</v>
      </c>
      <c r="BT2580" s="269" t="s">
        <v>1073</v>
      </c>
      <c r="BU2580" s="269" t="s">
        <v>1825</v>
      </c>
      <c r="BV2580" s="269" t="s">
        <v>1826</v>
      </c>
    </row>
    <row r="2581" spans="59:74" x14ac:dyDescent="0.25">
      <c r="BG2581" s="84">
        <v>2469</v>
      </c>
      <c r="BH2581" s="269" t="s">
        <v>14</v>
      </c>
      <c r="BI2581" s="268" t="s">
        <v>9397</v>
      </c>
      <c r="BJ2581" s="257" t="s">
        <v>1</v>
      </c>
      <c r="BK2581" s="269" t="s">
        <v>21</v>
      </c>
      <c r="BL2581" s="269" t="s">
        <v>102</v>
      </c>
      <c r="BM2581" s="270" t="s">
        <v>9602</v>
      </c>
      <c r="BN2581" s="269" t="s">
        <v>9603</v>
      </c>
      <c r="BO2581" s="269" t="s">
        <v>9604</v>
      </c>
      <c r="BP2581" s="269" t="s">
        <v>1073</v>
      </c>
      <c r="BQ2581" s="269" t="s">
        <v>385</v>
      </c>
      <c r="BR2581" s="269" t="s">
        <v>1074</v>
      </c>
      <c r="BS2581" s="269" t="s">
        <v>1075</v>
      </c>
      <c r="BT2581" s="269" t="s">
        <v>1073</v>
      </c>
      <c r="BU2581" s="269" t="s">
        <v>1825</v>
      </c>
      <c r="BV2581" s="269" t="s">
        <v>1826</v>
      </c>
    </row>
    <row r="2582" spans="59:74" x14ac:dyDescent="0.25">
      <c r="BG2582" s="84">
        <v>2470</v>
      </c>
      <c r="BH2582" s="269" t="s">
        <v>14</v>
      </c>
      <c r="BI2582" s="268" t="s">
        <v>9397</v>
      </c>
      <c r="BJ2582" s="257" t="s">
        <v>1</v>
      </c>
      <c r="BK2582" s="269" t="s">
        <v>21</v>
      </c>
      <c r="BL2582" s="269" t="s">
        <v>102</v>
      </c>
      <c r="BM2582" s="270" t="s">
        <v>9605</v>
      </c>
      <c r="BN2582" s="269" t="s">
        <v>9606</v>
      </c>
      <c r="BO2582" s="269" t="s">
        <v>9607</v>
      </c>
      <c r="BP2582" s="269" t="s">
        <v>1073</v>
      </c>
      <c r="BQ2582" s="269" t="s">
        <v>385</v>
      </c>
      <c r="BR2582" s="269" t="s">
        <v>1074</v>
      </c>
      <c r="BS2582" s="269" t="s">
        <v>1075</v>
      </c>
      <c r="BT2582" s="269" t="s">
        <v>1073</v>
      </c>
      <c r="BU2582" s="269" t="s">
        <v>1825</v>
      </c>
      <c r="BV2582" s="269" t="s">
        <v>1826</v>
      </c>
    </row>
    <row r="2583" spans="59:74" x14ac:dyDescent="0.25">
      <c r="BG2583" s="84">
        <v>2471</v>
      </c>
      <c r="BH2583" s="269" t="s">
        <v>14</v>
      </c>
      <c r="BI2583" s="268" t="s">
        <v>9397</v>
      </c>
      <c r="BJ2583" s="257" t="s">
        <v>4</v>
      </c>
      <c r="BK2583" s="269" t="s">
        <v>21</v>
      </c>
      <c r="BL2583" s="269" t="s">
        <v>102</v>
      </c>
      <c r="BM2583" s="270" t="s">
        <v>9608</v>
      </c>
      <c r="BN2583" s="269" t="s">
        <v>9609</v>
      </c>
      <c r="BO2583" s="269" t="s">
        <v>9610</v>
      </c>
      <c r="BP2583" s="269" t="s">
        <v>1073</v>
      </c>
      <c r="BQ2583" s="269" t="s">
        <v>385</v>
      </c>
      <c r="BR2583" s="269" t="s">
        <v>1074</v>
      </c>
      <c r="BS2583" s="269" t="s">
        <v>1075</v>
      </c>
      <c r="BT2583" s="269" t="s">
        <v>1073</v>
      </c>
      <c r="BU2583" s="269" t="s">
        <v>1825</v>
      </c>
      <c r="BV2583" s="269" t="s">
        <v>1826</v>
      </c>
    </row>
    <row r="2584" spans="59:74" x14ac:dyDescent="0.25">
      <c r="BG2584" s="84">
        <v>2472</v>
      </c>
      <c r="BH2584" s="269" t="s">
        <v>14</v>
      </c>
      <c r="BI2584" s="268" t="s">
        <v>9397</v>
      </c>
      <c r="BJ2584" s="257" t="s">
        <v>4</v>
      </c>
      <c r="BK2584" s="269" t="s">
        <v>21</v>
      </c>
      <c r="BL2584" s="269" t="s">
        <v>102</v>
      </c>
      <c r="BM2584" s="270" t="s">
        <v>9611</v>
      </c>
      <c r="BN2584" s="269" t="s">
        <v>9612</v>
      </c>
      <c r="BO2584" s="269" t="s">
        <v>9613</v>
      </c>
      <c r="BP2584" s="269" t="s">
        <v>1073</v>
      </c>
      <c r="BQ2584" s="269" t="s">
        <v>385</v>
      </c>
      <c r="BR2584" s="269" t="s">
        <v>1074</v>
      </c>
      <c r="BS2584" s="269" t="s">
        <v>1075</v>
      </c>
      <c r="BT2584" s="269" t="s">
        <v>1073</v>
      </c>
      <c r="BU2584" s="269" t="s">
        <v>1825</v>
      </c>
      <c r="BV2584" s="269" t="s">
        <v>1826</v>
      </c>
    </row>
    <row r="2585" spans="59:74" x14ac:dyDescent="0.25">
      <c r="BG2585" s="84">
        <v>2473</v>
      </c>
      <c r="BH2585" s="269" t="s">
        <v>14</v>
      </c>
      <c r="BI2585" s="268" t="s">
        <v>9397</v>
      </c>
      <c r="BJ2585" s="257" t="s">
        <v>4</v>
      </c>
      <c r="BK2585" s="269" t="s">
        <v>21</v>
      </c>
      <c r="BL2585" s="269" t="s">
        <v>102</v>
      </c>
      <c r="BM2585" s="270" t="s">
        <v>9614</v>
      </c>
      <c r="BN2585" s="269" t="s">
        <v>9615</v>
      </c>
      <c r="BO2585" s="269" t="s">
        <v>9616</v>
      </c>
      <c r="BP2585" s="269" t="s">
        <v>1073</v>
      </c>
      <c r="BQ2585" s="269" t="s">
        <v>385</v>
      </c>
      <c r="BR2585" s="269" t="s">
        <v>1074</v>
      </c>
      <c r="BS2585" s="269" t="s">
        <v>1075</v>
      </c>
      <c r="BT2585" s="269" t="s">
        <v>1073</v>
      </c>
      <c r="BU2585" s="269" t="s">
        <v>1825</v>
      </c>
      <c r="BV2585" s="269" t="s">
        <v>1826</v>
      </c>
    </row>
    <row r="2586" spans="59:74" x14ac:dyDescent="0.25">
      <c r="BG2586" s="84">
        <v>2474</v>
      </c>
      <c r="BH2586" s="269" t="s">
        <v>14</v>
      </c>
      <c r="BI2586" s="268" t="s">
        <v>9397</v>
      </c>
      <c r="BJ2586" s="257" t="s">
        <v>4</v>
      </c>
      <c r="BK2586" s="269" t="s">
        <v>21</v>
      </c>
      <c r="BL2586" s="269" t="s">
        <v>102</v>
      </c>
      <c r="BM2586" s="270" t="s">
        <v>9617</v>
      </c>
      <c r="BN2586" s="269" t="s">
        <v>9618</v>
      </c>
      <c r="BO2586" s="269" t="s">
        <v>9619</v>
      </c>
      <c r="BP2586" s="269" t="s">
        <v>1073</v>
      </c>
      <c r="BQ2586" s="269" t="s">
        <v>385</v>
      </c>
      <c r="BR2586" s="269" t="s">
        <v>1074</v>
      </c>
      <c r="BS2586" s="269" t="s">
        <v>1075</v>
      </c>
      <c r="BT2586" s="269" t="s">
        <v>1073</v>
      </c>
      <c r="BU2586" s="269" t="s">
        <v>1825</v>
      </c>
      <c r="BV2586" s="269" t="s">
        <v>1826</v>
      </c>
    </row>
    <row r="2587" spans="59:74" x14ac:dyDescent="0.25">
      <c r="BG2587" s="84">
        <v>2475</v>
      </c>
      <c r="BH2587" s="269" t="s">
        <v>14</v>
      </c>
      <c r="BI2587" s="268" t="s">
        <v>9397</v>
      </c>
      <c r="BJ2587" s="257" t="s">
        <v>4</v>
      </c>
      <c r="BK2587" s="269" t="s">
        <v>21</v>
      </c>
      <c r="BL2587" s="269" t="s">
        <v>102</v>
      </c>
      <c r="BM2587" s="270" t="s">
        <v>9620</v>
      </c>
      <c r="BN2587" s="269" t="s">
        <v>9621</v>
      </c>
      <c r="BO2587" s="269" t="s">
        <v>9622</v>
      </c>
      <c r="BP2587" s="269" t="s">
        <v>1073</v>
      </c>
      <c r="BQ2587" s="269" t="s">
        <v>385</v>
      </c>
      <c r="BR2587" s="269" t="s">
        <v>1074</v>
      </c>
      <c r="BS2587" s="269" t="s">
        <v>1075</v>
      </c>
      <c r="BT2587" s="269" t="s">
        <v>1073</v>
      </c>
      <c r="BU2587" s="269" t="s">
        <v>1825</v>
      </c>
      <c r="BV2587" s="269" t="s">
        <v>1826</v>
      </c>
    </row>
    <row r="2588" spans="59:74" x14ac:dyDescent="0.25">
      <c r="BG2588" s="84">
        <v>2476</v>
      </c>
      <c r="BH2588" s="269" t="s">
        <v>14</v>
      </c>
      <c r="BI2588" s="268" t="s">
        <v>9397</v>
      </c>
      <c r="BJ2588" s="257" t="s">
        <v>4</v>
      </c>
      <c r="BK2588" s="269" t="s">
        <v>21</v>
      </c>
      <c r="BL2588" s="269" t="s">
        <v>102</v>
      </c>
      <c r="BM2588" s="270" t="s">
        <v>9623</v>
      </c>
      <c r="BN2588" s="269" t="s">
        <v>9624</v>
      </c>
      <c r="BO2588" s="269" t="s">
        <v>9625</v>
      </c>
      <c r="BP2588" s="269" t="s">
        <v>1073</v>
      </c>
      <c r="BQ2588" s="269" t="s">
        <v>385</v>
      </c>
      <c r="BR2588" s="269" t="s">
        <v>1074</v>
      </c>
      <c r="BS2588" s="269" t="s">
        <v>1075</v>
      </c>
      <c r="BT2588" s="269" t="s">
        <v>1073</v>
      </c>
      <c r="BU2588" s="269" t="s">
        <v>1825</v>
      </c>
      <c r="BV2588" s="269" t="s">
        <v>1826</v>
      </c>
    </row>
    <row r="2589" spans="59:74" x14ac:dyDescent="0.25">
      <c r="BG2589" s="84">
        <v>2477</v>
      </c>
      <c r="BH2589" s="269" t="s">
        <v>14</v>
      </c>
      <c r="BI2589" s="268" t="s">
        <v>9397</v>
      </c>
      <c r="BJ2589" s="257" t="s">
        <v>4</v>
      </c>
      <c r="BK2589" s="269" t="s">
        <v>21</v>
      </c>
      <c r="BL2589" s="269" t="s">
        <v>102</v>
      </c>
      <c r="BM2589" s="270" t="s">
        <v>9626</v>
      </c>
      <c r="BN2589" s="269" t="s">
        <v>9627</v>
      </c>
      <c r="BO2589" s="269" t="s">
        <v>9628</v>
      </c>
      <c r="BP2589" s="269" t="s">
        <v>1073</v>
      </c>
      <c r="BQ2589" s="269" t="s">
        <v>385</v>
      </c>
      <c r="BR2589" s="269" t="s">
        <v>1074</v>
      </c>
      <c r="BS2589" s="269" t="s">
        <v>1075</v>
      </c>
      <c r="BT2589" s="269" t="s">
        <v>1073</v>
      </c>
      <c r="BU2589" s="269" t="s">
        <v>1825</v>
      </c>
      <c r="BV2589" s="269" t="s">
        <v>1826</v>
      </c>
    </row>
    <row r="2590" spans="59:74" x14ac:dyDescent="0.25">
      <c r="BG2590" s="84">
        <v>2478</v>
      </c>
      <c r="BH2590" s="269" t="s">
        <v>14</v>
      </c>
      <c r="BI2590" s="268" t="s">
        <v>9397</v>
      </c>
      <c r="BJ2590" s="257" t="s">
        <v>4</v>
      </c>
      <c r="BK2590" s="269" t="s">
        <v>21</v>
      </c>
      <c r="BL2590" s="269" t="s">
        <v>102</v>
      </c>
      <c r="BM2590" s="270" t="s">
        <v>9629</v>
      </c>
      <c r="BN2590" s="269" t="s">
        <v>9630</v>
      </c>
      <c r="BO2590" s="269" t="s">
        <v>9631</v>
      </c>
      <c r="BP2590" s="269" t="s">
        <v>1073</v>
      </c>
      <c r="BQ2590" s="269" t="s">
        <v>385</v>
      </c>
      <c r="BR2590" s="269" t="s">
        <v>1074</v>
      </c>
      <c r="BS2590" s="269" t="s">
        <v>1075</v>
      </c>
      <c r="BT2590" s="269" t="s">
        <v>1073</v>
      </c>
      <c r="BU2590" s="269" t="s">
        <v>1825</v>
      </c>
      <c r="BV2590" s="269" t="s">
        <v>1826</v>
      </c>
    </row>
    <row r="2591" spans="59:74" x14ac:dyDescent="0.25">
      <c r="BG2591" s="84">
        <v>2479</v>
      </c>
      <c r="BH2591" s="269" t="s">
        <v>14</v>
      </c>
      <c r="BI2591" s="268" t="s">
        <v>9397</v>
      </c>
      <c r="BJ2591" s="257" t="s">
        <v>4</v>
      </c>
      <c r="BK2591" s="269" t="s">
        <v>21</v>
      </c>
      <c r="BL2591" s="269" t="s">
        <v>102</v>
      </c>
      <c r="BM2591" s="270" t="s">
        <v>9632</v>
      </c>
      <c r="BN2591" s="269" t="s">
        <v>9633</v>
      </c>
      <c r="BO2591" s="269" t="s">
        <v>9634</v>
      </c>
      <c r="BP2591" s="269" t="s">
        <v>1073</v>
      </c>
      <c r="BQ2591" s="269" t="s">
        <v>385</v>
      </c>
      <c r="BR2591" s="269" t="s">
        <v>1074</v>
      </c>
      <c r="BS2591" s="269" t="s">
        <v>1075</v>
      </c>
      <c r="BT2591" s="269" t="s">
        <v>1073</v>
      </c>
      <c r="BU2591" s="269" t="s">
        <v>1825</v>
      </c>
      <c r="BV2591" s="269" t="s">
        <v>1826</v>
      </c>
    </row>
    <row r="2592" spans="59:74" x14ac:dyDescent="0.25">
      <c r="BG2592" s="84">
        <v>2480</v>
      </c>
      <c r="BH2592" s="269" t="s">
        <v>14</v>
      </c>
      <c r="BI2592" s="268" t="s">
        <v>9397</v>
      </c>
      <c r="BJ2592" s="257" t="s">
        <v>4</v>
      </c>
      <c r="BK2592" s="269" t="s">
        <v>21</v>
      </c>
      <c r="BL2592" s="269" t="s">
        <v>102</v>
      </c>
      <c r="BM2592" s="270" t="s">
        <v>9635</v>
      </c>
      <c r="BN2592" s="269" t="s">
        <v>9636</v>
      </c>
      <c r="BO2592" s="269" t="s">
        <v>9637</v>
      </c>
      <c r="BP2592" s="269" t="s">
        <v>1073</v>
      </c>
      <c r="BQ2592" s="269" t="s">
        <v>385</v>
      </c>
      <c r="BR2592" s="269" t="s">
        <v>1074</v>
      </c>
      <c r="BS2592" s="269" t="s">
        <v>1075</v>
      </c>
      <c r="BT2592" s="269" t="s">
        <v>1073</v>
      </c>
      <c r="BU2592" s="269" t="s">
        <v>1825</v>
      </c>
      <c r="BV2592" s="269" t="s">
        <v>1826</v>
      </c>
    </row>
    <row r="2593" spans="59:74" x14ac:dyDescent="0.25">
      <c r="BG2593" s="84">
        <v>2481</v>
      </c>
      <c r="BH2593" s="269" t="s">
        <v>14</v>
      </c>
      <c r="BI2593" s="268" t="s">
        <v>9397</v>
      </c>
      <c r="BJ2593" s="257" t="s">
        <v>1</v>
      </c>
      <c r="BK2593" s="269" t="s">
        <v>22</v>
      </c>
      <c r="BL2593" s="269" t="s">
        <v>102</v>
      </c>
      <c r="BM2593" s="270" t="s">
        <v>9638</v>
      </c>
      <c r="BN2593" s="269" t="s">
        <v>9639</v>
      </c>
      <c r="BO2593" s="269" t="s">
        <v>9640</v>
      </c>
      <c r="BP2593" s="269" t="s">
        <v>1076</v>
      </c>
      <c r="BQ2593" s="269" t="s">
        <v>428</v>
      </c>
      <c r="BR2593" s="269" t="s">
        <v>1077</v>
      </c>
      <c r="BS2593" s="269" t="s">
        <v>1078</v>
      </c>
      <c r="BT2593" s="269" t="s">
        <v>1076</v>
      </c>
      <c r="BU2593" s="269" t="s">
        <v>1827</v>
      </c>
      <c r="BV2593" s="269" t="s">
        <v>1828</v>
      </c>
    </row>
    <row r="2594" spans="59:74" x14ac:dyDescent="0.25">
      <c r="BG2594" s="84">
        <v>2482</v>
      </c>
      <c r="BH2594" s="269" t="s">
        <v>14</v>
      </c>
      <c r="BI2594" s="268" t="s">
        <v>9397</v>
      </c>
      <c r="BJ2594" s="257" t="s">
        <v>1</v>
      </c>
      <c r="BK2594" s="269" t="s">
        <v>22</v>
      </c>
      <c r="BL2594" s="269" t="s">
        <v>102</v>
      </c>
      <c r="BM2594" s="270" t="s">
        <v>9641</v>
      </c>
      <c r="BN2594" s="269" t="s">
        <v>9642</v>
      </c>
      <c r="BO2594" s="269" t="s">
        <v>9643</v>
      </c>
      <c r="BP2594" s="269" t="s">
        <v>1076</v>
      </c>
      <c r="BQ2594" s="269" t="s">
        <v>428</v>
      </c>
      <c r="BR2594" s="269" t="s">
        <v>1077</v>
      </c>
      <c r="BS2594" s="269" t="s">
        <v>1078</v>
      </c>
      <c r="BT2594" s="269" t="s">
        <v>1076</v>
      </c>
      <c r="BU2594" s="269" t="s">
        <v>1827</v>
      </c>
      <c r="BV2594" s="269" t="s">
        <v>1828</v>
      </c>
    </row>
    <row r="2595" spans="59:74" x14ac:dyDescent="0.25">
      <c r="BG2595" s="84">
        <v>2483</v>
      </c>
      <c r="BH2595" s="269" t="s">
        <v>14</v>
      </c>
      <c r="BI2595" s="268" t="s">
        <v>9397</v>
      </c>
      <c r="BJ2595" s="257" t="s">
        <v>1</v>
      </c>
      <c r="BK2595" s="269" t="s">
        <v>22</v>
      </c>
      <c r="BL2595" s="269" t="s">
        <v>102</v>
      </c>
      <c r="BM2595" s="270" t="s">
        <v>9644</v>
      </c>
      <c r="BN2595" s="269" t="s">
        <v>9645</v>
      </c>
      <c r="BO2595" s="269" t="s">
        <v>9646</v>
      </c>
      <c r="BP2595" s="269" t="s">
        <v>1076</v>
      </c>
      <c r="BQ2595" s="269" t="s">
        <v>428</v>
      </c>
      <c r="BR2595" s="269" t="s">
        <v>1077</v>
      </c>
      <c r="BS2595" s="269" t="s">
        <v>1078</v>
      </c>
      <c r="BT2595" s="269" t="s">
        <v>1076</v>
      </c>
      <c r="BU2595" s="269" t="s">
        <v>1827</v>
      </c>
      <c r="BV2595" s="269" t="s">
        <v>1828</v>
      </c>
    </row>
    <row r="2596" spans="59:74" x14ac:dyDescent="0.25">
      <c r="BG2596" s="84">
        <v>2484</v>
      </c>
      <c r="BH2596" s="269" t="s">
        <v>14</v>
      </c>
      <c r="BI2596" s="268" t="s">
        <v>9397</v>
      </c>
      <c r="BJ2596" s="257" t="s">
        <v>1</v>
      </c>
      <c r="BK2596" s="269" t="s">
        <v>22</v>
      </c>
      <c r="BL2596" s="269" t="s">
        <v>102</v>
      </c>
      <c r="BM2596" s="270" t="s">
        <v>9647</v>
      </c>
      <c r="BN2596" s="269" t="s">
        <v>9648</v>
      </c>
      <c r="BO2596" s="269" t="s">
        <v>9649</v>
      </c>
      <c r="BP2596" s="269" t="s">
        <v>1076</v>
      </c>
      <c r="BQ2596" s="269" t="s">
        <v>428</v>
      </c>
      <c r="BR2596" s="269" t="s">
        <v>1077</v>
      </c>
      <c r="BS2596" s="269" t="s">
        <v>1078</v>
      </c>
      <c r="BT2596" s="269" t="s">
        <v>1076</v>
      </c>
      <c r="BU2596" s="269" t="s">
        <v>1827</v>
      </c>
      <c r="BV2596" s="269" t="s">
        <v>1828</v>
      </c>
    </row>
    <row r="2597" spans="59:74" x14ac:dyDescent="0.25">
      <c r="BG2597" s="84">
        <v>2485</v>
      </c>
      <c r="BH2597" s="269" t="s">
        <v>14</v>
      </c>
      <c r="BI2597" s="268" t="s">
        <v>9397</v>
      </c>
      <c r="BJ2597" s="257" t="s">
        <v>1</v>
      </c>
      <c r="BK2597" s="269" t="s">
        <v>22</v>
      </c>
      <c r="BL2597" s="269" t="s">
        <v>102</v>
      </c>
      <c r="BM2597" s="270" t="s">
        <v>9650</v>
      </c>
      <c r="BN2597" s="269" t="s">
        <v>9651</v>
      </c>
      <c r="BO2597" s="269" t="s">
        <v>9652</v>
      </c>
      <c r="BP2597" s="269" t="s">
        <v>1076</v>
      </c>
      <c r="BQ2597" s="269" t="s">
        <v>428</v>
      </c>
      <c r="BR2597" s="269" t="s">
        <v>1077</v>
      </c>
      <c r="BS2597" s="269" t="s">
        <v>1078</v>
      </c>
      <c r="BT2597" s="269" t="s">
        <v>1076</v>
      </c>
      <c r="BU2597" s="269" t="s">
        <v>1827</v>
      </c>
      <c r="BV2597" s="269" t="s">
        <v>1828</v>
      </c>
    </row>
    <row r="2598" spans="59:74" x14ac:dyDescent="0.25">
      <c r="BG2598" s="84">
        <v>2486</v>
      </c>
      <c r="BH2598" s="269" t="s">
        <v>14</v>
      </c>
      <c r="BI2598" s="268" t="s">
        <v>9397</v>
      </c>
      <c r="BJ2598" s="257" t="s">
        <v>1</v>
      </c>
      <c r="BK2598" s="269" t="s">
        <v>22</v>
      </c>
      <c r="BL2598" s="269" t="s">
        <v>102</v>
      </c>
      <c r="BM2598" s="270" t="s">
        <v>9653</v>
      </c>
      <c r="BN2598" s="269" t="s">
        <v>9654</v>
      </c>
      <c r="BO2598" s="269" t="s">
        <v>9655</v>
      </c>
      <c r="BP2598" s="269" t="s">
        <v>1076</v>
      </c>
      <c r="BQ2598" s="269" t="s">
        <v>428</v>
      </c>
      <c r="BR2598" s="269" t="s">
        <v>1077</v>
      </c>
      <c r="BS2598" s="269" t="s">
        <v>1078</v>
      </c>
      <c r="BT2598" s="269" t="s">
        <v>1076</v>
      </c>
      <c r="BU2598" s="269" t="s">
        <v>1827</v>
      </c>
      <c r="BV2598" s="269" t="s">
        <v>1828</v>
      </c>
    </row>
    <row r="2599" spans="59:74" x14ac:dyDescent="0.25">
      <c r="BG2599" s="84">
        <v>2487</v>
      </c>
      <c r="BH2599" s="269" t="s">
        <v>14</v>
      </c>
      <c r="BI2599" s="268" t="s">
        <v>9397</v>
      </c>
      <c r="BJ2599" s="257" t="s">
        <v>1</v>
      </c>
      <c r="BK2599" s="269" t="s">
        <v>22</v>
      </c>
      <c r="BL2599" s="269" t="s">
        <v>102</v>
      </c>
      <c r="BM2599" s="270" t="s">
        <v>9656</v>
      </c>
      <c r="BN2599" s="269" t="s">
        <v>9657</v>
      </c>
      <c r="BO2599" s="269" t="s">
        <v>9658</v>
      </c>
      <c r="BP2599" s="269" t="s">
        <v>1076</v>
      </c>
      <c r="BQ2599" s="269" t="s">
        <v>428</v>
      </c>
      <c r="BR2599" s="269" t="s">
        <v>1077</v>
      </c>
      <c r="BS2599" s="269" t="s">
        <v>1078</v>
      </c>
      <c r="BT2599" s="269" t="s">
        <v>1076</v>
      </c>
      <c r="BU2599" s="269" t="s">
        <v>1827</v>
      </c>
      <c r="BV2599" s="269" t="s">
        <v>1828</v>
      </c>
    </row>
    <row r="2600" spans="59:74" x14ac:dyDescent="0.25">
      <c r="BG2600" s="84">
        <v>2488</v>
      </c>
      <c r="BH2600" s="269" t="s">
        <v>14</v>
      </c>
      <c r="BI2600" s="268" t="s">
        <v>9397</v>
      </c>
      <c r="BJ2600" s="257" t="s">
        <v>1</v>
      </c>
      <c r="BK2600" s="269" t="s">
        <v>22</v>
      </c>
      <c r="BL2600" s="269" t="s">
        <v>102</v>
      </c>
      <c r="BM2600" s="270" t="s">
        <v>9659</v>
      </c>
      <c r="BN2600" s="269" t="s">
        <v>9660</v>
      </c>
      <c r="BO2600" s="269" t="s">
        <v>9661</v>
      </c>
      <c r="BP2600" s="269" t="s">
        <v>1076</v>
      </c>
      <c r="BQ2600" s="269" t="s">
        <v>428</v>
      </c>
      <c r="BR2600" s="269" t="s">
        <v>1077</v>
      </c>
      <c r="BS2600" s="269" t="s">
        <v>1078</v>
      </c>
      <c r="BT2600" s="269" t="s">
        <v>1076</v>
      </c>
      <c r="BU2600" s="269" t="s">
        <v>1827</v>
      </c>
      <c r="BV2600" s="269" t="s">
        <v>1828</v>
      </c>
    </row>
    <row r="2601" spans="59:74" x14ac:dyDescent="0.25">
      <c r="BG2601" s="84">
        <v>2489</v>
      </c>
      <c r="BH2601" s="269" t="s">
        <v>14</v>
      </c>
      <c r="BI2601" s="268" t="s">
        <v>9397</v>
      </c>
      <c r="BJ2601" s="257" t="s">
        <v>1</v>
      </c>
      <c r="BK2601" s="269" t="s">
        <v>22</v>
      </c>
      <c r="BL2601" s="269" t="s">
        <v>102</v>
      </c>
      <c r="BM2601" s="270" t="s">
        <v>9662</v>
      </c>
      <c r="BN2601" s="269" t="s">
        <v>9663</v>
      </c>
      <c r="BO2601" s="269" t="s">
        <v>9664</v>
      </c>
      <c r="BP2601" s="269" t="s">
        <v>1076</v>
      </c>
      <c r="BQ2601" s="269" t="s">
        <v>428</v>
      </c>
      <c r="BR2601" s="269" t="s">
        <v>1077</v>
      </c>
      <c r="BS2601" s="269" t="s">
        <v>1078</v>
      </c>
      <c r="BT2601" s="269" t="s">
        <v>1076</v>
      </c>
      <c r="BU2601" s="269" t="s">
        <v>1827</v>
      </c>
      <c r="BV2601" s="269" t="s">
        <v>1828</v>
      </c>
    </row>
    <row r="2602" spans="59:74" x14ac:dyDescent="0.25">
      <c r="BG2602" s="84">
        <v>2490</v>
      </c>
      <c r="BH2602" s="269" t="s">
        <v>14</v>
      </c>
      <c r="BI2602" s="268" t="s">
        <v>9397</v>
      </c>
      <c r="BJ2602" s="257" t="s">
        <v>1</v>
      </c>
      <c r="BK2602" s="269" t="s">
        <v>22</v>
      </c>
      <c r="BL2602" s="269" t="s">
        <v>102</v>
      </c>
      <c r="BM2602" s="270" t="s">
        <v>9665</v>
      </c>
      <c r="BN2602" s="269" t="s">
        <v>9666</v>
      </c>
      <c r="BO2602" s="269" t="s">
        <v>9667</v>
      </c>
      <c r="BP2602" s="269" t="s">
        <v>1076</v>
      </c>
      <c r="BQ2602" s="269" t="s">
        <v>428</v>
      </c>
      <c r="BR2602" s="269" t="s">
        <v>1077</v>
      </c>
      <c r="BS2602" s="269" t="s">
        <v>1078</v>
      </c>
      <c r="BT2602" s="269" t="s">
        <v>1076</v>
      </c>
      <c r="BU2602" s="269" t="s">
        <v>1827</v>
      </c>
      <c r="BV2602" s="269" t="s">
        <v>1828</v>
      </c>
    </row>
    <row r="2603" spans="59:74" x14ac:dyDescent="0.25">
      <c r="BG2603" s="84">
        <v>2491</v>
      </c>
      <c r="BH2603" s="269" t="s">
        <v>14</v>
      </c>
      <c r="BI2603" s="268" t="s">
        <v>9397</v>
      </c>
      <c r="BJ2603" s="257" t="s">
        <v>4</v>
      </c>
      <c r="BK2603" s="269" t="s">
        <v>22</v>
      </c>
      <c r="BL2603" s="269" t="s">
        <v>102</v>
      </c>
      <c r="BM2603" s="270" t="s">
        <v>9668</v>
      </c>
      <c r="BN2603" s="269" t="s">
        <v>9669</v>
      </c>
      <c r="BO2603" s="269" t="s">
        <v>9670</v>
      </c>
      <c r="BP2603" s="269" t="s">
        <v>1076</v>
      </c>
      <c r="BQ2603" s="269" t="s">
        <v>428</v>
      </c>
      <c r="BR2603" s="269" t="s">
        <v>1077</v>
      </c>
      <c r="BS2603" s="269" t="s">
        <v>1078</v>
      </c>
      <c r="BT2603" s="269" t="s">
        <v>1076</v>
      </c>
      <c r="BU2603" s="269" t="s">
        <v>1827</v>
      </c>
      <c r="BV2603" s="269" t="s">
        <v>1828</v>
      </c>
    </row>
    <row r="2604" spans="59:74" x14ac:dyDescent="0.25">
      <c r="BG2604" s="84">
        <v>2492</v>
      </c>
      <c r="BH2604" s="269" t="s">
        <v>14</v>
      </c>
      <c r="BI2604" s="268" t="s">
        <v>9397</v>
      </c>
      <c r="BJ2604" s="257" t="s">
        <v>4</v>
      </c>
      <c r="BK2604" s="269" t="s">
        <v>22</v>
      </c>
      <c r="BL2604" s="269" t="s">
        <v>102</v>
      </c>
      <c r="BM2604" s="270" t="s">
        <v>9671</v>
      </c>
      <c r="BN2604" s="269" t="s">
        <v>9672</v>
      </c>
      <c r="BO2604" s="269" t="s">
        <v>9673</v>
      </c>
      <c r="BP2604" s="269" t="s">
        <v>1076</v>
      </c>
      <c r="BQ2604" s="269" t="s">
        <v>428</v>
      </c>
      <c r="BR2604" s="269" t="s">
        <v>1077</v>
      </c>
      <c r="BS2604" s="269" t="s">
        <v>1078</v>
      </c>
      <c r="BT2604" s="269" t="s">
        <v>1076</v>
      </c>
      <c r="BU2604" s="269" t="s">
        <v>1827</v>
      </c>
      <c r="BV2604" s="269" t="s">
        <v>1828</v>
      </c>
    </row>
    <row r="2605" spans="59:74" x14ac:dyDescent="0.25">
      <c r="BG2605" s="84">
        <v>2493</v>
      </c>
      <c r="BH2605" s="269" t="s">
        <v>14</v>
      </c>
      <c r="BI2605" s="268" t="s">
        <v>9397</v>
      </c>
      <c r="BJ2605" s="257" t="s">
        <v>4</v>
      </c>
      <c r="BK2605" s="269" t="s">
        <v>22</v>
      </c>
      <c r="BL2605" s="269" t="s">
        <v>102</v>
      </c>
      <c r="BM2605" s="270" t="s">
        <v>9674</v>
      </c>
      <c r="BN2605" s="269" t="s">
        <v>9675</v>
      </c>
      <c r="BO2605" s="269" t="s">
        <v>9676</v>
      </c>
      <c r="BP2605" s="269" t="s">
        <v>1076</v>
      </c>
      <c r="BQ2605" s="269" t="s">
        <v>428</v>
      </c>
      <c r="BR2605" s="269" t="s">
        <v>1077</v>
      </c>
      <c r="BS2605" s="269" t="s">
        <v>1078</v>
      </c>
      <c r="BT2605" s="269" t="s">
        <v>1076</v>
      </c>
      <c r="BU2605" s="269" t="s">
        <v>1827</v>
      </c>
      <c r="BV2605" s="269" t="s">
        <v>1828</v>
      </c>
    </row>
    <row r="2606" spans="59:74" x14ac:dyDescent="0.25">
      <c r="BG2606" s="84">
        <v>2494</v>
      </c>
      <c r="BH2606" s="269" t="s">
        <v>14</v>
      </c>
      <c r="BI2606" s="268" t="s">
        <v>9397</v>
      </c>
      <c r="BJ2606" s="257" t="s">
        <v>4</v>
      </c>
      <c r="BK2606" s="269" t="s">
        <v>22</v>
      </c>
      <c r="BL2606" s="269" t="s">
        <v>102</v>
      </c>
      <c r="BM2606" s="270" t="s">
        <v>9677</v>
      </c>
      <c r="BN2606" s="269" t="s">
        <v>9678</v>
      </c>
      <c r="BO2606" s="269" t="s">
        <v>9679</v>
      </c>
      <c r="BP2606" s="269" t="s">
        <v>1076</v>
      </c>
      <c r="BQ2606" s="269" t="s">
        <v>428</v>
      </c>
      <c r="BR2606" s="269" t="s">
        <v>1077</v>
      </c>
      <c r="BS2606" s="269" t="s">
        <v>1078</v>
      </c>
      <c r="BT2606" s="269" t="s">
        <v>1076</v>
      </c>
      <c r="BU2606" s="269" t="s">
        <v>1827</v>
      </c>
      <c r="BV2606" s="269" t="s">
        <v>1828</v>
      </c>
    </row>
    <row r="2607" spans="59:74" x14ac:dyDescent="0.25">
      <c r="BG2607" s="84">
        <v>2495</v>
      </c>
      <c r="BH2607" s="269" t="s">
        <v>14</v>
      </c>
      <c r="BI2607" s="268" t="s">
        <v>9397</v>
      </c>
      <c r="BJ2607" s="257" t="s">
        <v>4</v>
      </c>
      <c r="BK2607" s="269" t="s">
        <v>22</v>
      </c>
      <c r="BL2607" s="269" t="s">
        <v>102</v>
      </c>
      <c r="BM2607" s="270" t="s">
        <v>9680</v>
      </c>
      <c r="BN2607" s="269" t="s">
        <v>9681</v>
      </c>
      <c r="BO2607" s="269" t="s">
        <v>9682</v>
      </c>
      <c r="BP2607" s="269" t="s">
        <v>1076</v>
      </c>
      <c r="BQ2607" s="269" t="s">
        <v>428</v>
      </c>
      <c r="BR2607" s="269" t="s">
        <v>1077</v>
      </c>
      <c r="BS2607" s="269" t="s">
        <v>1078</v>
      </c>
      <c r="BT2607" s="269" t="s">
        <v>1076</v>
      </c>
      <c r="BU2607" s="269" t="s">
        <v>1827</v>
      </c>
      <c r="BV2607" s="269" t="s">
        <v>1828</v>
      </c>
    </row>
    <row r="2608" spans="59:74" x14ac:dyDescent="0.25">
      <c r="BG2608" s="84">
        <v>2496</v>
      </c>
      <c r="BH2608" s="269" t="s">
        <v>14</v>
      </c>
      <c r="BI2608" s="268" t="s">
        <v>9397</v>
      </c>
      <c r="BJ2608" s="257" t="s">
        <v>4</v>
      </c>
      <c r="BK2608" s="269" t="s">
        <v>22</v>
      </c>
      <c r="BL2608" s="269" t="s">
        <v>102</v>
      </c>
      <c r="BM2608" s="270" t="s">
        <v>9683</v>
      </c>
      <c r="BN2608" s="269" t="s">
        <v>9684</v>
      </c>
      <c r="BO2608" s="269" t="s">
        <v>9685</v>
      </c>
      <c r="BP2608" s="269" t="s">
        <v>1076</v>
      </c>
      <c r="BQ2608" s="269" t="s">
        <v>428</v>
      </c>
      <c r="BR2608" s="269" t="s">
        <v>1077</v>
      </c>
      <c r="BS2608" s="269" t="s">
        <v>1078</v>
      </c>
      <c r="BT2608" s="269" t="s">
        <v>1076</v>
      </c>
      <c r="BU2608" s="269" t="s">
        <v>1827</v>
      </c>
      <c r="BV2608" s="269" t="s">
        <v>1828</v>
      </c>
    </row>
    <row r="2609" spans="59:74" x14ac:dyDescent="0.25">
      <c r="BG2609" s="84">
        <v>2497</v>
      </c>
      <c r="BH2609" s="269" t="s">
        <v>14</v>
      </c>
      <c r="BI2609" s="268" t="s">
        <v>9397</v>
      </c>
      <c r="BJ2609" s="257" t="s">
        <v>4</v>
      </c>
      <c r="BK2609" s="269" t="s">
        <v>22</v>
      </c>
      <c r="BL2609" s="269" t="s">
        <v>102</v>
      </c>
      <c r="BM2609" s="270" t="s">
        <v>9686</v>
      </c>
      <c r="BN2609" s="269" t="s">
        <v>9687</v>
      </c>
      <c r="BO2609" s="269" t="s">
        <v>9688</v>
      </c>
      <c r="BP2609" s="269" t="s">
        <v>1076</v>
      </c>
      <c r="BQ2609" s="269" t="s">
        <v>428</v>
      </c>
      <c r="BR2609" s="269" t="s">
        <v>1077</v>
      </c>
      <c r="BS2609" s="269" t="s">
        <v>1078</v>
      </c>
      <c r="BT2609" s="269" t="s">
        <v>1076</v>
      </c>
      <c r="BU2609" s="269" t="s">
        <v>1827</v>
      </c>
      <c r="BV2609" s="269" t="s">
        <v>1828</v>
      </c>
    </row>
    <row r="2610" spans="59:74" x14ac:dyDescent="0.25">
      <c r="BG2610" s="84">
        <v>2498</v>
      </c>
      <c r="BH2610" s="269" t="s">
        <v>14</v>
      </c>
      <c r="BI2610" s="268" t="s">
        <v>9397</v>
      </c>
      <c r="BJ2610" s="257" t="s">
        <v>4</v>
      </c>
      <c r="BK2610" s="269" t="s">
        <v>22</v>
      </c>
      <c r="BL2610" s="269" t="s">
        <v>102</v>
      </c>
      <c r="BM2610" s="270" t="s">
        <v>9689</v>
      </c>
      <c r="BN2610" s="269" t="s">
        <v>9690</v>
      </c>
      <c r="BO2610" s="269" t="s">
        <v>9691</v>
      </c>
      <c r="BP2610" s="269" t="s">
        <v>1076</v>
      </c>
      <c r="BQ2610" s="269" t="s">
        <v>428</v>
      </c>
      <c r="BR2610" s="269" t="s">
        <v>1077</v>
      </c>
      <c r="BS2610" s="269" t="s">
        <v>1078</v>
      </c>
      <c r="BT2610" s="269" t="s">
        <v>1076</v>
      </c>
      <c r="BU2610" s="269" t="s">
        <v>1827</v>
      </c>
      <c r="BV2610" s="269" t="s">
        <v>1828</v>
      </c>
    </row>
    <row r="2611" spans="59:74" x14ac:dyDescent="0.25">
      <c r="BG2611" s="84">
        <v>2499</v>
      </c>
      <c r="BH2611" s="269" t="s">
        <v>14</v>
      </c>
      <c r="BI2611" s="268" t="s">
        <v>9397</v>
      </c>
      <c r="BJ2611" s="257" t="s">
        <v>4</v>
      </c>
      <c r="BK2611" s="269" t="s">
        <v>22</v>
      </c>
      <c r="BL2611" s="269" t="s">
        <v>102</v>
      </c>
      <c r="BM2611" s="270" t="s">
        <v>9692</v>
      </c>
      <c r="BN2611" s="269" t="s">
        <v>9693</v>
      </c>
      <c r="BO2611" s="269" t="s">
        <v>9694</v>
      </c>
      <c r="BP2611" s="269" t="s">
        <v>1076</v>
      </c>
      <c r="BQ2611" s="269" t="s">
        <v>428</v>
      </c>
      <c r="BR2611" s="269" t="s">
        <v>1077</v>
      </c>
      <c r="BS2611" s="269" t="s">
        <v>1078</v>
      </c>
      <c r="BT2611" s="269" t="s">
        <v>1076</v>
      </c>
      <c r="BU2611" s="269" t="s">
        <v>1827</v>
      </c>
      <c r="BV2611" s="269" t="s">
        <v>1828</v>
      </c>
    </row>
    <row r="2612" spans="59:74" x14ac:dyDescent="0.25">
      <c r="BG2612" s="84">
        <v>2500</v>
      </c>
      <c r="BH2612" s="269" t="s">
        <v>14</v>
      </c>
      <c r="BI2612" s="268" t="s">
        <v>9397</v>
      </c>
      <c r="BJ2612" s="257" t="s">
        <v>4</v>
      </c>
      <c r="BK2612" s="269" t="s">
        <v>22</v>
      </c>
      <c r="BL2612" s="269" t="s">
        <v>102</v>
      </c>
      <c r="BM2612" s="270" t="s">
        <v>9695</v>
      </c>
      <c r="BN2612" s="269" t="s">
        <v>9696</v>
      </c>
      <c r="BO2612" s="269" t="s">
        <v>9697</v>
      </c>
      <c r="BP2612" s="269" t="s">
        <v>1076</v>
      </c>
      <c r="BQ2612" s="269" t="s">
        <v>428</v>
      </c>
      <c r="BR2612" s="269" t="s">
        <v>1077</v>
      </c>
      <c r="BS2612" s="269" t="s">
        <v>1078</v>
      </c>
      <c r="BT2612" s="269" t="s">
        <v>1076</v>
      </c>
      <c r="BU2612" s="269" t="s">
        <v>1827</v>
      </c>
      <c r="BV2612" s="269" t="s">
        <v>1828</v>
      </c>
    </row>
    <row r="2613" spans="59:74" x14ac:dyDescent="0.25">
      <c r="BG2613" s="84">
        <v>2501</v>
      </c>
      <c r="BH2613" s="269" t="s">
        <v>14</v>
      </c>
      <c r="BI2613" s="268" t="s">
        <v>9397</v>
      </c>
      <c r="BJ2613" s="257" t="s">
        <v>1</v>
      </c>
      <c r="BK2613" s="269" t="s">
        <v>25</v>
      </c>
      <c r="BL2613" s="269" t="s">
        <v>102</v>
      </c>
      <c r="BM2613" s="270" t="s">
        <v>9698</v>
      </c>
      <c r="BN2613" s="269" t="s">
        <v>9699</v>
      </c>
      <c r="BO2613" s="269" t="s">
        <v>9700</v>
      </c>
      <c r="BP2613" s="269" t="s">
        <v>1079</v>
      </c>
      <c r="BQ2613" s="269" t="s">
        <v>472</v>
      </c>
      <c r="BR2613" s="269" t="s">
        <v>1080</v>
      </c>
      <c r="BS2613" s="269" t="s">
        <v>1081</v>
      </c>
      <c r="BT2613" s="269" t="s">
        <v>1079</v>
      </c>
      <c r="BU2613" s="269" t="s">
        <v>1829</v>
      </c>
      <c r="BV2613" s="269" t="s">
        <v>1830</v>
      </c>
    </row>
    <row r="2614" spans="59:74" x14ac:dyDescent="0.25">
      <c r="BG2614" s="84">
        <v>2502</v>
      </c>
      <c r="BH2614" s="269" t="s">
        <v>14</v>
      </c>
      <c r="BI2614" s="268" t="s">
        <v>9397</v>
      </c>
      <c r="BJ2614" s="257" t="s">
        <v>1</v>
      </c>
      <c r="BK2614" s="269" t="s">
        <v>25</v>
      </c>
      <c r="BL2614" s="269" t="s">
        <v>102</v>
      </c>
      <c r="BM2614" s="270" t="s">
        <v>9701</v>
      </c>
      <c r="BN2614" s="269" t="s">
        <v>9702</v>
      </c>
      <c r="BO2614" s="269" t="s">
        <v>9703</v>
      </c>
      <c r="BP2614" s="269" t="s">
        <v>1079</v>
      </c>
      <c r="BQ2614" s="269" t="s">
        <v>472</v>
      </c>
      <c r="BR2614" s="269" t="s">
        <v>1080</v>
      </c>
      <c r="BS2614" s="269" t="s">
        <v>1081</v>
      </c>
      <c r="BT2614" s="269" t="s">
        <v>1079</v>
      </c>
      <c r="BU2614" s="269" t="s">
        <v>1829</v>
      </c>
      <c r="BV2614" s="269" t="s">
        <v>1830</v>
      </c>
    </row>
    <row r="2615" spans="59:74" x14ac:dyDescent="0.25">
      <c r="BG2615" s="84">
        <v>2503</v>
      </c>
      <c r="BH2615" s="269" t="s">
        <v>14</v>
      </c>
      <c r="BI2615" s="268" t="s">
        <v>9397</v>
      </c>
      <c r="BJ2615" s="257" t="s">
        <v>1</v>
      </c>
      <c r="BK2615" s="269" t="s">
        <v>25</v>
      </c>
      <c r="BL2615" s="269" t="s">
        <v>102</v>
      </c>
      <c r="BM2615" s="270" t="s">
        <v>9704</v>
      </c>
      <c r="BN2615" s="269" t="s">
        <v>9705</v>
      </c>
      <c r="BO2615" s="269" t="s">
        <v>9706</v>
      </c>
      <c r="BP2615" s="269" t="s">
        <v>1079</v>
      </c>
      <c r="BQ2615" s="269" t="s">
        <v>472</v>
      </c>
      <c r="BR2615" s="269" t="s">
        <v>1080</v>
      </c>
      <c r="BS2615" s="269" t="s">
        <v>1081</v>
      </c>
      <c r="BT2615" s="269" t="s">
        <v>1079</v>
      </c>
      <c r="BU2615" s="269" t="s">
        <v>1829</v>
      </c>
      <c r="BV2615" s="269" t="s">
        <v>1830</v>
      </c>
    </row>
    <row r="2616" spans="59:74" x14ac:dyDescent="0.25">
      <c r="BG2616" s="84">
        <v>2504</v>
      </c>
      <c r="BH2616" s="269" t="s">
        <v>14</v>
      </c>
      <c r="BI2616" s="268" t="s">
        <v>9397</v>
      </c>
      <c r="BJ2616" s="257" t="s">
        <v>1</v>
      </c>
      <c r="BK2616" s="269" t="s">
        <v>25</v>
      </c>
      <c r="BL2616" s="269" t="s">
        <v>102</v>
      </c>
      <c r="BM2616" s="270" t="s">
        <v>9707</v>
      </c>
      <c r="BN2616" s="269" t="s">
        <v>9708</v>
      </c>
      <c r="BO2616" s="269" t="s">
        <v>9709</v>
      </c>
      <c r="BP2616" s="269" t="s">
        <v>1079</v>
      </c>
      <c r="BQ2616" s="269" t="s">
        <v>472</v>
      </c>
      <c r="BR2616" s="269" t="s">
        <v>1080</v>
      </c>
      <c r="BS2616" s="269" t="s">
        <v>1081</v>
      </c>
      <c r="BT2616" s="269" t="s">
        <v>1079</v>
      </c>
      <c r="BU2616" s="269" t="s">
        <v>1829</v>
      </c>
      <c r="BV2616" s="269" t="s">
        <v>1830</v>
      </c>
    </row>
    <row r="2617" spans="59:74" x14ac:dyDescent="0.25">
      <c r="BG2617" s="84">
        <v>2505</v>
      </c>
      <c r="BH2617" s="269" t="s">
        <v>14</v>
      </c>
      <c r="BI2617" s="268" t="s">
        <v>9397</v>
      </c>
      <c r="BJ2617" s="257" t="s">
        <v>1</v>
      </c>
      <c r="BK2617" s="269" t="s">
        <v>25</v>
      </c>
      <c r="BL2617" s="269" t="s">
        <v>102</v>
      </c>
      <c r="BM2617" s="270" t="s">
        <v>9710</v>
      </c>
      <c r="BN2617" s="269" t="s">
        <v>9711</v>
      </c>
      <c r="BO2617" s="269" t="s">
        <v>9712</v>
      </c>
      <c r="BP2617" s="269" t="s">
        <v>1079</v>
      </c>
      <c r="BQ2617" s="269" t="s">
        <v>472</v>
      </c>
      <c r="BR2617" s="269" t="s">
        <v>1080</v>
      </c>
      <c r="BS2617" s="269" t="s">
        <v>1081</v>
      </c>
      <c r="BT2617" s="269" t="s">
        <v>1079</v>
      </c>
      <c r="BU2617" s="269" t="s">
        <v>1829</v>
      </c>
      <c r="BV2617" s="269" t="s">
        <v>1830</v>
      </c>
    </row>
    <row r="2618" spans="59:74" x14ac:dyDescent="0.25">
      <c r="BG2618" s="84">
        <v>2506</v>
      </c>
      <c r="BH2618" s="269" t="s">
        <v>14</v>
      </c>
      <c r="BI2618" s="268" t="s">
        <v>9397</v>
      </c>
      <c r="BJ2618" s="257" t="s">
        <v>1</v>
      </c>
      <c r="BK2618" s="269" t="s">
        <v>25</v>
      </c>
      <c r="BL2618" s="269" t="s">
        <v>102</v>
      </c>
      <c r="BM2618" s="270" t="s">
        <v>9713</v>
      </c>
      <c r="BN2618" s="269" t="s">
        <v>9714</v>
      </c>
      <c r="BO2618" s="269" t="s">
        <v>9715</v>
      </c>
      <c r="BP2618" s="269" t="s">
        <v>1079</v>
      </c>
      <c r="BQ2618" s="269" t="s">
        <v>472</v>
      </c>
      <c r="BR2618" s="269" t="s">
        <v>1080</v>
      </c>
      <c r="BS2618" s="269" t="s">
        <v>1081</v>
      </c>
      <c r="BT2618" s="269" t="s">
        <v>1079</v>
      </c>
      <c r="BU2618" s="269" t="s">
        <v>1829</v>
      </c>
      <c r="BV2618" s="269" t="s">
        <v>1830</v>
      </c>
    </row>
    <row r="2619" spans="59:74" x14ac:dyDescent="0.25">
      <c r="BG2619" s="84">
        <v>2507</v>
      </c>
      <c r="BH2619" s="269" t="s">
        <v>14</v>
      </c>
      <c r="BI2619" s="268" t="s">
        <v>9397</v>
      </c>
      <c r="BJ2619" s="257" t="s">
        <v>1</v>
      </c>
      <c r="BK2619" s="269" t="s">
        <v>25</v>
      </c>
      <c r="BL2619" s="269" t="s">
        <v>102</v>
      </c>
      <c r="BM2619" s="270" t="s">
        <v>9716</v>
      </c>
      <c r="BN2619" s="269" t="s">
        <v>9717</v>
      </c>
      <c r="BO2619" s="269" t="s">
        <v>9718</v>
      </c>
      <c r="BP2619" s="269" t="s">
        <v>1079</v>
      </c>
      <c r="BQ2619" s="269" t="s">
        <v>472</v>
      </c>
      <c r="BR2619" s="269" t="s">
        <v>1080</v>
      </c>
      <c r="BS2619" s="269" t="s">
        <v>1081</v>
      </c>
      <c r="BT2619" s="269" t="s">
        <v>1079</v>
      </c>
      <c r="BU2619" s="269" t="s">
        <v>1829</v>
      </c>
      <c r="BV2619" s="269" t="s">
        <v>1830</v>
      </c>
    </row>
    <row r="2620" spans="59:74" x14ac:dyDescent="0.25">
      <c r="BG2620" s="84">
        <v>2508</v>
      </c>
      <c r="BH2620" s="269" t="s">
        <v>14</v>
      </c>
      <c r="BI2620" s="268" t="s">
        <v>9397</v>
      </c>
      <c r="BJ2620" s="257" t="s">
        <v>1</v>
      </c>
      <c r="BK2620" s="269" t="s">
        <v>25</v>
      </c>
      <c r="BL2620" s="269" t="s">
        <v>102</v>
      </c>
      <c r="BM2620" s="270" t="s">
        <v>9719</v>
      </c>
      <c r="BN2620" s="269" t="s">
        <v>9720</v>
      </c>
      <c r="BO2620" s="269" t="s">
        <v>9721</v>
      </c>
      <c r="BP2620" s="269" t="s">
        <v>1079</v>
      </c>
      <c r="BQ2620" s="269" t="s">
        <v>472</v>
      </c>
      <c r="BR2620" s="269" t="s">
        <v>1080</v>
      </c>
      <c r="BS2620" s="269" t="s">
        <v>1081</v>
      </c>
      <c r="BT2620" s="269" t="s">
        <v>1079</v>
      </c>
      <c r="BU2620" s="269" t="s">
        <v>1829</v>
      </c>
      <c r="BV2620" s="269" t="s">
        <v>1830</v>
      </c>
    </row>
    <row r="2621" spans="59:74" x14ac:dyDescent="0.25">
      <c r="BG2621" s="84">
        <v>2509</v>
      </c>
      <c r="BH2621" s="269" t="s">
        <v>14</v>
      </c>
      <c r="BI2621" s="268" t="s">
        <v>9397</v>
      </c>
      <c r="BJ2621" s="257" t="s">
        <v>1</v>
      </c>
      <c r="BK2621" s="269" t="s">
        <v>25</v>
      </c>
      <c r="BL2621" s="269" t="s">
        <v>102</v>
      </c>
      <c r="BM2621" s="270" t="s">
        <v>9722</v>
      </c>
      <c r="BN2621" s="269" t="s">
        <v>9723</v>
      </c>
      <c r="BO2621" s="269" t="s">
        <v>9724</v>
      </c>
      <c r="BP2621" s="269" t="s">
        <v>1079</v>
      </c>
      <c r="BQ2621" s="269" t="s">
        <v>472</v>
      </c>
      <c r="BR2621" s="269" t="s">
        <v>1080</v>
      </c>
      <c r="BS2621" s="269" t="s">
        <v>1081</v>
      </c>
      <c r="BT2621" s="269" t="s">
        <v>1079</v>
      </c>
      <c r="BU2621" s="269" t="s">
        <v>1829</v>
      </c>
      <c r="BV2621" s="269" t="s">
        <v>1830</v>
      </c>
    </row>
    <row r="2622" spans="59:74" x14ac:dyDescent="0.25">
      <c r="BG2622" s="84">
        <v>2510</v>
      </c>
      <c r="BH2622" s="269" t="s">
        <v>14</v>
      </c>
      <c r="BI2622" s="268" t="s">
        <v>9397</v>
      </c>
      <c r="BJ2622" s="257" t="s">
        <v>1</v>
      </c>
      <c r="BK2622" s="269" t="s">
        <v>25</v>
      </c>
      <c r="BL2622" s="269" t="s">
        <v>102</v>
      </c>
      <c r="BM2622" s="270" t="s">
        <v>9725</v>
      </c>
      <c r="BN2622" s="269" t="s">
        <v>9726</v>
      </c>
      <c r="BO2622" s="269" t="s">
        <v>9727</v>
      </c>
      <c r="BP2622" s="269" t="s">
        <v>1079</v>
      </c>
      <c r="BQ2622" s="269" t="s">
        <v>472</v>
      </c>
      <c r="BR2622" s="269" t="s">
        <v>1080</v>
      </c>
      <c r="BS2622" s="269" t="s">
        <v>1081</v>
      </c>
      <c r="BT2622" s="269" t="s">
        <v>1079</v>
      </c>
      <c r="BU2622" s="269" t="s">
        <v>1829</v>
      </c>
      <c r="BV2622" s="269" t="s">
        <v>1830</v>
      </c>
    </row>
    <row r="2623" spans="59:74" x14ac:dyDescent="0.25">
      <c r="BG2623" s="84">
        <v>2511</v>
      </c>
      <c r="BH2623" s="269" t="s">
        <v>14</v>
      </c>
      <c r="BI2623" s="268" t="s">
        <v>9397</v>
      </c>
      <c r="BJ2623" s="257" t="s">
        <v>4</v>
      </c>
      <c r="BK2623" s="269" t="s">
        <v>25</v>
      </c>
      <c r="BL2623" s="269" t="s">
        <v>102</v>
      </c>
      <c r="BM2623" s="270" t="s">
        <v>9728</v>
      </c>
      <c r="BN2623" s="269" t="s">
        <v>9729</v>
      </c>
      <c r="BO2623" s="269" t="s">
        <v>9730</v>
      </c>
      <c r="BP2623" s="269" t="s">
        <v>1079</v>
      </c>
      <c r="BQ2623" s="269" t="s">
        <v>472</v>
      </c>
      <c r="BR2623" s="269" t="s">
        <v>1080</v>
      </c>
      <c r="BS2623" s="269" t="s">
        <v>1081</v>
      </c>
      <c r="BT2623" s="269" t="s">
        <v>1079</v>
      </c>
      <c r="BU2623" s="269" t="s">
        <v>1829</v>
      </c>
      <c r="BV2623" s="269" t="s">
        <v>1830</v>
      </c>
    </row>
    <row r="2624" spans="59:74" x14ac:dyDescent="0.25">
      <c r="BG2624" s="84">
        <v>2512</v>
      </c>
      <c r="BH2624" s="269" t="s">
        <v>14</v>
      </c>
      <c r="BI2624" s="268" t="s">
        <v>9397</v>
      </c>
      <c r="BJ2624" s="257" t="s">
        <v>4</v>
      </c>
      <c r="BK2624" s="269" t="s">
        <v>25</v>
      </c>
      <c r="BL2624" s="269" t="s">
        <v>102</v>
      </c>
      <c r="BM2624" s="270" t="s">
        <v>9731</v>
      </c>
      <c r="BN2624" s="269" t="s">
        <v>9732</v>
      </c>
      <c r="BO2624" s="269" t="s">
        <v>9733</v>
      </c>
      <c r="BP2624" s="269" t="s">
        <v>1079</v>
      </c>
      <c r="BQ2624" s="269" t="s">
        <v>472</v>
      </c>
      <c r="BR2624" s="269" t="s">
        <v>1080</v>
      </c>
      <c r="BS2624" s="269" t="s">
        <v>1081</v>
      </c>
      <c r="BT2624" s="269" t="s">
        <v>1079</v>
      </c>
      <c r="BU2624" s="269" t="s">
        <v>1829</v>
      </c>
      <c r="BV2624" s="269" t="s">
        <v>1830</v>
      </c>
    </row>
    <row r="2625" spans="59:74" x14ac:dyDescent="0.25">
      <c r="BG2625" s="84">
        <v>2513</v>
      </c>
      <c r="BH2625" s="269" t="s">
        <v>14</v>
      </c>
      <c r="BI2625" s="268" t="s">
        <v>9397</v>
      </c>
      <c r="BJ2625" s="257" t="s">
        <v>4</v>
      </c>
      <c r="BK2625" s="269" t="s">
        <v>25</v>
      </c>
      <c r="BL2625" s="269" t="s">
        <v>102</v>
      </c>
      <c r="BM2625" s="270" t="s">
        <v>9734</v>
      </c>
      <c r="BN2625" s="269" t="s">
        <v>9735</v>
      </c>
      <c r="BO2625" s="269" t="s">
        <v>9736</v>
      </c>
      <c r="BP2625" s="269" t="s">
        <v>1079</v>
      </c>
      <c r="BQ2625" s="269" t="s">
        <v>472</v>
      </c>
      <c r="BR2625" s="269" t="s">
        <v>1080</v>
      </c>
      <c r="BS2625" s="269" t="s">
        <v>1081</v>
      </c>
      <c r="BT2625" s="269" t="s">
        <v>1079</v>
      </c>
      <c r="BU2625" s="269" t="s">
        <v>1829</v>
      </c>
      <c r="BV2625" s="269" t="s">
        <v>1830</v>
      </c>
    </row>
    <row r="2626" spans="59:74" x14ac:dyDescent="0.25">
      <c r="BG2626" s="84">
        <v>2514</v>
      </c>
      <c r="BH2626" s="269" t="s">
        <v>14</v>
      </c>
      <c r="BI2626" s="268" t="s">
        <v>9397</v>
      </c>
      <c r="BJ2626" s="257" t="s">
        <v>4</v>
      </c>
      <c r="BK2626" s="269" t="s">
        <v>25</v>
      </c>
      <c r="BL2626" s="269" t="s">
        <v>102</v>
      </c>
      <c r="BM2626" s="270" t="s">
        <v>9737</v>
      </c>
      <c r="BN2626" s="269" t="s">
        <v>9738</v>
      </c>
      <c r="BO2626" s="269" t="s">
        <v>9739</v>
      </c>
      <c r="BP2626" s="269" t="s">
        <v>1079</v>
      </c>
      <c r="BQ2626" s="269" t="s">
        <v>472</v>
      </c>
      <c r="BR2626" s="269" t="s">
        <v>1080</v>
      </c>
      <c r="BS2626" s="269" t="s">
        <v>1081</v>
      </c>
      <c r="BT2626" s="269" t="s">
        <v>1079</v>
      </c>
      <c r="BU2626" s="269" t="s">
        <v>1829</v>
      </c>
      <c r="BV2626" s="269" t="s">
        <v>1830</v>
      </c>
    </row>
    <row r="2627" spans="59:74" x14ac:dyDescent="0.25">
      <c r="BG2627" s="84">
        <v>2515</v>
      </c>
      <c r="BH2627" s="269" t="s">
        <v>14</v>
      </c>
      <c r="BI2627" s="268" t="s">
        <v>9397</v>
      </c>
      <c r="BJ2627" s="257" t="s">
        <v>4</v>
      </c>
      <c r="BK2627" s="269" t="s">
        <v>25</v>
      </c>
      <c r="BL2627" s="269" t="s">
        <v>102</v>
      </c>
      <c r="BM2627" s="270" t="s">
        <v>9740</v>
      </c>
      <c r="BN2627" s="269" t="s">
        <v>9741</v>
      </c>
      <c r="BO2627" s="269" t="s">
        <v>9742</v>
      </c>
      <c r="BP2627" s="269" t="s">
        <v>1079</v>
      </c>
      <c r="BQ2627" s="269" t="s">
        <v>472</v>
      </c>
      <c r="BR2627" s="269" t="s">
        <v>1080</v>
      </c>
      <c r="BS2627" s="269" t="s">
        <v>1081</v>
      </c>
      <c r="BT2627" s="269" t="s">
        <v>1079</v>
      </c>
      <c r="BU2627" s="269" t="s">
        <v>1829</v>
      </c>
      <c r="BV2627" s="269" t="s">
        <v>1830</v>
      </c>
    </row>
    <row r="2628" spans="59:74" x14ac:dyDescent="0.25">
      <c r="BG2628" s="84">
        <v>2516</v>
      </c>
      <c r="BH2628" s="269" t="s">
        <v>14</v>
      </c>
      <c r="BI2628" s="268" t="s">
        <v>9397</v>
      </c>
      <c r="BJ2628" s="257" t="s">
        <v>4</v>
      </c>
      <c r="BK2628" s="269" t="s">
        <v>25</v>
      </c>
      <c r="BL2628" s="269" t="s">
        <v>102</v>
      </c>
      <c r="BM2628" s="270" t="s">
        <v>9743</v>
      </c>
      <c r="BN2628" s="269" t="s">
        <v>9744</v>
      </c>
      <c r="BO2628" s="269" t="s">
        <v>9745</v>
      </c>
      <c r="BP2628" s="269" t="s">
        <v>1079</v>
      </c>
      <c r="BQ2628" s="269" t="s">
        <v>472</v>
      </c>
      <c r="BR2628" s="269" t="s">
        <v>1080</v>
      </c>
      <c r="BS2628" s="269" t="s">
        <v>1081</v>
      </c>
      <c r="BT2628" s="269" t="s">
        <v>1079</v>
      </c>
      <c r="BU2628" s="269" t="s">
        <v>1829</v>
      </c>
      <c r="BV2628" s="269" t="s">
        <v>1830</v>
      </c>
    </row>
    <row r="2629" spans="59:74" x14ac:dyDescent="0.25">
      <c r="BG2629" s="84">
        <v>2517</v>
      </c>
      <c r="BH2629" s="269" t="s">
        <v>14</v>
      </c>
      <c r="BI2629" s="268" t="s">
        <v>9397</v>
      </c>
      <c r="BJ2629" s="257" t="s">
        <v>4</v>
      </c>
      <c r="BK2629" s="269" t="s">
        <v>25</v>
      </c>
      <c r="BL2629" s="269" t="s">
        <v>102</v>
      </c>
      <c r="BM2629" s="270" t="s">
        <v>9746</v>
      </c>
      <c r="BN2629" s="269" t="s">
        <v>9747</v>
      </c>
      <c r="BO2629" s="269" t="s">
        <v>9748</v>
      </c>
      <c r="BP2629" s="269" t="s">
        <v>1079</v>
      </c>
      <c r="BQ2629" s="269" t="s">
        <v>472</v>
      </c>
      <c r="BR2629" s="269" t="s">
        <v>1080</v>
      </c>
      <c r="BS2629" s="269" t="s">
        <v>1081</v>
      </c>
      <c r="BT2629" s="269" t="s">
        <v>1079</v>
      </c>
      <c r="BU2629" s="269" t="s">
        <v>1829</v>
      </c>
      <c r="BV2629" s="269" t="s">
        <v>1830</v>
      </c>
    </row>
    <row r="2630" spans="59:74" x14ac:dyDescent="0.25">
      <c r="BG2630" s="84">
        <v>2518</v>
      </c>
      <c r="BH2630" s="269" t="s">
        <v>14</v>
      </c>
      <c r="BI2630" s="268" t="s">
        <v>9397</v>
      </c>
      <c r="BJ2630" s="257" t="s">
        <v>4</v>
      </c>
      <c r="BK2630" s="269" t="s">
        <v>25</v>
      </c>
      <c r="BL2630" s="269" t="s">
        <v>102</v>
      </c>
      <c r="BM2630" s="270" t="s">
        <v>9749</v>
      </c>
      <c r="BN2630" s="269" t="s">
        <v>9750</v>
      </c>
      <c r="BO2630" s="269" t="s">
        <v>9751</v>
      </c>
      <c r="BP2630" s="269" t="s">
        <v>1079</v>
      </c>
      <c r="BQ2630" s="269" t="s">
        <v>472</v>
      </c>
      <c r="BR2630" s="269" t="s">
        <v>1080</v>
      </c>
      <c r="BS2630" s="269" t="s">
        <v>1081</v>
      </c>
      <c r="BT2630" s="269" t="s">
        <v>1079</v>
      </c>
      <c r="BU2630" s="269" t="s">
        <v>1829</v>
      </c>
      <c r="BV2630" s="269" t="s">
        <v>1830</v>
      </c>
    </row>
    <row r="2631" spans="59:74" x14ac:dyDescent="0.25">
      <c r="BG2631" s="84">
        <v>2519</v>
      </c>
      <c r="BH2631" s="269" t="s">
        <v>14</v>
      </c>
      <c r="BI2631" s="268" t="s">
        <v>9397</v>
      </c>
      <c r="BJ2631" s="257" t="s">
        <v>4</v>
      </c>
      <c r="BK2631" s="269" t="s">
        <v>25</v>
      </c>
      <c r="BL2631" s="269" t="s">
        <v>102</v>
      </c>
      <c r="BM2631" s="270" t="s">
        <v>9752</v>
      </c>
      <c r="BN2631" s="269" t="s">
        <v>9753</v>
      </c>
      <c r="BO2631" s="269" t="s">
        <v>9754</v>
      </c>
      <c r="BP2631" s="269" t="s">
        <v>1079</v>
      </c>
      <c r="BQ2631" s="269" t="s">
        <v>472</v>
      </c>
      <c r="BR2631" s="269" t="s">
        <v>1080</v>
      </c>
      <c r="BS2631" s="269" t="s">
        <v>1081</v>
      </c>
      <c r="BT2631" s="269" t="s">
        <v>1079</v>
      </c>
      <c r="BU2631" s="269" t="s">
        <v>1829</v>
      </c>
      <c r="BV2631" s="269" t="s">
        <v>1830</v>
      </c>
    </row>
    <row r="2632" spans="59:74" x14ac:dyDescent="0.25">
      <c r="BG2632" s="84">
        <v>2520</v>
      </c>
      <c r="BH2632" s="269" t="s">
        <v>14</v>
      </c>
      <c r="BI2632" s="268" t="s">
        <v>9397</v>
      </c>
      <c r="BJ2632" s="257" t="s">
        <v>4</v>
      </c>
      <c r="BK2632" s="269" t="s">
        <v>25</v>
      </c>
      <c r="BL2632" s="269" t="s">
        <v>102</v>
      </c>
      <c r="BM2632" s="270" t="s">
        <v>9755</v>
      </c>
      <c r="BN2632" s="269" t="s">
        <v>9756</v>
      </c>
      <c r="BO2632" s="269" t="s">
        <v>9757</v>
      </c>
      <c r="BP2632" s="269" t="s">
        <v>1079</v>
      </c>
      <c r="BQ2632" s="269" t="s">
        <v>472</v>
      </c>
      <c r="BR2632" s="269" t="s">
        <v>1080</v>
      </c>
      <c r="BS2632" s="269" t="s">
        <v>1081</v>
      </c>
      <c r="BT2632" s="269" t="s">
        <v>1079</v>
      </c>
      <c r="BU2632" s="269" t="s">
        <v>1829</v>
      </c>
      <c r="BV2632" s="269" t="s">
        <v>1830</v>
      </c>
    </row>
    <row r="2633" spans="59:74" x14ac:dyDescent="0.25">
      <c r="BG2633" s="84">
        <v>2521</v>
      </c>
      <c r="BH2633" s="269" t="s">
        <v>14</v>
      </c>
      <c r="BI2633" s="268" t="s">
        <v>9397</v>
      </c>
      <c r="BJ2633" s="257" t="s">
        <v>1</v>
      </c>
      <c r="BK2633" s="269" t="s">
        <v>14</v>
      </c>
      <c r="BL2633" s="269" t="s">
        <v>102</v>
      </c>
      <c r="BM2633" s="270" t="s">
        <v>9758</v>
      </c>
      <c r="BN2633" s="269" t="s">
        <v>9759</v>
      </c>
      <c r="BO2633" s="269" t="s">
        <v>9760</v>
      </c>
      <c r="BP2633" s="269" t="s">
        <v>1082</v>
      </c>
      <c r="BQ2633" s="269" t="s">
        <v>515</v>
      </c>
      <c r="BR2633" s="269" t="s">
        <v>1083</v>
      </c>
      <c r="BS2633" s="269" t="s">
        <v>1084</v>
      </c>
      <c r="BT2633" s="269" t="s">
        <v>1082</v>
      </c>
      <c r="BU2633" s="269" t="s">
        <v>1831</v>
      </c>
      <c r="BV2633" s="269" t="s">
        <v>1832</v>
      </c>
    </row>
    <row r="2634" spans="59:74" x14ac:dyDescent="0.25">
      <c r="BG2634" s="84">
        <v>2522</v>
      </c>
      <c r="BH2634" s="269" t="s">
        <v>14</v>
      </c>
      <c r="BI2634" s="268" t="s">
        <v>9397</v>
      </c>
      <c r="BJ2634" s="257" t="s">
        <v>1</v>
      </c>
      <c r="BK2634" s="269" t="s">
        <v>14</v>
      </c>
      <c r="BL2634" s="269" t="s">
        <v>102</v>
      </c>
      <c r="BM2634" s="270" t="s">
        <v>9761</v>
      </c>
      <c r="BN2634" s="269" t="s">
        <v>9762</v>
      </c>
      <c r="BO2634" s="269" t="s">
        <v>9763</v>
      </c>
      <c r="BP2634" s="269" t="s">
        <v>1082</v>
      </c>
      <c r="BQ2634" s="269" t="s">
        <v>515</v>
      </c>
      <c r="BR2634" s="269" t="s">
        <v>1083</v>
      </c>
      <c r="BS2634" s="269" t="s">
        <v>1084</v>
      </c>
      <c r="BT2634" s="269" t="s">
        <v>1082</v>
      </c>
      <c r="BU2634" s="269" t="s">
        <v>1831</v>
      </c>
      <c r="BV2634" s="269" t="s">
        <v>1832</v>
      </c>
    </row>
    <row r="2635" spans="59:74" x14ac:dyDescent="0.25">
      <c r="BG2635" s="84">
        <v>2523</v>
      </c>
      <c r="BH2635" s="269" t="s">
        <v>14</v>
      </c>
      <c r="BI2635" s="268" t="s">
        <v>9397</v>
      </c>
      <c r="BJ2635" s="257" t="s">
        <v>1</v>
      </c>
      <c r="BK2635" s="269" t="s">
        <v>14</v>
      </c>
      <c r="BL2635" s="269" t="s">
        <v>102</v>
      </c>
      <c r="BM2635" s="270" t="s">
        <v>9764</v>
      </c>
      <c r="BN2635" s="269" t="s">
        <v>9765</v>
      </c>
      <c r="BO2635" s="269" t="s">
        <v>9766</v>
      </c>
      <c r="BP2635" s="269" t="s">
        <v>1082</v>
      </c>
      <c r="BQ2635" s="269" t="s">
        <v>515</v>
      </c>
      <c r="BR2635" s="269" t="s">
        <v>1083</v>
      </c>
      <c r="BS2635" s="269" t="s">
        <v>1084</v>
      </c>
      <c r="BT2635" s="269" t="s">
        <v>1082</v>
      </c>
      <c r="BU2635" s="269" t="s">
        <v>1831</v>
      </c>
      <c r="BV2635" s="269" t="s">
        <v>1832</v>
      </c>
    </row>
    <row r="2636" spans="59:74" x14ac:dyDescent="0.25">
      <c r="BG2636" s="84">
        <v>2524</v>
      </c>
      <c r="BH2636" s="269" t="s">
        <v>14</v>
      </c>
      <c r="BI2636" s="268" t="s">
        <v>9397</v>
      </c>
      <c r="BJ2636" s="257" t="s">
        <v>1</v>
      </c>
      <c r="BK2636" s="269" t="s">
        <v>14</v>
      </c>
      <c r="BL2636" s="269" t="s">
        <v>102</v>
      </c>
      <c r="BM2636" s="270" t="s">
        <v>9767</v>
      </c>
      <c r="BN2636" s="269" t="s">
        <v>9768</v>
      </c>
      <c r="BO2636" s="269" t="s">
        <v>9769</v>
      </c>
      <c r="BP2636" s="269" t="s">
        <v>1082</v>
      </c>
      <c r="BQ2636" s="269" t="s">
        <v>515</v>
      </c>
      <c r="BR2636" s="269" t="s">
        <v>1083</v>
      </c>
      <c r="BS2636" s="269" t="s">
        <v>1084</v>
      </c>
      <c r="BT2636" s="269" t="s">
        <v>1082</v>
      </c>
      <c r="BU2636" s="269" t="s">
        <v>1831</v>
      </c>
      <c r="BV2636" s="269" t="s">
        <v>1832</v>
      </c>
    </row>
    <row r="2637" spans="59:74" x14ac:dyDescent="0.25">
      <c r="BG2637" s="84">
        <v>2525</v>
      </c>
      <c r="BH2637" s="269" t="s">
        <v>14</v>
      </c>
      <c r="BI2637" s="268" t="s">
        <v>9397</v>
      </c>
      <c r="BJ2637" s="257" t="s">
        <v>1</v>
      </c>
      <c r="BK2637" s="269" t="s">
        <v>14</v>
      </c>
      <c r="BL2637" s="269" t="s">
        <v>102</v>
      </c>
      <c r="BM2637" s="270" t="s">
        <v>9770</v>
      </c>
      <c r="BN2637" s="269" t="s">
        <v>9771</v>
      </c>
      <c r="BO2637" s="269" t="s">
        <v>9772</v>
      </c>
      <c r="BP2637" s="269" t="s">
        <v>1082</v>
      </c>
      <c r="BQ2637" s="269" t="s">
        <v>515</v>
      </c>
      <c r="BR2637" s="269" t="s">
        <v>1083</v>
      </c>
      <c r="BS2637" s="269" t="s">
        <v>1084</v>
      </c>
      <c r="BT2637" s="269" t="s">
        <v>1082</v>
      </c>
      <c r="BU2637" s="269" t="s">
        <v>1831</v>
      </c>
      <c r="BV2637" s="269" t="s">
        <v>1832</v>
      </c>
    </row>
    <row r="2638" spans="59:74" x14ac:dyDescent="0.25">
      <c r="BG2638" s="84">
        <v>2526</v>
      </c>
      <c r="BH2638" s="269" t="s">
        <v>14</v>
      </c>
      <c r="BI2638" s="268" t="s">
        <v>9397</v>
      </c>
      <c r="BJ2638" s="257" t="s">
        <v>1</v>
      </c>
      <c r="BK2638" s="269" t="s">
        <v>14</v>
      </c>
      <c r="BL2638" s="269" t="s">
        <v>102</v>
      </c>
      <c r="BM2638" s="270" t="s">
        <v>9773</v>
      </c>
      <c r="BN2638" s="269" t="s">
        <v>9774</v>
      </c>
      <c r="BO2638" s="269" t="s">
        <v>9775</v>
      </c>
      <c r="BP2638" s="269" t="s">
        <v>1082</v>
      </c>
      <c r="BQ2638" s="269" t="s">
        <v>515</v>
      </c>
      <c r="BR2638" s="269" t="s">
        <v>1083</v>
      </c>
      <c r="BS2638" s="269" t="s">
        <v>1084</v>
      </c>
      <c r="BT2638" s="269" t="s">
        <v>1082</v>
      </c>
      <c r="BU2638" s="269" t="s">
        <v>1831</v>
      </c>
      <c r="BV2638" s="269" t="s">
        <v>1832</v>
      </c>
    </row>
    <row r="2639" spans="59:74" x14ac:dyDescent="0.25">
      <c r="BG2639" s="84">
        <v>2527</v>
      </c>
      <c r="BH2639" s="269" t="s">
        <v>14</v>
      </c>
      <c r="BI2639" s="268" t="s">
        <v>9397</v>
      </c>
      <c r="BJ2639" s="257" t="s">
        <v>1</v>
      </c>
      <c r="BK2639" s="269" t="s">
        <v>14</v>
      </c>
      <c r="BL2639" s="269" t="s">
        <v>102</v>
      </c>
      <c r="BM2639" s="270" t="s">
        <v>9776</v>
      </c>
      <c r="BN2639" s="269" t="s">
        <v>9777</v>
      </c>
      <c r="BO2639" s="269" t="s">
        <v>9778</v>
      </c>
      <c r="BP2639" s="269" t="s">
        <v>1082</v>
      </c>
      <c r="BQ2639" s="269" t="s">
        <v>515</v>
      </c>
      <c r="BR2639" s="269" t="s">
        <v>1083</v>
      </c>
      <c r="BS2639" s="269" t="s">
        <v>1084</v>
      </c>
      <c r="BT2639" s="269" t="s">
        <v>1082</v>
      </c>
      <c r="BU2639" s="269" t="s">
        <v>1831</v>
      </c>
      <c r="BV2639" s="269" t="s">
        <v>1832</v>
      </c>
    </row>
    <row r="2640" spans="59:74" x14ac:dyDescent="0.25">
      <c r="BG2640" s="84">
        <v>2528</v>
      </c>
      <c r="BH2640" s="269" t="s">
        <v>14</v>
      </c>
      <c r="BI2640" s="268" t="s">
        <v>9397</v>
      </c>
      <c r="BJ2640" s="257" t="s">
        <v>1</v>
      </c>
      <c r="BK2640" s="269" t="s">
        <v>14</v>
      </c>
      <c r="BL2640" s="269" t="s">
        <v>102</v>
      </c>
      <c r="BM2640" s="270" t="s">
        <v>9779</v>
      </c>
      <c r="BN2640" s="269" t="s">
        <v>9780</v>
      </c>
      <c r="BO2640" s="269" t="s">
        <v>9781</v>
      </c>
      <c r="BP2640" s="269" t="s">
        <v>1082</v>
      </c>
      <c r="BQ2640" s="269" t="s">
        <v>515</v>
      </c>
      <c r="BR2640" s="269" t="s">
        <v>1083</v>
      </c>
      <c r="BS2640" s="269" t="s">
        <v>1084</v>
      </c>
      <c r="BT2640" s="269" t="s">
        <v>1082</v>
      </c>
      <c r="BU2640" s="269" t="s">
        <v>1831</v>
      </c>
      <c r="BV2640" s="269" t="s">
        <v>1832</v>
      </c>
    </row>
    <row r="2641" spans="59:74" x14ac:dyDescent="0.25">
      <c r="BG2641" s="84">
        <v>2529</v>
      </c>
      <c r="BH2641" s="269" t="s">
        <v>14</v>
      </c>
      <c r="BI2641" s="268" t="s">
        <v>9397</v>
      </c>
      <c r="BJ2641" s="257" t="s">
        <v>1</v>
      </c>
      <c r="BK2641" s="269" t="s">
        <v>14</v>
      </c>
      <c r="BL2641" s="269" t="s">
        <v>102</v>
      </c>
      <c r="BM2641" s="270" t="s">
        <v>9782</v>
      </c>
      <c r="BN2641" s="269" t="s">
        <v>9783</v>
      </c>
      <c r="BO2641" s="269" t="s">
        <v>9784</v>
      </c>
      <c r="BP2641" s="269" t="s">
        <v>1082</v>
      </c>
      <c r="BQ2641" s="269" t="s">
        <v>515</v>
      </c>
      <c r="BR2641" s="269" t="s">
        <v>1083</v>
      </c>
      <c r="BS2641" s="269" t="s">
        <v>1084</v>
      </c>
      <c r="BT2641" s="269" t="s">
        <v>1082</v>
      </c>
      <c r="BU2641" s="269" t="s">
        <v>1831</v>
      </c>
      <c r="BV2641" s="269" t="s">
        <v>1832</v>
      </c>
    </row>
    <row r="2642" spans="59:74" x14ac:dyDescent="0.25">
      <c r="BG2642" s="84">
        <v>2530</v>
      </c>
      <c r="BH2642" s="269" t="s">
        <v>14</v>
      </c>
      <c r="BI2642" s="268" t="s">
        <v>9397</v>
      </c>
      <c r="BJ2642" s="257" t="s">
        <v>1</v>
      </c>
      <c r="BK2642" s="269" t="s">
        <v>14</v>
      </c>
      <c r="BL2642" s="269" t="s">
        <v>102</v>
      </c>
      <c r="BM2642" s="270" t="s">
        <v>9785</v>
      </c>
      <c r="BN2642" s="269" t="s">
        <v>9786</v>
      </c>
      <c r="BO2642" s="269" t="s">
        <v>9787</v>
      </c>
      <c r="BP2642" s="269" t="s">
        <v>1082</v>
      </c>
      <c r="BQ2642" s="269" t="s">
        <v>515</v>
      </c>
      <c r="BR2642" s="269" t="s">
        <v>1083</v>
      </c>
      <c r="BS2642" s="269" t="s">
        <v>1084</v>
      </c>
      <c r="BT2642" s="269" t="s">
        <v>1082</v>
      </c>
      <c r="BU2642" s="269" t="s">
        <v>1831</v>
      </c>
      <c r="BV2642" s="269" t="s">
        <v>1832</v>
      </c>
    </row>
    <row r="2643" spans="59:74" x14ac:dyDescent="0.25">
      <c r="BG2643" s="84">
        <v>2531</v>
      </c>
      <c r="BH2643" s="269" t="s">
        <v>14</v>
      </c>
      <c r="BI2643" s="268" t="s">
        <v>9397</v>
      </c>
      <c r="BJ2643" s="257" t="s">
        <v>4</v>
      </c>
      <c r="BK2643" s="269" t="s">
        <v>14</v>
      </c>
      <c r="BL2643" s="269" t="s">
        <v>102</v>
      </c>
      <c r="BM2643" s="270" t="s">
        <v>9788</v>
      </c>
      <c r="BN2643" s="269" t="s">
        <v>9789</v>
      </c>
      <c r="BO2643" s="269" t="s">
        <v>9790</v>
      </c>
      <c r="BP2643" s="269" t="s">
        <v>1082</v>
      </c>
      <c r="BQ2643" s="269" t="s">
        <v>515</v>
      </c>
      <c r="BR2643" s="269" t="s">
        <v>1083</v>
      </c>
      <c r="BS2643" s="269" t="s">
        <v>1084</v>
      </c>
      <c r="BT2643" s="269" t="s">
        <v>1082</v>
      </c>
      <c r="BU2643" s="269" t="s">
        <v>1831</v>
      </c>
      <c r="BV2643" s="269" t="s">
        <v>1832</v>
      </c>
    </row>
    <row r="2644" spans="59:74" x14ac:dyDescent="0.25">
      <c r="BG2644" s="84">
        <v>2532</v>
      </c>
      <c r="BH2644" s="269" t="s">
        <v>14</v>
      </c>
      <c r="BI2644" s="268" t="s">
        <v>9397</v>
      </c>
      <c r="BJ2644" s="257" t="s">
        <v>4</v>
      </c>
      <c r="BK2644" s="269" t="s">
        <v>14</v>
      </c>
      <c r="BL2644" s="269" t="s">
        <v>102</v>
      </c>
      <c r="BM2644" s="270" t="s">
        <v>9791</v>
      </c>
      <c r="BN2644" s="269" t="s">
        <v>9792</v>
      </c>
      <c r="BO2644" s="269" t="s">
        <v>9793</v>
      </c>
      <c r="BP2644" s="269" t="s">
        <v>1082</v>
      </c>
      <c r="BQ2644" s="269" t="s">
        <v>515</v>
      </c>
      <c r="BR2644" s="269" t="s">
        <v>1083</v>
      </c>
      <c r="BS2644" s="269" t="s">
        <v>1084</v>
      </c>
      <c r="BT2644" s="269" t="s">
        <v>1082</v>
      </c>
      <c r="BU2644" s="269" t="s">
        <v>1831</v>
      </c>
      <c r="BV2644" s="269" t="s">
        <v>1832</v>
      </c>
    </row>
    <row r="2645" spans="59:74" x14ac:dyDescent="0.25">
      <c r="BG2645" s="84">
        <v>2533</v>
      </c>
      <c r="BH2645" s="269" t="s">
        <v>14</v>
      </c>
      <c r="BI2645" s="268" t="s">
        <v>9397</v>
      </c>
      <c r="BJ2645" s="257" t="s">
        <v>4</v>
      </c>
      <c r="BK2645" s="269" t="s">
        <v>14</v>
      </c>
      <c r="BL2645" s="269" t="s">
        <v>102</v>
      </c>
      <c r="BM2645" s="270" t="s">
        <v>9794</v>
      </c>
      <c r="BN2645" s="269" t="s">
        <v>9795</v>
      </c>
      <c r="BO2645" s="269" t="s">
        <v>9796</v>
      </c>
      <c r="BP2645" s="269" t="s">
        <v>1082</v>
      </c>
      <c r="BQ2645" s="269" t="s">
        <v>515</v>
      </c>
      <c r="BR2645" s="269" t="s">
        <v>1083</v>
      </c>
      <c r="BS2645" s="269" t="s">
        <v>1084</v>
      </c>
      <c r="BT2645" s="269" t="s">
        <v>1082</v>
      </c>
      <c r="BU2645" s="269" t="s">
        <v>1831</v>
      </c>
      <c r="BV2645" s="269" t="s">
        <v>1832</v>
      </c>
    </row>
    <row r="2646" spans="59:74" x14ac:dyDescent="0.25">
      <c r="BG2646" s="84">
        <v>2534</v>
      </c>
      <c r="BH2646" s="269" t="s">
        <v>14</v>
      </c>
      <c r="BI2646" s="268" t="s">
        <v>9397</v>
      </c>
      <c r="BJ2646" s="257" t="s">
        <v>4</v>
      </c>
      <c r="BK2646" s="269" t="s">
        <v>14</v>
      </c>
      <c r="BL2646" s="269" t="s">
        <v>102</v>
      </c>
      <c r="BM2646" s="270" t="s">
        <v>9797</v>
      </c>
      <c r="BN2646" s="269" t="s">
        <v>9798</v>
      </c>
      <c r="BO2646" s="269" t="s">
        <v>9799</v>
      </c>
      <c r="BP2646" s="269" t="s">
        <v>1082</v>
      </c>
      <c r="BQ2646" s="269" t="s">
        <v>515</v>
      </c>
      <c r="BR2646" s="269" t="s">
        <v>1083</v>
      </c>
      <c r="BS2646" s="269" t="s">
        <v>1084</v>
      </c>
      <c r="BT2646" s="269" t="s">
        <v>1082</v>
      </c>
      <c r="BU2646" s="269" t="s">
        <v>1831</v>
      </c>
      <c r="BV2646" s="269" t="s">
        <v>1832</v>
      </c>
    </row>
    <row r="2647" spans="59:74" x14ac:dyDescent="0.25">
      <c r="BG2647" s="84">
        <v>2535</v>
      </c>
      <c r="BH2647" s="269" t="s">
        <v>14</v>
      </c>
      <c r="BI2647" s="268" t="s">
        <v>9397</v>
      </c>
      <c r="BJ2647" s="257" t="s">
        <v>4</v>
      </c>
      <c r="BK2647" s="269" t="s">
        <v>14</v>
      </c>
      <c r="BL2647" s="269" t="s">
        <v>102</v>
      </c>
      <c r="BM2647" s="270" t="s">
        <v>9800</v>
      </c>
      <c r="BN2647" s="269" t="s">
        <v>9801</v>
      </c>
      <c r="BO2647" s="269" t="s">
        <v>9802</v>
      </c>
      <c r="BP2647" s="269" t="s">
        <v>1082</v>
      </c>
      <c r="BQ2647" s="269" t="s">
        <v>515</v>
      </c>
      <c r="BR2647" s="269" t="s">
        <v>1083</v>
      </c>
      <c r="BS2647" s="269" t="s">
        <v>1084</v>
      </c>
      <c r="BT2647" s="269" t="s">
        <v>1082</v>
      </c>
      <c r="BU2647" s="269" t="s">
        <v>1831</v>
      </c>
      <c r="BV2647" s="269" t="s">
        <v>1832</v>
      </c>
    </row>
    <row r="2648" spans="59:74" x14ac:dyDescent="0.25">
      <c r="BG2648" s="84">
        <v>2536</v>
      </c>
      <c r="BH2648" s="269" t="s">
        <v>14</v>
      </c>
      <c r="BI2648" s="268" t="s">
        <v>9397</v>
      </c>
      <c r="BJ2648" s="257" t="s">
        <v>4</v>
      </c>
      <c r="BK2648" s="269" t="s">
        <v>14</v>
      </c>
      <c r="BL2648" s="269" t="s">
        <v>102</v>
      </c>
      <c r="BM2648" s="270" t="s">
        <v>9803</v>
      </c>
      <c r="BN2648" s="269" t="s">
        <v>9804</v>
      </c>
      <c r="BO2648" s="269" t="s">
        <v>9805</v>
      </c>
      <c r="BP2648" s="269" t="s">
        <v>1082</v>
      </c>
      <c r="BQ2648" s="269" t="s">
        <v>515</v>
      </c>
      <c r="BR2648" s="269" t="s">
        <v>1083</v>
      </c>
      <c r="BS2648" s="269" t="s">
        <v>1084</v>
      </c>
      <c r="BT2648" s="269" t="s">
        <v>1082</v>
      </c>
      <c r="BU2648" s="269" t="s">
        <v>1831</v>
      </c>
      <c r="BV2648" s="269" t="s">
        <v>1832</v>
      </c>
    </row>
    <row r="2649" spans="59:74" x14ac:dyDescent="0.25">
      <c r="BG2649" s="84">
        <v>2537</v>
      </c>
      <c r="BH2649" s="269" t="s">
        <v>14</v>
      </c>
      <c r="BI2649" s="268" t="s">
        <v>9397</v>
      </c>
      <c r="BJ2649" s="257" t="s">
        <v>4</v>
      </c>
      <c r="BK2649" s="269" t="s">
        <v>14</v>
      </c>
      <c r="BL2649" s="269" t="s">
        <v>102</v>
      </c>
      <c r="BM2649" s="270" t="s">
        <v>9806</v>
      </c>
      <c r="BN2649" s="269" t="s">
        <v>9807</v>
      </c>
      <c r="BO2649" s="269" t="s">
        <v>9808</v>
      </c>
      <c r="BP2649" s="269" t="s">
        <v>1082</v>
      </c>
      <c r="BQ2649" s="269" t="s">
        <v>515</v>
      </c>
      <c r="BR2649" s="269" t="s">
        <v>1083</v>
      </c>
      <c r="BS2649" s="269" t="s">
        <v>1084</v>
      </c>
      <c r="BT2649" s="269" t="s">
        <v>1082</v>
      </c>
      <c r="BU2649" s="269" t="s">
        <v>1831</v>
      </c>
      <c r="BV2649" s="269" t="s">
        <v>1832</v>
      </c>
    </row>
    <row r="2650" spans="59:74" x14ac:dyDescent="0.25">
      <c r="BG2650" s="84">
        <v>2538</v>
      </c>
      <c r="BH2650" s="269" t="s">
        <v>14</v>
      </c>
      <c r="BI2650" s="268" t="s">
        <v>9397</v>
      </c>
      <c r="BJ2650" s="257" t="s">
        <v>4</v>
      </c>
      <c r="BK2650" s="269" t="s">
        <v>14</v>
      </c>
      <c r="BL2650" s="269" t="s">
        <v>102</v>
      </c>
      <c r="BM2650" s="270" t="s">
        <v>9809</v>
      </c>
      <c r="BN2650" s="269" t="s">
        <v>9810</v>
      </c>
      <c r="BO2650" s="269" t="s">
        <v>9811</v>
      </c>
      <c r="BP2650" s="269" t="s">
        <v>1082</v>
      </c>
      <c r="BQ2650" s="269" t="s">
        <v>515</v>
      </c>
      <c r="BR2650" s="269" t="s">
        <v>1083</v>
      </c>
      <c r="BS2650" s="269" t="s">
        <v>1084</v>
      </c>
      <c r="BT2650" s="269" t="s">
        <v>1082</v>
      </c>
      <c r="BU2650" s="269" t="s">
        <v>1831</v>
      </c>
      <c r="BV2650" s="269" t="s">
        <v>1832</v>
      </c>
    </row>
    <row r="2651" spans="59:74" x14ac:dyDescent="0.25">
      <c r="BG2651" s="84">
        <v>2539</v>
      </c>
      <c r="BH2651" s="269" t="s">
        <v>14</v>
      </c>
      <c r="BI2651" s="268" t="s">
        <v>9397</v>
      </c>
      <c r="BJ2651" s="257" t="s">
        <v>4</v>
      </c>
      <c r="BK2651" s="269" t="s">
        <v>14</v>
      </c>
      <c r="BL2651" s="269" t="s">
        <v>102</v>
      </c>
      <c r="BM2651" s="270" t="s">
        <v>9812</v>
      </c>
      <c r="BN2651" s="269" t="s">
        <v>9813</v>
      </c>
      <c r="BO2651" s="269" t="s">
        <v>9814</v>
      </c>
      <c r="BP2651" s="269" t="s">
        <v>1082</v>
      </c>
      <c r="BQ2651" s="269" t="s">
        <v>515</v>
      </c>
      <c r="BR2651" s="269" t="s">
        <v>1083</v>
      </c>
      <c r="BS2651" s="269" t="s">
        <v>1084</v>
      </c>
      <c r="BT2651" s="269" t="s">
        <v>1082</v>
      </c>
      <c r="BU2651" s="269" t="s">
        <v>1831</v>
      </c>
      <c r="BV2651" s="269" t="s">
        <v>1832</v>
      </c>
    </row>
    <row r="2652" spans="59:74" x14ac:dyDescent="0.25">
      <c r="BG2652" s="84">
        <v>2540</v>
      </c>
      <c r="BH2652" s="269" t="s">
        <v>14</v>
      </c>
      <c r="BI2652" s="268" t="s">
        <v>9397</v>
      </c>
      <c r="BJ2652" s="257" t="s">
        <v>4</v>
      </c>
      <c r="BK2652" s="269" t="s">
        <v>14</v>
      </c>
      <c r="BL2652" s="269" t="s">
        <v>102</v>
      </c>
      <c r="BM2652" s="270" t="s">
        <v>9815</v>
      </c>
      <c r="BN2652" s="269" t="s">
        <v>9816</v>
      </c>
      <c r="BO2652" s="269" t="s">
        <v>9817</v>
      </c>
      <c r="BP2652" s="269" t="s">
        <v>1082</v>
      </c>
      <c r="BQ2652" s="269" t="s">
        <v>515</v>
      </c>
      <c r="BR2652" s="269" t="s">
        <v>1083</v>
      </c>
      <c r="BS2652" s="269" t="s">
        <v>1084</v>
      </c>
      <c r="BT2652" s="269" t="s">
        <v>1082</v>
      </c>
      <c r="BU2652" s="269" t="s">
        <v>1831</v>
      </c>
      <c r="BV2652" s="269" t="s">
        <v>1832</v>
      </c>
    </row>
    <row r="2653" spans="59:74" x14ac:dyDescent="0.25">
      <c r="BG2653" s="84">
        <v>2541</v>
      </c>
      <c r="BH2653" s="269" t="s">
        <v>14</v>
      </c>
      <c r="BI2653" s="268" t="s">
        <v>9397</v>
      </c>
      <c r="BJ2653" s="257" t="s">
        <v>1</v>
      </c>
      <c r="BK2653" s="269" t="s">
        <v>26</v>
      </c>
      <c r="BL2653" s="269" t="s">
        <v>102</v>
      </c>
      <c r="BM2653" s="270" t="s">
        <v>9818</v>
      </c>
      <c r="BN2653" s="269" t="s">
        <v>9819</v>
      </c>
      <c r="BO2653" s="269" t="s">
        <v>9820</v>
      </c>
      <c r="BP2653" s="269" t="s">
        <v>1085</v>
      </c>
      <c r="BQ2653" s="269" t="s">
        <v>558</v>
      </c>
      <c r="BR2653" s="269" t="s">
        <v>1086</v>
      </c>
      <c r="BS2653" s="269" t="s">
        <v>1087</v>
      </c>
      <c r="BT2653" s="269" t="s">
        <v>1085</v>
      </c>
      <c r="BU2653" s="269" t="s">
        <v>1833</v>
      </c>
      <c r="BV2653" s="269" t="s">
        <v>1834</v>
      </c>
    </row>
    <row r="2654" spans="59:74" x14ac:dyDescent="0.25">
      <c r="BG2654" s="84">
        <v>2542</v>
      </c>
      <c r="BH2654" s="269" t="s">
        <v>14</v>
      </c>
      <c r="BI2654" s="268" t="s">
        <v>9397</v>
      </c>
      <c r="BJ2654" s="257" t="s">
        <v>1</v>
      </c>
      <c r="BK2654" s="269" t="s">
        <v>26</v>
      </c>
      <c r="BL2654" s="269" t="s">
        <v>102</v>
      </c>
      <c r="BM2654" s="270" t="s">
        <v>9821</v>
      </c>
      <c r="BN2654" s="269" t="s">
        <v>9822</v>
      </c>
      <c r="BO2654" s="269" t="s">
        <v>9823</v>
      </c>
      <c r="BP2654" s="269" t="s">
        <v>1085</v>
      </c>
      <c r="BQ2654" s="269" t="s">
        <v>558</v>
      </c>
      <c r="BR2654" s="269" t="s">
        <v>1086</v>
      </c>
      <c r="BS2654" s="269" t="s">
        <v>1087</v>
      </c>
      <c r="BT2654" s="269" t="s">
        <v>1085</v>
      </c>
      <c r="BU2654" s="269" t="s">
        <v>1833</v>
      </c>
      <c r="BV2654" s="269" t="s">
        <v>1834</v>
      </c>
    </row>
    <row r="2655" spans="59:74" x14ac:dyDescent="0.25">
      <c r="BG2655" s="84">
        <v>2543</v>
      </c>
      <c r="BH2655" s="269" t="s">
        <v>14</v>
      </c>
      <c r="BI2655" s="268" t="s">
        <v>9397</v>
      </c>
      <c r="BJ2655" s="257" t="s">
        <v>1</v>
      </c>
      <c r="BK2655" s="269" t="s">
        <v>26</v>
      </c>
      <c r="BL2655" s="269" t="s">
        <v>102</v>
      </c>
      <c r="BM2655" s="270" t="s">
        <v>9824</v>
      </c>
      <c r="BN2655" s="269" t="s">
        <v>9825</v>
      </c>
      <c r="BO2655" s="269" t="s">
        <v>9826</v>
      </c>
      <c r="BP2655" s="269" t="s">
        <v>1085</v>
      </c>
      <c r="BQ2655" s="269" t="s">
        <v>558</v>
      </c>
      <c r="BR2655" s="269" t="s">
        <v>1086</v>
      </c>
      <c r="BS2655" s="269" t="s">
        <v>1087</v>
      </c>
      <c r="BT2655" s="269" t="s">
        <v>1085</v>
      </c>
      <c r="BU2655" s="269" t="s">
        <v>1833</v>
      </c>
      <c r="BV2655" s="269" t="s">
        <v>1834</v>
      </c>
    </row>
    <row r="2656" spans="59:74" x14ac:dyDescent="0.25">
      <c r="BG2656" s="84">
        <v>2544</v>
      </c>
      <c r="BH2656" s="269" t="s">
        <v>14</v>
      </c>
      <c r="BI2656" s="268" t="s">
        <v>9397</v>
      </c>
      <c r="BJ2656" s="257" t="s">
        <v>1</v>
      </c>
      <c r="BK2656" s="269" t="s">
        <v>26</v>
      </c>
      <c r="BL2656" s="269" t="s">
        <v>102</v>
      </c>
      <c r="BM2656" s="270" t="s">
        <v>9827</v>
      </c>
      <c r="BN2656" s="269" t="s">
        <v>9828</v>
      </c>
      <c r="BO2656" s="269" t="s">
        <v>9829</v>
      </c>
      <c r="BP2656" s="269" t="s">
        <v>1085</v>
      </c>
      <c r="BQ2656" s="269" t="s">
        <v>558</v>
      </c>
      <c r="BR2656" s="269" t="s">
        <v>1086</v>
      </c>
      <c r="BS2656" s="269" t="s">
        <v>1087</v>
      </c>
      <c r="BT2656" s="269" t="s">
        <v>1085</v>
      </c>
      <c r="BU2656" s="269" t="s">
        <v>1833</v>
      </c>
      <c r="BV2656" s="269" t="s">
        <v>1834</v>
      </c>
    </row>
    <row r="2657" spans="59:74" x14ac:dyDescent="0.25">
      <c r="BG2657" s="84">
        <v>2545</v>
      </c>
      <c r="BH2657" s="269" t="s">
        <v>14</v>
      </c>
      <c r="BI2657" s="268" t="s">
        <v>9397</v>
      </c>
      <c r="BJ2657" s="257" t="s">
        <v>1</v>
      </c>
      <c r="BK2657" s="269" t="s">
        <v>26</v>
      </c>
      <c r="BL2657" s="269" t="s">
        <v>102</v>
      </c>
      <c r="BM2657" s="270" t="s">
        <v>9830</v>
      </c>
      <c r="BN2657" s="269" t="s">
        <v>9831</v>
      </c>
      <c r="BO2657" s="269" t="s">
        <v>9832</v>
      </c>
      <c r="BP2657" s="269" t="s">
        <v>1085</v>
      </c>
      <c r="BQ2657" s="269" t="s">
        <v>558</v>
      </c>
      <c r="BR2657" s="269" t="s">
        <v>1086</v>
      </c>
      <c r="BS2657" s="269" t="s">
        <v>1087</v>
      </c>
      <c r="BT2657" s="269" t="s">
        <v>1085</v>
      </c>
      <c r="BU2657" s="269" t="s">
        <v>1833</v>
      </c>
      <c r="BV2657" s="269" t="s">
        <v>1834</v>
      </c>
    </row>
    <row r="2658" spans="59:74" x14ac:dyDescent="0.25">
      <c r="BG2658" s="84">
        <v>2546</v>
      </c>
      <c r="BH2658" s="269" t="s">
        <v>14</v>
      </c>
      <c r="BI2658" s="268" t="s">
        <v>9397</v>
      </c>
      <c r="BJ2658" s="257" t="s">
        <v>1</v>
      </c>
      <c r="BK2658" s="269" t="s">
        <v>26</v>
      </c>
      <c r="BL2658" s="269" t="s">
        <v>102</v>
      </c>
      <c r="BM2658" s="270" t="s">
        <v>9833</v>
      </c>
      <c r="BN2658" s="269" t="s">
        <v>9834</v>
      </c>
      <c r="BO2658" s="269" t="s">
        <v>9835</v>
      </c>
      <c r="BP2658" s="269" t="s">
        <v>1085</v>
      </c>
      <c r="BQ2658" s="269" t="s">
        <v>558</v>
      </c>
      <c r="BR2658" s="269" t="s">
        <v>1086</v>
      </c>
      <c r="BS2658" s="269" t="s">
        <v>1087</v>
      </c>
      <c r="BT2658" s="269" t="s">
        <v>1085</v>
      </c>
      <c r="BU2658" s="269" t="s">
        <v>1833</v>
      </c>
      <c r="BV2658" s="269" t="s">
        <v>1834</v>
      </c>
    </row>
    <row r="2659" spans="59:74" x14ac:dyDescent="0.25">
      <c r="BG2659" s="84">
        <v>2547</v>
      </c>
      <c r="BH2659" s="269" t="s">
        <v>14</v>
      </c>
      <c r="BI2659" s="268" t="s">
        <v>9397</v>
      </c>
      <c r="BJ2659" s="257" t="s">
        <v>1</v>
      </c>
      <c r="BK2659" s="269" t="s">
        <v>26</v>
      </c>
      <c r="BL2659" s="269" t="s">
        <v>102</v>
      </c>
      <c r="BM2659" s="270" t="s">
        <v>9836</v>
      </c>
      <c r="BN2659" s="269" t="s">
        <v>9837</v>
      </c>
      <c r="BO2659" s="269" t="s">
        <v>9838</v>
      </c>
      <c r="BP2659" s="269" t="s">
        <v>1085</v>
      </c>
      <c r="BQ2659" s="269" t="s">
        <v>558</v>
      </c>
      <c r="BR2659" s="269" t="s">
        <v>1086</v>
      </c>
      <c r="BS2659" s="269" t="s">
        <v>1087</v>
      </c>
      <c r="BT2659" s="269" t="s">
        <v>1085</v>
      </c>
      <c r="BU2659" s="269" t="s">
        <v>1833</v>
      </c>
      <c r="BV2659" s="269" t="s">
        <v>1834</v>
      </c>
    </row>
    <row r="2660" spans="59:74" x14ac:dyDescent="0.25">
      <c r="BG2660" s="84">
        <v>2548</v>
      </c>
      <c r="BH2660" s="269" t="s">
        <v>14</v>
      </c>
      <c r="BI2660" s="268" t="s">
        <v>9397</v>
      </c>
      <c r="BJ2660" s="257" t="s">
        <v>1</v>
      </c>
      <c r="BK2660" s="269" t="s">
        <v>26</v>
      </c>
      <c r="BL2660" s="269" t="s">
        <v>102</v>
      </c>
      <c r="BM2660" s="270" t="s">
        <v>9839</v>
      </c>
      <c r="BN2660" s="269" t="s">
        <v>9840</v>
      </c>
      <c r="BO2660" s="269" t="s">
        <v>9841</v>
      </c>
      <c r="BP2660" s="269" t="s">
        <v>1085</v>
      </c>
      <c r="BQ2660" s="269" t="s">
        <v>558</v>
      </c>
      <c r="BR2660" s="269" t="s">
        <v>1086</v>
      </c>
      <c r="BS2660" s="269" t="s">
        <v>1087</v>
      </c>
      <c r="BT2660" s="269" t="s">
        <v>1085</v>
      </c>
      <c r="BU2660" s="269" t="s">
        <v>1833</v>
      </c>
      <c r="BV2660" s="269" t="s">
        <v>1834</v>
      </c>
    </row>
    <row r="2661" spans="59:74" x14ac:dyDescent="0.25">
      <c r="BG2661" s="84">
        <v>2549</v>
      </c>
      <c r="BH2661" s="269" t="s">
        <v>14</v>
      </c>
      <c r="BI2661" s="268" t="s">
        <v>9397</v>
      </c>
      <c r="BJ2661" s="257" t="s">
        <v>1</v>
      </c>
      <c r="BK2661" s="269" t="s">
        <v>26</v>
      </c>
      <c r="BL2661" s="269" t="s">
        <v>102</v>
      </c>
      <c r="BM2661" s="270" t="s">
        <v>9842</v>
      </c>
      <c r="BN2661" s="269" t="s">
        <v>9843</v>
      </c>
      <c r="BO2661" s="269" t="s">
        <v>9844</v>
      </c>
      <c r="BP2661" s="269" t="s">
        <v>1085</v>
      </c>
      <c r="BQ2661" s="269" t="s">
        <v>558</v>
      </c>
      <c r="BR2661" s="269" t="s">
        <v>1086</v>
      </c>
      <c r="BS2661" s="269" t="s">
        <v>1087</v>
      </c>
      <c r="BT2661" s="269" t="s">
        <v>1085</v>
      </c>
      <c r="BU2661" s="269" t="s">
        <v>1833</v>
      </c>
      <c r="BV2661" s="269" t="s">
        <v>1834</v>
      </c>
    </row>
    <row r="2662" spans="59:74" x14ac:dyDescent="0.25">
      <c r="BG2662" s="84">
        <v>2550</v>
      </c>
      <c r="BH2662" s="269" t="s">
        <v>14</v>
      </c>
      <c r="BI2662" s="268" t="s">
        <v>9397</v>
      </c>
      <c r="BJ2662" s="257" t="s">
        <v>1</v>
      </c>
      <c r="BK2662" s="269" t="s">
        <v>26</v>
      </c>
      <c r="BL2662" s="269" t="s">
        <v>102</v>
      </c>
      <c r="BM2662" s="270" t="s">
        <v>9845</v>
      </c>
      <c r="BN2662" s="269" t="s">
        <v>9846</v>
      </c>
      <c r="BO2662" s="269" t="s">
        <v>9847</v>
      </c>
      <c r="BP2662" s="269" t="s">
        <v>1085</v>
      </c>
      <c r="BQ2662" s="269" t="s">
        <v>558</v>
      </c>
      <c r="BR2662" s="269" t="s">
        <v>1086</v>
      </c>
      <c r="BS2662" s="269" t="s">
        <v>1087</v>
      </c>
      <c r="BT2662" s="269" t="s">
        <v>1085</v>
      </c>
      <c r="BU2662" s="269" t="s">
        <v>1833</v>
      </c>
      <c r="BV2662" s="269" t="s">
        <v>1834</v>
      </c>
    </row>
    <row r="2663" spans="59:74" x14ac:dyDescent="0.25">
      <c r="BG2663" s="84">
        <v>2551</v>
      </c>
      <c r="BH2663" s="269" t="s">
        <v>14</v>
      </c>
      <c r="BI2663" s="268" t="s">
        <v>9397</v>
      </c>
      <c r="BJ2663" s="257" t="s">
        <v>4</v>
      </c>
      <c r="BK2663" s="269" t="s">
        <v>26</v>
      </c>
      <c r="BL2663" s="269" t="s">
        <v>102</v>
      </c>
      <c r="BM2663" s="270" t="s">
        <v>9848</v>
      </c>
      <c r="BN2663" s="269" t="s">
        <v>9849</v>
      </c>
      <c r="BO2663" s="269" t="s">
        <v>9850</v>
      </c>
      <c r="BP2663" s="269" t="s">
        <v>1085</v>
      </c>
      <c r="BQ2663" s="269" t="s">
        <v>558</v>
      </c>
      <c r="BR2663" s="269" t="s">
        <v>1086</v>
      </c>
      <c r="BS2663" s="269" t="s">
        <v>1087</v>
      </c>
      <c r="BT2663" s="269" t="s">
        <v>1085</v>
      </c>
      <c r="BU2663" s="269" t="s">
        <v>1833</v>
      </c>
      <c r="BV2663" s="269" t="s">
        <v>1834</v>
      </c>
    </row>
    <row r="2664" spans="59:74" x14ac:dyDescent="0.25">
      <c r="BG2664" s="84">
        <v>2552</v>
      </c>
      <c r="BH2664" s="269" t="s">
        <v>14</v>
      </c>
      <c r="BI2664" s="268" t="s">
        <v>9397</v>
      </c>
      <c r="BJ2664" s="257" t="s">
        <v>4</v>
      </c>
      <c r="BK2664" s="269" t="s">
        <v>26</v>
      </c>
      <c r="BL2664" s="269" t="s">
        <v>102</v>
      </c>
      <c r="BM2664" s="270" t="s">
        <v>9851</v>
      </c>
      <c r="BN2664" s="269" t="s">
        <v>9852</v>
      </c>
      <c r="BO2664" s="269" t="s">
        <v>9853</v>
      </c>
      <c r="BP2664" s="269" t="s">
        <v>1085</v>
      </c>
      <c r="BQ2664" s="269" t="s">
        <v>558</v>
      </c>
      <c r="BR2664" s="269" t="s">
        <v>1086</v>
      </c>
      <c r="BS2664" s="269" t="s">
        <v>1087</v>
      </c>
      <c r="BT2664" s="269" t="s">
        <v>1085</v>
      </c>
      <c r="BU2664" s="269" t="s">
        <v>1833</v>
      </c>
      <c r="BV2664" s="269" t="s">
        <v>1834</v>
      </c>
    </row>
    <row r="2665" spans="59:74" x14ac:dyDescent="0.25">
      <c r="BG2665" s="84">
        <v>2553</v>
      </c>
      <c r="BH2665" s="269" t="s">
        <v>14</v>
      </c>
      <c r="BI2665" s="268" t="s">
        <v>9397</v>
      </c>
      <c r="BJ2665" s="257" t="s">
        <v>4</v>
      </c>
      <c r="BK2665" s="269" t="s">
        <v>26</v>
      </c>
      <c r="BL2665" s="269" t="s">
        <v>102</v>
      </c>
      <c r="BM2665" s="270" t="s">
        <v>9854</v>
      </c>
      <c r="BN2665" s="269" t="s">
        <v>9855</v>
      </c>
      <c r="BO2665" s="269" t="s">
        <v>9856</v>
      </c>
      <c r="BP2665" s="269" t="s">
        <v>1085</v>
      </c>
      <c r="BQ2665" s="269" t="s">
        <v>558</v>
      </c>
      <c r="BR2665" s="269" t="s">
        <v>1086</v>
      </c>
      <c r="BS2665" s="269" t="s">
        <v>1087</v>
      </c>
      <c r="BT2665" s="269" t="s">
        <v>1085</v>
      </c>
      <c r="BU2665" s="269" t="s">
        <v>1833</v>
      </c>
      <c r="BV2665" s="269" t="s">
        <v>1834</v>
      </c>
    </row>
    <row r="2666" spans="59:74" x14ac:dyDescent="0.25">
      <c r="BG2666" s="84">
        <v>2554</v>
      </c>
      <c r="BH2666" s="269" t="s">
        <v>14</v>
      </c>
      <c r="BI2666" s="268" t="s">
        <v>9397</v>
      </c>
      <c r="BJ2666" s="257" t="s">
        <v>4</v>
      </c>
      <c r="BK2666" s="269" t="s">
        <v>26</v>
      </c>
      <c r="BL2666" s="269" t="s">
        <v>102</v>
      </c>
      <c r="BM2666" s="270" t="s">
        <v>9857</v>
      </c>
      <c r="BN2666" s="269" t="s">
        <v>9858</v>
      </c>
      <c r="BO2666" s="269" t="s">
        <v>9859</v>
      </c>
      <c r="BP2666" s="269" t="s">
        <v>1085</v>
      </c>
      <c r="BQ2666" s="269" t="s">
        <v>558</v>
      </c>
      <c r="BR2666" s="269" t="s">
        <v>1086</v>
      </c>
      <c r="BS2666" s="269" t="s">
        <v>1087</v>
      </c>
      <c r="BT2666" s="269" t="s">
        <v>1085</v>
      </c>
      <c r="BU2666" s="269" t="s">
        <v>1833</v>
      </c>
      <c r="BV2666" s="269" t="s">
        <v>1834</v>
      </c>
    </row>
    <row r="2667" spans="59:74" x14ac:dyDescent="0.25">
      <c r="BG2667" s="84">
        <v>2555</v>
      </c>
      <c r="BH2667" s="269" t="s">
        <v>14</v>
      </c>
      <c r="BI2667" s="268" t="s">
        <v>9397</v>
      </c>
      <c r="BJ2667" s="257" t="s">
        <v>4</v>
      </c>
      <c r="BK2667" s="269" t="s">
        <v>26</v>
      </c>
      <c r="BL2667" s="269" t="s">
        <v>102</v>
      </c>
      <c r="BM2667" s="270" t="s">
        <v>9860</v>
      </c>
      <c r="BN2667" s="269" t="s">
        <v>9861</v>
      </c>
      <c r="BO2667" s="269" t="s">
        <v>9862</v>
      </c>
      <c r="BP2667" s="269" t="s">
        <v>1085</v>
      </c>
      <c r="BQ2667" s="269" t="s">
        <v>558</v>
      </c>
      <c r="BR2667" s="269" t="s">
        <v>1086</v>
      </c>
      <c r="BS2667" s="269" t="s">
        <v>1087</v>
      </c>
      <c r="BT2667" s="269" t="s">
        <v>1085</v>
      </c>
      <c r="BU2667" s="269" t="s">
        <v>1833</v>
      </c>
      <c r="BV2667" s="269" t="s">
        <v>1834</v>
      </c>
    </row>
    <row r="2668" spans="59:74" x14ac:dyDescent="0.25">
      <c r="BG2668" s="84">
        <v>2556</v>
      </c>
      <c r="BH2668" s="269" t="s">
        <v>14</v>
      </c>
      <c r="BI2668" s="268" t="s">
        <v>9397</v>
      </c>
      <c r="BJ2668" s="257" t="s">
        <v>4</v>
      </c>
      <c r="BK2668" s="269" t="s">
        <v>26</v>
      </c>
      <c r="BL2668" s="269" t="s">
        <v>102</v>
      </c>
      <c r="BM2668" s="270" t="s">
        <v>9863</v>
      </c>
      <c r="BN2668" s="269" t="s">
        <v>9864</v>
      </c>
      <c r="BO2668" s="269" t="s">
        <v>9865</v>
      </c>
      <c r="BP2668" s="269" t="s">
        <v>1085</v>
      </c>
      <c r="BQ2668" s="269" t="s">
        <v>558</v>
      </c>
      <c r="BR2668" s="269" t="s">
        <v>1086</v>
      </c>
      <c r="BS2668" s="269" t="s">
        <v>1087</v>
      </c>
      <c r="BT2668" s="269" t="s">
        <v>1085</v>
      </c>
      <c r="BU2668" s="269" t="s">
        <v>1833</v>
      </c>
      <c r="BV2668" s="269" t="s">
        <v>1834</v>
      </c>
    </row>
    <row r="2669" spans="59:74" x14ac:dyDescent="0.25">
      <c r="BG2669" s="84">
        <v>2557</v>
      </c>
      <c r="BH2669" s="269" t="s">
        <v>14</v>
      </c>
      <c r="BI2669" s="268" t="s">
        <v>9397</v>
      </c>
      <c r="BJ2669" s="257" t="s">
        <v>4</v>
      </c>
      <c r="BK2669" s="269" t="s">
        <v>26</v>
      </c>
      <c r="BL2669" s="269" t="s">
        <v>102</v>
      </c>
      <c r="BM2669" s="270" t="s">
        <v>9866</v>
      </c>
      <c r="BN2669" s="269" t="s">
        <v>9867</v>
      </c>
      <c r="BO2669" s="269" t="s">
        <v>9868</v>
      </c>
      <c r="BP2669" s="269" t="s">
        <v>1085</v>
      </c>
      <c r="BQ2669" s="269" t="s">
        <v>558</v>
      </c>
      <c r="BR2669" s="269" t="s">
        <v>1086</v>
      </c>
      <c r="BS2669" s="269" t="s">
        <v>1087</v>
      </c>
      <c r="BT2669" s="269" t="s">
        <v>1085</v>
      </c>
      <c r="BU2669" s="269" t="s">
        <v>1833</v>
      </c>
      <c r="BV2669" s="269" t="s">
        <v>1834</v>
      </c>
    </row>
    <row r="2670" spans="59:74" x14ac:dyDescent="0.25">
      <c r="BG2670" s="84">
        <v>2558</v>
      </c>
      <c r="BH2670" s="269" t="s">
        <v>14</v>
      </c>
      <c r="BI2670" s="268" t="s">
        <v>9397</v>
      </c>
      <c r="BJ2670" s="257" t="s">
        <v>4</v>
      </c>
      <c r="BK2670" s="269" t="s">
        <v>26</v>
      </c>
      <c r="BL2670" s="269" t="s">
        <v>102</v>
      </c>
      <c r="BM2670" s="270" t="s">
        <v>9869</v>
      </c>
      <c r="BN2670" s="269" t="s">
        <v>9870</v>
      </c>
      <c r="BO2670" s="269" t="s">
        <v>9871</v>
      </c>
      <c r="BP2670" s="269" t="s">
        <v>1085</v>
      </c>
      <c r="BQ2670" s="269" t="s">
        <v>558</v>
      </c>
      <c r="BR2670" s="269" t="s">
        <v>1086</v>
      </c>
      <c r="BS2670" s="269" t="s">
        <v>1087</v>
      </c>
      <c r="BT2670" s="269" t="s">
        <v>1085</v>
      </c>
      <c r="BU2670" s="269" t="s">
        <v>1833</v>
      </c>
      <c r="BV2670" s="269" t="s">
        <v>1834</v>
      </c>
    </row>
    <row r="2671" spans="59:74" x14ac:dyDescent="0.25">
      <c r="BG2671" s="84">
        <v>2559</v>
      </c>
      <c r="BH2671" s="269" t="s">
        <v>14</v>
      </c>
      <c r="BI2671" s="268" t="s">
        <v>9397</v>
      </c>
      <c r="BJ2671" s="257" t="s">
        <v>4</v>
      </c>
      <c r="BK2671" s="269" t="s">
        <v>26</v>
      </c>
      <c r="BL2671" s="269" t="s">
        <v>102</v>
      </c>
      <c r="BM2671" s="270" t="s">
        <v>9872</v>
      </c>
      <c r="BN2671" s="269" t="s">
        <v>9873</v>
      </c>
      <c r="BO2671" s="269" t="s">
        <v>9874</v>
      </c>
      <c r="BP2671" s="269" t="s">
        <v>1085</v>
      </c>
      <c r="BQ2671" s="269" t="s">
        <v>558</v>
      </c>
      <c r="BR2671" s="269" t="s">
        <v>1086</v>
      </c>
      <c r="BS2671" s="269" t="s">
        <v>1087</v>
      </c>
      <c r="BT2671" s="269" t="s">
        <v>1085</v>
      </c>
      <c r="BU2671" s="269" t="s">
        <v>1833</v>
      </c>
      <c r="BV2671" s="269" t="s">
        <v>1834</v>
      </c>
    </row>
    <row r="2672" spans="59:74" x14ac:dyDescent="0.25">
      <c r="BG2672" s="84">
        <v>2560</v>
      </c>
      <c r="BH2672" s="269" t="s">
        <v>14</v>
      </c>
      <c r="BI2672" s="268" t="s">
        <v>9397</v>
      </c>
      <c r="BJ2672" s="257" t="s">
        <v>4</v>
      </c>
      <c r="BK2672" s="269" t="s">
        <v>26</v>
      </c>
      <c r="BL2672" s="269" t="s">
        <v>102</v>
      </c>
      <c r="BM2672" s="270" t="s">
        <v>9875</v>
      </c>
      <c r="BN2672" s="269" t="s">
        <v>9876</v>
      </c>
      <c r="BO2672" s="269" t="s">
        <v>9877</v>
      </c>
      <c r="BP2672" s="269" t="s">
        <v>1085</v>
      </c>
      <c r="BQ2672" s="269" t="s">
        <v>558</v>
      </c>
      <c r="BR2672" s="269" t="s">
        <v>1086</v>
      </c>
      <c r="BS2672" s="269" t="s">
        <v>1087</v>
      </c>
      <c r="BT2672" s="269" t="s">
        <v>1085</v>
      </c>
      <c r="BU2672" s="269" t="s">
        <v>1833</v>
      </c>
      <c r="BV2672" s="269" t="s">
        <v>1834</v>
      </c>
    </row>
    <row r="2673" spans="59:74" x14ac:dyDescent="0.25">
      <c r="BG2673" s="84">
        <v>2561</v>
      </c>
      <c r="BH2673" s="269" t="s">
        <v>14</v>
      </c>
      <c r="BI2673" s="268" t="s">
        <v>9397</v>
      </c>
      <c r="BJ2673" s="257" t="s">
        <v>1</v>
      </c>
      <c r="BK2673" s="269" t="s">
        <v>129</v>
      </c>
      <c r="BL2673" s="269" t="s">
        <v>102</v>
      </c>
      <c r="BM2673" s="270" t="s">
        <v>9878</v>
      </c>
      <c r="BN2673" s="269" t="s">
        <v>9879</v>
      </c>
      <c r="BO2673" s="269" t="s">
        <v>9880</v>
      </c>
      <c r="BP2673" s="269" t="s">
        <v>1088</v>
      </c>
      <c r="BQ2673" s="269" t="s">
        <v>601</v>
      </c>
      <c r="BR2673" s="269" t="s">
        <v>1089</v>
      </c>
      <c r="BS2673" s="269" t="s">
        <v>1090</v>
      </c>
      <c r="BT2673" s="269" t="s">
        <v>1088</v>
      </c>
      <c r="BU2673" s="269" t="s">
        <v>1835</v>
      </c>
      <c r="BV2673" s="269" t="s">
        <v>1836</v>
      </c>
    </row>
    <row r="2674" spans="59:74" x14ac:dyDescent="0.25">
      <c r="BG2674" s="84">
        <v>2562</v>
      </c>
      <c r="BH2674" s="269" t="s">
        <v>14</v>
      </c>
      <c r="BI2674" s="268" t="s">
        <v>9397</v>
      </c>
      <c r="BJ2674" s="257" t="s">
        <v>1</v>
      </c>
      <c r="BK2674" s="269" t="s">
        <v>129</v>
      </c>
      <c r="BL2674" s="269" t="s">
        <v>102</v>
      </c>
      <c r="BM2674" s="270" t="s">
        <v>9881</v>
      </c>
      <c r="BN2674" s="269" t="s">
        <v>9882</v>
      </c>
      <c r="BO2674" s="269" t="s">
        <v>9883</v>
      </c>
      <c r="BP2674" s="269" t="s">
        <v>1088</v>
      </c>
      <c r="BQ2674" s="269" t="s">
        <v>601</v>
      </c>
      <c r="BR2674" s="269" t="s">
        <v>1089</v>
      </c>
      <c r="BS2674" s="269" t="s">
        <v>1090</v>
      </c>
      <c r="BT2674" s="269" t="s">
        <v>1088</v>
      </c>
      <c r="BU2674" s="269" t="s">
        <v>1835</v>
      </c>
      <c r="BV2674" s="269" t="s">
        <v>1836</v>
      </c>
    </row>
    <row r="2675" spans="59:74" x14ac:dyDescent="0.25">
      <c r="BG2675" s="84">
        <v>2563</v>
      </c>
      <c r="BH2675" s="269" t="s">
        <v>14</v>
      </c>
      <c r="BI2675" s="268" t="s">
        <v>9397</v>
      </c>
      <c r="BJ2675" s="257" t="s">
        <v>1</v>
      </c>
      <c r="BK2675" s="269" t="s">
        <v>129</v>
      </c>
      <c r="BL2675" s="269" t="s">
        <v>102</v>
      </c>
      <c r="BM2675" s="270" t="s">
        <v>9884</v>
      </c>
      <c r="BN2675" s="269" t="s">
        <v>9885</v>
      </c>
      <c r="BO2675" s="269" t="s">
        <v>9886</v>
      </c>
      <c r="BP2675" s="269" t="s">
        <v>1088</v>
      </c>
      <c r="BQ2675" s="269" t="s">
        <v>601</v>
      </c>
      <c r="BR2675" s="269" t="s">
        <v>1089</v>
      </c>
      <c r="BS2675" s="269" t="s">
        <v>1090</v>
      </c>
      <c r="BT2675" s="269" t="s">
        <v>1088</v>
      </c>
      <c r="BU2675" s="269" t="s">
        <v>1835</v>
      </c>
      <c r="BV2675" s="269" t="s">
        <v>1836</v>
      </c>
    </row>
    <row r="2676" spans="59:74" x14ac:dyDescent="0.25">
      <c r="BG2676" s="84">
        <v>2564</v>
      </c>
      <c r="BH2676" s="269" t="s">
        <v>14</v>
      </c>
      <c r="BI2676" s="268" t="s">
        <v>9397</v>
      </c>
      <c r="BJ2676" s="257" t="s">
        <v>1</v>
      </c>
      <c r="BK2676" s="269" t="s">
        <v>129</v>
      </c>
      <c r="BL2676" s="269" t="s">
        <v>102</v>
      </c>
      <c r="BM2676" s="270" t="s">
        <v>9887</v>
      </c>
      <c r="BN2676" s="269" t="s">
        <v>9888</v>
      </c>
      <c r="BO2676" s="269" t="s">
        <v>9889</v>
      </c>
      <c r="BP2676" s="269" t="s">
        <v>1088</v>
      </c>
      <c r="BQ2676" s="269" t="s">
        <v>601</v>
      </c>
      <c r="BR2676" s="269" t="s">
        <v>1089</v>
      </c>
      <c r="BS2676" s="269" t="s">
        <v>1090</v>
      </c>
      <c r="BT2676" s="269" t="s">
        <v>1088</v>
      </c>
      <c r="BU2676" s="269" t="s">
        <v>1835</v>
      </c>
      <c r="BV2676" s="269" t="s">
        <v>1836</v>
      </c>
    </row>
    <row r="2677" spans="59:74" x14ac:dyDescent="0.25">
      <c r="BG2677" s="84">
        <v>2565</v>
      </c>
      <c r="BH2677" s="269" t="s">
        <v>14</v>
      </c>
      <c r="BI2677" s="268" t="s">
        <v>9397</v>
      </c>
      <c r="BJ2677" s="257" t="s">
        <v>1</v>
      </c>
      <c r="BK2677" s="269" t="s">
        <v>129</v>
      </c>
      <c r="BL2677" s="269" t="s">
        <v>102</v>
      </c>
      <c r="BM2677" s="270" t="s">
        <v>9890</v>
      </c>
      <c r="BN2677" s="269" t="s">
        <v>9891</v>
      </c>
      <c r="BO2677" s="269" t="s">
        <v>9892</v>
      </c>
      <c r="BP2677" s="269" t="s">
        <v>1088</v>
      </c>
      <c r="BQ2677" s="269" t="s">
        <v>601</v>
      </c>
      <c r="BR2677" s="269" t="s">
        <v>1089</v>
      </c>
      <c r="BS2677" s="269" t="s">
        <v>1090</v>
      </c>
      <c r="BT2677" s="269" t="s">
        <v>1088</v>
      </c>
      <c r="BU2677" s="269" t="s">
        <v>1835</v>
      </c>
      <c r="BV2677" s="269" t="s">
        <v>1836</v>
      </c>
    </row>
    <row r="2678" spans="59:74" x14ac:dyDescent="0.25">
      <c r="BG2678" s="84">
        <v>2566</v>
      </c>
      <c r="BH2678" s="269" t="s">
        <v>14</v>
      </c>
      <c r="BI2678" s="268" t="s">
        <v>9397</v>
      </c>
      <c r="BJ2678" s="257" t="s">
        <v>1</v>
      </c>
      <c r="BK2678" s="269" t="s">
        <v>129</v>
      </c>
      <c r="BL2678" s="269" t="s">
        <v>102</v>
      </c>
      <c r="BM2678" s="270" t="s">
        <v>9893</v>
      </c>
      <c r="BN2678" s="269" t="s">
        <v>9894</v>
      </c>
      <c r="BO2678" s="269" t="s">
        <v>9895</v>
      </c>
      <c r="BP2678" s="269" t="s">
        <v>1088</v>
      </c>
      <c r="BQ2678" s="269" t="s">
        <v>601</v>
      </c>
      <c r="BR2678" s="269" t="s">
        <v>1089</v>
      </c>
      <c r="BS2678" s="269" t="s">
        <v>1090</v>
      </c>
      <c r="BT2678" s="269" t="s">
        <v>1088</v>
      </c>
      <c r="BU2678" s="269" t="s">
        <v>1835</v>
      </c>
      <c r="BV2678" s="269" t="s">
        <v>1836</v>
      </c>
    </row>
    <row r="2679" spans="59:74" x14ac:dyDescent="0.25">
      <c r="BG2679" s="84">
        <v>2567</v>
      </c>
      <c r="BH2679" s="269" t="s">
        <v>14</v>
      </c>
      <c r="BI2679" s="268" t="s">
        <v>9397</v>
      </c>
      <c r="BJ2679" s="257" t="s">
        <v>1</v>
      </c>
      <c r="BK2679" s="269" t="s">
        <v>129</v>
      </c>
      <c r="BL2679" s="269" t="s">
        <v>102</v>
      </c>
      <c r="BM2679" s="270" t="s">
        <v>9896</v>
      </c>
      <c r="BN2679" s="269" t="s">
        <v>9897</v>
      </c>
      <c r="BO2679" s="269" t="s">
        <v>9898</v>
      </c>
      <c r="BP2679" s="269" t="s">
        <v>1088</v>
      </c>
      <c r="BQ2679" s="269" t="s">
        <v>601</v>
      </c>
      <c r="BR2679" s="269" t="s">
        <v>1089</v>
      </c>
      <c r="BS2679" s="269" t="s">
        <v>1090</v>
      </c>
      <c r="BT2679" s="269" t="s">
        <v>1088</v>
      </c>
      <c r="BU2679" s="269" t="s">
        <v>1835</v>
      </c>
      <c r="BV2679" s="269" t="s">
        <v>1836</v>
      </c>
    </row>
    <row r="2680" spans="59:74" x14ac:dyDescent="0.25">
      <c r="BG2680" s="84">
        <v>2568</v>
      </c>
      <c r="BH2680" s="269" t="s">
        <v>14</v>
      </c>
      <c r="BI2680" s="268" t="s">
        <v>9397</v>
      </c>
      <c r="BJ2680" s="257" t="s">
        <v>1</v>
      </c>
      <c r="BK2680" s="269" t="s">
        <v>129</v>
      </c>
      <c r="BL2680" s="269" t="s">
        <v>102</v>
      </c>
      <c r="BM2680" s="270" t="s">
        <v>9899</v>
      </c>
      <c r="BN2680" s="269" t="s">
        <v>9900</v>
      </c>
      <c r="BO2680" s="269" t="s">
        <v>9901</v>
      </c>
      <c r="BP2680" s="269" t="s">
        <v>1088</v>
      </c>
      <c r="BQ2680" s="269" t="s">
        <v>601</v>
      </c>
      <c r="BR2680" s="269" t="s">
        <v>1089</v>
      </c>
      <c r="BS2680" s="269" t="s">
        <v>1090</v>
      </c>
      <c r="BT2680" s="269" t="s">
        <v>1088</v>
      </c>
      <c r="BU2680" s="269" t="s">
        <v>1835</v>
      </c>
      <c r="BV2680" s="269" t="s">
        <v>1836</v>
      </c>
    </row>
    <row r="2681" spans="59:74" x14ac:dyDescent="0.25">
      <c r="BG2681" s="84">
        <v>2569</v>
      </c>
      <c r="BH2681" s="269" t="s">
        <v>14</v>
      </c>
      <c r="BI2681" s="268" t="s">
        <v>9397</v>
      </c>
      <c r="BJ2681" s="257" t="s">
        <v>1</v>
      </c>
      <c r="BK2681" s="269" t="s">
        <v>129</v>
      </c>
      <c r="BL2681" s="269" t="s">
        <v>102</v>
      </c>
      <c r="BM2681" s="270" t="s">
        <v>9902</v>
      </c>
      <c r="BN2681" s="269" t="s">
        <v>9903</v>
      </c>
      <c r="BO2681" s="269" t="s">
        <v>9904</v>
      </c>
      <c r="BP2681" s="269" t="s">
        <v>1088</v>
      </c>
      <c r="BQ2681" s="269" t="s">
        <v>601</v>
      </c>
      <c r="BR2681" s="269" t="s">
        <v>1089</v>
      </c>
      <c r="BS2681" s="269" t="s">
        <v>1090</v>
      </c>
      <c r="BT2681" s="269" t="s">
        <v>1088</v>
      </c>
      <c r="BU2681" s="269" t="s">
        <v>1835</v>
      </c>
      <c r="BV2681" s="269" t="s">
        <v>1836</v>
      </c>
    </row>
    <row r="2682" spans="59:74" x14ac:dyDescent="0.25">
      <c r="BG2682" s="84">
        <v>2570</v>
      </c>
      <c r="BH2682" s="269" t="s">
        <v>14</v>
      </c>
      <c r="BI2682" s="268" t="s">
        <v>9397</v>
      </c>
      <c r="BJ2682" s="257" t="s">
        <v>1</v>
      </c>
      <c r="BK2682" s="269" t="s">
        <v>129</v>
      </c>
      <c r="BL2682" s="269" t="s">
        <v>102</v>
      </c>
      <c r="BM2682" s="270" t="s">
        <v>9905</v>
      </c>
      <c r="BN2682" s="269" t="s">
        <v>9906</v>
      </c>
      <c r="BO2682" s="269" t="s">
        <v>9907</v>
      </c>
      <c r="BP2682" s="269" t="s">
        <v>1088</v>
      </c>
      <c r="BQ2682" s="269" t="s">
        <v>601</v>
      </c>
      <c r="BR2682" s="269" t="s">
        <v>1089</v>
      </c>
      <c r="BS2682" s="269" t="s">
        <v>1090</v>
      </c>
      <c r="BT2682" s="269" t="s">
        <v>1088</v>
      </c>
      <c r="BU2682" s="269" t="s">
        <v>1835</v>
      </c>
      <c r="BV2682" s="269" t="s">
        <v>1836</v>
      </c>
    </row>
    <row r="2683" spans="59:74" x14ac:dyDescent="0.25">
      <c r="BG2683" s="84">
        <v>2571</v>
      </c>
      <c r="BH2683" s="269" t="s">
        <v>14</v>
      </c>
      <c r="BI2683" s="268" t="s">
        <v>9397</v>
      </c>
      <c r="BJ2683" s="257" t="s">
        <v>4</v>
      </c>
      <c r="BK2683" s="269" t="s">
        <v>129</v>
      </c>
      <c r="BL2683" s="269" t="s">
        <v>102</v>
      </c>
      <c r="BM2683" s="270" t="s">
        <v>9908</v>
      </c>
      <c r="BN2683" s="269" t="s">
        <v>9909</v>
      </c>
      <c r="BO2683" s="269" t="s">
        <v>9910</v>
      </c>
      <c r="BP2683" s="269" t="s">
        <v>1088</v>
      </c>
      <c r="BQ2683" s="269" t="s">
        <v>601</v>
      </c>
      <c r="BR2683" s="269" t="s">
        <v>1089</v>
      </c>
      <c r="BS2683" s="269" t="s">
        <v>1090</v>
      </c>
      <c r="BT2683" s="269" t="s">
        <v>1088</v>
      </c>
      <c r="BU2683" s="269" t="s">
        <v>1835</v>
      </c>
      <c r="BV2683" s="269" t="s">
        <v>1836</v>
      </c>
    </row>
    <row r="2684" spans="59:74" x14ac:dyDescent="0.25">
      <c r="BG2684" s="84">
        <v>2572</v>
      </c>
      <c r="BH2684" s="269" t="s">
        <v>14</v>
      </c>
      <c r="BI2684" s="268" t="s">
        <v>9397</v>
      </c>
      <c r="BJ2684" s="257" t="s">
        <v>4</v>
      </c>
      <c r="BK2684" s="269" t="s">
        <v>129</v>
      </c>
      <c r="BL2684" s="269" t="s">
        <v>102</v>
      </c>
      <c r="BM2684" s="270" t="s">
        <v>9911</v>
      </c>
      <c r="BN2684" s="269" t="s">
        <v>9912</v>
      </c>
      <c r="BO2684" s="269" t="s">
        <v>9913</v>
      </c>
      <c r="BP2684" s="269" t="s">
        <v>1088</v>
      </c>
      <c r="BQ2684" s="269" t="s">
        <v>601</v>
      </c>
      <c r="BR2684" s="269" t="s">
        <v>1089</v>
      </c>
      <c r="BS2684" s="269" t="s">
        <v>1090</v>
      </c>
      <c r="BT2684" s="269" t="s">
        <v>1088</v>
      </c>
      <c r="BU2684" s="269" t="s">
        <v>1835</v>
      </c>
      <c r="BV2684" s="269" t="s">
        <v>1836</v>
      </c>
    </row>
    <row r="2685" spans="59:74" x14ac:dyDescent="0.25">
      <c r="BG2685" s="84">
        <v>2573</v>
      </c>
      <c r="BH2685" s="269" t="s">
        <v>14</v>
      </c>
      <c r="BI2685" s="268" t="s">
        <v>9397</v>
      </c>
      <c r="BJ2685" s="257" t="s">
        <v>4</v>
      </c>
      <c r="BK2685" s="269" t="s">
        <v>129</v>
      </c>
      <c r="BL2685" s="269" t="s">
        <v>102</v>
      </c>
      <c r="BM2685" s="270" t="s">
        <v>9914</v>
      </c>
      <c r="BN2685" s="269" t="s">
        <v>9915</v>
      </c>
      <c r="BO2685" s="269" t="s">
        <v>9916</v>
      </c>
      <c r="BP2685" s="269" t="s">
        <v>1088</v>
      </c>
      <c r="BQ2685" s="269" t="s">
        <v>601</v>
      </c>
      <c r="BR2685" s="269" t="s">
        <v>1089</v>
      </c>
      <c r="BS2685" s="269" t="s">
        <v>1090</v>
      </c>
      <c r="BT2685" s="269" t="s">
        <v>1088</v>
      </c>
      <c r="BU2685" s="269" t="s">
        <v>1835</v>
      </c>
      <c r="BV2685" s="269" t="s">
        <v>1836</v>
      </c>
    </row>
    <row r="2686" spans="59:74" x14ac:dyDescent="0.25">
      <c r="BG2686" s="84">
        <v>2574</v>
      </c>
      <c r="BH2686" s="269" t="s">
        <v>14</v>
      </c>
      <c r="BI2686" s="268" t="s">
        <v>9397</v>
      </c>
      <c r="BJ2686" s="257" t="s">
        <v>4</v>
      </c>
      <c r="BK2686" s="269" t="s">
        <v>129</v>
      </c>
      <c r="BL2686" s="269" t="s">
        <v>102</v>
      </c>
      <c r="BM2686" s="270" t="s">
        <v>9917</v>
      </c>
      <c r="BN2686" s="269" t="s">
        <v>9918</v>
      </c>
      <c r="BO2686" s="269" t="s">
        <v>9919</v>
      </c>
      <c r="BP2686" s="269" t="s">
        <v>1088</v>
      </c>
      <c r="BQ2686" s="269" t="s">
        <v>601</v>
      </c>
      <c r="BR2686" s="269" t="s">
        <v>1089</v>
      </c>
      <c r="BS2686" s="269" t="s">
        <v>1090</v>
      </c>
      <c r="BT2686" s="269" t="s">
        <v>1088</v>
      </c>
      <c r="BU2686" s="269" t="s">
        <v>1835</v>
      </c>
      <c r="BV2686" s="269" t="s">
        <v>1836</v>
      </c>
    </row>
    <row r="2687" spans="59:74" x14ac:dyDescent="0.25">
      <c r="BG2687" s="84">
        <v>2575</v>
      </c>
      <c r="BH2687" s="269" t="s">
        <v>14</v>
      </c>
      <c r="BI2687" s="268" t="s">
        <v>9397</v>
      </c>
      <c r="BJ2687" s="257" t="s">
        <v>4</v>
      </c>
      <c r="BK2687" s="269" t="s">
        <v>129</v>
      </c>
      <c r="BL2687" s="269" t="s">
        <v>102</v>
      </c>
      <c r="BM2687" s="270" t="s">
        <v>9920</v>
      </c>
      <c r="BN2687" s="269" t="s">
        <v>9921</v>
      </c>
      <c r="BO2687" s="269" t="s">
        <v>9922</v>
      </c>
      <c r="BP2687" s="269" t="s">
        <v>1088</v>
      </c>
      <c r="BQ2687" s="269" t="s">
        <v>601</v>
      </c>
      <c r="BR2687" s="269" t="s">
        <v>1089</v>
      </c>
      <c r="BS2687" s="269" t="s">
        <v>1090</v>
      </c>
      <c r="BT2687" s="269" t="s">
        <v>1088</v>
      </c>
      <c r="BU2687" s="269" t="s">
        <v>1835</v>
      </c>
      <c r="BV2687" s="269" t="s">
        <v>1836</v>
      </c>
    </row>
    <row r="2688" spans="59:74" x14ac:dyDescent="0.25">
      <c r="BG2688" s="84">
        <v>2576</v>
      </c>
      <c r="BH2688" s="269" t="s">
        <v>14</v>
      </c>
      <c r="BI2688" s="268" t="s">
        <v>9397</v>
      </c>
      <c r="BJ2688" s="257" t="s">
        <v>4</v>
      </c>
      <c r="BK2688" s="269" t="s">
        <v>129</v>
      </c>
      <c r="BL2688" s="269" t="s">
        <v>102</v>
      </c>
      <c r="BM2688" s="270" t="s">
        <v>9923</v>
      </c>
      <c r="BN2688" s="269" t="s">
        <v>9924</v>
      </c>
      <c r="BO2688" s="269" t="s">
        <v>9925</v>
      </c>
      <c r="BP2688" s="269" t="s">
        <v>1088</v>
      </c>
      <c r="BQ2688" s="269" t="s">
        <v>601</v>
      </c>
      <c r="BR2688" s="269" t="s">
        <v>1089</v>
      </c>
      <c r="BS2688" s="269" t="s">
        <v>1090</v>
      </c>
      <c r="BT2688" s="269" t="s">
        <v>1088</v>
      </c>
      <c r="BU2688" s="269" t="s">
        <v>1835</v>
      </c>
      <c r="BV2688" s="269" t="s">
        <v>1836</v>
      </c>
    </row>
    <row r="2689" spans="59:74" x14ac:dyDescent="0.25">
      <c r="BG2689" s="84">
        <v>2577</v>
      </c>
      <c r="BH2689" s="269" t="s">
        <v>14</v>
      </c>
      <c r="BI2689" s="268" t="s">
        <v>9397</v>
      </c>
      <c r="BJ2689" s="257" t="s">
        <v>4</v>
      </c>
      <c r="BK2689" s="269" t="s">
        <v>129</v>
      </c>
      <c r="BL2689" s="269" t="s">
        <v>102</v>
      </c>
      <c r="BM2689" s="270" t="s">
        <v>9926</v>
      </c>
      <c r="BN2689" s="269" t="s">
        <v>9927</v>
      </c>
      <c r="BO2689" s="269" t="s">
        <v>9928</v>
      </c>
      <c r="BP2689" s="269" t="s">
        <v>1088</v>
      </c>
      <c r="BQ2689" s="269" t="s">
        <v>601</v>
      </c>
      <c r="BR2689" s="269" t="s">
        <v>1089</v>
      </c>
      <c r="BS2689" s="269" t="s">
        <v>1090</v>
      </c>
      <c r="BT2689" s="269" t="s">
        <v>1088</v>
      </c>
      <c r="BU2689" s="269" t="s">
        <v>1835</v>
      </c>
      <c r="BV2689" s="269" t="s">
        <v>1836</v>
      </c>
    </row>
    <row r="2690" spans="59:74" x14ac:dyDescent="0.25">
      <c r="BG2690" s="84">
        <v>2578</v>
      </c>
      <c r="BH2690" s="269" t="s">
        <v>14</v>
      </c>
      <c r="BI2690" s="268" t="s">
        <v>9397</v>
      </c>
      <c r="BJ2690" s="257" t="s">
        <v>4</v>
      </c>
      <c r="BK2690" s="269" t="s">
        <v>129</v>
      </c>
      <c r="BL2690" s="269" t="s">
        <v>102</v>
      </c>
      <c r="BM2690" s="270" t="s">
        <v>9929</v>
      </c>
      <c r="BN2690" s="269" t="s">
        <v>9930</v>
      </c>
      <c r="BO2690" s="269" t="s">
        <v>9931</v>
      </c>
      <c r="BP2690" s="269" t="s">
        <v>1088</v>
      </c>
      <c r="BQ2690" s="269" t="s">
        <v>601</v>
      </c>
      <c r="BR2690" s="269" t="s">
        <v>1089</v>
      </c>
      <c r="BS2690" s="269" t="s">
        <v>1090</v>
      </c>
      <c r="BT2690" s="269" t="s">
        <v>1088</v>
      </c>
      <c r="BU2690" s="269" t="s">
        <v>1835</v>
      </c>
      <c r="BV2690" s="269" t="s">
        <v>1836</v>
      </c>
    </row>
    <row r="2691" spans="59:74" x14ac:dyDescent="0.25">
      <c r="BG2691" s="84">
        <v>2579</v>
      </c>
      <c r="BH2691" s="269" t="s">
        <v>14</v>
      </c>
      <c r="BI2691" s="268" t="s">
        <v>9397</v>
      </c>
      <c r="BJ2691" s="257" t="s">
        <v>4</v>
      </c>
      <c r="BK2691" s="269" t="s">
        <v>129</v>
      </c>
      <c r="BL2691" s="269" t="s">
        <v>102</v>
      </c>
      <c r="BM2691" s="270" t="s">
        <v>9932</v>
      </c>
      <c r="BN2691" s="269" t="s">
        <v>9933</v>
      </c>
      <c r="BO2691" s="269" t="s">
        <v>9934</v>
      </c>
      <c r="BP2691" s="269" t="s">
        <v>1088</v>
      </c>
      <c r="BQ2691" s="269" t="s">
        <v>601</v>
      </c>
      <c r="BR2691" s="269" t="s">
        <v>1089</v>
      </c>
      <c r="BS2691" s="269" t="s">
        <v>1090</v>
      </c>
      <c r="BT2691" s="269" t="s">
        <v>1088</v>
      </c>
      <c r="BU2691" s="269" t="s">
        <v>1835</v>
      </c>
      <c r="BV2691" s="269" t="s">
        <v>1836</v>
      </c>
    </row>
    <row r="2692" spans="59:74" x14ac:dyDescent="0.25">
      <c r="BG2692" s="84">
        <v>2580</v>
      </c>
      <c r="BH2692" s="269" t="s">
        <v>14</v>
      </c>
      <c r="BI2692" s="268" t="s">
        <v>9397</v>
      </c>
      <c r="BJ2692" s="257" t="s">
        <v>4</v>
      </c>
      <c r="BK2692" s="269" t="s">
        <v>129</v>
      </c>
      <c r="BL2692" s="269" t="s">
        <v>102</v>
      </c>
      <c r="BM2692" s="270" t="s">
        <v>9935</v>
      </c>
      <c r="BN2692" s="269" t="s">
        <v>9936</v>
      </c>
      <c r="BO2692" s="269" t="s">
        <v>9937</v>
      </c>
      <c r="BP2692" s="269" t="s">
        <v>1088</v>
      </c>
      <c r="BQ2692" s="269" t="s">
        <v>601</v>
      </c>
      <c r="BR2692" s="269" t="s">
        <v>1089</v>
      </c>
      <c r="BS2692" s="269" t="s">
        <v>1090</v>
      </c>
      <c r="BT2692" s="269" t="s">
        <v>1088</v>
      </c>
      <c r="BU2692" s="269" t="s">
        <v>1835</v>
      </c>
      <c r="BV2692" s="269" t="s">
        <v>1836</v>
      </c>
    </row>
    <row r="2693" spans="59:74" x14ac:dyDescent="0.25">
      <c r="BG2693" s="84">
        <v>2581</v>
      </c>
      <c r="BH2693" s="269" t="s">
        <v>14</v>
      </c>
      <c r="BI2693" s="268" t="s">
        <v>9397</v>
      </c>
      <c r="BJ2693" s="257" t="s">
        <v>1</v>
      </c>
      <c r="BK2693" s="269" t="s">
        <v>27</v>
      </c>
      <c r="BL2693" s="269" t="s">
        <v>102</v>
      </c>
      <c r="BM2693" s="270" t="s">
        <v>9938</v>
      </c>
      <c r="BN2693" s="269" t="s">
        <v>9939</v>
      </c>
      <c r="BO2693" s="269" t="s">
        <v>9940</v>
      </c>
      <c r="BP2693" s="269" t="s">
        <v>1091</v>
      </c>
      <c r="BQ2693" s="269" t="s">
        <v>648</v>
      </c>
      <c r="BR2693" s="269" t="s">
        <v>1092</v>
      </c>
      <c r="BS2693" s="269" t="s">
        <v>1093</v>
      </c>
      <c r="BT2693" s="269" t="s">
        <v>1091</v>
      </c>
      <c r="BU2693" s="269" t="s">
        <v>1837</v>
      </c>
      <c r="BV2693" s="269" t="s">
        <v>1838</v>
      </c>
    </row>
    <row r="2694" spans="59:74" x14ac:dyDescent="0.25">
      <c r="BG2694" s="84">
        <v>2582</v>
      </c>
      <c r="BH2694" s="269" t="s">
        <v>14</v>
      </c>
      <c r="BI2694" s="268" t="s">
        <v>9397</v>
      </c>
      <c r="BJ2694" s="257" t="s">
        <v>1</v>
      </c>
      <c r="BK2694" s="269" t="s">
        <v>27</v>
      </c>
      <c r="BL2694" s="269" t="s">
        <v>102</v>
      </c>
      <c r="BM2694" s="270" t="s">
        <v>9941</v>
      </c>
      <c r="BN2694" s="269" t="s">
        <v>9942</v>
      </c>
      <c r="BO2694" s="269" t="s">
        <v>9943</v>
      </c>
      <c r="BP2694" s="269" t="s">
        <v>1091</v>
      </c>
      <c r="BQ2694" s="269" t="s">
        <v>648</v>
      </c>
      <c r="BR2694" s="269" t="s">
        <v>1092</v>
      </c>
      <c r="BS2694" s="269" t="s">
        <v>1093</v>
      </c>
      <c r="BT2694" s="269" t="s">
        <v>1091</v>
      </c>
      <c r="BU2694" s="269" t="s">
        <v>1837</v>
      </c>
      <c r="BV2694" s="269" t="s">
        <v>1838</v>
      </c>
    </row>
    <row r="2695" spans="59:74" x14ac:dyDescent="0.25">
      <c r="BG2695" s="84">
        <v>2583</v>
      </c>
      <c r="BH2695" s="269" t="s">
        <v>14</v>
      </c>
      <c r="BI2695" s="268" t="s">
        <v>9397</v>
      </c>
      <c r="BJ2695" s="257" t="s">
        <v>1</v>
      </c>
      <c r="BK2695" s="269" t="s">
        <v>27</v>
      </c>
      <c r="BL2695" s="269" t="s">
        <v>102</v>
      </c>
      <c r="BM2695" s="270" t="s">
        <v>9944</v>
      </c>
      <c r="BN2695" s="269" t="s">
        <v>9945</v>
      </c>
      <c r="BO2695" s="269" t="s">
        <v>9946</v>
      </c>
      <c r="BP2695" s="269" t="s">
        <v>1091</v>
      </c>
      <c r="BQ2695" s="269" t="s">
        <v>648</v>
      </c>
      <c r="BR2695" s="269" t="s">
        <v>1092</v>
      </c>
      <c r="BS2695" s="269" t="s">
        <v>1093</v>
      </c>
      <c r="BT2695" s="269" t="s">
        <v>1091</v>
      </c>
      <c r="BU2695" s="269" t="s">
        <v>1837</v>
      </c>
      <c r="BV2695" s="269" t="s">
        <v>1838</v>
      </c>
    </row>
    <row r="2696" spans="59:74" x14ac:dyDescent="0.25">
      <c r="BG2696" s="84">
        <v>2584</v>
      </c>
      <c r="BH2696" s="269" t="s">
        <v>14</v>
      </c>
      <c r="BI2696" s="268" t="s">
        <v>9397</v>
      </c>
      <c r="BJ2696" s="257" t="s">
        <v>1</v>
      </c>
      <c r="BK2696" s="269" t="s">
        <v>27</v>
      </c>
      <c r="BL2696" s="269" t="s">
        <v>102</v>
      </c>
      <c r="BM2696" s="270" t="s">
        <v>9947</v>
      </c>
      <c r="BN2696" s="269" t="s">
        <v>9948</v>
      </c>
      <c r="BO2696" s="269" t="s">
        <v>9949</v>
      </c>
      <c r="BP2696" s="269" t="s">
        <v>1091</v>
      </c>
      <c r="BQ2696" s="269" t="s">
        <v>648</v>
      </c>
      <c r="BR2696" s="269" t="s">
        <v>1092</v>
      </c>
      <c r="BS2696" s="269" t="s">
        <v>1093</v>
      </c>
      <c r="BT2696" s="269" t="s">
        <v>1091</v>
      </c>
      <c r="BU2696" s="269" t="s">
        <v>1837</v>
      </c>
      <c r="BV2696" s="269" t="s">
        <v>1838</v>
      </c>
    </row>
    <row r="2697" spans="59:74" x14ac:dyDescent="0.25">
      <c r="BG2697" s="84">
        <v>2585</v>
      </c>
      <c r="BH2697" s="269" t="s">
        <v>14</v>
      </c>
      <c r="BI2697" s="268" t="s">
        <v>9397</v>
      </c>
      <c r="BJ2697" s="257" t="s">
        <v>1</v>
      </c>
      <c r="BK2697" s="269" t="s">
        <v>27</v>
      </c>
      <c r="BL2697" s="269" t="s">
        <v>102</v>
      </c>
      <c r="BM2697" s="270" t="s">
        <v>9950</v>
      </c>
      <c r="BN2697" s="269" t="s">
        <v>9951</v>
      </c>
      <c r="BO2697" s="269" t="s">
        <v>9952</v>
      </c>
      <c r="BP2697" s="269" t="s">
        <v>1091</v>
      </c>
      <c r="BQ2697" s="269" t="s">
        <v>648</v>
      </c>
      <c r="BR2697" s="269" t="s">
        <v>1092</v>
      </c>
      <c r="BS2697" s="269" t="s">
        <v>1093</v>
      </c>
      <c r="BT2697" s="269" t="s">
        <v>1091</v>
      </c>
      <c r="BU2697" s="269" t="s">
        <v>1837</v>
      </c>
      <c r="BV2697" s="269" t="s">
        <v>1838</v>
      </c>
    </row>
    <row r="2698" spans="59:74" x14ac:dyDescent="0.25">
      <c r="BG2698" s="84">
        <v>2586</v>
      </c>
      <c r="BH2698" s="269" t="s">
        <v>14</v>
      </c>
      <c r="BI2698" s="268" t="s">
        <v>9397</v>
      </c>
      <c r="BJ2698" s="257" t="s">
        <v>1</v>
      </c>
      <c r="BK2698" s="269" t="s">
        <v>27</v>
      </c>
      <c r="BL2698" s="269" t="s">
        <v>102</v>
      </c>
      <c r="BM2698" s="270" t="s">
        <v>9953</v>
      </c>
      <c r="BN2698" s="269" t="s">
        <v>9954</v>
      </c>
      <c r="BO2698" s="269" t="s">
        <v>9955</v>
      </c>
      <c r="BP2698" s="269" t="s">
        <v>1091</v>
      </c>
      <c r="BQ2698" s="269" t="s">
        <v>648</v>
      </c>
      <c r="BR2698" s="269" t="s">
        <v>1092</v>
      </c>
      <c r="BS2698" s="269" t="s">
        <v>1093</v>
      </c>
      <c r="BT2698" s="269" t="s">
        <v>1091</v>
      </c>
      <c r="BU2698" s="269" t="s">
        <v>1837</v>
      </c>
      <c r="BV2698" s="269" t="s">
        <v>1838</v>
      </c>
    </row>
    <row r="2699" spans="59:74" x14ac:dyDescent="0.25">
      <c r="BG2699" s="84">
        <v>2587</v>
      </c>
      <c r="BH2699" s="269" t="s">
        <v>14</v>
      </c>
      <c r="BI2699" s="268" t="s">
        <v>9397</v>
      </c>
      <c r="BJ2699" s="257" t="s">
        <v>1</v>
      </c>
      <c r="BK2699" s="269" t="s">
        <v>27</v>
      </c>
      <c r="BL2699" s="269" t="s">
        <v>102</v>
      </c>
      <c r="BM2699" s="270" t="s">
        <v>9956</v>
      </c>
      <c r="BN2699" s="269" t="s">
        <v>9957</v>
      </c>
      <c r="BO2699" s="269" t="s">
        <v>9958</v>
      </c>
      <c r="BP2699" s="269" t="s">
        <v>1091</v>
      </c>
      <c r="BQ2699" s="269" t="s">
        <v>648</v>
      </c>
      <c r="BR2699" s="269" t="s">
        <v>1092</v>
      </c>
      <c r="BS2699" s="269" t="s">
        <v>1093</v>
      </c>
      <c r="BT2699" s="269" t="s">
        <v>1091</v>
      </c>
      <c r="BU2699" s="269" t="s">
        <v>1837</v>
      </c>
      <c r="BV2699" s="269" t="s">
        <v>1838</v>
      </c>
    </row>
    <row r="2700" spans="59:74" x14ac:dyDescent="0.25">
      <c r="BG2700" s="84">
        <v>2588</v>
      </c>
      <c r="BH2700" s="269" t="s">
        <v>14</v>
      </c>
      <c r="BI2700" s="268" t="s">
        <v>9397</v>
      </c>
      <c r="BJ2700" s="257" t="s">
        <v>1</v>
      </c>
      <c r="BK2700" s="269" t="s">
        <v>27</v>
      </c>
      <c r="BL2700" s="269" t="s">
        <v>102</v>
      </c>
      <c r="BM2700" s="270" t="s">
        <v>9959</v>
      </c>
      <c r="BN2700" s="269" t="s">
        <v>9960</v>
      </c>
      <c r="BO2700" s="269" t="s">
        <v>9961</v>
      </c>
      <c r="BP2700" s="269" t="s">
        <v>1091</v>
      </c>
      <c r="BQ2700" s="269" t="s">
        <v>648</v>
      </c>
      <c r="BR2700" s="269" t="s">
        <v>1092</v>
      </c>
      <c r="BS2700" s="269" t="s">
        <v>1093</v>
      </c>
      <c r="BT2700" s="269" t="s">
        <v>1091</v>
      </c>
      <c r="BU2700" s="269" t="s">
        <v>1837</v>
      </c>
      <c r="BV2700" s="269" t="s">
        <v>1838</v>
      </c>
    </row>
    <row r="2701" spans="59:74" x14ac:dyDescent="0.25">
      <c r="BG2701" s="84">
        <v>2589</v>
      </c>
      <c r="BH2701" s="269" t="s">
        <v>14</v>
      </c>
      <c r="BI2701" s="268" t="s">
        <v>9397</v>
      </c>
      <c r="BJ2701" s="257" t="s">
        <v>1</v>
      </c>
      <c r="BK2701" s="269" t="s">
        <v>27</v>
      </c>
      <c r="BL2701" s="269" t="s">
        <v>102</v>
      </c>
      <c r="BM2701" s="270" t="s">
        <v>9962</v>
      </c>
      <c r="BN2701" s="269" t="s">
        <v>9963</v>
      </c>
      <c r="BO2701" s="269" t="s">
        <v>9964</v>
      </c>
      <c r="BP2701" s="269" t="s">
        <v>1091</v>
      </c>
      <c r="BQ2701" s="269" t="s">
        <v>648</v>
      </c>
      <c r="BR2701" s="269" t="s">
        <v>1092</v>
      </c>
      <c r="BS2701" s="269" t="s">
        <v>1093</v>
      </c>
      <c r="BT2701" s="269" t="s">
        <v>1091</v>
      </c>
      <c r="BU2701" s="269" t="s">
        <v>1837</v>
      </c>
      <c r="BV2701" s="269" t="s">
        <v>1838</v>
      </c>
    </row>
    <row r="2702" spans="59:74" x14ac:dyDescent="0.25">
      <c r="BG2702" s="84">
        <v>2590</v>
      </c>
      <c r="BH2702" s="269" t="s">
        <v>14</v>
      </c>
      <c r="BI2702" s="268" t="s">
        <v>9397</v>
      </c>
      <c r="BJ2702" s="257" t="s">
        <v>1</v>
      </c>
      <c r="BK2702" s="269" t="s">
        <v>27</v>
      </c>
      <c r="BL2702" s="269" t="s">
        <v>102</v>
      </c>
      <c r="BM2702" s="270" t="s">
        <v>9965</v>
      </c>
      <c r="BN2702" s="269" t="s">
        <v>9966</v>
      </c>
      <c r="BO2702" s="269" t="s">
        <v>9967</v>
      </c>
      <c r="BP2702" s="269" t="s">
        <v>1091</v>
      </c>
      <c r="BQ2702" s="269" t="s">
        <v>648</v>
      </c>
      <c r="BR2702" s="269" t="s">
        <v>1092</v>
      </c>
      <c r="BS2702" s="269" t="s">
        <v>1093</v>
      </c>
      <c r="BT2702" s="269" t="s">
        <v>1091</v>
      </c>
      <c r="BU2702" s="269" t="s">
        <v>1837</v>
      </c>
      <c r="BV2702" s="269" t="s">
        <v>1838</v>
      </c>
    </row>
    <row r="2703" spans="59:74" x14ac:dyDescent="0.25">
      <c r="BG2703" s="84">
        <v>2591</v>
      </c>
      <c r="BH2703" s="269" t="s">
        <v>14</v>
      </c>
      <c r="BI2703" s="268" t="s">
        <v>9397</v>
      </c>
      <c r="BJ2703" s="257" t="s">
        <v>4</v>
      </c>
      <c r="BK2703" s="269" t="s">
        <v>27</v>
      </c>
      <c r="BL2703" s="269" t="s">
        <v>102</v>
      </c>
      <c r="BM2703" s="270" t="s">
        <v>9968</v>
      </c>
      <c r="BN2703" s="269" t="s">
        <v>9969</v>
      </c>
      <c r="BO2703" s="269" t="s">
        <v>9970</v>
      </c>
      <c r="BP2703" s="269" t="s">
        <v>1091</v>
      </c>
      <c r="BQ2703" s="269" t="s">
        <v>648</v>
      </c>
      <c r="BR2703" s="269" t="s">
        <v>1092</v>
      </c>
      <c r="BS2703" s="269" t="s">
        <v>1093</v>
      </c>
      <c r="BT2703" s="269" t="s">
        <v>1091</v>
      </c>
      <c r="BU2703" s="269" t="s">
        <v>1837</v>
      </c>
      <c r="BV2703" s="269" t="s">
        <v>1838</v>
      </c>
    </row>
    <row r="2704" spans="59:74" x14ac:dyDescent="0.25">
      <c r="BG2704" s="84">
        <v>2592</v>
      </c>
      <c r="BH2704" s="269" t="s">
        <v>14</v>
      </c>
      <c r="BI2704" s="268" t="s">
        <v>9397</v>
      </c>
      <c r="BJ2704" s="257" t="s">
        <v>4</v>
      </c>
      <c r="BK2704" s="269" t="s">
        <v>27</v>
      </c>
      <c r="BL2704" s="269" t="s">
        <v>102</v>
      </c>
      <c r="BM2704" s="270" t="s">
        <v>9971</v>
      </c>
      <c r="BN2704" s="269" t="s">
        <v>9972</v>
      </c>
      <c r="BO2704" s="269" t="s">
        <v>9973</v>
      </c>
      <c r="BP2704" s="269" t="s">
        <v>1091</v>
      </c>
      <c r="BQ2704" s="269" t="s">
        <v>648</v>
      </c>
      <c r="BR2704" s="269" t="s">
        <v>1092</v>
      </c>
      <c r="BS2704" s="269" t="s">
        <v>1093</v>
      </c>
      <c r="BT2704" s="269" t="s">
        <v>1091</v>
      </c>
      <c r="BU2704" s="269" t="s">
        <v>1837</v>
      </c>
      <c r="BV2704" s="269" t="s">
        <v>1838</v>
      </c>
    </row>
    <row r="2705" spans="59:74" x14ac:dyDescent="0.25">
      <c r="BG2705" s="84">
        <v>2593</v>
      </c>
      <c r="BH2705" s="269" t="s">
        <v>14</v>
      </c>
      <c r="BI2705" s="268" t="s">
        <v>9397</v>
      </c>
      <c r="BJ2705" s="257" t="s">
        <v>4</v>
      </c>
      <c r="BK2705" s="269" t="s">
        <v>27</v>
      </c>
      <c r="BL2705" s="269" t="s">
        <v>102</v>
      </c>
      <c r="BM2705" s="270" t="s">
        <v>9974</v>
      </c>
      <c r="BN2705" s="269" t="s">
        <v>9975</v>
      </c>
      <c r="BO2705" s="269" t="s">
        <v>9976</v>
      </c>
      <c r="BP2705" s="269" t="s">
        <v>1091</v>
      </c>
      <c r="BQ2705" s="269" t="s">
        <v>648</v>
      </c>
      <c r="BR2705" s="269" t="s">
        <v>1092</v>
      </c>
      <c r="BS2705" s="269" t="s">
        <v>1093</v>
      </c>
      <c r="BT2705" s="269" t="s">
        <v>1091</v>
      </c>
      <c r="BU2705" s="269" t="s">
        <v>1837</v>
      </c>
      <c r="BV2705" s="269" t="s">
        <v>1838</v>
      </c>
    </row>
    <row r="2706" spans="59:74" x14ac:dyDescent="0.25">
      <c r="BG2706" s="84">
        <v>2594</v>
      </c>
      <c r="BH2706" s="269" t="s">
        <v>14</v>
      </c>
      <c r="BI2706" s="268" t="s">
        <v>9397</v>
      </c>
      <c r="BJ2706" s="257" t="s">
        <v>4</v>
      </c>
      <c r="BK2706" s="269" t="s">
        <v>27</v>
      </c>
      <c r="BL2706" s="269" t="s">
        <v>102</v>
      </c>
      <c r="BM2706" s="270" t="s">
        <v>9977</v>
      </c>
      <c r="BN2706" s="269" t="s">
        <v>9978</v>
      </c>
      <c r="BO2706" s="269" t="s">
        <v>9979</v>
      </c>
      <c r="BP2706" s="269" t="s">
        <v>1091</v>
      </c>
      <c r="BQ2706" s="269" t="s">
        <v>648</v>
      </c>
      <c r="BR2706" s="269" t="s">
        <v>1092</v>
      </c>
      <c r="BS2706" s="269" t="s">
        <v>1093</v>
      </c>
      <c r="BT2706" s="269" t="s">
        <v>1091</v>
      </c>
      <c r="BU2706" s="269" t="s">
        <v>1837</v>
      </c>
      <c r="BV2706" s="269" t="s">
        <v>1838</v>
      </c>
    </row>
    <row r="2707" spans="59:74" x14ac:dyDescent="0.25">
      <c r="BG2707" s="84">
        <v>2595</v>
      </c>
      <c r="BH2707" s="269" t="s">
        <v>14</v>
      </c>
      <c r="BI2707" s="268" t="s">
        <v>9397</v>
      </c>
      <c r="BJ2707" s="257" t="s">
        <v>4</v>
      </c>
      <c r="BK2707" s="269" t="s">
        <v>27</v>
      </c>
      <c r="BL2707" s="269" t="s">
        <v>102</v>
      </c>
      <c r="BM2707" s="270" t="s">
        <v>9980</v>
      </c>
      <c r="BN2707" s="269" t="s">
        <v>9981</v>
      </c>
      <c r="BO2707" s="269" t="s">
        <v>9982</v>
      </c>
      <c r="BP2707" s="269" t="s">
        <v>1091</v>
      </c>
      <c r="BQ2707" s="269" t="s">
        <v>648</v>
      </c>
      <c r="BR2707" s="269" t="s">
        <v>1092</v>
      </c>
      <c r="BS2707" s="269" t="s">
        <v>1093</v>
      </c>
      <c r="BT2707" s="269" t="s">
        <v>1091</v>
      </c>
      <c r="BU2707" s="269" t="s">
        <v>1837</v>
      </c>
      <c r="BV2707" s="269" t="s">
        <v>1838</v>
      </c>
    </row>
    <row r="2708" spans="59:74" x14ac:dyDescent="0.25">
      <c r="BG2708" s="84">
        <v>2596</v>
      </c>
      <c r="BH2708" s="269" t="s">
        <v>14</v>
      </c>
      <c r="BI2708" s="268" t="s">
        <v>9397</v>
      </c>
      <c r="BJ2708" s="257" t="s">
        <v>4</v>
      </c>
      <c r="BK2708" s="269" t="s">
        <v>27</v>
      </c>
      <c r="BL2708" s="269" t="s">
        <v>102</v>
      </c>
      <c r="BM2708" s="270" t="s">
        <v>9983</v>
      </c>
      <c r="BN2708" s="269" t="s">
        <v>9984</v>
      </c>
      <c r="BO2708" s="269" t="s">
        <v>9985</v>
      </c>
      <c r="BP2708" s="269" t="s">
        <v>1091</v>
      </c>
      <c r="BQ2708" s="269" t="s">
        <v>648</v>
      </c>
      <c r="BR2708" s="269" t="s">
        <v>1092</v>
      </c>
      <c r="BS2708" s="269" t="s">
        <v>1093</v>
      </c>
      <c r="BT2708" s="269" t="s">
        <v>1091</v>
      </c>
      <c r="BU2708" s="269" t="s">
        <v>1837</v>
      </c>
      <c r="BV2708" s="269" t="s">
        <v>1838</v>
      </c>
    </row>
    <row r="2709" spans="59:74" x14ac:dyDescent="0.25">
      <c r="BG2709" s="84">
        <v>2597</v>
      </c>
      <c r="BH2709" s="269" t="s">
        <v>14</v>
      </c>
      <c r="BI2709" s="268" t="s">
        <v>9397</v>
      </c>
      <c r="BJ2709" s="257" t="s">
        <v>4</v>
      </c>
      <c r="BK2709" s="269" t="s">
        <v>27</v>
      </c>
      <c r="BL2709" s="269" t="s">
        <v>102</v>
      </c>
      <c r="BM2709" s="270" t="s">
        <v>9986</v>
      </c>
      <c r="BN2709" s="269" t="s">
        <v>9987</v>
      </c>
      <c r="BO2709" s="269" t="s">
        <v>9988</v>
      </c>
      <c r="BP2709" s="269" t="s">
        <v>1091</v>
      </c>
      <c r="BQ2709" s="269" t="s">
        <v>648</v>
      </c>
      <c r="BR2709" s="269" t="s">
        <v>1092</v>
      </c>
      <c r="BS2709" s="269" t="s">
        <v>1093</v>
      </c>
      <c r="BT2709" s="269" t="s">
        <v>1091</v>
      </c>
      <c r="BU2709" s="269" t="s">
        <v>1837</v>
      </c>
      <c r="BV2709" s="269" t="s">
        <v>1838</v>
      </c>
    </row>
    <row r="2710" spans="59:74" x14ac:dyDescent="0.25">
      <c r="BG2710" s="84">
        <v>2598</v>
      </c>
      <c r="BH2710" s="269" t="s">
        <v>14</v>
      </c>
      <c r="BI2710" s="268" t="s">
        <v>9397</v>
      </c>
      <c r="BJ2710" s="257" t="s">
        <v>4</v>
      </c>
      <c r="BK2710" s="269" t="s">
        <v>27</v>
      </c>
      <c r="BL2710" s="269" t="s">
        <v>102</v>
      </c>
      <c r="BM2710" s="270" t="s">
        <v>9989</v>
      </c>
      <c r="BN2710" s="269" t="s">
        <v>9990</v>
      </c>
      <c r="BO2710" s="269" t="s">
        <v>9991</v>
      </c>
      <c r="BP2710" s="269" t="s">
        <v>1091</v>
      </c>
      <c r="BQ2710" s="269" t="s">
        <v>648</v>
      </c>
      <c r="BR2710" s="269" t="s">
        <v>1092</v>
      </c>
      <c r="BS2710" s="269" t="s">
        <v>1093</v>
      </c>
      <c r="BT2710" s="269" t="s">
        <v>1091</v>
      </c>
      <c r="BU2710" s="269" t="s">
        <v>1837</v>
      </c>
      <c r="BV2710" s="269" t="s">
        <v>1838</v>
      </c>
    </row>
    <row r="2711" spans="59:74" x14ac:dyDescent="0.25">
      <c r="BG2711" s="84">
        <v>2599</v>
      </c>
      <c r="BH2711" s="269" t="s">
        <v>14</v>
      </c>
      <c r="BI2711" s="268" t="s">
        <v>9397</v>
      </c>
      <c r="BJ2711" s="257" t="s">
        <v>4</v>
      </c>
      <c r="BK2711" s="269" t="s">
        <v>27</v>
      </c>
      <c r="BL2711" s="269" t="s">
        <v>102</v>
      </c>
      <c r="BM2711" s="270" t="s">
        <v>9992</v>
      </c>
      <c r="BN2711" s="269" t="s">
        <v>9993</v>
      </c>
      <c r="BO2711" s="269" t="s">
        <v>9994</v>
      </c>
      <c r="BP2711" s="269" t="s">
        <v>1091</v>
      </c>
      <c r="BQ2711" s="269" t="s">
        <v>648</v>
      </c>
      <c r="BR2711" s="269" t="s">
        <v>1092</v>
      </c>
      <c r="BS2711" s="269" t="s">
        <v>1093</v>
      </c>
      <c r="BT2711" s="269" t="s">
        <v>1091</v>
      </c>
      <c r="BU2711" s="269" t="s">
        <v>1837</v>
      </c>
      <c r="BV2711" s="269" t="s">
        <v>1838</v>
      </c>
    </row>
    <row r="2712" spans="59:74" x14ac:dyDescent="0.25">
      <c r="BG2712" s="84">
        <v>2600</v>
      </c>
      <c r="BH2712" s="269" t="s">
        <v>14</v>
      </c>
      <c r="BI2712" s="268" t="s">
        <v>9397</v>
      </c>
      <c r="BJ2712" s="257" t="s">
        <v>4</v>
      </c>
      <c r="BK2712" s="269" t="s">
        <v>27</v>
      </c>
      <c r="BL2712" s="269" t="s">
        <v>102</v>
      </c>
      <c r="BM2712" s="270" t="s">
        <v>9995</v>
      </c>
      <c r="BN2712" s="269" t="s">
        <v>9996</v>
      </c>
      <c r="BO2712" s="269" t="s">
        <v>9997</v>
      </c>
      <c r="BP2712" s="269" t="s">
        <v>1091</v>
      </c>
      <c r="BQ2712" s="269" t="s">
        <v>648</v>
      </c>
      <c r="BR2712" s="269" t="s">
        <v>1092</v>
      </c>
      <c r="BS2712" s="269" t="s">
        <v>1093</v>
      </c>
      <c r="BT2712" s="269" t="s">
        <v>1091</v>
      </c>
      <c r="BU2712" s="269" t="s">
        <v>1837</v>
      </c>
      <c r="BV2712" s="269" t="s">
        <v>1838</v>
      </c>
    </row>
    <row r="2713" spans="59:74" x14ac:dyDescent="0.25">
      <c r="BG2713" s="84">
        <v>2601</v>
      </c>
      <c r="BH2713" s="269" t="s">
        <v>14</v>
      </c>
      <c r="BI2713" s="268" t="s">
        <v>9397</v>
      </c>
      <c r="BJ2713" s="257" t="s">
        <v>1</v>
      </c>
      <c r="BK2713" s="269" t="s">
        <v>31</v>
      </c>
      <c r="BL2713" s="269" t="s">
        <v>130</v>
      </c>
      <c r="BM2713" s="270" t="s">
        <v>9998</v>
      </c>
      <c r="BN2713" s="269" t="s">
        <v>9999</v>
      </c>
      <c r="BO2713" s="269" t="s">
        <v>10000</v>
      </c>
      <c r="BP2713" s="269" t="s">
        <v>1094</v>
      </c>
      <c r="BQ2713" s="269" t="s">
        <v>687</v>
      </c>
      <c r="BR2713" s="269" t="s">
        <v>1095</v>
      </c>
      <c r="BS2713" s="269" t="s">
        <v>1096</v>
      </c>
      <c r="BT2713" s="269" t="s">
        <v>1094</v>
      </c>
      <c r="BU2713" s="269" t="s">
        <v>1839</v>
      </c>
      <c r="BV2713" s="269" t="s">
        <v>1840</v>
      </c>
    </row>
    <row r="2714" spans="59:74" x14ac:dyDescent="0.25">
      <c r="BG2714" s="84">
        <v>2602</v>
      </c>
      <c r="BH2714" s="269" t="s">
        <v>14</v>
      </c>
      <c r="BI2714" s="268" t="s">
        <v>9397</v>
      </c>
      <c r="BJ2714" s="257" t="s">
        <v>1</v>
      </c>
      <c r="BK2714" s="269" t="s">
        <v>31</v>
      </c>
      <c r="BL2714" s="269" t="s">
        <v>130</v>
      </c>
      <c r="BM2714" s="270" t="s">
        <v>10001</v>
      </c>
      <c r="BN2714" s="269" t="s">
        <v>10002</v>
      </c>
      <c r="BO2714" s="269" t="s">
        <v>10003</v>
      </c>
      <c r="BP2714" s="269" t="s">
        <v>1094</v>
      </c>
      <c r="BQ2714" s="269" t="s">
        <v>687</v>
      </c>
      <c r="BR2714" s="269" t="s">
        <v>1095</v>
      </c>
      <c r="BS2714" s="269" t="s">
        <v>1096</v>
      </c>
      <c r="BT2714" s="269" t="s">
        <v>1094</v>
      </c>
      <c r="BU2714" s="269" t="s">
        <v>1839</v>
      </c>
      <c r="BV2714" s="269" t="s">
        <v>1840</v>
      </c>
    </row>
    <row r="2715" spans="59:74" x14ac:dyDescent="0.25">
      <c r="BG2715" s="84">
        <v>2603</v>
      </c>
      <c r="BH2715" s="269" t="s">
        <v>14</v>
      </c>
      <c r="BI2715" s="268" t="s">
        <v>9397</v>
      </c>
      <c r="BJ2715" s="257" t="s">
        <v>1</v>
      </c>
      <c r="BK2715" s="269" t="s">
        <v>31</v>
      </c>
      <c r="BL2715" s="269" t="s">
        <v>130</v>
      </c>
      <c r="BM2715" s="270" t="s">
        <v>10004</v>
      </c>
      <c r="BN2715" s="269" t="s">
        <v>10005</v>
      </c>
      <c r="BO2715" s="269" t="s">
        <v>10006</v>
      </c>
      <c r="BP2715" s="269" t="s">
        <v>1094</v>
      </c>
      <c r="BQ2715" s="269" t="s">
        <v>687</v>
      </c>
      <c r="BR2715" s="269" t="s">
        <v>1095</v>
      </c>
      <c r="BS2715" s="269" t="s">
        <v>1096</v>
      </c>
      <c r="BT2715" s="269" t="s">
        <v>1094</v>
      </c>
      <c r="BU2715" s="269" t="s">
        <v>1839</v>
      </c>
      <c r="BV2715" s="269" t="s">
        <v>1840</v>
      </c>
    </row>
    <row r="2716" spans="59:74" x14ac:dyDescent="0.25">
      <c r="BG2716" s="84">
        <v>2604</v>
      </c>
      <c r="BH2716" s="269" t="s">
        <v>14</v>
      </c>
      <c r="BI2716" s="268" t="s">
        <v>9397</v>
      </c>
      <c r="BJ2716" s="257" t="s">
        <v>1</v>
      </c>
      <c r="BK2716" s="269" t="s">
        <v>31</v>
      </c>
      <c r="BL2716" s="269" t="s">
        <v>130</v>
      </c>
      <c r="BM2716" s="270" t="s">
        <v>10007</v>
      </c>
      <c r="BN2716" s="269" t="s">
        <v>10008</v>
      </c>
      <c r="BO2716" s="269" t="s">
        <v>10009</v>
      </c>
      <c r="BP2716" s="269" t="s">
        <v>1094</v>
      </c>
      <c r="BQ2716" s="269" t="s">
        <v>687</v>
      </c>
      <c r="BR2716" s="269" t="s">
        <v>1095</v>
      </c>
      <c r="BS2716" s="269" t="s">
        <v>1096</v>
      </c>
      <c r="BT2716" s="269" t="s">
        <v>1094</v>
      </c>
      <c r="BU2716" s="269" t="s">
        <v>1839</v>
      </c>
      <c r="BV2716" s="269" t="s">
        <v>1840</v>
      </c>
    </row>
    <row r="2717" spans="59:74" x14ac:dyDescent="0.25">
      <c r="BG2717" s="84">
        <v>2605</v>
      </c>
      <c r="BH2717" s="269" t="s">
        <v>14</v>
      </c>
      <c r="BI2717" s="268" t="s">
        <v>9397</v>
      </c>
      <c r="BJ2717" s="257" t="s">
        <v>1</v>
      </c>
      <c r="BK2717" s="269" t="s">
        <v>31</v>
      </c>
      <c r="BL2717" s="269" t="s">
        <v>130</v>
      </c>
      <c r="BM2717" s="270" t="s">
        <v>10010</v>
      </c>
      <c r="BN2717" s="269" t="s">
        <v>10011</v>
      </c>
      <c r="BO2717" s="269" t="s">
        <v>10012</v>
      </c>
      <c r="BP2717" s="269" t="s">
        <v>1094</v>
      </c>
      <c r="BQ2717" s="269" t="s">
        <v>687</v>
      </c>
      <c r="BR2717" s="269" t="s">
        <v>1095</v>
      </c>
      <c r="BS2717" s="269" t="s">
        <v>1096</v>
      </c>
      <c r="BT2717" s="269" t="s">
        <v>1094</v>
      </c>
      <c r="BU2717" s="269" t="s">
        <v>1839</v>
      </c>
      <c r="BV2717" s="269" t="s">
        <v>1840</v>
      </c>
    </row>
    <row r="2718" spans="59:74" x14ac:dyDescent="0.25">
      <c r="BG2718" s="84">
        <v>2606</v>
      </c>
      <c r="BH2718" s="269" t="s">
        <v>14</v>
      </c>
      <c r="BI2718" s="268" t="s">
        <v>9397</v>
      </c>
      <c r="BJ2718" s="257" t="s">
        <v>1</v>
      </c>
      <c r="BK2718" s="269" t="s">
        <v>31</v>
      </c>
      <c r="BL2718" s="269" t="s">
        <v>130</v>
      </c>
      <c r="BM2718" s="270" t="s">
        <v>10013</v>
      </c>
      <c r="BN2718" s="269" t="s">
        <v>10014</v>
      </c>
      <c r="BO2718" s="269" t="s">
        <v>10015</v>
      </c>
      <c r="BP2718" s="269" t="s">
        <v>1094</v>
      </c>
      <c r="BQ2718" s="269" t="s">
        <v>687</v>
      </c>
      <c r="BR2718" s="269" t="s">
        <v>1095</v>
      </c>
      <c r="BS2718" s="269" t="s">
        <v>1096</v>
      </c>
      <c r="BT2718" s="269" t="s">
        <v>1094</v>
      </c>
      <c r="BU2718" s="269" t="s">
        <v>1839</v>
      </c>
      <c r="BV2718" s="269" t="s">
        <v>1840</v>
      </c>
    </row>
    <row r="2719" spans="59:74" x14ac:dyDescent="0.25">
      <c r="BG2719" s="84">
        <v>2607</v>
      </c>
      <c r="BH2719" s="269" t="s">
        <v>14</v>
      </c>
      <c r="BI2719" s="268" t="s">
        <v>9397</v>
      </c>
      <c r="BJ2719" s="257" t="s">
        <v>1</v>
      </c>
      <c r="BK2719" s="269" t="s">
        <v>31</v>
      </c>
      <c r="BL2719" s="269" t="s">
        <v>130</v>
      </c>
      <c r="BM2719" s="270" t="s">
        <v>10016</v>
      </c>
      <c r="BN2719" s="269" t="s">
        <v>10017</v>
      </c>
      <c r="BO2719" s="269" t="s">
        <v>10018</v>
      </c>
      <c r="BP2719" s="269" t="s">
        <v>1094</v>
      </c>
      <c r="BQ2719" s="269" t="s">
        <v>687</v>
      </c>
      <c r="BR2719" s="269" t="s">
        <v>1095</v>
      </c>
      <c r="BS2719" s="269" t="s">
        <v>1096</v>
      </c>
      <c r="BT2719" s="269" t="s">
        <v>1094</v>
      </c>
      <c r="BU2719" s="269" t="s">
        <v>1839</v>
      </c>
      <c r="BV2719" s="269" t="s">
        <v>1840</v>
      </c>
    </row>
    <row r="2720" spans="59:74" x14ac:dyDescent="0.25">
      <c r="BG2720" s="84">
        <v>2608</v>
      </c>
      <c r="BH2720" s="269" t="s">
        <v>14</v>
      </c>
      <c r="BI2720" s="268" t="s">
        <v>9397</v>
      </c>
      <c r="BJ2720" s="257" t="s">
        <v>1</v>
      </c>
      <c r="BK2720" s="269" t="s">
        <v>31</v>
      </c>
      <c r="BL2720" s="269" t="s">
        <v>130</v>
      </c>
      <c r="BM2720" s="270" t="s">
        <v>10019</v>
      </c>
      <c r="BN2720" s="269" t="s">
        <v>10020</v>
      </c>
      <c r="BO2720" s="269" t="s">
        <v>10021</v>
      </c>
      <c r="BP2720" s="269" t="s">
        <v>1094</v>
      </c>
      <c r="BQ2720" s="269" t="s">
        <v>687</v>
      </c>
      <c r="BR2720" s="269" t="s">
        <v>1095</v>
      </c>
      <c r="BS2720" s="269" t="s">
        <v>1096</v>
      </c>
      <c r="BT2720" s="269" t="s">
        <v>1094</v>
      </c>
      <c r="BU2720" s="269" t="s">
        <v>1839</v>
      </c>
      <c r="BV2720" s="269" t="s">
        <v>1840</v>
      </c>
    </row>
    <row r="2721" spans="59:74" x14ac:dyDescent="0.25">
      <c r="BG2721" s="84">
        <v>2609</v>
      </c>
      <c r="BH2721" s="269" t="s">
        <v>14</v>
      </c>
      <c r="BI2721" s="268" t="s">
        <v>9397</v>
      </c>
      <c r="BJ2721" s="257" t="s">
        <v>1</v>
      </c>
      <c r="BK2721" s="269" t="s">
        <v>31</v>
      </c>
      <c r="BL2721" s="269" t="s">
        <v>130</v>
      </c>
      <c r="BM2721" s="270" t="s">
        <v>10022</v>
      </c>
      <c r="BN2721" s="269" t="s">
        <v>10023</v>
      </c>
      <c r="BO2721" s="269" t="s">
        <v>10024</v>
      </c>
      <c r="BP2721" s="269" t="s">
        <v>1094</v>
      </c>
      <c r="BQ2721" s="269" t="s">
        <v>687</v>
      </c>
      <c r="BR2721" s="269" t="s">
        <v>1095</v>
      </c>
      <c r="BS2721" s="269" t="s">
        <v>1096</v>
      </c>
      <c r="BT2721" s="269" t="s">
        <v>1094</v>
      </c>
      <c r="BU2721" s="269" t="s">
        <v>1839</v>
      </c>
      <c r="BV2721" s="269" t="s">
        <v>1840</v>
      </c>
    </row>
    <row r="2722" spans="59:74" x14ac:dyDescent="0.25">
      <c r="BG2722" s="84">
        <v>2610</v>
      </c>
      <c r="BH2722" s="269" t="s">
        <v>14</v>
      </c>
      <c r="BI2722" s="268" t="s">
        <v>9397</v>
      </c>
      <c r="BJ2722" s="257" t="s">
        <v>1</v>
      </c>
      <c r="BK2722" s="269" t="s">
        <v>31</v>
      </c>
      <c r="BL2722" s="269" t="s">
        <v>130</v>
      </c>
      <c r="BM2722" s="270" t="s">
        <v>10025</v>
      </c>
      <c r="BN2722" s="269" t="s">
        <v>10026</v>
      </c>
      <c r="BO2722" s="269" t="s">
        <v>10027</v>
      </c>
      <c r="BP2722" s="269" t="s">
        <v>1094</v>
      </c>
      <c r="BQ2722" s="269" t="s">
        <v>687</v>
      </c>
      <c r="BR2722" s="269" t="s">
        <v>1095</v>
      </c>
      <c r="BS2722" s="269" t="s">
        <v>1096</v>
      </c>
      <c r="BT2722" s="269" t="s">
        <v>1094</v>
      </c>
      <c r="BU2722" s="269" t="s">
        <v>1839</v>
      </c>
      <c r="BV2722" s="269" t="s">
        <v>1840</v>
      </c>
    </row>
    <row r="2723" spans="59:74" x14ac:dyDescent="0.25">
      <c r="BG2723" s="84">
        <v>2611</v>
      </c>
      <c r="BH2723" s="269" t="s">
        <v>14</v>
      </c>
      <c r="BI2723" s="268" t="s">
        <v>9397</v>
      </c>
      <c r="BJ2723" s="257" t="s">
        <v>4</v>
      </c>
      <c r="BK2723" s="269" t="s">
        <v>31</v>
      </c>
      <c r="BL2723" s="269" t="s">
        <v>130</v>
      </c>
      <c r="BM2723" s="270" t="s">
        <v>10028</v>
      </c>
      <c r="BN2723" s="269" t="s">
        <v>10029</v>
      </c>
      <c r="BO2723" s="269" t="s">
        <v>10030</v>
      </c>
      <c r="BP2723" s="269" t="s">
        <v>1094</v>
      </c>
      <c r="BQ2723" s="269" t="s">
        <v>687</v>
      </c>
      <c r="BR2723" s="269" t="s">
        <v>1095</v>
      </c>
      <c r="BS2723" s="269" t="s">
        <v>1096</v>
      </c>
      <c r="BT2723" s="269" t="s">
        <v>1094</v>
      </c>
      <c r="BU2723" s="269" t="s">
        <v>1839</v>
      </c>
      <c r="BV2723" s="269" t="s">
        <v>1840</v>
      </c>
    </row>
    <row r="2724" spans="59:74" x14ac:dyDescent="0.25">
      <c r="BG2724" s="84">
        <v>2612</v>
      </c>
      <c r="BH2724" s="269" t="s">
        <v>14</v>
      </c>
      <c r="BI2724" s="268" t="s">
        <v>9397</v>
      </c>
      <c r="BJ2724" s="257" t="s">
        <v>4</v>
      </c>
      <c r="BK2724" s="269" t="s">
        <v>31</v>
      </c>
      <c r="BL2724" s="269" t="s">
        <v>130</v>
      </c>
      <c r="BM2724" s="270" t="s">
        <v>10031</v>
      </c>
      <c r="BN2724" s="269" t="s">
        <v>10032</v>
      </c>
      <c r="BO2724" s="269" t="s">
        <v>10033</v>
      </c>
      <c r="BP2724" s="269" t="s">
        <v>1094</v>
      </c>
      <c r="BQ2724" s="269" t="s">
        <v>687</v>
      </c>
      <c r="BR2724" s="269" t="s">
        <v>1095</v>
      </c>
      <c r="BS2724" s="269" t="s">
        <v>1096</v>
      </c>
      <c r="BT2724" s="269" t="s">
        <v>1094</v>
      </c>
      <c r="BU2724" s="269" t="s">
        <v>1839</v>
      </c>
      <c r="BV2724" s="269" t="s">
        <v>1840</v>
      </c>
    </row>
    <row r="2725" spans="59:74" x14ac:dyDescent="0.25">
      <c r="BG2725" s="84">
        <v>2613</v>
      </c>
      <c r="BH2725" s="269" t="s">
        <v>14</v>
      </c>
      <c r="BI2725" s="268" t="s">
        <v>9397</v>
      </c>
      <c r="BJ2725" s="257" t="s">
        <v>4</v>
      </c>
      <c r="BK2725" s="269" t="s">
        <v>31</v>
      </c>
      <c r="BL2725" s="269" t="s">
        <v>130</v>
      </c>
      <c r="BM2725" s="270" t="s">
        <v>10034</v>
      </c>
      <c r="BN2725" s="269" t="s">
        <v>10035</v>
      </c>
      <c r="BO2725" s="269" t="s">
        <v>10036</v>
      </c>
      <c r="BP2725" s="269" t="s">
        <v>1094</v>
      </c>
      <c r="BQ2725" s="269" t="s">
        <v>687</v>
      </c>
      <c r="BR2725" s="269" t="s">
        <v>1095</v>
      </c>
      <c r="BS2725" s="269" t="s">
        <v>1096</v>
      </c>
      <c r="BT2725" s="269" t="s">
        <v>1094</v>
      </c>
      <c r="BU2725" s="269" t="s">
        <v>1839</v>
      </c>
      <c r="BV2725" s="269" t="s">
        <v>1840</v>
      </c>
    </row>
    <row r="2726" spans="59:74" x14ac:dyDescent="0.25">
      <c r="BG2726" s="84">
        <v>2614</v>
      </c>
      <c r="BH2726" s="269" t="s">
        <v>14</v>
      </c>
      <c r="BI2726" s="268" t="s">
        <v>9397</v>
      </c>
      <c r="BJ2726" s="257" t="s">
        <v>4</v>
      </c>
      <c r="BK2726" s="269" t="s">
        <v>31</v>
      </c>
      <c r="BL2726" s="269" t="s">
        <v>130</v>
      </c>
      <c r="BM2726" s="270" t="s">
        <v>10037</v>
      </c>
      <c r="BN2726" s="269" t="s">
        <v>10038</v>
      </c>
      <c r="BO2726" s="269" t="s">
        <v>10039</v>
      </c>
      <c r="BP2726" s="269" t="s">
        <v>1094</v>
      </c>
      <c r="BQ2726" s="269" t="s">
        <v>687</v>
      </c>
      <c r="BR2726" s="269" t="s">
        <v>1095</v>
      </c>
      <c r="BS2726" s="269" t="s">
        <v>1096</v>
      </c>
      <c r="BT2726" s="269" t="s">
        <v>1094</v>
      </c>
      <c r="BU2726" s="269" t="s">
        <v>1839</v>
      </c>
      <c r="BV2726" s="269" t="s">
        <v>1840</v>
      </c>
    </row>
    <row r="2727" spans="59:74" x14ac:dyDescent="0.25">
      <c r="BG2727" s="84">
        <v>2615</v>
      </c>
      <c r="BH2727" s="269" t="s">
        <v>14</v>
      </c>
      <c r="BI2727" s="268" t="s">
        <v>9397</v>
      </c>
      <c r="BJ2727" s="257" t="s">
        <v>4</v>
      </c>
      <c r="BK2727" s="269" t="s">
        <v>31</v>
      </c>
      <c r="BL2727" s="269" t="s">
        <v>130</v>
      </c>
      <c r="BM2727" s="270" t="s">
        <v>10040</v>
      </c>
      <c r="BN2727" s="269" t="s">
        <v>10041</v>
      </c>
      <c r="BO2727" s="269" t="s">
        <v>10042</v>
      </c>
      <c r="BP2727" s="269" t="s">
        <v>1094</v>
      </c>
      <c r="BQ2727" s="269" t="s">
        <v>687</v>
      </c>
      <c r="BR2727" s="269" t="s">
        <v>1095</v>
      </c>
      <c r="BS2727" s="269" t="s">
        <v>1096</v>
      </c>
      <c r="BT2727" s="269" t="s">
        <v>1094</v>
      </c>
      <c r="BU2727" s="269" t="s">
        <v>1839</v>
      </c>
      <c r="BV2727" s="269" t="s">
        <v>1840</v>
      </c>
    </row>
    <row r="2728" spans="59:74" x14ac:dyDescent="0.25">
      <c r="BG2728" s="84">
        <v>2616</v>
      </c>
      <c r="BH2728" s="269" t="s">
        <v>14</v>
      </c>
      <c r="BI2728" s="268" t="s">
        <v>9397</v>
      </c>
      <c r="BJ2728" s="257" t="s">
        <v>4</v>
      </c>
      <c r="BK2728" s="269" t="s">
        <v>31</v>
      </c>
      <c r="BL2728" s="269" t="s">
        <v>130</v>
      </c>
      <c r="BM2728" s="270" t="s">
        <v>10043</v>
      </c>
      <c r="BN2728" s="269" t="s">
        <v>10044</v>
      </c>
      <c r="BO2728" s="269" t="s">
        <v>10045</v>
      </c>
      <c r="BP2728" s="269" t="s">
        <v>1094</v>
      </c>
      <c r="BQ2728" s="269" t="s">
        <v>687</v>
      </c>
      <c r="BR2728" s="269" t="s">
        <v>1095</v>
      </c>
      <c r="BS2728" s="269" t="s">
        <v>1096</v>
      </c>
      <c r="BT2728" s="269" t="s">
        <v>1094</v>
      </c>
      <c r="BU2728" s="269" t="s">
        <v>1839</v>
      </c>
      <c r="BV2728" s="269" t="s">
        <v>1840</v>
      </c>
    </row>
    <row r="2729" spans="59:74" x14ac:dyDescent="0.25">
      <c r="BG2729" s="84">
        <v>2617</v>
      </c>
      <c r="BH2729" s="269" t="s">
        <v>14</v>
      </c>
      <c r="BI2729" s="268" t="s">
        <v>9397</v>
      </c>
      <c r="BJ2729" s="257" t="s">
        <v>4</v>
      </c>
      <c r="BK2729" s="269" t="s">
        <v>31</v>
      </c>
      <c r="BL2729" s="269" t="s">
        <v>130</v>
      </c>
      <c r="BM2729" s="270" t="s">
        <v>10046</v>
      </c>
      <c r="BN2729" s="269" t="s">
        <v>10047</v>
      </c>
      <c r="BO2729" s="269" t="s">
        <v>10048</v>
      </c>
      <c r="BP2729" s="269" t="s">
        <v>1094</v>
      </c>
      <c r="BQ2729" s="269" t="s">
        <v>687</v>
      </c>
      <c r="BR2729" s="269" t="s">
        <v>1095</v>
      </c>
      <c r="BS2729" s="269" t="s">
        <v>1096</v>
      </c>
      <c r="BT2729" s="269" t="s">
        <v>1094</v>
      </c>
      <c r="BU2729" s="269" t="s">
        <v>1839</v>
      </c>
      <c r="BV2729" s="269" t="s">
        <v>1840</v>
      </c>
    </row>
    <row r="2730" spans="59:74" x14ac:dyDescent="0.25">
      <c r="BG2730" s="84">
        <v>2618</v>
      </c>
      <c r="BH2730" s="269" t="s">
        <v>14</v>
      </c>
      <c r="BI2730" s="268" t="s">
        <v>9397</v>
      </c>
      <c r="BJ2730" s="257" t="s">
        <v>4</v>
      </c>
      <c r="BK2730" s="269" t="s">
        <v>31</v>
      </c>
      <c r="BL2730" s="269" t="s">
        <v>130</v>
      </c>
      <c r="BM2730" s="270" t="s">
        <v>10049</v>
      </c>
      <c r="BN2730" s="269" t="s">
        <v>10050</v>
      </c>
      <c r="BO2730" s="269" t="s">
        <v>10051</v>
      </c>
      <c r="BP2730" s="269" t="s">
        <v>1094</v>
      </c>
      <c r="BQ2730" s="269" t="s">
        <v>687</v>
      </c>
      <c r="BR2730" s="269" t="s">
        <v>1095</v>
      </c>
      <c r="BS2730" s="269" t="s">
        <v>1096</v>
      </c>
      <c r="BT2730" s="269" t="s">
        <v>1094</v>
      </c>
      <c r="BU2730" s="269" t="s">
        <v>1839</v>
      </c>
      <c r="BV2730" s="269" t="s">
        <v>1840</v>
      </c>
    </row>
    <row r="2731" spans="59:74" x14ac:dyDescent="0.25">
      <c r="BG2731" s="84">
        <v>2619</v>
      </c>
      <c r="BH2731" s="269" t="s">
        <v>14</v>
      </c>
      <c r="BI2731" s="268" t="s">
        <v>9397</v>
      </c>
      <c r="BJ2731" s="257" t="s">
        <v>4</v>
      </c>
      <c r="BK2731" s="269" t="s">
        <v>31</v>
      </c>
      <c r="BL2731" s="269" t="s">
        <v>130</v>
      </c>
      <c r="BM2731" s="270" t="s">
        <v>10052</v>
      </c>
      <c r="BN2731" s="269" t="s">
        <v>10053</v>
      </c>
      <c r="BO2731" s="269" t="s">
        <v>10054</v>
      </c>
      <c r="BP2731" s="269" t="s">
        <v>1094</v>
      </c>
      <c r="BQ2731" s="269" t="s">
        <v>687</v>
      </c>
      <c r="BR2731" s="269" t="s">
        <v>1095</v>
      </c>
      <c r="BS2731" s="269" t="s">
        <v>1096</v>
      </c>
      <c r="BT2731" s="269" t="s">
        <v>1094</v>
      </c>
      <c r="BU2731" s="269" t="s">
        <v>1839</v>
      </c>
      <c r="BV2731" s="269" t="s">
        <v>1840</v>
      </c>
    </row>
    <row r="2732" spans="59:74" x14ac:dyDescent="0.25">
      <c r="BG2732" s="84">
        <v>2620</v>
      </c>
      <c r="BH2732" s="269" t="s">
        <v>14</v>
      </c>
      <c r="BI2732" s="268" t="s">
        <v>9397</v>
      </c>
      <c r="BJ2732" s="257" t="s">
        <v>4</v>
      </c>
      <c r="BK2732" s="269" t="s">
        <v>31</v>
      </c>
      <c r="BL2732" s="269" t="s">
        <v>130</v>
      </c>
      <c r="BM2732" s="270" t="s">
        <v>10055</v>
      </c>
      <c r="BN2732" s="269" t="s">
        <v>10056</v>
      </c>
      <c r="BO2732" s="269" t="s">
        <v>10057</v>
      </c>
      <c r="BP2732" s="269" t="s">
        <v>1094</v>
      </c>
      <c r="BQ2732" s="269" t="s">
        <v>687</v>
      </c>
      <c r="BR2732" s="269" t="s">
        <v>1095</v>
      </c>
      <c r="BS2732" s="269" t="s">
        <v>1096</v>
      </c>
      <c r="BT2732" s="269" t="s">
        <v>1094</v>
      </c>
      <c r="BU2732" s="269" t="s">
        <v>1839</v>
      </c>
      <c r="BV2732" s="269" t="s">
        <v>1840</v>
      </c>
    </row>
    <row r="2733" spans="59:74" x14ac:dyDescent="0.25">
      <c r="BG2733" s="84">
        <v>2621</v>
      </c>
      <c r="BH2733" s="269" t="s">
        <v>14</v>
      </c>
      <c r="BI2733" s="268" t="s">
        <v>9397</v>
      </c>
      <c r="BJ2733" s="257" t="s">
        <v>1</v>
      </c>
      <c r="BK2733" s="269" t="s">
        <v>32</v>
      </c>
      <c r="BL2733" s="269" t="s">
        <v>130</v>
      </c>
      <c r="BM2733" s="270" t="s">
        <v>10058</v>
      </c>
      <c r="BN2733" s="269" t="s">
        <v>10059</v>
      </c>
      <c r="BO2733" s="269" t="s">
        <v>10060</v>
      </c>
      <c r="BP2733" s="269" t="s">
        <v>1097</v>
      </c>
      <c r="BQ2733" s="269" t="s">
        <v>693</v>
      </c>
      <c r="BR2733" s="269" t="s">
        <v>1098</v>
      </c>
      <c r="BS2733" s="269" t="s">
        <v>1099</v>
      </c>
      <c r="BT2733" s="269" t="s">
        <v>1097</v>
      </c>
      <c r="BU2733" s="269" t="s">
        <v>1097</v>
      </c>
      <c r="BV2733" s="269" t="s">
        <v>1841</v>
      </c>
    </row>
    <row r="2734" spans="59:74" x14ac:dyDescent="0.25">
      <c r="BG2734" s="84">
        <v>2622</v>
      </c>
      <c r="BH2734" s="269" t="s">
        <v>14</v>
      </c>
      <c r="BI2734" s="268" t="s">
        <v>9397</v>
      </c>
      <c r="BJ2734" s="257" t="s">
        <v>1</v>
      </c>
      <c r="BK2734" s="269" t="s">
        <v>32</v>
      </c>
      <c r="BL2734" s="269" t="s">
        <v>130</v>
      </c>
      <c r="BM2734" s="270" t="s">
        <v>10061</v>
      </c>
      <c r="BN2734" s="269" t="s">
        <v>10062</v>
      </c>
      <c r="BO2734" s="269" t="s">
        <v>10063</v>
      </c>
      <c r="BP2734" s="269" t="s">
        <v>1097</v>
      </c>
      <c r="BQ2734" s="269" t="s">
        <v>693</v>
      </c>
      <c r="BR2734" s="269" t="s">
        <v>1098</v>
      </c>
      <c r="BS2734" s="269" t="s">
        <v>1099</v>
      </c>
      <c r="BT2734" s="269" t="s">
        <v>1097</v>
      </c>
      <c r="BU2734" s="269" t="s">
        <v>1097</v>
      </c>
      <c r="BV2734" s="269" t="s">
        <v>1841</v>
      </c>
    </row>
    <row r="2735" spans="59:74" x14ac:dyDescent="0.25">
      <c r="BG2735" s="84">
        <v>2623</v>
      </c>
      <c r="BH2735" s="269" t="s">
        <v>14</v>
      </c>
      <c r="BI2735" s="268" t="s">
        <v>9397</v>
      </c>
      <c r="BJ2735" s="257" t="s">
        <v>1</v>
      </c>
      <c r="BK2735" s="269" t="s">
        <v>32</v>
      </c>
      <c r="BL2735" s="269" t="s">
        <v>130</v>
      </c>
      <c r="BM2735" s="270" t="s">
        <v>10064</v>
      </c>
      <c r="BN2735" s="269" t="s">
        <v>10065</v>
      </c>
      <c r="BO2735" s="269" t="s">
        <v>10066</v>
      </c>
      <c r="BP2735" s="269" t="s">
        <v>1097</v>
      </c>
      <c r="BQ2735" s="269" t="s">
        <v>693</v>
      </c>
      <c r="BR2735" s="269" t="s">
        <v>1098</v>
      </c>
      <c r="BS2735" s="269" t="s">
        <v>1099</v>
      </c>
      <c r="BT2735" s="269" t="s">
        <v>1097</v>
      </c>
      <c r="BU2735" s="269" t="s">
        <v>1097</v>
      </c>
      <c r="BV2735" s="269" t="s">
        <v>1841</v>
      </c>
    </row>
    <row r="2736" spans="59:74" x14ac:dyDescent="0.25">
      <c r="BG2736" s="84">
        <v>2624</v>
      </c>
      <c r="BH2736" s="269" t="s">
        <v>14</v>
      </c>
      <c r="BI2736" s="268" t="s">
        <v>9397</v>
      </c>
      <c r="BJ2736" s="257" t="s">
        <v>1</v>
      </c>
      <c r="BK2736" s="269" t="s">
        <v>32</v>
      </c>
      <c r="BL2736" s="269" t="s">
        <v>130</v>
      </c>
      <c r="BM2736" s="270" t="s">
        <v>10067</v>
      </c>
      <c r="BN2736" s="269" t="s">
        <v>10068</v>
      </c>
      <c r="BO2736" s="269" t="s">
        <v>10069</v>
      </c>
      <c r="BP2736" s="269" t="s">
        <v>1097</v>
      </c>
      <c r="BQ2736" s="269" t="s">
        <v>693</v>
      </c>
      <c r="BR2736" s="269" t="s">
        <v>1098</v>
      </c>
      <c r="BS2736" s="269" t="s">
        <v>1099</v>
      </c>
      <c r="BT2736" s="269" t="s">
        <v>1097</v>
      </c>
      <c r="BU2736" s="269" t="s">
        <v>1097</v>
      </c>
      <c r="BV2736" s="269" t="s">
        <v>1841</v>
      </c>
    </row>
    <row r="2737" spans="59:74" x14ac:dyDescent="0.25">
      <c r="BG2737" s="84">
        <v>2625</v>
      </c>
      <c r="BH2737" s="269" t="s">
        <v>14</v>
      </c>
      <c r="BI2737" s="268" t="s">
        <v>9397</v>
      </c>
      <c r="BJ2737" s="257" t="s">
        <v>1</v>
      </c>
      <c r="BK2737" s="269" t="s">
        <v>32</v>
      </c>
      <c r="BL2737" s="269" t="s">
        <v>130</v>
      </c>
      <c r="BM2737" s="270" t="s">
        <v>10070</v>
      </c>
      <c r="BN2737" s="269" t="s">
        <v>10071</v>
      </c>
      <c r="BO2737" s="269" t="s">
        <v>10072</v>
      </c>
      <c r="BP2737" s="269" t="s">
        <v>1097</v>
      </c>
      <c r="BQ2737" s="269" t="s">
        <v>693</v>
      </c>
      <c r="BR2737" s="269" t="s">
        <v>1098</v>
      </c>
      <c r="BS2737" s="269" t="s">
        <v>1099</v>
      </c>
      <c r="BT2737" s="269" t="s">
        <v>1097</v>
      </c>
      <c r="BU2737" s="269" t="s">
        <v>1097</v>
      </c>
      <c r="BV2737" s="269" t="s">
        <v>1841</v>
      </c>
    </row>
    <row r="2738" spans="59:74" x14ac:dyDescent="0.25">
      <c r="BG2738" s="84">
        <v>2626</v>
      </c>
      <c r="BH2738" s="269" t="s">
        <v>14</v>
      </c>
      <c r="BI2738" s="268" t="s">
        <v>9397</v>
      </c>
      <c r="BJ2738" s="257" t="s">
        <v>1</v>
      </c>
      <c r="BK2738" s="269" t="s">
        <v>32</v>
      </c>
      <c r="BL2738" s="269" t="s">
        <v>130</v>
      </c>
      <c r="BM2738" s="270" t="s">
        <v>10073</v>
      </c>
      <c r="BN2738" s="269" t="s">
        <v>10074</v>
      </c>
      <c r="BO2738" s="269" t="s">
        <v>10075</v>
      </c>
      <c r="BP2738" s="269" t="s">
        <v>1097</v>
      </c>
      <c r="BQ2738" s="269" t="s">
        <v>693</v>
      </c>
      <c r="BR2738" s="269" t="s">
        <v>1098</v>
      </c>
      <c r="BS2738" s="269" t="s">
        <v>1099</v>
      </c>
      <c r="BT2738" s="269" t="s">
        <v>1097</v>
      </c>
      <c r="BU2738" s="269" t="s">
        <v>1097</v>
      </c>
      <c r="BV2738" s="269" t="s">
        <v>1841</v>
      </c>
    </row>
    <row r="2739" spans="59:74" x14ac:dyDescent="0.25">
      <c r="BG2739" s="84">
        <v>2627</v>
      </c>
      <c r="BH2739" s="269" t="s">
        <v>14</v>
      </c>
      <c r="BI2739" s="268" t="s">
        <v>9397</v>
      </c>
      <c r="BJ2739" s="257" t="s">
        <v>1</v>
      </c>
      <c r="BK2739" s="269" t="s">
        <v>32</v>
      </c>
      <c r="BL2739" s="269" t="s">
        <v>130</v>
      </c>
      <c r="BM2739" s="270" t="s">
        <v>10076</v>
      </c>
      <c r="BN2739" s="269" t="s">
        <v>10077</v>
      </c>
      <c r="BO2739" s="269" t="s">
        <v>10078</v>
      </c>
      <c r="BP2739" s="269" t="s">
        <v>1097</v>
      </c>
      <c r="BQ2739" s="269" t="s">
        <v>693</v>
      </c>
      <c r="BR2739" s="269" t="s">
        <v>1098</v>
      </c>
      <c r="BS2739" s="269" t="s">
        <v>1099</v>
      </c>
      <c r="BT2739" s="269" t="s">
        <v>1097</v>
      </c>
      <c r="BU2739" s="269" t="s">
        <v>1097</v>
      </c>
      <c r="BV2739" s="269" t="s">
        <v>1841</v>
      </c>
    </row>
    <row r="2740" spans="59:74" x14ac:dyDescent="0.25">
      <c r="BG2740" s="84">
        <v>2628</v>
      </c>
      <c r="BH2740" s="269" t="s">
        <v>14</v>
      </c>
      <c r="BI2740" s="268" t="s">
        <v>9397</v>
      </c>
      <c r="BJ2740" s="257" t="s">
        <v>1</v>
      </c>
      <c r="BK2740" s="269" t="s">
        <v>32</v>
      </c>
      <c r="BL2740" s="269" t="s">
        <v>130</v>
      </c>
      <c r="BM2740" s="270" t="s">
        <v>10079</v>
      </c>
      <c r="BN2740" s="269" t="s">
        <v>10080</v>
      </c>
      <c r="BO2740" s="269" t="s">
        <v>10081</v>
      </c>
      <c r="BP2740" s="269" t="s">
        <v>1097</v>
      </c>
      <c r="BQ2740" s="269" t="s">
        <v>693</v>
      </c>
      <c r="BR2740" s="269" t="s">
        <v>1098</v>
      </c>
      <c r="BS2740" s="269" t="s">
        <v>1099</v>
      </c>
      <c r="BT2740" s="269" t="s">
        <v>1097</v>
      </c>
      <c r="BU2740" s="269" t="s">
        <v>1097</v>
      </c>
      <c r="BV2740" s="269" t="s">
        <v>1841</v>
      </c>
    </row>
    <row r="2741" spans="59:74" x14ac:dyDescent="0.25">
      <c r="BG2741" s="84">
        <v>2629</v>
      </c>
      <c r="BH2741" s="269" t="s">
        <v>14</v>
      </c>
      <c r="BI2741" s="268" t="s">
        <v>9397</v>
      </c>
      <c r="BJ2741" s="257" t="s">
        <v>1</v>
      </c>
      <c r="BK2741" s="269" t="s">
        <v>32</v>
      </c>
      <c r="BL2741" s="269" t="s">
        <v>130</v>
      </c>
      <c r="BM2741" s="270" t="s">
        <v>10082</v>
      </c>
      <c r="BN2741" s="269" t="s">
        <v>10083</v>
      </c>
      <c r="BO2741" s="269" t="s">
        <v>10084</v>
      </c>
      <c r="BP2741" s="269" t="s">
        <v>1097</v>
      </c>
      <c r="BQ2741" s="269" t="s">
        <v>693</v>
      </c>
      <c r="BR2741" s="269" t="s">
        <v>1098</v>
      </c>
      <c r="BS2741" s="269" t="s">
        <v>1099</v>
      </c>
      <c r="BT2741" s="269" t="s">
        <v>1097</v>
      </c>
      <c r="BU2741" s="269" t="s">
        <v>1097</v>
      </c>
      <c r="BV2741" s="269" t="s">
        <v>1841</v>
      </c>
    </row>
    <row r="2742" spans="59:74" x14ac:dyDescent="0.25">
      <c r="BG2742" s="84">
        <v>2630</v>
      </c>
      <c r="BH2742" s="269" t="s">
        <v>14</v>
      </c>
      <c r="BI2742" s="268" t="s">
        <v>9397</v>
      </c>
      <c r="BJ2742" s="257" t="s">
        <v>1</v>
      </c>
      <c r="BK2742" s="269" t="s">
        <v>32</v>
      </c>
      <c r="BL2742" s="269" t="s">
        <v>130</v>
      </c>
      <c r="BM2742" s="270" t="s">
        <v>10085</v>
      </c>
      <c r="BN2742" s="269" t="s">
        <v>10086</v>
      </c>
      <c r="BO2742" s="269" t="s">
        <v>10087</v>
      </c>
      <c r="BP2742" s="269" t="s">
        <v>1097</v>
      </c>
      <c r="BQ2742" s="269" t="s">
        <v>693</v>
      </c>
      <c r="BR2742" s="269" t="s">
        <v>1098</v>
      </c>
      <c r="BS2742" s="269" t="s">
        <v>1099</v>
      </c>
      <c r="BT2742" s="269" t="s">
        <v>1097</v>
      </c>
      <c r="BU2742" s="269" t="s">
        <v>1097</v>
      </c>
      <c r="BV2742" s="269" t="s">
        <v>1841</v>
      </c>
    </row>
    <row r="2743" spans="59:74" x14ac:dyDescent="0.25">
      <c r="BG2743" s="84">
        <v>2631</v>
      </c>
      <c r="BH2743" s="269" t="s">
        <v>14</v>
      </c>
      <c r="BI2743" s="268" t="s">
        <v>9397</v>
      </c>
      <c r="BJ2743" s="257" t="s">
        <v>4</v>
      </c>
      <c r="BK2743" s="269" t="s">
        <v>32</v>
      </c>
      <c r="BL2743" s="269" t="s">
        <v>130</v>
      </c>
      <c r="BM2743" s="270" t="s">
        <v>10088</v>
      </c>
      <c r="BN2743" s="269" t="s">
        <v>10089</v>
      </c>
      <c r="BO2743" s="269" t="s">
        <v>10090</v>
      </c>
      <c r="BP2743" s="269" t="s">
        <v>1097</v>
      </c>
      <c r="BQ2743" s="269" t="s">
        <v>693</v>
      </c>
      <c r="BR2743" s="269" t="s">
        <v>1098</v>
      </c>
      <c r="BS2743" s="269" t="s">
        <v>1099</v>
      </c>
      <c r="BT2743" s="269" t="s">
        <v>1097</v>
      </c>
      <c r="BU2743" s="269" t="s">
        <v>1097</v>
      </c>
      <c r="BV2743" s="269" t="s">
        <v>1841</v>
      </c>
    </row>
    <row r="2744" spans="59:74" x14ac:dyDescent="0.25">
      <c r="BG2744" s="84">
        <v>2632</v>
      </c>
      <c r="BH2744" s="269" t="s">
        <v>14</v>
      </c>
      <c r="BI2744" s="268" t="s">
        <v>9397</v>
      </c>
      <c r="BJ2744" s="257" t="s">
        <v>4</v>
      </c>
      <c r="BK2744" s="269" t="s">
        <v>32</v>
      </c>
      <c r="BL2744" s="269" t="s">
        <v>130</v>
      </c>
      <c r="BM2744" s="270" t="s">
        <v>10091</v>
      </c>
      <c r="BN2744" s="269" t="s">
        <v>10092</v>
      </c>
      <c r="BO2744" s="269" t="s">
        <v>10093</v>
      </c>
      <c r="BP2744" s="269" t="s">
        <v>1097</v>
      </c>
      <c r="BQ2744" s="269" t="s">
        <v>693</v>
      </c>
      <c r="BR2744" s="269" t="s">
        <v>1098</v>
      </c>
      <c r="BS2744" s="269" t="s">
        <v>1099</v>
      </c>
      <c r="BT2744" s="269" t="s">
        <v>1097</v>
      </c>
      <c r="BU2744" s="269" t="s">
        <v>1097</v>
      </c>
      <c r="BV2744" s="269" t="s">
        <v>1841</v>
      </c>
    </row>
    <row r="2745" spans="59:74" x14ac:dyDescent="0.25">
      <c r="BG2745" s="84">
        <v>2633</v>
      </c>
      <c r="BH2745" s="269" t="s">
        <v>14</v>
      </c>
      <c r="BI2745" s="268" t="s">
        <v>9397</v>
      </c>
      <c r="BJ2745" s="257" t="s">
        <v>4</v>
      </c>
      <c r="BK2745" s="269" t="s">
        <v>32</v>
      </c>
      <c r="BL2745" s="269" t="s">
        <v>130</v>
      </c>
      <c r="BM2745" s="270" t="s">
        <v>10094</v>
      </c>
      <c r="BN2745" s="269" t="s">
        <v>10095</v>
      </c>
      <c r="BO2745" s="269" t="s">
        <v>10096</v>
      </c>
      <c r="BP2745" s="269" t="s">
        <v>1097</v>
      </c>
      <c r="BQ2745" s="269" t="s">
        <v>693</v>
      </c>
      <c r="BR2745" s="269" t="s">
        <v>1098</v>
      </c>
      <c r="BS2745" s="269" t="s">
        <v>1099</v>
      </c>
      <c r="BT2745" s="269" t="s">
        <v>1097</v>
      </c>
      <c r="BU2745" s="269" t="s">
        <v>1097</v>
      </c>
      <c r="BV2745" s="269" t="s">
        <v>1841</v>
      </c>
    </row>
    <row r="2746" spans="59:74" x14ac:dyDescent="0.25">
      <c r="BG2746" s="84">
        <v>2634</v>
      </c>
      <c r="BH2746" s="269" t="s">
        <v>14</v>
      </c>
      <c r="BI2746" s="268" t="s">
        <v>9397</v>
      </c>
      <c r="BJ2746" s="257" t="s">
        <v>4</v>
      </c>
      <c r="BK2746" s="269" t="s">
        <v>32</v>
      </c>
      <c r="BL2746" s="269" t="s">
        <v>130</v>
      </c>
      <c r="BM2746" s="270" t="s">
        <v>10097</v>
      </c>
      <c r="BN2746" s="269" t="s">
        <v>10098</v>
      </c>
      <c r="BO2746" s="269" t="s">
        <v>10099</v>
      </c>
      <c r="BP2746" s="269" t="s">
        <v>1097</v>
      </c>
      <c r="BQ2746" s="269" t="s">
        <v>693</v>
      </c>
      <c r="BR2746" s="269" t="s">
        <v>1098</v>
      </c>
      <c r="BS2746" s="269" t="s">
        <v>1099</v>
      </c>
      <c r="BT2746" s="269" t="s">
        <v>1097</v>
      </c>
      <c r="BU2746" s="269" t="s">
        <v>1097</v>
      </c>
      <c r="BV2746" s="269" t="s">
        <v>1841</v>
      </c>
    </row>
    <row r="2747" spans="59:74" x14ac:dyDescent="0.25">
      <c r="BG2747" s="84">
        <v>2635</v>
      </c>
      <c r="BH2747" s="269" t="s">
        <v>14</v>
      </c>
      <c r="BI2747" s="268" t="s">
        <v>9397</v>
      </c>
      <c r="BJ2747" s="257" t="s">
        <v>4</v>
      </c>
      <c r="BK2747" s="269" t="s">
        <v>32</v>
      </c>
      <c r="BL2747" s="269" t="s">
        <v>130</v>
      </c>
      <c r="BM2747" s="270" t="s">
        <v>10100</v>
      </c>
      <c r="BN2747" s="269" t="s">
        <v>10101</v>
      </c>
      <c r="BO2747" s="269" t="s">
        <v>10102</v>
      </c>
      <c r="BP2747" s="269" t="s">
        <v>1097</v>
      </c>
      <c r="BQ2747" s="269" t="s">
        <v>693</v>
      </c>
      <c r="BR2747" s="269" t="s">
        <v>1098</v>
      </c>
      <c r="BS2747" s="269" t="s">
        <v>1099</v>
      </c>
      <c r="BT2747" s="269" t="s">
        <v>1097</v>
      </c>
      <c r="BU2747" s="269" t="s">
        <v>1097</v>
      </c>
      <c r="BV2747" s="269" t="s">
        <v>1841</v>
      </c>
    </row>
    <row r="2748" spans="59:74" x14ac:dyDescent="0.25">
      <c r="BG2748" s="84">
        <v>2636</v>
      </c>
      <c r="BH2748" s="269" t="s">
        <v>14</v>
      </c>
      <c r="BI2748" s="268" t="s">
        <v>9397</v>
      </c>
      <c r="BJ2748" s="257" t="s">
        <v>4</v>
      </c>
      <c r="BK2748" s="269" t="s">
        <v>32</v>
      </c>
      <c r="BL2748" s="269" t="s">
        <v>130</v>
      </c>
      <c r="BM2748" s="270" t="s">
        <v>10103</v>
      </c>
      <c r="BN2748" s="269" t="s">
        <v>10104</v>
      </c>
      <c r="BO2748" s="269" t="s">
        <v>10105</v>
      </c>
      <c r="BP2748" s="269" t="s">
        <v>1097</v>
      </c>
      <c r="BQ2748" s="269" t="s">
        <v>693</v>
      </c>
      <c r="BR2748" s="269" t="s">
        <v>1098</v>
      </c>
      <c r="BS2748" s="269" t="s">
        <v>1099</v>
      </c>
      <c r="BT2748" s="269" t="s">
        <v>1097</v>
      </c>
      <c r="BU2748" s="269" t="s">
        <v>1097</v>
      </c>
      <c r="BV2748" s="269" t="s">
        <v>1841</v>
      </c>
    </row>
    <row r="2749" spans="59:74" x14ac:dyDescent="0.25">
      <c r="BG2749" s="84">
        <v>2637</v>
      </c>
      <c r="BH2749" s="269" t="s">
        <v>14</v>
      </c>
      <c r="BI2749" s="268" t="s">
        <v>9397</v>
      </c>
      <c r="BJ2749" s="257" t="s">
        <v>4</v>
      </c>
      <c r="BK2749" s="269" t="s">
        <v>32</v>
      </c>
      <c r="BL2749" s="269" t="s">
        <v>130</v>
      </c>
      <c r="BM2749" s="270" t="s">
        <v>10106</v>
      </c>
      <c r="BN2749" s="269" t="s">
        <v>10107</v>
      </c>
      <c r="BO2749" s="269" t="s">
        <v>10108</v>
      </c>
      <c r="BP2749" s="269" t="s">
        <v>1097</v>
      </c>
      <c r="BQ2749" s="269" t="s">
        <v>693</v>
      </c>
      <c r="BR2749" s="269" t="s">
        <v>1098</v>
      </c>
      <c r="BS2749" s="269" t="s">
        <v>1099</v>
      </c>
      <c r="BT2749" s="269" t="s">
        <v>1097</v>
      </c>
      <c r="BU2749" s="269" t="s">
        <v>1097</v>
      </c>
      <c r="BV2749" s="269" t="s">
        <v>1841</v>
      </c>
    </row>
    <row r="2750" spans="59:74" x14ac:dyDescent="0.25">
      <c r="BG2750" s="84">
        <v>2638</v>
      </c>
      <c r="BH2750" s="269" t="s">
        <v>14</v>
      </c>
      <c r="BI2750" s="268" t="s">
        <v>9397</v>
      </c>
      <c r="BJ2750" s="257" t="s">
        <v>4</v>
      </c>
      <c r="BK2750" s="269" t="s">
        <v>32</v>
      </c>
      <c r="BL2750" s="269" t="s">
        <v>130</v>
      </c>
      <c r="BM2750" s="270" t="s">
        <v>10109</v>
      </c>
      <c r="BN2750" s="269" t="s">
        <v>10110</v>
      </c>
      <c r="BO2750" s="269" t="s">
        <v>10111</v>
      </c>
      <c r="BP2750" s="269" t="s">
        <v>1097</v>
      </c>
      <c r="BQ2750" s="269" t="s">
        <v>693</v>
      </c>
      <c r="BR2750" s="269" t="s">
        <v>1098</v>
      </c>
      <c r="BS2750" s="269" t="s">
        <v>1099</v>
      </c>
      <c r="BT2750" s="269" t="s">
        <v>1097</v>
      </c>
      <c r="BU2750" s="269" t="s">
        <v>1097</v>
      </c>
      <c r="BV2750" s="269" t="s">
        <v>1841</v>
      </c>
    </row>
    <row r="2751" spans="59:74" x14ac:dyDescent="0.25">
      <c r="BG2751" s="84">
        <v>2639</v>
      </c>
      <c r="BH2751" s="269" t="s">
        <v>14</v>
      </c>
      <c r="BI2751" s="268" t="s">
        <v>9397</v>
      </c>
      <c r="BJ2751" s="257" t="s">
        <v>4</v>
      </c>
      <c r="BK2751" s="269" t="s">
        <v>32</v>
      </c>
      <c r="BL2751" s="269" t="s">
        <v>130</v>
      </c>
      <c r="BM2751" s="270" t="s">
        <v>10112</v>
      </c>
      <c r="BN2751" s="269" t="s">
        <v>10113</v>
      </c>
      <c r="BO2751" s="269" t="s">
        <v>10114</v>
      </c>
      <c r="BP2751" s="269" t="s">
        <v>1097</v>
      </c>
      <c r="BQ2751" s="269" t="s">
        <v>693</v>
      </c>
      <c r="BR2751" s="269" t="s">
        <v>1098</v>
      </c>
      <c r="BS2751" s="269" t="s">
        <v>1099</v>
      </c>
      <c r="BT2751" s="269" t="s">
        <v>1097</v>
      </c>
      <c r="BU2751" s="269" t="s">
        <v>1097</v>
      </c>
      <c r="BV2751" s="269" t="s">
        <v>1841</v>
      </c>
    </row>
    <row r="2752" spans="59:74" x14ac:dyDescent="0.25">
      <c r="BG2752" s="84">
        <v>2640</v>
      </c>
      <c r="BH2752" s="269" t="s">
        <v>14</v>
      </c>
      <c r="BI2752" s="268" t="s">
        <v>9397</v>
      </c>
      <c r="BJ2752" s="257" t="s">
        <v>4</v>
      </c>
      <c r="BK2752" s="269" t="s">
        <v>32</v>
      </c>
      <c r="BL2752" s="269" t="s">
        <v>130</v>
      </c>
      <c r="BM2752" s="270" t="s">
        <v>10115</v>
      </c>
      <c r="BN2752" s="269" t="s">
        <v>10116</v>
      </c>
      <c r="BO2752" s="269" t="s">
        <v>10117</v>
      </c>
      <c r="BP2752" s="269" t="s">
        <v>1097</v>
      </c>
      <c r="BQ2752" s="269" t="s">
        <v>693</v>
      </c>
      <c r="BR2752" s="269" t="s">
        <v>1098</v>
      </c>
      <c r="BS2752" s="269" t="s">
        <v>1099</v>
      </c>
      <c r="BT2752" s="269" t="s">
        <v>1097</v>
      </c>
      <c r="BU2752" s="269" t="s">
        <v>1097</v>
      </c>
      <c r="BV2752" s="269" t="s">
        <v>1841</v>
      </c>
    </row>
    <row r="2753" spans="59:74" x14ac:dyDescent="0.25">
      <c r="BG2753" s="84">
        <v>2641</v>
      </c>
      <c r="BH2753" s="269" t="s">
        <v>14</v>
      </c>
      <c r="BI2753" s="268" t="s">
        <v>9397</v>
      </c>
      <c r="BJ2753" s="257" t="s">
        <v>1</v>
      </c>
      <c r="BK2753" s="269" t="s">
        <v>34</v>
      </c>
      <c r="BL2753" s="269" t="s">
        <v>130</v>
      </c>
      <c r="BM2753" s="270" t="s">
        <v>10118</v>
      </c>
      <c r="BN2753" s="269" t="s">
        <v>10119</v>
      </c>
      <c r="BO2753" s="269" t="s">
        <v>10120</v>
      </c>
      <c r="BP2753" s="269" t="s">
        <v>1100</v>
      </c>
      <c r="BQ2753" s="269" t="s">
        <v>699</v>
      </c>
      <c r="BR2753" s="269" t="s">
        <v>1101</v>
      </c>
      <c r="BS2753" s="269" t="s">
        <v>1102</v>
      </c>
      <c r="BT2753" s="269" t="s">
        <v>1100</v>
      </c>
      <c r="BU2753" s="269" t="s">
        <v>1842</v>
      </c>
      <c r="BV2753" s="269" t="s">
        <v>1843</v>
      </c>
    </row>
    <row r="2754" spans="59:74" x14ac:dyDescent="0.25">
      <c r="BG2754" s="84">
        <v>2642</v>
      </c>
      <c r="BH2754" s="269" t="s">
        <v>14</v>
      </c>
      <c r="BI2754" s="268" t="s">
        <v>9397</v>
      </c>
      <c r="BJ2754" s="257" t="s">
        <v>1</v>
      </c>
      <c r="BK2754" s="269" t="s">
        <v>34</v>
      </c>
      <c r="BL2754" s="269" t="s">
        <v>130</v>
      </c>
      <c r="BM2754" s="270" t="s">
        <v>10121</v>
      </c>
      <c r="BN2754" s="269" t="s">
        <v>10122</v>
      </c>
      <c r="BO2754" s="269" t="s">
        <v>10123</v>
      </c>
      <c r="BP2754" s="269" t="s">
        <v>1100</v>
      </c>
      <c r="BQ2754" s="269" t="s">
        <v>699</v>
      </c>
      <c r="BR2754" s="269" t="s">
        <v>1101</v>
      </c>
      <c r="BS2754" s="269" t="s">
        <v>1102</v>
      </c>
      <c r="BT2754" s="269" t="s">
        <v>1100</v>
      </c>
      <c r="BU2754" s="269" t="s">
        <v>1842</v>
      </c>
      <c r="BV2754" s="269" t="s">
        <v>1843</v>
      </c>
    </row>
    <row r="2755" spans="59:74" x14ac:dyDescent="0.25">
      <c r="BG2755" s="84">
        <v>2643</v>
      </c>
      <c r="BH2755" s="269" t="s">
        <v>14</v>
      </c>
      <c r="BI2755" s="268" t="s">
        <v>9397</v>
      </c>
      <c r="BJ2755" s="257" t="s">
        <v>1</v>
      </c>
      <c r="BK2755" s="269" t="s">
        <v>34</v>
      </c>
      <c r="BL2755" s="269" t="s">
        <v>130</v>
      </c>
      <c r="BM2755" s="270" t="s">
        <v>10124</v>
      </c>
      <c r="BN2755" s="269" t="s">
        <v>10125</v>
      </c>
      <c r="BO2755" s="269" t="s">
        <v>10126</v>
      </c>
      <c r="BP2755" s="269" t="s">
        <v>1100</v>
      </c>
      <c r="BQ2755" s="269" t="s">
        <v>699</v>
      </c>
      <c r="BR2755" s="269" t="s">
        <v>1101</v>
      </c>
      <c r="BS2755" s="269" t="s">
        <v>1102</v>
      </c>
      <c r="BT2755" s="269" t="s">
        <v>1100</v>
      </c>
      <c r="BU2755" s="269" t="s">
        <v>1842</v>
      </c>
      <c r="BV2755" s="269" t="s">
        <v>1843</v>
      </c>
    </row>
    <row r="2756" spans="59:74" x14ac:dyDescent="0.25">
      <c r="BG2756" s="84">
        <v>2644</v>
      </c>
      <c r="BH2756" s="269" t="s">
        <v>14</v>
      </c>
      <c r="BI2756" s="268" t="s">
        <v>9397</v>
      </c>
      <c r="BJ2756" s="257" t="s">
        <v>1</v>
      </c>
      <c r="BK2756" s="269" t="s">
        <v>34</v>
      </c>
      <c r="BL2756" s="269" t="s">
        <v>130</v>
      </c>
      <c r="BM2756" s="270" t="s">
        <v>10127</v>
      </c>
      <c r="BN2756" s="269" t="s">
        <v>10128</v>
      </c>
      <c r="BO2756" s="269" t="s">
        <v>10129</v>
      </c>
      <c r="BP2756" s="269" t="s">
        <v>1100</v>
      </c>
      <c r="BQ2756" s="269" t="s">
        <v>699</v>
      </c>
      <c r="BR2756" s="269" t="s">
        <v>1101</v>
      </c>
      <c r="BS2756" s="269" t="s">
        <v>1102</v>
      </c>
      <c r="BT2756" s="269" t="s">
        <v>1100</v>
      </c>
      <c r="BU2756" s="269" t="s">
        <v>1842</v>
      </c>
      <c r="BV2756" s="269" t="s">
        <v>1843</v>
      </c>
    </row>
    <row r="2757" spans="59:74" x14ac:dyDescent="0.25">
      <c r="BG2757" s="84">
        <v>2645</v>
      </c>
      <c r="BH2757" s="269" t="s">
        <v>14</v>
      </c>
      <c r="BI2757" s="268" t="s">
        <v>9397</v>
      </c>
      <c r="BJ2757" s="257" t="s">
        <v>1</v>
      </c>
      <c r="BK2757" s="269" t="s">
        <v>34</v>
      </c>
      <c r="BL2757" s="269" t="s">
        <v>130</v>
      </c>
      <c r="BM2757" s="270" t="s">
        <v>10130</v>
      </c>
      <c r="BN2757" s="269" t="s">
        <v>10131</v>
      </c>
      <c r="BO2757" s="269" t="s">
        <v>10132</v>
      </c>
      <c r="BP2757" s="269" t="s">
        <v>1100</v>
      </c>
      <c r="BQ2757" s="269" t="s">
        <v>699</v>
      </c>
      <c r="BR2757" s="269" t="s">
        <v>1101</v>
      </c>
      <c r="BS2757" s="269" t="s">
        <v>1102</v>
      </c>
      <c r="BT2757" s="269" t="s">
        <v>1100</v>
      </c>
      <c r="BU2757" s="269" t="s">
        <v>1842</v>
      </c>
      <c r="BV2757" s="269" t="s">
        <v>1843</v>
      </c>
    </row>
    <row r="2758" spans="59:74" x14ac:dyDescent="0.25">
      <c r="BG2758" s="84">
        <v>2646</v>
      </c>
      <c r="BH2758" s="269" t="s">
        <v>14</v>
      </c>
      <c r="BI2758" s="268" t="s">
        <v>9397</v>
      </c>
      <c r="BJ2758" s="257" t="s">
        <v>1</v>
      </c>
      <c r="BK2758" s="269" t="s">
        <v>34</v>
      </c>
      <c r="BL2758" s="269" t="s">
        <v>130</v>
      </c>
      <c r="BM2758" s="270" t="s">
        <v>10133</v>
      </c>
      <c r="BN2758" s="269" t="s">
        <v>10134</v>
      </c>
      <c r="BO2758" s="269" t="s">
        <v>10135</v>
      </c>
      <c r="BP2758" s="269" t="s">
        <v>1100</v>
      </c>
      <c r="BQ2758" s="269" t="s">
        <v>699</v>
      </c>
      <c r="BR2758" s="269" t="s">
        <v>1101</v>
      </c>
      <c r="BS2758" s="269" t="s">
        <v>1102</v>
      </c>
      <c r="BT2758" s="269" t="s">
        <v>1100</v>
      </c>
      <c r="BU2758" s="269" t="s">
        <v>1842</v>
      </c>
      <c r="BV2758" s="269" t="s">
        <v>1843</v>
      </c>
    </row>
    <row r="2759" spans="59:74" x14ac:dyDescent="0.25">
      <c r="BG2759" s="84">
        <v>2647</v>
      </c>
      <c r="BH2759" s="269" t="s">
        <v>14</v>
      </c>
      <c r="BI2759" s="268" t="s">
        <v>9397</v>
      </c>
      <c r="BJ2759" s="257" t="s">
        <v>1</v>
      </c>
      <c r="BK2759" s="269" t="s">
        <v>34</v>
      </c>
      <c r="BL2759" s="269" t="s">
        <v>130</v>
      </c>
      <c r="BM2759" s="270" t="s">
        <v>10136</v>
      </c>
      <c r="BN2759" s="269" t="s">
        <v>10137</v>
      </c>
      <c r="BO2759" s="269" t="s">
        <v>10138</v>
      </c>
      <c r="BP2759" s="269" t="s">
        <v>1100</v>
      </c>
      <c r="BQ2759" s="269" t="s">
        <v>699</v>
      </c>
      <c r="BR2759" s="269" t="s">
        <v>1101</v>
      </c>
      <c r="BS2759" s="269" t="s">
        <v>1102</v>
      </c>
      <c r="BT2759" s="269" t="s">
        <v>1100</v>
      </c>
      <c r="BU2759" s="269" t="s">
        <v>1842</v>
      </c>
      <c r="BV2759" s="269" t="s">
        <v>1843</v>
      </c>
    </row>
    <row r="2760" spans="59:74" x14ac:dyDescent="0.25">
      <c r="BG2760" s="84">
        <v>2648</v>
      </c>
      <c r="BH2760" s="269" t="s">
        <v>14</v>
      </c>
      <c r="BI2760" s="268" t="s">
        <v>9397</v>
      </c>
      <c r="BJ2760" s="257" t="s">
        <v>1</v>
      </c>
      <c r="BK2760" s="269" t="s">
        <v>34</v>
      </c>
      <c r="BL2760" s="269" t="s">
        <v>130</v>
      </c>
      <c r="BM2760" s="270" t="s">
        <v>10139</v>
      </c>
      <c r="BN2760" s="269" t="s">
        <v>10140</v>
      </c>
      <c r="BO2760" s="269" t="s">
        <v>10141</v>
      </c>
      <c r="BP2760" s="269" t="s">
        <v>1100</v>
      </c>
      <c r="BQ2760" s="269" t="s">
        <v>699</v>
      </c>
      <c r="BR2760" s="269" t="s">
        <v>1101</v>
      </c>
      <c r="BS2760" s="269" t="s">
        <v>1102</v>
      </c>
      <c r="BT2760" s="269" t="s">
        <v>1100</v>
      </c>
      <c r="BU2760" s="269" t="s">
        <v>1842</v>
      </c>
      <c r="BV2760" s="269" t="s">
        <v>1843</v>
      </c>
    </row>
    <row r="2761" spans="59:74" x14ac:dyDescent="0.25">
      <c r="BG2761" s="84">
        <v>2649</v>
      </c>
      <c r="BH2761" s="269" t="s">
        <v>14</v>
      </c>
      <c r="BI2761" s="268" t="s">
        <v>9397</v>
      </c>
      <c r="BJ2761" s="257" t="s">
        <v>1</v>
      </c>
      <c r="BK2761" s="269" t="s">
        <v>34</v>
      </c>
      <c r="BL2761" s="269" t="s">
        <v>130</v>
      </c>
      <c r="BM2761" s="270" t="s">
        <v>10142</v>
      </c>
      <c r="BN2761" s="269" t="s">
        <v>10143</v>
      </c>
      <c r="BO2761" s="269" t="s">
        <v>10144</v>
      </c>
      <c r="BP2761" s="269" t="s">
        <v>1100</v>
      </c>
      <c r="BQ2761" s="269" t="s">
        <v>699</v>
      </c>
      <c r="BR2761" s="269" t="s">
        <v>1101</v>
      </c>
      <c r="BS2761" s="269" t="s">
        <v>1102</v>
      </c>
      <c r="BT2761" s="269" t="s">
        <v>1100</v>
      </c>
      <c r="BU2761" s="269" t="s">
        <v>1842</v>
      </c>
      <c r="BV2761" s="269" t="s">
        <v>1843</v>
      </c>
    </row>
    <row r="2762" spans="59:74" x14ac:dyDescent="0.25">
      <c r="BG2762" s="84">
        <v>2650</v>
      </c>
      <c r="BH2762" s="269" t="s">
        <v>14</v>
      </c>
      <c r="BI2762" s="268" t="s">
        <v>9397</v>
      </c>
      <c r="BJ2762" s="257" t="s">
        <v>1</v>
      </c>
      <c r="BK2762" s="269" t="s">
        <v>34</v>
      </c>
      <c r="BL2762" s="269" t="s">
        <v>130</v>
      </c>
      <c r="BM2762" s="270" t="s">
        <v>10145</v>
      </c>
      <c r="BN2762" s="269" t="s">
        <v>10146</v>
      </c>
      <c r="BO2762" s="269" t="s">
        <v>10147</v>
      </c>
      <c r="BP2762" s="269" t="s">
        <v>1100</v>
      </c>
      <c r="BQ2762" s="269" t="s">
        <v>699</v>
      </c>
      <c r="BR2762" s="269" t="s">
        <v>1101</v>
      </c>
      <c r="BS2762" s="269" t="s">
        <v>1102</v>
      </c>
      <c r="BT2762" s="269" t="s">
        <v>1100</v>
      </c>
      <c r="BU2762" s="269" t="s">
        <v>1842</v>
      </c>
      <c r="BV2762" s="269" t="s">
        <v>1843</v>
      </c>
    </row>
    <row r="2763" spans="59:74" x14ac:dyDescent="0.25">
      <c r="BG2763" s="84">
        <v>2651</v>
      </c>
      <c r="BH2763" s="269" t="s">
        <v>14</v>
      </c>
      <c r="BI2763" s="268" t="s">
        <v>9397</v>
      </c>
      <c r="BJ2763" s="257" t="s">
        <v>4</v>
      </c>
      <c r="BK2763" s="269" t="s">
        <v>34</v>
      </c>
      <c r="BL2763" s="269" t="s">
        <v>130</v>
      </c>
      <c r="BM2763" s="270" t="s">
        <v>10148</v>
      </c>
      <c r="BN2763" s="269" t="s">
        <v>10149</v>
      </c>
      <c r="BO2763" s="269" t="s">
        <v>10150</v>
      </c>
      <c r="BP2763" s="269" t="s">
        <v>1100</v>
      </c>
      <c r="BQ2763" s="269" t="s">
        <v>699</v>
      </c>
      <c r="BR2763" s="269" t="s">
        <v>1101</v>
      </c>
      <c r="BS2763" s="269" t="s">
        <v>1102</v>
      </c>
      <c r="BT2763" s="269" t="s">
        <v>1100</v>
      </c>
      <c r="BU2763" s="269" t="s">
        <v>1842</v>
      </c>
      <c r="BV2763" s="269" t="s">
        <v>1843</v>
      </c>
    </row>
    <row r="2764" spans="59:74" x14ac:dyDescent="0.25">
      <c r="BG2764" s="84">
        <v>2652</v>
      </c>
      <c r="BH2764" s="269" t="s">
        <v>14</v>
      </c>
      <c r="BI2764" s="268" t="s">
        <v>9397</v>
      </c>
      <c r="BJ2764" s="257" t="s">
        <v>4</v>
      </c>
      <c r="BK2764" s="269" t="s">
        <v>34</v>
      </c>
      <c r="BL2764" s="269" t="s">
        <v>130</v>
      </c>
      <c r="BM2764" s="270" t="s">
        <v>10151</v>
      </c>
      <c r="BN2764" s="269" t="s">
        <v>10152</v>
      </c>
      <c r="BO2764" s="269" t="s">
        <v>10153</v>
      </c>
      <c r="BP2764" s="269" t="s">
        <v>1100</v>
      </c>
      <c r="BQ2764" s="269" t="s">
        <v>699</v>
      </c>
      <c r="BR2764" s="269" t="s">
        <v>1101</v>
      </c>
      <c r="BS2764" s="269" t="s">
        <v>1102</v>
      </c>
      <c r="BT2764" s="269" t="s">
        <v>1100</v>
      </c>
      <c r="BU2764" s="269" t="s">
        <v>1842</v>
      </c>
      <c r="BV2764" s="269" t="s">
        <v>1843</v>
      </c>
    </row>
    <row r="2765" spans="59:74" x14ac:dyDescent="0.25">
      <c r="BG2765" s="84">
        <v>2653</v>
      </c>
      <c r="BH2765" s="269" t="s">
        <v>14</v>
      </c>
      <c r="BI2765" s="268" t="s">
        <v>9397</v>
      </c>
      <c r="BJ2765" s="257" t="s">
        <v>4</v>
      </c>
      <c r="BK2765" s="269" t="s">
        <v>34</v>
      </c>
      <c r="BL2765" s="269" t="s">
        <v>130</v>
      </c>
      <c r="BM2765" s="270" t="s">
        <v>10154</v>
      </c>
      <c r="BN2765" s="269" t="s">
        <v>10155</v>
      </c>
      <c r="BO2765" s="269" t="s">
        <v>10156</v>
      </c>
      <c r="BP2765" s="269" t="s">
        <v>1100</v>
      </c>
      <c r="BQ2765" s="269" t="s">
        <v>699</v>
      </c>
      <c r="BR2765" s="269" t="s">
        <v>1101</v>
      </c>
      <c r="BS2765" s="269" t="s">
        <v>1102</v>
      </c>
      <c r="BT2765" s="269" t="s">
        <v>1100</v>
      </c>
      <c r="BU2765" s="269" t="s">
        <v>1842</v>
      </c>
      <c r="BV2765" s="269" t="s">
        <v>1843</v>
      </c>
    </row>
    <row r="2766" spans="59:74" x14ac:dyDescent="0.25">
      <c r="BG2766" s="84">
        <v>2654</v>
      </c>
      <c r="BH2766" s="269" t="s">
        <v>14</v>
      </c>
      <c r="BI2766" s="268" t="s">
        <v>9397</v>
      </c>
      <c r="BJ2766" s="257" t="s">
        <v>4</v>
      </c>
      <c r="BK2766" s="269" t="s">
        <v>34</v>
      </c>
      <c r="BL2766" s="269" t="s">
        <v>130</v>
      </c>
      <c r="BM2766" s="270" t="s">
        <v>10157</v>
      </c>
      <c r="BN2766" s="269" t="s">
        <v>10158</v>
      </c>
      <c r="BO2766" s="269" t="s">
        <v>10159</v>
      </c>
      <c r="BP2766" s="269" t="s">
        <v>1100</v>
      </c>
      <c r="BQ2766" s="269" t="s">
        <v>699</v>
      </c>
      <c r="BR2766" s="269" t="s">
        <v>1101</v>
      </c>
      <c r="BS2766" s="269" t="s">
        <v>1102</v>
      </c>
      <c r="BT2766" s="269" t="s">
        <v>1100</v>
      </c>
      <c r="BU2766" s="269" t="s">
        <v>1842</v>
      </c>
      <c r="BV2766" s="269" t="s">
        <v>1843</v>
      </c>
    </row>
    <row r="2767" spans="59:74" x14ac:dyDescent="0.25">
      <c r="BG2767" s="84">
        <v>2655</v>
      </c>
      <c r="BH2767" s="269" t="s">
        <v>14</v>
      </c>
      <c r="BI2767" s="268" t="s">
        <v>9397</v>
      </c>
      <c r="BJ2767" s="257" t="s">
        <v>4</v>
      </c>
      <c r="BK2767" s="269" t="s">
        <v>34</v>
      </c>
      <c r="BL2767" s="269" t="s">
        <v>130</v>
      </c>
      <c r="BM2767" s="270" t="s">
        <v>10160</v>
      </c>
      <c r="BN2767" s="269" t="s">
        <v>10161</v>
      </c>
      <c r="BO2767" s="269" t="s">
        <v>10162</v>
      </c>
      <c r="BP2767" s="269" t="s">
        <v>1100</v>
      </c>
      <c r="BQ2767" s="269" t="s">
        <v>699</v>
      </c>
      <c r="BR2767" s="269" t="s">
        <v>1101</v>
      </c>
      <c r="BS2767" s="269" t="s">
        <v>1102</v>
      </c>
      <c r="BT2767" s="269" t="s">
        <v>1100</v>
      </c>
      <c r="BU2767" s="269" t="s">
        <v>1842</v>
      </c>
      <c r="BV2767" s="269" t="s">
        <v>1843</v>
      </c>
    </row>
    <row r="2768" spans="59:74" x14ac:dyDescent="0.25">
      <c r="BG2768" s="84">
        <v>2656</v>
      </c>
      <c r="BH2768" s="269" t="s">
        <v>14</v>
      </c>
      <c r="BI2768" s="268" t="s">
        <v>9397</v>
      </c>
      <c r="BJ2768" s="257" t="s">
        <v>4</v>
      </c>
      <c r="BK2768" s="269" t="s">
        <v>34</v>
      </c>
      <c r="BL2768" s="269" t="s">
        <v>130</v>
      </c>
      <c r="BM2768" s="270" t="s">
        <v>10163</v>
      </c>
      <c r="BN2768" s="269" t="s">
        <v>10164</v>
      </c>
      <c r="BO2768" s="269" t="s">
        <v>10165</v>
      </c>
      <c r="BP2768" s="269" t="s">
        <v>1100</v>
      </c>
      <c r="BQ2768" s="269" t="s">
        <v>699</v>
      </c>
      <c r="BR2768" s="269" t="s">
        <v>1101</v>
      </c>
      <c r="BS2768" s="269" t="s">
        <v>1102</v>
      </c>
      <c r="BT2768" s="269" t="s">
        <v>1100</v>
      </c>
      <c r="BU2768" s="269" t="s">
        <v>1842</v>
      </c>
      <c r="BV2768" s="269" t="s">
        <v>1843</v>
      </c>
    </row>
    <row r="2769" spans="59:74" x14ac:dyDescent="0.25">
      <c r="BG2769" s="84">
        <v>2657</v>
      </c>
      <c r="BH2769" s="269" t="s">
        <v>14</v>
      </c>
      <c r="BI2769" s="268" t="s">
        <v>9397</v>
      </c>
      <c r="BJ2769" s="257" t="s">
        <v>4</v>
      </c>
      <c r="BK2769" s="269" t="s">
        <v>34</v>
      </c>
      <c r="BL2769" s="269" t="s">
        <v>130</v>
      </c>
      <c r="BM2769" s="270" t="s">
        <v>10166</v>
      </c>
      <c r="BN2769" s="269" t="s">
        <v>10167</v>
      </c>
      <c r="BO2769" s="269" t="s">
        <v>10168</v>
      </c>
      <c r="BP2769" s="269" t="s">
        <v>1100</v>
      </c>
      <c r="BQ2769" s="269" t="s">
        <v>699</v>
      </c>
      <c r="BR2769" s="269" t="s">
        <v>1101</v>
      </c>
      <c r="BS2769" s="269" t="s">
        <v>1102</v>
      </c>
      <c r="BT2769" s="269" t="s">
        <v>1100</v>
      </c>
      <c r="BU2769" s="269" t="s">
        <v>1842</v>
      </c>
      <c r="BV2769" s="269" t="s">
        <v>1843</v>
      </c>
    </row>
    <row r="2770" spans="59:74" x14ac:dyDescent="0.25">
      <c r="BG2770" s="84">
        <v>2658</v>
      </c>
      <c r="BH2770" s="269" t="s">
        <v>14</v>
      </c>
      <c r="BI2770" s="268" t="s">
        <v>9397</v>
      </c>
      <c r="BJ2770" s="257" t="s">
        <v>4</v>
      </c>
      <c r="BK2770" s="269" t="s">
        <v>34</v>
      </c>
      <c r="BL2770" s="269" t="s">
        <v>130</v>
      </c>
      <c r="BM2770" s="270" t="s">
        <v>10169</v>
      </c>
      <c r="BN2770" s="269" t="s">
        <v>10170</v>
      </c>
      <c r="BO2770" s="269" t="s">
        <v>10171</v>
      </c>
      <c r="BP2770" s="269" t="s">
        <v>1100</v>
      </c>
      <c r="BQ2770" s="269" t="s">
        <v>699</v>
      </c>
      <c r="BR2770" s="269" t="s">
        <v>1101</v>
      </c>
      <c r="BS2770" s="269" t="s">
        <v>1102</v>
      </c>
      <c r="BT2770" s="269" t="s">
        <v>1100</v>
      </c>
      <c r="BU2770" s="269" t="s">
        <v>1842</v>
      </c>
      <c r="BV2770" s="269" t="s">
        <v>1843</v>
      </c>
    </row>
    <row r="2771" spans="59:74" x14ac:dyDescent="0.25">
      <c r="BG2771" s="84">
        <v>2659</v>
      </c>
      <c r="BH2771" s="269" t="s">
        <v>14</v>
      </c>
      <c r="BI2771" s="268" t="s">
        <v>9397</v>
      </c>
      <c r="BJ2771" s="257" t="s">
        <v>4</v>
      </c>
      <c r="BK2771" s="269" t="s">
        <v>34</v>
      </c>
      <c r="BL2771" s="269" t="s">
        <v>130</v>
      </c>
      <c r="BM2771" s="270" t="s">
        <v>10172</v>
      </c>
      <c r="BN2771" s="269" t="s">
        <v>10173</v>
      </c>
      <c r="BO2771" s="269" t="s">
        <v>10174</v>
      </c>
      <c r="BP2771" s="269" t="s">
        <v>1100</v>
      </c>
      <c r="BQ2771" s="269" t="s">
        <v>699</v>
      </c>
      <c r="BR2771" s="269" t="s">
        <v>1101</v>
      </c>
      <c r="BS2771" s="269" t="s">
        <v>1102</v>
      </c>
      <c r="BT2771" s="269" t="s">
        <v>1100</v>
      </c>
      <c r="BU2771" s="269" t="s">
        <v>1842</v>
      </c>
      <c r="BV2771" s="269" t="s">
        <v>1843</v>
      </c>
    </row>
    <row r="2772" spans="59:74" x14ac:dyDescent="0.25">
      <c r="BG2772" s="84">
        <v>2660</v>
      </c>
      <c r="BH2772" s="269" t="s">
        <v>14</v>
      </c>
      <c r="BI2772" s="268" t="s">
        <v>9397</v>
      </c>
      <c r="BJ2772" s="257" t="s">
        <v>4</v>
      </c>
      <c r="BK2772" s="269" t="s">
        <v>34</v>
      </c>
      <c r="BL2772" s="269" t="s">
        <v>130</v>
      </c>
      <c r="BM2772" s="270" t="s">
        <v>10175</v>
      </c>
      <c r="BN2772" s="269" t="s">
        <v>10176</v>
      </c>
      <c r="BO2772" s="269" t="s">
        <v>10177</v>
      </c>
      <c r="BP2772" s="269" t="s">
        <v>1100</v>
      </c>
      <c r="BQ2772" s="269" t="s">
        <v>699</v>
      </c>
      <c r="BR2772" s="269" t="s">
        <v>1101</v>
      </c>
      <c r="BS2772" s="269" t="s">
        <v>1102</v>
      </c>
      <c r="BT2772" s="269" t="s">
        <v>1100</v>
      </c>
      <c r="BU2772" s="269" t="s">
        <v>1842</v>
      </c>
      <c r="BV2772" s="269" t="s">
        <v>1843</v>
      </c>
    </row>
    <row r="2773" spans="59:74" x14ac:dyDescent="0.25">
      <c r="BG2773" s="84">
        <v>2661</v>
      </c>
      <c r="BH2773" s="269" t="s">
        <v>14</v>
      </c>
      <c r="BI2773" s="268" t="s">
        <v>9397</v>
      </c>
      <c r="BJ2773" s="257" t="s">
        <v>1</v>
      </c>
      <c r="BK2773" s="269" t="s">
        <v>33</v>
      </c>
      <c r="BL2773" s="269" t="s">
        <v>155</v>
      </c>
      <c r="BM2773" s="270" t="s">
        <v>10178</v>
      </c>
      <c r="BN2773" s="269" t="s">
        <v>10179</v>
      </c>
      <c r="BO2773" s="269" t="s">
        <v>10180</v>
      </c>
      <c r="BP2773" s="269" t="s">
        <v>1103</v>
      </c>
      <c r="BQ2773" s="269" t="s">
        <v>704</v>
      </c>
      <c r="BR2773" s="269" t="s">
        <v>1104</v>
      </c>
      <c r="BS2773" s="269" t="s">
        <v>1105</v>
      </c>
      <c r="BT2773" s="269" t="s">
        <v>1103</v>
      </c>
      <c r="BU2773" s="269" t="s">
        <v>1844</v>
      </c>
      <c r="BV2773" s="269" t="s">
        <v>1845</v>
      </c>
    </row>
    <row r="2774" spans="59:74" x14ac:dyDescent="0.25">
      <c r="BG2774" s="84">
        <v>2662</v>
      </c>
      <c r="BH2774" s="269" t="s">
        <v>14</v>
      </c>
      <c r="BI2774" s="268" t="s">
        <v>9397</v>
      </c>
      <c r="BJ2774" s="257" t="s">
        <v>1</v>
      </c>
      <c r="BK2774" s="269" t="s">
        <v>33</v>
      </c>
      <c r="BL2774" s="269" t="s">
        <v>155</v>
      </c>
      <c r="BM2774" s="270" t="s">
        <v>10181</v>
      </c>
      <c r="BN2774" s="269" t="s">
        <v>10182</v>
      </c>
      <c r="BO2774" s="269" t="s">
        <v>10183</v>
      </c>
      <c r="BP2774" s="269" t="s">
        <v>1103</v>
      </c>
      <c r="BQ2774" s="269" t="s">
        <v>704</v>
      </c>
      <c r="BR2774" s="269" t="s">
        <v>1104</v>
      </c>
      <c r="BS2774" s="269" t="s">
        <v>1105</v>
      </c>
      <c r="BT2774" s="269" t="s">
        <v>1103</v>
      </c>
      <c r="BU2774" s="269" t="s">
        <v>1844</v>
      </c>
      <c r="BV2774" s="269" t="s">
        <v>1845</v>
      </c>
    </row>
    <row r="2775" spans="59:74" x14ac:dyDescent="0.25">
      <c r="BG2775" s="84">
        <v>2663</v>
      </c>
      <c r="BH2775" s="269" t="s">
        <v>14</v>
      </c>
      <c r="BI2775" s="268" t="s">
        <v>9397</v>
      </c>
      <c r="BJ2775" s="257" t="s">
        <v>1</v>
      </c>
      <c r="BK2775" s="269" t="s">
        <v>33</v>
      </c>
      <c r="BL2775" s="269" t="s">
        <v>155</v>
      </c>
      <c r="BM2775" s="270" t="s">
        <v>10184</v>
      </c>
      <c r="BN2775" s="269" t="s">
        <v>10185</v>
      </c>
      <c r="BO2775" s="269" t="s">
        <v>10186</v>
      </c>
      <c r="BP2775" s="269" t="s">
        <v>1103</v>
      </c>
      <c r="BQ2775" s="269" t="s">
        <v>704</v>
      </c>
      <c r="BR2775" s="269" t="s">
        <v>1104</v>
      </c>
      <c r="BS2775" s="269" t="s">
        <v>1105</v>
      </c>
      <c r="BT2775" s="269" t="s">
        <v>1103</v>
      </c>
      <c r="BU2775" s="269" t="s">
        <v>1844</v>
      </c>
      <c r="BV2775" s="269" t="s">
        <v>1845</v>
      </c>
    </row>
    <row r="2776" spans="59:74" x14ac:dyDescent="0.25">
      <c r="BG2776" s="84">
        <v>2664</v>
      </c>
      <c r="BH2776" s="269" t="s">
        <v>14</v>
      </c>
      <c r="BI2776" s="268" t="s">
        <v>9397</v>
      </c>
      <c r="BJ2776" s="257" t="s">
        <v>1</v>
      </c>
      <c r="BK2776" s="269" t="s">
        <v>33</v>
      </c>
      <c r="BL2776" s="269" t="s">
        <v>155</v>
      </c>
      <c r="BM2776" s="270" t="s">
        <v>10187</v>
      </c>
      <c r="BN2776" s="269" t="s">
        <v>10188</v>
      </c>
      <c r="BO2776" s="269" t="s">
        <v>10189</v>
      </c>
      <c r="BP2776" s="269" t="s">
        <v>1103</v>
      </c>
      <c r="BQ2776" s="269" t="s">
        <v>704</v>
      </c>
      <c r="BR2776" s="269" t="s">
        <v>1104</v>
      </c>
      <c r="BS2776" s="269" t="s">
        <v>1105</v>
      </c>
      <c r="BT2776" s="269" t="s">
        <v>1103</v>
      </c>
      <c r="BU2776" s="269" t="s">
        <v>1844</v>
      </c>
      <c r="BV2776" s="269" t="s">
        <v>1845</v>
      </c>
    </row>
    <row r="2777" spans="59:74" x14ac:dyDescent="0.25">
      <c r="BG2777" s="84">
        <v>2665</v>
      </c>
      <c r="BH2777" s="269" t="s">
        <v>14</v>
      </c>
      <c r="BI2777" s="268" t="s">
        <v>9397</v>
      </c>
      <c r="BJ2777" s="257" t="s">
        <v>1</v>
      </c>
      <c r="BK2777" s="269" t="s">
        <v>33</v>
      </c>
      <c r="BL2777" s="269" t="s">
        <v>155</v>
      </c>
      <c r="BM2777" s="270" t="s">
        <v>10190</v>
      </c>
      <c r="BN2777" s="269" t="s">
        <v>10191</v>
      </c>
      <c r="BO2777" s="269" t="s">
        <v>10192</v>
      </c>
      <c r="BP2777" s="269" t="s">
        <v>1103</v>
      </c>
      <c r="BQ2777" s="269" t="s">
        <v>704</v>
      </c>
      <c r="BR2777" s="269" t="s">
        <v>1104</v>
      </c>
      <c r="BS2777" s="269" t="s">
        <v>1105</v>
      </c>
      <c r="BT2777" s="269" t="s">
        <v>1103</v>
      </c>
      <c r="BU2777" s="269" t="s">
        <v>1844</v>
      </c>
      <c r="BV2777" s="269" t="s">
        <v>1845</v>
      </c>
    </row>
    <row r="2778" spans="59:74" x14ac:dyDescent="0.25">
      <c r="BG2778" s="84">
        <v>2666</v>
      </c>
      <c r="BH2778" s="269" t="s">
        <v>14</v>
      </c>
      <c r="BI2778" s="268" t="s">
        <v>9397</v>
      </c>
      <c r="BJ2778" s="257" t="s">
        <v>1</v>
      </c>
      <c r="BK2778" s="269" t="s">
        <v>33</v>
      </c>
      <c r="BL2778" s="269" t="s">
        <v>155</v>
      </c>
      <c r="BM2778" s="270" t="s">
        <v>10193</v>
      </c>
      <c r="BN2778" s="269" t="s">
        <v>10194</v>
      </c>
      <c r="BO2778" s="269" t="s">
        <v>10195</v>
      </c>
      <c r="BP2778" s="269" t="s">
        <v>1103</v>
      </c>
      <c r="BQ2778" s="269" t="s">
        <v>704</v>
      </c>
      <c r="BR2778" s="269" t="s">
        <v>1104</v>
      </c>
      <c r="BS2778" s="269" t="s">
        <v>1105</v>
      </c>
      <c r="BT2778" s="269" t="s">
        <v>1103</v>
      </c>
      <c r="BU2778" s="269" t="s">
        <v>1844</v>
      </c>
      <c r="BV2778" s="269" t="s">
        <v>1845</v>
      </c>
    </row>
    <row r="2779" spans="59:74" x14ac:dyDescent="0.25">
      <c r="BG2779" s="84">
        <v>2667</v>
      </c>
      <c r="BH2779" s="269" t="s">
        <v>14</v>
      </c>
      <c r="BI2779" s="268" t="s">
        <v>9397</v>
      </c>
      <c r="BJ2779" s="257" t="s">
        <v>1</v>
      </c>
      <c r="BK2779" s="269" t="s">
        <v>33</v>
      </c>
      <c r="BL2779" s="269" t="s">
        <v>155</v>
      </c>
      <c r="BM2779" s="270" t="s">
        <v>10196</v>
      </c>
      <c r="BN2779" s="269" t="s">
        <v>10197</v>
      </c>
      <c r="BO2779" s="269" t="s">
        <v>10198</v>
      </c>
      <c r="BP2779" s="269" t="s">
        <v>1103</v>
      </c>
      <c r="BQ2779" s="269" t="s">
        <v>704</v>
      </c>
      <c r="BR2779" s="269" t="s">
        <v>1104</v>
      </c>
      <c r="BS2779" s="269" t="s">
        <v>1105</v>
      </c>
      <c r="BT2779" s="269" t="s">
        <v>1103</v>
      </c>
      <c r="BU2779" s="269" t="s">
        <v>1844</v>
      </c>
      <c r="BV2779" s="269" t="s">
        <v>1845</v>
      </c>
    </row>
    <row r="2780" spans="59:74" x14ac:dyDescent="0.25">
      <c r="BG2780" s="84">
        <v>2668</v>
      </c>
      <c r="BH2780" s="269" t="s">
        <v>14</v>
      </c>
      <c r="BI2780" s="268" t="s">
        <v>9397</v>
      </c>
      <c r="BJ2780" s="257" t="s">
        <v>1</v>
      </c>
      <c r="BK2780" s="269" t="s">
        <v>33</v>
      </c>
      <c r="BL2780" s="269" t="s">
        <v>155</v>
      </c>
      <c r="BM2780" s="270" t="s">
        <v>10199</v>
      </c>
      <c r="BN2780" s="269" t="s">
        <v>10200</v>
      </c>
      <c r="BO2780" s="269" t="s">
        <v>10201</v>
      </c>
      <c r="BP2780" s="269" t="s">
        <v>1103</v>
      </c>
      <c r="BQ2780" s="269" t="s">
        <v>704</v>
      </c>
      <c r="BR2780" s="269" t="s">
        <v>1104</v>
      </c>
      <c r="BS2780" s="269" t="s">
        <v>1105</v>
      </c>
      <c r="BT2780" s="269" t="s">
        <v>1103</v>
      </c>
      <c r="BU2780" s="269" t="s">
        <v>1844</v>
      </c>
      <c r="BV2780" s="269" t="s">
        <v>1845</v>
      </c>
    </row>
    <row r="2781" spans="59:74" x14ac:dyDescent="0.25">
      <c r="BG2781" s="84">
        <v>2669</v>
      </c>
      <c r="BH2781" s="269" t="s">
        <v>14</v>
      </c>
      <c r="BI2781" s="268" t="s">
        <v>9397</v>
      </c>
      <c r="BJ2781" s="257" t="s">
        <v>1</v>
      </c>
      <c r="BK2781" s="269" t="s">
        <v>33</v>
      </c>
      <c r="BL2781" s="269" t="s">
        <v>155</v>
      </c>
      <c r="BM2781" s="270" t="s">
        <v>10202</v>
      </c>
      <c r="BN2781" s="269" t="s">
        <v>10203</v>
      </c>
      <c r="BO2781" s="269" t="s">
        <v>10204</v>
      </c>
      <c r="BP2781" s="269" t="s">
        <v>1103</v>
      </c>
      <c r="BQ2781" s="269" t="s">
        <v>704</v>
      </c>
      <c r="BR2781" s="269" t="s">
        <v>1104</v>
      </c>
      <c r="BS2781" s="269" t="s">
        <v>1105</v>
      </c>
      <c r="BT2781" s="269" t="s">
        <v>1103</v>
      </c>
      <c r="BU2781" s="269" t="s">
        <v>1844</v>
      </c>
      <c r="BV2781" s="269" t="s">
        <v>1845</v>
      </c>
    </row>
    <row r="2782" spans="59:74" x14ac:dyDescent="0.25">
      <c r="BG2782" s="84">
        <v>2670</v>
      </c>
      <c r="BH2782" s="269" t="s">
        <v>14</v>
      </c>
      <c r="BI2782" s="268" t="s">
        <v>9397</v>
      </c>
      <c r="BJ2782" s="257" t="s">
        <v>1</v>
      </c>
      <c r="BK2782" s="269" t="s">
        <v>33</v>
      </c>
      <c r="BL2782" s="269" t="s">
        <v>155</v>
      </c>
      <c r="BM2782" s="270" t="s">
        <v>10205</v>
      </c>
      <c r="BN2782" s="269" t="s">
        <v>10206</v>
      </c>
      <c r="BO2782" s="269" t="s">
        <v>10207</v>
      </c>
      <c r="BP2782" s="269" t="s">
        <v>1103</v>
      </c>
      <c r="BQ2782" s="269" t="s">
        <v>704</v>
      </c>
      <c r="BR2782" s="269" t="s">
        <v>1104</v>
      </c>
      <c r="BS2782" s="269" t="s">
        <v>1105</v>
      </c>
      <c r="BT2782" s="269" t="s">
        <v>1103</v>
      </c>
      <c r="BU2782" s="269" t="s">
        <v>1844</v>
      </c>
      <c r="BV2782" s="269" t="s">
        <v>1845</v>
      </c>
    </row>
    <row r="2783" spans="59:74" x14ac:dyDescent="0.25">
      <c r="BG2783" s="84">
        <v>2671</v>
      </c>
      <c r="BH2783" s="269" t="s">
        <v>14</v>
      </c>
      <c r="BI2783" s="268" t="s">
        <v>9397</v>
      </c>
      <c r="BJ2783" s="257" t="s">
        <v>4</v>
      </c>
      <c r="BK2783" s="269" t="s">
        <v>33</v>
      </c>
      <c r="BL2783" s="269" t="s">
        <v>155</v>
      </c>
      <c r="BM2783" s="270" t="s">
        <v>10208</v>
      </c>
      <c r="BN2783" s="269" t="s">
        <v>10209</v>
      </c>
      <c r="BO2783" s="269" t="s">
        <v>10210</v>
      </c>
      <c r="BP2783" s="269" t="s">
        <v>1103</v>
      </c>
      <c r="BQ2783" s="269" t="s">
        <v>704</v>
      </c>
      <c r="BR2783" s="269" t="s">
        <v>1104</v>
      </c>
      <c r="BS2783" s="269" t="s">
        <v>1105</v>
      </c>
      <c r="BT2783" s="269" t="s">
        <v>1103</v>
      </c>
      <c r="BU2783" s="269" t="s">
        <v>1844</v>
      </c>
      <c r="BV2783" s="269" t="s">
        <v>1845</v>
      </c>
    </row>
    <row r="2784" spans="59:74" x14ac:dyDescent="0.25">
      <c r="BG2784" s="84">
        <v>2672</v>
      </c>
      <c r="BH2784" s="269" t="s">
        <v>14</v>
      </c>
      <c r="BI2784" s="268" t="s">
        <v>9397</v>
      </c>
      <c r="BJ2784" s="257" t="s">
        <v>4</v>
      </c>
      <c r="BK2784" s="269" t="s">
        <v>33</v>
      </c>
      <c r="BL2784" s="269" t="s">
        <v>155</v>
      </c>
      <c r="BM2784" s="270" t="s">
        <v>10211</v>
      </c>
      <c r="BN2784" s="269" t="s">
        <v>10212</v>
      </c>
      <c r="BO2784" s="269" t="s">
        <v>10213</v>
      </c>
      <c r="BP2784" s="269" t="s">
        <v>1103</v>
      </c>
      <c r="BQ2784" s="269" t="s">
        <v>704</v>
      </c>
      <c r="BR2784" s="269" t="s">
        <v>1104</v>
      </c>
      <c r="BS2784" s="269" t="s">
        <v>1105</v>
      </c>
      <c r="BT2784" s="269" t="s">
        <v>1103</v>
      </c>
      <c r="BU2784" s="269" t="s">
        <v>1844</v>
      </c>
      <c r="BV2784" s="269" t="s">
        <v>1845</v>
      </c>
    </row>
    <row r="2785" spans="59:74" x14ac:dyDescent="0.25">
      <c r="BG2785" s="84">
        <v>2673</v>
      </c>
      <c r="BH2785" s="269" t="s">
        <v>14</v>
      </c>
      <c r="BI2785" s="268" t="s">
        <v>9397</v>
      </c>
      <c r="BJ2785" s="257" t="s">
        <v>4</v>
      </c>
      <c r="BK2785" s="269" t="s">
        <v>33</v>
      </c>
      <c r="BL2785" s="269" t="s">
        <v>155</v>
      </c>
      <c r="BM2785" s="270" t="s">
        <v>10214</v>
      </c>
      <c r="BN2785" s="269" t="s">
        <v>10215</v>
      </c>
      <c r="BO2785" s="269" t="s">
        <v>10216</v>
      </c>
      <c r="BP2785" s="269" t="s">
        <v>1103</v>
      </c>
      <c r="BQ2785" s="269" t="s">
        <v>704</v>
      </c>
      <c r="BR2785" s="269" t="s">
        <v>1104</v>
      </c>
      <c r="BS2785" s="269" t="s">
        <v>1105</v>
      </c>
      <c r="BT2785" s="269" t="s">
        <v>1103</v>
      </c>
      <c r="BU2785" s="269" t="s">
        <v>1844</v>
      </c>
      <c r="BV2785" s="269" t="s">
        <v>1845</v>
      </c>
    </row>
    <row r="2786" spans="59:74" x14ac:dyDescent="0.25">
      <c r="BG2786" s="84">
        <v>2674</v>
      </c>
      <c r="BH2786" s="269" t="s">
        <v>14</v>
      </c>
      <c r="BI2786" s="268" t="s">
        <v>9397</v>
      </c>
      <c r="BJ2786" s="257" t="s">
        <v>4</v>
      </c>
      <c r="BK2786" s="269" t="s">
        <v>33</v>
      </c>
      <c r="BL2786" s="269" t="s">
        <v>155</v>
      </c>
      <c r="BM2786" s="270" t="s">
        <v>10217</v>
      </c>
      <c r="BN2786" s="269" t="s">
        <v>10218</v>
      </c>
      <c r="BO2786" s="269" t="s">
        <v>10219</v>
      </c>
      <c r="BP2786" s="269" t="s">
        <v>1103</v>
      </c>
      <c r="BQ2786" s="269" t="s">
        <v>704</v>
      </c>
      <c r="BR2786" s="269" t="s">
        <v>1104</v>
      </c>
      <c r="BS2786" s="269" t="s">
        <v>1105</v>
      </c>
      <c r="BT2786" s="269" t="s">
        <v>1103</v>
      </c>
      <c r="BU2786" s="269" t="s">
        <v>1844</v>
      </c>
      <c r="BV2786" s="269" t="s">
        <v>1845</v>
      </c>
    </row>
    <row r="2787" spans="59:74" x14ac:dyDescent="0.25">
      <c r="BG2787" s="84">
        <v>2675</v>
      </c>
      <c r="BH2787" s="269" t="s">
        <v>14</v>
      </c>
      <c r="BI2787" s="268" t="s">
        <v>9397</v>
      </c>
      <c r="BJ2787" s="257" t="s">
        <v>4</v>
      </c>
      <c r="BK2787" s="269" t="s">
        <v>33</v>
      </c>
      <c r="BL2787" s="269" t="s">
        <v>155</v>
      </c>
      <c r="BM2787" s="270" t="s">
        <v>10220</v>
      </c>
      <c r="BN2787" s="269" t="s">
        <v>10221</v>
      </c>
      <c r="BO2787" s="269" t="s">
        <v>10222</v>
      </c>
      <c r="BP2787" s="269" t="s">
        <v>1103</v>
      </c>
      <c r="BQ2787" s="269" t="s">
        <v>704</v>
      </c>
      <c r="BR2787" s="269" t="s">
        <v>1104</v>
      </c>
      <c r="BS2787" s="269" t="s">
        <v>1105</v>
      </c>
      <c r="BT2787" s="269" t="s">
        <v>1103</v>
      </c>
      <c r="BU2787" s="269" t="s">
        <v>1844</v>
      </c>
      <c r="BV2787" s="269" t="s">
        <v>1845</v>
      </c>
    </row>
    <row r="2788" spans="59:74" x14ac:dyDescent="0.25">
      <c r="BG2788" s="84">
        <v>2676</v>
      </c>
      <c r="BH2788" s="269" t="s">
        <v>14</v>
      </c>
      <c r="BI2788" s="268" t="s">
        <v>9397</v>
      </c>
      <c r="BJ2788" s="257" t="s">
        <v>4</v>
      </c>
      <c r="BK2788" s="269" t="s">
        <v>33</v>
      </c>
      <c r="BL2788" s="269" t="s">
        <v>155</v>
      </c>
      <c r="BM2788" s="270" t="s">
        <v>10223</v>
      </c>
      <c r="BN2788" s="269" t="s">
        <v>10224</v>
      </c>
      <c r="BO2788" s="269" t="s">
        <v>10225</v>
      </c>
      <c r="BP2788" s="269" t="s">
        <v>1103</v>
      </c>
      <c r="BQ2788" s="269" t="s">
        <v>704</v>
      </c>
      <c r="BR2788" s="269" t="s">
        <v>1104</v>
      </c>
      <c r="BS2788" s="269" t="s">
        <v>1105</v>
      </c>
      <c r="BT2788" s="269" t="s">
        <v>1103</v>
      </c>
      <c r="BU2788" s="269" t="s">
        <v>1844</v>
      </c>
      <c r="BV2788" s="269" t="s">
        <v>1845</v>
      </c>
    </row>
    <row r="2789" spans="59:74" x14ac:dyDescent="0.25">
      <c r="BG2789" s="84">
        <v>2677</v>
      </c>
      <c r="BH2789" s="269" t="s">
        <v>14</v>
      </c>
      <c r="BI2789" s="268" t="s">
        <v>9397</v>
      </c>
      <c r="BJ2789" s="257" t="s">
        <v>4</v>
      </c>
      <c r="BK2789" s="269" t="s">
        <v>33</v>
      </c>
      <c r="BL2789" s="269" t="s">
        <v>155</v>
      </c>
      <c r="BM2789" s="270" t="s">
        <v>10226</v>
      </c>
      <c r="BN2789" s="269" t="s">
        <v>10227</v>
      </c>
      <c r="BO2789" s="269" t="s">
        <v>10228</v>
      </c>
      <c r="BP2789" s="269" t="s">
        <v>1103</v>
      </c>
      <c r="BQ2789" s="269" t="s">
        <v>704</v>
      </c>
      <c r="BR2789" s="269" t="s">
        <v>1104</v>
      </c>
      <c r="BS2789" s="269" t="s">
        <v>1105</v>
      </c>
      <c r="BT2789" s="269" t="s">
        <v>1103</v>
      </c>
      <c r="BU2789" s="269" t="s">
        <v>1844</v>
      </c>
      <c r="BV2789" s="269" t="s">
        <v>1845</v>
      </c>
    </row>
    <row r="2790" spans="59:74" x14ac:dyDescent="0.25">
      <c r="BG2790" s="84">
        <v>2678</v>
      </c>
      <c r="BH2790" s="269" t="s">
        <v>14</v>
      </c>
      <c r="BI2790" s="268" t="s">
        <v>9397</v>
      </c>
      <c r="BJ2790" s="257" t="s">
        <v>4</v>
      </c>
      <c r="BK2790" s="269" t="s">
        <v>33</v>
      </c>
      <c r="BL2790" s="269" t="s">
        <v>155</v>
      </c>
      <c r="BM2790" s="270" t="s">
        <v>10229</v>
      </c>
      <c r="BN2790" s="269" t="s">
        <v>10230</v>
      </c>
      <c r="BO2790" s="269" t="s">
        <v>10231</v>
      </c>
      <c r="BP2790" s="269" t="s">
        <v>1103</v>
      </c>
      <c r="BQ2790" s="269" t="s">
        <v>704</v>
      </c>
      <c r="BR2790" s="269" t="s">
        <v>1104</v>
      </c>
      <c r="BS2790" s="269" t="s">
        <v>1105</v>
      </c>
      <c r="BT2790" s="269" t="s">
        <v>1103</v>
      </c>
      <c r="BU2790" s="269" t="s">
        <v>1844</v>
      </c>
      <c r="BV2790" s="269" t="s">
        <v>1845</v>
      </c>
    </row>
    <row r="2791" spans="59:74" x14ac:dyDescent="0.25">
      <c r="BG2791" s="84">
        <v>2679</v>
      </c>
      <c r="BH2791" s="269" t="s">
        <v>14</v>
      </c>
      <c r="BI2791" s="268" t="s">
        <v>9397</v>
      </c>
      <c r="BJ2791" s="257" t="s">
        <v>4</v>
      </c>
      <c r="BK2791" s="269" t="s">
        <v>33</v>
      </c>
      <c r="BL2791" s="269" t="s">
        <v>155</v>
      </c>
      <c r="BM2791" s="270" t="s">
        <v>10232</v>
      </c>
      <c r="BN2791" s="269" t="s">
        <v>10233</v>
      </c>
      <c r="BO2791" s="269" t="s">
        <v>10234</v>
      </c>
      <c r="BP2791" s="269" t="s">
        <v>1103</v>
      </c>
      <c r="BQ2791" s="269" t="s">
        <v>704</v>
      </c>
      <c r="BR2791" s="269" t="s">
        <v>1104</v>
      </c>
      <c r="BS2791" s="269" t="s">
        <v>1105</v>
      </c>
      <c r="BT2791" s="269" t="s">
        <v>1103</v>
      </c>
      <c r="BU2791" s="269" t="s">
        <v>1844</v>
      </c>
      <c r="BV2791" s="269" t="s">
        <v>1845</v>
      </c>
    </row>
    <row r="2792" spans="59:74" x14ac:dyDescent="0.25">
      <c r="BG2792" s="84">
        <v>2680</v>
      </c>
      <c r="BH2792" s="269" t="s">
        <v>14</v>
      </c>
      <c r="BI2792" s="268" t="s">
        <v>9397</v>
      </c>
      <c r="BJ2792" s="257" t="s">
        <v>4</v>
      </c>
      <c r="BK2792" s="269" t="s">
        <v>33</v>
      </c>
      <c r="BL2792" s="269" t="s">
        <v>155</v>
      </c>
      <c r="BM2792" s="270" t="s">
        <v>10235</v>
      </c>
      <c r="BN2792" s="269" t="s">
        <v>10236</v>
      </c>
      <c r="BO2792" s="269" t="s">
        <v>10237</v>
      </c>
      <c r="BP2792" s="269" t="s">
        <v>1103</v>
      </c>
      <c r="BQ2792" s="269" t="s">
        <v>704</v>
      </c>
      <c r="BR2792" s="269" t="s">
        <v>1104</v>
      </c>
      <c r="BS2792" s="269" t="s">
        <v>1105</v>
      </c>
      <c r="BT2792" s="269" t="s">
        <v>1103</v>
      </c>
      <c r="BU2792" s="269" t="s">
        <v>1844</v>
      </c>
      <c r="BV2792" s="269" t="s">
        <v>1845</v>
      </c>
    </row>
    <row r="2793" spans="59:74" x14ac:dyDescent="0.25">
      <c r="BG2793" s="84">
        <v>2681</v>
      </c>
      <c r="BH2793" s="269" t="s">
        <v>14</v>
      </c>
      <c r="BI2793" s="268" t="s">
        <v>9397</v>
      </c>
      <c r="BJ2793" s="257" t="s">
        <v>1</v>
      </c>
      <c r="BK2793" s="269" t="s">
        <v>160</v>
      </c>
      <c r="BL2793" s="269" t="s">
        <v>109</v>
      </c>
      <c r="BM2793" s="270" t="s">
        <v>10238</v>
      </c>
      <c r="BN2793" s="269" t="s">
        <v>10239</v>
      </c>
      <c r="BO2793" s="269" t="s">
        <v>10240</v>
      </c>
      <c r="BP2793" s="269" t="s">
        <v>1106</v>
      </c>
      <c r="BQ2793" s="269" t="s">
        <v>709</v>
      </c>
      <c r="BR2793" s="269" t="s">
        <v>1107</v>
      </c>
      <c r="BS2793" s="269" t="s">
        <v>1108</v>
      </c>
      <c r="BT2793" s="269" t="s">
        <v>1106</v>
      </c>
      <c r="BU2793" s="269" t="s">
        <v>1846</v>
      </c>
      <c r="BV2793" s="269" t="s">
        <v>1847</v>
      </c>
    </row>
    <row r="2794" spans="59:74" x14ac:dyDescent="0.25">
      <c r="BG2794" s="84">
        <v>2682</v>
      </c>
      <c r="BH2794" s="269" t="s">
        <v>14</v>
      </c>
      <c r="BI2794" s="268" t="s">
        <v>9397</v>
      </c>
      <c r="BJ2794" s="257" t="s">
        <v>1</v>
      </c>
      <c r="BK2794" s="269" t="s">
        <v>160</v>
      </c>
      <c r="BL2794" s="269" t="s">
        <v>109</v>
      </c>
      <c r="BM2794" s="270" t="s">
        <v>10241</v>
      </c>
      <c r="BN2794" s="269" t="s">
        <v>10242</v>
      </c>
      <c r="BO2794" s="269" t="s">
        <v>10243</v>
      </c>
      <c r="BP2794" s="269" t="s">
        <v>1106</v>
      </c>
      <c r="BQ2794" s="269" t="s">
        <v>709</v>
      </c>
      <c r="BR2794" s="269" t="s">
        <v>1107</v>
      </c>
      <c r="BS2794" s="269" t="s">
        <v>1108</v>
      </c>
      <c r="BT2794" s="269" t="s">
        <v>1106</v>
      </c>
      <c r="BU2794" s="269" t="s">
        <v>1846</v>
      </c>
      <c r="BV2794" s="269" t="s">
        <v>1847</v>
      </c>
    </row>
    <row r="2795" spans="59:74" x14ac:dyDescent="0.25">
      <c r="BG2795" s="84">
        <v>2683</v>
      </c>
      <c r="BH2795" s="269" t="s">
        <v>14</v>
      </c>
      <c r="BI2795" s="268" t="s">
        <v>9397</v>
      </c>
      <c r="BJ2795" s="257" t="s">
        <v>1</v>
      </c>
      <c r="BK2795" s="269" t="s">
        <v>160</v>
      </c>
      <c r="BL2795" s="269" t="s">
        <v>109</v>
      </c>
      <c r="BM2795" s="270" t="s">
        <v>10244</v>
      </c>
      <c r="BN2795" s="269" t="s">
        <v>10245</v>
      </c>
      <c r="BO2795" s="269" t="s">
        <v>10246</v>
      </c>
      <c r="BP2795" s="269" t="s">
        <v>1106</v>
      </c>
      <c r="BQ2795" s="269" t="s">
        <v>709</v>
      </c>
      <c r="BR2795" s="269" t="s">
        <v>1107</v>
      </c>
      <c r="BS2795" s="269" t="s">
        <v>1108</v>
      </c>
      <c r="BT2795" s="269" t="s">
        <v>1106</v>
      </c>
      <c r="BU2795" s="269" t="s">
        <v>1846</v>
      </c>
      <c r="BV2795" s="269" t="s">
        <v>1847</v>
      </c>
    </row>
    <row r="2796" spans="59:74" x14ac:dyDescent="0.25">
      <c r="BG2796" s="84">
        <v>2684</v>
      </c>
      <c r="BH2796" s="269" t="s">
        <v>14</v>
      </c>
      <c r="BI2796" s="268" t="s">
        <v>9397</v>
      </c>
      <c r="BJ2796" s="257" t="s">
        <v>1</v>
      </c>
      <c r="BK2796" s="269" t="s">
        <v>160</v>
      </c>
      <c r="BL2796" s="269" t="s">
        <v>109</v>
      </c>
      <c r="BM2796" s="270" t="s">
        <v>10247</v>
      </c>
      <c r="BN2796" s="269" t="s">
        <v>10248</v>
      </c>
      <c r="BO2796" s="269" t="s">
        <v>10249</v>
      </c>
      <c r="BP2796" s="269" t="s">
        <v>1106</v>
      </c>
      <c r="BQ2796" s="269" t="s">
        <v>709</v>
      </c>
      <c r="BR2796" s="269" t="s">
        <v>1107</v>
      </c>
      <c r="BS2796" s="269" t="s">
        <v>1108</v>
      </c>
      <c r="BT2796" s="269" t="s">
        <v>1106</v>
      </c>
      <c r="BU2796" s="269" t="s">
        <v>1846</v>
      </c>
      <c r="BV2796" s="269" t="s">
        <v>1847</v>
      </c>
    </row>
    <row r="2797" spans="59:74" x14ac:dyDescent="0.25">
      <c r="BG2797" s="84">
        <v>2685</v>
      </c>
      <c r="BH2797" s="269" t="s">
        <v>14</v>
      </c>
      <c r="BI2797" s="268" t="s">
        <v>9397</v>
      </c>
      <c r="BJ2797" s="257" t="s">
        <v>1</v>
      </c>
      <c r="BK2797" s="269" t="s">
        <v>160</v>
      </c>
      <c r="BL2797" s="269" t="s">
        <v>109</v>
      </c>
      <c r="BM2797" s="270" t="s">
        <v>10250</v>
      </c>
      <c r="BN2797" s="269" t="s">
        <v>10251</v>
      </c>
      <c r="BO2797" s="269" t="s">
        <v>10252</v>
      </c>
      <c r="BP2797" s="269" t="s">
        <v>1106</v>
      </c>
      <c r="BQ2797" s="269" t="s">
        <v>709</v>
      </c>
      <c r="BR2797" s="269" t="s">
        <v>1107</v>
      </c>
      <c r="BS2797" s="269" t="s">
        <v>1108</v>
      </c>
      <c r="BT2797" s="269" t="s">
        <v>1106</v>
      </c>
      <c r="BU2797" s="269" t="s">
        <v>1846</v>
      </c>
      <c r="BV2797" s="269" t="s">
        <v>1847</v>
      </c>
    </row>
    <row r="2798" spans="59:74" x14ac:dyDescent="0.25">
      <c r="BG2798" s="84">
        <v>2686</v>
      </c>
      <c r="BH2798" s="269" t="s">
        <v>14</v>
      </c>
      <c r="BI2798" s="268" t="s">
        <v>9397</v>
      </c>
      <c r="BJ2798" s="257" t="s">
        <v>1</v>
      </c>
      <c r="BK2798" s="269" t="s">
        <v>160</v>
      </c>
      <c r="BL2798" s="269" t="s">
        <v>109</v>
      </c>
      <c r="BM2798" s="270" t="s">
        <v>10253</v>
      </c>
      <c r="BN2798" s="269" t="s">
        <v>10254</v>
      </c>
      <c r="BO2798" s="269" t="s">
        <v>10255</v>
      </c>
      <c r="BP2798" s="269" t="s">
        <v>1106</v>
      </c>
      <c r="BQ2798" s="269" t="s">
        <v>709</v>
      </c>
      <c r="BR2798" s="269" t="s">
        <v>1107</v>
      </c>
      <c r="BS2798" s="269" t="s">
        <v>1108</v>
      </c>
      <c r="BT2798" s="269" t="s">
        <v>1106</v>
      </c>
      <c r="BU2798" s="269" t="s">
        <v>1846</v>
      </c>
      <c r="BV2798" s="269" t="s">
        <v>1847</v>
      </c>
    </row>
    <row r="2799" spans="59:74" x14ac:dyDescent="0.25">
      <c r="BG2799" s="84">
        <v>2687</v>
      </c>
      <c r="BH2799" s="269" t="s">
        <v>14</v>
      </c>
      <c r="BI2799" s="268" t="s">
        <v>9397</v>
      </c>
      <c r="BJ2799" s="257" t="s">
        <v>1</v>
      </c>
      <c r="BK2799" s="269" t="s">
        <v>160</v>
      </c>
      <c r="BL2799" s="269" t="s">
        <v>109</v>
      </c>
      <c r="BM2799" s="270" t="s">
        <v>10256</v>
      </c>
      <c r="BN2799" s="269" t="s">
        <v>10257</v>
      </c>
      <c r="BO2799" s="269" t="s">
        <v>10258</v>
      </c>
      <c r="BP2799" s="269" t="s">
        <v>1106</v>
      </c>
      <c r="BQ2799" s="269" t="s">
        <v>709</v>
      </c>
      <c r="BR2799" s="269" t="s">
        <v>1107</v>
      </c>
      <c r="BS2799" s="269" t="s">
        <v>1108</v>
      </c>
      <c r="BT2799" s="269" t="s">
        <v>1106</v>
      </c>
      <c r="BU2799" s="269" t="s">
        <v>1846</v>
      </c>
      <c r="BV2799" s="269" t="s">
        <v>1847</v>
      </c>
    </row>
    <row r="2800" spans="59:74" x14ac:dyDescent="0.25">
      <c r="BG2800" s="84">
        <v>2688</v>
      </c>
      <c r="BH2800" s="269" t="s">
        <v>14</v>
      </c>
      <c r="BI2800" s="268" t="s">
        <v>9397</v>
      </c>
      <c r="BJ2800" s="257" t="s">
        <v>1</v>
      </c>
      <c r="BK2800" s="269" t="s">
        <v>160</v>
      </c>
      <c r="BL2800" s="269" t="s">
        <v>109</v>
      </c>
      <c r="BM2800" s="270" t="s">
        <v>10259</v>
      </c>
      <c r="BN2800" s="269" t="s">
        <v>10260</v>
      </c>
      <c r="BO2800" s="269" t="s">
        <v>10261</v>
      </c>
      <c r="BP2800" s="269" t="s">
        <v>1106</v>
      </c>
      <c r="BQ2800" s="269" t="s">
        <v>709</v>
      </c>
      <c r="BR2800" s="269" t="s">
        <v>1107</v>
      </c>
      <c r="BS2800" s="269" t="s">
        <v>1108</v>
      </c>
      <c r="BT2800" s="269" t="s">
        <v>1106</v>
      </c>
      <c r="BU2800" s="269" t="s">
        <v>1846</v>
      </c>
      <c r="BV2800" s="269" t="s">
        <v>1847</v>
      </c>
    </row>
    <row r="2801" spans="59:74" x14ac:dyDescent="0.25">
      <c r="BG2801" s="84">
        <v>2689</v>
      </c>
      <c r="BH2801" s="269" t="s">
        <v>14</v>
      </c>
      <c r="BI2801" s="268" t="s">
        <v>9397</v>
      </c>
      <c r="BJ2801" s="257" t="s">
        <v>1</v>
      </c>
      <c r="BK2801" s="269" t="s">
        <v>160</v>
      </c>
      <c r="BL2801" s="269" t="s">
        <v>109</v>
      </c>
      <c r="BM2801" s="270" t="s">
        <v>10262</v>
      </c>
      <c r="BN2801" s="269" t="s">
        <v>10263</v>
      </c>
      <c r="BO2801" s="269" t="s">
        <v>10264</v>
      </c>
      <c r="BP2801" s="269" t="s">
        <v>1106</v>
      </c>
      <c r="BQ2801" s="269" t="s">
        <v>709</v>
      </c>
      <c r="BR2801" s="269" t="s">
        <v>1107</v>
      </c>
      <c r="BS2801" s="269" t="s">
        <v>1108</v>
      </c>
      <c r="BT2801" s="269" t="s">
        <v>1106</v>
      </c>
      <c r="BU2801" s="269" t="s">
        <v>1846</v>
      </c>
      <c r="BV2801" s="269" t="s">
        <v>1847</v>
      </c>
    </row>
    <row r="2802" spans="59:74" x14ac:dyDescent="0.25">
      <c r="BG2802" s="84">
        <v>2690</v>
      </c>
      <c r="BH2802" s="269" t="s">
        <v>14</v>
      </c>
      <c r="BI2802" s="268" t="s">
        <v>9397</v>
      </c>
      <c r="BJ2802" s="257" t="s">
        <v>1</v>
      </c>
      <c r="BK2802" s="269" t="s">
        <v>160</v>
      </c>
      <c r="BL2802" s="269" t="s">
        <v>109</v>
      </c>
      <c r="BM2802" s="270" t="s">
        <v>10265</v>
      </c>
      <c r="BN2802" s="269" t="s">
        <v>10266</v>
      </c>
      <c r="BO2802" s="269" t="s">
        <v>10267</v>
      </c>
      <c r="BP2802" s="269" t="s">
        <v>1106</v>
      </c>
      <c r="BQ2802" s="269" t="s">
        <v>709</v>
      </c>
      <c r="BR2802" s="269" t="s">
        <v>1107</v>
      </c>
      <c r="BS2802" s="269" t="s">
        <v>1108</v>
      </c>
      <c r="BT2802" s="269" t="s">
        <v>1106</v>
      </c>
      <c r="BU2802" s="269" t="s">
        <v>1846</v>
      </c>
      <c r="BV2802" s="269" t="s">
        <v>1847</v>
      </c>
    </row>
    <row r="2803" spans="59:74" x14ac:dyDescent="0.25">
      <c r="BG2803" s="84">
        <v>2691</v>
      </c>
      <c r="BH2803" s="269" t="s">
        <v>14</v>
      </c>
      <c r="BI2803" s="268" t="s">
        <v>9397</v>
      </c>
      <c r="BJ2803" s="257" t="s">
        <v>4</v>
      </c>
      <c r="BK2803" s="269" t="s">
        <v>160</v>
      </c>
      <c r="BL2803" s="269" t="s">
        <v>109</v>
      </c>
      <c r="BM2803" s="270" t="s">
        <v>10268</v>
      </c>
      <c r="BN2803" s="269" t="s">
        <v>10269</v>
      </c>
      <c r="BO2803" s="269" t="s">
        <v>10270</v>
      </c>
      <c r="BP2803" s="269" t="s">
        <v>1106</v>
      </c>
      <c r="BQ2803" s="269" t="s">
        <v>709</v>
      </c>
      <c r="BR2803" s="269" t="s">
        <v>1107</v>
      </c>
      <c r="BS2803" s="269" t="s">
        <v>1108</v>
      </c>
      <c r="BT2803" s="269" t="s">
        <v>1106</v>
      </c>
      <c r="BU2803" s="269" t="s">
        <v>1846</v>
      </c>
      <c r="BV2803" s="269" t="s">
        <v>1847</v>
      </c>
    </row>
    <row r="2804" spans="59:74" x14ac:dyDescent="0.25">
      <c r="BG2804" s="84">
        <v>2692</v>
      </c>
      <c r="BH2804" s="269" t="s">
        <v>14</v>
      </c>
      <c r="BI2804" s="268" t="s">
        <v>9397</v>
      </c>
      <c r="BJ2804" s="257" t="s">
        <v>4</v>
      </c>
      <c r="BK2804" s="269" t="s">
        <v>160</v>
      </c>
      <c r="BL2804" s="269" t="s">
        <v>109</v>
      </c>
      <c r="BM2804" s="270" t="s">
        <v>10271</v>
      </c>
      <c r="BN2804" s="269" t="s">
        <v>10272</v>
      </c>
      <c r="BO2804" s="269" t="s">
        <v>10273</v>
      </c>
      <c r="BP2804" s="269" t="s">
        <v>1106</v>
      </c>
      <c r="BQ2804" s="269" t="s">
        <v>709</v>
      </c>
      <c r="BR2804" s="269" t="s">
        <v>1107</v>
      </c>
      <c r="BS2804" s="269" t="s">
        <v>1108</v>
      </c>
      <c r="BT2804" s="269" t="s">
        <v>1106</v>
      </c>
      <c r="BU2804" s="269" t="s">
        <v>1846</v>
      </c>
      <c r="BV2804" s="269" t="s">
        <v>1847</v>
      </c>
    </row>
    <row r="2805" spans="59:74" x14ac:dyDescent="0.25">
      <c r="BG2805" s="84">
        <v>2693</v>
      </c>
      <c r="BH2805" s="269" t="s">
        <v>14</v>
      </c>
      <c r="BI2805" s="268" t="s">
        <v>9397</v>
      </c>
      <c r="BJ2805" s="257" t="s">
        <v>4</v>
      </c>
      <c r="BK2805" s="269" t="s">
        <v>160</v>
      </c>
      <c r="BL2805" s="269" t="s">
        <v>109</v>
      </c>
      <c r="BM2805" s="270" t="s">
        <v>10274</v>
      </c>
      <c r="BN2805" s="269" t="s">
        <v>10275</v>
      </c>
      <c r="BO2805" s="269" t="s">
        <v>10276</v>
      </c>
      <c r="BP2805" s="269" t="s">
        <v>1106</v>
      </c>
      <c r="BQ2805" s="269" t="s">
        <v>709</v>
      </c>
      <c r="BR2805" s="269" t="s">
        <v>1107</v>
      </c>
      <c r="BS2805" s="269" t="s">
        <v>1108</v>
      </c>
      <c r="BT2805" s="269" t="s">
        <v>1106</v>
      </c>
      <c r="BU2805" s="269" t="s">
        <v>1846</v>
      </c>
      <c r="BV2805" s="269" t="s">
        <v>1847</v>
      </c>
    </row>
    <row r="2806" spans="59:74" x14ac:dyDescent="0.25">
      <c r="BG2806" s="84">
        <v>2694</v>
      </c>
      <c r="BH2806" s="269" t="s">
        <v>14</v>
      </c>
      <c r="BI2806" s="268" t="s">
        <v>9397</v>
      </c>
      <c r="BJ2806" s="257" t="s">
        <v>4</v>
      </c>
      <c r="BK2806" s="269" t="s">
        <v>160</v>
      </c>
      <c r="BL2806" s="269" t="s">
        <v>109</v>
      </c>
      <c r="BM2806" s="270" t="s">
        <v>10277</v>
      </c>
      <c r="BN2806" s="269" t="s">
        <v>10278</v>
      </c>
      <c r="BO2806" s="269" t="s">
        <v>10279</v>
      </c>
      <c r="BP2806" s="269" t="s">
        <v>1106</v>
      </c>
      <c r="BQ2806" s="269" t="s">
        <v>709</v>
      </c>
      <c r="BR2806" s="269" t="s">
        <v>1107</v>
      </c>
      <c r="BS2806" s="269" t="s">
        <v>1108</v>
      </c>
      <c r="BT2806" s="269" t="s">
        <v>1106</v>
      </c>
      <c r="BU2806" s="269" t="s">
        <v>1846</v>
      </c>
      <c r="BV2806" s="269" t="s">
        <v>1847</v>
      </c>
    </row>
    <row r="2807" spans="59:74" x14ac:dyDescent="0.25">
      <c r="BG2807" s="84">
        <v>2695</v>
      </c>
      <c r="BH2807" s="269" t="s">
        <v>14</v>
      </c>
      <c r="BI2807" s="268" t="s">
        <v>9397</v>
      </c>
      <c r="BJ2807" s="257" t="s">
        <v>4</v>
      </c>
      <c r="BK2807" s="269" t="s">
        <v>160</v>
      </c>
      <c r="BL2807" s="269" t="s">
        <v>109</v>
      </c>
      <c r="BM2807" s="270" t="s">
        <v>10280</v>
      </c>
      <c r="BN2807" s="269" t="s">
        <v>10281</v>
      </c>
      <c r="BO2807" s="269" t="s">
        <v>10282</v>
      </c>
      <c r="BP2807" s="269" t="s">
        <v>1106</v>
      </c>
      <c r="BQ2807" s="269" t="s">
        <v>709</v>
      </c>
      <c r="BR2807" s="269" t="s">
        <v>1107</v>
      </c>
      <c r="BS2807" s="269" t="s">
        <v>1108</v>
      </c>
      <c r="BT2807" s="269" t="s">
        <v>1106</v>
      </c>
      <c r="BU2807" s="269" t="s">
        <v>1846</v>
      </c>
      <c r="BV2807" s="269" t="s">
        <v>1847</v>
      </c>
    </row>
    <row r="2808" spans="59:74" x14ac:dyDescent="0.25">
      <c r="BG2808" s="84">
        <v>2696</v>
      </c>
      <c r="BH2808" s="269" t="s">
        <v>14</v>
      </c>
      <c r="BI2808" s="268" t="s">
        <v>9397</v>
      </c>
      <c r="BJ2808" s="257" t="s">
        <v>4</v>
      </c>
      <c r="BK2808" s="269" t="s">
        <v>160</v>
      </c>
      <c r="BL2808" s="269" t="s">
        <v>109</v>
      </c>
      <c r="BM2808" s="270" t="s">
        <v>10283</v>
      </c>
      <c r="BN2808" s="269" t="s">
        <v>10284</v>
      </c>
      <c r="BO2808" s="269" t="s">
        <v>10285</v>
      </c>
      <c r="BP2808" s="269" t="s">
        <v>1106</v>
      </c>
      <c r="BQ2808" s="269" t="s">
        <v>709</v>
      </c>
      <c r="BR2808" s="269" t="s">
        <v>1107</v>
      </c>
      <c r="BS2808" s="269" t="s">
        <v>1108</v>
      </c>
      <c r="BT2808" s="269" t="s">
        <v>1106</v>
      </c>
      <c r="BU2808" s="269" t="s">
        <v>1846</v>
      </c>
      <c r="BV2808" s="269" t="s">
        <v>1847</v>
      </c>
    </row>
    <row r="2809" spans="59:74" x14ac:dyDescent="0.25">
      <c r="BG2809" s="84">
        <v>2697</v>
      </c>
      <c r="BH2809" s="269" t="s">
        <v>14</v>
      </c>
      <c r="BI2809" s="268" t="s">
        <v>9397</v>
      </c>
      <c r="BJ2809" s="257" t="s">
        <v>4</v>
      </c>
      <c r="BK2809" s="269" t="s">
        <v>160</v>
      </c>
      <c r="BL2809" s="269" t="s">
        <v>109</v>
      </c>
      <c r="BM2809" s="270" t="s">
        <v>10286</v>
      </c>
      <c r="BN2809" s="269" t="s">
        <v>10287</v>
      </c>
      <c r="BO2809" s="269" t="s">
        <v>10288</v>
      </c>
      <c r="BP2809" s="269" t="s">
        <v>1106</v>
      </c>
      <c r="BQ2809" s="269" t="s">
        <v>709</v>
      </c>
      <c r="BR2809" s="269" t="s">
        <v>1107</v>
      </c>
      <c r="BS2809" s="269" t="s">
        <v>1108</v>
      </c>
      <c r="BT2809" s="269" t="s">
        <v>1106</v>
      </c>
      <c r="BU2809" s="269" t="s">
        <v>1846</v>
      </c>
      <c r="BV2809" s="269" t="s">
        <v>1847</v>
      </c>
    </row>
    <row r="2810" spans="59:74" x14ac:dyDescent="0.25">
      <c r="BG2810" s="84">
        <v>2698</v>
      </c>
      <c r="BH2810" s="269" t="s">
        <v>14</v>
      </c>
      <c r="BI2810" s="268" t="s">
        <v>9397</v>
      </c>
      <c r="BJ2810" s="257" t="s">
        <v>4</v>
      </c>
      <c r="BK2810" s="269" t="s">
        <v>160</v>
      </c>
      <c r="BL2810" s="269" t="s">
        <v>109</v>
      </c>
      <c r="BM2810" s="270" t="s">
        <v>10289</v>
      </c>
      <c r="BN2810" s="269" t="s">
        <v>10290</v>
      </c>
      <c r="BO2810" s="269" t="s">
        <v>10291</v>
      </c>
      <c r="BP2810" s="269" t="s">
        <v>1106</v>
      </c>
      <c r="BQ2810" s="269" t="s">
        <v>709</v>
      </c>
      <c r="BR2810" s="269" t="s">
        <v>1107</v>
      </c>
      <c r="BS2810" s="269" t="s">
        <v>1108</v>
      </c>
      <c r="BT2810" s="269" t="s">
        <v>1106</v>
      </c>
      <c r="BU2810" s="269" t="s">
        <v>1846</v>
      </c>
      <c r="BV2810" s="269" t="s">
        <v>1847</v>
      </c>
    </row>
    <row r="2811" spans="59:74" x14ac:dyDescent="0.25">
      <c r="BG2811" s="84">
        <v>2699</v>
      </c>
      <c r="BH2811" s="269" t="s">
        <v>14</v>
      </c>
      <c r="BI2811" s="268" t="s">
        <v>9397</v>
      </c>
      <c r="BJ2811" s="257" t="s">
        <v>4</v>
      </c>
      <c r="BK2811" s="269" t="s">
        <v>160</v>
      </c>
      <c r="BL2811" s="269" t="s">
        <v>109</v>
      </c>
      <c r="BM2811" s="270" t="s">
        <v>10292</v>
      </c>
      <c r="BN2811" s="269" t="s">
        <v>10293</v>
      </c>
      <c r="BO2811" s="269" t="s">
        <v>10294</v>
      </c>
      <c r="BP2811" s="269" t="s">
        <v>1106</v>
      </c>
      <c r="BQ2811" s="269" t="s">
        <v>709</v>
      </c>
      <c r="BR2811" s="269" t="s">
        <v>1107</v>
      </c>
      <c r="BS2811" s="269" t="s">
        <v>1108</v>
      </c>
      <c r="BT2811" s="269" t="s">
        <v>1106</v>
      </c>
      <c r="BU2811" s="269" t="s">
        <v>1846</v>
      </c>
      <c r="BV2811" s="269" t="s">
        <v>1847</v>
      </c>
    </row>
    <row r="2812" spans="59:74" x14ac:dyDescent="0.25">
      <c r="BG2812" s="84">
        <v>2700</v>
      </c>
      <c r="BH2812" s="269" t="s">
        <v>14</v>
      </c>
      <c r="BI2812" s="268" t="s">
        <v>9397</v>
      </c>
      <c r="BJ2812" s="257" t="s">
        <v>4</v>
      </c>
      <c r="BK2812" s="269" t="s">
        <v>160</v>
      </c>
      <c r="BL2812" s="269" t="s">
        <v>109</v>
      </c>
      <c r="BM2812" s="270" t="s">
        <v>10295</v>
      </c>
      <c r="BN2812" s="269" t="s">
        <v>10296</v>
      </c>
      <c r="BO2812" s="269" t="s">
        <v>10297</v>
      </c>
      <c r="BP2812" s="269" t="s">
        <v>1106</v>
      </c>
      <c r="BQ2812" s="269" t="s">
        <v>709</v>
      </c>
      <c r="BR2812" s="269" t="s">
        <v>1107</v>
      </c>
      <c r="BS2812" s="269" t="s">
        <v>1108</v>
      </c>
      <c r="BT2812" s="269" t="s">
        <v>1106</v>
      </c>
      <c r="BU2812" s="269" t="s">
        <v>1846</v>
      </c>
      <c r="BV2812" s="269" t="s">
        <v>1847</v>
      </c>
    </row>
    <row r="2813" spans="59:74" x14ac:dyDescent="0.25">
      <c r="BG2813" s="84">
        <v>2701</v>
      </c>
      <c r="BH2813" s="269" t="s">
        <v>14</v>
      </c>
      <c r="BI2813" s="268" t="s">
        <v>9397</v>
      </c>
      <c r="BJ2813" s="257" t="s">
        <v>1</v>
      </c>
      <c r="BK2813" s="269" t="s">
        <v>161</v>
      </c>
      <c r="BL2813" s="269" t="s">
        <v>130</v>
      </c>
      <c r="BM2813" s="270" t="s">
        <v>10298</v>
      </c>
      <c r="BN2813" s="269" t="s">
        <v>10299</v>
      </c>
      <c r="BO2813" s="269" t="s">
        <v>10300</v>
      </c>
      <c r="BP2813" s="269" t="s">
        <v>1109</v>
      </c>
      <c r="BQ2813" s="269" t="s">
        <v>715</v>
      </c>
      <c r="BR2813" s="269" t="s">
        <v>1110</v>
      </c>
      <c r="BS2813" s="269" t="s">
        <v>1111</v>
      </c>
      <c r="BT2813" s="269" t="s">
        <v>1109</v>
      </c>
      <c r="BU2813" s="269" t="s">
        <v>1848</v>
      </c>
      <c r="BV2813" s="269" t="s">
        <v>1849</v>
      </c>
    </row>
    <row r="2814" spans="59:74" x14ac:dyDescent="0.25">
      <c r="BG2814" s="84">
        <v>2702</v>
      </c>
      <c r="BH2814" s="269" t="s">
        <v>14</v>
      </c>
      <c r="BI2814" s="268" t="s">
        <v>9397</v>
      </c>
      <c r="BJ2814" s="257" t="s">
        <v>1</v>
      </c>
      <c r="BK2814" s="269" t="s">
        <v>161</v>
      </c>
      <c r="BL2814" s="269" t="s">
        <v>130</v>
      </c>
      <c r="BM2814" s="270" t="s">
        <v>10301</v>
      </c>
      <c r="BN2814" s="269" t="s">
        <v>10302</v>
      </c>
      <c r="BO2814" s="269" t="s">
        <v>10303</v>
      </c>
      <c r="BP2814" s="269" t="s">
        <v>1109</v>
      </c>
      <c r="BQ2814" s="269" t="s">
        <v>715</v>
      </c>
      <c r="BR2814" s="269" t="s">
        <v>1110</v>
      </c>
      <c r="BS2814" s="269" t="s">
        <v>1111</v>
      </c>
      <c r="BT2814" s="269" t="s">
        <v>1109</v>
      </c>
      <c r="BU2814" s="269" t="s">
        <v>1848</v>
      </c>
      <c r="BV2814" s="269" t="s">
        <v>1849</v>
      </c>
    </row>
    <row r="2815" spans="59:74" x14ac:dyDescent="0.25">
      <c r="BG2815" s="84">
        <v>2703</v>
      </c>
      <c r="BH2815" s="269" t="s">
        <v>14</v>
      </c>
      <c r="BI2815" s="268" t="s">
        <v>9397</v>
      </c>
      <c r="BJ2815" s="257" t="s">
        <v>1</v>
      </c>
      <c r="BK2815" s="269" t="s">
        <v>161</v>
      </c>
      <c r="BL2815" s="269" t="s">
        <v>130</v>
      </c>
      <c r="BM2815" s="270" t="s">
        <v>10304</v>
      </c>
      <c r="BN2815" s="269" t="s">
        <v>10305</v>
      </c>
      <c r="BO2815" s="269" t="s">
        <v>10306</v>
      </c>
      <c r="BP2815" s="269" t="s">
        <v>1109</v>
      </c>
      <c r="BQ2815" s="269" t="s">
        <v>715</v>
      </c>
      <c r="BR2815" s="269" t="s">
        <v>1110</v>
      </c>
      <c r="BS2815" s="269" t="s">
        <v>1111</v>
      </c>
      <c r="BT2815" s="269" t="s">
        <v>1109</v>
      </c>
      <c r="BU2815" s="269" t="s">
        <v>1848</v>
      </c>
      <c r="BV2815" s="269" t="s">
        <v>1849</v>
      </c>
    </row>
    <row r="2816" spans="59:74" x14ac:dyDescent="0.25">
      <c r="BG2816" s="84">
        <v>2704</v>
      </c>
      <c r="BH2816" s="269" t="s">
        <v>14</v>
      </c>
      <c r="BI2816" s="268" t="s">
        <v>9397</v>
      </c>
      <c r="BJ2816" s="257" t="s">
        <v>1</v>
      </c>
      <c r="BK2816" s="269" t="s">
        <v>161</v>
      </c>
      <c r="BL2816" s="269" t="s">
        <v>130</v>
      </c>
      <c r="BM2816" s="270" t="s">
        <v>10307</v>
      </c>
      <c r="BN2816" s="269" t="s">
        <v>10308</v>
      </c>
      <c r="BO2816" s="269" t="s">
        <v>10309</v>
      </c>
      <c r="BP2816" s="269" t="s">
        <v>1109</v>
      </c>
      <c r="BQ2816" s="269" t="s">
        <v>715</v>
      </c>
      <c r="BR2816" s="269" t="s">
        <v>1110</v>
      </c>
      <c r="BS2816" s="269" t="s">
        <v>1111</v>
      </c>
      <c r="BT2816" s="269" t="s">
        <v>1109</v>
      </c>
      <c r="BU2816" s="269" t="s">
        <v>1848</v>
      </c>
      <c r="BV2816" s="269" t="s">
        <v>1849</v>
      </c>
    </row>
    <row r="2817" spans="59:74" x14ac:dyDescent="0.25">
      <c r="BG2817" s="84">
        <v>2705</v>
      </c>
      <c r="BH2817" s="269" t="s">
        <v>14</v>
      </c>
      <c r="BI2817" s="268" t="s">
        <v>9397</v>
      </c>
      <c r="BJ2817" s="257" t="s">
        <v>1</v>
      </c>
      <c r="BK2817" s="269" t="s">
        <v>161</v>
      </c>
      <c r="BL2817" s="269" t="s">
        <v>130</v>
      </c>
      <c r="BM2817" s="270" t="s">
        <v>10310</v>
      </c>
      <c r="BN2817" s="269" t="s">
        <v>10311</v>
      </c>
      <c r="BO2817" s="269" t="s">
        <v>10312</v>
      </c>
      <c r="BP2817" s="269" t="s">
        <v>1109</v>
      </c>
      <c r="BQ2817" s="269" t="s">
        <v>715</v>
      </c>
      <c r="BR2817" s="269" t="s">
        <v>1110</v>
      </c>
      <c r="BS2817" s="269" t="s">
        <v>1111</v>
      </c>
      <c r="BT2817" s="269" t="s">
        <v>1109</v>
      </c>
      <c r="BU2817" s="269" t="s">
        <v>1848</v>
      </c>
      <c r="BV2817" s="269" t="s">
        <v>1849</v>
      </c>
    </row>
    <row r="2818" spans="59:74" x14ac:dyDescent="0.25">
      <c r="BG2818" s="84">
        <v>2706</v>
      </c>
      <c r="BH2818" s="269" t="s">
        <v>14</v>
      </c>
      <c r="BI2818" s="268" t="s">
        <v>9397</v>
      </c>
      <c r="BJ2818" s="257" t="s">
        <v>1</v>
      </c>
      <c r="BK2818" s="269" t="s">
        <v>161</v>
      </c>
      <c r="BL2818" s="269" t="s">
        <v>130</v>
      </c>
      <c r="BM2818" s="270" t="s">
        <v>10313</v>
      </c>
      <c r="BN2818" s="269" t="s">
        <v>10314</v>
      </c>
      <c r="BO2818" s="269" t="s">
        <v>10315</v>
      </c>
      <c r="BP2818" s="269" t="s">
        <v>1109</v>
      </c>
      <c r="BQ2818" s="269" t="s">
        <v>715</v>
      </c>
      <c r="BR2818" s="269" t="s">
        <v>1110</v>
      </c>
      <c r="BS2818" s="269" t="s">
        <v>1111</v>
      </c>
      <c r="BT2818" s="269" t="s">
        <v>1109</v>
      </c>
      <c r="BU2818" s="269" t="s">
        <v>1848</v>
      </c>
      <c r="BV2818" s="269" t="s">
        <v>1849</v>
      </c>
    </row>
    <row r="2819" spans="59:74" x14ac:dyDescent="0.25">
      <c r="BG2819" s="84">
        <v>2707</v>
      </c>
      <c r="BH2819" s="269" t="s">
        <v>14</v>
      </c>
      <c r="BI2819" s="268" t="s">
        <v>9397</v>
      </c>
      <c r="BJ2819" s="257" t="s">
        <v>1</v>
      </c>
      <c r="BK2819" s="269" t="s">
        <v>161</v>
      </c>
      <c r="BL2819" s="269" t="s">
        <v>130</v>
      </c>
      <c r="BM2819" s="270" t="s">
        <v>10316</v>
      </c>
      <c r="BN2819" s="269" t="s">
        <v>10317</v>
      </c>
      <c r="BO2819" s="269" t="s">
        <v>10318</v>
      </c>
      <c r="BP2819" s="269" t="s">
        <v>1109</v>
      </c>
      <c r="BQ2819" s="269" t="s">
        <v>715</v>
      </c>
      <c r="BR2819" s="269" t="s">
        <v>1110</v>
      </c>
      <c r="BS2819" s="269" t="s">
        <v>1111</v>
      </c>
      <c r="BT2819" s="269" t="s">
        <v>1109</v>
      </c>
      <c r="BU2819" s="269" t="s">
        <v>1848</v>
      </c>
      <c r="BV2819" s="269" t="s">
        <v>1849</v>
      </c>
    </row>
    <row r="2820" spans="59:74" x14ac:dyDescent="0.25">
      <c r="BG2820" s="84">
        <v>2708</v>
      </c>
      <c r="BH2820" s="269" t="s">
        <v>14</v>
      </c>
      <c r="BI2820" s="268" t="s">
        <v>9397</v>
      </c>
      <c r="BJ2820" s="257" t="s">
        <v>1</v>
      </c>
      <c r="BK2820" s="269" t="s">
        <v>161</v>
      </c>
      <c r="BL2820" s="269" t="s">
        <v>130</v>
      </c>
      <c r="BM2820" s="270" t="s">
        <v>10319</v>
      </c>
      <c r="BN2820" s="269" t="s">
        <v>10320</v>
      </c>
      <c r="BO2820" s="269" t="s">
        <v>10321</v>
      </c>
      <c r="BP2820" s="269" t="s">
        <v>1109</v>
      </c>
      <c r="BQ2820" s="269" t="s">
        <v>715</v>
      </c>
      <c r="BR2820" s="269" t="s">
        <v>1110</v>
      </c>
      <c r="BS2820" s="269" t="s">
        <v>1111</v>
      </c>
      <c r="BT2820" s="269" t="s">
        <v>1109</v>
      </c>
      <c r="BU2820" s="269" t="s">
        <v>1848</v>
      </c>
      <c r="BV2820" s="269" t="s">
        <v>1849</v>
      </c>
    </row>
    <row r="2821" spans="59:74" x14ac:dyDescent="0.25">
      <c r="BG2821" s="84">
        <v>2709</v>
      </c>
      <c r="BH2821" s="269" t="s">
        <v>14</v>
      </c>
      <c r="BI2821" s="268" t="s">
        <v>9397</v>
      </c>
      <c r="BJ2821" s="257" t="s">
        <v>1</v>
      </c>
      <c r="BK2821" s="269" t="s">
        <v>161</v>
      </c>
      <c r="BL2821" s="269" t="s">
        <v>130</v>
      </c>
      <c r="BM2821" s="270" t="s">
        <v>10322</v>
      </c>
      <c r="BN2821" s="269" t="s">
        <v>10323</v>
      </c>
      <c r="BO2821" s="269" t="s">
        <v>10324</v>
      </c>
      <c r="BP2821" s="269" t="s">
        <v>1109</v>
      </c>
      <c r="BQ2821" s="269" t="s">
        <v>715</v>
      </c>
      <c r="BR2821" s="269" t="s">
        <v>1110</v>
      </c>
      <c r="BS2821" s="269" t="s">
        <v>1111</v>
      </c>
      <c r="BT2821" s="269" t="s">
        <v>1109</v>
      </c>
      <c r="BU2821" s="269" t="s">
        <v>1848</v>
      </c>
      <c r="BV2821" s="269" t="s">
        <v>1849</v>
      </c>
    </row>
    <row r="2822" spans="59:74" x14ac:dyDescent="0.25">
      <c r="BG2822" s="84">
        <v>2710</v>
      </c>
      <c r="BH2822" s="269" t="s">
        <v>14</v>
      </c>
      <c r="BI2822" s="268" t="s">
        <v>9397</v>
      </c>
      <c r="BJ2822" s="257" t="s">
        <v>1</v>
      </c>
      <c r="BK2822" s="269" t="s">
        <v>161</v>
      </c>
      <c r="BL2822" s="269" t="s">
        <v>130</v>
      </c>
      <c r="BM2822" s="270" t="s">
        <v>10325</v>
      </c>
      <c r="BN2822" s="269" t="s">
        <v>10326</v>
      </c>
      <c r="BO2822" s="269" t="s">
        <v>10327</v>
      </c>
      <c r="BP2822" s="269" t="s">
        <v>1109</v>
      </c>
      <c r="BQ2822" s="269" t="s">
        <v>715</v>
      </c>
      <c r="BR2822" s="269" t="s">
        <v>1110</v>
      </c>
      <c r="BS2822" s="269" t="s">
        <v>1111</v>
      </c>
      <c r="BT2822" s="269" t="s">
        <v>1109</v>
      </c>
      <c r="BU2822" s="269" t="s">
        <v>1848</v>
      </c>
      <c r="BV2822" s="269" t="s">
        <v>1849</v>
      </c>
    </row>
    <row r="2823" spans="59:74" x14ac:dyDescent="0.25">
      <c r="BG2823" s="84">
        <v>2711</v>
      </c>
      <c r="BH2823" s="269" t="s">
        <v>14</v>
      </c>
      <c r="BI2823" s="268" t="s">
        <v>9397</v>
      </c>
      <c r="BJ2823" s="257" t="s">
        <v>4</v>
      </c>
      <c r="BK2823" s="269" t="s">
        <v>161</v>
      </c>
      <c r="BL2823" s="269" t="s">
        <v>130</v>
      </c>
      <c r="BM2823" s="270" t="s">
        <v>10328</v>
      </c>
      <c r="BN2823" s="269" t="s">
        <v>10329</v>
      </c>
      <c r="BO2823" s="269" t="s">
        <v>10330</v>
      </c>
      <c r="BP2823" s="269" t="s">
        <v>1109</v>
      </c>
      <c r="BQ2823" s="269" t="s">
        <v>715</v>
      </c>
      <c r="BR2823" s="269" t="s">
        <v>1110</v>
      </c>
      <c r="BS2823" s="269" t="s">
        <v>1111</v>
      </c>
      <c r="BT2823" s="269" t="s">
        <v>1109</v>
      </c>
      <c r="BU2823" s="269" t="s">
        <v>1848</v>
      </c>
      <c r="BV2823" s="269" t="s">
        <v>1849</v>
      </c>
    </row>
    <row r="2824" spans="59:74" x14ac:dyDescent="0.25">
      <c r="BG2824" s="84">
        <v>2712</v>
      </c>
      <c r="BH2824" s="269" t="s">
        <v>14</v>
      </c>
      <c r="BI2824" s="268" t="s">
        <v>9397</v>
      </c>
      <c r="BJ2824" s="257" t="s">
        <v>4</v>
      </c>
      <c r="BK2824" s="269" t="s">
        <v>161</v>
      </c>
      <c r="BL2824" s="269" t="s">
        <v>130</v>
      </c>
      <c r="BM2824" s="270" t="s">
        <v>10331</v>
      </c>
      <c r="BN2824" s="269" t="s">
        <v>10332</v>
      </c>
      <c r="BO2824" s="269" t="s">
        <v>10333</v>
      </c>
      <c r="BP2824" s="269" t="s">
        <v>1109</v>
      </c>
      <c r="BQ2824" s="269" t="s">
        <v>715</v>
      </c>
      <c r="BR2824" s="269" t="s">
        <v>1110</v>
      </c>
      <c r="BS2824" s="269" t="s">
        <v>1111</v>
      </c>
      <c r="BT2824" s="269" t="s">
        <v>1109</v>
      </c>
      <c r="BU2824" s="269" t="s">
        <v>1848</v>
      </c>
      <c r="BV2824" s="269" t="s">
        <v>1849</v>
      </c>
    </row>
    <row r="2825" spans="59:74" x14ac:dyDescent="0.25">
      <c r="BG2825" s="84">
        <v>2713</v>
      </c>
      <c r="BH2825" s="269" t="s">
        <v>14</v>
      </c>
      <c r="BI2825" s="268" t="s">
        <v>9397</v>
      </c>
      <c r="BJ2825" s="257" t="s">
        <v>4</v>
      </c>
      <c r="BK2825" s="269" t="s">
        <v>161</v>
      </c>
      <c r="BL2825" s="269" t="s">
        <v>130</v>
      </c>
      <c r="BM2825" s="270" t="s">
        <v>10334</v>
      </c>
      <c r="BN2825" s="269" t="s">
        <v>10335</v>
      </c>
      <c r="BO2825" s="269" t="s">
        <v>10336</v>
      </c>
      <c r="BP2825" s="269" t="s">
        <v>1109</v>
      </c>
      <c r="BQ2825" s="269" t="s">
        <v>715</v>
      </c>
      <c r="BR2825" s="269" t="s">
        <v>1110</v>
      </c>
      <c r="BS2825" s="269" t="s">
        <v>1111</v>
      </c>
      <c r="BT2825" s="269" t="s">
        <v>1109</v>
      </c>
      <c r="BU2825" s="269" t="s">
        <v>1848</v>
      </c>
      <c r="BV2825" s="269" t="s">
        <v>1849</v>
      </c>
    </row>
    <row r="2826" spans="59:74" x14ac:dyDescent="0.25">
      <c r="BG2826" s="84">
        <v>2714</v>
      </c>
      <c r="BH2826" s="269" t="s">
        <v>14</v>
      </c>
      <c r="BI2826" s="268" t="s">
        <v>9397</v>
      </c>
      <c r="BJ2826" s="257" t="s">
        <v>4</v>
      </c>
      <c r="BK2826" s="269" t="s">
        <v>161</v>
      </c>
      <c r="BL2826" s="269" t="s">
        <v>130</v>
      </c>
      <c r="BM2826" s="270" t="s">
        <v>10337</v>
      </c>
      <c r="BN2826" s="269" t="s">
        <v>10338</v>
      </c>
      <c r="BO2826" s="269" t="s">
        <v>10339</v>
      </c>
      <c r="BP2826" s="269" t="s">
        <v>1109</v>
      </c>
      <c r="BQ2826" s="269" t="s">
        <v>715</v>
      </c>
      <c r="BR2826" s="269" t="s">
        <v>1110</v>
      </c>
      <c r="BS2826" s="269" t="s">
        <v>1111</v>
      </c>
      <c r="BT2826" s="269" t="s">
        <v>1109</v>
      </c>
      <c r="BU2826" s="269" t="s">
        <v>1848</v>
      </c>
      <c r="BV2826" s="269" t="s">
        <v>1849</v>
      </c>
    </row>
    <row r="2827" spans="59:74" x14ac:dyDescent="0.25">
      <c r="BG2827" s="84">
        <v>2715</v>
      </c>
      <c r="BH2827" s="269" t="s">
        <v>14</v>
      </c>
      <c r="BI2827" s="268" t="s">
        <v>9397</v>
      </c>
      <c r="BJ2827" s="257" t="s">
        <v>4</v>
      </c>
      <c r="BK2827" s="269" t="s">
        <v>161</v>
      </c>
      <c r="BL2827" s="269" t="s">
        <v>130</v>
      </c>
      <c r="BM2827" s="270" t="s">
        <v>10340</v>
      </c>
      <c r="BN2827" s="269" t="s">
        <v>10341</v>
      </c>
      <c r="BO2827" s="269" t="s">
        <v>10342</v>
      </c>
      <c r="BP2827" s="269" t="s">
        <v>1109</v>
      </c>
      <c r="BQ2827" s="269" t="s">
        <v>715</v>
      </c>
      <c r="BR2827" s="269" t="s">
        <v>1110</v>
      </c>
      <c r="BS2827" s="269" t="s">
        <v>1111</v>
      </c>
      <c r="BT2827" s="269" t="s">
        <v>1109</v>
      </c>
      <c r="BU2827" s="269" t="s">
        <v>1848</v>
      </c>
      <c r="BV2827" s="269" t="s">
        <v>1849</v>
      </c>
    </row>
    <row r="2828" spans="59:74" x14ac:dyDescent="0.25">
      <c r="BG2828" s="84">
        <v>2716</v>
      </c>
      <c r="BH2828" s="269" t="s">
        <v>14</v>
      </c>
      <c r="BI2828" s="268" t="s">
        <v>9397</v>
      </c>
      <c r="BJ2828" s="257" t="s">
        <v>4</v>
      </c>
      <c r="BK2828" s="269" t="s">
        <v>161</v>
      </c>
      <c r="BL2828" s="269" t="s">
        <v>130</v>
      </c>
      <c r="BM2828" s="270" t="s">
        <v>10343</v>
      </c>
      <c r="BN2828" s="269" t="s">
        <v>10344</v>
      </c>
      <c r="BO2828" s="269" t="s">
        <v>10345</v>
      </c>
      <c r="BP2828" s="269" t="s">
        <v>1109</v>
      </c>
      <c r="BQ2828" s="269" t="s">
        <v>715</v>
      </c>
      <c r="BR2828" s="269" t="s">
        <v>1110</v>
      </c>
      <c r="BS2828" s="269" t="s">
        <v>1111</v>
      </c>
      <c r="BT2828" s="269" t="s">
        <v>1109</v>
      </c>
      <c r="BU2828" s="269" t="s">
        <v>1848</v>
      </c>
      <c r="BV2828" s="269" t="s">
        <v>1849</v>
      </c>
    </row>
    <row r="2829" spans="59:74" x14ac:dyDescent="0.25">
      <c r="BG2829" s="84">
        <v>2717</v>
      </c>
      <c r="BH2829" s="269" t="s">
        <v>14</v>
      </c>
      <c r="BI2829" s="268" t="s">
        <v>9397</v>
      </c>
      <c r="BJ2829" s="257" t="s">
        <v>4</v>
      </c>
      <c r="BK2829" s="269" t="s">
        <v>161</v>
      </c>
      <c r="BL2829" s="269" t="s">
        <v>130</v>
      </c>
      <c r="BM2829" s="270" t="s">
        <v>10346</v>
      </c>
      <c r="BN2829" s="269" t="s">
        <v>10347</v>
      </c>
      <c r="BO2829" s="269" t="s">
        <v>10348</v>
      </c>
      <c r="BP2829" s="269" t="s">
        <v>1109</v>
      </c>
      <c r="BQ2829" s="269" t="s">
        <v>715</v>
      </c>
      <c r="BR2829" s="269" t="s">
        <v>1110</v>
      </c>
      <c r="BS2829" s="269" t="s">
        <v>1111</v>
      </c>
      <c r="BT2829" s="269" t="s">
        <v>1109</v>
      </c>
      <c r="BU2829" s="269" t="s">
        <v>1848</v>
      </c>
      <c r="BV2829" s="269" t="s">
        <v>1849</v>
      </c>
    </row>
    <row r="2830" spans="59:74" x14ac:dyDescent="0.25">
      <c r="BG2830" s="84">
        <v>2718</v>
      </c>
      <c r="BH2830" s="269" t="s">
        <v>14</v>
      </c>
      <c r="BI2830" s="268" t="s">
        <v>9397</v>
      </c>
      <c r="BJ2830" s="257" t="s">
        <v>4</v>
      </c>
      <c r="BK2830" s="269" t="s">
        <v>161</v>
      </c>
      <c r="BL2830" s="269" t="s">
        <v>130</v>
      </c>
      <c r="BM2830" s="270" t="s">
        <v>10349</v>
      </c>
      <c r="BN2830" s="269" t="s">
        <v>10350</v>
      </c>
      <c r="BO2830" s="269" t="s">
        <v>10351</v>
      </c>
      <c r="BP2830" s="269" t="s">
        <v>1109</v>
      </c>
      <c r="BQ2830" s="269" t="s">
        <v>715</v>
      </c>
      <c r="BR2830" s="269" t="s">
        <v>1110</v>
      </c>
      <c r="BS2830" s="269" t="s">
        <v>1111</v>
      </c>
      <c r="BT2830" s="269" t="s">
        <v>1109</v>
      </c>
      <c r="BU2830" s="269" t="s">
        <v>1848</v>
      </c>
      <c r="BV2830" s="269" t="s">
        <v>1849</v>
      </c>
    </row>
    <row r="2831" spans="59:74" x14ac:dyDescent="0.25">
      <c r="BG2831" s="84">
        <v>2719</v>
      </c>
      <c r="BH2831" s="269" t="s">
        <v>14</v>
      </c>
      <c r="BI2831" s="268" t="s">
        <v>9397</v>
      </c>
      <c r="BJ2831" s="257" t="s">
        <v>4</v>
      </c>
      <c r="BK2831" s="269" t="s">
        <v>161</v>
      </c>
      <c r="BL2831" s="269" t="s">
        <v>130</v>
      </c>
      <c r="BM2831" s="270" t="s">
        <v>10352</v>
      </c>
      <c r="BN2831" s="269" t="s">
        <v>10353</v>
      </c>
      <c r="BO2831" s="269" t="s">
        <v>10354</v>
      </c>
      <c r="BP2831" s="269" t="s">
        <v>1109</v>
      </c>
      <c r="BQ2831" s="269" t="s">
        <v>715</v>
      </c>
      <c r="BR2831" s="269" t="s">
        <v>1110</v>
      </c>
      <c r="BS2831" s="269" t="s">
        <v>1111</v>
      </c>
      <c r="BT2831" s="269" t="s">
        <v>1109</v>
      </c>
      <c r="BU2831" s="269" t="s">
        <v>1848</v>
      </c>
      <c r="BV2831" s="269" t="s">
        <v>1849</v>
      </c>
    </row>
    <row r="2832" spans="59:74" x14ac:dyDescent="0.25">
      <c r="BG2832" s="84">
        <v>2720</v>
      </c>
      <c r="BH2832" s="269" t="s">
        <v>14</v>
      </c>
      <c r="BI2832" s="268" t="s">
        <v>9397</v>
      </c>
      <c r="BJ2832" s="257" t="s">
        <v>4</v>
      </c>
      <c r="BK2832" s="269" t="s">
        <v>161</v>
      </c>
      <c r="BL2832" s="269" t="s">
        <v>130</v>
      </c>
      <c r="BM2832" s="270" t="s">
        <v>10355</v>
      </c>
      <c r="BN2832" s="269" t="s">
        <v>10356</v>
      </c>
      <c r="BO2832" s="269" t="s">
        <v>10357</v>
      </c>
      <c r="BP2832" s="269" t="s">
        <v>1109</v>
      </c>
      <c r="BQ2832" s="269" t="s">
        <v>715</v>
      </c>
      <c r="BR2832" s="269" t="s">
        <v>1110</v>
      </c>
      <c r="BS2832" s="269" t="s">
        <v>1111</v>
      </c>
      <c r="BT2832" s="269" t="s">
        <v>1109</v>
      </c>
      <c r="BU2832" s="269" t="s">
        <v>1848</v>
      </c>
      <c r="BV2832" s="269" t="s">
        <v>1849</v>
      </c>
    </row>
    <row r="2833" spans="59:74" x14ac:dyDescent="0.25">
      <c r="BG2833" s="84">
        <v>2721</v>
      </c>
      <c r="BH2833" s="269" t="s">
        <v>14</v>
      </c>
      <c r="BI2833" s="268" t="s">
        <v>9397</v>
      </c>
      <c r="BJ2833" s="257" t="s">
        <v>1</v>
      </c>
      <c r="BK2833" s="269" t="s">
        <v>169</v>
      </c>
      <c r="BL2833" s="269" t="s">
        <v>130</v>
      </c>
      <c r="BM2833" s="270" t="s">
        <v>10358</v>
      </c>
      <c r="BN2833" s="269" t="s">
        <v>10359</v>
      </c>
      <c r="BO2833" s="269" t="s">
        <v>10360</v>
      </c>
      <c r="BP2833" s="269" t="s">
        <v>1112</v>
      </c>
      <c r="BQ2833" s="269" t="s">
        <v>721</v>
      </c>
      <c r="BR2833" s="269" t="s">
        <v>1113</v>
      </c>
      <c r="BS2833" s="269" t="s">
        <v>1114</v>
      </c>
      <c r="BT2833" s="269" t="s">
        <v>1112</v>
      </c>
      <c r="BU2833" s="269" t="s">
        <v>1850</v>
      </c>
      <c r="BV2833" s="269" t="s">
        <v>1851</v>
      </c>
    </row>
    <row r="2834" spans="59:74" x14ac:dyDescent="0.25">
      <c r="BG2834" s="84">
        <v>2722</v>
      </c>
      <c r="BH2834" s="269" t="s">
        <v>14</v>
      </c>
      <c r="BI2834" s="268" t="s">
        <v>9397</v>
      </c>
      <c r="BJ2834" s="257" t="s">
        <v>1</v>
      </c>
      <c r="BK2834" s="269" t="s">
        <v>169</v>
      </c>
      <c r="BL2834" s="269" t="s">
        <v>130</v>
      </c>
      <c r="BM2834" s="270" t="s">
        <v>10361</v>
      </c>
      <c r="BN2834" s="269" t="s">
        <v>10362</v>
      </c>
      <c r="BO2834" s="269" t="s">
        <v>10363</v>
      </c>
      <c r="BP2834" s="269" t="s">
        <v>1112</v>
      </c>
      <c r="BQ2834" s="269" t="s">
        <v>721</v>
      </c>
      <c r="BR2834" s="269" t="s">
        <v>1113</v>
      </c>
      <c r="BS2834" s="269" t="s">
        <v>1114</v>
      </c>
      <c r="BT2834" s="269" t="s">
        <v>1112</v>
      </c>
      <c r="BU2834" s="269" t="s">
        <v>1850</v>
      </c>
      <c r="BV2834" s="269" t="s">
        <v>1851</v>
      </c>
    </row>
    <row r="2835" spans="59:74" x14ac:dyDescent="0.25">
      <c r="BG2835" s="84">
        <v>2723</v>
      </c>
      <c r="BH2835" s="269" t="s">
        <v>14</v>
      </c>
      <c r="BI2835" s="268" t="s">
        <v>9397</v>
      </c>
      <c r="BJ2835" s="257" t="s">
        <v>1</v>
      </c>
      <c r="BK2835" s="269" t="s">
        <v>169</v>
      </c>
      <c r="BL2835" s="269" t="s">
        <v>130</v>
      </c>
      <c r="BM2835" s="270" t="s">
        <v>10364</v>
      </c>
      <c r="BN2835" s="269" t="s">
        <v>10365</v>
      </c>
      <c r="BO2835" s="269" t="s">
        <v>10366</v>
      </c>
      <c r="BP2835" s="269" t="s">
        <v>1112</v>
      </c>
      <c r="BQ2835" s="269" t="s">
        <v>721</v>
      </c>
      <c r="BR2835" s="269" t="s">
        <v>1113</v>
      </c>
      <c r="BS2835" s="269" t="s">
        <v>1114</v>
      </c>
      <c r="BT2835" s="269" t="s">
        <v>1112</v>
      </c>
      <c r="BU2835" s="269" t="s">
        <v>1850</v>
      </c>
      <c r="BV2835" s="269" t="s">
        <v>1851</v>
      </c>
    </row>
    <row r="2836" spans="59:74" x14ac:dyDescent="0.25">
      <c r="BG2836" s="84">
        <v>2724</v>
      </c>
      <c r="BH2836" s="269" t="s">
        <v>14</v>
      </c>
      <c r="BI2836" s="268" t="s">
        <v>9397</v>
      </c>
      <c r="BJ2836" s="257" t="s">
        <v>1</v>
      </c>
      <c r="BK2836" s="269" t="s">
        <v>169</v>
      </c>
      <c r="BL2836" s="269" t="s">
        <v>130</v>
      </c>
      <c r="BM2836" s="270" t="s">
        <v>10367</v>
      </c>
      <c r="BN2836" s="269" t="s">
        <v>10368</v>
      </c>
      <c r="BO2836" s="269" t="s">
        <v>10369</v>
      </c>
      <c r="BP2836" s="269" t="s">
        <v>1112</v>
      </c>
      <c r="BQ2836" s="269" t="s">
        <v>721</v>
      </c>
      <c r="BR2836" s="269" t="s">
        <v>1113</v>
      </c>
      <c r="BS2836" s="269" t="s">
        <v>1114</v>
      </c>
      <c r="BT2836" s="269" t="s">
        <v>1112</v>
      </c>
      <c r="BU2836" s="269" t="s">
        <v>1850</v>
      </c>
      <c r="BV2836" s="269" t="s">
        <v>1851</v>
      </c>
    </row>
    <row r="2837" spans="59:74" x14ac:dyDescent="0.25">
      <c r="BG2837" s="84">
        <v>2725</v>
      </c>
      <c r="BH2837" s="269" t="s">
        <v>14</v>
      </c>
      <c r="BI2837" s="268" t="s">
        <v>9397</v>
      </c>
      <c r="BJ2837" s="257" t="s">
        <v>1</v>
      </c>
      <c r="BK2837" s="269" t="s">
        <v>169</v>
      </c>
      <c r="BL2837" s="269" t="s">
        <v>130</v>
      </c>
      <c r="BM2837" s="270" t="s">
        <v>10370</v>
      </c>
      <c r="BN2837" s="269" t="s">
        <v>10371</v>
      </c>
      <c r="BO2837" s="269" t="s">
        <v>10372</v>
      </c>
      <c r="BP2837" s="269" t="s">
        <v>1112</v>
      </c>
      <c r="BQ2837" s="269" t="s">
        <v>721</v>
      </c>
      <c r="BR2837" s="269" t="s">
        <v>1113</v>
      </c>
      <c r="BS2837" s="269" t="s">
        <v>1114</v>
      </c>
      <c r="BT2837" s="269" t="s">
        <v>1112</v>
      </c>
      <c r="BU2837" s="269" t="s">
        <v>1850</v>
      </c>
      <c r="BV2837" s="269" t="s">
        <v>1851</v>
      </c>
    </row>
    <row r="2838" spans="59:74" x14ac:dyDescent="0.25">
      <c r="BG2838" s="84">
        <v>2726</v>
      </c>
      <c r="BH2838" s="269" t="s">
        <v>14</v>
      </c>
      <c r="BI2838" s="268" t="s">
        <v>9397</v>
      </c>
      <c r="BJ2838" s="257" t="s">
        <v>1</v>
      </c>
      <c r="BK2838" s="269" t="s">
        <v>169</v>
      </c>
      <c r="BL2838" s="269" t="s">
        <v>130</v>
      </c>
      <c r="BM2838" s="270" t="s">
        <v>10373</v>
      </c>
      <c r="BN2838" s="269" t="s">
        <v>10374</v>
      </c>
      <c r="BO2838" s="269" t="s">
        <v>10375</v>
      </c>
      <c r="BP2838" s="269" t="s">
        <v>1112</v>
      </c>
      <c r="BQ2838" s="269" t="s">
        <v>721</v>
      </c>
      <c r="BR2838" s="269" t="s">
        <v>1113</v>
      </c>
      <c r="BS2838" s="269" t="s">
        <v>1114</v>
      </c>
      <c r="BT2838" s="269" t="s">
        <v>1112</v>
      </c>
      <c r="BU2838" s="269" t="s">
        <v>1850</v>
      </c>
      <c r="BV2838" s="269" t="s">
        <v>1851</v>
      </c>
    </row>
    <row r="2839" spans="59:74" x14ac:dyDescent="0.25">
      <c r="BG2839" s="84">
        <v>2727</v>
      </c>
      <c r="BH2839" s="269" t="s">
        <v>14</v>
      </c>
      <c r="BI2839" s="268" t="s">
        <v>9397</v>
      </c>
      <c r="BJ2839" s="257" t="s">
        <v>1</v>
      </c>
      <c r="BK2839" s="269" t="s">
        <v>169</v>
      </c>
      <c r="BL2839" s="269" t="s">
        <v>130</v>
      </c>
      <c r="BM2839" s="270" t="s">
        <v>10376</v>
      </c>
      <c r="BN2839" s="269" t="s">
        <v>10377</v>
      </c>
      <c r="BO2839" s="269" t="s">
        <v>10378</v>
      </c>
      <c r="BP2839" s="269" t="s">
        <v>1112</v>
      </c>
      <c r="BQ2839" s="269" t="s">
        <v>721</v>
      </c>
      <c r="BR2839" s="269" t="s">
        <v>1113</v>
      </c>
      <c r="BS2839" s="269" t="s">
        <v>1114</v>
      </c>
      <c r="BT2839" s="269" t="s">
        <v>1112</v>
      </c>
      <c r="BU2839" s="269" t="s">
        <v>1850</v>
      </c>
      <c r="BV2839" s="269" t="s">
        <v>1851</v>
      </c>
    </row>
    <row r="2840" spans="59:74" x14ac:dyDescent="0.25">
      <c r="BG2840" s="84">
        <v>2728</v>
      </c>
      <c r="BH2840" s="269" t="s">
        <v>14</v>
      </c>
      <c r="BI2840" s="268" t="s">
        <v>9397</v>
      </c>
      <c r="BJ2840" s="257" t="s">
        <v>1</v>
      </c>
      <c r="BK2840" s="269" t="s">
        <v>169</v>
      </c>
      <c r="BL2840" s="269" t="s">
        <v>130</v>
      </c>
      <c r="BM2840" s="270" t="s">
        <v>10379</v>
      </c>
      <c r="BN2840" s="269" t="s">
        <v>10380</v>
      </c>
      <c r="BO2840" s="269" t="s">
        <v>10381</v>
      </c>
      <c r="BP2840" s="269" t="s">
        <v>1112</v>
      </c>
      <c r="BQ2840" s="269" t="s">
        <v>721</v>
      </c>
      <c r="BR2840" s="269" t="s">
        <v>1113</v>
      </c>
      <c r="BS2840" s="269" t="s">
        <v>1114</v>
      </c>
      <c r="BT2840" s="269" t="s">
        <v>1112</v>
      </c>
      <c r="BU2840" s="269" t="s">
        <v>1850</v>
      </c>
      <c r="BV2840" s="269" t="s">
        <v>1851</v>
      </c>
    </row>
    <row r="2841" spans="59:74" x14ac:dyDescent="0.25">
      <c r="BG2841" s="84">
        <v>2729</v>
      </c>
      <c r="BH2841" s="269" t="s">
        <v>14</v>
      </c>
      <c r="BI2841" s="268" t="s">
        <v>9397</v>
      </c>
      <c r="BJ2841" s="257" t="s">
        <v>1</v>
      </c>
      <c r="BK2841" s="269" t="s">
        <v>169</v>
      </c>
      <c r="BL2841" s="269" t="s">
        <v>130</v>
      </c>
      <c r="BM2841" s="270" t="s">
        <v>10382</v>
      </c>
      <c r="BN2841" s="269" t="s">
        <v>10383</v>
      </c>
      <c r="BO2841" s="269" t="s">
        <v>10384</v>
      </c>
      <c r="BP2841" s="269" t="s">
        <v>1112</v>
      </c>
      <c r="BQ2841" s="269" t="s">
        <v>721</v>
      </c>
      <c r="BR2841" s="269" t="s">
        <v>1113</v>
      </c>
      <c r="BS2841" s="269" t="s">
        <v>1114</v>
      </c>
      <c r="BT2841" s="269" t="s">
        <v>1112</v>
      </c>
      <c r="BU2841" s="269" t="s">
        <v>1850</v>
      </c>
      <c r="BV2841" s="269" t="s">
        <v>1851</v>
      </c>
    </row>
    <row r="2842" spans="59:74" x14ac:dyDescent="0.25">
      <c r="BG2842" s="84">
        <v>2730</v>
      </c>
      <c r="BH2842" s="269" t="s">
        <v>14</v>
      </c>
      <c r="BI2842" s="268" t="s">
        <v>9397</v>
      </c>
      <c r="BJ2842" s="257" t="s">
        <v>1</v>
      </c>
      <c r="BK2842" s="269" t="s">
        <v>169</v>
      </c>
      <c r="BL2842" s="269" t="s">
        <v>130</v>
      </c>
      <c r="BM2842" s="270" t="s">
        <v>10385</v>
      </c>
      <c r="BN2842" s="269" t="s">
        <v>10386</v>
      </c>
      <c r="BO2842" s="269" t="s">
        <v>10387</v>
      </c>
      <c r="BP2842" s="269" t="s">
        <v>1112</v>
      </c>
      <c r="BQ2842" s="269" t="s">
        <v>721</v>
      </c>
      <c r="BR2842" s="269" t="s">
        <v>1113</v>
      </c>
      <c r="BS2842" s="269" t="s">
        <v>1114</v>
      </c>
      <c r="BT2842" s="269" t="s">
        <v>1112</v>
      </c>
      <c r="BU2842" s="269" t="s">
        <v>1850</v>
      </c>
      <c r="BV2842" s="269" t="s">
        <v>1851</v>
      </c>
    </row>
    <row r="2843" spans="59:74" x14ac:dyDescent="0.25">
      <c r="BG2843" s="84">
        <v>2731</v>
      </c>
      <c r="BH2843" s="269" t="s">
        <v>14</v>
      </c>
      <c r="BI2843" s="268" t="s">
        <v>9397</v>
      </c>
      <c r="BJ2843" s="257" t="s">
        <v>4</v>
      </c>
      <c r="BK2843" s="269" t="s">
        <v>169</v>
      </c>
      <c r="BL2843" s="269" t="s">
        <v>130</v>
      </c>
      <c r="BM2843" s="270" t="s">
        <v>10388</v>
      </c>
      <c r="BN2843" s="269" t="s">
        <v>10389</v>
      </c>
      <c r="BO2843" s="269" t="s">
        <v>10390</v>
      </c>
      <c r="BP2843" s="269" t="s">
        <v>1112</v>
      </c>
      <c r="BQ2843" s="269" t="s">
        <v>721</v>
      </c>
      <c r="BR2843" s="269" t="s">
        <v>1113</v>
      </c>
      <c r="BS2843" s="269" t="s">
        <v>1114</v>
      </c>
      <c r="BT2843" s="269" t="s">
        <v>1112</v>
      </c>
      <c r="BU2843" s="269" t="s">
        <v>1850</v>
      </c>
      <c r="BV2843" s="269" t="s">
        <v>1851</v>
      </c>
    </row>
    <row r="2844" spans="59:74" x14ac:dyDescent="0.25">
      <c r="BG2844" s="84">
        <v>2732</v>
      </c>
      <c r="BH2844" s="269" t="s">
        <v>14</v>
      </c>
      <c r="BI2844" s="268" t="s">
        <v>9397</v>
      </c>
      <c r="BJ2844" s="257" t="s">
        <v>4</v>
      </c>
      <c r="BK2844" s="269" t="s">
        <v>169</v>
      </c>
      <c r="BL2844" s="269" t="s">
        <v>130</v>
      </c>
      <c r="BM2844" s="270" t="s">
        <v>10391</v>
      </c>
      <c r="BN2844" s="269" t="s">
        <v>10392</v>
      </c>
      <c r="BO2844" s="269" t="s">
        <v>10393</v>
      </c>
      <c r="BP2844" s="269" t="s">
        <v>1112</v>
      </c>
      <c r="BQ2844" s="269" t="s">
        <v>721</v>
      </c>
      <c r="BR2844" s="269" t="s">
        <v>1113</v>
      </c>
      <c r="BS2844" s="269" t="s">
        <v>1114</v>
      </c>
      <c r="BT2844" s="269" t="s">
        <v>1112</v>
      </c>
      <c r="BU2844" s="269" t="s">
        <v>1850</v>
      </c>
      <c r="BV2844" s="269" t="s">
        <v>1851</v>
      </c>
    </row>
    <row r="2845" spans="59:74" x14ac:dyDescent="0.25">
      <c r="BG2845" s="84">
        <v>2733</v>
      </c>
      <c r="BH2845" s="269" t="s">
        <v>14</v>
      </c>
      <c r="BI2845" s="268" t="s">
        <v>9397</v>
      </c>
      <c r="BJ2845" s="257" t="s">
        <v>4</v>
      </c>
      <c r="BK2845" s="269" t="s">
        <v>169</v>
      </c>
      <c r="BL2845" s="269" t="s">
        <v>130</v>
      </c>
      <c r="BM2845" s="270" t="s">
        <v>10394</v>
      </c>
      <c r="BN2845" s="269" t="s">
        <v>10395</v>
      </c>
      <c r="BO2845" s="269" t="s">
        <v>10396</v>
      </c>
      <c r="BP2845" s="269" t="s">
        <v>1112</v>
      </c>
      <c r="BQ2845" s="269" t="s">
        <v>721</v>
      </c>
      <c r="BR2845" s="269" t="s">
        <v>1113</v>
      </c>
      <c r="BS2845" s="269" t="s">
        <v>1114</v>
      </c>
      <c r="BT2845" s="269" t="s">
        <v>1112</v>
      </c>
      <c r="BU2845" s="269" t="s">
        <v>1850</v>
      </c>
      <c r="BV2845" s="269" t="s">
        <v>1851</v>
      </c>
    </row>
    <row r="2846" spans="59:74" x14ac:dyDescent="0.25">
      <c r="BG2846" s="84">
        <v>2734</v>
      </c>
      <c r="BH2846" s="269" t="s">
        <v>14</v>
      </c>
      <c r="BI2846" s="268" t="s">
        <v>9397</v>
      </c>
      <c r="BJ2846" s="257" t="s">
        <v>4</v>
      </c>
      <c r="BK2846" s="269" t="s">
        <v>169</v>
      </c>
      <c r="BL2846" s="269" t="s">
        <v>130</v>
      </c>
      <c r="BM2846" s="270" t="s">
        <v>10397</v>
      </c>
      <c r="BN2846" s="269" t="s">
        <v>10398</v>
      </c>
      <c r="BO2846" s="269" t="s">
        <v>10399</v>
      </c>
      <c r="BP2846" s="269" t="s">
        <v>1112</v>
      </c>
      <c r="BQ2846" s="269" t="s">
        <v>721</v>
      </c>
      <c r="BR2846" s="269" t="s">
        <v>1113</v>
      </c>
      <c r="BS2846" s="269" t="s">
        <v>1114</v>
      </c>
      <c r="BT2846" s="269" t="s">
        <v>1112</v>
      </c>
      <c r="BU2846" s="269" t="s">
        <v>1850</v>
      </c>
      <c r="BV2846" s="269" t="s">
        <v>1851</v>
      </c>
    </row>
    <row r="2847" spans="59:74" x14ac:dyDescent="0.25">
      <c r="BG2847" s="84">
        <v>2735</v>
      </c>
      <c r="BH2847" s="269" t="s">
        <v>14</v>
      </c>
      <c r="BI2847" s="268" t="s">
        <v>9397</v>
      </c>
      <c r="BJ2847" s="257" t="s">
        <v>4</v>
      </c>
      <c r="BK2847" s="269" t="s">
        <v>169</v>
      </c>
      <c r="BL2847" s="269" t="s">
        <v>130</v>
      </c>
      <c r="BM2847" s="270" t="s">
        <v>10400</v>
      </c>
      <c r="BN2847" s="269" t="s">
        <v>10401</v>
      </c>
      <c r="BO2847" s="269" t="s">
        <v>10402</v>
      </c>
      <c r="BP2847" s="269" t="s">
        <v>1112</v>
      </c>
      <c r="BQ2847" s="269" t="s">
        <v>721</v>
      </c>
      <c r="BR2847" s="269" t="s">
        <v>1113</v>
      </c>
      <c r="BS2847" s="269" t="s">
        <v>1114</v>
      </c>
      <c r="BT2847" s="269" t="s">
        <v>1112</v>
      </c>
      <c r="BU2847" s="269" t="s">
        <v>1850</v>
      </c>
      <c r="BV2847" s="269" t="s">
        <v>1851</v>
      </c>
    </row>
    <row r="2848" spans="59:74" x14ac:dyDescent="0.25">
      <c r="BG2848" s="84">
        <v>2736</v>
      </c>
      <c r="BH2848" s="269" t="s">
        <v>14</v>
      </c>
      <c r="BI2848" s="268" t="s">
        <v>9397</v>
      </c>
      <c r="BJ2848" s="257" t="s">
        <v>4</v>
      </c>
      <c r="BK2848" s="269" t="s">
        <v>169</v>
      </c>
      <c r="BL2848" s="269" t="s">
        <v>130</v>
      </c>
      <c r="BM2848" s="270" t="s">
        <v>10403</v>
      </c>
      <c r="BN2848" s="269" t="s">
        <v>10404</v>
      </c>
      <c r="BO2848" s="269" t="s">
        <v>10405</v>
      </c>
      <c r="BP2848" s="269" t="s">
        <v>1112</v>
      </c>
      <c r="BQ2848" s="269" t="s">
        <v>721</v>
      </c>
      <c r="BR2848" s="269" t="s">
        <v>1113</v>
      </c>
      <c r="BS2848" s="269" t="s">
        <v>1114</v>
      </c>
      <c r="BT2848" s="269" t="s">
        <v>1112</v>
      </c>
      <c r="BU2848" s="269" t="s">
        <v>1850</v>
      </c>
      <c r="BV2848" s="269" t="s">
        <v>1851</v>
      </c>
    </row>
    <row r="2849" spans="59:74" x14ac:dyDescent="0.25">
      <c r="BG2849" s="84">
        <v>2737</v>
      </c>
      <c r="BH2849" s="269" t="s">
        <v>14</v>
      </c>
      <c r="BI2849" s="268" t="s">
        <v>9397</v>
      </c>
      <c r="BJ2849" s="257" t="s">
        <v>4</v>
      </c>
      <c r="BK2849" s="269" t="s">
        <v>169</v>
      </c>
      <c r="BL2849" s="269" t="s">
        <v>130</v>
      </c>
      <c r="BM2849" s="270" t="s">
        <v>10406</v>
      </c>
      <c r="BN2849" s="269" t="s">
        <v>10407</v>
      </c>
      <c r="BO2849" s="269" t="s">
        <v>10408</v>
      </c>
      <c r="BP2849" s="269" t="s">
        <v>1112</v>
      </c>
      <c r="BQ2849" s="269" t="s">
        <v>721</v>
      </c>
      <c r="BR2849" s="269" t="s">
        <v>1113</v>
      </c>
      <c r="BS2849" s="269" t="s">
        <v>1114</v>
      </c>
      <c r="BT2849" s="269" t="s">
        <v>1112</v>
      </c>
      <c r="BU2849" s="269" t="s">
        <v>1850</v>
      </c>
      <c r="BV2849" s="269" t="s">
        <v>1851</v>
      </c>
    </row>
    <row r="2850" spans="59:74" x14ac:dyDescent="0.25">
      <c r="BG2850" s="84">
        <v>2738</v>
      </c>
      <c r="BH2850" s="269" t="s">
        <v>14</v>
      </c>
      <c r="BI2850" s="268" t="s">
        <v>9397</v>
      </c>
      <c r="BJ2850" s="257" t="s">
        <v>4</v>
      </c>
      <c r="BK2850" s="269" t="s">
        <v>169</v>
      </c>
      <c r="BL2850" s="269" t="s">
        <v>130</v>
      </c>
      <c r="BM2850" s="270" t="s">
        <v>10409</v>
      </c>
      <c r="BN2850" s="269" t="s">
        <v>10410</v>
      </c>
      <c r="BO2850" s="269" t="s">
        <v>10411</v>
      </c>
      <c r="BP2850" s="269" t="s">
        <v>1112</v>
      </c>
      <c r="BQ2850" s="269" t="s">
        <v>721</v>
      </c>
      <c r="BR2850" s="269" t="s">
        <v>1113</v>
      </c>
      <c r="BS2850" s="269" t="s">
        <v>1114</v>
      </c>
      <c r="BT2850" s="269" t="s">
        <v>1112</v>
      </c>
      <c r="BU2850" s="269" t="s">
        <v>1850</v>
      </c>
      <c r="BV2850" s="269" t="s">
        <v>1851</v>
      </c>
    </row>
    <row r="2851" spans="59:74" x14ac:dyDescent="0.25">
      <c r="BG2851" s="84">
        <v>2739</v>
      </c>
      <c r="BH2851" s="269" t="s">
        <v>14</v>
      </c>
      <c r="BI2851" s="268" t="s">
        <v>9397</v>
      </c>
      <c r="BJ2851" s="257" t="s">
        <v>4</v>
      </c>
      <c r="BK2851" s="269" t="s">
        <v>169</v>
      </c>
      <c r="BL2851" s="269" t="s">
        <v>130</v>
      </c>
      <c r="BM2851" s="270" t="s">
        <v>10412</v>
      </c>
      <c r="BN2851" s="269" t="s">
        <v>10413</v>
      </c>
      <c r="BO2851" s="269" t="s">
        <v>10414</v>
      </c>
      <c r="BP2851" s="269" t="s">
        <v>1112</v>
      </c>
      <c r="BQ2851" s="269" t="s">
        <v>721</v>
      </c>
      <c r="BR2851" s="269" t="s">
        <v>1113</v>
      </c>
      <c r="BS2851" s="269" t="s">
        <v>1114</v>
      </c>
      <c r="BT2851" s="269" t="s">
        <v>1112</v>
      </c>
      <c r="BU2851" s="269" t="s">
        <v>1850</v>
      </c>
      <c r="BV2851" s="269" t="s">
        <v>1851</v>
      </c>
    </row>
    <row r="2852" spans="59:74" x14ac:dyDescent="0.25">
      <c r="BG2852" s="84">
        <v>2740</v>
      </c>
      <c r="BH2852" s="269" t="s">
        <v>14</v>
      </c>
      <c r="BI2852" s="268" t="s">
        <v>9397</v>
      </c>
      <c r="BJ2852" s="257" t="s">
        <v>4</v>
      </c>
      <c r="BK2852" s="269" t="s">
        <v>169</v>
      </c>
      <c r="BL2852" s="269" t="s">
        <v>130</v>
      </c>
      <c r="BM2852" s="270" t="s">
        <v>10415</v>
      </c>
      <c r="BN2852" s="269" t="s">
        <v>10416</v>
      </c>
      <c r="BO2852" s="269" t="s">
        <v>10417</v>
      </c>
      <c r="BP2852" s="269" t="s">
        <v>1112</v>
      </c>
      <c r="BQ2852" s="269" t="s">
        <v>721</v>
      </c>
      <c r="BR2852" s="269" t="s">
        <v>1113</v>
      </c>
      <c r="BS2852" s="269" t="s">
        <v>1114</v>
      </c>
      <c r="BT2852" s="269" t="s">
        <v>1112</v>
      </c>
      <c r="BU2852" s="269" t="s">
        <v>1850</v>
      </c>
      <c r="BV2852" s="269" t="s">
        <v>1851</v>
      </c>
    </row>
    <row r="2853" spans="59:74" x14ac:dyDescent="0.25">
      <c r="BG2853" s="84">
        <v>2741</v>
      </c>
      <c r="BH2853" s="269" t="s">
        <v>14</v>
      </c>
      <c r="BI2853" s="268" t="s">
        <v>9397</v>
      </c>
      <c r="BJ2853" s="257" t="s">
        <v>1</v>
      </c>
      <c r="BK2853" s="269" t="s">
        <v>175</v>
      </c>
      <c r="BL2853" s="269" t="s">
        <v>102</v>
      </c>
      <c r="BM2853" s="270" t="s">
        <v>10418</v>
      </c>
      <c r="BN2853" s="269" t="s">
        <v>10419</v>
      </c>
      <c r="BO2853" s="269" t="s">
        <v>10420</v>
      </c>
      <c r="BP2853" s="269" t="s">
        <v>1115</v>
      </c>
      <c r="BQ2853" s="269" t="s">
        <v>727</v>
      </c>
      <c r="BR2853" s="269" t="s">
        <v>1116</v>
      </c>
      <c r="BS2853" s="269" t="s">
        <v>1117</v>
      </c>
      <c r="BT2853" s="269" t="s">
        <v>1115</v>
      </c>
      <c r="BU2853" s="269" t="s">
        <v>1852</v>
      </c>
      <c r="BV2853" s="269" t="s">
        <v>1853</v>
      </c>
    </row>
    <row r="2854" spans="59:74" x14ac:dyDescent="0.25">
      <c r="BG2854" s="84">
        <v>2742</v>
      </c>
      <c r="BH2854" s="269" t="s">
        <v>14</v>
      </c>
      <c r="BI2854" s="268" t="s">
        <v>9397</v>
      </c>
      <c r="BJ2854" s="257" t="s">
        <v>1</v>
      </c>
      <c r="BK2854" s="269" t="s">
        <v>175</v>
      </c>
      <c r="BL2854" s="269" t="s">
        <v>102</v>
      </c>
      <c r="BM2854" s="270" t="s">
        <v>10421</v>
      </c>
      <c r="BN2854" s="269" t="s">
        <v>10422</v>
      </c>
      <c r="BO2854" s="269" t="s">
        <v>10423</v>
      </c>
      <c r="BP2854" s="269" t="s">
        <v>1115</v>
      </c>
      <c r="BQ2854" s="269" t="s">
        <v>727</v>
      </c>
      <c r="BR2854" s="269" t="s">
        <v>1116</v>
      </c>
      <c r="BS2854" s="269" t="s">
        <v>1117</v>
      </c>
      <c r="BT2854" s="269" t="s">
        <v>1115</v>
      </c>
      <c r="BU2854" s="269" t="s">
        <v>1852</v>
      </c>
      <c r="BV2854" s="269" t="s">
        <v>1853</v>
      </c>
    </row>
    <row r="2855" spans="59:74" x14ac:dyDescent="0.25">
      <c r="BG2855" s="84">
        <v>2743</v>
      </c>
      <c r="BH2855" s="269" t="s">
        <v>14</v>
      </c>
      <c r="BI2855" s="268" t="s">
        <v>9397</v>
      </c>
      <c r="BJ2855" s="257" t="s">
        <v>1</v>
      </c>
      <c r="BK2855" s="269" t="s">
        <v>175</v>
      </c>
      <c r="BL2855" s="269" t="s">
        <v>102</v>
      </c>
      <c r="BM2855" s="270" t="s">
        <v>10424</v>
      </c>
      <c r="BN2855" s="269" t="s">
        <v>10425</v>
      </c>
      <c r="BO2855" s="269" t="s">
        <v>10426</v>
      </c>
      <c r="BP2855" s="269" t="s">
        <v>1115</v>
      </c>
      <c r="BQ2855" s="269" t="s">
        <v>727</v>
      </c>
      <c r="BR2855" s="269" t="s">
        <v>1116</v>
      </c>
      <c r="BS2855" s="269" t="s">
        <v>1117</v>
      </c>
      <c r="BT2855" s="269" t="s">
        <v>1115</v>
      </c>
      <c r="BU2855" s="269" t="s">
        <v>1852</v>
      </c>
      <c r="BV2855" s="269" t="s">
        <v>1853</v>
      </c>
    </row>
    <row r="2856" spans="59:74" x14ac:dyDescent="0.25">
      <c r="BG2856" s="84">
        <v>2744</v>
      </c>
      <c r="BH2856" s="269" t="s">
        <v>14</v>
      </c>
      <c r="BI2856" s="268" t="s">
        <v>9397</v>
      </c>
      <c r="BJ2856" s="257" t="s">
        <v>1</v>
      </c>
      <c r="BK2856" s="269" t="s">
        <v>175</v>
      </c>
      <c r="BL2856" s="269" t="s">
        <v>102</v>
      </c>
      <c r="BM2856" s="270" t="s">
        <v>10427</v>
      </c>
      <c r="BN2856" s="269" t="s">
        <v>10428</v>
      </c>
      <c r="BO2856" s="269" t="s">
        <v>10429</v>
      </c>
      <c r="BP2856" s="269" t="s">
        <v>1115</v>
      </c>
      <c r="BQ2856" s="269" t="s">
        <v>727</v>
      </c>
      <c r="BR2856" s="269" t="s">
        <v>1116</v>
      </c>
      <c r="BS2856" s="269" t="s">
        <v>1117</v>
      </c>
      <c r="BT2856" s="269" t="s">
        <v>1115</v>
      </c>
      <c r="BU2856" s="269" t="s">
        <v>1852</v>
      </c>
      <c r="BV2856" s="269" t="s">
        <v>1853</v>
      </c>
    </row>
    <row r="2857" spans="59:74" x14ac:dyDescent="0.25">
      <c r="BG2857" s="84">
        <v>2745</v>
      </c>
      <c r="BH2857" s="269" t="s">
        <v>14</v>
      </c>
      <c r="BI2857" s="268" t="s">
        <v>9397</v>
      </c>
      <c r="BJ2857" s="257" t="s">
        <v>1</v>
      </c>
      <c r="BK2857" s="269" t="s">
        <v>175</v>
      </c>
      <c r="BL2857" s="269" t="s">
        <v>102</v>
      </c>
      <c r="BM2857" s="270" t="s">
        <v>10430</v>
      </c>
      <c r="BN2857" s="269" t="s">
        <v>10431</v>
      </c>
      <c r="BO2857" s="269" t="s">
        <v>10432</v>
      </c>
      <c r="BP2857" s="269" t="s">
        <v>1115</v>
      </c>
      <c r="BQ2857" s="269" t="s">
        <v>727</v>
      </c>
      <c r="BR2857" s="269" t="s">
        <v>1116</v>
      </c>
      <c r="BS2857" s="269" t="s">
        <v>1117</v>
      </c>
      <c r="BT2857" s="269" t="s">
        <v>1115</v>
      </c>
      <c r="BU2857" s="269" t="s">
        <v>1852</v>
      </c>
      <c r="BV2857" s="269" t="s">
        <v>1853</v>
      </c>
    </row>
    <row r="2858" spans="59:74" x14ac:dyDescent="0.25">
      <c r="BG2858" s="84">
        <v>2746</v>
      </c>
      <c r="BH2858" s="269" t="s">
        <v>14</v>
      </c>
      <c r="BI2858" s="268" t="s">
        <v>9397</v>
      </c>
      <c r="BJ2858" s="257" t="s">
        <v>1</v>
      </c>
      <c r="BK2858" s="269" t="s">
        <v>175</v>
      </c>
      <c r="BL2858" s="269" t="s">
        <v>102</v>
      </c>
      <c r="BM2858" s="270" t="s">
        <v>10433</v>
      </c>
      <c r="BN2858" s="269" t="s">
        <v>10434</v>
      </c>
      <c r="BO2858" s="269" t="s">
        <v>10435</v>
      </c>
      <c r="BP2858" s="269" t="s">
        <v>1115</v>
      </c>
      <c r="BQ2858" s="269" t="s">
        <v>727</v>
      </c>
      <c r="BR2858" s="269" t="s">
        <v>1116</v>
      </c>
      <c r="BS2858" s="269" t="s">
        <v>1117</v>
      </c>
      <c r="BT2858" s="269" t="s">
        <v>1115</v>
      </c>
      <c r="BU2858" s="269" t="s">
        <v>1852</v>
      </c>
      <c r="BV2858" s="269" t="s">
        <v>1853</v>
      </c>
    </row>
    <row r="2859" spans="59:74" x14ac:dyDescent="0.25">
      <c r="BG2859" s="84">
        <v>2747</v>
      </c>
      <c r="BH2859" s="269" t="s">
        <v>14</v>
      </c>
      <c r="BI2859" s="268" t="s">
        <v>9397</v>
      </c>
      <c r="BJ2859" s="257" t="s">
        <v>1</v>
      </c>
      <c r="BK2859" s="269" t="s">
        <v>175</v>
      </c>
      <c r="BL2859" s="269" t="s">
        <v>102</v>
      </c>
      <c r="BM2859" s="270" t="s">
        <v>10436</v>
      </c>
      <c r="BN2859" s="269" t="s">
        <v>10437</v>
      </c>
      <c r="BO2859" s="269" t="s">
        <v>10438</v>
      </c>
      <c r="BP2859" s="269" t="s">
        <v>1115</v>
      </c>
      <c r="BQ2859" s="269" t="s">
        <v>727</v>
      </c>
      <c r="BR2859" s="269" t="s">
        <v>1116</v>
      </c>
      <c r="BS2859" s="269" t="s">
        <v>1117</v>
      </c>
      <c r="BT2859" s="269" t="s">
        <v>1115</v>
      </c>
      <c r="BU2859" s="269" t="s">
        <v>1852</v>
      </c>
      <c r="BV2859" s="269" t="s">
        <v>1853</v>
      </c>
    </row>
    <row r="2860" spans="59:74" x14ac:dyDescent="0.25">
      <c r="BG2860" s="84">
        <v>2748</v>
      </c>
      <c r="BH2860" s="269" t="s">
        <v>14</v>
      </c>
      <c r="BI2860" s="268" t="s">
        <v>9397</v>
      </c>
      <c r="BJ2860" s="257" t="s">
        <v>1</v>
      </c>
      <c r="BK2860" s="269" t="s">
        <v>175</v>
      </c>
      <c r="BL2860" s="269" t="s">
        <v>102</v>
      </c>
      <c r="BM2860" s="270" t="s">
        <v>10439</v>
      </c>
      <c r="BN2860" s="269" t="s">
        <v>10440</v>
      </c>
      <c r="BO2860" s="269" t="s">
        <v>10441</v>
      </c>
      <c r="BP2860" s="269" t="s">
        <v>1115</v>
      </c>
      <c r="BQ2860" s="269" t="s">
        <v>727</v>
      </c>
      <c r="BR2860" s="269" t="s">
        <v>1116</v>
      </c>
      <c r="BS2860" s="269" t="s">
        <v>1117</v>
      </c>
      <c r="BT2860" s="269" t="s">
        <v>1115</v>
      </c>
      <c r="BU2860" s="269" t="s">
        <v>1852</v>
      </c>
      <c r="BV2860" s="269" t="s">
        <v>1853</v>
      </c>
    </row>
    <row r="2861" spans="59:74" x14ac:dyDescent="0.25">
      <c r="BG2861" s="84">
        <v>2749</v>
      </c>
      <c r="BH2861" s="269" t="s">
        <v>14</v>
      </c>
      <c r="BI2861" s="268" t="s">
        <v>9397</v>
      </c>
      <c r="BJ2861" s="257" t="s">
        <v>1</v>
      </c>
      <c r="BK2861" s="269" t="s">
        <v>175</v>
      </c>
      <c r="BL2861" s="269" t="s">
        <v>102</v>
      </c>
      <c r="BM2861" s="270" t="s">
        <v>10442</v>
      </c>
      <c r="BN2861" s="269" t="s">
        <v>10443</v>
      </c>
      <c r="BO2861" s="269" t="s">
        <v>10444</v>
      </c>
      <c r="BP2861" s="269" t="s">
        <v>1115</v>
      </c>
      <c r="BQ2861" s="269" t="s">
        <v>727</v>
      </c>
      <c r="BR2861" s="269" t="s">
        <v>1116</v>
      </c>
      <c r="BS2861" s="269" t="s">
        <v>1117</v>
      </c>
      <c r="BT2861" s="269" t="s">
        <v>1115</v>
      </c>
      <c r="BU2861" s="269" t="s">
        <v>1852</v>
      </c>
      <c r="BV2861" s="269" t="s">
        <v>1853</v>
      </c>
    </row>
    <row r="2862" spans="59:74" x14ac:dyDescent="0.25">
      <c r="BG2862" s="84">
        <v>2750</v>
      </c>
      <c r="BH2862" s="269" t="s">
        <v>14</v>
      </c>
      <c r="BI2862" s="268" t="s">
        <v>9397</v>
      </c>
      <c r="BJ2862" s="257" t="s">
        <v>1</v>
      </c>
      <c r="BK2862" s="269" t="s">
        <v>175</v>
      </c>
      <c r="BL2862" s="269" t="s">
        <v>102</v>
      </c>
      <c r="BM2862" s="270" t="s">
        <v>10445</v>
      </c>
      <c r="BN2862" s="269" t="s">
        <v>10446</v>
      </c>
      <c r="BO2862" s="269" t="s">
        <v>10447</v>
      </c>
      <c r="BP2862" s="269" t="s">
        <v>1115</v>
      </c>
      <c r="BQ2862" s="269" t="s">
        <v>727</v>
      </c>
      <c r="BR2862" s="269" t="s">
        <v>1116</v>
      </c>
      <c r="BS2862" s="269" t="s">
        <v>1117</v>
      </c>
      <c r="BT2862" s="269" t="s">
        <v>1115</v>
      </c>
      <c r="BU2862" s="269" t="s">
        <v>1852</v>
      </c>
      <c r="BV2862" s="269" t="s">
        <v>1853</v>
      </c>
    </row>
    <row r="2863" spans="59:74" x14ac:dyDescent="0.25">
      <c r="BG2863" s="84">
        <v>2751</v>
      </c>
      <c r="BH2863" s="269" t="s">
        <v>14</v>
      </c>
      <c r="BI2863" s="268" t="s">
        <v>9397</v>
      </c>
      <c r="BJ2863" s="257" t="s">
        <v>4</v>
      </c>
      <c r="BK2863" s="269" t="s">
        <v>175</v>
      </c>
      <c r="BL2863" s="269" t="s">
        <v>102</v>
      </c>
      <c r="BM2863" s="270" t="s">
        <v>10448</v>
      </c>
      <c r="BN2863" s="269" t="s">
        <v>10449</v>
      </c>
      <c r="BO2863" s="269" t="s">
        <v>10450</v>
      </c>
      <c r="BP2863" s="269" t="s">
        <v>1115</v>
      </c>
      <c r="BQ2863" s="269" t="s">
        <v>727</v>
      </c>
      <c r="BR2863" s="269" t="s">
        <v>1116</v>
      </c>
      <c r="BS2863" s="269" t="s">
        <v>1117</v>
      </c>
      <c r="BT2863" s="269" t="s">
        <v>1115</v>
      </c>
      <c r="BU2863" s="269" t="s">
        <v>1852</v>
      </c>
      <c r="BV2863" s="269" t="s">
        <v>1853</v>
      </c>
    </row>
    <row r="2864" spans="59:74" x14ac:dyDescent="0.25">
      <c r="BG2864" s="84">
        <v>2752</v>
      </c>
      <c r="BH2864" s="269" t="s">
        <v>14</v>
      </c>
      <c r="BI2864" s="268" t="s">
        <v>9397</v>
      </c>
      <c r="BJ2864" s="257" t="s">
        <v>4</v>
      </c>
      <c r="BK2864" s="269" t="s">
        <v>175</v>
      </c>
      <c r="BL2864" s="269" t="s">
        <v>102</v>
      </c>
      <c r="BM2864" s="270" t="s">
        <v>10451</v>
      </c>
      <c r="BN2864" s="269" t="s">
        <v>10452</v>
      </c>
      <c r="BO2864" s="269" t="s">
        <v>10453</v>
      </c>
      <c r="BP2864" s="269" t="s">
        <v>1115</v>
      </c>
      <c r="BQ2864" s="269" t="s">
        <v>727</v>
      </c>
      <c r="BR2864" s="269" t="s">
        <v>1116</v>
      </c>
      <c r="BS2864" s="269" t="s">
        <v>1117</v>
      </c>
      <c r="BT2864" s="269" t="s">
        <v>1115</v>
      </c>
      <c r="BU2864" s="269" t="s">
        <v>1852</v>
      </c>
      <c r="BV2864" s="269" t="s">
        <v>1853</v>
      </c>
    </row>
    <row r="2865" spans="59:74" x14ac:dyDescent="0.25">
      <c r="BG2865" s="84">
        <v>2753</v>
      </c>
      <c r="BH2865" s="269" t="s">
        <v>14</v>
      </c>
      <c r="BI2865" s="268" t="s">
        <v>9397</v>
      </c>
      <c r="BJ2865" s="257" t="s">
        <v>4</v>
      </c>
      <c r="BK2865" s="269" t="s">
        <v>175</v>
      </c>
      <c r="BL2865" s="269" t="s">
        <v>102</v>
      </c>
      <c r="BM2865" s="270" t="s">
        <v>10454</v>
      </c>
      <c r="BN2865" s="269" t="s">
        <v>10455</v>
      </c>
      <c r="BO2865" s="269" t="s">
        <v>10456</v>
      </c>
      <c r="BP2865" s="269" t="s">
        <v>1115</v>
      </c>
      <c r="BQ2865" s="269" t="s">
        <v>727</v>
      </c>
      <c r="BR2865" s="269" t="s">
        <v>1116</v>
      </c>
      <c r="BS2865" s="269" t="s">
        <v>1117</v>
      </c>
      <c r="BT2865" s="269" t="s">
        <v>1115</v>
      </c>
      <c r="BU2865" s="269" t="s">
        <v>1852</v>
      </c>
      <c r="BV2865" s="269" t="s">
        <v>1853</v>
      </c>
    </row>
    <row r="2866" spans="59:74" x14ac:dyDescent="0.25">
      <c r="BG2866" s="84">
        <v>2754</v>
      </c>
      <c r="BH2866" s="269" t="s">
        <v>14</v>
      </c>
      <c r="BI2866" s="268" t="s">
        <v>9397</v>
      </c>
      <c r="BJ2866" s="257" t="s">
        <v>4</v>
      </c>
      <c r="BK2866" s="269" t="s">
        <v>175</v>
      </c>
      <c r="BL2866" s="269" t="s">
        <v>102</v>
      </c>
      <c r="BM2866" s="270" t="s">
        <v>10457</v>
      </c>
      <c r="BN2866" s="269" t="s">
        <v>10458</v>
      </c>
      <c r="BO2866" s="269" t="s">
        <v>10459</v>
      </c>
      <c r="BP2866" s="269" t="s">
        <v>1115</v>
      </c>
      <c r="BQ2866" s="269" t="s">
        <v>727</v>
      </c>
      <c r="BR2866" s="269" t="s">
        <v>1116</v>
      </c>
      <c r="BS2866" s="269" t="s">
        <v>1117</v>
      </c>
      <c r="BT2866" s="269" t="s">
        <v>1115</v>
      </c>
      <c r="BU2866" s="269" t="s">
        <v>1852</v>
      </c>
      <c r="BV2866" s="269" t="s">
        <v>1853</v>
      </c>
    </row>
    <row r="2867" spans="59:74" x14ac:dyDescent="0.25">
      <c r="BG2867" s="84">
        <v>2755</v>
      </c>
      <c r="BH2867" s="269" t="s">
        <v>14</v>
      </c>
      <c r="BI2867" s="268" t="s">
        <v>9397</v>
      </c>
      <c r="BJ2867" s="257" t="s">
        <v>4</v>
      </c>
      <c r="BK2867" s="269" t="s">
        <v>175</v>
      </c>
      <c r="BL2867" s="269" t="s">
        <v>102</v>
      </c>
      <c r="BM2867" s="270" t="s">
        <v>10460</v>
      </c>
      <c r="BN2867" s="269" t="s">
        <v>10461</v>
      </c>
      <c r="BO2867" s="269" t="s">
        <v>10462</v>
      </c>
      <c r="BP2867" s="269" t="s">
        <v>1115</v>
      </c>
      <c r="BQ2867" s="269" t="s">
        <v>727</v>
      </c>
      <c r="BR2867" s="269" t="s">
        <v>1116</v>
      </c>
      <c r="BS2867" s="269" t="s">
        <v>1117</v>
      </c>
      <c r="BT2867" s="269" t="s">
        <v>1115</v>
      </c>
      <c r="BU2867" s="269" t="s">
        <v>1852</v>
      </c>
      <c r="BV2867" s="269" t="s">
        <v>1853</v>
      </c>
    </row>
    <row r="2868" spans="59:74" x14ac:dyDescent="0.25">
      <c r="BG2868" s="84">
        <v>2756</v>
      </c>
      <c r="BH2868" s="269" t="s">
        <v>14</v>
      </c>
      <c r="BI2868" s="268" t="s">
        <v>9397</v>
      </c>
      <c r="BJ2868" s="257" t="s">
        <v>4</v>
      </c>
      <c r="BK2868" s="269" t="s">
        <v>175</v>
      </c>
      <c r="BL2868" s="269" t="s">
        <v>102</v>
      </c>
      <c r="BM2868" s="270" t="s">
        <v>10463</v>
      </c>
      <c r="BN2868" s="269" t="s">
        <v>10464</v>
      </c>
      <c r="BO2868" s="269" t="s">
        <v>10465</v>
      </c>
      <c r="BP2868" s="269" t="s">
        <v>1115</v>
      </c>
      <c r="BQ2868" s="269" t="s">
        <v>727</v>
      </c>
      <c r="BR2868" s="269" t="s">
        <v>1116</v>
      </c>
      <c r="BS2868" s="269" t="s">
        <v>1117</v>
      </c>
      <c r="BT2868" s="269" t="s">
        <v>1115</v>
      </c>
      <c r="BU2868" s="269" t="s">
        <v>1852</v>
      </c>
      <c r="BV2868" s="269" t="s">
        <v>1853</v>
      </c>
    </row>
    <row r="2869" spans="59:74" x14ac:dyDescent="0.25">
      <c r="BG2869" s="84">
        <v>2757</v>
      </c>
      <c r="BH2869" s="269" t="s">
        <v>14</v>
      </c>
      <c r="BI2869" s="268" t="s">
        <v>9397</v>
      </c>
      <c r="BJ2869" s="257" t="s">
        <v>4</v>
      </c>
      <c r="BK2869" s="269" t="s">
        <v>175</v>
      </c>
      <c r="BL2869" s="269" t="s">
        <v>102</v>
      </c>
      <c r="BM2869" s="270" t="s">
        <v>10466</v>
      </c>
      <c r="BN2869" s="269" t="s">
        <v>10467</v>
      </c>
      <c r="BO2869" s="269" t="s">
        <v>10468</v>
      </c>
      <c r="BP2869" s="269" t="s">
        <v>1115</v>
      </c>
      <c r="BQ2869" s="269" t="s">
        <v>727</v>
      </c>
      <c r="BR2869" s="269" t="s">
        <v>1116</v>
      </c>
      <c r="BS2869" s="269" t="s">
        <v>1117</v>
      </c>
      <c r="BT2869" s="269" t="s">
        <v>1115</v>
      </c>
      <c r="BU2869" s="269" t="s">
        <v>1852</v>
      </c>
      <c r="BV2869" s="269" t="s">
        <v>1853</v>
      </c>
    </row>
    <row r="2870" spans="59:74" x14ac:dyDescent="0.25">
      <c r="BG2870" s="84">
        <v>2758</v>
      </c>
      <c r="BH2870" s="269" t="s">
        <v>14</v>
      </c>
      <c r="BI2870" s="268" t="s">
        <v>9397</v>
      </c>
      <c r="BJ2870" s="257" t="s">
        <v>4</v>
      </c>
      <c r="BK2870" s="269" t="s">
        <v>175</v>
      </c>
      <c r="BL2870" s="269" t="s">
        <v>102</v>
      </c>
      <c r="BM2870" s="270" t="s">
        <v>10469</v>
      </c>
      <c r="BN2870" s="269" t="s">
        <v>10470</v>
      </c>
      <c r="BO2870" s="269" t="s">
        <v>10471</v>
      </c>
      <c r="BP2870" s="269" t="s">
        <v>1115</v>
      </c>
      <c r="BQ2870" s="269" t="s">
        <v>727</v>
      </c>
      <c r="BR2870" s="269" t="s">
        <v>1116</v>
      </c>
      <c r="BS2870" s="269" t="s">
        <v>1117</v>
      </c>
      <c r="BT2870" s="269" t="s">
        <v>1115</v>
      </c>
      <c r="BU2870" s="269" t="s">
        <v>1852</v>
      </c>
      <c r="BV2870" s="269" t="s">
        <v>1853</v>
      </c>
    </row>
    <row r="2871" spans="59:74" x14ac:dyDescent="0.25">
      <c r="BG2871" s="84">
        <v>2759</v>
      </c>
      <c r="BH2871" s="269" t="s">
        <v>14</v>
      </c>
      <c r="BI2871" s="268" t="s">
        <v>9397</v>
      </c>
      <c r="BJ2871" s="257" t="s">
        <v>4</v>
      </c>
      <c r="BK2871" s="269" t="s">
        <v>175</v>
      </c>
      <c r="BL2871" s="269" t="s">
        <v>102</v>
      </c>
      <c r="BM2871" s="270" t="s">
        <v>10472</v>
      </c>
      <c r="BN2871" s="269" t="s">
        <v>10473</v>
      </c>
      <c r="BO2871" s="269" t="s">
        <v>10474</v>
      </c>
      <c r="BP2871" s="269" t="s">
        <v>1115</v>
      </c>
      <c r="BQ2871" s="269" t="s">
        <v>727</v>
      </c>
      <c r="BR2871" s="269" t="s">
        <v>1116</v>
      </c>
      <c r="BS2871" s="269" t="s">
        <v>1117</v>
      </c>
      <c r="BT2871" s="269" t="s">
        <v>1115</v>
      </c>
      <c r="BU2871" s="269" t="s">
        <v>1852</v>
      </c>
      <c r="BV2871" s="269" t="s">
        <v>1853</v>
      </c>
    </row>
    <row r="2872" spans="59:74" x14ac:dyDescent="0.25">
      <c r="BG2872" s="84">
        <v>2760</v>
      </c>
      <c r="BH2872" s="269" t="s">
        <v>14</v>
      </c>
      <c r="BI2872" s="268" t="s">
        <v>9397</v>
      </c>
      <c r="BJ2872" s="257" t="s">
        <v>4</v>
      </c>
      <c r="BK2872" s="269" t="s">
        <v>175</v>
      </c>
      <c r="BL2872" s="269" t="s">
        <v>102</v>
      </c>
      <c r="BM2872" s="270" t="s">
        <v>10475</v>
      </c>
      <c r="BN2872" s="269" t="s">
        <v>10476</v>
      </c>
      <c r="BO2872" s="269" t="s">
        <v>10477</v>
      </c>
      <c r="BP2872" s="269" t="s">
        <v>1115</v>
      </c>
      <c r="BQ2872" s="269" t="s">
        <v>727</v>
      </c>
      <c r="BR2872" s="269" t="s">
        <v>1116</v>
      </c>
      <c r="BS2872" s="269" t="s">
        <v>1117</v>
      </c>
      <c r="BT2872" s="269" t="s">
        <v>1115</v>
      </c>
      <c r="BU2872" s="269" t="s">
        <v>1852</v>
      </c>
      <c r="BV2872" s="269" t="s">
        <v>1853</v>
      </c>
    </row>
    <row r="2873" spans="59:74" x14ac:dyDescent="0.25">
      <c r="BG2873" s="84">
        <v>2761</v>
      </c>
      <c r="BH2873" s="269" t="s">
        <v>14</v>
      </c>
      <c r="BI2873" s="268" t="s">
        <v>9397</v>
      </c>
      <c r="BJ2873" s="257" t="s">
        <v>1</v>
      </c>
      <c r="BK2873" s="269" t="s">
        <v>213</v>
      </c>
      <c r="BL2873" s="269" t="s">
        <v>102</v>
      </c>
      <c r="BM2873" s="270" t="s">
        <v>10478</v>
      </c>
      <c r="BN2873" s="269" t="s">
        <v>10479</v>
      </c>
      <c r="BO2873" s="269" t="s">
        <v>10480</v>
      </c>
      <c r="BP2873" s="269" t="s">
        <v>1118</v>
      </c>
      <c r="BQ2873" s="269" t="s">
        <v>732</v>
      </c>
      <c r="BR2873" s="269" t="s">
        <v>1119</v>
      </c>
      <c r="BS2873" s="269" t="s">
        <v>1120</v>
      </c>
      <c r="BT2873" s="269" t="s">
        <v>1118</v>
      </c>
      <c r="BU2873" s="269" t="s">
        <v>1854</v>
      </c>
      <c r="BV2873" s="269" t="s">
        <v>1855</v>
      </c>
    </row>
    <row r="2874" spans="59:74" x14ac:dyDescent="0.25">
      <c r="BG2874" s="84">
        <v>2762</v>
      </c>
      <c r="BH2874" s="269" t="s">
        <v>14</v>
      </c>
      <c r="BI2874" s="268" t="s">
        <v>9397</v>
      </c>
      <c r="BJ2874" s="257" t="s">
        <v>1</v>
      </c>
      <c r="BK2874" s="269" t="s">
        <v>213</v>
      </c>
      <c r="BL2874" s="269" t="s">
        <v>102</v>
      </c>
      <c r="BM2874" s="270" t="s">
        <v>10481</v>
      </c>
      <c r="BN2874" s="269" t="s">
        <v>10482</v>
      </c>
      <c r="BO2874" s="269" t="s">
        <v>10483</v>
      </c>
      <c r="BP2874" s="269" t="s">
        <v>1118</v>
      </c>
      <c r="BQ2874" s="269" t="s">
        <v>732</v>
      </c>
      <c r="BR2874" s="269" t="s">
        <v>1119</v>
      </c>
      <c r="BS2874" s="269" t="s">
        <v>1120</v>
      </c>
      <c r="BT2874" s="269" t="s">
        <v>1118</v>
      </c>
      <c r="BU2874" s="269" t="s">
        <v>1854</v>
      </c>
      <c r="BV2874" s="269" t="s">
        <v>1855</v>
      </c>
    </row>
    <row r="2875" spans="59:74" x14ac:dyDescent="0.25">
      <c r="BG2875" s="84">
        <v>2763</v>
      </c>
      <c r="BH2875" s="269" t="s">
        <v>14</v>
      </c>
      <c r="BI2875" s="268" t="s">
        <v>9397</v>
      </c>
      <c r="BJ2875" s="257" t="s">
        <v>1</v>
      </c>
      <c r="BK2875" s="269" t="s">
        <v>213</v>
      </c>
      <c r="BL2875" s="269" t="s">
        <v>102</v>
      </c>
      <c r="BM2875" s="270" t="s">
        <v>10484</v>
      </c>
      <c r="BN2875" s="269" t="s">
        <v>10485</v>
      </c>
      <c r="BO2875" s="269" t="s">
        <v>10486</v>
      </c>
      <c r="BP2875" s="269" t="s">
        <v>1118</v>
      </c>
      <c r="BQ2875" s="269" t="s">
        <v>732</v>
      </c>
      <c r="BR2875" s="269" t="s">
        <v>1119</v>
      </c>
      <c r="BS2875" s="269" t="s">
        <v>1120</v>
      </c>
      <c r="BT2875" s="269" t="s">
        <v>1118</v>
      </c>
      <c r="BU2875" s="269" t="s">
        <v>1854</v>
      </c>
      <c r="BV2875" s="269" t="s">
        <v>1855</v>
      </c>
    </row>
    <row r="2876" spans="59:74" x14ac:dyDescent="0.25">
      <c r="BG2876" s="84">
        <v>2764</v>
      </c>
      <c r="BH2876" s="269" t="s">
        <v>14</v>
      </c>
      <c r="BI2876" s="268" t="s">
        <v>9397</v>
      </c>
      <c r="BJ2876" s="257" t="s">
        <v>1</v>
      </c>
      <c r="BK2876" s="269" t="s">
        <v>213</v>
      </c>
      <c r="BL2876" s="269" t="s">
        <v>102</v>
      </c>
      <c r="BM2876" s="270" t="s">
        <v>10487</v>
      </c>
      <c r="BN2876" s="269" t="s">
        <v>10488</v>
      </c>
      <c r="BO2876" s="269" t="s">
        <v>10489</v>
      </c>
      <c r="BP2876" s="269" t="s">
        <v>1118</v>
      </c>
      <c r="BQ2876" s="269" t="s">
        <v>732</v>
      </c>
      <c r="BR2876" s="269" t="s">
        <v>1119</v>
      </c>
      <c r="BS2876" s="269" t="s">
        <v>1120</v>
      </c>
      <c r="BT2876" s="269" t="s">
        <v>1118</v>
      </c>
      <c r="BU2876" s="269" t="s">
        <v>1854</v>
      </c>
      <c r="BV2876" s="269" t="s">
        <v>1855</v>
      </c>
    </row>
    <row r="2877" spans="59:74" x14ac:dyDescent="0.25">
      <c r="BG2877" s="84">
        <v>2765</v>
      </c>
      <c r="BH2877" s="269" t="s">
        <v>14</v>
      </c>
      <c r="BI2877" s="268" t="s">
        <v>9397</v>
      </c>
      <c r="BJ2877" s="257" t="s">
        <v>1</v>
      </c>
      <c r="BK2877" s="269" t="s">
        <v>213</v>
      </c>
      <c r="BL2877" s="269" t="s">
        <v>102</v>
      </c>
      <c r="BM2877" s="270" t="s">
        <v>10490</v>
      </c>
      <c r="BN2877" s="269" t="s">
        <v>10491</v>
      </c>
      <c r="BO2877" s="269" t="s">
        <v>10492</v>
      </c>
      <c r="BP2877" s="269" t="s">
        <v>1118</v>
      </c>
      <c r="BQ2877" s="269" t="s">
        <v>732</v>
      </c>
      <c r="BR2877" s="269" t="s">
        <v>1119</v>
      </c>
      <c r="BS2877" s="269" t="s">
        <v>1120</v>
      </c>
      <c r="BT2877" s="269" t="s">
        <v>1118</v>
      </c>
      <c r="BU2877" s="269" t="s">
        <v>1854</v>
      </c>
      <c r="BV2877" s="269" t="s">
        <v>1855</v>
      </c>
    </row>
    <row r="2878" spans="59:74" x14ac:dyDescent="0.25">
      <c r="BG2878" s="84">
        <v>2766</v>
      </c>
      <c r="BH2878" s="269" t="s">
        <v>14</v>
      </c>
      <c r="BI2878" s="268" t="s">
        <v>9397</v>
      </c>
      <c r="BJ2878" s="257" t="s">
        <v>1</v>
      </c>
      <c r="BK2878" s="269" t="s">
        <v>213</v>
      </c>
      <c r="BL2878" s="269" t="s">
        <v>102</v>
      </c>
      <c r="BM2878" s="270" t="s">
        <v>10493</v>
      </c>
      <c r="BN2878" s="269" t="s">
        <v>10494</v>
      </c>
      <c r="BO2878" s="269" t="s">
        <v>10495</v>
      </c>
      <c r="BP2878" s="269" t="s">
        <v>1118</v>
      </c>
      <c r="BQ2878" s="269" t="s">
        <v>732</v>
      </c>
      <c r="BR2878" s="269" t="s">
        <v>1119</v>
      </c>
      <c r="BS2878" s="269" t="s">
        <v>1120</v>
      </c>
      <c r="BT2878" s="269" t="s">
        <v>1118</v>
      </c>
      <c r="BU2878" s="269" t="s">
        <v>1854</v>
      </c>
      <c r="BV2878" s="269" t="s">
        <v>1855</v>
      </c>
    </row>
    <row r="2879" spans="59:74" x14ac:dyDescent="0.25">
      <c r="BG2879" s="84">
        <v>2767</v>
      </c>
      <c r="BH2879" s="269" t="s">
        <v>14</v>
      </c>
      <c r="BI2879" s="268" t="s">
        <v>9397</v>
      </c>
      <c r="BJ2879" s="257" t="s">
        <v>1</v>
      </c>
      <c r="BK2879" s="269" t="s">
        <v>213</v>
      </c>
      <c r="BL2879" s="269" t="s">
        <v>102</v>
      </c>
      <c r="BM2879" s="270" t="s">
        <v>10496</v>
      </c>
      <c r="BN2879" s="269" t="s">
        <v>10497</v>
      </c>
      <c r="BO2879" s="269" t="s">
        <v>10498</v>
      </c>
      <c r="BP2879" s="269" t="s">
        <v>1118</v>
      </c>
      <c r="BQ2879" s="269" t="s">
        <v>732</v>
      </c>
      <c r="BR2879" s="269" t="s">
        <v>1119</v>
      </c>
      <c r="BS2879" s="269" t="s">
        <v>1120</v>
      </c>
      <c r="BT2879" s="269" t="s">
        <v>1118</v>
      </c>
      <c r="BU2879" s="269" t="s">
        <v>1854</v>
      </c>
      <c r="BV2879" s="269" t="s">
        <v>1855</v>
      </c>
    </row>
    <row r="2880" spans="59:74" x14ac:dyDescent="0.25">
      <c r="BG2880" s="84">
        <v>2768</v>
      </c>
      <c r="BH2880" s="269" t="s">
        <v>14</v>
      </c>
      <c r="BI2880" s="268" t="s">
        <v>9397</v>
      </c>
      <c r="BJ2880" s="257" t="s">
        <v>1</v>
      </c>
      <c r="BK2880" s="269" t="s">
        <v>213</v>
      </c>
      <c r="BL2880" s="269" t="s">
        <v>102</v>
      </c>
      <c r="BM2880" s="270" t="s">
        <v>10499</v>
      </c>
      <c r="BN2880" s="269" t="s">
        <v>10500</v>
      </c>
      <c r="BO2880" s="269" t="s">
        <v>10501</v>
      </c>
      <c r="BP2880" s="269" t="s">
        <v>1118</v>
      </c>
      <c r="BQ2880" s="269" t="s">
        <v>732</v>
      </c>
      <c r="BR2880" s="269" t="s">
        <v>1119</v>
      </c>
      <c r="BS2880" s="269" t="s">
        <v>1120</v>
      </c>
      <c r="BT2880" s="269" t="s">
        <v>1118</v>
      </c>
      <c r="BU2880" s="269" t="s">
        <v>1854</v>
      </c>
      <c r="BV2880" s="269" t="s">
        <v>1855</v>
      </c>
    </row>
    <row r="2881" spans="59:74" x14ac:dyDescent="0.25">
      <c r="BG2881" s="84">
        <v>2769</v>
      </c>
      <c r="BH2881" s="269" t="s">
        <v>14</v>
      </c>
      <c r="BI2881" s="268" t="s">
        <v>9397</v>
      </c>
      <c r="BJ2881" s="257" t="s">
        <v>1</v>
      </c>
      <c r="BK2881" s="269" t="s">
        <v>213</v>
      </c>
      <c r="BL2881" s="269" t="s">
        <v>102</v>
      </c>
      <c r="BM2881" s="270" t="s">
        <v>10502</v>
      </c>
      <c r="BN2881" s="269" t="s">
        <v>10503</v>
      </c>
      <c r="BO2881" s="269" t="s">
        <v>10504</v>
      </c>
      <c r="BP2881" s="269" t="s">
        <v>1118</v>
      </c>
      <c r="BQ2881" s="269" t="s">
        <v>732</v>
      </c>
      <c r="BR2881" s="269" t="s">
        <v>1119</v>
      </c>
      <c r="BS2881" s="269" t="s">
        <v>1120</v>
      </c>
      <c r="BT2881" s="269" t="s">
        <v>1118</v>
      </c>
      <c r="BU2881" s="269" t="s">
        <v>1854</v>
      </c>
      <c r="BV2881" s="269" t="s">
        <v>1855</v>
      </c>
    </row>
    <row r="2882" spans="59:74" x14ac:dyDescent="0.25">
      <c r="BG2882" s="84">
        <v>2770</v>
      </c>
      <c r="BH2882" s="269" t="s">
        <v>14</v>
      </c>
      <c r="BI2882" s="268" t="s">
        <v>9397</v>
      </c>
      <c r="BJ2882" s="257" t="s">
        <v>1</v>
      </c>
      <c r="BK2882" s="269" t="s">
        <v>213</v>
      </c>
      <c r="BL2882" s="269" t="s">
        <v>102</v>
      </c>
      <c r="BM2882" s="270" t="s">
        <v>10505</v>
      </c>
      <c r="BN2882" s="269" t="s">
        <v>10506</v>
      </c>
      <c r="BO2882" s="269" t="s">
        <v>10507</v>
      </c>
      <c r="BP2882" s="269" t="s">
        <v>1118</v>
      </c>
      <c r="BQ2882" s="269" t="s">
        <v>732</v>
      </c>
      <c r="BR2882" s="269" t="s">
        <v>1119</v>
      </c>
      <c r="BS2882" s="269" t="s">
        <v>1120</v>
      </c>
      <c r="BT2882" s="269" t="s">
        <v>1118</v>
      </c>
      <c r="BU2882" s="269" t="s">
        <v>1854</v>
      </c>
      <c r="BV2882" s="269" t="s">
        <v>1855</v>
      </c>
    </row>
    <row r="2883" spans="59:74" x14ac:dyDescent="0.25">
      <c r="BG2883" s="84">
        <v>2771</v>
      </c>
      <c r="BH2883" s="269" t="s">
        <v>14</v>
      </c>
      <c r="BI2883" s="268" t="s">
        <v>9397</v>
      </c>
      <c r="BJ2883" s="257" t="s">
        <v>4</v>
      </c>
      <c r="BK2883" s="269" t="s">
        <v>213</v>
      </c>
      <c r="BL2883" s="269" t="s">
        <v>102</v>
      </c>
      <c r="BM2883" s="270" t="s">
        <v>10508</v>
      </c>
      <c r="BN2883" s="269" t="s">
        <v>10509</v>
      </c>
      <c r="BO2883" s="269" t="s">
        <v>10510</v>
      </c>
      <c r="BP2883" s="269" t="s">
        <v>1118</v>
      </c>
      <c r="BQ2883" s="269" t="s">
        <v>732</v>
      </c>
      <c r="BR2883" s="269" t="s">
        <v>1119</v>
      </c>
      <c r="BS2883" s="269" t="s">
        <v>1120</v>
      </c>
      <c r="BT2883" s="269" t="s">
        <v>1118</v>
      </c>
      <c r="BU2883" s="269" t="s">
        <v>1854</v>
      </c>
      <c r="BV2883" s="269" t="s">
        <v>1855</v>
      </c>
    </row>
    <row r="2884" spans="59:74" x14ac:dyDescent="0.25">
      <c r="BG2884" s="84">
        <v>2772</v>
      </c>
      <c r="BH2884" s="269" t="s">
        <v>14</v>
      </c>
      <c r="BI2884" s="268" t="s">
        <v>9397</v>
      </c>
      <c r="BJ2884" s="257" t="s">
        <v>4</v>
      </c>
      <c r="BK2884" s="269" t="s">
        <v>213</v>
      </c>
      <c r="BL2884" s="269" t="s">
        <v>102</v>
      </c>
      <c r="BM2884" s="270" t="s">
        <v>10511</v>
      </c>
      <c r="BN2884" s="269" t="s">
        <v>10512</v>
      </c>
      <c r="BO2884" s="269" t="s">
        <v>10513</v>
      </c>
      <c r="BP2884" s="269" t="s">
        <v>1118</v>
      </c>
      <c r="BQ2884" s="269" t="s">
        <v>732</v>
      </c>
      <c r="BR2884" s="269" t="s">
        <v>1119</v>
      </c>
      <c r="BS2884" s="269" t="s">
        <v>1120</v>
      </c>
      <c r="BT2884" s="269" t="s">
        <v>1118</v>
      </c>
      <c r="BU2884" s="269" t="s">
        <v>1854</v>
      </c>
      <c r="BV2884" s="269" t="s">
        <v>1855</v>
      </c>
    </row>
    <row r="2885" spans="59:74" x14ac:dyDescent="0.25">
      <c r="BG2885" s="84">
        <v>2773</v>
      </c>
      <c r="BH2885" s="269" t="s">
        <v>14</v>
      </c>
      <c r="BI2885" s="268" t="s">
        <v>9397</v>
      </c>
      <c r="BJ2885" s="257" t="s">
        <v>4</v>
      </c>
      <c r="BK2885" s="269" t="s">
        <v>213</v>
      </c>
      <c r="BL2885" s="269" t="s">
        <v>102</v>
      </c>
      <c r="BM2885" s="270" t="s">
        <v>10514</v>
      </c>
      <c r="BN2885" s="269" t="s">
        <v>10515</v>
      </c>
      <c r="BO2885" s="269" t="s">
        <v>10516</v>
      </c>
      <c r="BP2885" s="269" t="s">
        <v>1118</v>
      </c>
      <c r="BQ2885" s="269" t="s">
        <v>732</v>
      </c>
      <c r="BR2885" s="269" t="s">
        <v>1119</v>
      </c>
      <c r="BS2885" s="269" t="s">
        <v>1120</v>
      </c>
      <c r="BT2885" s="269" t="s">
        <v>1118</v>
      </c>
      <c r="BU2885" s="269" t="s">
        <v>1854</v>
      </c>
      <c r="BV2885" s="269" t="s">
        <v>1855</v>
      </c>
    </row>
    <row r="2886" spans="59:74" x14ac:dyDescent="0.25">
      <c r="BG2886" s="84">
        <v>2774</v>
      </c>
      <c r="BH2886" s="269" t="s">
        <v>14</v>
      </c>
      <c r="BI2886" s="268" t="s">
        <v>9397</v>
      </c>
      <c r="BJ2886" s="257" t="s">
        <v>4</v>
      </c>
      <c r="BK2886" s="269" t="s">
        <v>213</v>
      </c>
      <c r="BL2886" s="269" t="s">
        <v>102</v>
      </c>
      <c r="BM2886" s="270" t="s">
        <v>10517</v>
      </c>
      <c r="BN2886" s="269" t="s">
        <v>10518</v>
      </c>
      <c r="BO2886" s="269" t="s">
        <v>10519</v>
      </c>
      <c r="BP2886" s="269" t="s">
        <v>1118</v>
      </c>
      <c r="BQ2886" s="269" t="s">
        <v>732</v>
      </c>
      <c r="BR2886" s="269" t="s">
        <v>1119</v>
      </c>
      <c r="BS2886" s="269" t="s">
        <v>1120</v>
      </c>
      <c r="BT2886" s="269" t="s">
        <v>1118</v>
      </c>
      <c r="BU2886" s="269" t="s">
        <v>1854</v>
      </c>
      <c r="BV2886" s="269" t="s">
        <v>1855</v>
      </c>
    </row>
    <row r="2887" spans="59:74" x14ac:dyDescent="0.25">
      <c r="BG2887" s="84">
        <v>2775</v>
      </c>
      <c r="BH2887" s="269" t="s">
        <v>14</v>
      </c>
      <c r="BI2887" s="268" t="s">
        <v>9397</v>
      </c>
      <c r="BJ2887" s="257" t="s">
        <v>4</v>
      </c>
      <c r="BK2887" s="269" t="s">
        <v>213</v>
      </c>
      <c r="BL2887" s="269" t="s">
        <v>102</v>
      </c>
      <c r="BM2887" s="270" t="s">
        <v>10520</v>
      </c>
      <c r="BN2887" s="269" t="s">
        <v>10521</v>
      </c>
      <c r="BO2887" s="269" t="s">
        <v>10522</v>
      </c>
      <c r="BP2887" s="269" t="s">
        <v>1118</v>
      </c>
      <c r="BQ2887" s="269" t="s">
        <v>732</v>
      </c>
      <c r="BR2887" s="269" t="s">
        <v>1119</v>
      </c>
      <c r="BS2887" s="269" t="s">
        <v>1120</v>
      </c>
      <c r="BT2887" s="269" t="s">
        <v>1118</v>
      </c>
      <c r="BU2887" s="269" t="s">
        <v>1854</v>
      </c>
      <c r="BV2887" s="269" t="s">
        <v>1855</v>
      </c>
    </row>
    <row r="2888" spans="59:74" x14ac:dyDescent="0.25">
      <c r="BG2888" s="84">
        <v>2776</v>
      </c>
      <c r="BH2888" s="269" t="s">
        <v>14</v>
      </c>
      <c r="BI2888" s="268" t="s">
        <v>9397</v>
      </c>
      <c r="BJ2888" s="257" t="s">
        <v>4</v>
      </c>
      <c r="BK2888" s="269" t="s">
        <v>213</v>
      </c>
      <c r="BL2888" s="269" t="s">
        <v>102</v>
      </c>
      <c r="BM2888" s="270" t="s">
        <v>10523</v>
      </c>
      <c r="BN2888" s="269" t="s">
        <v>10524</v>
      </c>
      <c r="BO2888" s="269" t="s">
        <v>10525</v>
      </c>
      <c r="BP2888" s="269" t="s">
        <v>1118</v>
      </c>
      <c r="BQ2888" s="269" t="s">
        <v>732</v>
      </c>
      <c r="BR2888" s="269" t="s">
        <v>1119</v>
      </c>
      <c r="BS2888" s="269" t="s">
        <v>1120</v>
      </c>
      <c r="BT2888" s="269" t="s">
        <v>1118</v>
      </c>
      <c r="BU2888" s="269" t="s">
        <v>1854</v>
      </c>
      <c r="BV2888" s="269" t="s">
        <v>1855</v>
      </c>
    </row>
    <row r="2889" spans="59:74" x14ac:dyDescent="0.25">
      <c r="BG2889" s="84">
        <v>2777</v>
      </c>
      <c r="BH2889" s="269" t="s">
        <v>14</v>
      </c>
      <c r="BI2889" s="268" t="s">
        <v>9397</v>
      </c>
      <c r="BJ2889" s="257" t="s">
        <v>4</v>
      </c>
      <c r="BK2889" s="269" t="s">
        <v>213</v>
      </c>
      <c r="BL2889" s="269" t="s">
        <v>102</v>
      </c>
      <c r="BM2889" s="270" t="s">
        <v>10526</v>
      </c>
      <c r="BN2889" s="269" t="s">
        <v>10527</v>
      </c>
      <c r="BO2889" s="269" t="s">
        <v>10528</v>
      </c>
      <c r="BP2889" s="269" t="s">
        <v>1118</v>
      </c>
      <c r="BQ2889" s="269" t="s">
        <v>732</v>
      </c>
      <c r="BR2889" s="269" t="s">
        <v>1119</v>
      </c>
      <c r="BS2889" s="269" t="s">
        <v>1120</v>
      </c>
      <c r="BT2889" s="269" t="s">
        <v>1118</v>
      </c>
      <c r="BU2889" s="269" t="s">
        <v>1854</v>
      </c>
      <c r="BV2889" s="269" t="s">
        <v>1855</v>
      </c>
    </row>
    <row r="2890" spans="59:74" x14ac:dyDescent="0.25">
      <c r="BG2890" s="84">
        <v>2778</v>
      </c>
      <c r="BH2890" s="269" t="s">
        <v>14</v>
      </c>
      <c r="BI2890" s="268" t="s">
        <v>9397</v>
      </c>
      <c r="BJ2890" s="257" t="s">
        <v>4</v>
      </c>
      <c r="BK2890" s="269" t="s">
        <v>213</v>
      </c>
      <c r="BL2890" s="269" t="s">
        <v>102</v>
      </c>
      <c r="BM2890" s="270" t="s">
        <v>10529</v>
      </c>
      <c r="BN2890" s="269" t="s">
        <v>10530</v>
      </c>
      <c r="BO2890" s="269" t="s">
        <v>10531</v>
      </c>
      <c r="BP2890" s="269" t="s">
        <v>1118</v>
      </c>
      <c r="BQ2890" s="269" t="s">
        <v>732</v>
      </c>
      <c r="BR2890" s="269" t="s">
        <v>1119</v>
      </c>
      <c r="BS2890" s="269" t="s">
        <v>1120</v>
      </c>
      <c r="BT2890" s="269" t="s">
        <v>1118</v>
      </c>
      <c r="BU2890" s="269" t="s">
        <v>1854</v>
      </c>
      <c r="BV2890" s="269" t="s">
        <v>1855</v>
      </c>
    </row>
    <row r="2891" spans="59:74" x14ac:dyDescent="0.25">
      <c r="BG2891" s="84">
        <v>2779</v>
      </c>
      <c r="BH2891" s="269" t="s">
        <v>14</v>
      </c>
      <c r="BI2891" s="268" t="s">
        <v>9397</v>
      </c>
      <c r="BJ2891" s="257" t="s">
        <v>4</v>
      </c>
      <c r="BK2891" s="269" t="s">
        <v>213</v>
      </c>
      <c r="BL2891" s="269" t="s">
        <v>102</v>
      </c>
      <c r="BM2891" s="270" t="s">
        <v>10532</v>
      </c>
      <c r="BN2891" s="269" t="s">
        <v>10533</v>
      </c>
      <c r="BO2891" s="269" t="s">
        <v>10534</v>
      </c>
      <c r="BP2891" s="269" t="s">
        <v>1118</v>
      </c>
      <c r="BQ2891" s="269" t="s">
        <v>732</v>
      </c>
      <c r="BR2891" s="269" t="s">
        <v>1119</v>
      </c>
      <c r="BS2891" s="269" t="s">
        <v>1120</v>
      </c>
      <c r="BT2891" s="269" t="s">
        <v>1118</v>
      </c>
      <c r="BU2891" s="269" t="s">
        <v>1854</v>
      </c>
      <c r="BV2891" s="269" t="s">
        <v>1855</v>
      </c>
    </row>
    <row r="2892" spans="59:74" x14ac:dyDescent="0.25">
      <c r="BG2892" s="84">
        <v>2780</v>
      </c>
      <c r="BH2892" s="269" t="s">
        <v>14</v>
      </c>
      <c r="BI2892" s="268" t="s">
        <v>9397</v>
      </c>
      <c r="BJ2892" s="257" t="s">
        <v>4</v>
      </c>
      <c r="BK2892" s="269" t="s">
        <v>213</v>
      </c>
      <c r="BL2892" s="269" t="s">
        <v>102</v>
      </c>
      <c r="BM2892" s="270" t="s">
        <v>10535</v>
      </c>
      <c r="BN2892" s="269" t="s">
        <v>10536</v>
      </c>
      <c r="BO2892" s="269" t="s">
        <v>10537</v>
      </c>
      <c r="BP2892" s="269" t="s">
        <v>1118</v>
      </c>
      <c r="BQ2892" s="269" t="s">
        <v>732</v>
      </c>
      <c r="BR2892" s="269" t="s">
        <v>1119</v>
      </c>
      <c r="BS2892" s="269" t="s">
        <v>1120</v>
      </c>
      <c r="BT2892" s="269" t="s">
        <v>1118</v>
      </c>
      <c r="BU2892" s="269" t="s">
        <v>1854</v>
      </c>
      <c r="BV2892" s="269" t="s">
        <v>1855</v>
      </c>
    </row>
    <row r="2893" spans="59:74" x14ac:dyDescent="0.25">
      <c r="BG2893" s="84">
        <v>2781</v>
      </c>
      <c r="BH2893" s="269" t="s">
        <v>14</v>
      </c>
      <c r="BI2893" s="268" t="s">
        <v>9397</v>
      </c>
      <c r="BJ2893" s="257" t="s">
        <v>1</v>
      </c>
      <c r="BK2893" s="269" t="s">
        <v>216</v>
      </c>
      <c r="BL2893" s="269" t="s">
        <v>102</v>
      </c>
      <c r="BM2893" s="270" t="s">
        <v>10538</v>
      </c>
      <c r="BN2893" s="269" t="s">
        <v>10539</v>
      </c>
      <c r="BO2893" s="269" t="s">
        <v>10540</v>
      </c>
      <c r="BP2893" s="269" t="s">
        <v>1121</v>
      </c>
      <c r="BQ2893" s="269" t="s">
        <v>738</v>
      </c>
      <c r="BR2893" s="269" t="s">
        <v>1122</v>
      </c>
      <c r="BS2893" s="269" t="s">
        <v>1123</v>
      </c>
      <c r="BT2893" s="269" t="s">
        <v>1121</v>
      </c>
      <c r="BU2893" s="269" t="s">
        <v>1856</v>
      </c>
      <c r="BV2893" s="269" t="s">
        <v>1857</v>
      </c>
    </row>
    <row r="2894" spans="59:74" x14ac:dyDescent="0.25">
      <c r="BG2894" s="84">
        <v>2782</v>
      </c>
      <c r="BH2894" s="269" t="s">
        <v>14</v>
      </c>
      <c r="BI2894" s="268" t="s">
        <v>9397</v>
      </c>
      <c r="BJ2894" s="257" t="s">
        <v>1</v>
      </c>
      <c r="BK2894" s="269" t="s">
        <v>216</v>
      </c>
      <c r="BL2894" s="269" t="s">
        <v>102</v>
      </c>
      <c r="BM2894" s="270" t="s">
        <v>10541</v>
      </c>
      <c r="BN2894" s="269" t="s">
        <v>10542</v>
      </c>
      <c r="BO2894" s="269" t="s">
        <v>10543</v>
      </c>
      <c r="BP2894" s="269" t="s">
        <v>1121</v>
      </c>
      <c r="BQ2894" s="269" t="s">
        <v>738</v>
      </c>
      <c r="BR2894" s="269" t="s">
        <v>1122</v>
      </c>
      <c r="BS2894" s="269" t="s">
        <v>1123</v>
      </c>
      <c r="BT2894" s="269" t="s">
        <v>1121</v>
      </c>
      <c r="BU2894" s="269" t="s">
        <v>1856</v>
      </c>
      <c r="BV2894" s="269" t="s">
        <v>1857</v>
      </c>
    </row>
    <row r="2895" spans="59:74" x14ac:dyDescent="0.25">
      <c r="BG2895" s="84">
        <v>2783</v>
      </c>
      <c r="BH2895" s="269" t="s">
        <v>14</v>
      </c>
      <c r="BI2895" s="268" t="s">
        <v>9397</v>
      </c>
      <c r="BJ2895" s="257" t="s">
        <v>1</v>
      </c>
      <c r="BK2895" s="269" t="s">
        <v>216</v>
      </c>
      <c r="BL2895" s="269" t="s">
        <v>102</v>
      </c>
      <c r="BM2895" s="270" t="s">
        <v>10544</v>
      </c>
      <c r="BN2895" s="269" t="s">
        <v>10545</v>
      </c>
      <c r="BO2895" s="269" t="s">
        <v>10546</v>
      </c>
      <c r="BP2895" s="269" t="s">
        <v>1121</v>
      </c>
      <c r="BQ2895" s="269" t="s">
        <v>738</v>
      </c>
      <c r="BR2895" s="269" t="s">
        <v>1122</v>
      </c>
      <c r="BS2895" s="269" t="s">
        <v>1123</v>
      </c>
      <c r="BT2895" s="269" t="s">
        <v>1121</v>
      </c>
      <c r="BU2895" s="269" t="s">
        <v>1856</v>
      </c>
      <c r="BV2895" s="269" t="s">
        <v>1857</v>
      </c>
    </row>
    <row r="2896" spans="59:74" x14ac:dyDescent="0.25">
      <c r="BG2896" s="84">
        <v>2784</v>
      </c>
      <c r="BH2896" s="269" t="s">
        <v>14</v>
      </c>
      <c r="BI2896" s="268" t="s">
        <v>9397</v>
      </c>
      <c r="BJ2896" s="257" t="s">
        <v>1</v>
      </c>
      <c r="BK2896" s="269" t="s">
        <v>216</v>
      </c>
      <c r="BL2896" s="269" t="s">
        <v>102</v>
      </c>
      <c r="BM2896" s="270" t="s">
        <v>10547</v>
      </c>
      <c r="BN2896" s="269" t="s">
        <v>10548</v>
      </c>
      <c r="BO2896" s="269" t="s">
        <v>10549</v>
      </c>
      <c r="BP2896" s="269" t="s">
        <v>1121</v>
      </c>
      <c r="BQ2896" s="269" t="s">
        <v>738</v>
      </c>
      <c r="BR2896" s="269" t="s">
        <v>1122</v>
      </c>
      <c r="BS2896" s="269" t="s">
        <v>1123</v>
      </c>
      <c r="BT2896" s="269" t="s">
        <v>1121</v>
      </c>
      <c r="BU2896" s="269" t="s">
        <v>1856</v>
      </c>
      <c r="BV2896" s="269" t="s">
        <v>1857</v>
      </c>
    </row>
    <row r="2897" spans="59:74" x14ac:dyDescent="0.25">
      <c r="BG2897" s="84">
        <v>2785</v>
      </c>
      <c r="BH2897" s="269" t="s">
        <v>14</v>
      </c>
      <c r="BI2897" s="268" t="s">
        <v>9397</v>
      </c>
      <c r="BJ2897" s="257" t="s">
        <v>1</v>
      </c>
      <c r="BK2897" s="269" t="s">
        <v>216</v>
      </c>
      <c r="BL2897" s="269" t="s">
        <v>102</v>
      </c>
      <c r="BM2897" s="270" t="s">
        <v>10550</v>
      </c>
      <c r="BN2897" s="269" t="s">
        <v>10551</v>
      </c>
      <c r="BO2897" s="269" t="s">
        <v>10552</v>
      </c>
      <c r="BP2897" s="269" t="s">
        <v>1121</v>
      </c>
      <c r="BQ2897" s="269" t="s">
        <v>738</v>
      </c>
      <c r="BR2897" s="269" t="s">
        <v>1122</v>
      </c>
      <c r="BS2897" s="269" t="s">
        <v>1123</v>
      </c>
      <c r="BT2897" s="269" t="s">
        <v>1121</v>
      </c>
      <c r="BU2897" s="269" t="s">
        <v>1856</v>
      </c>
      <c r="BV2897" s="269" t="s">
        <v>1857</v>
      </c>
    </row>
    <row r="2898" spans="59:74" x14ac:dyDescent="0.25">
      <c r="BG2898" s="84">
        <v>2786</v>
      </c>
      <c r="BH2898" s="269" t="s">
        <v>14</v>
      </c>
      <c r="BI2898" s="268" t="s">
        <v>9397</v>
      </c>
      <c r="BJ2898" s="257" t="s">
        <v>1</v>
      </c>
      <c r="BK2898" s="269" t="s">
        <v>216</v>
      </c>
      <c r="BL2898" s="269" t="s">
        <v>102</v>
      </c>
      <c r="BM2898" s="270" t="s">
        <v>10553</v>
      </c>
      <c r="BN2898" s="269" t="s">
        <v>10554</v>
      </c>
      <c r="BO2898" s="269" t="s">
        <v>10555</v>
      </c>
      <c r="BP2898" s="269" t="s">
        <v>1121</v>
      </c>
      <c r="BQ2898" s="269" t="s">
        <v>738</v>
      </c>
      <c r="BR2898" s="269" t="s">
        <v>1122</v>
      </c>
      <c r="BS2898" s="269" t="s">
        <v>1123</v>
      </c>
      <c r="BT2898" s="269" t="s">
        <v>1121</v>
      </c>
      <c r="BU2898" s="269" t="s">
        <v>1856</v>
      </c>
      <c r="BV2898" s="269" t="s">
        <v>1857</v>
      </c>
    </row>
    <row r="2899" spans="59:74" x14ac:dyDescent="0.25">
      <c r="BG2899" s="84">
        <v>2787</v>
      </c>
      <c r="BH2899" s="269" t="s">
        <v>14</v>
      </c>
      <c r="BI2899" s="268" t="s">
        <v>9397</v>
      </c>
      <c r="BJ2899" s="257" t="s">
        <v>1</v>
      </c>
      <c r="BK2899" s="269" t="s">
        <v>216</v>
      </c>
      <c r="BL2899" s="269" t="s">
        <v>102</v>
      </c>
      <c r="BM2899" s="270" t="s">
        <v>10556</v>
      </c>
      <c r="BN2899" s="269" t="s">
        <v>10557</v>
      </c>
      <c r="BO2899" s="269" t="s">
        <v>10558</v>
      </c>
      <c r="BP2899" s="269" t="s">
        <v>1121</v>
      </c>
      <c r="BQ2899" s="269" t="s">
        <v>738</v>
      </c>
      <c r="BR2899" s="269" t="s">
        <v>1122</v>
      </c>
      <c r="BS2899" s="269" t="s">
        <v>1123</v>
      </c>
      <c r="BT2899" s="269" t="s">
        <v>1121</v>
      </c>
      <c r="BU2899" s="269" t="s">
        <v>1856</v>
      </c>
      <c r="BV2899" s="269" t="s">
        <v>1857</v>
      </c>
    </row>
    <row r="2900" spans="59:74" x14ac:dyDescent="0.25">
      <c r="BG2900" s="84">
        <v>2788</v>
      </c>
      <c r="BH2900" s="269" t="s">
        <v>14</v>
      </c>
      <c r="BI2900" s="268" t="s">
        <v>9397</v>
      </c>
      <c r="BJ2900" s="257" t="s">
        <v>1</v>
      </c>
      <c r="BK2900" s="269" t="s">
        <v>216</v>
      </c>
      <c r="BL2900" s="269" t="s">
        <v>102</v>
      </c>
      <c r="BM2900" s="270" t="s">
        <v>10559</v>
      </c>
      <c r="BN2900" s="269" t="s">
        <v>10560</v>
      </c>
      <c r="BO2900" s="269" t="s">
        <v>10561</v>
      </c>
      <c r="BP2900" s="269" t="s">
        <v>1121</v>
      </c>
      <c r="BQ2900" s="269" t="s">
        <v>738</v>
      </c>
      <c r="BR2900" s="269" t="s">
        <v>1122</v>
      </c>
      <c r="BS2900" s="269" t="s">
        <v>1123</v>
      </c>
      <c r="BT2900" s="269" t="s">
        <v>1121</v>
      </c>
      <c r="BU2900" s="269" t="s">
        <v>1856</v>
      </c>
      <c r="BV2900" s="269" t="s">
        <v>1857</v>
      </c>
    </row>
    <row r="2901" spans="59:74" x14ac:dyDescent="0.25">
      <c r="BG2901" s="84">
        <v>2789</v>
      </c>
      <c r="BH2901" s="269" t="s">
        <v>14</v>
      </c>
      <c r="BI2901" s="268" t="s">
        <v>9397</v>
      </c>
      <c r="BJ2901" s="257" t="s">
        <v>1</v>
      </c>
      <c r="BK2901" s="269" t="s">
        <v>216</v>
      </c>
      <c r="BL2901" s="269" t="s">
        <v>102</v>
      </c>
      <c r="BM2901" s="270" t="s">
        <v>10562</v>
      </c>
      <c r="BN2901" s="269" t="s">
        <v>10563</v>
      </c>
      <c r="BO2901" s="269" t="s">
        <v>10564</v>
      </c>
      <c r="BP2901" s="269" t="s">
        <v>1121</v>
      </c>
      <c r="BQ2901" s="269" t="s">
        <v>738</v>
      </c>
      <c r="BR2901" s="269" t="s">
        <v>1122</v>
      </c>
      <c r="BS2901" s="269" t="s">
        <v>1123</v>
      </c>
      <c r="BT2901" s="269" t="s">
        <v>1121</v>
      </c>
      <c r="BU2901" s="269" t="s">
        <v>1856</v>
      </c>
      <c r="BV2901" s="269" t="s">
        <v>1857</v>
      </c>
    </row>
    <row r="2902" spans="59:74" x14ac:dyDescent="0.25">
      <c r="BG2902" s="84">
        <v>2790</v>
      </c>
      <c r="BH2902" s="269" t="s">
        <v>14</v>
      </c>
      <c r="BI2902" s="268" t="s">
        <v>9397</v>
      </c>
      <c r="BJ2902" s="257" t="s">
        <v>1</v>
      </c>
      <c r="BK2902" s="269" t="s">
        <v>216</v>
      </c>
      <c r="BL2902" s="269" t="s">
        <v>102</v>
      </c>
      <c r="BM2902" s="270" t="s">
        <v>10565</v>
      </c>
      <c r="BN2902" s="269" t="s">
        <v>10566</v>
      </c>
      <c r="BO2902" s="269" t="s">
        <v>10567</v>
      </c>
      <c r="BP2902" s="269" t="s">
        <v>1121</v>
      </c>
      <c r="BQ2902" s="269" t="s">
        <v>738</v>
      </c>
      <c r="BR2902" s="269" t="s">
        <v>1122</v>
      </c>
      <c r="BS2902" s="269" t="s">
        <v>1123</v>
      </c>
      <c r="BT2902" s="269" t="s">
        <v>1121</v>
      </c>
      <c r="BU2902" s="269" t="s">
        <v>1856</v>
      </c>
      <c r="BV2902" s="269" t="s">
        <v>1857</v>
      </c>
    </row>
    <row r="2903" spans="59:74" x14ac:dyDescent="0.25">
      <c r="BG2903" s="84">
        <v>2791</v>
      </c>
      <c r="BH2903" s="269" t="s">
        <v>14</v>
      </c>
      <c r="BI2903" s="268" t="s">
        <v>9397</v>
      </c>
      <c r="BJ2903" s="257" t="s">
        <v>4</v>
      </c>
      <c r="BK2903" s="269" t="s">
        <v>216</v>
      </c>
      <c r="BL2903" s="269" t="s">
        <v>102</v>
      </c>
      <c r="BM2903" s="270" t="s">
        <v>10568</v>
      </c>
      <c r="BN2903" s="269" t="s">
        <v>10569</v>
      </c>
      <c r="BO2903" s="269" t="s">
        <v>10570</v>
      </c>
      <c r="BP2903" s="269" t="s">
        <v>1121</v>
      </c>
      <c r="BQ2903" s="269" t="s">
        <v>738</v>
      </c>
      <c r="BR2903" s="269" t="s">
        <v>1122</v>
      </c>
      <c r="BS2903" s="269" t="s">
        <v>1123</v>
      </c>
      <c r="BT2903" s="269" t="s">
        <v>1121</v>
      </c>
      <c r="BU2903" s="269" t="s">
        <v>1856</v>
      </c>
      <c r="BV2903" s="269" t="s">
        <v>1857</v>
      </c>
    </row>
    <row r="2904" spans="59:74" x14ac:dyDescent="0.25">
      <c r="BG2904" s="84">
        <v>2792</v>
      </c>
      <c r="BH2904" s="269" t="s">
        <v>14</v>
      </c>
      <c r="BI2904" s="268" t="s">
        <v>9397</v>
      </c>
      <c r="BJ2904" s="257" t="s">
        <v>4</v>
      </c>
      <c r="BK2904" s="269" t="s">
        <v>216</v>
      </c>
      <c r="BL2904" s="269" t="s">
        <v>102</v>
      </c>
      <c r="BM2904" s="270" t="s">
        <v>10571</v>
      </c>
      <c r="BN2904" s="269" t="s">
        <v>10572</v>
      </c>
      <c r="BO2904" s="269" t="s">
        <v>10573</v>
      </c>
      <c r="BP2904" s="269" t="s">
        <v>1121</v>
      </c>
      <c r="BQ2904" s="269" t="s">
        <v>738</v>
      </c>
      <c r="BR2904" s="269" t="s">
        <v>1122</v>
      </c>
      <c r="BS2904" s="269" t="s">
        <v>1123</v>
      </c>
      <c r="BT2904" s="269" t="s">
        <v>1121</v>
      </c>
      <c r="BU2904" s="269" t="s">
        <v>1856</v>
      </c>
      <c r="BV2904" s="269" t="s">
        <v>1857</v>
      </c>
    </row>
    <row r="2905" spans="59:74" x14ac:dyDescent="0.25">
      <c r="BG2905" s="84">
        <v>2793</v>
      </c>
      <c r="BH2905" s="269" t="s">
        <v>14</v>
      </c>
      <c r="BI2905" s="268" t="s">
        <v>9397</v>
      </c>
      <c r="BJ2905" s="257" t="s">
        <v>4</v>
      </c>
      <c r="BK2905" s="269" t="s">
        <v>216</v>
      </c>
      <c r="BL2905" s="269" t="s">
        <v>102</v>
      </c>
      <c r="BM2905" s="270" t="s">
        <v>10574</v>
      </c>
      <c r="BN2905" s="269" t="s">
        <v>10575</v>
      </c>
      <c r="BO2905" s="269" t="s">
        <v>10576</v>
      </c>
      <c r="BP2905" s="269" t="s">
        <v>1121</v>
      </c>
      <c r="BQ2905" s="269" t="s">
        <v>738</v>
      </c>
      <c r="BR2905" s="269" t="s">
        <v>1122</v>
      </c>
      <c r="BS2905" s="269" t="s">
        <v>1123</v>
      </c>
      <c r="BT2905" s="269" t="s">
        <v>1121</v>
      </c>
      <c r="BU2905" s="269" t="s">
        <v>1856</v>
      </c>
      <c r="BV2905" s="269" t="s">
        <v>1857</v>
      </c>
    </row>
    <row r="2906" spans="59:74" x14ac:dyDescent="0.25">
      <c r="BG2906" s="84">
        <v>2794</v>
      </c>
      <c r="BH2906" s="269" t="s">
        <v>14</v>
      </c>
      <c r="BI2906" s="268" t="s">
        <v>9397</v>
      </c>
      <c r="BJ2906" s="257" t="s">
        <v>4</v>
      </c>
      <c r="BK2906" s="269" t="s">
        <v>216</v>
      </c>
      <c r="BL2906" s="269" t="s">
        <v>102</v>
      </c>
      <c r="BM2906" s="270" t="s">
        <v>10577</v>
      </c>
      <c r="BN2906" s="269" t="s">
        <v>10578</v>
      </c>
      <c r="BO2906" s="269" t="s">
        <v>10579</v>
      </c>
      <c r="BP2906" s="269" t="s">
        <v>1121</v>
      </c>
      <c r="BQ2906" s="269" t="s">
        <v>738</v>
      </c>
      <c r="BR2906" s="269" t="s">
        <v>1122</v>
      </c>
      <c r="BS2906" s="269" t="s">
        <v>1123</v>
      </c>
      <c r="BT2906" s="269" t="s">
        <v>1121</v>
      </c>
      <c r="BU2906" s="269" t="s">
        <v>1856</v>
      </c>
      <c r="BV2906" s="269" t="s">
        <v>1857</v>
      </c>
    </row>
    <row r="2907" spans="59:74" x14ac:dyDescent="0.25">
      <c r="BG2907" s="84">
        <v>2795</v>
      </c>
      <c r="BH2907" s="269" t="s">
        <v>14</v>
      </c>
      <c r="BI2907" s="268" t="s">
        <v>9397</v>
      </c>
      <c r="BJ2907" s="257" t="s">
        <v>4</v>
      </c>
      <c r="BK2907" s="269" t="s">
        <v>216</v>
      </c>
      <c r="BL2907" s="269" t="s">
        <v>102</v>
      </c>
      <c r="BM2907" s="270" t="s">
        <v>10580</v>
      </c>
      <c r="BN2907" s="269" t="s">
        <v>10581</v>
      </c>
      <c r="BO2907" s="269" t="s">
        <v>10582</v>
      </c>
      <c r="BP2907" s="269" t="s">
        <v>1121</v>
      </c>
      <c r="BQ2907" s="269" t="s">
        <v>738</v>
      </c>
      <c r="BR2907" s="269" t="s">
        <v>1122</v>
      </c>
      <c r="BS2907" s="269" t="s">
        <v>1123</v>
      </c>
      <c r="BT2907" s="269" t="s">
        <v>1121</v>
      </c>
      <c r="BU2907" s="269" t="s">
        <v>1856</v>
      </c>
      <c r="BV2907" s="269" t="s">
        <v>1857</v>
      </c>
    </row>
    <row r="2908" spans="59:74" x14ac:dyDescent="0.25">
      <c r="BG2908" s="84">
        <v>2796</v>
      </c>
      <c r="BH2908" s="269" t="s">
        <v>14</v>
      </c>
      <c r="BI2908" s="268" t="s">
        <v>9397</v>
      </c>
      <c r="BJ2908" s="257" t="s">
        <v>4</v>
      </c>
      <c r="BK2908" s="269" t="s">
        <v>216</v>
      </c>
      <c r="BL2908" s="269" t="s">
        <v>102</v>
      </c>
      <c r="BM2908" s="270" t="s">
        <v>10583</v>
      </c>
      <c r="BN2908" s="269" t="s">
        <v>10584</v>
      </c>
      <c r="BO2908" s="269" t="s">
        <v>10585</v>
      </c>
      <c r="BP2908" s="269" t="s">
        <v>1121</v>
      </c>
      <c r="BQ2908" s="269" t="s">
        <v>738</v>
      </c>
      <c r="BR2908" s="269" t="s">
        <v>1122</v>
      </c>
      <c r="BS2908" s="269" t="s">
        <v>1123</v>
      </c>
      <c r="BT2908" s="269" t="s">
        <v>1121</v>
      </c>
      <c r="BU2908" s="269" t="s">
        <v>1856</v>
      </c>
      <c r="BV2908" s="269" t="s">
        <v>1857</v>
      </c>
    </row>
    <row r="2909" spans="59:74" x14ac:dyDescent="0.25">
      <c r="BG2909" s="84">
        <v>2797</v>
      </c>
      <c r="BH2909" s="269" t="s">
        <v>14</v>
      </c>
      <c r="BI2909" s="268" t="s">
        <v>9397</v>
      </c>
      <c r="BJ2909" s="257" t="s">
        <v>4</v>
      </c>
      <c r="BK2909" s="269" t="s">
        <v>216</v>
      </c>
      <c r="BL2909" s="269" t="s">
        <v>102</v>
      </c>
      <c r="BM2909" s="270" t="s">
        <v>10586</v>
      </c>
      <c r="BN2909" s="269" t="s">
        <v>10587</v>
      </c>
      <c r="BO2909" s="269" t="s">
        <v>10588</v>
      </c>
      <c r="BP2909" s="269" t="s">
        <v>1121</v>
      </c>
      <c r="BQ2909" s="269" t="s">
        <v>738</v>
      </c>
      <c r="BR2909" s="269" t="s">
        <v>1122</v>
      </c>
      <c r="BS2909" s="269" t="s">
        <v>1123</v>
      </c>
      <c r="BT2909" s="269" t="s">
        <v>1121</v>
      </c>
      <c r="BU2909" s="269" t="s">
        <v>1856</v>
      </c>
      <c r="BV2909" s="269" t="s">
        <v>1857</v>
      </c>
    </row>
    <row r="2910" spans="59:74" x14ac:dyDescent="0.25">
      <c r="BG2910" s="84">
        <v>2798</v>
      </c>
      <c r="BH2910" s="269" t="s">
        <v>14</v>
      </c>
      <c r="BI2910" s="268" t="s">
        <v>9397</v>
      </c>
      <c r="BJ2910" s="257" t="s">
        <v>4</v>
      </c>
      <c r="BK2910" s="269" t="s">
        <v>216</v>
      </c>
      <c r="BL2910" s="269" t="s">
        <v>102</v>
      </c>
      <c r="BM2910" s="270" t="s">
        <v>10589</v>
      </c>
      <c r="BN2910" s="269" t="s">
        <v>10590</v>
      </c>
      <c r="BO2910" s="269" t="s">
        <v>10591</v>
      </c>
      <c r="BP2910" s="269" t="s">
        <v>1121</v>
      </c>
      <c r="BQ2910" s="269" t="s">
        <v>738</v>
      </c>
      <c r="BR2910" s="269" t="s">
        <v>1122</v>
      </c>
      <c r="BS2910" s="269" t="s">
        <v>1123</v>
      </c>
      <c r="BT2910" s="269" t="s">
        <v>1121</v>
      </c>
      <c r="BU2910" s="269" t="s">
        <v>1856</v>
      </c>
      <c r="BV2910" s="269" t="s">
        <v>1857</v>
      </c>
    </row>
    <row r="2911" spans="59:74" x14ac:dyDescent="0.25">
      <c r="BG2911" s="84">
        <v>2799</v>
      </c>
      <c r="BH2911" s="269" t="s">
        <v>14</v>
      </c>
      <c r="BI2911" s="268" t="s">
        <v>9397</v>
      </c>
      <c r="BJ2911" s="257" t="s">
        <v>4</v>
      </c>
      <c r="BK2911" s="269" t="s">
        <v>216</v>
      </c>
      <c r="BL2911" s="269" t="s">
        <v>102</v>
      </c>
      <c r="BM2911" s="270" t="s">
        <v>10592</v>
      </c>
      <c r="BN2911" s="269" t="s">
        <v>10593</v>
      </c>
      <c r="BO2911" s="269" t="s">
        <v>10594</v>
      </c>
      <c r="BP2911" s="269" t="s">
        <v>1121</v>
      </c>
      <c r="BQ2911" s="269" t="s">
        <v>738</v>
      </c>
      <c r="BR2911" s="269" t="s">
        <v>1122</v>
      </c>
      <c r="BS2911" s="269" t="s">
        <v>1123</v>
      </c>
      <c r="BT2911" s="269" t="s">
        <v>1121</v>
      </c>
      <c r="BU2911" s="269" t="s">
        <v>1856</v>
      </c>
      <c r="BV2911" s="269" t="s">
        <v>1857</v>
      </c>
    </row>
    <row r="2912" spans="59:74" x14ac:dyDescent="0.25">
      <c r="BG2912" s="84">
        <v>2800</v>
      </c>
      <c r="BH2912" s="269" t="s">
        <v>14</v>
      </c>
      <c r="BI2912" s="268" t="s">
        <v>9397</v>
      </c>
      <c r="BJ2912" s="257" t="s">
        <v>4</v>
      </c>
      <c r="BK2912" s="269" t="s">
        <v>216</v>
      </c>
      <c r="BL2912" s="269" t="s">
        <v>102</v>
      </c>
      <c r="BM2912" s="270" t="s">
        <v>10595</v>
      </c>
      <c r="BN2912" s="269" t="s">
        <v>10596</v>
      </c>
      <c r="BO2912" s="269" t="s">
        <v>10597</v>
      </c>
      <c r="BP2912" s="269" t="s">
        <v>1121</v>
      </c>
      <c r="BQ2912" s="269" t="s">
        <v>738</v>
      </c>
      <c r="BR2912" s="269" t="s">
        <v>1122</v>
      </c>
      <c r="BS2912" s="269" t="s">
        <v>1123</v>
      </c>
      <c r="BT2912" s="269" t="s">
        <v>1121</v>
      </c>
      <c r="BU2912" s="269" t="s">
        <v>1856</v>
      </c>
      <c r="BV2912" s="269" t="s">
        <v>1857</v>
      </c>
    </row>
    <row r="2913" spans="59:74" x14ac:dyDescent="0.25">
      <c r="BG2913" s="84">
        <v>2801</v>
      </c>
      <c r="BH2913" s="269" t="s">
        <v>3</v>
      </c>
      <c r="BI2913" s="268" t="s">
        <v>10598</v>
      </c>
      <c r="BJ2913" s="257" t="s">
        <v>1</v>
      </c>
      <c r="BK2913" s="269" t="s">
        <v>20</v>
      </c>
      <c r="BL2913" s="269" t="s">
        <v>102</v>
      </c>
      <c r="BM2913" s="270" t="s">
        <v>10599</v>
      </c>
      <c r="BN2913" s="269" t="s">
        <v>10600</v>
      </c>
      <c r="BO2913" s="269" t="s">
        <v>10601</v>
      </c>
      <c r="BP2913" s="269" t="s">
        <v>1124</v>
      </c>
      <c r="BQ2913" s="269" t="s">
        <v>228</v>
      </c>
      <c r="BR2913" s="269" t="s">
        <v>1125</v>
      </c>
      <c r="BS2913" s="269" t="s">
        <v>1126</v>
      </c>
      <c r="BT2913" s="269" t="s">
        <v>1124</v>
      </c>
      <c r="BU2913" s="269" t="s">
        <v>1858</v>
      </c>
      <c r="BV2913" s="269" t="s">
        <v>1859</v>
      </c>
    </row>
    <row r="2914" spans="59:74" x14ac:dyDescent="0.25">
      <c r="BG2914" s="84">
        <v>2802</v>
      </c>
      <c r="BH2914" s="269" t="s">
        <v>3</v>
      </c>
      <c r="BI2914" s="268" t="s">
        <v>10598</v>
      </c>
      <c r="BJ2914" s="257" t="s">
        <v>1</v>
      </c>
      <c r="BK2914" s="269" t="s">
        <v>20</v>
      </c>
      <c r="BL2914" s="269" t="s">
        <v>102</v>
      </c>
      <c r="BM2914" s="270" t="s">
        <v>10602</v>
      </c>
      <c r="BN2914" s="269" t="s">
        <v>10603</v>
      </c>
      <c r="BO2914" s="269" t="s">
        <v>10604</v>
      </c>
      <c r="BP2914" s="269" t="s">
        <v>1124</v>
      </c>
      <c r="BQ2914" s="269" t="s">
        <v>228</v>
      </c>
      <c r="BR2914" s="269" t="s">
        <v>1125</v>
      </c>
      <c r="BS2914" s="269" t="s">
        <v>1126</v>
      </c>
      <c r="BT2914" s="269" t="s">
        <v>1124</v>
      </c>
      <c r="BU2914" s="269" t="s">
        <v>1858</v>
      </c>
      <c r="BV2914" s="269" t="s">
        <v>1859</v>
      </c>
    </row>
    <row r="2915" spans="59:74" x14ac:dyDescent="0.25">
      <c r="BG2915" s="84">
        <v>2803</v>
      </c>
      <c r="BH2915" s="269" t="s">
        <v>3</v>
      </c>
      <c r="BI2915" s="268" t="s">
        <v>10598</v>
      </c>
      <c r="BJ2915" s="257" t="s">
        <v>1</v>
      </c>
      <c r="BK2915" s="269" t="s">
        <v>20</v>
      </c>
      <c r="BL2915" s="269" t="s">
        <v>102</v>
      </c>
      <c r="BM2915" s="270" t="s">
        <v>10605</v>
      </c>
      <c r="BN2915" s="269" t="s">
        <v>10606</v>
      </c>
      <c r="BO2915" s="269" t="s">
        <v>10607</v>
      </c>
      <c r="BP2915" s="269" t="s">
        <v>1124</v>
      </c>
      <c r="BQ2915" s="269" t="s">
        <v>228</v>
      </c>
      <c r="BR2915" s="269" t="s">
        <v>1125</v>
      </c>
      <c r="BS2915" s="269" t="s">
        <v>1126</v>
      </c>
      <c r="BT2915" s="269" t="s">
        <v>1124</v>
      </c>
      <c r="BU2915" s="269" t="s">
        <v>1858</v>
      </c>
      <c r="BV2915" s="269" t="s">
        <v>1859</v>
      </c>
    </row>
    <row r="2916" spans="59:74" x14ac:dyDescent="0.25">
      <c r="BG2916" s="84">
        <v>2804</v>
      </c>
      <c r="BH2916" s="269" t="s">
        <v>3</v>
      </c>
      <c r="BI2916" s="268" t="s">
        <v>10598</v>
      </c>
      <c r="BJ2916" s="257" t="s">
        <v>1</v>
      </c>
      <c r="BK2916" s="269" t="s">
        <v>20</v>
      </c>
      <c r="BL2916" s="269" t="s">
        <v>102</v>
      </c>
      <c r="BM2916" s="270" t="s">
        <v>10608</v>
      </c>
      <c r="BN2916" s="269" t="s">
        <v>10609</v>
      </c>
      <c r="BO2916" s="269" t="s">
        <v>10610</v>
      </c>
      <c r="BP2916" s="269" t="s">
        <v>1124</v>
      </c>
      <c r="BQ2916" s="269" t="s">
        <v>228</v>
      </c>
      <c r="BR2916" s="269" t="s">
        <v>1125</v>
      </c>
      <c r="BS2916" s="269" t="s">
        <v>1126</v>
      </c>
      <c r="BT2916" s="269" t="s">
        <v>1124</v>
      </c>
      <c r="BU2916" s="269" t="s">
        <v>1858</v>
      </c>
      <c r="BV2916" s="269" t="s">
        <v>1859</v>
      </c>
    </row>
    <row r="2917" spans="59:74" x14ac:dyDescent="0.25">
      <c r="BG2917" s="84">
        <v>2805</v>
      </c>
      <c r="BH2917" s="269" t="s">
        <v>3</v>
      </c>
      <c r="BI2917" s="268" t="s">
        <v>10598</v>
      </c>
      <c r="BJ2917" s="257" t="s">
        <v>1</v>
      </c>
      <c r="BK2917" s="269" t="s">
        <v>20</v>
      </c>
      <c r="BL2917" s="269" t="s">
        <v>102</v>
      </c>
      <c r="BM2917" s="270" t="s">
        <v>10611</v>
      </c>
      <c r="BN2917" s="269" t="s">
        <v>10612</v>
      </c>
      <c r="BO2917" s="269" t="s">
        <v>10613</v>
      </c>
      <c r="BP2917" s="269" t="s">
        <v>1124</v>
      </c>
      <c r="BQ2917" s="269" t="s">
        <v>228</v>
      </c>
      <c r="BR2917" s="269" t="s">
        <v>1125</v>
      </c>
      <c r="BS2917" s="269" t="s">
        <v>1126</v>
      </c>
      <c r="BT2917" s="269" t="s">
        <v>1124</v>
      </c>
      <c r="BU2917" s="269" t="s">
        <v>1858</v>
      </c>
      <c r="BV2917" s="269" t="s">
        <v>1859</v>
      </c>
    </row>
    <row r="2918" spans="59:74" x14ac:dyDescent="0.25">
      <c r="BG2918" s="84">
        <v>2806</v>
      </c>
      <c r="BH2918" s="269" t="s">
        <v>3</v>
      </c>
      <c r="BI2918" s="268" t="s">
        <v>10598</v>
      </c>
      <c r="BJ2918" s="257" t="s">
        <v>1</v>
      </c>
      <c r="BK2918" s="269" t="s">
        <v>20</v>
      </c>
      <c r="BL2918" s="269" t="s">
        <v>102</v>
      </c>
      <c r="BM2918" s="270" t="s">
        <v>10614</v>
      </c>
      <c r="BN2918" s="269" t="s">
        <v>10615</v>
      </c>
      <c r="BO2918" s="269" t="s">
        <v>10616</v>
      </c>
      <c r="BP2918" s="269" t="s">
        <v>1124</v>
      </c>
      <c r="BQ2918" s="269" t="s">
        <v>228</v>
      </c>
      <c r="BR2918" s="269" t="s">
        <v>1125</v>
      </c>
      <c r="BS2918" s="269" t="s">
        <v>1126</v>
      </c>
      <c r="BT2918" s="269" t="s">
        <v>1124</v>
      </c>
      <c r="BU2918" s="269" t="s">
        <v>1858</v>
      </c>
      <c r="BV2918" s="269" t="s">
        <v>1859</v>
      </c>
    </row>
    <row r="2919" spans="59:74" x14ac:dyDescent="0.25">
      <c r="BG2919" s="84">
        <v>2807</v>
      </c>
      <c r="BH2919" s="269" t="s">
        <v>3</v>
      </c>
      <c r="BI2919" s="268" t="s">
        <v>10598</v>
      </c>
      <c r="BJ2919" s="257" t="s">
        <v>1</v>
      </c>
      <c r="BK2919" s="269" t="s">
        <v>20</v>
      </c>
      <c r="BL2919" s="269" t="s">
        <v>102</v>
      </c>
      <c r="BM2919" s="270" t="s">
        <v>10617</v>
      </c>
      <c r="BN2919" s="269" t="s">
        <v>10618</v>
      </c>
      <c r="BO2919" s="269" t="s">
        <v>10619</v>
      </c>
      <c r="BP2919" s="269" t="s">
        <v>1124</v>
      </c>
      <c r="BQ2919" s="269" t="s">
        <v>228</v>
      </c>
      <c r="BR2919" s="269" t="s">
        <v>1125</v>
      </c>
      <c r="BS2919" s="269" t="s">
        <v>1126</v>
      </c>
      <c r="BT2919" s="269" t="s">
        <v>1124</v>
      </c>
      <c r="BU2919" s="269" t="s">
        <v>1858</v>
      </c>
      <c r="BV2919" s="269" t="s">
        <v>1859</v>
      </c>
    </row>
    <row r="2920" spans="59:74" x14ac:dyDescent="0.25">
      <c r="BG2920" s="84">
        <v>2808</v>
      </c>
      <c r="BH2920" s="269" t="s">
        <v>3</v>
      </c>
      <c r="BI2920" s="268" t="s">
        <v>10598</v>
      </c>
      <c r="BJ2920" s="257" t="s">
        <v>1</v>
      </c>
      <c r="BK2920" s="269" t="s">
        <v>20</v>
      </c>
      <c r="BL2920" s="269" t="s">
        <v>102</v>
      </c>
      <c r="BM2920" s="270" t="s">
        <v>10620</v>
      </c>
      <c r="BN2920" s="269" t="s">
        <v>10621</v>
      </c>
      <c r="BO2920" s="269" t="s">
        <v>10622</v>
      </c>
      <c r="BP2920" s="269" t="s">
        <v>1124</v>
      </c>
      <c r="BQ2920" s="269" t="s">
        <v>228</v>
      </c>
      <c r="BR2920" s="269" t="s">
        <v>1125</v>
      </c>
      <c r="BS2920" s="269" t="s">
        <v>1126</v>
      </c>
      <c r="BT2920" s="269" t="s">
        <v>1124</v>
      </c>
      <c r="BU2920" s="269" t="s">
        <v>1858</v>
      </c>
      <c r="BV2920" s="269" t="s">
        <v>1859</v>
      </c>
    </row>
    <row r="2921" spans="59:74" x14ac:dyDescent="0.25">
      <c r="BG2921" s="84">
        <v>2809</v>
      </c>
      <c r="BH2921" s="269" t="s">
        <v>3</v>
      </c>
      <c r="BI2921" s="268" t="s">
        <v>10598</v>
      </c>
      <c r="BJ2921" s="257" t="s">
        <v>1</v>
      </c>
      <c r="BK2921" s="269" t="s">
        <v>20</v>
      </c>
      <c r="BL2921" s="269" t="s">
        <v>102</v>
      </c>
      <c r="BM2921" s="270" t="s">
        <v>10623</v>
      </c>
      <c r="BN2921" s="269" t="s">
        <v>10624</v>
      </c>
      <c r="BO2921" s="269" t="s">
        <v>10625</v>
      </c>
      <c r="BP2921" s="269" t="s">
        <v>1124</v>
      </c>
      <c r="BQ2921" s="269" t="s">
        <v>228</v>
      </c>
      <c r="BR2921" s="269" t="s">
        <v>1125</v>
      </c>
      <c r="BS2921" s="269" t="s">
        <v>1126</v>
      </c>
      <c r="BT2921" s="269" t="s">
        <v>1124</v>
      </c>
      <c r="BU2921" s="269" t="s">
        <v>1858</v>
      </c>
      <c r="BV2921" s="269" t="s">
        <v>1859</v>
      </c>
    </row>
    <row r="2922" spans="59:74" x14ac:dyDescent="0.25">
      <c r="BG2922" s="84">
        <v>2810</v>
      </c>
      <c r="BH2922" s="269" t="s">
        <v>3</v>
      </c>
      <c r="BI2922" s="268" t="s">
        <v>10598</v>
      </c>
      <c r="BJ2922" s="257" t="s">
        <v>1</v>
      </c>
      <c r="BK2922" s="269" t="s">
        <v>20</v>
      </c>
      <c r="BL2922" s="269" t="s">
        <v>102</v>
      </c>
      <c r="BM2922" s="270" t="s">
        <v>10626</v>
      </c>
      <c r="BN2922" s="269" t="s">
        <v>10627</v>
      </c>
      <c r="BO2922" s="269" t="s">
        <v>10628</v>
      </c>
      <c r="BP2922" s="269" t="s">
        <v>1124</v>
      </c>
      <c r="BQ2922" s="269" t="s">
        <v>228</v>
      </c>
      <c r="BR2922" s="269" t="s">
        <v>1125</v>
      </c>
      <c r="BS2922" s="269" t="s">
        <v>1126</v>
      </c>
      <c r="BT2922" s="269" t="s">
        <v>1124</v>
      </c>
      <c r="BU2922" s="269" t="s">
        <v>1858</v>
      </c>
      <c r="BV2922" s="269" t="s">
        <v>1859</v>
      </c>
    </row>
    <row r="2923" spans="59:74" x14ac:dyDescent="0.25">
      <c r="BG2923" s="84">
        <v>2811</v>
      </c>
      <c r="BH2923" s="269" t="s">
        <v>3</v>
      </c>
      <c r="BI2923" s="268" t="s">
        <v>10598</v>
      </c>
      <c r="BJ2923" s="257" t="s">
        <v>4</v>
      </c>
      <c r="BK2923" s="269" t="s">
        <v>20</v>
      </c>
      <c r="BL2923" s="269" t="s">
        <v>102</v>
      </c>
      <c r="BM2923" s="270" t="s">
        <v>10629</v>
      </c>
      <c r="BN2923" s="269" t="s">
        <v>10630</v>
      </c>
      <c r="BO2923" s="269" t="s">
        <v>10631</v>
      </c>
      <c r="BP2923" s="269" t="s">
        <v>1124</v>
      </c>
      <c r="BQ2923" s="269" t="s">
        <v>228</v>
      </c>
      <c r="BR2923" s="269" t="s">
        <v>1125</v>
      </c>
      <c r="BS2923" s="269" t="s">
        <v>1126</v>
      </c>
      <c r="BT2923" s="269" t="s">
        <v>1124</v>
      </c>
      <c r="BU2923" s="269" t="s">
        <v>1858</v>
      </c>
      <c r="BV2923" s="269" t="s">
        <v>1859</v>
      </c>
    </row>
    <row r="2924" spans="59:74" x14ac:dyDescent="0.25">
      <c r="BG2924" s="84">
        <v>2812</v>
      </c>
      <c r="BH2924" s="269" t="s">
        <v>3</v>
      </c>
      <c r="BI2924" s="268" t="s">
        <v>10598</v>
      </c>
      <c r="BJ2924" s="257" t="s">
        <v>4</v>
      </c>
      <c r="BK2924" s="269" t="s">
        <v>20</v>
      </c>
      <c r="BL2924" s="269" t="s">
        <v>102</v>
      </c>
      <c r="BM2924" s="270" t="s">
        <v>10632</v>
      </c>
      <c r="BN2924" s="269" t="s">
        <v>10633</v>
      </c>
      <c r="BO2924" s="269" t="s">
        <v>10634</v>
      </c>
      <c r="BP2924" s="269" t="s">
        <v>1124</v>
      </c>
      <c r="BQ2924" s="269" t="s">
        <v>228</v>
      </c>
      <c r="BR2924" s="269" t="s">
        <v>1125</v>
      </c>
      <c r="BS2924" s="269" t="s">
        <v>1126</v>
      </c>
      <c r="BT2924" s="269" t="s">
        <v>1124</v>
      </c>
      <c r="BU2924" s="269" t="s">
        <v>1858</v>
      </c>
      <c r="BV2924" s="269" t="s">
        <v>1859</v>
      </c>
    </row>
    <row r="2925" spans="59:74" x14ac:dyDescent="0.25">
      <c r="BG2925" s="84">
        <v>2813</v>
      </c>
      <c r="BH2925" s="269" t="s">
        <v>3</v>
      </c>
      <c r="BI2925" s="268" t="s">
        <v>10598</v>
      </c>
      <c r="BJ2925" s="257" t="s">
        <v>4</v>
      </c>
      <c r="BK2925" s="269" t="s">
        <v>20</v>
      </c>
      <c r="BL2925" s="269" t="s">
        <v>102</v>
      </c>
      <c r="BM2925" s="270" t="s">
        <v>10635</v>
      </c>
      <c r="BN2925" s="269" t="s">
        <v>10636</v>
      </c>
      <c r="BO2925" s="269" t="s">
        <v>10637</v>
      </c>
      <c r="BP2925" s="269" t="s">
        <v>1124</v>
      </c>
      <c r="BQ2925" s="269" t="s">
        <v>228</v>
      </c>
      <c r="BR2925" s="269" t="s">
        <v>1125</v>
      </c>
      <c r="BS2925" s="269" t="s">
        <v>1126</v>
      </c>
      <c r="BT2925" s="269" t="s">
        <v>1124</v>
      </c>
      <c r="BU2925" s="269" t="s">
        <v>1858</v>
      </c>
      <c r="BV2925" s="269" t="s">
        <v>1859</v>
      </c>
    </row>
    <row r="2926" spans="59:74" x14ac:dyDescent="0.25">
      <c r="BG2926" s="84">
        <v>2814</v>
      </c>
      <c r="BH2926" s="269" t="s">
        <v>3</v>
      </c>
      <c r="BI2926" s="268" t="s">
        <v>10598</v>
      </c>
      <c r="BJ2926" s="257" t="s">
        <v>4</v>
      </c>
      <c r="BK2926" s="269" t="s">
        <v>20</v>
      </c>
      <c r="BL2926" s="269" t="s">
        <v>102</v>
      </c>
      <c r="BM2926" s="270" t="s">
        <v>10638</v>
      </c>
      <c r="BN2926" s="269" t="s">
        <v>10639</v>
      </c>
      <c r="BO2926" s="269" t="s">
        <v>10640</v>
      </c>
      <c r="BP2926" s="269" t="s">
        <v>1124</v>
      </c>
      <c r="BQ2926" s="269" t="s">
        <v>228</v>
      </c>
      <c r="BR2926" s="269" t="s">
        <v>1125</v>
      </c>
      <c r="BS2926" s="269" t="s">
        <v>1126</v>
      </c>
      <c r="BT2926" s="269" t="s">
        <v>1124</v>
      </c>
      <c r="BU2926" s="269" t="s">
        <v>1858</v>
      </c>
      <c r="BV2926" s="269" t="s">
        <v>1859</v>
      </c>
    </row>
    <row r="2927" spans="59:74" x14ac:dyDescent="0.25">
      <c r="BG2927" s="84">
        <v>2815</v>
      </c>
      <c r="BH2927" s="269" t="s">
        <v>3</v>
      </c>
      <c r="BI2927" s="268" t="s">
        <v>10598</v>
      </c>
      <c r="BJ2927" s="257" t="s">
        <v>4</v>
      </c>
      <c r="BK2927" s="269" t="s">
        <v>20</v>
      </c>
      <c r="BL2927" s="269" t="s">
        <v>102</v>
      </c>
      <c r="BM2927" s="270" t="s">
        <v>10641</v>
      </c>
      <c r="BN2927" s="269" t="s">
        <v>10642</v>
      </c>
      <c r="BO2927" s="269" t="s">
        <v>10643</v>
      </c>
      <c r="BP2927" s="269" t="s">
        <v>1124</v>
      </c>
      <c r="BQ2927" s="269" t="s">
        <v>228</v>
      </c>
      <c r="BR2927" s="269" t="s">
        <v>1125</v>
      </c>
      <c r="BS2927" s="269" t="s">
        <v>1126</v>
      </c>
      <c r="BT2927" s="269" t="s">
        <v>1124</v>
      </c>
      <c r="BU2927" s="269" t="s">
        <v>1858</v>
      </c>
      <c r="BV2927" s="269" t="s">
        <v>1859</v>
      </c>
    </row>
    <row r="2928" spans="59:74" x14ac:dyDescent="0.25">
      <c r="BG2928" s="84">
        <v>2816</v>
      </c>
      <c r="BH2928" s="269" t="s">
        <v>3</v>
      </c>
      <c r="BI2928" s="268" t="s">
        <v>10598</v>
      </c>
      <c r="BJ2928" s="257" t="s">
        <v>4</v>
      </c>
      <c r="BK2928" s="269" t="s">
        <v>20</v>
      </c>
      <c r="BL2928" s="269" t="s">
        <v>102</v>
      </c>
      <c r="BM2928" s="270" t="s">
        <v>10644</v>
      </c>
      <c r="BN2928" s="269" t="s">
        <v>10645</v>
      </c>
      <c r="BO2928" s="269" t="s">
        <v>10646</v>
      </c>
      <c r="BP2928" s="269" t="s">
        <v>1124</v>
      </c>
      <c r="BQ2928" s="269" t="s">
        <v>228</v>
      </c>
      <c r="BR2928" s="269" t="s">
        <v>1125</v>
      </c>
      <c r="BS2928" s="269" t="s">
        <v>1126</v>
      </c>
      <c r="BT2928" s="269" t="s">
        <v>1124</v>
      </c>
      <c r="BU2928" s="269" t="s">
        <v>1858</v>
      </c>
      <c r="BV2928" s="269" t="s">
        <v>1859</v>
      </c>
    </row>
    <row r="2929" spans="59:74" x14ac:dyDescent="0.25">
      <c r="BG2929" s="84">
        <v>2817</v>
      </c>
      <c r="BH2929" s="269" t="s">
        <v>3</v>
      </c>
      <c r="BI2929" s="268" t="s">
        <v>10598</v>
      </c>
      <c r="BJ2929" s="257" t="s">
        <v>4</v>
      </c>
      <c r="BK2929" s="269" t="s">
        <v>20</v>
      </c>
      <c r="BL2929" s="269" t="s">
        <v>102</v>
      </c>
      <c r="BM2929" s="270" t="s">
        <v>10647</v>
      </c>
      <c r="BN2929" s="269" t="s">
        <v>10648</v>
      </c>
      <c r="BO2929" s="269" t="s">
        <v>10649</v>
      </c>
      <c r="BP2929" s="269" t="s">
        <v>1124</v>
      </c>
      <c r="BQ2929" s="269" t="s">
        <v>228</v>
      </c>
      <c r="BR2929" s="269" t="s">
        <v>1125</v>
      </c>
      <c r="BS2929" s="269" t="s">
        <v>1126</v>
      </c>
      <c r="BT2929" s="269" t="s">
        <v>1124</v>
      </c>
      <c r="BU2929" s="269" t="s">
        <v>1858</v>
      </c>
      <c r="BV2929" s="269" t="s">
        <v>1859</v>
      </c>
    </row>
    <row r="2930" spans="59:74" x14ac:dyDescent="0.25">
      <c r="BG2930" s="84">
        <v>2818</v>
      </c>
      <c r="BH2930" s="269" t="s">
        <v>3</v>
      </c>
      <c r="BI2930" s="268" t="s">
        <v>10598</v>
      </c>
      <c r="BJ2930" s="257" t="s">
        <v>4</v>
      </c>
      <c r="BK2930" s="269" t="s">
        <v>20</v>
      </c>
      <c r="BL2930" s="269" t="s">
        <v>102</v>
      </c>
      <c r="BM2930" s="270" t="s">
        <v>10650</v>
      </c>
      <c r="BN2930" s="269" t="s">
        <v>10651</v>
      </c>
      <c r="BO2930" s="269" t="s">
        <v>10652</v>
      </c>
      <c r="BP2930" s="269" t="s">
        <v>1124</v>
      </c>
      <c r="BQ2930" s="269" t="s">
        <v>228</v>
      </c>
      <c r="BR2930" s="269" t="s">
        <v>1125</v>
      </c>
      <c r="BS2930" s="269" t="s">
        <v>1126</v>
      </c>
      <c r="BT2930" s="269" t="s">
        <v>1124</v>
      </c>
      <c r="BU2930" s="269" t="s">
        <v>1858</v>
      </c>
      <c r="BV2930" s="269" t="s">
        <v>1859</v>
      </c>
    </row>
    <row r="2931" spans="59:74" x14ac:dyDescent="0.25">
      <c r="BG2931" s="84">
        <v>2819</v>
      </c>
      <c r="BH2931" s="269" t="s">
        <v>3</v>
      </c>
      <c r="BI2931" s="268" t="s">
        <v>10598</v>
      </c>
      <c r="BJ2931" s="257" t="s">
        <v>4</v>
      </c>
      <c r="BK2931" s="269" t="s">
        <v>20</v>
      </c>
      <c r="BL2931" s="269" t="s">
        <v>102</v>
      </c>
      <c r="BM2931" s="270" t="s">
        <v>10653</v>
      </c>
      <c r="BN2931" s="269" t="s">
        <v>10654</v>
      </c>
      <c r="BO2931" s="269" t="s">
        <v>10655</v>
      </c>
      <c r="BP2931" s="269" t="s">
        <v>1124</v>
      </c>
      <c r="BQ2931" s="269" t="s">
        <v>228</v>
      </c>
      <c r="BR2931" s="269" t="s">
        <v>1125</v>
      </c>
      <c r="BS2931" s="269" t="s">
        <v>1126</v>
      </c>
      <c r="BT2931" s="269" t="s">
        <v>1124</v>
      </c>
      <c r="BU2931" s="269" t="s">
        <v>1858</v>
      </c>
      <c r="BV2931" s="269" t="s">
        <v>1859</v>
      </c>
    </row>
    <row r="2932" spans="59:74" x14ac:dyDescent="0.25">
      <c r="BG2932" s="84">
        <v>2820</v>
      </c>
      <c r="BH2932" s="269" t="s">
        <v>3</v>
      </c>
      <c r="BI2932" s="268" t="s">
        <v>10598</v>
      </c>
      <c r="BJ2932" s="257" t="s">
        <v>4</v>
      </c>
      <c r="BK2932" s="269" t="s">
        <v>20</v>
      </c>
      <c r="BL2932" s="269" t="s">
        <v>102</v>
      </c>
      <c r="BM2932" s="270" t="s">
        <v>10656</v>
      </c>
      <c r="BN2932" s="269" t="s">
        <v>10657</v>
      </c>
      <c r="BO2932" s="269" t="s">
        <v>10658</v>
      </c>
      <c r="BP2932" s="269" t="s">
        <v>1124</v>
      </c>
      <c r="BQ2932" s="269" t="s">
        <v>228</v>
      </c>
      <c r="BR2932" s="269" t="s">
        <v>1125</v>
      </c>
      <c r="BS2932" s="269" t="s">
        <v>1126</v>
      </c>
      <c r="BT2932" s="269" t="s">
        <v>1124</v>
      </c>
      <c r="BU2932" s="269" t="s">
        <v>1858</v>
      </c>
      <c r="BV2932" s="269" t="s">
        <v>1859</v>
      </c>
    </row>
    <row r="2933" spans="59:74" x14ac:dyDescent="0.25">
      <c r="BG2933" s="84">
        <v>2821</v>
      </c>
      <c r="BH2933" s="269" t="s">
        <v>3</v>
      </c>
      <c r="BI2933" s="268" t="s">
        <v>10598</v>
      </c>
      <c r="BJ2933" s="257" t="s">
        <v>1</v>
      </c>
      <c r="BK2933" s="269" t="s">
        <v>114</v>
      </c>
      <c r="BL2933" s="269" t="s">
        <v>102</v>
      </c>
      <c r="BM2933" s="270" t="s">
        <v>10659</v>
      </c>
      <c r="BN2933" s="269" t="s">
        <v>10660</v>
      </c>
      <c r="BO2933" s="269" t="s">
        <v>10661</v>
      </c>
      <c r="BP2933" s="269" t="s">
        <v>1127</v>
      </c>
      <c r="BQ2933" s="269" t="s">
        <v>299</v>
      </c>
      <c r="BR2933" s="269" t="s">
        <v>1128</v>
      </c>
      <c r="BS2933" s="269" t="s">
        <v>1129</v>
      </c>
      <c r="BT2933" s="269" t="s">
        <v>1127</v>
      </c>
      <c r="BU2933" s="269" t="s">
        <v>1860</v>
      </c>
      <c r="BV2933" s="269" t="s">
        <v>1861</v>
      </c>
    </row>
    <row r="2934" spans="59:74" x14ac:dyDescent="0.25">
      <c r="BG2934" s="84">
        <v>2822</v>
      </c>
      <c r="BH2934" s="269" t="s">
        <v>3</v>
      </c>
      <c r="BI2934" s="268" t="s">
        <v>10598</v>
      </c>
      <c r="BJ2934" s="257" t="s">
        <v>1</v>
      </c>
      <c r="BK2934" s="269" t="s">
        <v>114</v>
      </c>
      <c r="BL2934" s="269" t="s">
        <v>102</v>
      </c>
      <c r="BM2934" s="270" t="s">
        <v>10662</v>
      </c>
      <c r="BN2934" s="269" t="s">
        <v>10663</v>
      </c>
      <c r="BO2934" s="269" t="s">
        <v>10664</v>
      </c>
      <c r="BP2934" s="269" t="s">
        <v>1127</v>
      </c>
      <c r="BQ2934" s="269" t="s">
        <v>299</v>
      </c>
      <c r="BR2934" s="269" t="s">
        <v>1128</v>
      </c>
      <c r="BS2934" s="269" t="s">
        <v>1129</v>
      </c>
      <c r="BT2934" s="269" t="s">
        <v>1127</v>
      </c>
      <c r="BU2934" s="269" t="s">
        <v>1860</v>
      </c>
      <c r="BV2934" s="269" t="s">
        <v>1861</v>
      </c>
    </row>
    <row r="2935" spans="59:74" x14ac:dyDescent="0.25">
      <c r="BG2935" s="84">
        <v>2823</v>
      </c>
      <c r="BH2935" s="269" t="s">
        <v>3</v>
      </c>
      <c r="BI2935" s="268" t="s">
        <v>10598</v>
      </c>
      <c r="BJ2935" s="257" t="s">
        <v>1</v>
      </c>
      <c r="BK2935" s="269" t="s">
        <v>114</v>
      </c>
      <c r="BL2935" s="269" t="s">
        <v>102</v>
      </c>
      <c r="BM2935" s="270" t="s">
        <v>10665</v>
      </c>
      <c r="BN2935" s="269" t="s">
        <v>10666</v>
      </c>
      <c r="BO2935" s="269" t="s">
        <v>10667</v>
      </c>
      <c r="BP2935" s="269" t="s">
        <v>1127</v>
      </c>
      <c r="BQ2935" s="269" t="s">
        <v>299</v>
      </c>
      <c r="BR2935" s="269" t="s">
        <v>1128</v>
      </c>
      <c r="BS2935" s="269" t="s">
        <v>1129</v>
      </c>
      <c r="BT2935" s="269" t="s">
        <v>1127</v>
      </c>
      <c r="BU2935" s="269" t="s">
        <v>1860</v>
      </c>
      <c r="BV2935" s="269" t="s">
        <v>1861</v>
      </c>
    </row>
    <row r="2936" spans="59:74" x14ac:dyDescent="0.25">
      <c r="BG2936" s="84">
        <v>2824</v>
      </c>
      <c r="BH2936" s="269" t="s">
        <v>3</v>
      </c>
      <c r="BI2936" s="268" t="s">
        <v>10598</v>
      </c>
      <c r="BJ2936" s="257" t="s">
        <v>1</v>
      </c>
      <c r="BK2936" s="269" t="s">
        <v>114</v>
      </c>
      <c r="BL2936" s="269" t="s">
        <v>102</v>
      </c>
      <c r="BM2936" s="270" t="s">
        <v>10668</v>
      </c>
      <c r="BN2936" s="269" t="s">
        <v>10669</v>
      </c>
      <c r="BO2936" s="269" t="s">
        <v>10670</v>
      </c>
      <c r="BP2936" s="269" t="s">
        <v>1127</v>
      </c>
      <c r="BQ2936" s="269" t="s">
        <v>299</v>
      </c>
      <c r="BR2936" s="269" t="s">
        <v>1128</v>
      </c>
      <c r="BS2936" s="269" t="s">
        <v>1129</v>
      </c>
      <c r="BT2936" s="269" t="s">
        <v>1127</v>
      </c>
      <c r="BU2936" s="269" t="s">
        <v>1860</v>
      </c>
      <c r="BV2936" s="269" t="s">
        <v>1861</v>
      </c>
    </row>
    <row r="2937" spans="59:74" x14ac:dyDescent="0.25">
      <c r="BG2937" s="84">
        <v>2825</v>
      </c>
      <c r="BH2937" s="269" t="s">
        <v>3</v>
      </c>
      <c r="BI2937" s="268" t="s">
        <v>10598</v>
      </c>
      <c r="BJ2937" s="257" t="s">
        <v>1</v>
      </c>
      <c r="BK2937" s="269" t="s">
        <v>114</v>
      </c>
      <c r="BL2937" s="269" t="s">
        <v>102</v>
      </c>
      <c r="BM2937" s="270" t="s">
        <v>10671</v>
      </c>
      <c r="BN2937" s="269" t="s">
        <v>10672</v>
      </c>
      <c r="BO2937" s="269" t="s">
        <v>10673</v>
      </c>
      <c r="BP2937" s="269" t="s">
        <v>1127</v>
      </c>
      <c r="BQ2937" s="269" t="s">
        <v>299</v>
      </c>
      <c r="BR2937" s="269" t="s">
        <v>1128</v>
      </c>
      <c r="BS2937" s="269" t="s">
        <v>1129</v>
      </c>
      <c r="BT2937" s="269" t="s">
        <v>1127</v>
      </c>
      <c r="BU2937" s="269" t="s">
        <v>1860</v>
      </c>
      <c r="BV2937" s="269" t="s">
        <v>1861</v>
      </c>
    </row>
    <row r="2938" spans="59:74" x14ac:dyDescent="0.25">
      <c r="BG2938" s="84">
        <v>2826</v>
      </c>
      <c r="BH2938" s="269" t="s">
        <v>3</v>
      </c>
      <c r="BI2938" s="268" t="s">
        <v>10598</v>
      </c>
      <c r="BJ2938" s="257" t="s">
        <v>1</v>
      </c>
      <c r="BK2938" s="269" t="s">
        <v>114</v>
      </c>
      <c r="BL2938" s="269" t="s">
        <v>102</v>
      </c>
      <c r="BM2938" s="270" t="s">
        <v>10674</v>
      </c>
      <c r="BN2938" s="269" t="s">
        <v>10675</v>
      </c>
      <c r="BO2938" s="269" t="s">
        <v>10676</v>
      </c>
      <c r="BP2938" s="269" t="s">
        <v>1127</v>
      </c>
      <c r="BQ2938" s="269" t="s">
        <v>299</v>
      </c>
      <c r="BR2938" s="269" t="s">
        <v>1128</v>
      </c>
      <c r="BS2938" s="269" t="s">
        <v>1129</v>
      </c>
      <c r="BT2938" s="269" t="s">
        <v>1127</v>
      </c>
      <c r="BU2938" s="269" t="s">
        <v>1860</v>
      </c>
      <c r="BV2938" s="269" t="s">
        <v>1861</v>
      </c>
    </row>
    <row r="2939" spans="59:74" x14ac:dyDescent="0.25">
      <c r="BG2939" s="84">
        <v>2827</v>
      </c>
      <c r="BH2939" s="269" t="s">
        <v>3</v>
      </c>
      <c r="BI2939" s="268" t="s">
        <v>10598</v>
      </c>
      <c r="BJ2939" s="257" t="s">
        <v>1</v>
      </c>
      <c r="BK2939" s="269" t="s">
        <v>114</v>
      </c>
      <c r="BL2939" s="269" t="s">
        <v>102</v>
      </c>
      <c r="BM2939" s="270" t="s">
        <v>10677</v>
      </c>
      <c r="BN2939" s="269" t="s">
        <v>10678</v>
      </c>
      <c r="BO2939" s="269" t="s">
        <v>10679</v>
      </c>
      <c r="BP2939" s="269" t="s">
        <v>1127</v>
      </c>
      <c r="BQ2939" s="269" t="s">
        <v>299</v>
      </c>
      <c r="BR2939" s="269" t="s">
        <v>1128</v>
      </c>
      <c r="BS2939" s="269" t="s">
        <v>1129</v>
      </c>
      <c r="BT2939" s="269" t="s">
        <v>1127</v>
      </c>
      <c r="BU2939" s="269" t="s">
        <v>1860</v>
      </c>
      <c r="BV2939" s="269" t="s">
        <v>1861</v>
      </c>
    </row>
    <row r="2940" spans="59:74" x14ac:dyDescent="0.25">
      <c r="BG2940" s="84">
        <v>2828</v>
      </c>
      <c r="BH2940" s="269" t="s">
        <v>3</v>
      </c>
      <c r="BI2940" s="268" t="s">
        <v>10598</v>
      </c>
      <c r="BJ2940" s="257" t="s">
        <v>1</v>
      </c>
      <c r="BK2940" s="269" t="s">
        <v>114</v>
      </c>
      <c r="BL2940" s="269" t="s">
        <v>102</v>
      </c>
      <c r="BM2940" s="270" t="s">
        <v>10680</v>
      </c>
      <c r="BN2940" s="269" t="s">
        <v>10681</v>
      </c>
      <c r="BO2940" s="269" t="s">
        <v>10682</v>
      </c>
      <c r="BP2940" s="269" t="s">
        <v>1127</v>
      </c>
      <c r="BQ2940" s="269" t="s">
        <v>299</v>
      </c>
      <c r="BR2940" s="269" t="s">
        <v>1128</v>
      </c>
      <c r="BS2940" s="269" t="s">
        <v>1129</v>
      </c>
      <c r="BT2940" s="269" t="s">
        <v>1127</v>
      </c>
      <c r="BU2940" s="269" t="s">
        <v>1860</v>
      </c>
      <c r="BV2940" s="269" t="s">
        <v>1861</v>
      </c>
    </row>
    <row r="2941" spans="59:74" x14ac:dyDescent="0.25">
      <c r="BG2941" s="84">
        <v>2829</v>
      </c>
      <c r="BH2941" s="269" t="s">
        <v>3</v>
      </c>
      <c r="BI2941" s="268" t="s">
        <v>10598</v>
      </c>
      <c r="BJ2941" s="257" t="s">
        <v>1</v>
      </c>
      <c r="BK2941" s="269" t="s">
        <v>114</v>
      </c>
      <c r="BL2941" s="269" t="s">
        <v>102</v>
      </c>
      <c r="BM2941" s="270" t="s">
        <v>10683</v>
      </c>
      <c r="BN2941" s="269" t="s">
        <v>10684</v>
      </c>
      <c r="BO2941" s="269" t="s">
        <v>10685</v>
      </c>
      <c r="BP2941" s="269" t="s">
        <v>1127</v>
      </c>
      <c r="BQ2941" s="269" t="s">
        <v>299</v>
      </c>
      <c r="BR2941" s="269" t="s">
        <v>1128</v>
      </c>
      <c r="BS2941" s="269" t="s">
        <v>1129</v>
      </c>
      <c r="BT2941" s="269" t="s">
        <v>1127</v>
      </c>
      <c r="BU2941" s="269" t="s">
        <v>1860</v>
      </c>
      <c r="BV2941" s="269" t="s">
        <v>1861</v>
      </c>
    </row>
    <row r="2942" spans="59:74" x14ac:dyDescent="0.25">
      <c r="BG2942" s="84">
        <v>2830</v>
      </c>
      <c r="BH2942" s="269" t="s">
        <v>3</v>
      </c>
      <c r="BI2942" s="268" t="s">
        <v>10598</v>
      </c>
      <c r="BJ2942" s="257" t="s">
        <v>1</v>
      </c>
      <c r="BK2942" s="269" t="s">
        <v>114</v>
      </c>
      <c r="BL2942" s="269" t="s">
        <v>102</v>
      </c>
      <c r="BM2942" s="270" t="s">
        <v>10686</v>
      </c>
      <c r="BN2942" s="269" t="s">
        <v>10687</v>
      </c>
      <c r="BO2942" s="269" t="s">
        <v>10688</v>
      </c>
      <c r="BP2942" s="269" t="s">
        <v>1127</v>
      </c>
      <c r="BQ2942" s="269" t="s">
        <v>299</v>
      </c>
      <c r="BR2942" s="269" t="s">
        <v>1128</v>
      </c>
      <c r="BS2942" s="269" t="s">
        <v>1129</v>
      </c>
      <c r="BT2942" s="269" t="s">
        <v>1127</v>
      </c>
      <c r="BU2942" s="269" t="s">
        <v>1860</v>
      </c>
      <c r="BV2942" s="269" t="s">
        <v>1861</v>
      </c>
    </row>
    <row r="2943" spans="59:74" x14ac:dyDescent="0.25">
      <c r="BG2943" s="84">
        <v>2831</v>
      </c>
      <c r="BH2943" s="269" t="s">
        <v>3</v>
      </c>
      <c r="BI2943" s="268" t="s">
        <v>10598</v>
      </c>
      <c r="BJ2943" s="257" t="s">
        <v>4</v>
      </c>
      <c r="BK2943" s="269" t="s">
        <v>114</v>
      </c>
      <c r="BL2943" s="269" t="s">
        <v>102</v>
      </c>
      <c r="BM2943" s="270" t="s">
        <v>10689</v>
      </c>
      <c r="BN2943" s="269" t="s">
        <v>10690</v>
      </c>
      <c r="BO2943" s="269" t="s">
        <v>10691</v>
      </c>
      <c r="BP2943" s="269" t="s">
        <v>1127</v>
      </c>
      <c r="BQ2943" s="269" t="s">
        <v>299</v>
      </c>
      <c r="BR2943" s="269" t="s">
        <v>1128</v>
      </c>
      <c r="BS2943" s="269" t="s">
        <v>1129</v>
      </c>
      <c r="BT2943" s="269" t="s">
        <v>1127</v>
      </c>
      <c r="BU2943" s="269" t="s">
        <v>1860</v>
      </c>
      <c r="BV2943" s="269" t="s">
        <v>1861</v>
      </c>
    </row>
    <row r="2944" spans="59:74" x14ac:dyDescent="0.25">
      <c r="BG2944" s="84">
        <v>2832</v>
      </c>
      <c r="BH2944" s="269" t="s">
        <v>3</v>
      </c>
      <c r="BI2944" s="268" t="s">
        <v>10598</v>
      </c>
      <c r="BJ2944" s="257" t="s">
        <v>4</v>
      </c>
      <c r="BK2944" s="269" t="s">
        <v>114</v>
      </c>
      <c r="BL2944" s="269" t="s">
        <v>102</v>
      </c>
      <c r="BM2944" s="270" t="s">
        <v>10692</v>
      </c>
      <c r="BN2944" s="269" t="s">
        <v>10693</v>
      </c>
      <c r="BO2944" s="269" t="s">
        <v>10694</v>
      </c>
      <c r="BP2944" s="269" t="s">
        <v>1127</v>
      </c>
      <c r="BQ2944" s="269" t="s">
        <v>299</v>
      </c>
      <c r="BR2944" s="269" t="s">
        <v>1128</v>
      </c>
      <c r="BS2944" s="269" t="s">
        <v>1129</v>
      </c>
      <c r="BT2944" s="269" t="s">
        <v>1127</v>
      </c>
      <c r="BU2944" s="269" t="s">
        <v>1860</v>
      </c>
      <c r="BV2944" s="269" t="s">
        <v>1861</v>
      </c>
    </row>
    <row r="2945" spans="59:74" x14ac:dyDescent="0.25">
      <c r="BG2945" s="84">
        <v>2833</v>
      </c>
      <c r="BH2945" s="269" t="s">
        <v>3</v>
      </c>
      <c r="BI2945" s="268" t="s">
        <v>10598</v>
      </c>
      <c r="BJ2945" s="257" t="s">
        <v>4</v>
      </c>
      <c r="BK2945" s="269" t="s">
        <v>114</v>
      </c>
      <c r="BL2945" s="269" t="s">
        <v>102</v>
      </c>
      <c r="BM2945" s="270" t="s">
        <v>10695</v>
      </c>
      <c r="BN2945" s="269" t="s">
        <v>10696</v>
      </c>
      <c r="BO2945" s="269" t="s">
        <v>10697</v>
      </c>
      <c r="BP2945" s="269" t="s">
        <v>1127</v>
      </c>
      <c r="BQ2945" s="269" t="s">
        <v>299</v>
      </c>
      <c r="BR2945" s="269" t="s">
        <v>1128</v>
      </c>
      <c r="BS2945" s="269" t="s">
        <v>1129</v>
      </c>
      <c r="BT2945" s="269" t="s">
        <v>1127</v>
      </c>
      <c r="BU2945" s="269" t="s">
        <v>1860</v>
      </c>
      <c r="BV2945" s="269" t="s">
        <v>1861</v>
      </c>
    </row>
    <row r="2946" spans="59:74" x14ac:dyDescent="0.25">
      <c r="BG2946" s="84">
        <v>2834</v>
      </c>
      <c r="BH2946" s="269" t="s">
        <v>3</v>
      </c>
      <c r="BI2946" s="268" t="s">
        <v>10598</v>
      </c>
      <c r="BJ2946" s="257" t="s">
        <v>4</v>
      </c>
      <c r="BK2946" s="269" t="s">
        <v>114</v>
      </c>
      <c r="BL2946" s="269" t="s">
        <v>102</v>
      </c>
      <c r="BM2946" s="270" t="s">
        <v>10698</v>
      </c>
      <c r="BN2946" s="269" t="s">
        <v>10699</v>
      </c>
      <c r="BO2946" s="269" t="s">
        <v>10700</v>
      </c>
      <c r="BP2946" s="269" t="s">
        <v>1127</v>
      </c>
      <c r="BQ2946" s="269" t="s">
        <v>299</v>
      </c>
      <c r="BR2946" s="269" t="s">
        <v>1128</v>
      </c>
      <c r="BS2946" s="269" t="s">
        <v>1129</v>
      </c>
      <c r="BT2946" s="269" t="s">
        <v>1127</v>
      </c>
      <c r="BU2946" s="269" t="s">
        <v>1860</v>
      </c>
      <c r="BV2946" s="269" t="s">
        <v>1861</v>
      </c>
    </row>
    <row r="2947" spans="59:74" x14ac:dyDescent="0.25">
      <c r="BG2947" s="84">
        <v>2835</v>
      </c>
      <c r="BH2947" s="269" t="s">
        <v>3</v>
      </c>
      <c r="BI2947" s="268" t="s">
        <v>10598</v>
      </c>
      <c r="BJ2947" s="257" t="s">
        <v>4</v>
      </c>
      <c r="BK2947" s="269" t="s">
        <v>114</v>
      </c>
      <c r="BL2947" s="269" t="s">
        <v>102</v>
      </c>
      <c r="BM2947" s="270" t="s">
        <v>10701</v>
      </c>
      <c r="BN2947" s="269" t="s">
        <v>10702</v>
      </c>
      <c r="BO2947" s="269" t="s">
        <v>10703</v>
      </c>
      <c r="BP2947" s="269" t="s">
        <v>1127</v>
      </c>
      <c r="BQ2947" s="269" t="s">
        <v>299</v>
      </c>
      <c r="BR2947" s="269" t="s">
        <v>1128</v>
      </c>
      <c r="BS2947" s="269" t="s">
        <v>1129</v>
      </c>
      <c r="BT2947" s="269" t="s">
        <v>1127</v>
      </c>
      <c r="BU2947" s="269" t="s">
        <v>1860</v>
      </c>
      <c r="BV2947" s="269" t="s">
        <v>1861</v>
      </c>
    </row>
    <row r="2948" spans="59:74" x14ac:dyDescent="0.25">
      <c r="BG2948" s="84">
        <v>2836</v>
      </c>
      <c r="BH2948" s="269" t="s">
        <v>3</v>
      </c>
      <c r="BI2948" s="268" t="s">
        <v>10598</v>
      </c>
      <c r="BJ2948" s="257" t="s">
        <v>4</v>
      </c>
      <c r="BK2948" s="269" t="s">
        <v>114</v>
      </c>
      <c r="BL2948" s="269" t="s">
        <v>102</v>
      </c>
      <c r="BM2948" s="270" t="s">
        <v>10704</v>
      </c>
      <c r="BN2948" s="269" t="s">
        <v>10705</v>
      </c>
      <c r="BO2948" s="269" t="s">
        <v>10706</v>
      </c>
      <c r="BP2948" s="269" t="s">
        <v>1127</v>
      </c>
      <c r="BQ2948" s="269" t="s">
        <v>299</v>
      </c>
      <c r="BR2948" s="269" t="s">
        <v>1128</v>
      </c>
      <c r="BS2948" s="269" t="s">
        <v>1129</v>
      </c>
      <c r="BT2948" s="269" t="s">
        <v>1127</v>
      </c>
      <c r="BU2948" s="269" t="s">
        <v>1860</v>
      </c>
      <c r="BV2948" s="269" t="s">
        <v>1861</v>
      </c>
    </row>
    <row r="2949" spans="59:74" x14ac:dyDescent="0.25">
      <c r="BG2949" s="84">
        <v>2837</v>
      </c>
      <c r="BH2949" s="269" t="s">
        <v>3</v>
      </c>
      <c r="BI2949" s="268" t="s">
        <v>10598</v>
      </c>
      <c r="BJ2949" s="257" t="s">
        <v>4</v>
      </c>
      <c r="BK2949" s="269" t="s">
        <v>114</v>
      </c>
      <c r="BL2949" s="269" t="s">
        <v>102</v>
      </c>
      <c r="BM2949" s="270" t="s">
        <v>10707</v>
      </c>
      <c r="BN2949" s="269" t="s">
        <v>10708</v>
      </c>
      <c r="BO2949" s="269" t="s">
        <v>10709</v>
      </c>
      <c r="BP2949" s="269" t="s">
        <v>1127</v>
      </c>
      <c r="BQ2949" s="269" t="s">
        <v>299</v>
      </c>
      <c r="BR2949" s="269" t="s">
        <v>1128</v>
      </c>
      <c r="BS2949" s="269" t="s">
        <v>1129</v>
      </c>
      <c r="BT2949" s="269" t="s">
        <v>1127</v>
      </c>
      <c r="BU2949" s="269" t="s">
        <v>1860</v>
      </c>
      <c r="BV2949" s="269" t="s">
        <v>1861</v>
      </c>
    </row>
    <row r="2950" spans="59:74" x14ac:dyDescent="0.25">
      <c r="BG2950" s="84">
        <v>2838</v>
      </c>
      <c r="BH2950" s="269" t="s">
        <v>3</v>
      </c>
      <c r="BI2950" s="268" t="s">
        <v>10598</v>
      </c>
      <c r="BJ2950" s="257" t="s">
        <v>4</v>
      </c>
      <c r="BK2950" s="269" t="s">
        <v>114</v>
      </c>
      <c r="BL2950" s="269" t="s">
        <v>102</v>
      </c>
      <c r="BM2950" s="270" t="s">
        <v>10710</v>
      </c>
      <c r="BN2950" s="269" t="s">
        <v>10711</v>
      </c>
      <c r="BO2950" s="269" t="s">
        <v>10712</v>
      </c>
      <c r="BP2950" s="269" t="s">
        <v>1127</v>
      </c>
      <c r="BQ2950" s="269" t="s">
        <v>299</v>
      </c>
      <c r="BR2950" s="269" t="s">
        <v>1128</v>
      </c>
      <c r="BS2950" s="269" t="s">
        <v>1129</v>
      </c>
      <c r="BT2950" s="269" t="s">
        <v>1127</v>
      </c>
      <c r="BU2950" s="269" t="s">
        <v>1860</v>
      </c>
      <c r="BV2950" s="269" t="s">
        <v>1861</v>
      </c>
    </row>
    <row r="2951" spans="59:74" x14ac:dyDescent="0.25">
      <c r="BG2951" s="84">
        <v>2839</v>
      </c>
      <c r="BH2951" s="269" t="s">
        <v>3</v>
      </c>
      <c r="BI2951" s="268" t="s">
        <v>10598</v>
      </c>
      <c r="BJ2951" s="257" t="s">
        <v>4</v>
      </c>
      <c r="BK2951" s="269" t="s">
        <v>114</v>
      </c>
      <c r="BL2951" s="269" t="s">
        <v>102</v>
      </c>
      <c r="BM2951" s="270" t="s">
        <v>10713</v>
      </c>
      <c r="BN2951" s="269" t="s">
        <v>10714</v>
      </c>
      <c r="BO2951" s="269" t="s">
        <v>10715</v>
      </c>
      <c r="BP2951" s="269" t="s">
        <v>1127</v>
      </c>
      <c r="BQ2951" s="269" t="s">
        <v>299</v>
      </c>
      <c r="BR2951" s="269" t="s">
        <v>1128</v>
      </c>
      <c r="BS2951" s="269" t="s">
        <v>1129</v>
      </c>
      <c r="BT2951" s="269" t="s">
        <v>1127</v>
      </c>
      <c r="BU2951" s="269" t="s">
        <v>1860</v>
      </c>
      <c r="BV2951" s="269" t="s">
        <v>1861</v>
      </c>
    </row>
    <row r="2952" spans="59:74" x14ac:dyDescent="0.25">
      <c r="BG2952" s="84">
        <v>2840</v>
      </c>
      <c r="BH2952" s="269" t="s">
        <v>3</v>
      </c>
      <c r="BI2952" s="268" t="s">
        <v>10598</v>
      </c>
      <c r="BJ2952" s="257" t="s">
        <v>4</v>
      </c>
      <c r="BK2952" s="269" t="s">
        <v>114</v>
      </c>
      <c r="BL2952" s="269" t="s">
        <v>102</v>
      </c>
      <c r="BM2952" s="270" t="s">
        <v>10716</v>
      </c>
      <c r="BN2952" s="269" t="s">
        <v>10717</v>
      </c>
      <c r="BO2952" s="269" t="s">
        <v>10718</v>
      </c>
      <c r="BP2952" s="269" t="s">
        <v>1127</v>
      </c>
      <c r="BQ2952" s="269" t="s">
        <v>299</v>
      </c>
      <c r="BR2952" s="269" t="s">
        <v>1128</v>
      </c>
      <c r="BS2952" s="269" t="s">
        <v>1129</v>
      </c>
      <c r="BT2952" s="269" t="s">
        <v>1127</v>
      </c>
      <c r="BU2952" s="269" t="s">
        <v>1860</v>
      </c>
      <c r="BV2952" s="269" t="s">
        <v>1861</v>
      </c>
    </row>
    <row r="2953" spans="59:74" x14ac:dyDescent="0.25">
      <c r="BG2953" s="84">
        <v>2841</v>
      </c>
      <c r="BH2953" s="269" t="s">
        <v>3</v>
      </c>
      <c r="BI2953" s="268" t="s">
        <v>10598</v>
      </c>
      <c r="BJ2953" s="257" t="s">
        <v>1</v>
      </c>
      <c r="BK2953" s="269" t="s">
        <v>30</v>
      </c>
      <c r="BL2953" s="269" t="s">
        <v>116</v>
      </c>
      <c r="BM2953" s="270" t="s">
        <v>10719</v>
      </c>
      <c r="BN2953" s="269" t="s">
        <v>10720</v>
      </c>
      <c r="BO2953" s="269" t="s">
        <v>10721</v>
      </c>
      <c r="BP2953" s="269" t="s">
        <v>1130</v>
      </c>
      <c r="BQ2953" s="269" t="s">
        <v>342</v>
      </c>
      <c r="BR2953" s="269" t="s">
        <v>1131</v>
      </c>
      <c r="BS2953" s="269" t="s">
        <v>1132</v>
      </c>
      <c r="BT2953" s="269" t="s">
        <v>1130</v>
      </c>
      <c r="BU2953" s="269" t="s">
        <v>1862</v>
      </c>
      <c r="BV2953" s="269" t="s">
        <v>1863</v>
      </c>
    </row>
    <row r="2954" spans="59:74" x14ac:dyDescent="0.25">
      <c r="BG2954" s="84">
        <v>2842</v>
      </c>
      <c r="BH2954" s="269" t="s">
        <v>3</v>
      </c>
      <c r="BI2954" s="268" t="s">
        <v>10598</v>
      </c>
      <c r="BJ2954" s="257" t="s">
        <v>1</v>
      </c>
      <c r="BK2954" s="269" t="s">
        <v>30</v>
      </c>
      <c r="BL2954" s="269" t="s">
        <v>116</v>
      </c>
      <c r="BM2954" s="270" t="s">
        <v>10722</v>
      </c>
      <c r="BN2954" s="269" t="s">
        <v>10723</v>
      </c>
      <c r="BO2954" s="269" t="s">
        <v>10724</v>
      </c>
      <c r="BP2954" s="269" t="s">
        <v>1130</v>
      </c>
      <c r="BQ2954" s="269" t="s">
        <v>342</v>
      </c>
      <c r="BR2954" s="269" t="s">
        <v>1131</v>
      </c>
      <c r="BS2954" s="269" t="s">
        <v>1132</v>
      </c>
      <c r="BT2954" s="269" t="s">
        <v>1130</v>
      </c>
      <c r="BU2954" s="269" t="s">
        <v>1862</v>
      </c>
      <c r="BV2954" s="269" t="s">
        <v>1863</v>
      </c>
    </row>
    <row r="2955" spans="59:74" x14ac:dyDescent="0.25">
      <c r="BG2955" s="84">
        <v>2843</v>
      </c>
      <c r="BH2955" s="269" t="s">
        <v>3</v>
      </c>
      <c r="BI2955" s="268" t="s">
        <v>10598</v>
      </c>
      <c r="BJ2955" s="257" t="s">
        <v>1</v>
      </c>
      <c r="BK2955" s="269" t="s">
        <v>30</v>
      </c>
      <c r="BL2955" s="269" t="s">
        <v>116</v>
      </c>
      <c r="BM2955" s="270" t="s">
        <v>10725</v>
      </c>
      <c r="BN2955" s="269" t="s">
        <v>10726</v>
      </c>
      <c r="BO2955" s="269" t="s">
        <v>10727</v>
      </c>
      <c r="BP2955" s="269" t="s">
        <v>1130</v>
      </c>
      <c r="BQ2955" s="269" t="s">
        <v>342</v>
      </c>
      <c r="BR2955" s="269" t="s">
        <v>1131</v>
      </c>
      <c r="BS2955" s="269" t="s">
        <v>1132</v>
      </c>
      <c r="BT2955" s="269" t="s">
        <v>1130</v>
      </c>
      <c r="BU2955" s="269" t="s">
        <v>1862</v>
      </c>
      <c r="BV2955" s="269" t="s">
        <v>1863</v>
      </c>
    </row>
    <row r="2956" spans="59:74" x14ac:dyDescent="0.25">
      <c r="BG2956" s="84">
        <v>2844</v>
      </c>
      <c r="BH2956" s="269" t="s">
        <v>3</v>
      </c>
      <c r="BI2956" s="268" t="s">
        <v>10598</v>
      </c>
      <c r="BJ2956" s="257" t="s">
        <v>1</v>
      </c>
      <c r="BK2956" s="269" t="s">
        <v>30</v>
      </c>
      <c r="BL2956" s="269" t="s">
        <v>116</v>
      </c>
      <c r="BM2956" s="270" t="s">
        <v>10728</v>
      </c>
      <c r="BN2956" s="269" t="s">
        <v>10729</v>
      </c>
      <c r="BO2956" s="269" t="s">
        <v>10730</v>
      </c>
      <c r="BP2956" s="269" t="s">
        <v>1130</v>
      </c>
      <c r="BQ2956" s="269" t="s">
        <v>342</v>
      </c>
      <c r="BR2956" s="269" t="s">
        <v>1131</v>
      </c>
      <c r="BS2956" s="269" t="s">
        <v>1132</v>
      </c>
      <c r="BT2956" s="269" t="s">
        <v>1130</v>
      </c>
      <c r="BU2956" s="269" t="s">
        <v>1862</v>
      </c>
      <c r="BV2956" s="269" t="s">
        <v>1863</v>
      </c>
    </row>
    <row r="2957" spans="59:74" x14ac:dyDescent="0.25">
      <c r="BG2957" s="84">
        <v>2845</v>
      </c>
      <c r="BH2957" s="269" t="s">
        <v>3</v>
      </c>
      <c r="BI2957" s="268" t="s">
        <v>10598</v>
      </c>
      <c r="BJ2957" s="257" t="s">
        <v>1</v>
      </c>
      <c r="BK2957" s="269" t="s">
        <v>30</v>
      </c>
      <c r="BL2957" s="269" t="s">
        <v>116</v>
      </c>
      <c r="BM2957" s="270" t="s">
        <v>10731</v>
      </c>
      <c r="BN2957" s="269" t="s">
        <v>10732</v>
      </c>
      <c r="BO2957" s="269" t="s">
        <v>10733</v>
      </c>
      <c r="BP2957" s="269" t="s">
        <v>1130</v>
      </c>
      <c r="BQ2957" s="269" t="s">
        <v>342</v>
      </c>
      <c r="BR2957" s="269" t="s">
        <v>1131</v>
      </c>
      <c r="BS2957" s="269" t="s">
        <v>1132</v>
      </c>
      <c r="BT2957" s="269" t="s">
        <v>1130</v>
      </c>
      <c r="BU2957" s="269" t="s">
        <v>1862</v>
      </c>
      <c r="BV2957" s="269" t="s">
        <v>1863</v>
      </c>
    </row>
    <row r="2958" spans="59:74" x14ac:dyDescent="0.25">
      <c r="BG2958" s="84">
        <v>2846</v>
      </c>
      <c r="BH2958" s="269" t="s">
        <v>3</v>
      </c>
      <c r="BI2958" s="268" t="s">
        <v>10598</v>
      </c>
      <c r="BJ2958" s="257" t="s">
        <v>1</v>
      </c>
      <c r="BK2958" s="269" t="s">
        <v>30</v>
      </c>
      <c r="BL2958" s="269" t="s">
        <v>116</v>
      </c>
      <c r="BM2958" s="270" t="s">
        <v>10734</v>
      </c>
      <c r="BN2958" s="269" t="s">
        <v>10735</v>
      </c>
      <c r="BO2958" s="269" t="s">
        <v>10736</v>
      </c>
      <c r="BP2958" s="269" t="s">
        <v>1130</v>
      </c>
      <c r="BQ2958" s="269" t="s">
        <v>342</v>
      </c>
      <c r="BR2958" s="269" t="s">
        <v>1131</v>
      </c>
      <c r="BS2958" s="269" t="s">
        <v>1132</v>
      </c>
      <c r="BT2958" s="269" t="s">
        <v>1130</v>
      </c>
      <c r="BU2958" s="269" t="s">
        <v>1862</v>
      </c>
      <c r="BV2958" s="269" t="s">
        <v>1863</v>
      </c>
    </row>
    <row r="2959" spans="59:74" x14ac:dyDescent="0.25">
      <c r="BG2959" s="84">
        <v>2847</v>
      </c>
      <c r="BH2959" s="269" t="s">
        <v>3</v>
      </c>
      <c r="BI2959" s="268" t="s">
        <v>10598</v>
      </c>
      <c r="BJ2959" s="257" t="s">
        <v>1</v>
      </c>
      <c r="BK2959" s="269" t="s">
        <v>30</v>
      </c>
      <c r="BL2959" s="269" t="s">
        <v>116</v>
      </c>
      <c r="BM2959" s="270" t="s">
        <v>10737</v>
      </c>
      <c r="BN2959" s="269" t="s">
        <v>10738</v>
      </c>
      <c r="BO2959" s="269" t="s">
        <v>10739</v>
      </c>
      <c r="BP2959" s="269" t="s">
        <v>1130</v>
      </c>
      <c r="BQ2959" s="269" t="s">
        <v>342</v>
      </c>
      <c r="BR2959" s="269" t="s">
        <v>1131</v>
      </c>
      <c r="BS2959" s="269" t="s">
        <v>1132</v>
      </c>
      <c r="BT2959" s="269" t="s">
        <v>1130</v>
      </c>
      <c r="BU2959" s="269" t="s">
        <v>1862</v>
      </c>
      <c r="BV2959" s="269" t="s">
        <v>1863</v>
      </c>
    </row>
    <row r="2960" spans="59:74" x14ac:dyDescent="0.25">
      <c r="BG2960" s="84">
        <v>2848</v>
      </c>
      <c r="BH2960" s="269" t="s">
        <v>3</v>
      </c>
      <c r="BI2960" s="268" t="s">
        <v>10598</v>
      </c>
      <c r="BJ2960" s="257" t="s">
        <v>1</v>
      </c>
      <c r="BK2960" s="269" t="s">
        <v>30</v>
      </c>
      <c r="BL2960" s="269" t="s">
        <v>116</v>
      </c>
      <c r="BM2960" s="270" t="s">
        <v>10740</v>
      </c>
      <c r="BN2960" s="269" t="s">
        <v>10741</v>
      </c>
      <c r="BO2960" s="269" t="s">
        <v>10742</v>
      </c>
      <c r="BP2960" s="269" t="s">
        <v>1130</v>
      </c>
      <c r="BQ2960" s="269" t="s">
        <v>342</v>
      </c>
      <c r="BR2960" s="269" t="s">
        <v>1131</v>
      </c>
      <c r="BS2960" s="269" t="s">
        <v>1132</v>
      </c>
      <c r="BT2960" s="269" t="s">
        <v>1130</v>
      </c>
      <c r="BU2960" s="269" t="s">
        <v>1862</v>
      </c>
      <c r="BV2960" s="269" t="s">
        <v>1863</v>
      </c>
    </row>
    <row r="2961" spans="59:74" x14ac:dyDescent="0.25">
      <c r="BG2961" s="84">
        <v>2849</v>
      </c>
      <c r="BH2961" s="269" t="s">
        <v>3</v>
      </c>
      <c r="BI2961" s="268" t="s">
        <v>10598</v>
      </c>
      <c r="BJ2961" s="257" t="s">
        <v>1</v>
      </c>
      <c r="BK2961" s="269" t="s">
        <v>30</v>
      </c>
      <c r="BL2961" s="269" t="s">
        <v>116</v>
      </c>
      <c r="BM2961" s="270" t="s">
        <v>10743</v>
      </c>
      <c r="BN2961" s="269" t="s">
        <v>10744</v>
      </c>
      <c r="BO2961" s="269" t="s">
        <v>10745</v>
      </c>
      <c r="BP2961" s="269" t="s">
        <v>1130</v>
      </c>
      <c r="BQ2961" s="269" t="s">
        <v>342</v>
      </c>
      <c r="BR2961" s="269" t="s">
        <v>1131</v>
      </c>
      <c r="BS2961" s="269" t="s">
        <v>1132</v>
      </c>
      <c r="BT2961" s="269" t="s">
        <v>1130</v>
      </c>
      <c r="BU2961" s="269" t="s">
        <v>1862</v>
      </c>
      <c r="BV2961" s="269" t="s">
        <v>1863</v>
      </c>
    </row>
    <row r="2962" spans="59:74" x14ac:dyDescent="0.25">
      <c r="BG2962" s="84">
        <v>2850</v>
      </c>
      <c r="BH2962" s="269" t="s">
        <v>3</v>
      </c>
      <c r="BI2962" s="268" t="s">
        <v>10598</v>
      </c>
      <c r="BJ2962" s="257" t="s">
        <v>1</v>
      </c>
      <c r="BK2962" s="269" t="s">
        <v>30</v>
      </c>
      <c r="BL2962" s="269" t="s">
        <v>116</v>
      </c>
      <c r="BM2962" s="270" t="s">
        <v>10746</v>
      </c>
      <c r="BN2962" s="269" t="s">
        <v>10747</v>
      </c>
      <c r="BO2962" s="269" t="s">
        <v>10748</v>
      </c>
      <c r="BP2962" s="269" t="s">
        <v>1130</v>
      </c>
      <c r="BQ2962" s="269" t="s">
        <v>342</v>
      </c>
      <c r="BR2962" s="269" t="s">
        <v>1131</v>
      </c>
      <c r="BS2962" s="269" t="s">
        <v>1132</v>
      </c>
      <c r="BT2962" s="269" t="s">
        <v>1130</v>
      </c>
      <c r="BU2962" s="269" t="s">
        <v>1862</v>
      </c>
      <c r="BV2962" s="269" t="s">
        <v>1863</v>
      </c>
    </row>
    <row r="2963" spans="59:74" x14ac:dyDescent="0.25">
      <c r="BG2963" s="84">
        <v>2851</v>
      </c>
      <c r="BH2963" s="269" t="s">
        <v>3</v>
      </c>
      <c r="BI2963" s="268" t="s">
        <v>10598</v>
      </c>
      <c r="BJ2963" s="257" t="s">
        <v>4</v>
      </c>
      <c r="BK2963" s="269" t="s">
        <v>30</v>
      </c>
      <c r="BL2963" s="269" t="s">
        <v>116</v>
      </c>
      <c r="BM2963" s="270" t="s">
        <v>10749</v>
      </c>
      <c r="BN2963" s="269" t="s">
        <v>10750</v>
      </c>
      <c r="BO2963" s="269" t="s">
        <v>10751</v>
      </c>
      <c r="BP2963" s="269" t="s">
        <v>1130</v>
      </c>
      <c r="BQ2963" s="269" t="s">
        <v>342</v>
      </c>
      <c r="BR2963" s="269" t="s">
        <v>1131</v>
      </c>
      <c r="BS2963" s="269" t="s">
        <v>1132</v>
      </c>
      <c r="BT2963" s="269" t="s">
        <v>1130</v>
      </c>
      <c r="BU2963" s="269" t="s">
        <v>1862</v>
      </c>
      <c r="BV2963" s="269" t="s">
        <v>1863</v>
      </c>
    </row>
    <row r="2964" spans="59:74" x14ac:dyDescent="0.25">
      <c r="BG2964" s="84">
        <v>2852</v>
      </c>
      <c r="BH2964" s="269" t="s">
        <v>3</v>
      </c>
      <c r="BI2964" s="268" t="s">
        <v>10598</v>
      </c>
      <c r="BJ2964" s="257" t="s">
        <v>4</v>
      </c>
      <c r="BK2964" s="269" t="s">
        <v>30</v>
      </c>
      <c r="BL2964" s="269" t="s">
        <v>116</v>
      </c>
      <c r="BM2964" s="270" t="s">
        <v>10752</v>
      </c>
      <c r="BN2964" s="269" t="s">
        <v>10753</v>
      </c>
      <c r="BO2964" s="269" t="s">
        <v>10754</v>
      </c>
      <c r="BP2964" s="269" t="s">
        <v>1130</v>
      </c>
      <c r="BQ2964" s="269" t="s">
        <v>342</v>
      </c>
      <c r="BR2964" s="269" t="s">
        <v>1131</v>
      </c>
      <c r="BS2964" s="269" t="s">
        <v>1132</v>
      </c>
      <c r="BT2964" s="269" t="s">
        <v>1130</v>
      </c>
      <c r="BU2964" s="269" t="s">
        <v>1862</v>
      </c>
      <c r="BV2964" s="269" t="s">
        <v>1863</v>
      </c>
    </row>
    <row r="2965" spans="59:74" x14ac:dyDescent="0.25">
      <c r="BG2965" s="84">
        <v>2853</v>
      </c>
      <c r="BH2965" s="269" t="s">
        <v>3</v>
      </c>
      <c r="BI2965" s="268" t="s">
        <v>10598</v>
      </c>
      <c r="BJ2965" s="257" t="s">
        <v>4</v>
      </c>
      <c r="BK2965" s="269" t="s">
        <v>30</v>
      </c>
      <c r="BL2965" s="269" t="s">
        <v>116</v>
      </c>
      <c r="BM2965" s="270" t="s">
        <v>10755</v>
      </c>
      <c r="BN2965" s="269" t="s">
        <v>10756</v>
      </c>
      <c r="BO2965" s="269" t="s">
        <v>10757</v>
      </c>
      <c r="BP2965" s="269" t="s">
        <v>1130</v>
      </c>
      <c r="BQ2965" s="269" t="s">
        <v>342</v>
      </c>
      <c r="BR2965" s="269" t="s">
        <v>1131</v>
      </c>
      <c r="BS2965" s="269" t="s">
        <v>1132</v>
      </c>
      <c r="BT2965" s="269" t="s">
        <v>1130</v>
      </c>
      <c r="BU2965" s="269" t="s">
        <v>1862</v>
      </c>
      <c r="BV2965" s="269" t="s">
        <v>1863</v>
      </c>
    </row>
    <row r="2966" spans="59:74" x14ac:dyDescent="0.25">
      <c r="BG2966" s="84">
        <v>2854</v>
      </c>
      <c r="BH2966" s="269" t="s">
        <v>3</v>
      </c>
      <c r="BI2966" s="268" t="s">
        <v>10598</v>
      </c>
      <c r="BJ2966" s="257" t="s">
        <v>4</v>
      </c>
      <c r="BK2966" s="269" t="s">
        <v>30</v>
      </c>
      <c r="BL2966" s="269" t="s">
        <v>116</v>
      </c>
      <c r="BM2966" s="270" t="s">
        <v>10758</v>
      </c>
      <c r="BN2966" s="269" t="s">
        <v>10759</v>
      </c>
      <c r="BO2966" s="269" t="s">
        <v>10760</v>
      </c>
      <c r="BP2966" s="269" t="s">
        <v>1130</v>
      </c>
      <c r="BQ2966" s="269" t="s">
        <v>342</v>
      </c>
      <c r="BR2966" s="269" t="s">
        <v>1131</v>
      </c>
      <c r="BS2966" s="269" t="s">
        <v>1132</v>
      </c>
      <c r="BT2966" s="269" t="s">
        <v>1130</v>
      </c>
      <c r="BU2966" s="269" t="s">
        <v>1862</v>
      </c>
      <c r="BV2966" s="269" t="s">
        <v>1863</v>
      </c>
    </row>
    <row r="2967" spans="59:74" x14ac:dyDescent="0.25">
      <c r="BG2967" s="84">
        <v>2855</v>
      </c>
      <c r="BH2967" s="269" t="s">
        <v>3</v>
      </c>
      <c r="BI2967" s="268" t="s">
        <v>10598</v>
      </c>
      <c r="BJ2967" s="257" t="s">
        <v>4</v>
      </c>
      <c r="BK2967" s="269" t="s">
        <v>30</v>
      </c>
      <c r="BL2967" s="269" t="s">
        <v>116</v>
      </c>
      <c r="BM2967" s="270" t="s">
        <v>10761</v>
      </c>
      <c r="BN2967" s="269" t="s">
        <v>10762</v>
      </c>
      <c r="BO2967" s="269" t="s">
        <v>10763</v>
      </c>
      <c r="BP2967" s="269" t="s">
        <v>1130</v>
      </c>
      <c r="BQ2967" s="269" t="s">
        <v>342</v>
      </c>
      <c r="BR2967" s="269" t="s">
        <v>1131</v>
      </c>
      <c r="BS2967" s="269" t="s">
        <v>1132</v>
      </c>
      <c r="BT2967" s="269" t="s">
        <v>1130</v>
      </c>
      <c r="BU2967" s="269" t="s">
        <v>1862</v>
      </c>
      <c r="BV2967" s="269" t="s">
        <v>1863</v>
      </c>
    </row>
    <row r="2968" spans="59:74" x14ac:dyDescent="0.25">
      <c r="BG2968" s="84">
        <v>2856</v>
      </c>
      <c r="BH2968" s="269" t="s">
        <v>3</v>
      </c>
      <c r="BI2968" s="268" t="s">
        <v>10598</v>
      </c>
      <c r="BJ2968" s="257" t="s">
        <v>4</v>
      </c>
      <c r="BK2968" s="269" t="s">
        <v>30</v>
      </c>
      <c r="BL2968" s="269" t="s">
        <v>116</v>
      </c>
      <c r="BM2968" s="270" t="s">
        <v>10764</v>
      </c>
      <c r="BN2968" s="269" t="s">
        <v>10765</v>
      </c>
      <c r="BO2968" s="269" t="s">
        <v>10766</v>
      </c>
      <c r="BP2968" s="269" t="s">
        <v>1130</v>
      </c>
      <c r="BQ2968" s="269" t="s">
        <v>342</v>
      </c>
      <c r="BR2968" s="269" t="s">
        <v>1131</v>
      </c>
      <c r="BS2968" s="269" t="s">
        <v>1132</v>
      </c>
      <c r="BT2968" s="269" t="s">
        <v>1130</v>
      </c>
      <c r="BU2968" s="269" t="s">
        <v>1862</v>
      </c>
      <c r="BV2968" s="269" t="s">
        <v>1863</v>
      </c>
    </row>
    <row r="2969" spans="59:74" x14ac:dyDescent="0.25">
      <c r="BG2969" s="84">
        <v>2857</v>
      </c>
      <c r="BH2969" s="269" t="s">
        <v>3</v>
      </c>
      <c r="BI2969" s="268" t="s">
        <v>10598</v>
      </c>
      <c r="BJ2969" s="257" t="s">
        <v>4</v>
      </c>
      <c r="BK2969" s="269" t="s">
        <v>30</v>
      </c>
      <c r="BL2969" s="269" t="s">
        <v>116</v>
      </c>
      <c r="BM2969" s="270" t="s">
        <v>10767</v>
      </c>
      <c r="BN2969" s="269" t="s">
        <v>10768</v>
      </c>
      <c r="BO2969" s="269" t="s">
        <v>10769</v>
      </c>
      <c r="BP2969" s="269" t="s">
        <v>1130</v>
      </c>
      <c r="BQ2969" s="269" t="s">
        <v>342</v>
      </c>
      <c r="BR2969" s="269" t="s">
        <v>1131</v>
      </c>
      <c r="BS2969" s="269" t="s">
        <v>1132</v>
      </c>
      <c r="BT2969" s="269" t="s">
        <v>1130</v>
      </c>
      <c r="BU2969" s="269" t="s">
        <v>1862</v>
      </c>
      <c r="BV2969" s="269" t="s">
        <v>1863</v>
      </c>
    </row>
    <row r="2970" spans="59:74" x14ac:dyDescent="0.25">
      <c r="BG2970" s="84">
        <v>2858</v>
      </c>
      <c r="BH2970" s="269" t="s">
        <v>3</v>
      </c>
      <c r="BI2970" s="268" t="s">
        <v>10598</v>
      </c>
      <c r="BJ2970" s="257" t="s">
        <v>4</v>
      </c>
      <c r="BK2970" s="269" t="s">
        <v>30</v>
      </c>
      <c r="BL2970" s="269" t="s">
        <v>116</v>
      </c>
      <c r="BM2970" s="270" t="s">
        <v>10770</v>
      </c>
      <c r="BN2970" s="269" t="s">
        <v>10771</v>
      </c>
      <c r="BO2970" s="269" t="s">
        <v>10772</v>
      </c>
      <c r="BP2970" s="269" t="s">
        <v>1130</v>
      </c>
      <c r="BQ2970" s="269" t="s">
        <v>342</v>
      </c>
      <c r="BR2970" s="269" t="s">
        <v>1131</v>
      </c>
      <c r="BS2970" s="269" t="s">
        <v>1132</v>
      </c>
      <c r="BT2970" s="269" t="s">
        <v>1130</v>
      </c>
      <c r="BU2970" s="269" t="s">
        <v>1862</v>
      </c>
      <c r="BV2970" s="269" t="s">
        <v>1863</v>
      </c>
    </row>
    <row r="2971" spans="59:74" x14ac:dyDescent="0.25">
      <c r="BG2971" s="84">
        <v>2859</v>
      </c>
      <c r="BH2971" s="269" t="s">
        <v>3</v>
      </c>
      <c r="BI2971" s="268" t="s">
        <v>10598</v>
      </c>
      <c r="BJ2971" s="257" t="s">
        <v>4</v>
      </c>
      <c r="BK2971" s="269" t="s">
        <v>30</v>
      </c>
      <c r="BL2971" s="269" t="s">
        <v>116</v>
      </c>
      <c r="BM2971" s="270" t="s">
        <v>10773</v>
      </c>
      <c r="BN2971" s="269" t="s">
        <v>10774</v>
      </c>
      <c r="BO2971" s="269" t="s">
        <v>10775</v>
      </c>
      <c r="BP2971" s="269" t="s">
        <v>1130</v>
      </c>
      <c r="BQ2971" s="269" t="s">
        <v>342</v>
      </c>
      <c r="BR2971" s="269" t="s">
        <v>1131</v>
      </c>
      <c r="BS2971" s="269" t="s">
        <v>1132</v>
      </c>
      <c r="BT2971" s="269" t="s">
        <v>1130</v>
      </c>
      <c r="BU2971" s="269" t="s">
        <v>1862</v>
      </c>
      <c r="BV2971" s="269" t="s">
        <v>1863</v>
      </c>
    </row>
    <row r="2972" spans="59:74" x14ac:dyDescent="0.25">
      <c r="BG2972" s="84">
        <v>2860</v>
      </c>
      <c r="BH2972" s="269" t="s">
        <v>3</v>
      </c>
      <c r="BI2972" s="268" t="s">
        <v>10598</v>
      </c>
      <c r="BJ2972" s="257" t="s">
        <v>4</v>
      </c>
      <c r="BK2972" s="269" t="s">
        <v>30</v>
      </c>
      <c r="BL2972" s="269" t="s">
        <v>116</v>
      </c>
      <c r="BM2972" s="270" t="s">
        <v>10776</v>
      </c>
      <c r="BN2972" s="269" t="s">
        <v>10777</v>
      </c>
      <c r="BO2972" s="269" t="s">
        <v>10778</v>
      </c>
      <c r="BP2972" s="269" t="s">
        <v>1130</v>
      </c>
      <c r="BQ2972" s="269" t="s">
        <v>342</v>
      </c>
      <c r="BR2972" s="269" t="s">
        <v>1131</v>
      </c>
      <c r="BS2972" s="269" t="s">
        <v>1132</v>
      </c>
      <c r="BT2972" s="269" t="s">
        <v>1130</v>
      </c>
      <c r="BU2972" s="269" t="s">
        <v>1862</v>
      </c>
      <c r="BV2972" s="269" t="s">
        <v>1863</v>
      </c>
    </row>
    <row r="2973" spans="59:74" x14ac:dyDescent="0.25">
      <c r="BG2973" s="84">
        <v>2861</v>
      </c>
      <c r="BH2973" s="269" t="s">
        <v>3</v>
      </c>
      <c r="BI2973" s="268" t="s">
        <v>10598</v>
      </c>
      <c r="BJ2973" s="257" t="s">
        <v>1</v>
      </c>
      <c r="BK2973" s="269" t="s">
        <v>21</v>
      </c>
      <c r="BL2973" s="269" t="s">
        <v>102</v>
      </c>
      <c r="BM2973" s="270" t="s">
        <v>10779</v>
      </c>
      <c r="BN2973" s="269" t="s">
        <v>10780</v>
      </c>
      <c r="BO2973" s="269" t="s">
        <v>10781</v>
      </c>
      <c r="BP2973" s="269" t="s">
        <v>1133</v>
      </c>
      <c r="BQ2973" s="269" t="s">
        <v>385</v>
      </c>
      <c r="BR2973" s="269" t="s">
        <v>1134</v>
      </c>
      <c r="BS2973" s="269" t="s">
        <v>1135</v>
      </c>
      <c r="BT2973" s="269" t="s">
        <v>1133</v>
      </c>
      <c r="BU2973" s="269" t="s">
        <v>1864</v>
      </c>
      <c r="BV2973" s="269" t="s">
        <v>1865</v>
      </c>
    </row>
    <row r="2974" spans="59:74" x14ac:dyDescent="0.25">
      <c r="BG2974" s="84">
        <v>2862</v>
      </c>
      <c r="BH2974" s="269" t="s">
        <v>3</v>
      </c>
      <c r="BI2974" s="268" t="s">
        <v>10598</v>
      </c>
      <c r="BJ2974" s="257" t="s">
        <v>1</v>
      </c>
      <c r="BK2974" s="269" t="s">
        <v>21</v>
      </c>
      <c r="BL2974" s="269" t="s">
        <v>102</v>
      </c>
      <c r="BM2974" s="270" t="s">
        <v>10782</v>
      </c>
      <c r="BN2974" s="269" t="s">
        <v>10783</v>
      </c>
      <c r="BO2974" s="269" t="s">
        <v>10784</v>
      </c>
      <c r="BP2974" s="269" t="s">
        <v>1133</v>
      </c>
      <c r="BQ2974" s="269" t="s">
        <v>385</v>
      </c>
      <c r="BR2974" s="269" t="s">
        <v>1134</v>
      </c>
      <c r="BS2974" s="269" t="s">
        <v>1135</v>
      </c>
      <c r="BT2974" s="269" t="s">
        <v>1133</v>
      </c>
      <c r="BU2974" s="269" t="s">
        <v>1864</v>
      </c>
      <c r="BV2974" s="269" t="s">
        <v>1865</v>
      </c>
    </row>
    <row r="2975" spans="59:74" x14ac:dyDescent="0.25">
      <c r="BG2975" s="84">
        <v>2863</v>
      </c>
      <c r="BH2975" s="269" t="s">
        <v>3</v>
      </c>
      <c r="BI2975" s="268" t="s">
        <v>10598</v>
      </c>
      <c r="BJ2975" s="257" t="s">
        <v>1</v>
      </c>
      <c r="BK2975" s="269" t="s">
        <v>21</v>
      </c>
      <c r="BL2975" s="269" t="s">
        <v>102</v>
      </c>
      <c r="BM2975" s="270" t="s">
        <v>10785</v>
      </c>
      <c r="BN2975" s="269" t="s">
        <v>10786</v>
      </c>
      <c r="BO2975" s="269" t="s">
        <v>10787</v>
      </c>
      <c r="BP2975" s="269" t="s">
        <v>1133</v>
      </c>
      <c r="BQ2975" s="269" t="s">
        <v>385</v>
      </c>
      <c r="BR2975" s="269" t="s">
        <v>1134</v>
      </c>
      <c r="BS2975" s="269" t="s">
        <v>1135</v>
      </c>
      <c r="BT2975" s="269" t="s">
        <v>1133</v>
      </c>
      <c r="BU2975" s="269" t="s">
        <v>1864</v>
      </c>
      <c r="BV2975" s="269" t="s">
        <v>1865</v>
      </c>
    </row>
    <row r="2976" spans="59:74" x14ac:dyDescent="0.25">
      <c r="BG2976" s="84">
        <v>2864</v>
      </c>
      <c r="BH2976" s="269" t="s">
        <v>3</v>
      </c>
      <c r="BI2976" s="268" t="s">
        <v>10598</v>
      </c>
      <c r="BJ2976" s="257" t="s">
        <v>1</v>
      </c>
      <c r="BK2976" s="269" t="s">
        <v>21</v>
      </c>
      <c r="BL2976" s="269" t="s">
        <v>102</v>
      </c>
      <c r="BM2976" s="270" t="s">
        <v>10788</v>
      </c>
      <c r="BN2976" s="269" t="s">
        <v>10789</v>
      </c>
      <c r="BO2976" s="269" t="s">
        <v>10790</v>
      </c>
      <c r="BP2976" s="269" t="s">
        <v>1133</v>
      </c>
      <c r="BQ2976" s="269" t="s">
        <v>385</v>
      </c>
      <c r="BR2976" s="269" t="s">
        <v>1134</v>
      </c>
      <c r="BS2976" s="269" t="s">
        <v>1135</v>
      </c>
      <c r="BT2976" s="269" t="s">
        <v>1133</v>
      </c>
      <c r="BU2976" s="269" t="s">
        <v>1864</v>
      </c>
      <c r="BV2976" s="269" t="s">
        <v>1865</v>
      </c>
    </row>
    <row r="2977" spans="59:74" x14ac:dyDescent="0.25">
      <c r="BG2977" s="84">
        <v>2865</v>
      </c>
      <c r="BH2977" s="269" t="s">
        <v>3</v>
      </c>
      <c r="BI2977" s="268" t="s">
        <v>10598</v>
      </c>
      <c r="BJ2977" s="257" t="s">
        <v>1</v>
      </c>
      <c r="BK2977" s="269" t="s">
        <v>21</v>
      </c>
      <c r="BL2977" s="269" t="s">
        <v>102</v>
      </c>
      <c r="BM2977" s="270" t="s">
        <v>10791</v>
      </c>
      <c r="BN2977" s="269" t="s">
        <v>10792</v>
      </c>
      <c r="BO2977" s="269" t="s">
        <v>10793</v>
      </c>
      <c r="BP2977" s="269" t="s">
        <v>1133</v>
      </c>
      <c r="BQ2977" s="269" t="s">
        <v>385</v>
      </c>
      <c r="BR2977" s="269" t="s">
        <v>1134</v>
      </c>
      <c r="BS2977" s="269" t="s">
        <v>1135</v>
      </c>
      <c r="BT2977" s="269" t="s">
        <v>1133</v>
      </c>
      <c r="BU2977" s="269" t="s">
        <v>1864</v>
      </c>
      <c r="BV2977" s="269" t="s">
        <v>1865</v>
      </c>
    </row>
    <row r="2978" spans="59:74" x14ac:dyDescent="0.25">
      <c r="BG2978" s="84">
        <v>2866</v>
      </c>
      <c r="BH2978" s="269" t="s">
        <v>3</v>
      </c>
      <c r="BI2978" s="268" t="s">
        <v>10598</v>
      </c>
      <c r="BJ2978" s="257" t="s">
        <v>1</v>
      </c>
      <c r="BK2978" s="269" t="s">
        <v>21</v>
      </c>
      <c r="BL2978" s="269" t="s">
        <v>102</v>
      </c>
      <c r="BM2978" s="270" t="s">
        <v>10794</v>
      </c>
      <c r="BN2978" s="269" t="s">
        <v>10795</v>
      </c>
      <c r="BO2978" s="269" t="s">
        <v>10796</v>
      </c>
      <c r="BP2978" s="269" t="s">
        <v>1133</v>
      </c>
      <c r="BQ2978" s="269" t="s">
        <v>385</v>
      </c>
      <c r="BR2978" s="269" t="s">
        <v>1134</v>
      </c>
      <c r="BS2978" s="269" t="s">
        <v>1135</v>
      </c>
      <c r="BT2978" s="269" t="s">
        <v>1133</v>
      </c>
      <c r="BU2978" s="269" t="s">
        <v>1864</v>
      </c>
      <c r="BV2978" s="269" t="s">
        <v>1865</v>
      </c>
    </row>
    <row r="2979" spans="59:74" x14ac:dyDescent="0.25">
      <c r="BG2979" s="84">
        <v>2867</v>
      </c>
      <c r="BH2979" s="269" t="s">
        <v>3</v>
      </c>
      <c r="BI2979" s="268" t="s">
        <v>10598</v>
      </c>
      <c r="BJ2979" s="257" t="s">
        <v>1</v>
      </c>
      <c r="BK2979" s="269" t="s">
        <v>21</v>
      </c>
      <c r="BL2979" s="269" t="s">
        <v>102</v>
      </c>
      <c r="BM2979" s="270" t="s">
        <v>10797</v>
      </c>
      <c r="BN2979" s="269" t="s">
        <v>10798</v>
      </c>
      <c r="BO2979" s="269" t="s">
        <v>10799</v>
      </c>
      <c r="BP2979" s="269" t="s">
        <v>1133</v>
      </c>
      <c r="BQ2979" s="269" t="s">
        <v>385</v>
      </c>
      <c r="BR2979" s="269" t="s">
        <v>1134</v>
      </c>
      <c r="BS2979" s="269" t="s">
        <v>1135</v>
      </c>
      <c r="BT2979" s="269" t="s">
        <v>1133</v>
      </c>
      <c r="BU2979" s="269" t="s">
        <v>1864</v>
      </c>
      <c r="BV2979" s="269" t="s">
        <v>1865</v>
      </c>
    </row>
    <row r="2980" spans="59:74" x14ac:dyDescent="0.25">
      <c r="BG2980" s="84">
        <v>2868</v>
      </c>
      <c r="BH2980" s="269" t="s">
        <v>3</v>
      </c>
      <c r="BI2980" s="268" t="s">
        <v>10598</v>
      </c>
      <c r="BJ2980" s="257" t="s">
        <v>1</v>
      </c>
      <c r="BK2980" s="269" t="s">
        <v>21</v>
      </c>
      <c r="BL2980" s="269" t="s">
        <v>102</v>
      </c>
      <c r="BM2980" s="270" t="s">
        <v>10800</v>
      </c>
      <c r="BN2980" s="269" t="s">
        <v>10801</v>
      </c>
      <c r="BO2980" s="269" t="s">
        <v>10802</v>
      </c>
      <c r="BP2980" s="269" t="s">
        <v>1133</v>
      </c>
      <c r="BQ2980" s="269" t="s">
        <v>385</v>
      </c>
      <c r="BR2980" s="269" t="s">
        <v>1134</v>
      </c>
      <c r="BS2980" s="269" t="s">
        <v>1135</v>
      </c>
      <c r="BT2980" s="269" t="s">
        <v>1133</v>
      </c>
      <c r="BU2980" s="269" t="s">
        <v>1864</v>
      </c>
      <c r="BV2980" s="269" t="s">
        <v>1865</v>
      </c>
    </row>
    <row r="2981" spans="59:74" x14ac:dyDescent="0.25">
      <c r="BG2981" s="84">
        <v>2869</v>
      </c>
      <c r="BH2981" s="269" t="s">
        <v>3</v>
      </c>
      <c r="BI2981" s="268" t="s">
        <v>10598</v>
      </c>
      <c r="BJ2981" s="257" t="s">
        <v>1</v>
      </c>
      <c r="BK2981" s="269" t="s">
        <v>21</v>
      </c>
      <c r="BL2981" s="269" t="s">
        <v>102</v>
      </c>
      <c r="BM2981" s="270" t="s">
        <v>10803</v>
      </c>
      <c r="BN2981" s="269" t="s">
        <v>10804</v>
      </c>
      <c r="BO2981" s="269" t="s">
        <v>10805</v>
      </c>
      <c r="BP2981" s="269" t="s">
        <v>1133</v>
      </c>
      <c r="BQ2981" s="269" t="s">
        <v>385</v>
      </c>
      <c r="BR2981" s="269" t="s">
        <v>1134</v>
      </c>
      <c r="BS2981" s="269" t="s">
        <v>1135</v>
      </c>
      <c r="BT2981" s="269" t="s">
        <v>1133</v>
      </c>
      <c r="BU2981" s="269" t="s">
        <v>1864</v>
      </c>
      <c r="BV2981" s="269" t="s">
        <v>1865</v>
      </c>
    </row>
    <row r="2982" spans="59:74" x14ac:dyDescent="0.25">
      <c r="BG2982" s="84">
        <v>2870</v>
      </c>
      <c r="BH2982" s="269" t="s">
        <v>3</v>
      </c>
      <c r="BI2982" s="268" t="s">
        <v>10598</v>
      </c>
      <c r="BJ2982" s="257" t="s">
        <v>1</v>
      </c>
      <c r="BK2982" s="269" t="s">
        <v>21</v>
      </c>
      <c r="BL2982" s="269" t="s">
        <v>102</v>
      </c>
      <c r="BM2982" s="270" t="s">
        <v>10806</v>
      </c>
      <c r="BN2982" s="269" t="s">
        <v>10807</v>
      </c>
      <c r="BO2982" s="269" t="s">
        <v>10808</v>
      </c>
      <c r="BP2982" s="269" t="s">
        <v>1133</v>
      </c>
      <c r="BQ2982" s="269" t="s">
        <v>385</v>
      </c>
      <c r="BR2982" s="269" t="s">
        <v>1134</v>
      </c>
      <c r="BS2982" s="269" t="s">
        <v>1135</v>
      </c>
      <c r="BT2982" s="269" t="s">
        <v>1133</v>
      </c>
      <c r="BU2982" s="269" t="s">
        <v>1864</v>
      </c>
      <c r="BV2982" s="269" t="s">
        <v>1865</v>
      </c>
    </row>
    <row r="2983" spans="59:74" x14ac:dyDescent="0.25">
      <c r="BG2983" s="84">
        <v>2871</v>
      </c>
      <c r="BH2983" s="269" t="s">
        <v>3</v>
      </c>
      <c r="BI2983" s="268" t="s">
        <v>10598</v>
      </c>
      <c r="BJ2983" s="257" t="s">
        <v>4</v>
      </c>
      <c r="BK2983" s="269" t="s">
        <v>21</v>
      </c>
      <c r="BL2983" s="269" t="s">
        <v>102</v>
      </c>
      <c r="BM2983" s="270" t="s">
        <v>10809</v>
      </c>
      <c r="BN2983" s="269" t="s">
        <v>10810</v>
      </c>
      <c r="BO2983" s="269" t="s">
        <v>10811</v>
      </c>
      <c r="BP2983" s="269" t="s">
        <v>1133</v>
      </c>
      <c r="BQ2983" s="269" t="s">
        <v>385</v>
      </c>
      <c r="BR2983" s="269" t="s">
        <v>1134</v>
      </c>
      <c r="BS2983" s="269" t="s">
        <v>1135</v>
      </c>
      <c r="BT2983" s="269" t="s">
        <v>1133</v>
      </c>
      <c r="BU2983" s="269" t="s">
        <v>1864</v>
      </c>
      <c r="BV2983" s="269" t="s">
        <v>1865</v>
      </c>
    </row>
    <row r="2984" spans="59:74" x14ac:dyDescent="0.25">
      <c r="BG2984" s="84">
        <v>2872</v>
      </c>
      <c r="BH2984" s="269" t="s">
        <v>3</v>
      </c>
      <c r="BI2984" s="268" t="s">
        <v>10598</v>
      </c>
      <c r="BJ2984" s="257" t="s">
        <v>4</v>
      </c>
      <c r="BK2984" s="269" t="s">
        <v>21</v>
      </c>
      <c r="BL2984" s="269" t="s">
        <v>102</v>
      </c>
      <c r="BM2984" s="270" t="s">
        <v>10812</v>
      </c>
      <c r="BN2984" s="269" t="s">
        <v>10813</v>
      </c>
      <c r="BO2984" s="269" t="s">
        <v>10814</v>
      </c>
      <c r="BP2984" s="269" t="s">
        <v>1133</v>
      </c>
      <c r="BQ2984" s="269" t="s">
        <v>385</v>
      </c>
      <c r="BR2984" s="269" t="s">
        <v>1134</v>
      </c>
      <c r="BS2984" s="269" t="s">
        <v>1135</v>
      </c>
      <c r="BT2984" s="269" t="s">
        <v>1133</v>
      </c>
      <c r="BU2984" s="269" t="s">
        <v>1864</v>
      </c>
      <c r="BV2984" s="269" t="s">
        <v>1865</v>
      </c>
    </row>
    <row r="2985" spans="59:74" x14ac:dyDescent="0.25">
      <c r="BG2985" s="84">
        <v>2873</v>
      </c>
      <c r="BH2985" s="269" t="s">
        <v>3</v>
      </c>
      <c r="BI2985" s="268" t="s">
        <v>10598</v>
      </c>
      <c r="BJ2985" s="257" t="s">
        <v>4</v>
      </c>
      <c r="BK2985" s="269" t="s">
        <v>21</v>
      </c>
      <c r="BL2985" s="269" t="s">
        <v>102</v>
      </c>
      <c r="BM2985" s="270" t="s">
        <v>10815</v>
      </c>
      <c r="BN2985" s="269" t="s">
        <v>10816</v>
      </c>
      <c r="BO2985" s="269" t="s">
        <v>10817</v>
      </c>
      <c r="BP2985" s="269" t="s">
        <v>1133</v>
      </c>
      <c r="BQ2985" s="269" t="s">
        <v>385</v>
      </c>
      <c r="BR2985" s="269" t="s">
        <v>1134</v>
      </c>
      <c r="BS2985" s="269" t="s">
        <v>1135</v>
      </c>
      <c r="BT2985" s="269" t="s">
        <v>1133</v>
      </c>
      <c r="BU2985" s="269" t="s">
        <v>1864</v>
      </c>
      <c r="BV2985" s="269" t="s">
        <v>1865</v>
      </c>
    </row>
    <row r="2986" spans="59:74" x14ac:dyDescent="0.25">
      <c r="BG2986" s="84">
        <v>2874</v>
      </c>
      <c r="BH2986" s="269" t="s">
        <v>3</v>
      </c>
      <c r="BI2986" s="268" t="s">
        <v>10598</v>
      </c>
      <c r="BJ2986" s="257" t="s">
        <v>4</v>
      </c>
      <c r="BK2986" s="269" t="s">
        <v>21</v>
      </c>
      <c r="BL2986" s="269" t="s">
        <v>102</v>
      </c>
      <c r="BM2986" s="270" t="s">
        <v>10818</v>
      </c>
      <c r="BN2986" s="269" t="s">
        <v>10819</v>
      </c>
      <c r="BO2986" s="269" t="s">
        <v>10820</v>
      </c>
      <c r="BP2986" s="269" t="s">
        <v>1133</v>
      </c>
      <c r="BQ2986" s="269" t="s">
        <v>385</v>
      </c>
      <c r="BR2986" s="269" t="s">
        <v>1134</v>
      </c>
      <c r="BS2986" s="269" t="s">
        <v>1135</v>
      </c>
      <c r="BT2986" s="269" t="s">
        <v>1133</v>
      </c>
      <c r="BU2986" s="269" t="s">
        <v>1864</v>
      </c>
      <c r="BV2986" s="269" t="s">
        <v>1865</v>
      </c>
    </row>
    <row r="2987" spans="59:74" x14ac:dyDescent="0.25">
      <c r="BG2987" s="84">
        <v>2875</v>
      </c>
      <c r="BH2987" s="269" t="s">
        <v>3</v>
      </c>
      <c r="BI2987" s="268" t="s">
        <v>10598</v>
      </c>
      <c r="BJ2987" s="257" t="s">
        <v>4</v>
      </c>
      <c r="BK2987" s="269" t="s">
        <v>21</v>
      </c>
      <c r="BL2987" s="269" t="s">
        <v>102</v>
      </c>
      <c r="BM2987" s="270" t="s">
        <v>10821</v>
      </c>
      <c r="BN2987" s="269" t="s">
        <v>10822</v>
      </c>
      <c r="BO2987" s="269" t="s">
        <v>10823</v>
      </c>
      <c r="BP2987" s="269" t="s">
        <v>1133</v>
      </c>
      <c r="BQ2987" s="269" t="s">
        <v>385</v>
      </c>
      <c r="BR2987" s="269" t="s">
        <v>1134</v>
      </c>
      <c r="BS2987" s="269" t="s">
        <v>1135</v>
      </c>
      <c r="BT2987" s="269" t="s">
        <v>1133</v>
      </c>
      <c r="BU2987" s="269" t="s">
        <v>1864</v>
      </c>
      <c r="BV2987" s="269" t="s">
        <v>1865</v>
      </c>
    </row>
    <row r="2988" spans="59:74" x14ac:dyDescent="0.25">
      <c r="BG2988" s="84">
        <v>2876</v>
      </c>
      <c r="BH2988" s="269" t="s">
        <v>3</v>
      </c>
      <c r="BI2988" s="268" t="s">
        <v>10598</v>
      </c>
      <c r="BJ2988" s="257" t="s">
        <v>4</v>
      </c>
      <c r="BK2988" s="269" t="s">
        <v>21</v>
      </c>
      <c r="BL2988" s="269" t="s">
        <v>102</v>
      </c>
      <c r="BM2988" s="270" t="s">
        <v>10824</v>
      </c>
      <c r="BN2988" s="269" t="s">
        <v>10825</v>
      </c>
      <c r="BO2988" s="269" t="s">
        <v>10826</v>
      </c>
      <c r="BP2988" s="269" t="s">
        <v>1133</v>
      </c>
      <c r="BQ2988" s="269" t="s">
        <v>385</v>
      </c>
      <c r="BR2988" s="269" t="s">
        <v>1134</v>
      </c>
      <c r="BS2988" s="269" t="s">
        <v>1135</v>
      </c>
      <c r="BT2988" s="269" t="s">
        <v>1133</v>
      </c>
      <c r="BU2988" s="269" t="s">
        <v>1864</v>
      </c>
      <c r="BV2988" s="269" t="s">
        <v>1865</v>
      </c>
    </row>
    <row r="2989" spans="59:74" x14ac:dyDescent="0.25">
      <c r="BG2989" s="84">
        <v>2877</v>
      </c>
      <c r="BH2989" s="269" t="s">
        <v>3</v>
      </c>
      <c r="BI2989" s="268" t="s">
        <v>10598</v>
      </c>
      <c r="BJ2989" s="257" t="s">
        <v>4</v>
      </c>
      <c r="BK2989" s="269" t="s">
        <v>21</v>
      </c>
      <c r="BL2989" s="269" t="s">
        <v>102</v>
      </c>
      <c r="BM2989" s="270" t="s">
        <v>10827</v>
      </c>
      <c r="BN2989" s="269" t="s">
        <v>10828</v>
      </c>
      <c r="BO2989" s="269" t="s">
        <v>10829</v>
      </c>
      <c r="BP2989" s="269" t="s">
        <v>1133</v>
      </c>
      <c r="BQ2989" s="269" t="s">
        <v>385</v>
      </c>
      <c r="BR2989" s="269" t="s">
        <v>1134</v>
      </c>
      <c r="BS2989" s="269" t="s">
        <v>1135</v>
      </c>
      <c r="BT2989" s="269" t="s">
        <v>1133</v>
      </c>
      <c r="BU2989" s="269" t="s">
        <v>1864</v>
      </c>
      <c r="BV2989" s="269" t="s">
        <v>1865</v>
      </c>
    </row>
    <row r="2990" spans="59:74" x14ac:dyDescent="0.25">
      <c r="BG2990" s="84">
        <v>2878</v>
      </c>
      <c r="BH2990" s="269" t="s">
        <v>3</v>
      </c>
      <c r="BI2990" s="268" t="s">
        <v>10598</v>
      </c>
      <c r="BJ2990" s="257" t="s">
        <v>4</v>
      </c>
      <c r="BK2990" s="269" t="s">
        <v>21</v>
      </c>
      <c r="BL2990" s="269" t="s">
        <v>102</v>
      </c>
      <c r="BM2990" s="270" t="s">
        <v>10830</v>
      </c>
      <c r="BN2990" s="269" t="s">
        <v>10831</v>
      </c>
      <c r="BO2990" s="269" t="s">
        <v>10832</v>
      </c>
      <c r="BP2990" s="269" t="s">
        <v>1133</v>
      </c>
      <c r="BQ2990" s="269" t="s">
        <v>385</v>
      </c>
      <c r="BR2990" s="269" t="s">
        <v>1134</v>
      </c>
      <c r="BS2990" s="269" t="s">
        <v>1135</v>
      </c>
      <c r="BT2990" s="269" t="s">
        <v>1133</v>
      </c>
      <c r="BU2990" s="269" t="s">
        <v>1864</v>
      </c>
      <c r="BV2990" s="269" t="s">
        <v>1865</v>
      </c>
    </row>
    <row r="2991" spans="59:74" x14ac:dyDescent="0.25">
      <c r="BG2991" s="84">
        <v>2879</v>
      </c>
      <c r="BH2991" s="269" t="s">
        <v>3</v>
      </c>
      <c r="BI2991" s="268" t="s">
        <v>10598</v>
      </c>
      <c r="BJ2991" s="257" t="s">
        <v>4</v>
      </c>
      <c r="BK2991" s="269" t="s">
        <v>21</v>
      </c>
      <c r="BL2991" s="269" t="s">
        <v>102</v>
      </c>
      <c r="BM2991" s="270" t="s">
        <v>10833</v>
      </c>
      <c r="BN2991" s="269" t="s">
        <v>10834</v>
      </c>
      <c r="BO2991" s="269" t="s">
        <v>10835</v>
      </c>
      <c r="BP2991" s="269" t="s">
        <v>1133</v>
      </c>
      <c r="BQ2991" s="269" t="s">
        <v>385</v>
      </c>
      <c r="BR2991" s="269" t="s">
        <v>1134</v>
      </c>
      <c r="BS2991" s="269" t="s">
        <v>1135</v>
      </c>
      <c r="BT2991" s="269" t="s">
        <v>1133</v>
      </c>
      <c r="BU2991" s="269" t="s">
        <v>1864</v>
      </c>
      <c r="BV2991" s="269" t="s">
        <v>1865</v>
      </c>
    </row>
    <row r="2992" spans="59:74" x14ac:dyDescent="0.25">
      <c r="BG2992" s="84">
        <v>2880</v>
      </c>
      <c r="BH2992" s="269" t="s">
        <v>3</v>
      </c>
      <c r="BI2992" s="268" t="s">
        <v>10598</v>
      </c>
      <c r="BJ2992" s="257" t="s">
        <v>4</v>
      </c>
      <c r="BK2992" s="269" t="s">
        <v>21</v>
      </c>
      <c r="BL2992" s="269" t="s">
        <v>102</v>
      </c>
      <c r="BM2992" s="270" t="s">
        <v>10836</v>
      </c>
      <c r="BN2992" s="269" t="s">
        <v>10837</v>
      </c>
      <c r="BO2992" s="269" t="s">
        <v>10838</v>
      </c>
      <c r="BP2992" s="269" t="s">
        <v>1133</v>
      </c>
      <c r="BQ2992" s="269" t="s">
        <v>385</v>
      </c>
      <c r="BR2992" s="269" t="s">
        <v>1134</v>
      </c>
      <c r="BS2992" s="269" t="s">
        <v>1135</v>
      </c>
      <c r="BT2992" s="269" t="s">
        <v>1133</v>
      </c>
      <c r="BU2992" s="269" t="s">
        <v>1864</v>
      </c>
      <c r="BV2992" s="269" t="s">
        <v>1865</v>
      </c>
    </row>
    <row r="2993" spans="59:74" x14ac:dyDescent="0.25">
      <c r="BG2993" s="84">
        <v>2881</v>
      </c>
      <c r="BH2993" s="269" t="s">
        <v>3</v>
      </c>
      <c r="BI2993" s="268" t="s">
        <v>10598</v>
      </c>
      <c r="BJ2993" s="257" t="s">
        <v>1</v>
      </c>
      <c r="BK2993" s="269" t="s">
        <v>22</v>
      </c>
      <c r="BL2993" s="269" t="s">
        <v>102</v>
      </c>
      <c r="BM2993" s="270" t="s">
        <v>10839</v>
      </c>
      <c r="BN2993" s="269" t="s">
        <v>10840</v>
      </c>
      <c r="BO2993" s="269" t="s">
        <v>10841</v>
      </c>
      <c r="BP2993" s="269" t="s">
        <v>1136</v>
      </c>
      <c r="BQ2993" s="269" t="s">
        <v>428</v>
      </c>
      <c r="BR2993" s="269" t="s">
        <v>1137</v>
      </c>
      <c r="BS2993" s="269" t="s">
        <v>1138</v>
      </c>
      <c r="BT2993" s="269" t="s">
        <v>1136</v>
      </c>
      <c r="BU2993" s="269" t="s">
        <v>1866</v>
      </c>
      <c r="BV2993" s="269" t="s">
        <v>1867</v>
      </c>
    </row>
    <row r="2994" spans="59:74" x14ac:dyDescent="0.25">
      <c r="BG2994" s="84">
        <v>2882</v>
      </c>
      <c r="BH2994" s="269" t="s">
        <v>3</v>
      </c>
      <c r="BI2994" s="268" t="s">
        <v>10598</v>
      </c>
      <c r="BJ2994" s="257" t="s">
        <v>1</v>
      </c>
      <c r="BK2994" s="269" t="s">
        <v>22</v>
      </c>
      <c r="BL2994" s="269" t="s">
        <v>102</v>
      </c>
      <c r="BM2994" s="270" t="s">
        <v>10842</v>
      </c>
      <c r="BN2994" s="269" t="s">
        <v>10843</v>
      </c>
      <c r="BO2994" s="269" t="s">
        <v>10844</v>
      </c>
      <c r="BP2994" s="269" t="s">
        <v>1136</v>
      </c>
      <c r="BQ2994" s="269" t="s">
        <v>428</v>
      </c>
      <c r="BR2994" s="269" t="s">
        <v>1137</v>
      </c>
      <c r="BS2994" s="269" t="s">
        <v>1138</v>
      </c>
      <c r="BT2994" s="269" t="s">
        <v>1136</v>
      </c>
      <c r="BU2994" s="269" t="s">
        <v>1866</v>
      </c>
      <c r="BV2994" s="269" t="s">
        <v>1867</v>
      </c>
    </row>
    <row r="2995" spans="59:74" x14ac:dyDescent="0.25">
      <c r="BG2995" s="84">
        <v>2883</v>
      </c>
      <c r="BH2995" s="269" t="s">
        <v>3</v>
      </c>
      <c r="BI2995" s="268" t="s">
        <v>10598</v>
      </c>
      <c r="BJ2995" s="257" t="s">
        <v>1</v>
      </c>
      <c r="BK2995" s="269" t="s">
        <v>22</v>
      </c>
      <c r="BL2995" s="269" t="s">
        <v>102</v>
      </c>
      <c r="BM2995" s="270" t="s">
        <v>10845</v>
      </c>
      <c r="BN2995" s="269" t="s">
        <v>10846</v>
      </c>
      <c r="BO2995" s="269" t="s">
        <v>10847</v>
      </c>
      <c r="BP2995" s="269" t="s">
        <v>1136</v>
      </c>
      <c r="BQ2995" s="269" t="s">
        <v>428</v>
      </c>
      <c r="BR2995" s="269" t="s">
        <v>1137</v>
      </c>
      <c r="BS2995" s="269" t="s">
        <v>1138</v>
      </c>
      <c r="BT2995" s="269" t="s">
        <v>1136</v>
      </c>
      <c r="BU2995" s="269" t="s">
        <v>1866</v>
      </c>
      <c r="BV2995" s="269" t="s">
        <v>1867</v>
      </c>
    </row>
    <row r="2996" spans="59:74" x14ac:dyDescent="0.25">
      <c r="BG2996" s="84">
        <v>2884</v>
      </c>
      <c r="BH2996" s="269" t="s">
        <v>3</v>
      </c>
      <c r="BI2996" s="268" t="s">
        <v>10598</v>
      </c>
      <c r="BJ2996" s="257" t="s">
        <v>1</v>
      </c>
      <c r="BK2996" s="269" t="s">
        <v>22</v>
      </c>
      <c r="BL2996" s="269" t="s">
        <v>102</v>
      </c>
      <c r="BM2996" s="270" t="s">
        <v>10848</v>
      </c>
      <c r="BN2996" s="269" t="s">
        <v>10849</v>
      </c>
      <c r="BO2996" s="269" t="s">
        <v>10850</v>
      </c>
      <c r="BP2996" s="269" t="s">
        <v>1136</v>
      </c>
      <c r="BQ2996" s="269" t="s">
        <v>428</v>
      </c>
      <c r="BR2996" s="269" t="s">
        <v>1137</v>
      </c>
      <c r="BS2996" s="269" t="s">
        <v>1138</v>
      </c>
      <c r="BT2996" s="269" t="s">
        <v>1136</v>
      </c>
      <c r="BU2996" s="269" t="s">
        <v>1866</v>
      </c>
      <c r="BV2996" s="269" t="s">
        <v>1867</v>
      </c>
    </row>
    <row r="2997" spans="59:74" x14ac:dyDescent="0.25">
      <c r="BG2997" s="84">
        <v>2885</v>
      </c>
      <c r="BH2997" s="269" t="s">
        <v>3</v>
      </c>
      <c r="BI2997" s="268" t="s">
        <v>10598</v>
      </c>
      <c r="BJ2997" s="257" t="s">
        <v>1</v>
      </c>
      <c r="BK2997" s="269" t="s">
        <v>22</v>
      </c>
      <c r="BL2997" s="269" t="s">
        <v>102</v>
      </c>
      <c r="BM2997" s="270" t="s">
        <v>10851</v>
      </c>
      <c r="BN2997" s="269" t="s">
        <v>10852</v>
      </c>
      <c r="BO2997" s="269" t="s">
        <v>10853</v>
      </c>
      <c r="BP2997" s="269" t="s">
        <v>1136</v>
      </c>
      <c r="BQ2997" s="269" t="s">
        <v>428</v>
      </c>
      <c r="BR2997" s="269" t="s">
        <v>1137</v>
      </c>
      <c r="BS2997" s="269" t="s">
        <v>1138</v>
      </c>
      <c r="BT2997" s="269" t="s">
        <v>1136</v>
      </c>
      <c r="BU2997" s="269" t="s">
        <v>1866</v>
      </c>
      <c r="BV2997" s="269" t="s">
        <v>1867</v>
      </c>
    </row>
    <row r="2998" spans="59:74" x14ac:dyDescent="0.25">
      <c r="BG2998" s="84">
        <v>2886</v>
      </c>
      <c r="BH2998" s="269" t="s">
        <v>3</v>
      </c>
      <c r="BI2998" s="268" t="s">
        <v>10598</v>
      </c>
      <c r="BJ2998" s="257" t="s">
        <v>1</v>
      </c>
      <c r="BK2998" s="269" t="s">
        <v>22</v>
      </c>
      <c r="BL2998" s="269" t="s">
        <v>102</v>
      </c>
      <c r="BM2998" s="270" t="s">
        <v>10854</v>
      </c>
      <c r="BN2998" s="269" t="s">
        <v>10855</v>
      </c>
      <c r="BO2998" s="269" t="s">
        <v>10856</v>
      </c>
      <c r="BP2998" s="269" t="s">
        <v>1136</v>
      </c>
      <c r="BQ2998" s="269" t="s">
        <v>428</v>
      </c>
      <c r="BR2998" s="269" t="s">
        <v>1137</v>
      </c>
      <c r="BS2998" s="269" t="s">
        <v>1138</v>
      </c>
      <c r="BT2998" s="269" t="s">
        <v>1136</v>
      </c>
      <c r="BU2998" s="269" t="s">
        <v>1866</v>
      </c>
      <c r="BV2998" s="269" t="s">
        <v>1867</v>
      </c>
    </row>
    <row r="2999" spans="59:74" x14ac:dyDescent="0.25">
      <c r="BG2999" s="84">
        <v>2887</v>
      </c>
      <c r="BH2999" s="269" t="s">
        <v>3</v>
      </c>
      <c r="BI2999" s="268" t="s">
        <v>10598</v>
      </c>
      <c r="BJ2999" s="257" t="s">
        <v>1</v>
      </c>
      <c r="BK2999" s="269" t="s">
        <v>22</v>
      </c>
      <c r="BL2999" s="269" t="s">
        <v>102</v>
      </c>
      <c r="BM2999" s="270" t="s">
        <v>10857</v>
      </c>
      <c r="BN2999" s="269" t="s">
        <v>10858</v>
      </c>
      <c r="BO2999" s="269" t="s">
        <v>10859</v>
      </c>
      <c r="BP2999" s="269" t="s">
        <v>1136</v>
      </c>
      <c r="BQ2999" s="269" t="s">
        <v>428</v>
      </c>
      <c r="BR2999" s="269" t="s">
        <v>1137</v>
      </c>
      <c r="BS2999" s="269" t="s">
        <v>1138</v>
      </c>
      <c r="BT2999" s="269" t="s">
        <v>1136</v>
      </c>
      <c r="BU2999" s="269" t="s">
        <v>1866</v>
      </c>
      <c r="BV2999" s="269" t="s">
        <v>1867</v>
      </c>
    </row>
    <row r="3000" spans="59:74" x14ac:dyDescent="0.25">
      <c r="BG3000" s="84">
        <v>2888</v>
      </c>
      <c r="BH3000" s="269" t="s">
        <v>3</v>
      </c>
      <c r="BI3000" s="268" t="s">
        <v>10598</v>
      </c>
      <c r="BJ3000" s="257" t="s">
        <v>1</v>
      </c>
      <c r="BK3000" s="269" t="s">
        <v>22</v>
      </c>
      <c r="BL3000" s="269" t="s">
        <v>102</v>
      </c>
      <c r="BM3000" s="270" t="s">
        <v>10860</v>
      </c>
      <c r="BN3000" s="269" t="s">
        <v>10861</v>
      </c>
      <c r="BO3000" s="269" t="s">
        <v>10862</v>
      </c>
      <c r="BP3000" s="269" t="s">
        <v>1136</v>
      </c>
      <c r="BQ3000" s="269" t="s">
        <v>428</v>
      </c>
      <c r="BR3000" s="269" t="s">
        <v>1137</v>
      </c>
      <c r="BS3000" s="269" t="s">
        <v>1138</v>
      </c>
      <c r="BT3000" s="269" t="s">
        <v>1136</v>
      </c>
      <c r="BU3000" s="269" t="s">
        <v>1866</v>
      </c>
      <c r="BV3000" s="269" t="s">
        <v>1867</v>
      </c>
    </row>
    <row r="3001" spans="59:74" x14ac:dyDescent="0.25">
      <c r="BG3001" s="84">
        <v>2889</v>
      </c>
      <c r="BH3001" s="269" t="s">
        <v>3</v>
      </c>
      <c r="BI3001" s="268" t="s">
        <v>10598</v>
      </c>
      <c r="BJ3001" s="257" t="s">
        <v>1</v>
      </c>
      <c r="BK3001" s="269" t="s">
        <v>22</v>
      </c>
      <c r="BL3001" s="269" t="s">
        <v>102</v>
      </c>
      <c r="BM3001" s="270" t="s">
        <v>10863</v>
      </c>
      <c r="BN3001" s="269" t="s">
        <v>10864</v>
      </c>
      <c r="BO3001" s="269" t="s">
        <v>10865</v>
      </c>
      <c r="BP3001" s="269" t="s">
        <v>1136</v>
      </c>
      <c r="BQ3001" s="269" t="s">
        <v>428</v>
      </c>
      <c r="BR3001" s="269" t="s">
        <v>1137</v>
      </c>
      <c r="BS3001" s="269" t="s">
        <v>1138</v>
      </c>
      <c r="BT3001" s="269" t="s">
        <v>1136</v>
      </c>
      <c r="BU3001" s="269" t="s">
        <v>1866</v>
      </c>
      <c r="BV3001" s="269" t="s">
        <v>1867</v>
      </c>
    </row>
    <row r="3002" spans="59:74" x14ac:dyDescent="0.25">
      <c r="BG3002" s="84">
        <v>2890</v>
      </c>
      <c r="BH3002" s="269" t="s">
        <v>3</v>
      </c>
      <c r="BI3002" s="268" t="s">
        <v>10598</v>
      </c>
      <c r="BJ3002" s="257" t="s">
        <v>1</v>
      </c>
      <c r="BK3002" s="269" t="s">
        <v>22</v>
      </c>
      <c r="BL3002" s="269" t="s">
        <v>102</v>
      </c>
      <c r="BM3002" s="270" t="s">
        <v>10866</v>
      </c>
      <c r="BN3002" s="269" t="s">
        <v>10867</v>
      </c>
      <c r="BO3002" s="269" t="s">
        <v>10868</v>
      </c>
      <c r="BP3002" s="269" t="s">
        <v>1136</v>
      </c>
      <c r="BQ3002" s="269" t="s">
        <v>428</v>
      </c>
      <c r="BR3002" s="269" t="s">
        <v>1137</v>
      </c>
      <c r="BS3002" s="269" t="s">
        <v>1138</v>
      </c>
      <c r="BT3002" s="269" t="s">
        <v>1136</v>
      </c>
      <c r="BU3002" s="269" t="s">
        <v>1866</v>
      </c>
      <c r="BV3002" s="269" t="s">
        <v>1867</v>
      </c>
    </row>
    <row r="3003" spans="59:74" x14ac:dyDescent="0.25">
      <c r="BG3003" s="84">
        <v>2891</v>
      </c>
      <c r="BH3003" s="269" t="s">
        <v>3</v>
      </c>
      <c r="BI3003" s="268" t="s">
        <v>10598</v>
      </c>
      <c r="BJ3003" s="257" t="s">
        <v>4</v>
      </c>
      <c r="BK3003" s="269" t="s">
        <v>22</v>
      </c>
      <c r="BL3003" s="269" t="s">
        <v>102</v>
      </c>
      <c r="BM3003" s="270" t="s">
        <v>10869</v>
      </c>
      <c r="BN3003" s="269" t="s">
        <v>10870</v>
      </c>
      <c r="BO3003" s="269" t="s">
        <v>10871</v>
      </c>
      <c r="BP3003" s="269" t="s">
        <v>1136</v>
      </c>
      <c r="BQ3003" s="269" t="s">
        <v>428</v>
      </c>
      <c r="BR3003" s="269" t="s">
        <v>1137</v>
      </c>
      <c r="BS3003" s="269" t="s">
        <v>1138</v>
      </c>
      <c r="BT3003" s="269" t="s">
        <v>1136</v>
      </c>
      <c r="BU3003" s="269" t="s">
        <v>1866</v>
      </c>
      <c r="BV3003" s="269" t="s">
        <v>1867</v>
      </c>
    </row>
    <row r="3004" spans="59:74" x14ac:dyDescent="0.25">
      <c r="BG3004" s="84">
        <v>2892</v>
      </c>
      <c r="BH3004" s="269" t="s">
        <v>3</v>
      </c>
      <c r="BI3004" s="268" t="s">
        <v>10598</v>
      </c>
      <c r="BJ3004" s="257" t="s">
        <v>4</v>
      </c>
      <c r="BK3004" s="269" t="s">
        <v>22</v>
      </c>
      <c r="BL3004" s="269" t="s">
        <v>102</v>
      </c>
      <c r="BM3004" s="270" t="s">
        <v>10872</v>
      </c>
      <c r="BN3004" s="269" t="s">
        <v>10873</v>
      </c>
      <c r="BO3004" s="269" t="s">
        <v>10874</v>
      </c>
      <c r="BP3004" s="269" t="s">
        <v>1136</v>
      </c>
      <c r="BQ3004" s="269" t="s">
        <v>428</v>
      </c>
      <c r="BR3004" s="269" t="s">
        <v>1137</v>
      </c>
      <c r="BS3004" s="269" t="s">
        <v>1138</v>
      </c>
      <c r="BT3004" s="269" t="s">
        <v>1136</v>
      </c>
      <c r="BU3004" s="269" t="s">
        <v>1866</v>
      </c>
      <c r="BV3004" s="269" t="s">
        <v>1867</v>
      </c>
    </row>
    <row r="3005" spans="59:74" x14ac:dyDescent="0.25">
      <c r="BG3005" s="84">
        <v>2893</v>
      </c>
      <c r="BH3005" s="269" t="s">
        <v>3</v>
      </c>
      <c r="BI3005" s="268" t="s">
        <v>10598</v>
      </c>
      <c r="BJ3005" s="257" t="s">
        <v>4</v>
      </c>
      <c r="BK3005" s="269" t="s">
        <v>22</v>
      </c>
      <c r="BL3005" s="269" t="s">
        <v>102</v>
      </c>
      <c r="BM3005" s="270" t="s">
        <v>10875</v>
      </c>
      <c r="BN3005" s="269" t="s">
        <v>10876</v>
      </c>
      <c r="BO3005" s="269" t="s">
        <v>10877</v>
      </c>
      <c r="BP3005" s="269" t="s">
        <v>1136</v>
      </c>
      <c r="BQ3005" s="269" t="s">
        <v>428</v>
      </c>
      <c r="BR3005" s="269" t="s">
        <v>1137</v>
      </c>
      <c r="BS3005" s="269" t="s">
        <v>1138</v>
      </c>
      <c r="BT3005" s="269" t="s">
        <v>1136</v>
      </c>
      <c r="BU3005" s="269" t="s">
        <v>1866</v>
      </c>
      <c r="BV3005" s="269" t="s">
        <v>1867</v>
      </c>
    </row>
    <row r="3006" spans="59:74" x14ac:dyDescent="0.25">
      <c r="BG3006" s="84">
        <v>2894</v>
      </c>
      <c r="BH3006" s="269" t="s">
        <v>3</v>
      </c>
      <c r="BI3006" s="268" t="s">
        <v>10598</v>
      </c>
      <c r="BJ3006" s="257" t="s">
        <v>4</v>
      </c>
      <c r="BK3006" s="269" t="s">
        <v>22</v>
      </c>
      <c r="BL3006" s="269" t="s">
        <v>102</v>
      </c>
      <c r="BM3006" s="270" t="s">
        <v>10878</v>
      </c>
      <c r="BN3006" s="269" t="s">
        <v>10879</v>
      </c>
      <c r="BO3006" s="269" t="s">
        <v>10880</v>
      </c>
      <c r="BP3006" s="269" t="s">
        <v>1136</v>
      </c>
      <c r="BQ3006" s="269" t="s">
        <v>428</v>
      </c>
      <c r="BR3006" s="269" t="s">
        <v>1137</v>
      </c>
      <c r="BS3006" s="269" t="s">
        <v>1138</v>
      </c>
      <c r="BT3006" s="269" t="s">
        <v>1136</v>
      </c>
      <c r="BU3006" s="269" t="s">
        <v>1866</v>
      </c>
      <c r="BV3006" s="269" t="s">
        <v>1867</v>
      </c>
    </row>
    <row r="3007" spans="59:74" x14ac:dyDescent="0.25">
      <c r="BG3007" s="84">
        <v>2895</v>
      </c>
      <c r="BH3007" s="269" t="s">
        <v>3</v>
      </c>
      <c r="BI3007" s="268" t="s">
        <v>10598</v>
      </c>
      <c r="BJ3007" s="257" t="s">
        <v>4</v>
      </c>
      <c r="BK3007" s="269" t="s">
        <v>22</v>
      </c>
      <c r="BL3007" s="269" t="s">
        <v>102</v>
      </c>
      <c r="BM3007" s="270" t="s">
        <v>10881</v>
      </c>
      <c r="BN3007" s="269" t="s">
        <v>10882</v>
      </c>
      <c r="BO3007" s="269" t="s">
        <v>10883</v>
      </c>
      <c r="BP3007" s="269" t="s">
        <v>1136</v>
      </c>
      <c r="BQ3007" s="269" t="s">
        <v>428</v>
      </c>
      <c r="BR3007" s="269" t="s">
        <v>1137</v>
      </c>
      <c r="BS3007" s="269" t="s">
        <v>1138</v>
      </c>
      <c r="BT3007" s="269" t="s">
        <v>1136</v>
      </c>
      <c r="BU3007" s="269" t="s">
        <v>1866</v>
      </c>
      <c r="BV3007" s="269" t="s">
        <v>1867</v>
      </c>
    </row>
    <row r="3008" spans="59:74" x14ac:dyDescent="0.25">
      <c r="BG3008" s="84">
        <v>2896</v>
      </c>
      <c r="BH3008" s="269" t="s">
        <v>3</v>
      </c>
      <c r="BI3008" s="268" t="s">
        <v>10598</v>
      </c>
      <c r="BJ3008" s="257" t="s">
        <v>4</v>
      </c>
      <c r="BK3008" s="269" t="s">
        <v>22</v>
      </c>
      <c r="BL3008" s="269" t="s">
        <v>102</v>
      </c>
      <c r="BM3008" s="270" t="s">
        <v>10884</v>
      </c>
      <c r="BN3008" s="269" t="s">
        <v>10885</v>
      </c>
      <c r="BO3008" s="269" t="s">
        <v>10886</v>
      </c>
      <c r="BP3008" s="269" t="s">
        <v>1136</v>
      </c>
      <c r="BQ3008" s="269" t="s">
        <v>428</v>
      </c>
      <c r="BR3008" s="269" t="s">
        <v>1137</v>
      </c>
      <c r="BS3008" s="269" t="s">
        <v>1138</v>
      </c>
      <c r="BT3008" s="269" t="s">
        <v>1136</v>
      </c>
      <c r="BU3008" s="269" t="s">
        <v>1866</v>
      </c>
      <c r="BV3008" s="269" t="s">
        <v>1867</v>
      </c>
    </row>
    <row r="3009" spans="59:74" x14ac:dyDescent="0.25">
      <c r="BG3009" s="84">
        <v>2897</v>
      </c>
      <c r="BH3009" s="269" t="s">
        <v>3</v>
      </c>
      <c r="BI3009" s="268" t="s">
        <v>10598</v>
      </c>
      <c r="BJ3009" s="257" t="s">
        <v>4</v>
      </c>
      <c r="BK3009" s="269" t="s">
        <v>22</v>
      </c>
      <c r="BL3009" s="269" t="s">
        <v>102</v>
      </c>
      <c r="BM3009" s="270" t="s">
        <v>10887</v>
      </c>
      <c r="BN3009" s="269" t="s">
        <v>10888</v>
      </c>
      <c r="BO3009" s="269" t="s">
        <v>10889</v>
      </c>
      <c r="BP3009" s="269" t="s">
        <v>1136</v>
      </c>
      <c r="BQ3009" s="269" t="s">
        <v>428</v>
      </c>
      <c r="BR3009" s="269" t="s">
        <v>1137</v>
      </c>
      <c r="BS3009" s="269" t="s">
        <v>1138</v>
      </c>
      <c r="BT3009" s="269" t="s">
        <v>1136</v>
      </c>
      <c r="BU3009" s="269" t="s">
        <v>1866</v>
      </c>
      <c r="BV3009" s="269" t="s">
        <v>1867</v>
      </c>
    </row>
    <row r="3010" spans="59:74" x14ac:dyDescent="0.25">
      <c r="BG3010" s="84">
        <v>2898</v>
      </c>
      <c r="BH3010" s="269" t="s">
        <v>3</v>
      </c>
      <c r="BI3010" s="268" t="s">
        <v>10598</v>
      </c>
      <c r="BJ3010" s="257" t="s">
        <v>4</v>
      </c>
      <c r="BK3010" s="269" t="s">
        <v>22</v>
      </c>
      <c r="BL3010" s="269" t="s">
        <v>102</v>
      </c>
      <c r="BM3010" s="270" t="s">
        <v>10890</v>
      </c>
      <c r="BN3010" s="269" t="s">
        <v>10891</v>
      </c>
      <c r="BO3010" s="269" t="s">
        <v>10892</v>
      </c>
      <c r="BP3010" s="269" t="s">
        <v>1136</v>
      </c>
      <c r="BQ3010" s="269" t="s">
        <v>428</v>
      </c>
      <c r="BR3010" s="269" t="s">
        <v>1137</v>
      </c>
      <c r="BS3010" s="269" t="s">
        <v>1138</v>
      </c>
      <c r="BT3010" s="269" t="s">
        <v>1136</v>
      </c>
      <c r="BU3010" s="269" t="s">
        <v>1866</v>
      </c>
      <c r="BV3010" s="269" t="s">
        <v>1867</v>
      </c>
    </row>
    <row r="3011" spans="59:74" x14ac:dyDescent="0.25">
      <c r="BG3011" s="84">
        <v>2899</v>
      </c>
      <c r="BH3011" s="269" t="s">
        <v>3</v>
      </c>
      <c r="BI3011" s="268" t="s">
        <v>10598</v>
      </c>
      <c r="BJ3011" s="257" t="s">
        <v>4</v>
      </c>
      <c r="BK3011" s="269" t="s">
        <v>22</v>
      </c>
      <c r="BL3011" s="269" t="s">
        <v>102</v>
      </c>
      <c r="BM3011" s="270" t="s">
        <v>10893</v>
      </c>
      <c r="BN3011" s="269" t="s">
        <v>10894</v>
      </c>
      <c r="BO3011" s="269" t="s">
        <v>10895</v>
      </c>
      <c r="BP3011" s="269" t="s">
        <v>1136</v>
      </c>
      <c r="BQ3011" s="269" t="s">
        <v>428</v>
      </c>
      <c r="BR3011" s="269" t="s">
        <v>1137</v>
      </c>
      <c r="BS3011" s="269" t="s">
        <v>1138</v>
      </c>
      <c r="BT3011" s="269" t="s">
        <v>1136</v>
      </c>
      <c r="BU3011" s="269" t="s">
        <v>1866</v>
      </c>
      <c r="BV3011" s="269" t="s">
        <v>1867</v>
      </c>
    </row>
    <row r="3012" spans="59:74" x14ac:dyDescent="0.25">
      <c r="BG3012" s="84">
        <v>2900</v>
      </c>
      <c r="BH3012" s="269" t="s">
        <v>3</v>
      </c>
      <c r="BI3012" s="268" t="s">
        <v>10598</v>
      </c>
      <c r="BJ3012" s="257" t="s">
        <v>4</v>
      </c>
      <c r="BK3012" s="269" t="s">
        <v>22</v>
      </c>
      <c r="BL3012" s="269" t="s">
        <v>102</v>
      </c>
      <c r="BM3012" s="270" t="s">
        <v>10896</v>
      </c>
      <c r="BN3012" s="269" t="s">
        <v>10897</v>
      </c>
      <c r="BO3012" s="269" t="s">
        <v>10898</v>
      </c>
      <c r="BP3012" s="269" t="s">
        <v>1136</v>
      </c>
      <c r="BQ3012" s="269" t="s">
        <v>428</v>
      </c>
      <c r="BR3012" s="269" t="s">
        <v>1137</v>
      </c>
      <c r="BS3012" s="269" t="s">
        <v>1138</v>
      </c>
      <c r="BT3012" s="269" t="s">
        <v>1136</v>
      </c>
      <c r="BU3012" s="269" t="s">
        <v>1866</v>
      </c>
      <c r="BV3012" s="269" t="s">
        <v>1867</v>
      </c>
    </row>
    <row r="3013" spans="59:74" x14ac:dyDescent="0.25">
      <c r="BG3013" s="84">
        <v>2901</v>
      </c>
      <c r="BH3013" s="269" t="s">
        <v>3</v>
      </c>
      <c r="BI3013" s="268" t="s">
        <v>10598</v>
      </c>
      <c r="BJ3013" s="257" t="s">
        <v>1</v>
      </c>
      <c r="BK3013" s="269" t="s">
        <v>25</v>
      </c>
      <c r="BL3013" s="269" t="s">
        <v>102</v>
      </c>
      <c r="BM3013" s="270" t="s">
        <v>10899</v>
      </c>
      <c r="BN3013" s="269" t="s">
        <v>10900</v>
      </c>
      <c r="BO3013" s="269" t="s">
        <v>10901</v>
      </c>
      <c r="BP3013" s="269" t="s">
        <v>1139</v>
      </c>
      <c r="BQ3013" s="269" t="s">
        <v>472</v>
      </c>
      <c r="BR3013" s="269" t="s">
        <v>1140</v>
      </c>
      <c r="BS3013" s="269" t="s">
        <v>1141</v>
      </c>
      <c r="BT3013" s="269" t="s">
        <v>1139</v>
      </c>
      <c r="BU3013" s="269" t="s">
        <v>1868</v>
      </c>
      <c r="BV3013" s="269" t="s">
        <v>1869</v>
      </c>
    </row>
    <row r="3014" spans="59:74" x14ac:dyDescent="0.25">
      <c r="BG3014" s="84">
        <v>2902</v>
      </c>
      <c r="BH3014" s="269" t="s">
        <v>3</v>
      </c>
      <c r="BI3014" s="268" t="s">
        <v>10598</v>
      </c>
      <c r="BJ3014" s="257" t="s">
        <v>1</v>
      </c>
      <c r="BK3014" s="269" t="s">
        <v>25</v>
      </c>
      <c r="BL3014" s="269" t="s">
        <v>102</v>
      </c>
      <c r="BM3014" s="270" t="s">
        <v>10902</v>
      </c>
      <c r="BN3014" s="269" t="s">
        <v>10903</v>
      </c>
      <c r="BO3014" s="269" t="s">
        <v>10904</v>
      </c>
      <c r="BP3014" s="269" t="s">
        <v>1139</v>
      </c>
      <c r="BQ3014" s="269" t="s">
        <v>472</v>
      </c>
      <c r="BR3014" s="269" t="s">
        <v>1140</v>
      </c>
      <c r="BS3014" s="269" t="s">
        <v>1141</v>
      </c>
      <c r="BT3014" s="269" t="s">
        <v>1139</v>
      </c>
      <c r="BU3014" s="269" t="s">
        <v>1868</v>
      </c>
      <c r="BV3014" s="269" t="s">
        <v>1869</v>
      </c>
    </row>
    <row r="3015" spans="59:74" x14ac:dyDescent="0.25">
      <c r="BG3015" s="84">
        <v>2903</v>
      </c>
      <c r="BH3015" s="269" t="s">
        <v>3</v>
      </c>
      <c r="BI3015" s="268" t="s">
        <v>10598</v>
      </c>
      <c r="BJ3015" s="257" t="s">
        <v>1</v>
      </c>
      <c r="BK3015" s="269" t="s">
        <v>25</v>
      </c>
      <c r="BL3015" s="269" t="s">
        <v>102</v>
      </c>
      <c r="BM3015" s="270" t="s">
        <v>10905</v>
      </c>
      <c r="BN3015" s="269" t="s">
        <v>10906</v>
      </c>
      <c r="BO3015" s="269" t="s">
        <v>10907</v>
      </c>
      <c r="BP3015" s="269" t="s">
        <v>1139</v>
      </c>
      <c r="BQ3015" s="269" t="s">
        <v>472</v>
      </c>
      <c r="BR3015" s="269" t="s">
        <v>1140</v>
      </c>
      <c r="BS3015" s="269" t="s">
        <v>1141</v>
      </c>
      <c r="BT3015" s="269" t="s">
        <v>1139</v>
      </c>
      <c r="BU3015" s="269" t="s">
        <v>1868</v>
      </c>
      <c r="BV3015" s="269" t="s">
        <v>1869</v>
      </c>
    </row>
    <row r="3016" spans="59:74" x14ac:dyDescent="0.25">
      <c r="BG3016" s="84">
        <v>2904</v>
      </c>
      <c r="BH3016" s="269" t="s">
        <v>3</v>
      </c>
      <c r="BI3016" s="268" t="s">
        <v>10598</v>
      </c>
      <c r="BJ3016" s="257" t="s">
        <v>1</v>
      </c>
      <c r="BK3016" s="269" t="s">
        <v>25</v>
      </c>
      <c r="BL3016" s="269" t="s">
        <v>102</v>
      </c>
      <c r="BM3016" s="270" t="s">
        <v>10908</v>
      </c>
      <c r="BN3016" s="269" t="s">
        <v>10909</v>
      </c>
      <c r="BO3016" s="269" t="s">
        <v>10910</v>
      </c>
      <c r="BP3016" s="269" t="s">
        <v>1139</v>
      </c>
      <c r="BQ3016" s="269" t="s">
        <v>472</v>
      </c>
      <c r="BR3016" s="269" t="s">
        <v>1140</v>
      </c>
      <c r="BS3016" s="269" t="s">
        <v>1141</v>
      </c>
      <c r="BT3016" s="269" t="s">
        <v>1139</v>
      </c>
      <c r="BU3016" s="269" t="s">
        <v>1868</v>
      </c>
      <c r="BV3016" s="269" t="s">
        <v>1869</v>
      </c>
    </row>
    <row r="3017" spans="59:74" x14ac:dyDescent="0.25">
      <c r="BG3017" s="84">
        <v>2905</v>
      </c>
      <c r="BH3017" s="269" t="s">
        <v>3</v>
      </c>
      <c r="BI3017" s="268" t="s">
        <v>10598</v>
      </c>
      <c r="BJ3017" s="257" t="s">
        <v>1</v>
      </c>
      <c r="BK3017" s="269" t="s">
        <v>25</v>
      </c>
      <c r="BL3017" s="269" t="s">
        <v>102</v>
      </c>
      <c r="BM3017" s="270" t="s">
        <v>10911</v>
      </c>
      <c r="BN3017" s="269" t="s">
        <v>10912</v>
      </c>
      <c r="BO3017" s="269" t="s">
        <v>10913</v>
      </c>
      <c r="BP3017" s="269" t="s">
        <v>1139</v>
      </c>
      <c r="BQ3017" s="269" t="s">
        <v>472</v>
      </c>
      <c r="BR3017" s="269" t="s">
        <v>1140</v>
      </c>
      <c r="BS3017" s="269" t="s">
        <v>1141</v>
      </c>
      <c r="BT3017" s="269" t="s">
        <v>1139</v>
      </c>
      <c r="BU3017" s="269" t="s">
        <v>1868</v>
      </c>
      <c r="BV3017" s="269" t="s">
        <v>1869</v>
      </c>
    </row>
    <row r="3018" spans="59:74" x14ac:dyDescent="0.25">
      <c r="BG3018" s="84">
        <v>2906</v>
      </c>
      <c r="BH3018" s="269" t="s">
        <v>3</v>
      </c>
      <c r="BI3018" s="268" t="s">
        <v>10598</v>
      </c>
      <c r="BJ3018" s="257" t="s">
        <v>1</v>
      </c>
      <c r="BK3018" s="269" t="s">
        <v>25</v>
      </c>
      <c r="BL3018" s="269" t="s">
        <v>102</v>
      </c>
      <c r="BM3018" s="270" t="s">
        <v>10914</v>
      </c>
      <c r="BN3018" s="269" t="s">
        <v>10915</v>
      </c>
      <c r="BO3018" s="269" t="s">
        <v>10916</v>
      </c>
      <c r="BP3018" s="269" t="s">
        <v>1139</v>
      </c>
      <c r="BQ3018" s="269" t="s">
        <v>472</v>
      </c>
      <c r="BR3018" s="269" t="s">
        <v>1140</v>
      </c>
      <c r="BS3018" s="269" t="s">
        <v>1141</v>
      </c>
      <c r="BT3018" s="269" t="s">
        <v>1139</v>
      </c>
      <c r="BU3018" s="269" t="s">
        <v>1868</v>
      </c>
      <c r="BV3018" s="269" t="s">
        <v>1869</v>
      </c>
    </row>
    <row r="3019" spans="59:74" x14ac:dyDescent="0.25">
      <c r="BG3019" s="84">
        <v>2907</v>
      </c>
      <c r="BH3019" s="269" t="s">
        <v>3</v>
      </c>
      <c r="BI3019" s="268" t="s">
        <v>10598</v>
      </c>
      <c r="BJ3019" s="257" t="s">
        <v>1</v>
      </c>
      <c r="BK3019" s="269" t="s">
        <v>25</v>
      </c>
      <c r="BL3019" s="269" t="s">
        <v>102</v>
      </c>
      <c r="BM3019" s="270" t="s">
        <v>10917</v>
      </c>
      <c r="BN3019" s="269" t="s">
        <v>10918</v>
      </c>
      <c r="BO3019" s="269" t="s">
        <v>10919</v>
      </c>
      <c r="BP3019" s="269" t="s">
        <v>1139</v>
      </c>
      <c r="BQ3019" s="269" t="s">
        <v>472</v>
      </c>
      <c r="BR3019" s="269" t="s">
        <v>1140</v>
      </c>
      <c r="BS3019" s="269" t="s">
        <v>1141</v>
      </c>
      <c r="BT3019" s="269" t="s">
        <v>1139</v>
      </c>
      <c r="BU3019" s="269" t="s">
        <v>1868</v>
      </c>
      <c r="BV3019" s="269" t="s">
        <v>1869</v>
      </c>
    </row>
    <row r="3020" spans="59:74" x14ac:dyDescent="0.25">
      <c r="BG3020" s="84">
        <v>2908</v>
      </c>
      <c r="BH3020" s="269" t="s">
        <v>3</v>
      </c>
      <c r="BI3020" s="268" t="s">
        <v>10598</v>
      </c>
      <c r="BJ3020" s="257" t="s">
        <v>1</v>
      </c>
      <c r="BK3020" s="269" t="s">
        <v>25</v>
      </c>
      <c r="BL3020" s="269" t="s">
        <v>102</v>
      </c>
      <c r="BM3020" s="270" t="s">
        <v>10920</v>
      </c>
      <c r="BN3020" s="269" t="s">
        <v>10921</v>
      </c>
      <c r="BO3020" s="269" t="s">
        <v>10922</v>
      </c>
      <c r="BP3020" s="269" t="s">
        <v>1139</v>
      </c>
      <c r="BQ3020" s="269" t="s">
        <v>472</v>
      </c>
      <c r="BR3020" s="269" t="s">
        <v>1140</v>
      </c>
      <c r="BS3020" s="269" t="s">
        <v>1141</v>
      </c>
      <c r="BT3020" s="269" t="s">
        <v>1139</v>
      </c>
      <c r="BU3020" s="269" t="s">
        <v>1868</v>
      </c>
      <c r="BV3020" s="269" t="s">
        <v>1869</v>
      </c>
    </row>
    <row r="3021" spans="59:74" x14ac:dyDescent="0.25">
      <c r="BG3021" s="84">
        <v>2909</v>
      </c>
      <c r="BH3021" s="269" t="s">
        <v>3</v>
      </c>
      <c r="BI3021" s="268" t="s">
        <v>10598</v>
      </c>
      <c r="BJ3021" s="257" t="s">
        <v>1</v>
      </c>
      <c r="BK3021" s="269" t="s">
        <v>25</v>
      </c>
      <c r="BL3021" s="269" t="s">
        <v>102</v>
      </c>
      <c r="BM3021" s="270" t="s">
        <v>10923</v>
      </c>
      <c r="BN3021" s="269" t="s">
        <v>10924</v>
      </c>
      <c r="BO3021" s="269" t="s">
        <v>10925</v>
      </c>
      <c r="BP3021" s="269" t="s">
        <v>1139</v>
      </c>
      <c r="BQ3021" s="269" t="s">
        <v>472</v>
      </c>
      <c r="BR3021" s="269" t="s">
        <v>1140</v>
      </c>
      <c r="BS3021" s="269" t="s">
        <v>1141</v>
      </c>
      <c r="BT3021" s="269" t="s">
        <v>1139</v>
      </c>
      <c r="BU3021" s="269" t="s">
        <v>1868</v>
      </c>
      <c r="BV3021" s="269" t="s">
        <v>1869</v>
      </c>
    </row>
    <row r="3022" spans="59:74" x14ac:dyDescent="0.25">
      <c r="BG3022" s="84">
        <v>2910</v>
      </c>
      <c r="BH3022" s="269" t="s">
        <v>3</v>
      </c>
      <c r="BI3022" s="268" t="s">
        <v>10598</v>
      </c>
      <c r="BJ3022" s="257" t="s">
        <v>1</v>
      </c>
      <c r="BK3022" s="269" t="s">
        <v>25</v>
      </c>
      <c r="BL3022" s="269" t="s">
        <v>102</v>
      </c>
      <c r="BM3022" s="270" t="s">
        <v>10926</v>
      </c>
      <c r="BN3022" s="269" t="s">
        <v>10927</v>
      </c>
      <c r="BO3022" s="269" t="s">
        <v>10928</v>
      </c>
      <c r="BP3022" s="269" t="s">
        <v>1139</v>
      </c>
      <c r="BQ3022" s="269" t="s">
        <v>472</v>
      </c>
      <c r="BR3022" s="269" t="s">
        <v>1140</v>
      </c>
      <c r="BS3022" s="269" t="s">
        <v>1141</v>
      </c>
      <c r="BT3022" s="269" t="s">
        <v>1139</v>
      </c>
      <c r="BU3022" s="269" t="s">
        <v>1868</v>
      </c>
      <c r="BV3022" s="269" t="s">
        <v>1869</v>
      </c>
    </row>
    <row r="3023" spans="59:74" x14ac:dyDescent="0.25">
      <c r="BG3023" s="84">
        <v>2911</v>
      </c>
      <c r="BH3023" s="269" t="s">
        <v>3</v>
      </c>
      <c r="BI3023" s="268" t="s">
        <v>10598</v>
      </c>
      <c r="BJ3023" s="257" t="s">
        <v>4</v>
      </c>
      <c r="BK3023" s="269" t="s">
        <v>25</v>
      </c>
      <c r="BL3023" s="269" t="s">
        <v>102</v>
      </c>
      <c r="BM3023" s="270" t="s">
        <v>10929</v>
      </c>
      <c r="BN3023" s="269" t="s">
        <v>10930</v>
      </c>
      <c r="BO3023" s="269" t="s">
        <v>10931</v>
      </c>
      <c r="BP3023" s="269" t="s">
        <v>1139</v>
      </c>
      <c r="BQ3023" s="269" t="s">
        <v>472</v>
      </c>
      <c r="BR3023" s="269" t="s">
        <v>1140</v>
      </c>
      <c r="BS3023" s="269" t="s">
        <v>1141</v>
      </c>
      <c r="BT3023" s="269" t="s">
        <v>1139</v>
      </c>
      <c r="BU3023" s="269" t="s">
        <v>1868</v>
      </c>
      <c r="BV3023" s="269" t="s">
        <v>1869</v>
      </c>
    </row>
    <row r="3024" spans="59:74" x14ac:dyDescent="0.25">
      <c r="BG3024" s="84">
        <v>2912</v>
      </c>
      <c r="BH3024" s="269" t="s">
        <v>3</v>
      </c>
      <c r="BI3024" s="268" t="s">
        <v>10598</v>
      </c>
      <c r="BJ3024" s="257" t="s">
        <v>4</v>
      </c>
      <c r="BK3024" s="269" t="s">
        <v>25</v>
      </c>
      <c r="BL3024" s="269" t="s">
        <v>102</v>
      </c>
      <c r="BM3024" s="270" t="s">
        <v>10932</v>
      </c>
      <c r="BN3024" s="269" t="s">
        <v>10933</v>
      </c>
      <c r="BO3024" s="269" t="s">
        <v>10934</v>
      </c>
      <c r="BP3024" s="269" t="s">
        <v>1139</v>
      </c>
      <c r="BQ3024" s="269" t="s">
        <v>472</v>
      </c>
      <c r="BR3024" s="269" t="s">
        <v>1140</v>
      </c>
      <c r="BS3024" s="269" t="s">
        <v>1141</v>
      </c>
      <c r="BT3024" s="269" t="s">
        <v>1139</v>
      </c>
      <c r="BU3024" s="269" t="s">
        <v>1868</v>
      </c>
      <c r="BV3024" s="269" t="s">
        <v>1869</v>
      </c>
    </row>
    <row r="3025" spans="59:74" x14ac:dyDescent="0.25">
      <c r="BG3025" s="84">
        <v>2913</v>
      </c>
      <c r="BH3025" s="269" t="s">
        <v>3</v>
      </c>
      <c r="BI3025" s="268" t="s">
        <v>10598</v>
      </c>
      <c r="BJ3025" s="257" t="s">
        <v>4</v>
      </c>
      <c r="BK3025" s="269" t="s">
        <v>25</v>
      </c>
      <c r="BL3025" s="269" t="s">
        <v>102</v>
      </c>
      <c r="BM3025" s="270" t="s">
        <v>10935</v>
      </c>
      <c r="BN3025" s="269" t="s">
        <v>10936</v>
      </c>
      <c r="BO3025" s="269" t="s">
        <v>10937</v>
      </c>
      <c r="BP3025" s="269" t="s">
        <v>1139</v>
      </c>
      <c r="BQ3025" s="269" t="s">
        <v>472</v>
      </c>
      <c r="BR3025" s="269" t="s">
        <v>1140</v>
      </c>
      <c r="BS3025" s="269" t="s">
        <v>1141</v>
      </c>
      <c r="BT3025" s="269" t="s">
        <v>1139</v>
      </c>
      <c r="BU3025" s="269" t="s">
        <v>1868</v>
      </c>
      <c r="BV3025" s="269" t="s">
        <v>1869</v>
      </c>
    </row>
    <row r="3026" spans="59:74" x14ac:dyDescent="0.25">
      <c r="BG3026" s="84">
        <v>2914</v>
      </c>
      <c r="BH3026" s="269" t="s">
        <v>3</v>
      </c>
      <c r="BI3026" s="268" t="s">
        <v>10598</v>
      </c>
      <c r="BJ3026" s="257" t="s">
        <v>4</v>
      </c>
      <c r="BK3026" s="269" t="s">
        <v>25</v>
      </c>
      <c r="BL3026" s="269" t="s">
        <v>102</v>
      </c>
      <c r="BM3026" s="270" t="s">
        <v>10938</v>
      </c>
      <c r="BN3026" s="269" t="s">
        <v>10939</v>
      </c>
      <c r="BO3026" s="269" t="s">
        <v>10940</v>
      </c>
      <c r="BP3026" s="269" t="s">
        <v>1139</v>
      </c>
      <c r="BQ3026" s="269" t="s">
        <v>472</v>
      </c>
      <c r="BR3026" s="269" t="s">
        <v>1140</v>
      </c>
      <c r="BS3026" s="269" t="s">
        <v>1141</v>
      </c>
      <c r="BT3026" s="269" t="s">
        <v>1139</v>
      </c>
      <c r="BU3026" s="269" t="s">
        <v>1868</v>
      </c>
      <c r="BV3026" s="269" t="s">
        <v>1869</v>
      </c>
    </row>
    <row r="3027" spans="59:74" x14ac:dyDescent="0.25">
      <c r="BG3027" s="84">
        <v>2915</v>
      </c>
      <c r="BH3027" s="269" t="s">
        <v>3</v>
      </c>
      <c r="BI3027" s="268" t="s">
        <v>10598</v>
      </c>
      <c r="BJ3027" s="257" t="s">
        <v>4</v>
      </c>
      <c r="BK3027" s="269" t="s">
        <v>25</v>
      </c>
      <c r="BL3027" s="269" t="s">
        <v>102</v>
      </c>
      <c r="BM3027" s="270" t="s">
        <v>10941</v>
      </c>
      <c r="BN3027" s="269" t="s">
        <v>10942</v>
      </c>
      <c r="BO3027" s="269" t="s">
        <v>10943</v>
      </c>
      <c r="BP3027" s="269" t="s">
        <v>1139</v>
      </c>
      <c r="BQ3027" s="269" t="s">
        <v>472</v>
      </c>
      <c r="BR3027" s="269" t="s">
        <v>1140</v>
      </c>
      <c r="BS3027" s="269" t="s">
        <v>1141</v>
      </c>
      <c r="BT3027" s="269" t="s">
        <v>1139</v>
      </c>
      <c r="BU3027" s="269" t="s">
        <v>1868</v>
      </c>
      <c r="BV3027" s="269" t="s">
        <v>1869</v>
      </c>
    </row>
    <row r="3028" spans="59:74" x14ac:dyDescent="0.25">
      <c r="BG3028" s="84">
        <v>2916</v>
      </c>
      <c r="BH3028" s="269" t="s">
        <v>3</v>
      </c>
      <c r="BI3028" s="268" t="s">
        <v>10598</v>
      </c>
      <c r="BJ3028" s="257" t="s">
        <v>4</v>
      </c>
      <c r="BK3028" s="269" t="s">
        <v>25</v>
      </c>
      <c r="BL3028" s="269" t="s">
        <v>102</v>
      </c>
      <c r="BM3028" s="270" t="s">
        <v>10944</v>
      </c>
      <c r="BN3028" s="269" t="s">
        <v>10945</v>
      </c>
      <c r="BO3028" s="269" t="s">
        <v>10946</v>
      </c>
      <c r="BP3028" s="269" t="s">
        <v>1139</v>
      </c>
      <c r="BQ3028" s="269" t="s">
        <v>472</v>
      </c>
      <c r="BR3028" s="269" t="s">
        <v>1140</v>
      </c>
      <c r="BS3028" s="269" t="s">
        <v>1141</v>
      </c>
      <c r="BT3028" s="269" t="s">
        <v>1139</v>
      </c>
      <c r="BU3028" s="269" t="s">
        <v>1868</v>
      </c>
      <c r="BV3028" s="269" t="s">
        <v>1869</v>
      </c>
    </row>
    <row r="3029" spans="59:74" x14ac:dyDescent="0.25">
      <c r="BG3029" s="84">
        <v>2917</v>
      </c>
      <c r="BH3029" s="269" t="s">
        <v>3</v>
      </c>
      <c r="BI3029" s="268" t="s">
        <v>10598</v>
      </c>
      <c r="BJ3029" s="257" t="s">
        <v>4</v>
      </c>
      <c r="BK3029" s="269" t="s">
        <v>25</v>
      </c>
      <c r="BL3029" s="269" t="s">
        <v>102</v>
      </c>
      <c r="BM3029" s="270" t="s">
        <v>10947</v>
      </c>
      <c r="BN3029" s="269" t="s">
        <v>10948</v>
      </c>
      <c r="BO3029" s="269" t="s">
        <v>10949</v>
      </c>
      <c r="BP3029" s="269" t="s">
        <v>1139</v>
      </c>
      <c r="BQ3029" s="269" t="s">
        <v>472</v>
      </c>
      <c r="BR3029" s="269" t="s">
        <v>1140</v>
      </c>
      <c r="BS3029" s="269" t="s">
        <v>1141</v>
      </c>
      <c r="BT3029" s="269" t="s">
        <v>1139</v>
      </c>
      <c r="BU3029" s="269" t="s">
        <v>1868</v>
      </c>
      <c r="BV3029" s="269" t="s">
        <v>1869</v>
      </c>
    </row>
    <row r="3030" spans="59:74" x14ac:dyDescent="0.25">
      <c r="BG3030" s="84">
        <v>2918</v>
      </c>
      <c r="BH3030" s="269" t="s">
        <v>3</v>
      </c>
      <c r="BI3030" s="268" t="s">
        <v>10598</v>
      </c>
      <c r="BJ3030" s="257" t="s">
        <v>4</v>
      </c>
      <c r="BK3030" s="269" t="s">
        <v>25</v>
      </c>
      <c r="BL3030" s="269" t="s">
        <v>102</v>
      </c>
      <c r="BM3030" s="270" t="s">
        <v>10950</v>
      </c>
      <c r="BN3030" s="269" t="s">
        <v>10951</v>
      </c>
      <c r="BO3030" s="269" t="s">
        <v>10952</v>
      </c>
      <c r="BP3030" s="269" t="s">
        <v>1139</v>
      </c>
      <c r="BQ3030" s="269" t="s">
        <v>472</v>
      </c>
      <c r="BR3030" s="269" t="s">
        <v>1140</v>
      </c>
      <c r="BS3030" s="269" t="s">
        <v>1141</v>
      </c>
      <c r="BT3030" s="269" t="s">
        <v>1139</v>
      </c>
      <c r="BU3030" s="269" t="s">
        <v>1868</v>
      </c>
      <c r="BV3030" s="269" t="s">
        <v>1869</v>
      </c>
    </row>
    <row r="3031" spans="59:74" x14ac:dyDescent="0.25">
      <c r="BG3031" s="84">
        <v>2919</v>
      </c>
      <c r="BH3031" s="269" t="s">
        <v>3</v>
      </c>
      <c r="BI3031" s="268" t="s">
        <v>10598</v>
      </c>
      <c r="BJ3031" s="257" t="s">
        <v>4</v>
      </c>
      <c r="BK3031" s="269" t="s">
        <v>25</v>
      </c>
      <c r="BL3031" s="269" t="s">
        <v>102</v>
      </c>
      <c r="BM3031" s="270" t="s">
        <v>10953</v>
      </c>
      <c r="BN3031" s="269" t="s">
        <v>10954</v>
      </c>
      <c r="BO3031" s="269" t="s">
        <v>10955</v>
      </c>
      <c r="BP3031" s="269" t="s">
        <v>1139</v>
      </c>
      <c r="BQ3031" s="269" t="s">
        <v>472</v>
      </c>
      <c r="BR3031" s="269" t="s">
        <v>1140</v>
      </c>
      <c r="BS3031" s="269" t="s">
        <v>1141</v>
      </c>
      <c r="BT3031" s="269" t="s">
        <v>1139</v>
      </c>
      <c r="BU3031" s="269" t="s">
        <v>1868</v>
      </c>
      <c r="BV3031" s="269" t="s">
        <v>1869</v>
      </c>
    </row>
    <row r="3032" spans="59:74" x14ac:dyDescent="0.25">
      <c r="BG3032" s="84">
        <v>2920</v>
      </c>
      <c r="BH3032" s="269" t="s">
        <v>3</v>
      </c>
      <c r="BI3032" s="268" t="s">
        <v>10598</v>
      </c>
      <c r="BJ3032" s="257" t="s">
        <v>4</v>
      </c>
      <c r="BK3032" s="269" t="s">
        <v>25</v>
      </c>
      <c r="BL3032" s="269" t="s">
        <v>102</v>
      </c>
      <c r="BM3032" s="270" t="s">
        <v>10956</v>
      </c>
      <c r="BN3032" s="269" t="s">
        <v>10957</v>
      </c>
      <c r="BO3032" s="269" t="s">
        <v>10958</v>
      </c>
      <c r="BP3032" s="269" t="s">
        <v>1139</v>
      </c>
      <c r="BQ3032" s="269" t="s">
        <v>472</v>
      </c>
      <c r="BR3032" s="269" t="s">
        <v>1140</v>
      </c>
      <c r="BS3032" s="269" t="s">
        <v>1141</v>
      </c>
      <c r="BT3032" s="269" t="s">
        <v>1139</v>
      </c>
      <c r="BU3032" s="269" t="s">
        <v>1868</v>
      </c>
      <c r="BV3032" s="269" t="s">
        <v>1869</v>
      </c>
    </row>
    <row r="3033" spans="59:74" x14ac:dyDescent="0.25">
      <c r="BG3033" s="84">
        <v>2921</v>
      </c>
      <c r="BH3033" s="269" t="s">
        <v>3</v>
      </c>
      <c r="BI3033" s="268" t="s">
        <v>10598</v>
      </c>
      <c r="BJ3033" s="257" t="s">
        <v>1</v>
      </c>
      <c r="BK3033" s="269" t="s">
        <v>14</v>
      </c>
      <c r="BL3033" s="269" t="s">
        <v>102</v>
      </c>
      <c r="BM3033" s="270" t="s">
        <v>10959</v>
      </c>
      <c r="BN3033" s="269" t="s">
        <v>10960</v>
      </c>
      <c r="BO3033" s="269" t="s">
        <v>10961</v>
      </c>
      <c r="BP3033" s="269" t="s">
        <v>1142</v>
      </c>
      <c r="BQ3033" s="269" t="s">
        <v>515</v>
      </c>
      <c r="BR3033" s="269" t="s">
        <v>1143</v>
      </c>
      <c r="BS3033" s="269" t="s">
        <v>1144</v>
      </c>
      <c r="BT3033" s="269" t="s">
        <v>1142</v>
      </c>
      <c r="BU3033" s="269" t="s">
        <v>1870</v>
      </c>
      <c r="BV3033" s="269" t="s">
        <v>1871</v>
      </c>
    </row>
    <row r="3034" spans="59:74" x14ac:dyDescent="0.25">
      <c r="BG3034" s="84">
        <v>2922</v>
      </c>
      <c r="BH3034" s="269" t="s">
        <v>3</v>
      </c>
      <c r="BI3034" s="268" t="s">
        <v>10598</v>
      </c>
      <c r="BJ3034" s="257" t="s">
        <v>1</v>
      </c>
      <c r="BK3034" s="269" t="s">
        <v>14</v>
      </c>
      <c r="BL3034" s="269" t="s">
        <v>102</v>
      </c>
      <c r="BM3034" s="270" t="s">
        <v>10962</v>
      </c>
      <c r="BN3034" s="269" t="s">
        <v>10963</v>
      </c>
      <c r="BO3034" s="269" t="s">
        <v>10964</v>
      </c>
      <c r="BP3034" s="269" t="s">
        <v>1142</v>
      </c>
      <c r="BQ3034" s="269" t="s">
        <v>515</v>
      </c>
      <c r="BR3034" s="269" t="s">
        <v>1143</v>
      </c>
      <c r="BS3034" s="269" t="s">
        <v>1144</v>
      </c>
      <c r="BT3034" s="269" t="s">
        <v>1142</v>
      </c>
      <c r="BU3034" s="269" t="s">
        <v>1870</v>
      </c>
      <c r="BV3034" s="269" t="s">
        <v>1871</v>
      </c>
    </row>
    <row r="3035" spans="59:74" x14ac:dyDescent="0.25">
      <c r="BG3035" s="84">
        <v>2923</v>
      </c>
      <c r="BH3035" s="269" t="s">
        <v>3</v>
      </c>
      <c r="BI3035" s="268" t="s">
        <v>10598</v>
      </c>
      <c r="BJ3035" s="257" t="s">
        <v>1</v>
      </c>
      <c r="BK3035" s="269" t="s">
        <v>14</v>
      </c>
      <c r="BL3035" s="269" t="s">
        <v>102</v>
      </c>
      <c r="BM3035" s="270" t="s">
        <v>10965</v>
      </c>
      <c r="BN3035" s="269" t="s">
        <v>10966</v>
      </c>
      <c r="BO3035" s="269" t="s">
        <v>10967</v>
      </c>
      <c r="BP3035" s="269" t="s">
        <v>1142</v>
      </c>
      <c r="BQ3035" s="269" t="s">
        <v>515</v>
      </c>
      <c r="BR3035" s="269" t="s">
        <v>1143</v>
      </c>
      <c r="BS3035" s="269" t="s">
        <v>1144</v>
      </c>
      <c r="BT3035" s="269" t="s">
        <v>1142</v>
      </c>
      <c r="BU3035" s="269" t="s">
        <v>1870</v>
      </c>
      <c r="BV3035" s="269" t="s">
        <v>1871</v>
      </c>
    </row>
    <row r="3036" spans="59:74" x14ac:dyDescent="0.25">
      <c r="BG3036" s="84">
        <v>2924</v>
      </c>
      <c r="BH3036" s="269" t="s">
        <v>3</v>
      </c>
      <c r="BI3036" s="268" t="s">
        <v>10598</v>
      </c>
      <c r="BJ3036" s="257" t="s">
        <v>1</v>
      </c>
      <c r="BK3036" s="269" t="s">
        <v>14</v>
      </c>
      <c r="BL3036" s="269" t="s">
        <v>102</v>
      </c>
      <c r="BM3036" s="270" t="s">
        <v>10968</v>
      </c>
      <c r="BN3036" s="269" t="s">
        <v>10969</v>
      </c>
      <c r="BO3036" s="269" t="s">
        <v>10970</v>
      </c>
      <c r="BP3036" s="269" t="s">
        <v>1142</v>
      </c>
      <c r="BQ3036" s="269" t="s">
        <v>515</v>
      </c>
      <c r="BR3036" s="269" t="s">
        <v>1143</v>
      </c>
      <c r="BS3036" s="269" t="s">
        <v>1144</v>
      </c>
      <c r="BT3036" s="269" t="s">
        <v>1142</v>
      </c>
      <c r="BU3036" s="269" t="s">
        <v>1870</v>
      </c>
      <c r="BV3036" s="269" t="s">
        <v>1871</v>
      </c>
    </row>
    <row r="3037" spans="59:74" x14ac:dyDescent="0.25">
      <c r="BG3037" s="84">
        <v>2925</v>
      </c>
      <c r="BH3037" s="269" t="s">
        <v>3</v>
      </c>
      <c r="BI3037" s="268" t="s">
        <v>10598</v>
      </c>
      <c r="BJ3037" s="257" t="s">
        <v>1</v>
      </c>
      <c r="BK3037" s="269" t="s">
        <v>14</v>
      </c>
      <c r="BL3037" s="269" t="s">
        <v>102</v>
      </c>
      <c r="BM3037" s="270" t="s">
        <v>10971</v>
      </c>
      <c r="BN3037" s="269" t="s">
        <v>10972</v>
      </c>
      <c r="BO3037" s="269" t="s">
        <v>10973</v>
      </c>
      <c r="BP3037" s="269" t="s">
        <v>1142</v>
      </c>
      <c r="BQ3037" s="269" t="s">
        <v>515</v>
      </c>
      <c r="BR3037" s="269" t="s">
        <v>1143</v>
      </c>
      <c r="BS3037" s="269" t="s">
        <v>1144</v>
      </c>
      <c r="BT3037" s="269" t="s">
        <v>1142</v>
      </c>
      <c r="BU3037" s="269" t="s">
        <v>1870</v>
      </c>
      <c r="BV3037" s="269" t="s">
        <v>1871</v>
      </c>
    </row>
    <row r="3038" spans="59:74" x14ac:dyDescent="0.25">
      <c r="BG3038" s="84">
        <v>2926</v>
      </c>
      <c r="BH3038" s="269" t="s">
        <v>3</v>
      </c>
      <c r="BI3038" s="268" t="s">
        <v>10598</v>
      </c>
      <c r="BJ3038" s="257" t="s">
        <v>1</v>
      </c>
      <c r="BK3038" s="269" t="s">
        <v>14</v>
      </c>
      <c r="BL3038" s="269" t="s">
        <v>102</v>
      </c>
      <c r="BM3038" s="270" t="s">
        <v>10974</v>
      </c>
      <c r="BN3038" s="269" t="s">
        <v>10975</v>
      </c>
      <c r="BO3038" s="269" t="s">
        <v>10976</v>
      </c>
      <c r="BP3038" s="269" t="s">
        <v>1142</v>
      </c>
      <c r="BQ3038" s="269" t="s">
        <v>515</v>
      </c>
      <c r="BR3038" s="269" t="s">
        <v>1143</v>
      </c>
      <c r="BS3038" s="269" t="s">
        <v>1144</v>
      </c>
      <c r="BT3038" s="269" t="s">
        <v>1142</v>
      </c>
      <c r="BU3038" s="269" t="s">
        <v>1870</v>
      </c>
      <c r="BV3038" s="269" t="s">
        <v>1871</v>
      </c>
    </row>
    <row r="3039" spans="59:74" x14ac:dyDescent="0.25">
      <c r="BG3039" s="84">
        <v>2927</v>
      </c>
      <c r="BH3039" s="269" t="s">
        <v>3</v>
      </c>
      <c r="BI3039" s="268" t="s">
        <v>10598</v>
      </c>
      <c r="BJ3039" s="257" t="s">
        <v>1</v>
      </c>
      <c r="BK3039" s="269" t="s">
        <v>14</v>
      </c>
      <c r="BL3039" s="269" t="s">
        <v>102</v>
      </c>
      <c r="BM3039" s="270" t="s">
        <v>10977</v>
      </c>
      <c r="BN3039" s="269" t="s">
        <v>10978</v>
      </c>
      <c r="BO3039" s="269" t="s">
        <v>10979</v>
      </c>
      <c r="BP3039" s="269" t="s">
        <v>1142</v>
      </c>
      <c r="BQ3039" s="269" t="s">
        <v>515</v>
      </c>
      <c r="BR3039" s="269" t="s">
        <v>1143</v>
      </c>
      <c r="BS3039" s="269" t="s">
        <v>1144</v>
      </c>
      <c r="BT3039" s="269" t="s">
        <v>1142</v>
      </c>
      <c r="BU3039" s="269" t="s">
        <v>1870</v>
      </c>
      <c r="BV3039" s="269" t="s">
        <v>1871</v>
      </c>
    </row>
    <row r="3040" spans="59:74" x14ac:dyDescent="0.25">
      <c r="BG3040" s="84">
        <v>2928</v>
      </c>
      <c r="BH3040" s="269" t="s">
        <v>3</v>
      </c>
      <c r="BI3040" s="268" t="s">
        <v>10598</v>
      </c>
      <c r="BJ3040" s="257" t="s">
        <v>1</v>
      </c>
      <c r="BK3040" s="269" t="s">
        <v>14</v>
      </c>
      <c r="BL3040" s="269" t="s">
        <v>102</v>
      </c>
      <c r="BM3040" s="270" t="s">
        <v>10980</v>
      </c>
      <c r="BN3040" s="269" t="s">
        <v>10981</v>
      </c>
      <c r="BO3040" s="269" t="s">
        <v>10982</v>
      </c>
      <c r="BP3040" s="269" t="s">
        <v>1142</v>
      </c>
      <c r="BQ3040" s="269" t="s">
        <v>515</v>
      </c>
      <c r="BR3040" s="269" t="s">
        <v>1143</v>
      </c>
      <c r="BS3040" s="269" t="s">
        <v>1144</v>
      </c>
      <c r="BT3040" s="269" t="s">
        <v>1142</v>
      </c>
      <c r="BU3040" s="269" t="s">
        <v>1870</v>
      </c>
      <c r="BV3040" s="269" t="s">
        <v>1871</v>
      </c>
    </row>
    <row r="3041" spans="59:74" x14ac:dyDescent="0.25">
      <c r="BG3041" s="84">
        <v>2929</v>
      </c>
      <c r="BH3041" s="269" t="s">
        <v>3</v>
      </c>
      <c r="BI3041" s="268" t="s">
        <v>10598</v>
      </c>
      <c r="BJ3041" s="257" t="s">
        <v>1</v>
      </c>
      <c r="BK3041" s="269" t="s">
        <v>14</v>
      </c>
      <c r="BL3041" s="269" t="s">
        <v>102</v>
      </c>
      <c r="BM3041" s="270" t="s">
        <v>10983</v>
      </c>
      <c r="BN3041" s="269" t="s">
        <v>10984</v>
      </c>
      <c r="BO3041" s="269" t="s">
        <v>10985</v>
      </c>
      <c r="BP3041" s="269" t="s">
        <v>1142</v>
      </c>
      <c r="BQ3041" s="269" t="s">
        <v>515</v>
      </c>
      <c r="BR3041" s="269" t="s">
        <v>1143</v>
      </c>
      <c r="BS3041" s="269" t="s">
        <v>1144</v>
      </c>
      <c r="BT3041" s="269" t="s">
        <v>1142</v>
      </c>
      <c r="BU3041" s="269" t="s">
        <v>1870</v>
      </c>
      <c r="BV3041" s="269" t="s">
        <v>1871</v>
      </c>
    </row>
    <row r="3042" spans="59:74" x14ac:dyDescent="0.25">
      <c r="BG3042" s="84">
        <v>2930</v>
      </c>
      <c r="BH3042" s="269" t="s">
        <v>3</v>
      </c>
      <c r="BI3042" s="268" t="s">
        <v>10598</v>
      </c>
      <c r="BJ3042" s="257" t="s">
        <v>1</v>
      </c>
      <c r="BK3042" s="269" t="s">
        <v>14</v>
      </c>
      <c r="BL3042" s="269" t="s">
        <v>102</v>
      </c>
      <c r="BM3042" s="270" t="s">
        <v>10986</v>
      </c>
      <c r="BN3042" s="269" t="s">
        <v>10987</v>
      </c>
      <c r="BO3042" s="269" t="s">
        <v>10988</v>
      </c>
      <c r="BP3042" s="269" t="s">
        <v>1142</v>
      </c>
      <c r="BQ3042" s="269" t="s">
        <v>515</v>
      </c>
      <c r="BR3042" s="269" t="s">
        <v>1143</v>
      </c>
      <c r="BS3042" s="269" t="s">
        <v>1144</v>
      </c>
      <c r="BT3042" s="269" t="s">
        <v>1142</v>
      </c>
      <c r="BU3042" s="269" t="s">
        <v>1870</v>
      </c>
      <c r="BV3042" s="269" t="s">
        <v>1871</v>
      </c>
    </row>
    <row r="3043" spans="59:74" x14ac:dyDescent="0.25">
      <c r="BG3043" s="84">
        <v>2931</v>
      </c>
      <c r="BH3043" s="269" t="s">
        <v>3</v>
      </c>
      <c r="BI3043" s="268" t="s">
        <v>10598</v>
      </c>
      <c r="BJ3043" s="257" t="s">
        <v>4</v>
      </c>
      <c r="BK3043" s="269" t="s">
        <v>14</v>
      </c>
      <c r="BL3043" s="269" t="s">
        <v>102</v>
      </c>
      <c r="BM3043" s="270" t="s">
        <v>10989</v>
      </c>
      <c r="BN3043" s="269" t="s">
        <v>10990</v>
      </c>
      <c r="BO3043" s="269" t="s">
        <v>10991</v>
      </c>
      <c r="BP3043" s="269" t="s">
        <v>1142</v>
      </c>
      <c r="BQ3043" s="269" t="s">
        <v>515</v>
      </c>
      <c r="BR3043" s="269" t="s">
        <v>1143</v>
      </c>
      <c r="BS3043" s="269" t="s">
        <v>1144</v>
      </c>
      <c r="BT3043" s="269" t="s">
        <v>1142</v>
      </c>
      <c r="BU3043" s="269" t="s">
        <v>1870</v>
      </c>
      <c r="BV3043" s="269" t="s">
        <v>1871</v>
      </c>
    </row>
    <row r="3044" spans="59:74" x14ac:dyDescent="0.25">
      <c r="BG3044" s="84">
        <v>2932</v>
      </c>
      <c r="BH3044" s="269" t="s">
        <v>3</v>
      </c>
      <c r="BI3044" s="268" t="s">
        <v>10598</v>
      </c>
      <c r="BJ3044" s="257" t="s">
        <v>4</v>
      </c>
      <c r="BK3044" s="269" t="s">
        <v>14</v>
      </c>
      <c r="BL3044" s="269" t="s">
        <v>102</v>
      </c>
      <c r="BM3044" s="270" t="s">
        <v>10992</v>
      </c>
      <c r="BN3044" s="269" t="s">
        <v>10993</v>
      </c>
      <c r="BO3044" s="269" t="s">
        <v>10994</v>
      </c>
      <c r="BP3044" s="269" t="s">
        <v>1142</v>
      </c>
      <c r="BQ3044" s="269" t="s">
        <v>515</v>
      </c>
      <c r="BR3044" s="269" t="s">
        <v>1143</v>
      </c>
      <c r="BS3044" s="269" t="s">
        <v>1144</v>
      </c>
      <c r="BT3044" s="269" t="s">
        <v>1142</v>
      </c>
      <c r="BU3044" s="269" t="s">
        <v>1870</v>
      </c>
      <c r="BV3044" s="269" t="s">
        <v>1871</v>
      </c>
    </row>
    <row r="3045" spans="59:74" x14ac:dyDescent="0.25">
      <c r="BG3045" s="84">
        <v>2933</v>
      </c>
      <c r="BH3045" s="269" t="s">
        <v>3</v>
      </c>
      <c r="BI3045" s="268" t="s">
        <v>10598</v>
      </c>
      <c r="BJ3045" s="257" t="s">
        <v>4</v>
      </c>
      <c r="BK3045" s="269" t="s">
        <v>14</v>
      </c>
      <c r="BL3045" s="269" t="s">
        <v>102</v>
      </c>
      <c r="BM3045" s="270" t="s">
        <v>10995</v>
      </c>
      <c r="BN3045" s="269" t="s">
        <v>10996</v>
      </c>
      <c r="BO3045" s="269" t="s">
        <v>10997</v>
      </c>
      <c r="BP3045" s="269" t="s">
        <v>1142</v>
      </c>
      <c r="BQ3045" s="269" t="s">
        <v>515</v>
      </c>
      <c r="BR3045" s="269" t="s">
        <v>1143</v>
      </c>
      <c r="BS3045" s="269" t="s">
        <v>1144</v>
      </c>
      <c r="BT3045" s="269" t="s">
        <v>1142</v>
      </c>
      <c r="BU3045" s="269" t="s">
        <v>1870</v>
      </c>
      <c r="BV3045" s="269" t="s">
        <v>1871</v>
      </c>
    </row>
    <row r="3046" spans="59:74" x14ac:dyDescent="0.25">
      <c r="BG3046" s="84">
        <v>2934</v>
      </c>
      <c r="BH3046" s="269" t="s">
        <v>3</v>
      </c>
      <c r="BI3046" s="268" t="s">
        <v>10598</v>
      </c>
      <c r="BJ3046" s="257" t="s">
        <v>4</v>
      </c>
      <c r="BK3046" s="269" t="s">
        <v>14</v>
      </c>
      <c r="BL3046" s="269" t="s">
        <v>102</v>
      </c>
      <c r="BM3046" s="270" t="s">
        <v>10998</v>
      </c>
      <c r="BN3046" s="269" t="s">
        <v>10999</v>
      </c>
      <c r="BO3046" s="269" t="s">
        <v>11000</v>
      </c>
      <c r="BP3046" s="269" t="s">
        <v>1142</v>
      </c>
      <c r="BQ3046" s="269" t="s">
        <v>515</v>
      </c>
      <c r="BR3046" s="269" t="s">
        <v>1143</v>
      </c>
      <c r="BS3046" s="269" t="s">
        <v>1144</v>
      </c>
      <c r="BT3046" s="269" t="s">
        <v>1142</v>
      </c>
      <c r="BU3046" s="269" t="s">
        <v>1870</v>
      </c>
      <c r="BV3046" s="269" t="s">
        <v>1871</v>
      </c>
    </row>
    <row r="3047" spans="59:74" x14ac:dyDescent="0.25">
      <c r="BG3047" s="84">
        <v>2935</v>
      </c>
      <c r="BH3047" s="269" t="s">
        <v>3</v>
      </c>
      <c r="BI3047" s="268" t="s">
        <v>10598</v>
      </c>
      <c r="BJ3047" s="257" t="s">
        <v>4</v>
      </c>
      <c r="BK3047" s="269" t="s">
        <v>14</v>
      </c>
      <c r="BL3047" s="269" t="s">
        <v>102</v>
      </c>
      <c r="BM3047" s="270" t="s">
        <v>11001</v>
      </c>
      <c r="BN3047" s="269" t="s">
        <v>11002</v>
      </c>
      <c r="BO3047" s="269" t="s">
        <v>11003</v>
      </c>
      <c r="BP3047" s="269" t="s">
        <v>1142</v>
      </c>
      <c r="BQ3047" s="269" t="s">
        <v>515</v>
      </c>
      <c r="BR3047" s="269" t="s">
        <v>1143</v>
      </c>
      <c r="BS3047" s="269" t="s">
        <v>1144</v>
      </c>
      <c r="BT3047" s="269" t="s">
        <v>1142</v>
      </c>
      <c r="BU3047" s="269" t="s">
        <v>1870</v>
      </c>
      <c r="BV3047" s="269" t="s">
        <v>1871</v>
      </c>
    </row>
    <row r="3048" spans="59:74" x14ac:dyDescent="0.25">
      <c r="BG3048" s="84">
        <v>2936</v>
      </c>
      <c r="BH3048" s="269" t="s">
        <v>3</v>
      </c>
      <c r="BI3048" s="268" t="s">
        <v>10598</v>
      </c>
      <c r="BJ3048" s="257" t="s">
        <v>4</v>
      </c>
      <c r="BK3048" s="269" t="s">
        <v>14</v>
      </c>
      <c r="BL3048" s="269" t="s">
        <v>102</v>
      </c>
      <c r="BM3048" s="270" t="s">
        <v>11004</v>
      </c>
      <c r="BN3048" s="269" t="s">
        <v>11005</v>
      </c>
      <c r="BO3048" s="269" t="s">
        <v>11006</v>
      </c>
      <c r="BP3048" s="269" t="s">
        <v>1142</v>
      </c>
      <c r="BQ3048" s="269" t="s">
        <v>515</v>
      </c>
      <c r="BR3048" s="269" t="s">
        <v>1143</v>
      </c>
      <c r="BS3048" s="269" t="s">
        <v>1144</v>
      </c>
      <c r="BT3048" s="269" t="s">
        <v>1142</v>
      </c>
      <c r="BU3048" s="269" t="s">
        <v>1870</v>
      </c>
      <c r="BV3048" s="269" t="s">
        <v>1871</v>
      </c>
    </row>
    <row r="3049" spans="59:74" x14ac:dyDescent="0.25">
      <c r="BG3049" s="84">
        <v>2937</v>
      </c>
      <c r="BH3049" s="269" t="s">
        <v>3</v>
      </c>
      <c r="BI3049" s="268" t="s">
        <v>10598</v>
      </c>
      <c r="BJ3049" s="257" t="s">
        <v>4</v>
      </c>
      <c r="BK3049" s="269" t="s">
        <v>14</v>
      </c>
      <c r="BL3049" s="269" t="s">
        <v>102</v>
      </c>
      <c r="BM3049" s="270" t="s">
        <v>11007</v>
      </c>
      <c r="BN3049" s="269" t="s">
        <v>11008</v>
      </c>
      <c r="BO3049" s="269" t="s">
        <v>11009</v>
      </c>
      <c r="BP3049" s="269" t="s">
        <v>1142</v>
      </c>
      <c r="BQ3049" s="269" t="s">
        <v>515</v>
      </c>
      <c r="BR3049" s="269" t="s">
        <v>1143</v>
      </c>
      <c r="BS3049" s="269" t="s">
        <v>1144</v>
      </c>
      <c r="BT3049" s="269" t="s">
        <v>1142</v>
      </c>
      <c r="BU3049" s="269" t="s">
        <v>1870</v>
      </c>
      <c r="BV3049" s="269" t="s">
        <v>1871</v>
      </c>
    </row>
    <row r="3050" spans="59:74" x14ac:dyDescent="0.25">
      <c r="BG3050" s="84">
        <v>2938</v>
      </c>
      <c r="BH3050" s="269" t="s">
        <v>3</v>
      </c>
      <c r="BI3050" s="268" t="s">
        <v>10598</v>
      </c>
      <c r="BJ3050" s="257" t="s">
        <v>4</v>
      </c>
      <c r="BK3050" s="269" t="s">
        <v>14</v>
      </c>
      <c r="BL3050" s="269" t="s">
        <v>102</v>
      </c>
      <c r="BM3050" s="270" t="s">
        <v>11010</v>
      </c>
      <c r="BN3050" s="269" t="s">
        <v>11011</v>
      </c>
      <c r="BO3050" s="269" t="s">
        <v>11012</v>
      </c>
      <c r="BP3050" s="269" t="s">
        <v>1142</v>
      </c>
      <c r="BQ3050" s="269" t="s">
        <v>515</v>
      </c>
      <c r="BR3050" s="269" t="s">
        <v>1143</v>
      </c>
      <c r="BS3050" s="269" t="s">
        <v>1144</v>
      </c>
      <c r="BT3050" s="269" t="s">
        <v>1142</v>
      </c>
      <c r="BU3050" s="269" t="s">
        <v>1870</v>
      </c>
      <c r="BV3050" s="269" t="s">
        <v>1871</v>
      </c>
    </row>
    <row r="3051" spans="59:74" x14ac:dyDescent="0.25">
      <c r="BG3051" s="84">
        <v>2939</v>
      </c>
      <c r="BH3051" s="269" t="s">
        <v>3</v>
      </c>
      <c r="BI3051" s="268" t="s">
        <v>10598</v>
      </c>
      <c r="BJ3051" s="257" t="s">
        <v>4</v>
      </c>
      <c r="BK3051" s="269" t="s">
        <v>14</v>
      </c>
      <c r="BL3051" s="269" t="s">
        <v>102</v>
      </c>
      <c r="BM3051" s="270" t="s">
        <v>11013</v>
      </c>
      <c r="BN3051" s="269" t="s">
        <v>11014</v>
      </c>
      <c r="BO3051" s="269" t="s">
        <v>11015</v>
      </c>
      <c r="BP3051" s="269" t="s">
        <v>1142</v>
      </c>
      <c r="BQ3051" s="269" t="s">
        <v>515</v>
      </c>
      <c r="BR3051" s="269" t="s">
        <v>1143</v>
      </c>
      <c r="BS3051" s="269" t="s">
        <v>1144</v>
      </c>
      <c r="BT3051" s="269" t="s">
        <v>1142</v>
      </c>
      <c r="BU3051" s="269" t="s">
        <v>1870</v>
      </c>
      <c r="BV3051" s="269" t="s">
        <v>1871</v>
      </c>
    </row>
    <row r="3052" spans="59:74" x14ac:dyDescent="0.25">
      <c r="BG3052" s="84">
        <v>2940</v>
      </c>
      <c r="BH3052" s="269" t="s">
        <v>3</v>
      </c>
      <c r="BI3052" s="268" t="s">
        <v>10598</v>
      </c>
      <c r="BJ3052" s="257" t="s">
        <v>4</v>
      </c>
      <c r="BK3052" s="269" t="s">
        <v>14</v>
      </c>
      <c r="BL3052" s="269" t="s">
        <v>102</v>
      </c>
      <c r="BM3052" s="270" t="s">
        <v>11016</v>
      </c>
      <c r="BN3052" s="269" t="s">
        <v>11017</v>
      </c>
      <c r="BO3052" s="269" t="s">
        <v>11018</v>
      </c>
      <c r="BP3052" s="269" t="s">
        <v>1142</v>
      </c>
      <c r="BQ3052" s="269" t="s">
        <v>515</v>
      </c>
      <c r="BR3052" s="269" t="s">
        <v>1143</v>
      </c>
      <c r="BS3052" s="269" t="s">
        <v>1144</v>
      </c>
      <c r="BT3052" s="269" t="s">
        <v>1142</v>
      </c>
      <c r="BU3052" s="269" t="s">
        <v>1870</v>
      </c>
      <c r="BV3052" s="269" t="s">
        <v>1871</v>
      </c>
    </row>
    <row r="3053" spans="59:74" x14ac:dyDescent="0.25">
      <c r="BG3053" s="84">
        <v>2941</v>
      </c>
      <c r="BH3053" s="269" t="s">
        <v>3</v>
      </c>
      <c r="BI3053" s="268" t="s">
        <v>10598</v>
      </c>
      <c r="BJ3053" s="257" t="s">
        <v>1</v>
      </c>
      <c r="BK3053" s="269" t="s">
        <v>26</v>
      </c>
      <c r="BL3053" s="269" t="s">
        <v>102</v>
      </c>
      <c r="BM3053" s="270" t="s">
        <v>11019</v>
      </c>
      <c r="BN3053" s="269" t="s">
        <v>11020</v>
      </c>
      <c r="BO3053" s="269" t="s">
        <v>11021</v>
      </c>
      <c r="BP3053" s="269" t="s">
        <v>1145</v>
      </c>
      <c r="BQ3053" s="269" t="s">
        <v>558</v>
      </c>
      <c r="BR3053" s="269" t="s">
        <v>1146</v>
      </c>
      <c r="BS3053" s="269" t="s">
        <v>1147</v>
      </c>
      <c r="BT3053" s="269" t="s">
        <v>1145</v>
      </c>
      <c r="BU3053" s="269" t="s">
        <v>1872</v>
      </c>
      <c r="BV3053" s="269" t="s">
        <v>1873</v>
      </c>
    </row>
    <row r="3054" spans="59:74" x14ac:dyDescent="0.25">
      <c r="BG3054" s="84">
        <v>2942</v>
      </c>
      <c r="BH3054" s="269" t="s">
        <v>3</v>
      </c>
      <c r="BI3054" s="268" t="s">
        <v>10598</v>
      </c>
      <c r="BJ3054" s="257" t="s">
        <v>1</v>
      </c>
      <c r="BK3054" s="269" t="s">
        <v>26</v>
      </c>
      <c r="BL3054" s="269" t="s">
        <v>102</v>
      </c>
      <c r="BM3054" s="270" t="s">
        <v>11022</v>
      </c>
      <c r="BN3054" s="269" t="s">
        <v>11023</v>
      </c>
      <c r="BO3054" s="269" t="s">
        <v>11024</v>
      </c>
      <c r="BP3054" s="269" t="s">
        <v>1145</v>
      </c>
      <c r="BQ3054" s="269" t="s">
        <v>558</v>
      </c>
      <c r="BR3054" s="269" t="s">
        <v>1146</v>
      </c>
      <c r="BS3054" s="269" t="s">
        <v>1147</v>
      </c>
      <c r="BT3054" s="269" t="s">
        <v>1145</v>
      </c>
      <c r="BU3054" s="269" t="s">
        <v>1872</v>
      </c>
      <c r="BV3054" s="269" t="s">
        <v>1873</v>
      </c>
    </row>
    <row r="3055" spans="59:74" x14ac:dyDescent="0.25">
      <c r="BG3055" s="84">
        <v>2943</v>
      </c>
      <c r="BH3055" s="269" t="s">
        <v>3</v>
      </c>
      <c r="BI3055" s="268" t="s">
        <v>10598</v>
      </c>
      <c r="BJ3055" s="257" t="s">
        <v>1</v>
      </c>
      <c r="BK3055" s="269" t="s">
        <v>26</v>
      </c>
      <c r="BL3055" s="269" t="s">
        <v>102</v>
      </c>
      <c r="BM3055" s="270" t="s">
        <v>11025</v>
      </c>
      <c r="BN3055" s="269" t="s">
        <v>11026</v>
      </c>
      <c r="BO3055" s="269" t="s">
        <v>11027</v>
      </c>
      <c r="BP3055" s="269" t="s">
        <v>1145</v>
      </c>
      <c r="BQ3055" s="269" t="s">
        <v>558</v>
      </c>
      <c r="BR3055" s="269" t="s">
        <v>1146</v>
      </c>
      <c r="BS3055" s="269" t="s">
        <v>1147</v>
      </c>
      <c r="BT3055" s="269" t="s">
        <v>1145</v>
      </c>
      <c r="BU3055" s="269" t="s">
        <v>1872</v>
      </c>
      <c r="BV3055" s="269" t="s">
        <v>1873</v>
      </c>
    </row>
    <row r="3056" spans="59:74" x14ac:dyDescent="0.25">
      <c r="BG3056" s="84">
        <v>2944</v>
      </c>
      <c r="BH3056" s="269" t="s">
        <v>3</v>
      </c>
      <c r="BI3056" s="268" t="s">
        <v>10598</v>
      </c>
      <c r="BJ3056" s="257" t="s">
        <v>1</v>
      </c>
      <c r="BK3056" s="269" t="s">
        <v>26</v>
      </c>
      <c r="BL3056" s="269" t="s">
        <v>102</v>
      </c>
      <c r="BM3056" s="270" t="s">
        <v>11028</v>
      </c>
      <c r="BN3056" s="269" t="s">
        <v>11029</v>
      </c>
      <c r="BO3056" s="269" t="s">
        <v>11030</v>
      </c>
      <c r="BP3056" s="269" t="s">
        <v>1145</v>
      </c>
      <c r="BQ3056" s="269" t="s">
        <v>558</v>
      </c>
      <c r="BR3056" s="269" t="s">
        <v>1146</v>
      </c>
      <c r="BS3056" s="269" t="s">
        <v>1147</v>
      </c>
      <c r="BT3056" s="269" t="s">
        <v>1145</v>
      </c>
      <c r="BU3056" s="269" t="s">
        <v>1872</v>
      </c>
      <c r="BV3056" s="269" t="s">
        <v>1873</v>
      </c>
    </row>
    <row r="3057" spans="59:74" x14ac:dyDescent="0.25">
      <c r="BG3057" s="84">
        <v>2945</v>
      </c>
      <c r="BH3057" s="269" t="s">
        <v>3</v>
      </c>
      <c r="BI3057" s="268" t="s">
        <v>10598</v>
      </c>
      <c r="BJ3057" s="257" t="s">
        <v>1</v>
      </c>
      <c r="BK3057" s="269" t="s">
        <v>26</v>
      </c>
      <c r="BL3057" s="269" t="s">
        <v>102</v>
      </c>
      <c r="BM3057" s="270" t="s">
        <v>11031</v>
      </c>
      <c r="BN3057" s="269" t="s">
        <v>11032</v>
      </c>
      <c r="BO3057" s="269" t="s">
        <v>11033</v>
      </c>
      <c r="BP3057" s="269" t="s">
        <v>1145</v>
      </c>
      <c r="BQ3057" s="269" t="s">
        <v>558</v>
      </c>
      <c r="BR3057" s="269" t="s">
        <v>1146</v>
      </c>
      <c r="BS3057" s="269" t="s">
        <v>1147</v>
      </c>
      <c r="BT3057" s="269" t="s">
        <v>1145</v>
      </c>
      <c r="BU3057" s="269" t="s">
        <v>1872</v>
      </c>
      <c r="BV3057" s="269" t="s">
        <v>1873</v>
      </c>
    </row>
    <row r="3058" spans="59:74" x14ac:dyDescent="0.25">
      <c r="BG3058" s="84">
        <v>2946</v>
      </c>
      <c r="BH3058" s="269" t="s">
        <v>3</v>
      </c>
      <c r="BI3058" s="268" t="s">
        <v>10598</v>
      </c>
      <c r="BJ3058" s="257" t="s">
        <v>1</v>
      </c>
      <c r="BK3058" s="269" t="s">
        <v>26</v>
      </c>
      <c r="BL3058" s="269" t="s">
        <v>102</v>
      </c>
      <c r="BM3058" s="270" t="s">
        <v>11034</v>
      </c>
      <c r="BN3058" s="269" t="s">
        <v>11035</v>
      </c>
      <c r="BO3058" s="269" t="s">
        <v>11036</v>
      </c>
      <c r="BP3058" s="269" t="s">
        <v>1145</v>
      </c>
      <c r="BQ3058" s="269" t="s">
        <v>558</v>
      </c>
      <c r="BR3058" s="269" t="s">
        <v>1146</v>
      </c>
      <c r="BS3058" s="269" t="s">
        <v>1147</v>
      </c>
      <c r="BT3058" s="269" t="s">
        <v>1145</v>
      </c>
      <c r="BU3058" s="269" t="s">
        <v>1872</v>
      </c>
      <c r="BV3058" s="269" t="s">
        <v>1873</v>
      </c>
    </row>
    <row r="3059" spans="59:74" x14ac:dyDescent="0.25">
      <c r="BG3059" s="84">
        <v>2947</v>
      </c>
      <c r="BH3059" s="269" t="s">
        <v>3</v>
      </c>
      <c r="BI3059" s="268" t="s">
        <v>10598</v>
      </c>
      <c r="BJ3059" s="257" t="s">
        <v>1</v>
      </c>
      <c r="BK3059" s="269" t="s">
        <v>26</v>
      </c>
      <c r="BL3059" s="269" t="s">
        <v>102</v>
      </c>
      <c r="BM3059" s="270" t="s">
        <v>11037</v>
      </c>
      <c r="BN3059" s="269" t="s">
        <v>11038</v>
      </c>
      <c r="BO3059" s="269" t="s">
        <v>11039</v>
      </c>
      <c r="BP3059" s="269" t="s">
        <v>1145</v>
      </c>
      <c r="BQ3059" s="269" t="s">
        <v>558</v>
      </c>
      <c r="BR3059" s="269" t="s">
        <v>1146</v>
      </c>
      <c r="BS3059" s="269" t="s">
        <v>1147</v>
      </c>
      <c r="BT3059" s="269" t="s">
        <v>1145</v>
      </c>
      <c r="BU3059" s="269" t="s">
        <v>1872</v>
      </c>
      <c r="BV3059" s="269" t="s">
        <v>1873</v>
      </c>
    </row>
    <row r="3060" spans="59:74" x14ac:dyDescent="0.25">
      <c r="BG3060" s="84">
        <v>2948</v>
      </c>
      <c r="BH3060" s="269" t="s">
        <v>3</v>
      </c>
      <c r="BI3060" s="268" t="s">
        <v>10598</v>
      </c>
      <c r="BJ3060" s="257" t="s">
        <v>1</v>
      </c>
      <c r="BK3060" s="269" t="s">
        <v>26</v>
      </c>
      <c r="BL3060" s="269" t="s">
        <v>102</v>
      </c>
      <c r="BM3060" s="270" t="s">
        <v>11040</v>
      </c>
      <c r="BN3060" s="269" t="s">
        <v>11041</v>
      </c>
      <c r="BO3060" s="269" t="s">
        <v>11042</v>
      </c>
      <c r="BP3060" s="269" t="s">
        <v>1145</v>
      </c>
      <c r="BQ3060" s="269" t="s">
        <v>558</v>
      </c>
      <c r="BR3060" s="269" t="s">
        <v>1146</v>
      </c>
      <c r="BS3060" s="269" t="s">
        <v>1147</v>
      </c>
      <c r="BT3060" s="269" t="s">
        <v>1145</v>
      </c>
      <c r="BU3060" s="269" t="s">
        <v>1872</v>
      </c>
      <c r="BV3060" s="269" t="s">
        <v>1873</v>
      </c>
    </row>
    <row r="3061" spans="59:74" x14ac:dyDescent="0.25">
      <c r="BG3061" s="84">
        <v>2949</v>
      </c>
      <c r="BH3061" s="269" t="s">
        <v>3</v>
      </c>
      <c r="BI3061" s="268" t="s">
        <v>10598</v>
      </c>
      <c r="BJ3061" s="257" t="s">
        <v>1</v>
      </c>
      <c r="BK3061" s="269" t="s">
        <v>26</v>
      </c>
      <c r="BL3061" s="269" t="s">
        <v>102</v>
      </c>
      <c r="BM3061" s="270" t="s">
        <v>11043</v>
      </c>
      <c r="BN3061" s="269" t="s">
        <v>11044</v>
      </c>
      <c r="BO3061" s="269" t="s">
        <v>11045</v>
      </c>
      <c r="BP3061" s="269" t="s">
        <v>1145</v>
      </c>
      <c r="BQ3061" s="269" t="s">
        <v>558</v>
      </c>
      <c r="BR3061" s="269" t="s">
        <v>1146</v>
      </c>
      <c r="BS3061" s="269" t="s">
        <v>1147</v>
      </c>
      <c r="BT3061" s="269" t="s">
        <v>1145</v>
      </c>
      <c r="BU3061" s="269" t="s">
        <v>1872</v>
      </c>
      <c r="BV3061" s="269" t="s">
        <v>1873</v>
      </c>
    </row>
    <row r="3062" spans="59:74" x14ac:dyDescent="0.25">
      <c r="BG3062" s="84">
        <v>2950</v>
      </c>
      <c r="BH3062" s="269" t="s">
        <v>3</v>
      </c>
      <c r="BI3062" s="268" t="s">
        <v>10598</v>
      </c>
      <c r="BJ3062" s="257" t="s">
        <v>1</v>
      </c>
      <c r="BK3062" s="269" t="s">
        <v>26</v>
      </c>
      <c r="BL3062" s="269" t="s">
        <v>102</v>
      </c>
      <c r="BM3062" s="270" t="s">
        <v>11046</v>
      </c>
      <c r="BN3062" s="269" t="s">
        <v>11047</v>
      </c>
      <c r="BO3062" s="269" t="s">
        <v>11048</v>
      </c>
      <c r="BP3062" s="269" t="s">
        <v>1145</v>
      </c>
      <c r="BQ3062" s="269" t="s">
        <v>558</v>
      </c>
      <c r="BR3062" s="269" t="s">
        <v>1146</v>
      </c>
      <c r="BS3062" s="269" t="s">
        <v>1147</v>
      </c>
      <c r="BT3062" s="269" t="s">
        <v>1145</v>
      </c>
      <c r="BU3062" s="269" t="s">
        <v>1872</v>
      </c>
      <c r="BV3062" s="269" t="s">
        <v>1873</v>
      </c>
    </row>
    <row r="3063" spans="59:74" x14ac:dyDescent="0.25">
      <c r="BG3063" s="84">
        <v>2951</v>
      </c>
      <c r="BH3063" s="269" t="s">
        <v>3</v>
      </c>
      <c r="BI3063" s="268" t="s">
        <v>10598</v>
      </c>
      <c r="BJ3063" s="257" t="s">
        <v>4</v>
      </c>
      <c r="BK3063" s="269" t="s">
        <v>26</v>
      </c>
      <c r="BL3063" s="269" t="s">
        <v>102</v>
      </c>
      <c r="BM3063" s="270" t="s">
        <v>11049</v>
      </c>
      <c r="BN3063" s="269" t="s">
        <v>11050</v>
      </c>
      <c r="BO3063" s="269" t="s">
        <v>11051</v>
      </c>
      <c r="BP3063" s="269" t="s">
        <v>1145</v>
      </c>
      <c r="BQ3063" s="269" t="s">
        <v>558</v>
      </c>
      <c r="BR3063" s="269" t="s">
        <v>1146</v>
      </c>
      <c r="BS3063" s="269" t="s">
        <v>1147</v>
      </c>
      <c r="BT3063" s="269" t="s">
        <v>1145</v>
      </c>
      <c r="BU3063" s="269" t="s">
        <v>1872</v>
      </c>
      <c r="BV3063" s="269" t="s">
        <v>1873</v>
      </c>
    </row>
    <row r="3064" spans="59:74" x14ac:dyDescent="0.25">
      <c r="BG3064" s="84">
        <v>2952</v>
      </c>
      <c r="BH3064" s="269" t="s">
        <v>3</v>
      </c>
      <c r="BI3064" s="268" t="s">
        <v>10598</v>
      </c>
      <c r="BJ3064" s="257" t="s">
        <v>4</v>
      </c>
      <c r="BK3064" s="269" t="s">
        <v>26</v>
      </c>
      <c r="BL3064" s="269" t="s">
        <v>102</v>
      </c>
      <c r="BM3064" s="270" t="s">
        <v>11052</v>
      </c>
      <c r="BN3064" s="269" t="s">
        <v>11053</v>
      </c>
      <c r="BO3064" s="269" t="s">
        <v>11054</v>
      </c>
      <c r="BP3064" s="269" t="s">
        <v>1145</v>
      </c>
      <c r="BQ3064" s="269" t="s">
        <v>558</v>
      </c>
      <c r="BR3064" s="269" t="s">
        <v>1146</v>
      </c>
      <c r="BS3064" s="269" t="s">
        <v>1147</v>
      </c>
      <c r="BT3064" s="269" t="s">
        <v>1145</v>
      </c>
      <c r="BU3064" s="269" t="s">
        <v>1872</v>
      </c>
      <c r="BV3064" s="269" t="s">
        <v>1873</v>
      </c>
    </row>
    <row r="3065" spans="59:74" x14ac:dyDescent="0.25">
      <c r="BG3065" s="84">
        <v>2953</v>
      </c>
      <c r="BH3065" s="269" t="s">
        <v>3</v>
      </c>
      <c r="BI3065" s="268" t="s">
        <v>10598</v>
      </c>
      <c r="BJ3065" s="257" t="s">
        <v>4</v>
      </c>
      <c r="BK3065" s="269" t="s">
        <v>26</v>
      </c>
      <c r="BL3065" s="269" t="s">
        <v>102</v>
      </c>
      <c r="BM3065" s="270" t="s">
        <v>11055</v>
      </c>
      <c r="BN3065" s="269" t="s">
        <v>11056</v>
      </c>
      <c r="BO3065" s="269" t="s">
        <v>11057</v>
      </c>
      <c r="BP3065" s="269" t="s">
        <v>1145</v>
      </c>
      <c r="BQ3065" s="269" t="s">
        <v>558</v>
      </c>
      <c r="BR3065" s="269" t="s">
        <v>1146</v>
      </c>
      <c r="BS3065" s="269" t="s">
        <v>1147</v>
      </c>
      <c r="BT3065" s="269" t="s">
        <v>1145</v>
      </c>
      <c r="BU3065" s="269" t="s">
        <v>1872</v>
      </c>
      <c r="BV3065" s="269" t="s">
        <v>1873</v>
      </c>
    </row>
    <row r="3066" spans="59:74" x14ac:dyDescent="0.25">
      <c r="BG3066" s="84">
        <v>2954</v>
      </c>
      <c r="BH3066" s="269" t="s">
        <v>3</v>
      </c>
      <c r="BI3066" s="268" t="s">
        <v>10598</v>
      </c>
      <c r="BJ3066" s="257" t="s">
        <v>4</v>
      </c>
      <c r="BK3066" s="269" t="s">
        <v>26</v>
      </c>
      <c r="BL3066" s="269" t="s">
        <v>102</v>
      </c>
      <c r="BM3066" s="270" t="s">
        <v>11058</v>
      </c>
      <c r="BN3066" s="269" t="s">
        <v>11059</v>
      </c>
      <c r="BO3066" s="269" t="s">
        <v>11060</v>
      </c>
      <c r="BP3066" s="269" t="s">
        <v>1145</v>
      </c>
      <c r="BQ3066" s="269" t="s">
        <v>558</v>
      </c>
      <c r="BR3066" s="269" t="s">
        <v>1146</v>
      </c>
      <c r="BS3066" s="269" t="s">
        <v>1147</v>
      </c>
      <c r="BT3066" s="269" t="s">
        <v>1145</v>
      </c>
      <c r="BU3066" s="269" t="s">
        <v>1872</v>
      </c>
      <c r="BV3066" s="269" t="s">
        <v>1873</v>
      </c>
    </row>
    <row r="3067" spans="59:74" x14ac:dyDescent="0.25">
      <c r="BG3067" s="84">
        <v>2955</v>
      </c>
      <c r="BH3067" s="269" t="s">
        <v>3</v>
      </c>
      <c r="BI3067" s="268" t="s">
        <v>10598</v>
      </c>
      <c r="BJ3067" s="257" t="s">
        <v>4</v>
      </c>
      <c r="BK3067" s="269" t="s">
        <v>26</v>
      </c>
      <c r="BL3067" s="269" t="s">
        <v>102</v>
      </c>
      <c r="BM3067" s="270" t="s">
        <v>11061</v>
      </c>
      <c r="BN3067" s="269" t="s">
        <v>11062</v>
      </c>
      <c r="BO3067" s="269" t="s">
        <v>11063</v>
      </c>
      <c r="BP3067" s="269" t="s">
        <v>1145</v>
      </c>
      <c r="BQ3067" s="269" t="s">
        <v>558</v>
      </c>
      <c r="BR3067" s="269" t="s">
        <v>1146</v>
      </c>
      <c r="BS3067" s="269" t="s">
        <v>1147</v>
      </c>
      <c r="BT3067" s="269" t="s">
        <v>1145</v>
      </c>
      <c r="BU3067" s="269" t="s">
        <v>1872</v>
      </c>
      <c r="BV3067" s="269" t="s">
        <v>1873</v>
      </c>
    </row>
    <row r="3068" spans="59:74" x14ac:dyDescent="0.25">
      <c r="BG3068" s="84">
        <v>2956</v>
      </c>
      <c r="BH3068" s="269" t="s">
        <v>3</v>
      </c>
      <c r="BI3068" s="268" t="s">
        <v>10598</v>
      </c>
      <c r="BJ3068" s="257" t="s">
        <v>4</v>
      </c>
      <c r="BK3068" s="269" t="s">
        <v>26</v>
      </c>
      <c r="BL3068" s="269" t="s">
        <v>102</v>
      </c>
      <c r="BM3068" s="270" t="s">
        <v>11064</v>
      </c>
      <c r="BN3068" s="269" t="s">
        <v>11065</v>
      </c>
      <c r="BO3068" s="269" t="s">
        <v>11066</v>
      </c>
      <c r="BP3068" s="269" t="s">
        <v>1145</v>
      </c>
      <c r="BQ3068" s="269" t="s">
        <v>558</v>
      </c>
      <c r="BR3068" s="269" t="s">
        <v>1146</v>
      </c>
      <c r="BS3068" s="269" t="s">
        <v>1147</v>
      </c>
      <c r="BT3068" s="269" t="s">
        <v>1145</v>
      </c>
      <c r="BU3068" s="269" t="s">
        <v>1872</v>
      </c>
      <c r="BV3068" s="269" t="s">
        <v>1873</v>
      </c>
    </row>
    <row r="3069" spans="59:74" x14ac:dyDescent="0.25">
      <c r="BG3069" s="84">
        <v>2957</v>
      </c>
      <c r="BH3069" s="269" t="s">
        <v>3</v>
      </c>
      <c r="BI3069" s="268" t="s">
        <v>10598</v>
      </c>
      <c r="BJ3069" s="257" t="s">
        <v>4</v>
      </c>
      <c r="BK3069" s="269" t="s">
        <v>26</v>
      </c>
      <c r="BL3069" s="269" t="s">
        <v>102</v>
      </c>
      <c r="BM3069" s="270" t="s">
        <v>11067</v>
      </c>
      <c r="BN3069" s="269" t="s">
        <v>11068</v>
      </c>
      <c r="BO3069" s="269" t="s">
        <v>11069</v>
      </c>
      <c r="BP3069" s="269" t="s">
        <v>1145</v>
      </c>
      <c r="BQ3069" s="269" t="s">
        <v>558</v>
      </c>
      <c r="BR3069" s="269" t="s">
        <v>1146</v>
      </c>
      <c r="BS3069" s="269" t="s">
        <v>1147</v>
      </c>
      <c r="BT3069" s="269" t="s">
        <v>1145</v>
      </c>
      <c r="BU3069" s="269" t="s">
        <v>1872</v>
      </c>
      <c r="BV3069" s="269" t="s">
        <v>1873</v>
      </c>
    </row>
    <row r="3070" spans="59:74" x14ac:dyDescent="0.25">
      <c r="BG3070" s="84">
        <v>2958</v>
      </c>
      <c r="BH3070" s="269" t="s">
        <v>3</v>
      </c>
      <c r="BI3070" s="268" t="s">
        <v>10598</v>
      </c>
      <c r="BJ3070" s="257" t="s">
        <v>4</v>
      </c>
      <c r="BK3070" s="269" t="s">
        <v>26</v>
      </c>
      <c r="BL3070" s="269" t="s">
        <v>102</v>
      </c>
      <c r="BM3070" s="270" t="s">
        <v>11070</v>
      </c>
      <c r="BN3070" s="269" t="s">
        <v>11071</v>
      </c>
      <c r="BO3070" s="269" t="s">
        <v>11072</v>
      </c>
      <c r="BP3070" s="269" t="s">
        <v>1145</v>
      </c>
      <c r="BQ3070" s="269" t="s">
        <v>558</v>
      </c>
      <c r="BR3070" s="269" t="s">
        <v>1146</v>
      </c>
      <c r="BS3070" s="269" t="s">
        <v>1147</v>
      </c>
      <c r="BT3070" s="269" t="s">
        <v>1145</v>
      </c>
      <c r="BU3070" s="269" t="s">
        <v>1872</v>
      </c>
      <c r="BV3070" s="269" t="s">
        <v>1873</v>
      </c>
    </row>
    <row r="3071" spans="59:74" x14ac:dyDescent="0.25">
      <c r="BG3071" s="84">
        <v>2959</v>
      </c>
      <c r="BH3071" s="269" t="s">
        <v>3</v>
      </c>
      <c r="BI3071" s="268" t="s">
        <v>10598</v>
      </c>
      <c r="BJ3071" s="257" t="s">
        <v>4</v>
      </c>
      <c r="BK3071" s="269" t="s">
        <v>26</v>
      </c>
      <c r="BL3071" s="269" t="s">
        <v>102</v>
      </c>
      <c r="BM3071" s="270" t="s">
        <v>11073</v>
      </c>
      <c r="BN3071" s="269" t="s">
        <v>11074</v>
      </c>
      <c r="BO3071" s="269" t="s">
        <v>11075</v>
      </c>
      <c r="BP3071" s="269" t="s">
        <v>1145</v>
      </c>
      <c r="BQ3071" s="269" t="s">
        <v>558</v>
      </c>
      <c r="BR3071" s="269" t="s">
        <v>1146</v>
      </c>
      <c r="BS3071" s="269" t="s">
        <v>1147</v>
      </c>
      <c r="BT3071" s="269" t="s">
        <v>1145</v>
      </c>
      <c r="BU3071" s="269" t="s">
        <v>1872</v>
      </c>
      <c r="BV3071" s="269" t="s">
        <v>1873</v>
      </c>
    </row>
    <row r="3072" spans="59:74" x14ac:dyDescent="0.25">
      <c r="BG3072" s="84">
        <v>2960</v>
      </c>
      <c r="BH3072" s="269" t="s">
        <v>3</v>
      </c>
      <c r="BI3072" s="268" t="s">
        <v>10598</v>
      </c>
      <c r="BJ3072" s="257" t="s">
        <v>4</v>
      </c>
      <c r="BK3072" s="269" t="s">
        <v>26</v>
      </c>
      <c r="BL3072" s="269" t="s">
        <v>102</v>
      </c>
      <c r="BM3072" s="270" t="s">
        <v>11076</v>
      </c>
      <c r="BN3072" s="269" t="s">
        <v>11077</v>
      </c>
      <c r="BO3072" s="269" t="s">
        <v>11078</v>
      </c>
      <c r="BP3072" s="269" t="s">
        <v>1145</v>
      </c>
      <c r="BQ3072" s="269" t="s">
        <v>558</v>
      </c>
      <c r="BR3072" s="269" t="s">
        <v>1146</v>
      </c>
      <c r="BS3072" s="269" t="s">
        <v>1147</v>
      </c>
      <c r="BT3072" s="269" t="s">
        <v>1145</v>
      </c>
      <c r="BU3072" s="269" t="s">
        <v>1872</v>
      </c>
      <c r="BV3072" s="269" t="s">
        <v>1873</v>
      </c>
    </row>
    <row r="3073" spans="59:74" x14ac:dyDescent="0.25">
      <c r="BG3073" s="84">
        <v>2961</v>
      </c>
      <c r="BH3073" s="269" t="s">
        <v>3</v>
      </c>
      <c r="BI3073" s="268" t="s">
        <v>10598</v>
      </c>
      <c r="BJ3073" s="257" t="s">
        <v>1</v>
      </c>
      <c r="BK3073" s="269" t="s">
        <v>129</v>
      </c>
      <c r="BL3073" s="269" t="s">
        <v>102</v>
      </c>
      <c r="BM3073" s="270" t="s">
        <v>11079</v>
      </c>
      <c r="BN3073" s="269" t="s">
        <v>11080</v>
      </c>
      <c r="BO3073" s="269" t="s">
        <v>11081</v>
      </c>
      <c r="BP3073" s="269" t="s">
        <v>1148</v>
      </c>
      <c r="BQ3073" s="269" t="s">
        <v>601</v>
      </c>
      <c r="BR3073" s="269" t="s">
        <v>1149</v>
      </c>
      <c r="BS3073" s="269" t="s">
        <v>1150</v>
      </c>
      <c r="BT3073" s="269" t="s">
        <v>1148</v>
      </c>
      <c r="BU3073" s="269" t="s">
        <v>1874</v>
      </c>
      <c r="BV3073" s="269" t="s">
        <v>1875</v>
      </c>
    </row>
    <row r="3074" spans="59:74" x14ac:dyDescent="0.25">
      <c r="BG3074" s="84">
        <v>2962</v>
      </c>
      <c r="BH3074" s="269" t="s">
        <v>3</v>
      </c>
      <c r="BI3074" s="268" t="s">
        <v>10598</v>
      </c>
      <c r="BJ3074" s="257" t="s">
        <v>1</v>
      </c>
      <c r="BK3074" s="269" t="s">
        <v>129</v>
      </c>
      <c r="BL3074" s="269" t="s">
        <v>102</v>
      </c>
      <c r="BM3074" s="270" t="s">
        <v>11082</v>
      </c>
      <c r="BN3074" s="269" t="s">
        <v>11083</v>
      </c>
      <c r="BO3074" s="269" t="s">
        <v>11084</v>
      </c>
      <c r="BP3074" s="269" t="s">
        <v>1148</v>
      </c>
      <c r="BQ3074" s="269" t="s">
        <v>601</v>
      </c>
      <c r="BR3074" s="269" t="s">
        <v>1149</v>
      </c>
      <c r="BS3074" s="269" t="s">
        <v>1150</v>
      </c>
      <c r="BT3074" s="269" t="s">
        <v>1148</v>
      </c>
      <c r="BU3074" s="269" t="s">
        <v>1874</v>
      </c>
      <c r="BV3074" s="269" t="s">
        <v>1875</v>
      </c>
    </row>
    <row r="3075" spans="59:74" x14ac:dyDescent="0.25">
      <c r="BG3075" s="84">
        <v>2963</v>
      </c>
      <c r="BH3075" s="269" t="s">
        <v>3</v>
      </c>
      <c r="BI3075" s="268" t="s">
        <v>10598</v>
      </c>
      <c r="BJ3075" s="257" t="s">
        <v>1</v>
      </c>
      <c r="BK3075" s="269" t="s">
        <v>129</v>
      </c>
      <c r="BL3075" s="269" t="s">
        <v>102</v>
      </c>
      <c r="BM3075" s="270" t="s">
        <v>11085</v>
      </c>
      <c r="BN3075" s="269" t="s">
        <v>11086</v>
      </c>
      <c r="BO3075" s="269" t="s">
        <v>11087</v>
      </c>
      <c r="BP3075" s="269" t="s">
        <v>1148</v>
      </c>
      <c r="BQ3075" s="269" t="s">
        <v>601</v>
      </c>
      <c r="BR3075" s="269" t="s">
        <v>1149</v>
      </c>
      <c r="BS3075" s="269" t="s">
        <v>1150</v>
      </c>
      <c r="BT3075" s="269" t="s">
        <v>1148</v>
      </c>
      <c r="BU3075" s="269" t="s">
        <v>1874</v>
      </c>
      <c r="BV3075" s="269" t="s">
        <v>1875</v>
      </c>
    </row>
    <row r="3076" spans="59:74" x14ac:dyDescent="0.25">
      <c r="BG3076" s="84">
        <v>2964</v>
      </c>
      <c r="BH3076" s="269" t="s">
        <v>3</v>
      </c>
      <c r="BI3076" s="268" t="s">
        <v>10598</v>
      </c>
      <c r="BJ3076" s="257" t="s">
        <v>1</v>
      </c>
      <c r="BK3076" s="269" t="s">
        <v>129</v>
      </c>
      <c r="BL3076" s="269" t="s">
        <v>102</v>
      </c>
      <c r="BM3076" s="270" t="s">
        <v>11088</v>
      </c>
      <c r="BN3076" s="269" t="s">
        <v>11089</v>
      </c>
      <c r="BO3076" s="269" t="s">
        <v>11090</v>
      </c>
      <c r="BP3076" s="269" t="s">
        <v>1148</v>
      </c>
      <c r="BQ3076" s="269" t="s">
        <v>601</v>
      </c>
      <c r="BR3076" s="269" t="s">
        <v>1149</v>
      </c>
      <c r="BS3076" s="269" t="s">
        <v>1150</v>
      </c>
      <c r="BT3076" s="269" t="s">
        <v>1148</v>
      </c>
      <c r="BU3076" s="269" t="s">
        <v>1874</v>
      </c>
      <c r="BV3076" s="269" t="s">
        <v>1875</v>
      </c>
    </row>
    <row r="3077" spans="59:74" x14ac:dyDescent="0.25">
      <c r="BG3077" s="84">
        <v>2965</v>
      </c>
      <c r="BH3077" s="269" t="s">
        <v>3</v>
      </c>
      <c r="BI3077" s="268" t="s">
        <v>10598</v>
      </c>
      <c r="BJ3077" s="257" t="s">
        <v>1</v>
      </c>
      <c r="BK3077" s="269" t="s">
        <v>129</v>
      </c>
      <c r="BL3077" s="269" t="s">
        <v>102</v>
      </c>
      <c r="BM3077" s="270" t="s">
        <v>11091</v>
      </c>
      <c r="BN3077" s="269" t="s">
        <v>11092</v>
      </c>
      <c r="BO3077" s="269" t="s">
        <v>11093</v>
      </c>
      <c r="BP3077" s="269" t="s">
        <v>1148</v>
      </c>
      <c r="BQ3077" s="269" t="s">
        <v>601</v>
      </c>
      <c r="BR3077" s="269" t="s">
        <v>1149</v>
      </c>
      <c r="BS3077" s="269" t="s">
        <v>1150</v>
      </c>
      <c r="BT3077" s="269" t="s">
        <v>1148</v>
      </c>
      <c r="BU3077" s="269" t="s">
        <v>1874</v>
      </c>
      <c r="BV3077" s="269" t="s">
        <v>1875</v>
      </c>
    </row>
    <row r="3078" spans="59:74" x14ac:dyDescent="0.25">
      <c r="BG3078" s="84">
        <v>2966</v>
      </c>
      <c r="BH3078" s="269" t="s">
        <v>3</v>
      </c>
      <c r="BI3078" s="268" t="s">
        <v>10598</v>
      </c>
      <c r="BJ3078" s="257" t="s">
        <v>1</v>
      </c>
      <c r="BK3078" s="269" t="s">
        <v>129</v>
      </c>
      <c r="BL3078" s="269" t="s">
        <v>102</v>
      </c>
      <c r="BM3078" s="270" t="s">
        <v>11094</v>
      </c>
      <c r="BN3078" s="269" t="s">
        <v>11095</v>
      </c>
      <c r="BO3078" s="269" t="s">
        <v>11096</v>
      </c>
      <c r="BP3078" s="269" t="s">
        <v>1148</v>
      </c>
      <c r="BQ3078" s="269" t="s">
        <v>601</v>
      </c>
      <c r="BR3078" s="269" t="s">
        <v>1149</v>
      </c>
      <c r="BS3078" s="269" t="s">
        <v>1150</v>
      </c>
      <c r="BT3078" s="269" t="s">
        <v>1148</v>
      </c>
      <c r="BU3078" s="269" t="s">
        <v>1874</v>
      </c>
      <c r="BV3078" s="269" t="s">
        <v>1875</v>
      </c>
    </row>
    <row r="3079" spans="59:74" x14ac:dyDescent="0.25">
      <c r="BG3079" s="84">
        <v>2967</v>
      </c>
      <c r="BH3079" s="269" t="s">
        <v>3</v>
      </c>
      <c r="BI3079" s="268" t="s">
        <v>10598</v>
      </c>
      <c r="BJ3079" s="257" t="s">
        <v>1</v>
      </c>
      <c r="BK3079" s="269" t="s">
        <v>129</v>
      </c>
      <c r="BL3079" s="269" t="s">
        <v>102</v>
      </c>
      <c r="BM3079" s="270" t="s">
        <v>11097</v>
      </c>
      <c r="BN3079" s="269" t="s">
        <v>11098</v>
      </c>
      <c r="BO3079" s="269" t="s">
        <v>11099</v>
      </c>
      <c r="BP3079" s="269" t="s">
        <v>1148</v>
      </c>
      <c r="BQ3079" s="269" t="s">
        <v>601</v>
      </c>
      <c r="BR3079" s="269" t="s">
        <v>1149</v>
      </c>
      <c r="BS3079" s="269" t="s">
        <v>1150</v>
      </c>
      <c r="BT3079" s="269" t="s">
        <v>1148</v>
      </c>
      <c r="BU3079" s="269" t="s">
        <v>1874</v>
      </c>
      <c r="BV3079" s="269" t="s">
        <v>1875</v>
      </c>
    </row>
    <row r="3080" spans="59:74" x14ac:dyDescent="0.25">
      <c r="BG3080" s="84">
        <v>2968</v>
      </c>
      <c r="BH3080" s="269" t="s">
        <v>3</v>
      </c>
      <c r="BI3080" s="268" t="s">
        <v>10598</v>
      </c>
      <c r="BJ3080" s="257" t="s">
        <v>1</v>
      </c>
      <c r="BK3080" s="269" t="s">
        <v>129</v>
      </c>
      <c r="BL3080" s="269" t="s">
        <v>102</v>
      </c>
      <c r="BM3080" s="270" t="s">
        <v>11100</v>
      </c>
      <c r="BN3080" s="269" t="s">
        <v>11101</v>
      </c>
      <c r="BO3080" s="269" t="s">
        <v>11102</v>
      </c>
      <c r="BP3080" s="269" t="s">
        <v>1148</v>
      </c>
      <c r="BQ3080" s="269" t="s">
        <v>601</v>
      </c>
      <c r="BR3080" s="269" t="s">
        <v>1149</v>
      </c>
      <c r="BS3080" s="269" t="s">
        <v>1150</v>
      </c>
      <c r="BT3080" s="269" t="s">
        <v>1148</v>
      </c>
      <c r="BU3080" s="269" t="s">
        <v>1874</v>
      </c>
      <c r="BV3080" s="269" t="s">
        <v>1875</v>
      </c>
    </row>
    <row r="3081" spans="59:74" x14ac:dyDescent="0.25">
      <c r="BG3081" s="84">
        <v>2969</v>
      </c>
      <c r="BH3081" s="269" t="s">
        <v>3</v>
      </c>
      <c r="BI3081" s="268" t="s">
        <v>10598</v>
      </c>
      <c r="BJ3081" s="257" t="s">
        <v>1</v>
      </c>
      <c r="BK3081" s="269" t="s">
        <v>129</v>
      </c>
      <c r="BL3081" s="269" t="s">
        <v>102</v>
      </c>
      <c r="BM3081" s="270" t="s">
        <v>11103</v>
      </c>
      <c r="BN3081" s="269" t="s">
        <v>11104</v>
      </c>
      <c r="BO3081" s="269" t="s">
        <v>11105</v>
      </c>
      <c r="BP3081" s="269" t="s">
        <v>1148</v>
      </c>
      <c r="BQ3081" s="269" t="s">
        <v>601</v>
      </c>
      <c r="BR3081" s="269" t="s">
        <v>1149</v>
      </c>
      <c r="BS3081" s="269" t="s">
        <v>1150</v>
      </c>
      <c r="BT3081" s="269" t="s">
        <v>1148</v>
      </c>
      <c r="BU3081" s="269" t="s">
        <v>1874</v>
      </c>
      <c r="BV3081" s="269" t="s">
        <v>1875</v>
      </c>
    </row>
    <row r="3082" spans="59:74" x14ac:dyDescent="0.25">
      <c r="BG3082" s="84">
        <v>2970</v>
      </c>
      <c r="BH3082" s="269" t="s">
        <v>3</v>
      </c>
      <c r="BI3082" s="268" t="s">
        <v>10598</v>
      </c>
      <c r="BJ3082" s="257" t="s">
        <v>1</v>
      </c>
      <c r="BK3082" s="269" t="s">
        <v>129</v>
      </c>
      <c r="BL3082" s="269" t="s">
        <v>102</v>
      </c>
      <c r="BM3082" s="270" t="s">
        <v>11106</v>
      </c>
      <c r="BN3082" s="269" t="s">
        <v>11107</v>
      </c>
      <c r="BO3082" s="269" t="s">
        <v>11108</v>
      </c>
      <c r="BP3082" s="269" t="s">
        <v>1148</v>
      </c>
      <c r="BQ3082" s="269" t="s">
        <v>601</v>
      </c>
      <c r="BR3082" s="269" t="s">
        <v>1149</v>
      </c>
      <c r="BS3082" s="269" t="s">
        <v>1150</v>
      </c>
      <c r="BT3082" s="269" t="s">
        <v>1148</v>
      </c>
      <c r="BU3082" s="269" t="s">
        <v>1874</v>
      </c>
      <c r="BV3082" s="269" t="s">
        <v>1875</v>
      </c>
    </row>
    <row r="3083" spans="59:74" x14ac:dyDescent="0.25">
      <c r="BG3083" s="84">
        <v>2971</v>
      </c>
      <c r="BH3083" s="269" t="s">
        <v>3</v>
      </c>
      <c r="BI3083" s="268" t="s">
        <v>10598</v>
      </c>
      <c r="BJ3083" s="257" t="s">
        <v>4</v>
      </c>
      <c r="BK3083" s="269" t="s">
        <v>129</v>
      </c>
      <c r="BL3083" s="269" t="s">
        <v>102</v>
      </c>
      <c r="BM3083" s="270" t="s">
        <v>11109</v>
      </c>
      <c r="BN3083" s="269" t="s">
        <v>11110</v>
      </c>
      <c r="BO3083" s="269" t="s">
        <v>11111</v>
      </c>
      <c r="BP3083" s="269" t="s">
        <v>1148</v>
      </c>
      <c r="BQ3083" s="269" t="s">
        <v>601</v>
      </c>
      <c r="BR3083" s="269" t="s">
        <v>1149</v>
      </c>
      <c r="BS3083" s="269" t="s">
        <v>1150</v>
      </c>
      <c r="BT3083" s="269" t="s">
        <v>1148</v>
      </c>
      <c r="BU3083" s="269" t="s">
        <v>1874</v>
      </c>
      <c r="BV3083" s="269" t="s">
        <v>1875</v>
      </c>
    </row>
    <row r="3084" spans="59:74" x14ac:dyDescent="0.25">
      <c r="BG3084" s="84">
        <v>2972</v>
      </c>
      <c r="BH3084" s="269" t="s">
        <v>3</v>
      </c>
      <c r="BI3084" s="268" t="s">
        <v>10598</v>
      </c>
      <c r="BJ3084" s="257" t="s">
        <v>4</v>
      </c>
      <c r="BK3084" s="269" t="s">
        <v>129</v>
      </c>
      <c r="BL3084" s="269" t="s">
        <v>102</v>
      </c>
      <c r="BM3084" s="270" t="s">
        <v>11112</v>
      </c>
      <c r="BN3084" s="269" t="s">
        <v>11113</v>
      </c>
      <c r="BO3084" s="269" t="s">
        <v>11114</v>
      </c>
      <c r="BP3084" s="269" t="s">
        <v>1148</v>
      </c>
      <c r="BQ3084" s="269" t="s">
        <v>601</v>
      </c>
      <c r="BR3084" s="269" t="s">
        <v>1149</v>
      </c>
      <c r="BS3084" s="269" t="s">
        <v>1150</v>
      </c>
      <c r="BT3084" s="269" t="s">
        <v>1148</v>
      </c>
      <c r="BU3084" s="269" t="s">
        <v>1874</v>
      </c>
      <c r="BV3084" s="269" t="s">
        <v>1875</v>
      </c>
    </row>
    <row r="3085" spans="59:74" x14ac:dyDescent="0.25">
      <c r="BG3085" s="84">
        <v>2973</v>
      </c>
      <c r="BH3085" s="269" t="s">
        <v>3</v>
      </c>
      <c r="BI3085" s="268" t="s">
        <v>10598</v>
      </c>
      <c r="BJ3085" s="257" t="s">
        <v>4</v>
      </c>
      <c r="BK3085" s="269" t="s">
        <v>129</v>
      </c>
      <c r="BL3085" s="269" t="s">
        <v>102</v>
      </c>
      <c r="BM3085" s="270" t="s">
        <v>11115</v>
      </c>
      <c r="BN3085" s="269" t="s">
        <v>11116</v>
      </c>
      <c r="BO3085" s="269" t="s">
        <v>11117</v>
      </c>
      <c r="BP3085" s="269" t="s">
        <v>1148</v>
      </c>
      <c r="BQ3085" s="269" t="s">
        <v>601</v>
      </c>
      <c r="BR3085" s="269" t="s">
        <v>1149</v>
      </c>
      <c r="BS3085" s="269" t="s">
        <v>1150</v>
      </c>
      <c r="BT3085" s="269" t="s">
        <v>1148</v>
      </c>
      <c r="BU3085" s="269" t="s">
        <v>1874</v>
      </c>
      <c r="BV3085" s="269" t="s">
        <v>1875</v>
      </c>
    </row>
    <row r="3086" spans="59:74" x14ac:dyDescent="0.25">
      <c r="BG3086" s="84">
        <v>2974</v>
      </c>
      <c r="BH3086" s="269" t="s">
        <v>3</v>
      </c>
      <c r="BI3086" s="268" t="s">
        <v>10598</v>
      </c>
      <c r="BJ3086" s="257" t="s">
        <v>4</v>
      </c>
      <c r="BK3086" s="269" t="s">
        <v>129</v>
      </c>
      <c r="BL3086" s="269" t="s">
        <v>102</v>
      </c>
      <c r="BM3086" s="270" t="s">
        <v>11118</v>
      </c>
      <c r="BN3086" s="269" t="s">
        <v>11119</v>
      </c>
      <c r="BO3086" s="269" t="s">
        <v>11120</v>
      </c>
      <c r="BP3086" s="269" t="s">
        <v>1148</v>
      </c>
      <c r="BQ3086" s="269" t="s">
        <v>601</v>
      </c>
      <c r="BR3086" s="269" t="s">
        <v>1149</v>
      </c>
      <c r="BS3086" s="269" t="s">
        <v>1150</v>
      </c>
      <c r="BT3086" s="269" t="s">
        <v>1148</v>
      </c>
      <c r="BU3086" s="269" t="s">
        <v>1874</v>
      </c>
      <c r="BV3086" s="269" t="s">
        <v>1875</v>
      </c>
    </row>
    <row r="3087" spans="59:74" x14ac:dyDescent="0.25">
      <c r="BG3087" s="84">
        <v>2975</v>
      </c>
      <c r="BH3087" s="269" t="s">
        <v>3</v>
      </c>
      <c r="BI3087" s="268" t="s">
        <v>10598</v>
      </c>
      <c r="BJ3087" s="257" t="s">
        <v>4</v>
      </c>
      <c r="BK3087" s="269" t="s">
        <v>129</v>
      </c>
      <c r="BL3087" s="269" t="s">
        <v>102</v>
      </c>
      <c r="BM3087" s="270" t="s">
        <v>11121</v>
      </c>
      <c r="BN3087" s="269" t="s">
        <v>11122</v>
      </c>
      <c r="BO3087" s="269" t="s">
        <v>11123</v>
      </c>
      <c r="BP3087" s="269" t="s">
        <v>1148</v>
      </c>
      <c r="BQ3087" s="269" t="s">
        <v>601</v>
      </c>
      <c r="BR3087" s="269" t="s">
        <v>1149</v>
      </c>
      <c r="BS3087" s="269" t="s">
        <v>1150</v>
      </c>
      <c r="BT3087" s="269" t="s">
        <v>1148</v>
      </c>
      <c r="BU3087" s="269" t="s">
        <v>1874</v>
      </c>
      <c r="BV3087" s="269" t="s">
        <v>1875</v>
      </c>
    </row>
    <row r="3088" spans="59:74" x14ac:dyDescent="0.25">
      <c r="BG3088" s="84">
        <v>2976</v>
      </c>
      <c r="BH3088" s="269" t="s">
        <v>3</v>
      </c>
      <c r="BI3088" s="268" t="s">
        <v>10598</v>
      </c>
      <c r="BJ3088" s="257" t="s">
        <v>4</v>
      </c>
      <c r="BK3088" s="269" t="s">
        <v>129</v>
      </c>
      <c r="BL3088" s="269" t="s">
        <v>102</v>
      </c>
      <c r="BM3088" s="270" t="s">
        <v>11124</v>
      </c>
      <c r="BN3088" s="269" t="s">
        <v>11125</v>
      </c>
      <c r="BO3088" s="269" t="s">
        <v>11126</v>
      </c>
      <c r="BP3088" s="269" t="s">
        <v>1148</v>
      </c>
      <c r="BQ3088" s="269" t="s">
        <v>601</v>
      </c>
      <c r="BR3088" s="269" t="s">
        <v>1149</v>
      </c>
      <c r="BS3088" s="269" t="s">
        <v>1150</v>
      </c>
      <c r="BT3088" s="269" t="s">
        <v>1148</v>
      </c>
      <c r="BU3088" s="269" t="s">
        <v>1874</v>
      </c>
      <c r="BV3088" s="269" t="s">
        <v>1875</v>
      </c>
    </row>
    <row r="3089" spans="59:74" x14ac:dyDescent="0.25">
      <c r="BG3089" s="84">
        <v>2977</v>
      </c>
      <c r="BH3089" s="269" t="s">
        <v>3</v>
      </c>
      <c r="BI3089" s="268" t="s">
        <v>10598</v>
      </c>
      <c r="BJ3089" s="257" t="s">
        <v>4</v>
      </c>
      <c r="BK3089" s="269" t="s">
        <v>129</v>
      </c>
      <c r="BL3089" s="269" t="s">
        <v>102</v>
      </c>
      <c r="BM3089" s="270" t="s">
        <v>11127</v>
      </c>
      <c r="BN3089" s="269" t="s">
        <v>11128</v>
      </c>
      <c r="BO3089" s="269" t="s">
        <v>11129</v>
      </c>
      <c r="BP3089" s="269" t="s">
        <v>1148</v>
      </c>
      <c r="BQ3089" s="269" t="s">
        <v>601</v>
      </c>
      <c r="BR3089" s="269" t="s">
        <v>1149</v>
      </c>
      <c r="BS3089" s="269" t="s">
        <v>1150</v>
      </c>
      <c r="BT3089" s="269" t="s">
        <v>1148</v>
      </c>
      <c r="BU3089" s="269" t="s">
        <v>1874</v>
      </c>
      <c r="BV3089" s="269" t="s">
        <v>1875</v>
      </c>
    </row>
    <row r="3090" spans="59:74" x14ac:dyDescent="0.25">
      <c r="BG3090" s="84">
        <v>2978</v>
      </c>
      <c r="BH3090" s="269" t="s">
        <v>3</v>
      </c>
      <c r="BI3090" s="268" t="s">
        <v>10598</v>
      </c>
      <c r="BJ3090" s="257" t="s">
        <v>4</v>
      </c>
      <c r="BK3090" s="269" t="s">
        <v>129</v>
      </c>
      <c r="BL3090" s="269" t="s">
        <v>102</v>
      </c>
      <c r="BM3090" s="270" t="s">
        <v>11130</v>
      </c>
      <c r="BN3090" s="269" t="s">
        <v>11131</v>
      </c>
      <c r="BO3090" s="269" t="s">
        <v>11132</v>
      </c>
      <c r="BP3090" s="269" t="s">
        <v>1148</v>
      </c>
      <c r="BQ3090" s="269" t="s">
        <v>601</v>
      </c>
      <c r="BR3090" s="269" t="s">
        <v>1149</v>
      </c>
      <c r="BS3090" s="269" t="s">
        <v>1150</v>
      </c>
      <c r="BT3090" s="269" t="s">
        <v>1148</v>
      </c>
      <c r="BU3090" s="269" t="s">
        <v>1874</v>
      </c>
      <c r="BV3090" s="269" t="s">
        <v>1875</v>
      </c>
    </row>
    <row r="3091" spans="59:74" x14ac:dyDescent="0.25">
      <c r="BG3091" s="84">
        <v>2979</v>
      </c>
      <c r="BH3091" s="269" t="s">
        <v>3</v>
      </c>
      <c r="BI3091" s="268" t="s">
        <v>10598</v>
      </c>
      <c r="BJ3091" s="257" t="s">
        <v>4</v>
      </c>
      <c r="BK3091" s="269" t="s">
        <v>129</v>
      </c>
      <c r="BL3091" s="269" t="s">
        <v>102</v>
      </c>
      <c r="BM3091" s="270" t="s">
        <v>11133</v>
      </c>
      <c r="BN3091" s="269" t="s">
        <v>11134</v>
      </c>
      <c r="BO3091" s="269" t="s">
        <v>11135</v>
      </c>
      <c r="BP3091" s="269" t="s">
        <v>1148</v>
      </c>
      <c r="BQ3091" s="269" t="s">
        <v>601</v>
      </c>
      <c r="BR3091" s="269" t="s">
        <v>1149</v>
      </c>
      <c r="BS3091" s="269" t="s">
        <v>1150</v>
      </c>
      <c r="BT3091" s="269" t="s">
        <v>1148</v>
      </c>
      <c r="BU3091" s="269" t="s">
        <v>1874</v>
      </c>
      <c r="BV3091" s="269" t="s">
        <v>1875</v>
      </c>
    </row>
    <row r="3092" spans="59:74" x14ac:dyDescent="0.25">
      <c r="BG3092" s="84">
        <v>2980</v>
      </c>
      <c r="BH3092" s="269" t="s">
        <v>3</v>
      </c>
      <c r="BI3092" s="268" t="s">
        <v>10598</v>
      </c>
      <c r="BJ3092" s="257" t="s">
        <v>4</v>
      </c>
      <c r="BK3092" s="269" t="s">
        <v>129</v>
      </c>
      <c r="BL3092" s="269" t="s">
        <v>102</v>
      </c>
      <c r="BM3092" s="270" t="s">
        <v>11136</v>
      </c>
      <c r="BN3092" s="269" t="s">
        <v>11137</v>
      </c>
      <c r="BO3092" s="269" t="s">
        <v>11138</v>
      </c>
      <c r="BP3092" s="269" t="s">
        <v>1148</v>
      </c>
      <c r="BQ3092" s="269" t="s">
        <v>601</v>
      </c>
      <c r="BR3092" s="269" t="s">
        <v>1149</v>
      </c>
      <c r="BS3092" s="269" t="s">
        <v>1150</v>
      </c>
      <c r="BT3092" s="269" t="s">
        <v>1148</v>
      </c>
      <c r="BU3092" s="269" t="s">
        <v>1874</v>
      </c>
      <c r="BV3092" s="269" t="s">
        <v>1875</v>
      </c>
    </row>
    <row r="3093" spans="59:74" x14ac:dyDescent="0.25">
      <c r="BG3093" s="84">
        <v>2981</v>
      </c>
      <c r="BH3093" s="269" t="s">
        <v>3</v>
      </c>
      <c r="BI3093" s="268" t="s">
        <v>10598</v>
      </c>
      <c r="BJ3093" s="257" t="s">
        <v>1</v>
      </c>
      <c r="BK3093" s="269" t="s">
        <v>27</v>
      </c>
      <c r="BL3093" s="269" t="s">
        <v>102</v>
      </c>
      <c r="BM3093" s="270" t="s">
        <v>11139</v>
      </c>
      <c r="BN3093" s="269" t="s">
        <v>11140</v>
      </c>
      <c r="BO3093" s="269" t="s">
        <v>11141</v>
      </c>
      <c r="BP3093" s="269" t="s">
        <v>1151</v>
      </c>
      <c r="BQ3093" s="269" t="s">
        <v>648</v>
      </c>
      <c r="BR3093" s="269" t="s">
        <v>1152</v>
      </c>
      <c r="BS3093" s="269" t="s">
        <v>1153</v>
      </c>
      <c r="BT3093" s="269" t="s">
        <v>1151</v>
      </c>
      <c r="BU3093" s="269" t="s">
        <v>1876</v>
      </c>
      <c r="BV3093" s="269" t="s">
        <v>1877</v>
      </c>
    </row>
    <row r="3094" spans="59:74" x14ac:dyDescent="0.25">
      <c r="BG3094" s="84">
        <v>2982</v>
      </c>
      <c r="BH3094" s="269" t="s">
        <v>3</v>
      </c>
      <c r="BI3094" s="268" t="s">
        <v>10598</v>
      </c>
      <c r="BJ3094" s="257" t="s">
        <v>1</v>
      </c>
      <c r="BK3094" s="269" t="s">
        <v>27</v>
      </c>
      <c r="BL3094" s="269" t="s">
        <v>102</v>
      </c>
      <c r="BM3094" s="270" t="s">
        <v>11142</v>
      </c>
      <c r="BN3094" s="269" t="s">
        <v>11143</v>
      </c>
      <c r="BO3094" s="269" t="s">
        <v>11144</v>
      </c>
      <c r="BP3094" s="269" t="s">
        <v>1151</v>
      </c>
      <c r="BQ3094" s="269" t="s">
        <v>648</v>
      </c>
      <c r="BR3094" s="269" t="s">
        <v>1152</v>
      </c>
      <c r="BS3094" s="269" t="s">
        <v>1153</v>
      </c>
      <c r="BT3094" s="269" t="s">
        <v>1151</v>
      </c>
      <c r="BU3094" s="269" t="s">
        <v>1876</v>
      </c>
      <c r="BV3094" s="269" t="s">
        <v>1877</v>
      </c>
    </row>
    <row r="3095" spans="59:74" x14ac:dyDescent="0.25">
      <c r="BG3095" s="84">
        <v>2983</v>
      </c>
      <c r="BH3095" s="269" t="s">
        <v>3</v>
      </c>
      <c r="BI3095" s="268" t="s">
        <v>10598</v>
      </c>
      <c r="BJ3095" s="257" t="s">
        <v>1</v>
      </c>
      <c r="BK3095" s="269" t="s">
        <v>27</v>
      </c>
      <c r="BL3095" s="269" t="s">
        <v>102</v>
      </c>
      <c r="BM3095" s="270" t="s">
        <v>11145</v>
      </c>
      <c r="BN3095" s="269" t="s">
        <v>11146</v>
      </c>
      <c r="BO3095" s="269" t="s">
        <v>11147</v>
      </c>
      <c r="BP3095" s="269" t="s">
        <v>1151</v>
      </c>
      <c r="BQ3095" s="269" t="s">
        <v>648</v>
      </c>
      <c r="BR3095" s="269" t="s">
        <v>1152</v>
      </c>
      <c r="BS3095" s="269" t="s">
        <v>1153</v>
      </c>
      <c r="BT3095" s="269" t="s">
        <v>1151</v>
      </c>
      <c r="BU3095" s="269" t="s">
        <v>1876</v>
      </c>
      <c r="BV3095" s="269" t="s">
        <v>1877</v>
      </c>
    </row>
    <row r="3096" spans="59:74" x14ac:dyDescent="0.25">
      <c r="BG3096" s="84">
        <v>2984</v>
      </c>
      <c r="BH3096" s="269" t="s">
        <v>3</v>
      </c>
      <c r="BI3096" s="268" t="s">
        <v>10598</v>
      </c>
      <c r="BJ3096" s="257" t="s">
        <v>1</v>
      </c>
      <c r="BK3096" s="269" t="s">
        <v>27</v>
      </c>
      <c r="BL3096" s="269" t="s">
        <v>102</v>
      </c>
      <c r="BM3096" s="270" t="s">
        <v>11148</v>
      </c>
      <c r="BN3096" s="269" t="s">
        <v>11149</v>
      </c>
      <c r="BO3096" s="269" t="s">
        <v>11150</v>
      </c>
      <c r="BP3096" s="269" t="s">
        <v>1151</v>
      </c>
      <c r="BQ3096" s="269" t="s">
        <v>648</v>
      </c>
      <c r="BR3096" s="269" t="s">
        <v>1152</v>
      </c>
      <c r="BS3096" s="269" t="s">
        <v>1153</v>
      </c>
      <c r="BT3096" s="269" t="s">
        <v>1151</v>
      </c>
      <c r="BU3096" s="269" t="s">
        <v>1876</v>
      </c>
      <c r="BV3096" s="269" t="s">
        <v>1877</v>
      </c>
    </row>
    <row r="3097" spans="59:74" x14ac:dyDescent="0.25">
      <c r="BG3097" s="84">
        <v>2985</v>
      </c>
      <c r="BH3097" s="269" t="s">
        <v>3</v>
      </c>
      <c r="BI3097" s="268" t="s">
        <v>10598</v>
      </c>
      <c r="BJ3097" s="257" t="s">
        <v>1</v>
      </c>
      <c r="BK3097" s="269" t="s">
        <v>27</v>
      </c>
      <c r="BL3097" s="269" t="s">
        <v>102</v>
      </c>
      <c r="BM3097" s="270" t="s">
        <v>11151</v>
      </c>
      <c r="BN3097" s="269" t="s">
        <v>11152</v>
      </c>
      <c r="BO3097" s="269" t="s">
        <v>11153</v>
      </c>
      <c r="BP3097" s="269" t="s">
        <v>1151</v>
      </c>
      <c r="BQ3097" s="269" t="s">
        <v>648</v>
      </c>
      <c r="BR3097" s="269" t="s">
        <v>1152</v>
      </c>
      <c r="BS3097" s="269" t="s">
        <v>1153</v>
      </c>
      <c r="BT3097" s="269" t="s">
        <v>1151</v>
      </c>
      <c r="BU3097" s="269" t="s">
        <v>1876</v>
      </c>
      <c r="BV3097" s="269" t="s">
        <v>1877</v>
      </c>
    </row>
    <row r="3098" spans="59:74" x14ac:dyDescent="0.25">
      <c r="BG3098" s="84">
        <v>2986</v>
      </c>
      <c r="BH3098" s="269" t="s">
        <v>3</v>
      </c>
      <c r="BI3098" s="268" t="s">
        <v>10598</v>
      </c>
      <c r="BJ3098" s="257" t="s">
        <v>1</v>
      </c>
      <c r="BK3098" s="269" t="s">
        <v>27</v>
      </c>
      <c r="BL3098" s="269" t="s">
        <v>102</v>
      </c>
      <c r="BM3098" s="270" t="s">
        <v>11154</v>
      </c>
      <c r="BN3098" s="269" t="s">
        <v>11155</v>
      </c>
      <c r="BO3098" s="269" t="s">
        <v>11156</v>
      </c>
      <c r="BP3098" s="269" t="s">
        <v>1151</v>
      </c>
      <c r="BQ3098" s="269" t="s">
        <v>648</v>
      </c>
      <c r="BR3098" s="269" t="s">
        <v>1152</v>
      </c>
      <c r="BS3098" s="269" t="s">
        <v>1153</v>
      </c>
      <c r="BT3098" s="269" t="s">
        <v>1151</v>
      </c>
      <c r="BU3098" s="269" t="s">
        <v>1876</v>
      </c>
      <c r="BV3098" s="269" t="s">
        <v>1877</v>
      </c>
    </row>
    <row r="3099" spans="59:74" x14ac:dyDescent="0.25">
      <c r="BG3099" s="84">
        <v>2987</v>
      </c>
      <c r="BH3099" s="269" t="s">
        <v>3</v>
      </c>
      <c r="BI3099" s="268" t="s">
        <v>10598</v>
      </c>
      <c r="BJ3099" s="257" t="s">
        <v>1</v>
      </c>
      <c r="BK3099" s="269" t="s">
        <v>27</v>
      </c>
      <c r="BL3099" s="269" t="s">
        <v>102</v>
      </c>
      <c r="BM3099" s="270" t="s">
        <v>11157</v>
      </c>
      <c r="BN3099" s="269" t="s">
        <v>11158</v>
      </c>
      <c r="BO3099" s="269" t="s">
        <v>11159</v>
      </c>
      <c r="BP3099" s="269" t="s">
        <v>1151</v>
      </c>
      <c r="BQ3099" s="269" t="s">
        <v>648</v>
      </c>
      <c r="BR3099" s="269" t="s">
        <v>1152</v>
      </c>
      <c r="BS3099" s="269" t="s">
        <v>1153</v>
      </c>
      <c r="BT3099" s="269" t="s">
        <v>1151</v>
      </c>
      <c r="BU3099" s="269" t="s">
        <v>1876</v>
      </c>
      <c r="BV3099" s="269" t="s">
        <v>1877</v>
      </c>
    </row>
    <row r="3100" spans="59:74" x14ac:dyDescent="0.25">
      <c r="BG3100" s="84">
        <v>2988</v>
      </c>
      <c r="BH3100" s="269" t="s">
        <v>3</v>
      </c>
      <c r="BI3100" s="268" t="s">
        <v>10598</v>
      </c>
      <c r="BJ3100" s="257" t="s">
        <v>1</v>
      </c>
      <c r="BK3100" s="269" t="s">
        <v>27</v>
      </c>
      <c r="BL3100" s="269" t="s">
        <v>102</v>
      </c>
      <c r="BM3100" s="270" t="s">
        <v>11160</v>
      </c>
      <c r="BN3100" s="269" t="s">
        <v>11161</v>
      </c>
      <c r="BO3100" s="269" t="s">
        <v>11162</v>
      </c>
      <c r="BP3100" s="269" t="s">
        <v>1151</v>
      </c>
      <c r="BQ3100" s="269" t="s">
        <v>648</v>
      </c>
      <c r="BR3100" s="269" t="s">
        <v>1152</v>
      </c>
      <c r="BS3100" s="269" t="s">
        <v>1153</v>
      </c>
      <c r="BT3100" s="269" t="s">
        <v>1151</v>
      </c>
      <c r="BU3100" s="269" t="s">
        <v>1876</v>
      </c>
      <c r="BV3100" s="269" t="s">
        <v>1877</v>
      </c>
    </row>
    <row r="3101" spans="59:74" x14ac:dyDescent="0.25">
      <c r="BG3101" s="84">
        <v>2989</v>
      </c>
      <c r="BH3101" s="269" t="s">
        <v>3</v>
      </c>
      <c r="BI3101" s="268" t="s">
        <v>10598</v>
      </c>
      <c r="BJ3101" s="257" t="s">
        <v>1</v>
      </c>
      <c r="BK3101" s="269" t="s">
        <v>27</v>
      </c>
      <c r="BL3101" s="269" t="s">
        <v>102</v>
      </c>
      <c r="BM3101" s="270" t="s">
        <v>11163</v>
      </c>
      <c r="BN3101" s="269" t="s">
        <v>11164</v>
      </c>
      <c r="BO3101" s="269" t="s">
        <v>11165</v>
      </c>
      <c r="BP3101" s="269" t="s">
        <v>1151</v>
      </c>
      <c r="BQ3101" s="269" t="s">
        <v>648</v>
      </c>
      <c r="BR3101" s="269" t="s">
        <v>1152</v>
      </c>
      <c r="BS3101" s="269" t="s">
        <v>1153</v>
      </c>
      <c r="BT3101" s="269" t="s">
        <v>1151</v>
      </c>
      <c r="BU3101" s="269" t="s">
        <v>1876</v>
      </c>
      <c r="BV3101" s="269" t="s">
        <v>1877</v>
      </c>
    </row>
    <row r="3102" spans="59:74" x14ac:dyDescent="0.25">
      <c r="BG3102" s="84">
        <v>2990</v>
      </c>
      <c r="BH3102" s="269" t="s">
        <v>3</v>
      </c>
      <c r="BI3102" s="268" t="s">
        <v>10598</v>
      </c>
      <c r="BJ3102" s="257" t="s">
        <v>1</v>
      </c>
      <c r="BK3102" s="269" t="s">
        <v>27</v>
      </c>
      <c r="BL3102" s="269" t="s">
        <v>102</v>
      </c>
      <c r="BM3102" s="270" t="s">
        <v>11166</v>
      </c>
      <c r="BN3102" s="269" t="s">
        <v>11167</v>
      </c>
      <c r="BO3102" s="269" t="s">
        <v>11168</v>
      </c>
      <c r="BP3102" s="269" t="s">
        <v>1151</v>
      </c>
      <c r="BQ3102" s="269" t="s">
        <v>648</v>
      </c>
      <c r="BR3102" s="269" t="s">
        <v>1152</v>
      </c>
      <c r="BS3102" s="269" t="s">
        <v>1153</v>
      </c>
      <c r="BT3102" s="269" t="s">
        <v>1151</v>
      </c>
      <c r="BU3102" s="269" t="s">
        <v>1876</v>
      </c>
      <c r="BV3102" s="269" t="s">
        <v>1877</v>
      </c>
    </row>
    <row r="3103" spans="59:74" x14ac:dyDescent="0.25">
      <c r="BG3103" s="84">
        <v>2991</v>
      </c>
      <c r="BH3103" s="269" t="s">
        <v>3</v>
      </c>
      <c r="BI3103" s="268" t="s">
        <v>10598</v>
      </c>
      <c r="BJ3103" s="257" t="s">
        <v>4</v>
      </c>
      <c r="BK3103" s="269" t="s">
        <v>27</v>
      </c>
      <c r="BL3103" s="269" t="s">
        <v>102</v>
      </c>
      <c r="BM3103" s="270" t="s">
        <v>11169</v>
      </c>
      <c r="BN3103" s="269" t="s">
        <v>11170</v>
      </c>
      <c r="BO3103" s="269" t="s">
        <v>11171</v>
      </c>
      <c r="BP3103" s="269" t="s">
        <v>1151</v>
      </c>
      <c r="BQ3103" s="269" t="s">
        <v>648</v>
      </c>
      <c r="BR3103" s="269" t="s">
        <v>1152</v>
      </c>
      <c r="BS3103" s="269" t="s">
        <v>1153</v>
      </c>
      <c r="BT3103" s="269" t="s">
        <v>1151</v>
      </c>
      <c r="BU3103" s="269" t="s">
        <v>1876</v>
      </c>
      <c r="BV3103" s="269" t="s">
        <v>1877</v>
      </c>
    </row>
    <row r="3104" spans="59:74" x14ac:dyDescent="0.25">
      <c r="BG3104" s="84">
        <v>2992</v>
      </c>
      <c r="BH3104" s="269" t="s">
        <v>3</v>
      </c>
      <c r="BI3104" s="268" t="s">
        <v>10598</v>
      </c>
      <c r="BJ3104" s="257" t="s">
        <v>4</v>
      </c>
      <c r="BK3104" s="269" t="s">
        <v>27</v>
      </c>
      <c r="BL3104" s="269" t="s">
        <v>102</v>
      </c>
      <c r="BM3104" s="270" t="s">
        <v>11172</v>
      </c>
      <c r="BN3104" s="269" t="s">
        <v>11173</v>
      </c>
      <c r="BO3104" s="269" t="s">
        <v>11174</v>
      </c>
      <c r="BP3104" s="269" t="s">
        <v>1151</v>
      </c>
      <c r="BQ3104" s="269" t="s">
        <v>648</v>
      </c>
      <c r="BR3104" s="269" t="s">
        <v>1152</v>
      </c>
      <c r="BS3104" s="269" t="s">
        <v>1153</v>
      </c>
      <c r="BT3104" s="269" t="s">
        <v>1151</v>
      </c>
      <c r="BU3104" s="269" t="s">
        <v>1876</v>
      </c>
      <c r="BV3104" s="269" t="s">
        <v>1877</v>
      </c>
    </row>
    <row r="3105" spans="59:74" x14ac:dyDescent="0.25">
      <c r="BG3105" s="84">
        <v>2993</v>
      </c>
      <c r="BH3105" s="269" t="s">
        <v>3</v>
      </c>
      <c r="BI3105" s="268" t="s">
        <v>10598</v>
      </c>
      <c r="BJ3105" s="257" t="s">
        <v>4</v>
      </c>
      <c r="BK3105" s="269" t="s">
        <v>27</v>
      </c>
      <c r="BL3105" s="269" t="s">
        <v>102</v>
      </c>
      <c r="BM3105" s="270" t="s">
        <v>11175</v>
      </c>
      <c r="BN3105" s="269" t="s">
        <v>11176</v>
      </c>
      <c r="BO3105" s="269" t="s">
        <v>11177</v>
      </c>
      <c r="BP3105" s="269" t="s">
        <v>1151</v>
      </c>
      <c r="BQ3105" s="269" t="s">
        <v>648</v>
      </c>
      <c r="BR3105" s="269" t="s">
        <v>1152</v>
      </c>
      <c r="BS3105" s="269" t="s">
        <v>1153</v>
      </c>
      <c r="BT3105" s="269" t="s">
        <v>1151</v>
      </c>
      <c r="BU3105" s="269" t="s">
        <v>1876</v>
      </c>
      <c r="BV3105" s="269" t="s">
        <v>1877</v>
      </c>
    </row>
    <row r="3106" spans="59:74" x14ac:dyDescent="0.25">
      <c r="BG3106" s="84">
        <v>2994</v>
      </c>
      <c r="BH3106" s="269" t="s">
        <v>3</v>
      </c>
      <c r="BI3106" s="268" t="s">
        <v>10598</v>
      </c>
      <c r="BJ3106" s="257" t="s">
        <v>4</v>
      </c>
      <c r="BK3106" s="269" t="s">
        <v>27</v>
      </c>
      <c r="BL3106" s="269" t="s">
        <v>102</v>
      </c>
      <c r="BM3106" s="270" t="s">
        <v>11178</v>
      </c>
      <c r="BN3106" s="269" t="s">
        <v>11179</v>
      </c>
      <c r="BO3106" s="269" t="s">
        <v>11180</v>
      </c>
      <c r="BP3106" s="269" t="s">
        <v>1151</v>
      </c>
      <c r="BQ3106" s="269" t="s">
        <v>648</v>
      </c>
      <c r="BR3106" s="269" t="s">
        <v>1152</v>
      </c>
      <c r="BS3106" s="269" t="s">
        <v>1153</v>
      </c>
      <c r="BT3106" s="269" t="s">
        <v>1151</v>
      </c>
      <c r="BU3106" s="269" t="s">
        <v>1876</v>
      </c>
      <c r="BV3106" s="269" t="s">
        <v>1877</v>
      </c>
    </row>
    <row r="3107" spans="59:74" x14ac:dyDescent="0.25">
      <c r="BG3107" s="84">
        <v>2995</v>
      </c>
      <c r="BH3107" s="269" t="s">
        <v>3</v>
      </c>
      <c r="BI3107" s="268" t="s">
        <v>10598</v>
      </c>
      <c r="BJ3107" s="257" t="s">
        <v>4</v>
      </c>
      <c r="BK3107" s="269" t="s">
        <v>27</v>
      </c>
      <c r="BL3107" s="269" t="s">
        <v>102</v>
      </c>
      <c r="BM3107" s="270" t="s">
        <v>11181</v>
      </c>
      <c r="BN3107" s="269" t="s">
        <v>11182</v>
      </c>
      <c r="BO3107" s="269" t="s">
        <v>11183</v>
      </c>
      <c r="BP3107" s="269" t="s">
        <v>1151</v>
      </c>
      <c r="BQ3107" s="269" t="s">
        <v>648</v>
      </c>
      <c r="BR3107" s="269" t="s">
        <v>1152</v>
      </c>
      <c r="BS3107" s="269" t="s">
        <v>1153</v>
      </c>
      <c r="BT3107" s="269" t="s">
        <v>1151</v>
      </c>
      <c r="BU3107" s="269" t="s">
        <v>1876</v>
      </c>
      <c r="BV3107" s="269" t="s">
        <v>1877</v>
      </c>
    </row>
    <row r="3108" spans="59:74" x14ac:dyDescent="0.25">
      <c r="BG3108" s="84">
        <v>2996</v>
      </c>
      <c r="BH3108" s="269" t="s">
        <v>3</v>
      </c>
      <c r="BI3108" s="268" t="s">
        <v>10598</v>
      </c>
      <c r="BJ3108" s="257" t="s">
        <v>4</v>
      </c>
      <c r="BK3108" s="269" t="s">
        <v>27</v>
      </c>
      <c r="BL3108" s="269" t="s">
        <v>102</v>
      </c>
      <c r="BM3108" s="270" t="s">
        <v>11184</v>
      </c>
      <c r="BN3108" s="269" t="s">
        <v>11185</v>
      </c>
      <c r="BO3108" s="269" t="s">
        <v>11186</v>
      </c>
      <c r="BP3108" s="269" t="s">
        <v>1151</v>
      </c>
      <c r="BQ3108" s="269" t="s">
        <v>648</v>
      </c>
      <c r="BR3108" s="269" t="s">
        <v>1152</v>
      </c>
      <c r="BS3108" s="269" t="s">
        <v>1153</v>
      </c>
      <c r="BT3108" s="269" t="s">
        <v>1151</v>
      </c>
      <c r="BU3108" s="269" t="s">
        <v>1876</v>
      </c>
      <c r="BV3108" s="269" t="s">
        <v>1877</v>
      </c>
    </row>
    <row r="3109" spans="59:74" x14ac:dyDescent="0.25">
      <c r="BG3109" s="84">
        <v>2997</v>
      </c>
      <c r="BH3109" s="269" t="s">
        <v>3</v>
      </c>
      <c r="BI3109" s="268" t="s">
        <v>10598</v>
      </c>
      <c r="BJ3109" s="257" t="s">
        <v>4</v>
      </c>
      <c r="BK3109" s="269" t="s">
        <v>27</v>
      </c>
      <c r="BL3109" s="269" t="s">
        <v>102</v>
      </c>
      <c r="BM3109" s="270" t="s">
        <v>11187</v>
      </c>
      <c r="BN3109" s="269" t="s">
        <v>11188</v>
      </c>
      <c r="BO3109" s="269" t="s">
        <v>11189</v>
      </c>
      <c r="BP3109" s="269" t="s">
        <v>1151</v>
      </c>
      <c r="BQ3109" s="269" t="s">
        <v>648</v>
      </c>
      <c r="BR3109" s="269" t="s">
        <v>1152</v>
      </c>
      <c r="BS3109" s="269" t="s">
        <v>1153</v>
      </c>
      <c r="BT3109" s="269" t="s">
        <v>1151</v>
      </c>
      <c r="BU3109" s="269" t="s">
        <v>1876</v>
      </c>
      <c r="BV3109" s="269" t="s">
        <v>1877</v>
      </c>
    </row>
    <row r="3110" spans="59:74" x14ac:dyDescent="0.25">
      <c r="BG3110" s="84">
        <v>2998</v>
      </c>
      <c r="BH3110" s="269" t="s">
        <v>3</v>
      </c>
      <c r="BI3110" s="268" t="s">
        <v>10598</v>
      </c>
      <c r="BJ3110" s="257" t="s">
        <v>4</v>
      </c>
      <c r="BK3110" s="269" t="s">
        <v>27</v>
      </c>
      <c r="BL3110" s="269" t="s">
        <v>102</v>
      </c>
      <c r="BM3110" s="270" t="s">
        <v>11190</v>
      </c>
      <c r="BN3110" s="269" t="s">
        <v>11191</v>
      </c>
      <c r="BO3110" s="269" t="s">
        <v>11192</v>
      </c>
      <c r="BP3110" s="269" t="s">
        <v>1151</v>
      </c>
      <c r="BQ3110" s="269" t="s">
        <v>648</v>
      </c>
      <c r="BR3110" s="269" t="s">
        <v>1152</v>
      </c>
      <c r="BS3110" s="269" t="s">
        <v>1153</v>
      </c>
      <c r="BT3110" s="269" t="s">
        <v>1151</v>
      </c>
      <c r="BU3110" s="269" t="s">
        <v>1876</v>
      </c>
      <c r="BV3110" s="269" t="s">
        <v>1877</v>
      </c>
    </row>
    <row r="3111" spans="59:74" x14ac:dyDescent="0.25">
      <c r="BG3111" s="84">
        <v>2999</v>
      </c>
      <c r="BH3111" s="269" t="s">
        <v>3</v>
      </c>
      <c r="BI3111" s="268" t="s">
        <v>10598</v>
      </c>
      <c r="BJ3111" s="257" t="s">
        <v>4</v>
      </c>
      <c r="BK3111" s="269" t="s">
        <v>27</v>
      </c>
      <c r="BL3111" s="269" t="s">
        <v>102</v>
      </c>
      <c r="BM3111" s="270" t="s">
        <v>11193</v>
      </c>
      <c r="BN3111" s="269" t="s">
        <v>11194</v>
      </c>
      <c r="BO3111" s="269" t="s">
        <v>11195</v>
      </c>
      <c r="BP3111" s="269" t="s">
        <v>1151</v>
      </c>
      <c r="BQ3111" s="269" t="s">
        <v>648</v>
      </c>
      <c r="BR3111" s="269" t="s">
        <v>1152</v>
      </c>
      <c r="BS3111" s="269" t="s">
        <v>1153</v>
      </c>
      <c r="BT3111" s="269" t="s">
        <v>1151</v>
      </c>
      <c r="BU3111" s="269" t="s">
        <v>1876</v>
      </c>
      <c r="BV3111" s="269" t="s">
        <v>1877</v>
      </c>
    </row>
    <row r="3112" spans="59:74" x14ac:dyDescent="0.25">
      <c r="BG3112" s="84">
        <v>3000</v>
      </c>
      <c r="BH3112" s="269" t="s">
        <v>3</v>
      </c>
      <c r="BI3112" s="268" t="s">
        <v>10598</v>
      </c>
      <c r="BJ3112" s="257" t="s">
        <v>4</v>
      </c>
      <c r="BK3112" s="269" t="s">
        <v>27</v>
      </c>
      <c r="BL3112" s="269" t="s">
        <v>102</v>
      </c>
      <c r="BM3112" s="270" t="s">
        <v>11196</v>
      </c>
      <c r="BN3112" s="269" t="s">
        <v>11197</v>
      </c>
      <c r="BO3112" s="269" t="s">
        <v>11198</v>
      </c>
      <c r="BP3112" s="269" t="s">
        <v>1151</v>
      </c>
      <c r="BQ3112" s="269" t="s">
        <v>648</v>
      </c>
      <c r="BR3112" s="269" t="s">
        <v>1152</v>
      </c>
      <c r="BS3112" s="269" t="s">
        <v>1153</v>
      </c>
      <c r="BT3112" s="269" t="s">
        <v>1151</v>
      </c>
      <c r="BU3112" s="269" t="s">
        <v>1876</v>
      </c>
      <c r="BV3112" s="269" t="s">
        <v>1877</v>
      </c>
    </row>
    <row r="3113" spans="59:74" x14ac:dyDescent="0.25">
      <c r="BG3113" s="84">
        <v>3001</v>
      </c>
      <c r="BH3113" s="269" t="s">
        <v>3</v>
      </c>
      <c r="BI3113" s="268" t="s">
        <v>10598</v>
      </c>
      <c r="BJ3113" s="257" t="s">
        <v>1</v>
      </c>
      <c r="BK3113" s="269" t="s">
        <v>31</v>
      </c>
      <c r="BL3113" s="269" t="s">
        <v>130</v>
      </c>
      <c r="BM3113" s="270" t="s">
        <v>11199</v>
      </c>
      <c r="BN3113" s="269" t="s">
        <v>11200</v>
      </c>
      <c r="BO3113" s="269" t="s">
        <v>11201</v>
      </c>
      <c r="BP3113" s="269" t="s">
        <v>1154</v>
      </c>
      <c r="BQ3113" s="269" t="s">
        <v>687</v>
      </c>
      <c r="BR3113" s="269" t="s">
        <v>1155</v>
      </c>
      <c r="BS3113" s="269" t="s">
        <v>1156</v>
      </c>
      <c r="BT3113" s="269" t="s">
        <v>1154</v>
      </c>
      <c r="BU3113" s="269" t="s">
        <v>1878</v>
      </c>
      <c r="BV3113" s="269" t="s">
        <v>1879</v>
      </c>
    </row>
    <row r="3114" spans="59:74" x14ac:dyDescent="0.25">
      <c r="BG3114" s="84">
        <v>3002</v>
      </c>
      <c r="BH3114" s="269" t="s">
        <v>3</v>
      </c>
      <c r="BI3114" s="268" t="s">
        <v>10598</v>
      </c>
      <c r="BJ3114" s="257" t="s">
        <v>1</v>
      </c>
      <c r="BK3114" s="269" t="s">
        <v>31</v>
      </c>
      <c r="BL3114" s="269" t="s">
        <v>130</v>
      </c>
      <c r="BM3114" s="270" t="s">
        <v>11202</v>
      </c>
      <c r="BN3114" s="269" t="s">
        <v>11203</v>
      </c>
      <c r="BO3114" s="269" t="s">
        <v>11204</v>
      </c>
      <c r="BP3114" s="269" t="s">
        <v>1154</v>
      </c>
      <c r="BQ3114" s="269" t="s">
        <v>687</v>
      </c>
      <c r="BR3114" s="269" t="s">
        <v>1155</v>
      </c>
      <c r="BS3114" s="269" t="s">
        <v>1156</v>
      </c>
      <c r="BT3114" s="269" t="s">
        <v>1154</v>
      </c>
      <c r="BU3114" s="269" t="s">
        <v>1878</v>
      </c>
      <c r="BV3114" s="269" t="s">
        <v>1879</v>
      </c>
    </row>
    <row r="3115" spans="59:74" x14ac:dyDescent="0.25">
      <c r="BG3115" s="84">
        <v>3003</v>
      </c>
      <c r="BH3115" s="269" t="s">
        <v>3</v>
      </c>
      <c r="BI3115" s="268" t="s">
        <v>10598</v>
      </c>
      <c r="BJ3115" s="257" t="s">
        <v>1</v>
      </c>
      <c r="BK3115" s="269" t="s">
        <v>31</v>
      </c>
      <c r="BL3115" s="269" t="s">
        <v>130</v>
      </c>
      <c r="BM3115" s="270" t="s">
        <v>11205</v>
      </c>
      <c r="BN3115" s="269" t="s">
        <v>11206</v>
      </c>
      <c r="BO3115" s="269" t="s">
        <v>11207</v>
      </c>
      <c r="BP3115" s="269" t="s">
        <v>1154</v>
      </c>
      <c r="BQ3115" s="269" t="s">
        <v>687</v>
      </c>
      <c r="BR3115" s="269" t="s">
        <v>1155</v>
      </c>
      <c r="BS3115" s="269" t="s">
        <v>1156</v>
      </c>
      <c r="BT3115" s="269" t="s">
        <v>1154</v>
      </c>
      <c r="BU3115" s="269" t="s">
        <v>1878</v>
      </c>
      <c r="BV3115" s="269" t="s">
        <v>1879</v>
      </c>
    </row>
    <row r="3116" spans="59:74" x14ac:dyDescent="0.25">
      <c r="BG3116" s="84">
        <v>3004</v>
      </c>
      <c r="BH3116" s="269" t="s">
        <v>3</v>
      </c>
      <c r="BI3116" s="268" t="s">
        <v>10598</v>
      </c>
      <c r="BJ3116" s="257" t="s">
        <v>1</v>
      </c>
      <c r="BK3116" s="269" t="s">
        <v>31</v>
      </c>
      <c r="BL3116" s="269" t="s">
        <v>130</v>
      </c>
      <c r="BM3116" s="270" t="s">
        <v>11208</v>
      </c>
      <c r="BN3116" s="269" t="s">
        <v>11209</v>
      </c>
      <c r="BO3116" s="269" t="s">
        <v>11210</v>
      </c>
      <c r="BP3116" s="269" t="s">
        <v>1154</v>
      </c>
      <c r="BQ3116" s="269" t="s">
        <v>687</v>
      </c>
      <c r="BR3116" s="269" t="s">
        <v>1155</v>
      </c>
      <c r="BS3116" s="269" t="s">
        <v>1156</v>
      </c>
      <c r="BT3116" s="269" t="s">
        <v>1154</v>
      </c>
      <c r="BU3116" s="269" t="s">
        <v>1878</v>
      </c>
      <c r="BV3116" s="269" t="s">
        <v>1879</v>
      </c>
    </row>
    <row r="3117" spans="59:74" x14ac:dyDescent="0.25">
      <c r="BG3117" s="84">
        <v>3005</v>
      </c>
      <c r="BH3117" s="269" t="s">
        <v>3</v>
      </c>
      <c r="BI3117" s="268" t="s">
        <v>10598</v>
      </c>
      <c r="BJ3117" s="257" t="s">
        <v>1</v>
      </c>
      <c r="BK3117" s="269" t="s">
        <v>31</v>
      </c>
      <c r="BL3117" s="269" t="s">
        <v>130</v>
      </c>
      <c r="BM3117" s="270" t="s">
        <v>11211</v>
      </c>
      <c r="BN3117" s="269" t="s">
        <v>11212</v>
      </c>
      <c r="BO3117" s="269" t="s">
        <v>11213</v>
      </c>
      <c r="BP3117" s="269" t="s">
        <v>1154</v>
      </c>
      <c r="BQ3117" s="269" t="s">
        <v>687</v>
      </c>
      <c r="BR3117" s="269" t="s">
        <v>1155</v>
      </c>
      <c r="BS3117" s="269" t="s">
        <v>1156</v>
      </c>
      <c r="BT3117" s="269" t="s">
        <v>1154</v>
      </c>
      <c r="BU3117" s="269" t="s">
        <v>1878</v>
      </c>
      <c r="BV3117" s="269" t="s">
        <v>1879</v>
      </c>
    </row>
    <row r="3118" spans="59:74" x14ac:dyDescent="0.25">
      <c r="BG3118" s="84">
        <v>3006</v>
      </c>
      <c r="BH3118" s="269" t="s">
        <v>3</v>
      </c>
      <c r="BI3118" s="268" t="s">
        <v>10598</v>
      </c>
      <c r="BJ3118" s="257" t="s">
        <v>1</v>
      </c>
      <c r="BK3118" s="269" t="s">
        <v>31</v>
      </c>
      <c r="BL3118" s="269" t="s">
        <v>130</v>
      </c>
      <c r="BM3118" s="270" t="s">
        <v>11214</v>
      </c>
      <c r="BN3118" s="269" t="s">
        <v>11215</v>
      </c>
      <c r="BO3118" s="269" t="s">
        <v>11216</v>
      </c>
      <c r="BP3118" s="269" t="s">
        <v>1154</v>
      </c>
      <c r="BQ3118" s="269" t="s">
        <v>687</v>
      </c>
      <c r="BR3118" s="269" t="s">
        <v>1155</v>
      </c>
      <c r="BS3118" s="269" t="s">
        <v>1156</v>
      </c>
      <c r="BT3118" s="269" t="s">
        <v>1154</v>
      </c>
      <c r="BU3118" s="269" t="s">
        <v>1878</v>
      </c>
      <c r="BV3118" s="269" t="s">
        <v>1879</v>
      </c>
    </row>
    <row r="3119" spans="59:74" x14ac:dyDescent="0.25">
      <c r="BG3119" s="84">
        <v>3007</v>
      </c>
      <c r="BH3119" s="269" t="s">
        <v>3</v>
      </c>
      <c r="BI3119" s="268" t="s">
        <v>10598</v>
      </c>
      <c r="BJ3119" s="257" t="s">
        <v>1</v>
      </c>
      <c r="BK3119" s="269" t="s">
        <v>31</v>
      </c>
      <c r="BL3119" s="269" t="s">
        <v>130</v>
      </c>
      <c r="BM3119" s="270" t="s">
        <v>11217</v>
      </c>
      <c r="BN3119" s="269" t="s">
        <v>11218</v>
      </c>
      <c r="BO3119" s="269" t="s">
        <v>11219</v>
      </c>
      <c r="BP3119" s="269" t="s">
        <v>1154</v>
      </c>
      <c r="BQ3119" s="269" t="s">
        <v>687</v>
      </c>
      <c r="BR3119" s="269" t="s">
        <v>1155</v>
      </c>
      <c r="BS3119" s="269" t="s">
        <v>1156</v>
      </c>
      <c r="BT3119" s="269" t="s">
        <v>1154</v>
      </c>
      <c r="BU3119" s="269" t="s">
        <v>1878</v>
      </c>
      <c r="BV3119" s="269" t="s">
        <v>1879</v>
      </c>
    </row>
    <row r="3120" spans="59:74" x14ac:dyDescent="0.25">
      <c r="BG3120" s="84">
        <v>3008</v>
      </c>
      <c r="BH3120" s="269" t="s">
        <v>3</v>
      </c>
      <c r="BI3120" s="268" t="s">
        <v>10598</v>
      </c>
      <c r="BJ3120" s="257" t="s">
        <v>1</v>
      </c>
      <c r="BK3120" s="269" t="s">
        <v>31</v>
      </c>
      <c r="BL3120" s="269" t="s">
        <v>130</v>
      </c>
      <c r="BM3120" s="270" t="s">
        <v>11220</v>
      </c>
      <c r="BN3120" s="269" t="s">
        <v>11221</v>
      </c>
      <c r="BO3120" s="269" t="s">
        <v>11222</v>
      </c>
      <c r="BP3120" s="269" t="s">
        <v>1154</v>
      </c>
      <c r="BQ3120" s="269" t="s">
        <v>687</v>
      </c>
      <c r="BR3120" s="269" t="s">
        <v>1155</v>
      </c>
      <c r="BS3120" s="269" t="s">
        <v>1156</v>
      </c>
      <c r="BT3120" s="269" t="s">
        <v>1154</v>
      </c>
      <c r="BU3120" s="269" t="s">
        <v>1878</v>
      </c>
      <c r="BV3120" s="269" t="s">
        <v>1879</v>
      </c>
    </row>
    <row r="3121" spans="59:74" x14ac:dyDescent="0.25">
      <c r="BG3121" s="84">
        <v>3009</v>
      </c>
      <c r="BH3121" s="269" t="s">
        <v>3</v>
      </c>
      <c r="BI3121" s="268" t="s">
        <v>10598</v>
      </c>
      <c r="BJ3121" s="257" t="s">
        <v>1</v>
      </c>
      <c r="BK3121" s="269" t="s">
        <v>31</v>
      </c>
      <c r="BL3121" s="269" t="s">
        <v>130</v>
      </c>
      <c r="BM3121" s="270" t="s">
        <v>11223</v>
      </c>
      <c r="BN3121" s="269" t="s">
        <v>11224</v>
      </c>
      <c r="BO3121" s="269" t="s">
        <v>11225</v>
      </c>
      <c r="BP3121" s="269" t="s">
        <v>1154</v>
      </c>
      <c r="BQ3121" s="269" t="s">
        <v>687</v>
      </c>
      <c r="BR3121" s="269" t="s">
        <v>1155</v>
      </c>
      <c r="BS3121" s="269" t="s">
        <v>1156</v>
      </c>
      <c r="BT3121" s="269" t="s">
        <v>1154</v>
      </c>
      <c r="BU3121" s="269" t="s">
        <v>1878</v>
      </c>
      <c r="BV3121" s="269" t="s">
        <v>1879</v>
      </c>
    </row>
    <row r="3122" spans="59:74" x14ac:dyDescent="0.25">
      <c r="BG3122" s="84">
        <v>3010</v>
      </c>
      <c r="BH3122" s="269" t="s">
        <v>3</v>
      </c>
      <c r="BI3122" s="268" t="s">
        <v>10598</v>
      </c>
      <c r="BJ3122" s="257" t="s">
        <v>1</v>
      </c>
      <c r="BK3122" s="269" t="s">
        <v>31</v>
      </c>
      <c r="BL3122" s="269" t="s">
        <v>130</v>
      </c>
      <c r="BM3122" s="270" t="s">
        <v>11226</v>
      </c>
      <c r="BN3122" s="269" t="s">
        <v>11227</v>
      </c>
      <c r="BO3122" s="269" t="s">
        <v>11228</v>
      </c>
      <c r="BP3122" s="269" t="s">
        <v>1154</v>
      </c>
      <c r="BQ3122" s="269" t="s">
        <v>687</v>
      </c>
      <c r="BR3122" s="269" t="s">
        <v>1155</v>
      </c>
      <c r="BS3122" s="269" t="s">
        <v>1156</v>
      </c>
      <c r="BT3122" s="269" t="s">
        <v>1154</v>
      </c>
      <c r="BU3122" s="269" t="s">
        <v>1878</v>
      </c>
      <c r="BV3122" s="269" t="s">
        <v>1879</v>
      </c>
    </row>
    <row r="3123" spans="59:74" x14ac:dyDescent="0.25">
      <c r="BG3123" s="84">
        <v>3011</v>
      </c>
      <c r="BH3123" s="269" t="s">
        <v>3</v>
      </c>
      <c r="BI3123" s="268" t="s">
        <v>10598</v>
      </c>
      <c r="BJ3123" s="257" t="s">
        <v>4</v>
      </c>
      <c r="BK3123" s="269" t="s">
        <v>31</v>
      </c>
      <c r="BL3123" s="269" t="s">
        <v>130</v>
      </c>
      <c r="BM3123" s="270" t="s">
        <v>11229</v>
      </c>
      <c r="BN3123" s="269" t="s">
        <v>11230</v>
      </c>
      <c r="BO3123" s="269" t="s">
        <v>11231</v>
      </c>
      <c r="BP3123" s="269" t="s">
        <v>1154</v>
      </c>
      <c r="BQ3123" s="269" t="s">
        <v>687</v>
      </c>
      <c r="BR3123" s="269" t="s">
        <v>1155</v>
      </c>
      <c r="BS3123" s="269" t="s">
        <v>1156</v>
      </c>
      <c r="BT3123" s="269" t="s">
        <v>1154</v>
      </c>
      <c r="BU3123" s="269" t="s">
        <v>1878</v>
      </c>
      <c r="BV3123" s="269" t="s">
        <v>1879</v>
      </c>
    </row>
    <row r="3124" spans="59:74" x14ac:dyDescent="0.25">
      <c r="BG3124" s="84">
        <v>3012</v>
      </c>
      <c r="BH3124" s="269" t="s">
        <v>3</v>
      </c>
      <c r="BI3124" s="268" t="s">
        <v>10598</v>
      </c>
      <c r="BJ3124" s="257" t="s">
        <v>4</v>
      </c>
      <c r="BK3124" s="269" t="s">
        <v>31</v>
      </c>
      <c r="BL3124" s="269" t="s">
        <v>130</v>
      </c>
      <c r="BM3124" s="270" t="s">
        <v>11232</v>
      </c>
      <c r="BN3124" s="269" t="s">
        <v>11233</v>
      </c>
      <c r="BO3124" s="269" t="s">
        <v>11234</v>
      </c>
      <c r="BP3124" s="269" t="s">
        <v>1154</v>
      </c>
      <c r="BQ3124" s="269" t="s">
        <v>687</v>
      </c>
      <c r="BR3124" s="269" t="s">
        <v>1155</v>
      </c>
      <c r="BS3124" s="269" t="s">
        <v>1156</v>
      </c>
      <c r="BT3124" s="269" t="s">
        <v>1154</v>
      </c>
      <c r="BU3124" s="269" t="s">
        <v>1878</v>
      </c>
      <c r="BV3124" s="269" t="s">
        <v>1879</v>
      </c>
    </row>
    <row r="3125" spans="59:74" x14ac:dyDescent="0.25">
      <c r="BG3125" s="84">
        <v>3013</v>
      </c>
      <c r="BH3125" s="269" t="s">
        <v>3</v>
      </c>
      <c r="BI3125" s="268" t="s">
        <v>10598</v>
      </c>
      <c r="BJ3125" s="257" t="s">
        <v>4</v>
      </c>
      <c r="BK3125" s="269" t="s">
        <v>31</v>
      </c>
      <c r="BL3125" s="269" t="s">
        <v>130</v>
      </c>
      <c r="BM3125" s="270" t="s">
        <v>11235</v>
      </c>
      <c r="BN3125" s="269" t="s">
        <v>11236</v>
      </c>
      <c r="BO3125" s="269" t="s">
        <v>11237</v>
      </c>
      <c r="BP3125" s="269" t="s">
        <v>1154</v>
      </c>
      <c r="BQ3125" s="269" t="s">
        <v>687</v>
      </c>
      <c r="BR3125" s="269" t="s">
        <v>1155</v>
      </c>
      <c r="BS3125" s="269" t="s">
        <v>1156</v>
      </c>
      <c r="BT3125" s="269" t="s">
        <v>1154</v>
      </c>
      <c r="BU3125" s="269" t="s">
        <v>1878</v>
      </c>
      <c r="BV3125" s="269" t="s">
        <v>1879</v>
      </c>
    </row>
    <row r="3126" spans="59:74" x14ac:dyDescent="0.25">
      <c r="BG3126" s="84">
        <v>3014</v>
      </c>
      <c r="BH3126" s="269" t="s">
        <v>3</v>
      </c>
      <c r="BI3126" s="268" t="s">
        <v>10598</v>
      </c>
      <c r="BJ3126" s="257" t="s">
        <v>4</v>
      </c>
      <c r="BK3126" s="269" t="s">
        <v>31</v>
      </c>
      <c r="BL3126" s="269" t="s">
        <v>130</v>
      </c>
      <c r="BM3126" s="270" t="s">
        <v>11238</v>
      </c>
      <c r="BN3126" s="269" t="s">
        <v>11239</v>
      </c>
      <c r="BO3126" s="269" t="s">
        <v>11240</v>
      </c>
      <c r="BP3126" s="269" t="s">
        <v>1154</v>
      </c>
      <c r="BQ3126" s="269" t="s">
        <v>687</v>
      </c>
      <c r="BR3126" s="269" t="s">
        <v>1155</v>
      </c>
      <c r="BS3126" s="269" t="s">
        <v>1156</v>
      </c>
      <c r="BT3126" s="269" t="s">
        <v>1154</v>
      </c>
      <c r="BU3126" s="269" t="s">
        <v>1878</v>
      </c>
      <c r="BV3126" s="269" t="s">
        <v>1879</v>
      </c>
    </row>
    <row r="3127" spans="59:74" x14ac:dyDescent="0.25">
      <c r="BG3127" s="84">
        <v>3015</v>
      </c>
      <c r="BH3127" s="269" t="s">
        <v>3</v>
      </c>
      <c r="BI3127" s="268" t="s">
        <v>10598</v>
      </c>
      <c r="BJ3127" s="257" t="s">
        <v>4</v>
      </c>
      <c r="BK3127" s="269" t="s">
        <v>31</v>
      </c>
      <c r="BL3127" s="269" t="s">
        <v>130</v>
      </c>
      <c r="BM3127" s="270" t="s">
        <v>11241</v>
      </c>
      <c r="BN3127" s="269" t="s">
        <v>11242</v>
      </c>
      <c r="BO3127" s="269" t="s">
        <v>11243</v>
      </c>
      <c r="BP3127" s="269" t="s">
        <v>1154</v>
      </c>
      <c r="BQ3127" s="269" t="s">
        <v>687</v>
      </c>
      <c r="BR3127" s="269" t="s">
        <v>1155</v>
      </c>
      <c r="BS3127" s="269" t="s">
        <v>1156</v>
      </c>
      <c r="BT3127" s="269" t="s">
        <v>1154</v>
      </c>
      <c r="BU3127" s="269" t="s">
        <v>1878</v>
      </c>
      <c r="BV3127" s="269" t="s">
        <v>1879</v>
      </c>
    </row>
    <row r="3128" spans="59:74" x14ac:dyDescent="0.25">
      <c r="BG3128" s="84">
        <v>3016</v>
      </c>
      <c r="BH3128" s="269" t="s">
        <v>3</v>
      </c>
      <c r="BI3128" s="268" t="s">
        <v>10598</v>
      </c>
      <c r="BJ3128" s="257" t="s">
        <v>4</v>
      </c>
      <c r="BK3128" s="269" t="s">
        <v>31</v>
      </c>
      <c r="BL3128" s="269" t="s">
        <v>130</v>
      </c>
      <c r="BM3128" s="270" t="s">
        <v>11244</v>
      </c>
      <c r="BN3128" s="269" t="s">
        <v>11245</v>
      </c>
      <c r="BO3128" s="269" t="s">
        <v>11246</v>
      </c>
      <c r="BP3128" s="269" t="s">
        <v>1154</v>
      </c>
      <c r="BQ3128" s="269" t="s">
        <v>687</v>
      </c>
      <c r="BR3128" s="269" t="s">
        <v>1155</v>
      </c>
      <c r="BS3128" s="269" t="s">
        <v>1156</v>
      </c>
      <c r="BT3128" s="269" t="s">
        <v>1154</v>
      </c>
      <c r="BU3128" s="269" t="s">
        <v>1878</v>
      </c>
      <c r="BV3128" s="269" t="s">
        <v>1879</v>
      </c>
    </row>
    <row r="3129" spans="59:74" x14ac:dyDescent="0.25">
      <c r="BG3129" s="84">
        <v>3017</v>
      </c>
      <c r="BH3129" s="269" t="s">
        <v>3</v>
      </c>
      <c r="BI3129" s="268" t="s">
        <v>10598</v>
      </c>
      <c r="BJ3129" s="257" t="s">
        <v>4</v>
      </c>
      <c r="BK3129" s="269" t="s">
        <v>31</v>
      </c>
      <c r="BL3129" s="269" t="s">
        <v>130</v>
      </c>
      <c r="BM3129" s="270" t="s">
        <v>11247</v>
      </c>
      <c r="BN3129" s="269" t="s">
        <v>11248</v>
      </c>
      <c r="BO3129" s="269" t="s">
        <v>11249</v>
      </c>
      <c r="BP3129" s="269" t="s">
        <v>1154</v>
      </c>
      <c r="BQ3129" s="269" t="s">
        <v>687</v>
      </c>
      <c r="BR3129" s="269" t="s">
        <v>1155</v>
      </c>
      <c r="BS3129" s="269" t="s">
        <v>1156</v>
      </c>
      <c r="BT3129" s="269" t="s">
        <v>1154</v>
      </c>
      <c r="BU3129" s="269" t="s">
        <v>1878</v>
      </c>
      <c r="BV3129" s="269" t="s">
        <v>1879</v>
      </c>
    </row>
    <row r="3130" spans="59:74" x14ac:dyDescent="0.25">
      <c r="BG3130" s="84">
        <v>3018</v>
      </c>
      <c r="BH3130" s="269" t="s">
        <v>3</v>
      </c>
      <c r="BI3130" s="268" t="s">
        <v>10598</v>
      </c>
      <c r="BJ3130" s="257" t="s">
        <v>4</v>
      </c>
      <c r="BK3130" s="269" t="s">
        <v>31</v>
      </c>
      <c r="BL3130" s="269" t="s">
        <v>130</v>
      </c>
      <c r="BM3130" s="270" t="s">
        <v>11250</v>
      </c>
      <c r="BN3130" s="269" t="s">
        <v>11251</v>
      </c>
      <c r="BO3130" s="269" t="s">
        <v>11252</v>
      </c>
      <c r="BP3130" s="269" t="s">
        <v>1154</v>
      </c>
      <c r="BQ3130" s="269" t="s">
        <v>687</v>
      </c>
      <c r="BR3130" s="269" t="s">
        <v>1155</v>
      </c>
      <c r="BS3130" s="269" t="s">
        <v>1156</v>
      </c>
      <c r="BT3130" s="269" t="s">
        <v>1154</v>
      </c>
      <c r="BU3130" s="269" t="s">
        <v>1878</v>
      </c>
      <c r="BV3130" s="269" t="s">
        <v>1879</v>
      </c>
    </row>
    <row r="3131" spans="59:74" x14ac:dyDescent="0.25">
      <c r="BG3131" s="84">
        <v>3019</v>
      </c>
      <c r="BH3131" s="269" t="s">
        <v>3</v>
      </c>
      <c r="BI3131" s="268" t="s">
        <v>10598</v>
      </c>
      <c r="BJ3131" s="257" t="s">
        <v>4</v>
      </c>
      <c r="BK3131" s="269" t="s">
        <v>31</v>
      </c>
      <c r="BL3131" s="269" t="s">
        <v>130</v>
      </c>
      <c r="BM3131" s="270" t="s">
        <v>11253</v>
      </c>
      <c r="BN3131" s="269" t="s">
        <v>11254</v>
      </c>
      <c r="BO3131" s="269" t="s">
        <v>11255</v>
      </c>
      <c r="BP3131" s="269" t="s">
        <v>1154</v>
      </c>
      <c r="BQ3131" s="269" t="s">
        <v>687</v>
      </c>
      <c r="BR3131" s="269" t="s">
        <v>1155</v>
      </c>
      <c r="BS3131" s="269" t="s">
        <v>1156</v>
      </c>
      <c r="BT3131" s="269" t="s">
        <v>1154</v>
      </c>
      <c r="BU3131" s="269" t="s">
        <v>1878</v>
      </c>
      <c r="BV3131" s="269" t="s">
        <v>1879</v>
      </c>
    </row>
    <row r="3132" spans="59:74" x14ac:dyDescent="0.25">
      <c r="BG3132" s="84">
        <v>3020</v>
      </c>
      <c r="BH3132" s="269" t="s">
        <v>3</v>
      </c>
      <c r="BI3132" s="268" t="s">
        <v>10598</v>
      </c>
      <c r="BJ3132" s="257" t="s">
        <v>4</v>
      </c>
      <c r="BK3132" s="269" t="s">
        <v>31</v>
      </c>
      <c r="BL3132" s="269" t="s">
        <v>130</v>
      </c>
      <c r="BM3132" s="270" t="s">
        <v>11256</v>
      </c>
      <c r="BN3132" s="269" t="s">
        <v>11257</v>
      </c>
      <c r="BO3132" s="269" t="s">
        <v>11258</v>
      </c>
      <c r="BP3132" s="269" t="s">
        <v>1154</v>
      </c>
      <c r="BQ3132" s="269" t="s">
        <v>687</v>
      </c>
      <c r="BR3132" s="269" t="s">
        <v>1155</v>
      </c>
      <c r="BS3132" s="269" t="s">
        <v>1156</v>
      </c>
      <c r="BT3132" s="269" t="s">
        <v>1154</v>
      </c>
      <c r="BU3132" s="269" t="s">
        <v>1878</v>
      </c>
      <c r="BV3132" s="269" t="s">
        <v>1879</v>
      </c>
    </row>
    <row r="3133" spans="59:74" x14ac:dyDescent="0.25">
      <c r="BG3133" s="84">
        <v>3021</v>
      </c>
      <c r="BH3133" s="269" t="s">
        <v>3</v>
      </c>
      <c r="BI3133" s="268" t="s">
        <v>10598</v>
      </c>
      <c r="BJ3133" s="257" t="s">
        <v>1</v>
      </c>
      <c r="BK3133" s="269" t="s">
        <v>32</v>
      </c>
      <c r="BL3133" s="269" t="s">
        <v>130</v>
      </c>
      <c r="BM3133" s="270" t="s">
        <v>11259</v>
      </c>
      <c r="BN3133" s="269" t="s">
        <v>11260</v>
      </c>
      <c r="BO3133" s="269" t="s">
        <v>11261</v>
      </c>
      <c r="BP3133" s="269" t="s">
        <v>1157</v>
      </c>
      <c r="BQ3133" s="269" t="s">
        <v>693</v>
      </c>
      <c r="BR3133" s="269" t="s">
        <v>1158</v>
      </c>
      <c r="BS3133" s="269" t="s">
        <v>1159</v>
      </c>
      <c r="BT3133" s="269" t="s">
        <v>1157</v>
      </c>
      <c r="BU3133" s="269" t="s">
        <v>1157</v>
      </c>
      <c r="BV3133" s="269" t="s">
        <v>1880</v>
      </c>
    </row>
    <row r="3134" spans="59:74" x14ac:dyDescent="0.25">
      <c r="BG3134" s="84">
        <v>3022</v>
      </c>
      <c r="BH3134" s="269" t="s">
        <v>3</v>
      </c>
      <c r="BI3134" s="268" t="s">
        <v>10598</v>
      </c>
      <c r="BJ3134" s="257" t="s">
        <v>1</v>
      </c>
      <c r="BK3134" s="269" t="s">
        <v>32</v>
      </c>
      <c r="BL3134" s="269" t="s">
        <v>130</v>
      </c>
      <c r="BM3134" s="270" t="s">
        <v>11262</v>
      </c>
      <c r="BN3134" s="269" t="s">
        <v>11263</v>
      </c>
      <c r="BO3134" s="269" t="s">
        <v>11264</v>
      </c>
      <c r="BP3134" s="269" t="s">
        <v>1157</v>
      </c>
      <c r="BQ3134" s="269" t="s">
        <v>693</v>
      </c>
      <c r="BR3134" s="269" t="s">
        <v>1158</v>
      </c>
      <c r="BS3134" s="269" t="s">
        <v>1159</v>
      </c>
      <c r="BT3134" s="269" t="s">
        <v>1157</v>
      </c>
      <c r="BU3134" s="269" t="s">
        <v>1157</v>
      </c>
      <c r="BV3134" s="269" t="s">
        <v>1880</v>
      </c>
    </row>
    <row r="3135" spans="59:74" x14ac:dyDescent="0.25">
      <c r="BG3135" s="84">
        <v>3023</v>
      </c>
      <c r="BH3135" s="269" t="s">
        <v>3</v>
      </c>
      <c r="BI3135" s="268" t="s">
        <v>10598</v>
      </c>
      <c r="BJ3135" s="257" t="s">
        <v>1</v>
      </c>
      <c r="BK3135" s="269" t="s">
        <v>32</v>
      </c>
      <c r="BL3135" s="269" t="s">
        <v>130</v>
      </c>
      <c r="BM3135" s="270" t="s">
        <v>11265</v>
      </c>
      <c r="BN3135" s="269" t="s">
        <v>11266</v>
      </c>
      <c r="BO3135" s="269" t="s">
        <v>11267</v>
      </c>
      <c r="BP3135" s="269" t="s">
        <v>1157</v>
      </c>
      <c r="BQ3135" s="269" t="s">
        <v>693</v>
      </c>
      <c r="BR3135" s="269" t="s">
        <v>1158</v>
      </c>
      <c r="BS3135" s="269" t="s">
        <v>1159</v>
      </c>
      <c r="BT3135" s="269" t="s">
        <v>1157</v>
      </c>
      <c r="BU3135" s="269" t="s">
        <v>1157</v>
      </c>
      <c r="BV3135" s="269" t="s">
        <v>1880</v>
      </c>
    </row>
    <row r="3136" spans="59:74" x14ac:dyDescent="0.25">
      <c r="BG3136" s="84">
        <v>3024</v>
      </c>
      <c r="BH3136" s="269" t="s">
        <v>3</v>
      </c>
      <c r="BI3136" s="268" t="s">
        <v>10598</v>
      </c>
      <c r="BJ3136" s="257" t="s">
        <v>1</v>
      </c>
      <c r="BK3136" s="269" t="s">
        <v>32</v>
      </c>
      <c r="BL3136" s="269" t="s">
        <v>130</v>
      </c>
      <c r="BM3136" s="270" t="s">
        <v>11268</v>
      </c>
      <c r="BN3136" s="269" t="s">
        <v>11269</v>
      </c>
      <c r="BO3136" s="269" t="s">
        <v>11270</v>
      </c>
      <c r="BP3136" s="269" t="s">
        <v>1157</v>
      </c>
      <c r="BQ3136" s="269" t="s">
        <v>693</v>
      </c>
      <c r="BR3136" s="269" t="s">
        <v>1158</v>
      </c>
      <c r="BS3136" s="269" t="s">
        <v>1159</v>
      </c>
      <c r="BT3136" s="269" t="s">
        <v>1157</v>
      </c>
      <c r="BU3136" s="269" t="s">
        <v>1157</v>
      </c>
      <c r="BV3136" s="269" t="s">
        <v>1880</v>
      </c>
    </row>
    <row r="3137" spans="59:74" x14ac:dyDescent="0.25">
      <c r="BG3137" s="84">
        <v>3025</v>
      </c>
      <c r="BH3137" s="269" t="s">
        <v>3</v>
      </c>
      <c r="BI3137" s="268" t="s">
        <v>10598</v>
      </c>
      <c r="BJ3137" s="257" t="s">
        <v>1</v>
      </c>
      <c r="BK3137" s="269" t="s">
        <v>32</v>
      </c>
      <c r="BL3137" s="269" t="s">
        <v>130</v>
      </c>
      <c r="BM3137" s="270" t="s">
        <v>11271</v>
      </c>
      <c r="BN3137" s="269" t="s">
        <v>11272</v>
      </c>
      <c r="BO3137" s="269" t="s">
        <v>11273</v>
      </c>
      <c r="BP3137" s="269" t="s">
        <v>1157</v>
      </c>
      <c r="BQ3137" s="269" t="s">
        <v>693</v>
      </c>
      <c r="BR3137" s="269" t="s">
        <v>1158</v>
      </c>
      <c r="BS3137" s="269" t="s">
        <v>1159</v>
      </c>
      <c r="BT3137" s="269" t="s">
        <v>1157</v>
      </c>
      <c r="BU3137" s="269" t="s">
        <v>1157</v>
      </c>
      <c r="BV3137" s="269" t="s">
        <v>1880</v>
      </c>
    </row>
    <row r="3138" spans="59:74" x14ac:dyDescent="0.25">
      <c r="BG3138" s="84">
        <v>3026</v>
      </c>
      <c r="BH3138" s="269" t="s">
        <v>3</v>
      </c>
      <c r="BI3138" s="268" t="s">
        <v>10598</v>
      </c>
      <c r="BJ3138" s="257" t="s">
        <v>1</v>
      </c>
      <c r="BK3138" s="269" t="s">
        <v>32</v>
      </c>
      <c r="BL3138" s="269" t="s">
        <v>130</v>
      </c>
      <c r="BM3138" s="270" t="s">
        <v>11274</v>
      </c>
      <c r="BN3138" s="269" t="s">
        <v>11275</v>
      </c>
      <c r="BO3138" s="269" t="s">
        <v>11276</v>
      </c>
      <c r="BP3138" s="269" t="s">
        <v>1157</v>
      </c>
      <c r="BQ3138" s="269" t="s">
        <v>693</v>
      </c>
      <c r="BR3138" s="269" t="s">
        <v>1158</v>
      </c>
      <c r="BS3138" s="269" t="s">
        <v>1159</v>
      </c>
      <c r="BT3138" s="269" t="s">
        <v>1157</v>
      </c>
      <c r="BU3138" s="269" t="s">
        <v>1157</v>
      </c>
      <c r="BV3138" s="269" t="s">
        <v>1880</v>
      </c>
    </row>
    <row r="3139" spans="59:74" x14ac:dyDescent="0.25">
      <c r="BG3139" s="84">
        <v>3027</v>
      </c>
      <c r="BH3139" s="269" t="s">
        <v>3</v>
      </c>
      <c r="BI3139" s="268" t="s">
        <v>10598</v>
      </c>
      <c r="BJ3139" s="257" t="s">
        <v>1</v>
      </c>
      <c r="BK3139" s="269" t="s">
        <v>32</v>
      </c>
      <c r="BL3139" s="269" t="s">
        <v>130</v>
      </c>
      <c r="BM3139" s="270" t="s">
        <v>11277</v>
      </c>
      <c r="BN3139" s="269" t="s">
        <v>11278</v>
      </c>
      <c r="BO3139" s="269" t="s">
        <v>11279</v>
      </c>
      <c r="BP3139" s="269" t="s">
        <v>1157</v>
      </c>
      <c r="BQ3139" s="269" t="s">
        <v>693</v>
      </c>
      <c r="BR3139" s="269" t="s">
        <v>1158</v>
      </c>
      <c r="BS3139" s="269" t="s">
        <v>1159</v>
      </c>
      <c r="BT3139" s="269" t="s">
        <v>1157</v>
      </c>
      <c r="BU3139" s="269" t="s">
        <v>1157</v>
      </c>
      <c r="BV3139" s="269" t="s">
        <v>1880</v>
      </c>
    </row>
    <row r="3140" spans="59:74" x14ac:dyDescent="0.25">
      <c r="BG3140" s="84">
        <v>3028</v>
      </c>
      <c r="BH3140" s="269" t="s">
        <v>3</v>
      </c>
      <c r="BI3140" s="268" t="s">
        <v>10598</v>
      </c>
      <c r="BJ3140" s="257" t="s">
        <v>1</v>
      </c>
      <c r="BK3140" s="269" t="s">
        <v>32</v>
      </c>
      <c r="BL3140" s="269" t="s">
        <v>130</v>
      </c>
      <c r="BM3140" s="270" t="s">
        <v>11280</v>
      </c>
      <c r="BN3140" s="269" t="s">
        <v>11281</v>
      </c>
      <c r="BO3140" s="269" t="s">
        <v>11282</v>
      </c>
      <c r="BP3140" s="269" t="s">
        <v>1157</v>
      </c>
      <c r="BQ3140" s="269" t="s">
        <v>693</v>
      </c>
      <c r="BR3140" s="269" t="s">
        <v>1158</v>
      </c>
      <c r="BS3140" s="269" t="s">
        <v>1159</v>
      </c>
      <c r="BT3140" s="269" t="s">
        <v>1157</v>
      </c>
      <c r="BU3140" s="269" t="s">
        <v>1157</v>
      </c>
      <c r="BV3140" s="269" t="s">
        <v>1880</v>
      </c>
    </row>
    <row r="3141" spans="59:74" x14ac:dyDescent="0.25">
      <c r="BG3141" s="84">
        <v>3029</v>
      </c>
      <c r="BH3141" s="269" t="s">
        <v>3</v>
      </c>
      <c r="BI3141" s="268" t="s">
        <v>10598</v>
      </c>
      <c r="BJ3141" s="257" t="s">
        <v>1</v>
      </c>
      <c r="BK3141" s="269" t="s">
        <v>32</v>
      </c>
      <c r="BL3141" s="269" t="s">
        <v>130</v>
      </c>
      <c r="BM3141" s="270" t="s">
        <v>11283</v>
      </c>
      <c r="BN3141" s="269" t="s">
        <v>11284</v>
      </c>
      <c r="BO3141" s="269" t="s">
        <v>11285</v>
      </c>
      <c r="BP3141" s="269" t="s">
        <v>1157</v>
      </c>
      <c r="BQ3141" s="269" t="s">
        <v>693</v>
      </c>
      <c r="BR3141" s="269" t="s">
        <v>1158</v>
      </c>
      <c r="BS3141" s="269" t="s">
        <v>1159</v>
      </c>
      <c r="BT3141" s="269" t="s">
        <v>1157</v>
      </c>
      <c r="BU3141" s="269" t="s">
        <v>1157</v>
      </c>
      <c r="BV3141" s="269" t="s">
        <v>1880</v>
      </c>
    </row>
    <row r="3142" spans="59:74" x14ac:dyDescent="0.25">
      <c r="BG3142" s="84">
        <v>3030</v>
      </c>
      <c r="BH3142" s="269" t="s">
        <v>3</v>
      </c>
      <c r="BI3142" s="268" t="s">
        <v>10598</v>
      </c>
      <c r="BJ3142" s="257" t="s">
        <v>1</v>
      </c>
      <c r="BK3142" s="269" t="s">
        <v>32</v>
      </c>
      <c r="BL3142" s="269" t="s">
        <v>130</v>
      </c>
      <c r="BM3142" s="270" t="s">
        <v>11286</v>
      </c>
      <c r="BN3142" s="269" t="s">
        <v>11287</v>
      </c>
      <c r="BO3142" s="269" t="s">
        <v>11288</v>
      </c>
      <c r="BP3142" s="269" t="s">
        <v>1157</v>
      </c>
      <c r="BQ3142" s="269" t="s">
        <v>693</v>
      </c>
      <c r="BR3142" s="269" t="s">
        <v>1158</v>
      </c>
      <c r="BS3142" s="269" t="s">
        <v>1159</v>
      </c>
      <c r="BT3142" s="269" t="s">
        <v>1157</v>
      </c>
      <c r="BU3142" s="269" t="s">
        <v>1157</v>
      </c>
      <c r="BV3142" s="269" t="s">
        <v>1880</v>
      </c>
    </row>
    <row r="3143" spans="59:74" x14ac:dyDescent="0.25">
      <c r="BG3143" s="84">
        <v>3031</v>
      </c>
      <c r="BH3143" s="269" t="s">
        <v>3</v>
      </c>
      <c r="BI3143" s="268" t="s">
        <v>10598</v>
      </c>
      <c r="BJ3143" s="257" t="s">
        <v>4</v>
      </c>
      <c r="BK3143" s="269" t="s">
        <v>32</v>
      </c>
      <c r="BL3143" s="269" t="s">
        <v>130</v>
      </c>
      <c r="BM3143" s="270" t="s">
        <v>11289</v>
      </c>
      <c r="BN3143" s="269" t="s">
        <v>11290</v>
      </c>
      <c r="BO3143" s="269" t="s">
        <v>11291</v>
      </c>
      <c r="BP3143" s="269" t="s">
        <v>1157</v>
      </c>
      <c r="BQ3143" s="269" t="s">
        <v>693</v>
      </c>
      <c r="BR3143" s="269" t="s">
        <v>1158</v>
      </c>
      <c r="BS3143" s="269" t="s">
        <v>1159</v>
      </c>
      <c r="BT3143" s="269" t="s">
        <v>1157</v>
      </c>
      <c r="BU3143" s="269" t="s">
        <v>1157</v>
      </c>
      <c r="BV3143" s="269" t="s">
        <v>1880</v>
      </c>
    </row>
    <row r="3144" spans="59:74" x14ac:dyDescent="0.25">
      <c r="BG3144" s="84">
        <v>3032</v>
      </c>
      <c r="BH3144" s="269" t="s">
        <v>3</v>
      </c>
      <c r="BI3144" s="268" t="s">
        <v>10598</v>
      </c>
      <c r="BJ3144" s="257" t="s">
        <v>4</v>
      </c>
      <c r="BK3144" s="269" t="s">
        <v>32</v>
      </c>
      <c r="BL3144" s="269" t="s">
        <v>130</v>
      </c>
      <c r="BM3144" s="270" t="s">
        <v>11292</v>
      </c>
      <c r="BN3144" s="269" t="s">
        <v>11293</v>
      </c>
      <c r="BO3144" s="269" t="s">
        <v>11294</v>
      </c>
      <c r="BP3144" s="269" t="s">
        <v>1157</v>
      </c>
      <c r="BQ3144" s="269" t="s">
        <v>693</v>
      </c>
      <c r="BR3144" s="269" t="s">
        <v>1158</v>
      </c>
      <c r="BS3144" s="269" t="s">
        <v>1159</v>
      </c>
      <c r="BT3144" s="269" t="s">
        <v>1157</v>
      </c>
      <c r="BU3144" s="269" t="s">
        <v>1157</v>
      </c>
      <c r="BV3144" s="269" t="s">
        <v>1880</v>
      </c>
    </row>
    <row r="3145" spans="59:74" x14ac:dyDescent="0.25">
      <c r="BG3145" s="84">
        <v>3033</v>
      </c>
      <c r="BH3145" s="269" t="s">
        <v>3</v>
      </c>
      <c r="BI3145" s="268" t="s">
        <v>10598</v>
      </c>
      <c r="BJ3145" s="257" t="s">
        <v>4</v>
      </c>
      <c r="BK3145" s="269" t="s">
        <v>32</v>
      </c>
      <c r="BL3145" s="269" t="s">
        <v>130</v>
      </c>
      <c r="BM3145" s="270" t="s">
        <v>11295</v>
      </c>
      <c r="BN3145" s="269" t="s">
        <v>11296</v>
      </c>
      <c r="BO3145" s="269" t="s">
        <v>11297</v>
      </c>
      <c r="BP3145" s="269" t="s">
        <v>1157</v>
      </c>
      <c r="BQ3145" s="269" t="s">
        <v>693</v>
      </c>
      <c r="BR3145" s="269" t="s">
        <v>1158</v>
      </c>
      <c r="BS3145" s="269" t="s">
        <v>1159</v>
      </c>
      <c r="BT3145" s="269" t="s">
        <v>1157</v>
      </c>
      <c r="BU3145" s="269" t="s">
        <v>1157</v>
      </c>
      <c r="BV3145" s="269" t="s">
        <v>1880</v>
      </c>
    </row>
    <row r="3146" spans="59:74" x14ac:dyDescent="0.25">
      <c r="BG3146" s="84">
        <v>3034</v>
      </c>
      <c r="BH3146" s="269" t="s">
        <v>3</v>
      </c>
      <c r="BI3146" s="268" t="s">
        <v>10598</v>
      </c>
      <c r="BJ3146" s="257" t="s">
        <v>4</v>
      </c>
      <c r="BK3146" s="269" t="s">
        <v>32</v>
      </c>
      <c r="BL3146" s="269" t="s">
        <v>130</v>
      </c>
      <c r="BM3146" s="270" t="s">
        <v>11298</v>
      </c>
      <c r="BN3146" s="269" t="s">
        <v>11299</v>
      </c>
      <c r="BO3146" s="269" t="s">
        <v>11300</v>
      </c>
      <c r="BP3146" s="269" t="s">
        <v>1157</v>
      </c>
      <c r="BQ3146" s="269" t="s">
        <v>693</v>
      </c>
      <c r="BR3146" s="269" t="s">
        <v>1158</v>
      </c>
      <c r="BS3146" s="269" t="s">
        <v>1159</v>
      </c>
      <c r="BT3146" s="269" t="s">
        <v>1157</v>
      </c>
      <c r="BU3146" s="269" t="s">
        <v>1157</v>
      </c>
      <c r="BV3146" s="269" t="s">
        <v>1880</v>
      </c>
    </row>
    <row r="3147" spans="59:74" x14ac:dyDescent="0.25">
      <c r="BG3147" s="84">
        <v>3035</v>
      </c>
      <c r="BH3147" s="269" t="s">
        <v>3</v>
      </c>
      <c r="BI3147" s="268" t="s">
        <v>10598</v>
      </c>
      <c r="BJ3147" s="257" t="s">
        <v>4</v>
      </c>
      <c r="BK3147" s="269" t="s">
        <v>32</v>
      </c>
      <c r="BL3147" s="269" t="s">
        <v>130</v>
      </c>
      <c r="BM3147" s="270" t="s">
        <v>11301</v>
      </c>
      <c r="BN3147" s="269" t="s">
        <v>11302</v>
      </c>
      <c r="BO3147" s="269" t="s">
        <v>11303</v>
      </c>
      <c r="BP3147" s="269" t="s">
        <v>1157</v>
      </c>
      <c r="BQ3147" s="269" t="s">
        <v>693</v>
      </c>
      <c r="BR3147" s="269" t="s">
        <v>1158</v>
      </c>
      <c r="BS3147" s="269" t="s">
        <v>1159</v>
      </c>
      <c r="BT3147" s="269" t="s">
        <v>1157</v>
      </c>
      <c r="BU3147" s="269" t="s">
        <v>1157</v>
      </c>
      <c r="BV3147" s="269" t="s">
        <v>1880</v>
      </c>
    </row>
    <row r="3148" spans="59:74" x14ac:dyDescent="0.25">
      <c r="BG3148" s="84">
        <v>3036</v>
      </c>
      <c r="BH3148" s="269" t="s">
        <v>3</v>
      </c>
      <c r="BI3148" s="268" t="s">
        <v>10598</v>
      </c>
      <c r="BJ3148" s="257" t="s">
        <v>4</v>
      </c>
      <c r="BK3148" s="269" t="s">
        <v>32</v>
      </c>
      <c r="BL3148" s="269" t="s">
        <v>130</v>
      </c>
      <c r="BM3148" s="270" t="s">
        <v>11304</v>
      </c>
      <c r="BN3148" s="269" t="s">
        <v>11305</v>
      </c>
      <c r="BO3148" s="269" t="s">
        <v>11306</v>
      </c>
      <c r="BP3148" s="269" t="s">
        <v>1157</v>
      </c>
      <c r="BQ3148" s="269" t="s">
        <v>693</v>
      </c>
      <c r="BR3148" s="269" t="s">
        <v>1158</v>
      </c>
      <c r="BS3148" s="269" t="s">
        <v>1159</v>
      </c>
      <c r="BT3148" s="269" t="s">
        <v>1157</v>
      </c>
      <c r="BU3148" s="269" t="s">
        <v>1157</v>
      </c>
      <c r="BV3148" s="269" t="s">
        <v>1880</v>
      </c>
    </row>
    <row r="3149" spans="59:74" x14ac:dyDescent="0.25">
      <c r="BG3149" s="84">
        <v>3037</v>
      </c>
      <c r="BH3149" s="269" t="s">
        <v>3</v>
      </c>
      <c r="BI3149" s="268" t="s">
        <v>10598</v>
      </c>
      <c r="BJ3149" s="257" t="s">
        <v>4</v>
      </c>
      <c r="BK3149" s="269" t="s">
        <v>32</v>
      </c>
      <c r="BL3149" s="269" t="s">
        <v>130</v>
      </c>
      <c r="BM3149" s="270" t="s">
        <v>11307</v>
      </c>
      <c r="BN3149" s="269" t="s">
        <v>11308</v>
      </c>
      <c r="BO3149" s="269" t="s">
        <v>11309</v>
      </c>
      <c r="BP3149" s="269" t="s">
        <v>1157</v>
      </c>
      <c r="BQ3149" s="269" t="s">
        <v>693</v>
      </c>
      <c r="BR3149" s="269" t="s">
        <v>1158</v>
      </c>
      <c r="BS3149" s="269" t="s">
        <v>1159</v>
      </c>
      <c r="BT3149" s="269" t="s">
        <v>1157</v>
      </c>
      <c r="BU3149" s="269" t="s">
        <v>1157</v>
      </c>
      <c r="BV3149" s="269" t="s">
        <v>1880</v>
      </c>
    </row>
    <row r="3150" spans="59:74" x14ac:dyDescent="0.25">
      <c r="BG3150" s="84">
        <v>3038</v>
      </c>
      <c r="BH3150" s="269" t="s">
        <v>3</v>
      </c>
      <c r="BI3150" s="268" t="s">
        <v>10598</v>
      </c>
      <c r="BJ3150" s="257" t="s">
        <v>4</v>
      </c>
      <c r="BK3150" s="269" t="s">
        <v>32</v>
      </c>
      <c r="BL3150" s="269" t="s">
        <v>130</v>
      </c>
      <c r="BM3150" s="270" t="s">
        <v>11310</v>
      </c>
      <c r="BN3150" s="269" t="s">
        <v>11311</v>
      </c>
      <c r="BO3150" s="269" t="s">
        <v>11312</v>
      </c>
      <c r="BP3150" s="269" t="s">
        <v>1157</v>
      </c>
      <c r="BQ3150" s="269" t="s">
        <v>693</v>
      </c>
      <c r="BR3150" s="269" t="s">
        <v>1158</v>
      </c>
      <c r="BS3150" s="269" t="s">
        <v>1159</v>
      </c>
      <c r="BT3150" s="269" t="s">
        <v>1157</v>
      </c>
      <c r="BU3150" s="269" t="s">
        <v>1157</v>
      </c>
      <c r="BV3150" s="269" t="s">
        <v>1880</v>
      </c>
    </row>
    <row r="3151" spans="59:74" x14ac:dyDescent="0.25">
      <c r="BG3151" s="84">
        <v>3039</v>
      </c>
      <c r="BH3151" s="269" t="s">
        <v>3</v>
      </c>
      <c r="BI3151" s="268" t="s">
        <v>10598</v>
      </c>
      <c r="BJ3151" s="257" t="s">
        <v>4</v>
      </c>
      <c r="BK3151" s="269" t="s">
        <v>32</v>
      </c>
      <c r="BL3151" s="269" t="s">
        <v>130</v>
      </c>
      <c r="BM3151" s="270" t="s">
        <v>11313</v>
      </c>
      <c r="BN3151" s="269" t="s">
        <v>11314</v>
      </c>
      <c r="BO3151" s="269" t="s">
        <v>11315</v>
      </c>
      <c r="BP3151" s="269" t="s">
        <v>1157</v>
      </c>
      <c r="BQ3151" s="269" t="s">
        <v>693</v>
      </c>
      <c r="BR3151" s="269" t="s">
        <v>1158</v>
      </c>
      <c r="BS3151" s="269" t="s">
        <v>1159</v>
      </c>
      <c r="BT3151" s="269" t="s">
        <v>1157</v>
      </c>
      <c r="BU3151" s="269" t="s">
        <v>1157</v>
      </c>
      <c r="BV3151" s="269" t="s">
        <v>1880</v>
      </c>
    </row>
    <row r="3152" spans="59:74" x14ac:dyDescent="0.25">
      <c r="BG3152" s="84">
        <v>3040</v>
      </c>
      <c r="BH3152" s="269" t="s">
        <v>3</v>
      </c>
      <c r="BI3152" s="268" t="s">
        <v>10598</v>
      </c>
      <c r="BJ3152" s="257" t="s">
        <v>4</v>
      </c>
      <c r="BK3152" s="269" t="s">
        <v>32</v>
      </c>
      <c r="BL3152" s="269" t="s">
        <v>130</v>
      </c>
      <c r="BM3152" s="270" t="s">
        <v>11316</v>
      </c>
      <c r="BN3152" s="269" t="s">
        <v>11317</v>
      </c>
      <c r="BO3152" s="269" t="s">
        <v>11318</v>
      </c>
      <c r="BP3152" s="269" t="s">
        <v>1157</v>
      </c>
      <c r="BQ3152" s="269" t="s">
        <v>693</v>
      </c>
      <c r="BR3152" s="269" t="s">
        <v>1158</v>
      </c>
      <c r="BS3152" s="269" t="s">
        <v>1159</v>
      </c>
      <c r="BT3152" s="269" t="s">
        <v>1157</v>
      </c>
      <c r="BU3152" s="269" t="s">
        <v>1157</v>
      </c>
      <c r="BV3152" s="269" t="s">
        <v>1880</v>
      </c>
    </row>
    <row r="3153" spans="59:74" x14ac:dyDescent="0.25">
      <c r="BG3153" s="84">
        <v>3041</v>
      </c>
      <c r="BH3153" s="269" t="s">
        <v>3</v>
      </c>
      <c r="BI3153" s="268" t="s">
        <v>10598</v>
      </c>
      <c r="BJ3153" s="257" t="s">
        <v>1</v>
      </c>
      <c r="BK3153" s="269" t="s">
        <v>34</v>
      </c>
      <c r="BL3153" s="269" t="s">
        <v>130</v>
      </c>
      <c r="BM3153" s="270" t="s">
        <v>11319</v>
      </c>
      <c r="BN3153" s="269" t="s">
        <v>11320</v>
      </c>
      <c r="BO3153" s="269" t="s">
        <v>11321</v>
      </c>
      <c r="BP3153" s="269" t="s">
        <v>1160</v>
      </c>
      <c r="BQ3153" s="269" t="s">
        <v>699</v>
      </c>
      <c r="BR3153" s="269" t="s">
        <v>1161</v>
      </c>
      <c r="BS3153" s="269" t="s">
        <v>1162</v>
      </c>
      <c r="BT3153" s="269" t="s">
        <v>1160</v>
      </c>
      <c r="BU3153" s="269" t="s">
        <v>1881</v>
      </c>
      <c r="BV3153" s="269" t="s">
        <v>1882</v>
      </c>
    </row>
    <row r="3154" spans="59:74" x14ac:dyDescent="0.25">
      <c r="BG3154" s="84">
        <v>3042</v>
      </c>
      <c r="BH3154" s="269" t="s">
        <v>3</v>
      </c>
      <c r="BI3154" s="268" t="s">
        <v>10598</v>
      </c>
      <c r="BJ3154" s="257" t="s">
        <v>1</v>
      </c>
      <c r="BK3154" s="269" t="s">
        <v>34</v>
      </c>
      <c r="BL3154" s="269" t="s">
        <v>130</v>
      </c>
      <c r="BM3154" s="270" t="s">
        <v>11322</v>
      </c>
      <c r="BN3154" s="269" t="s">
        <v>11323</v>
      </c>
      <c r="BO3154" s="269" t="s">
        <v>11324</v>
      </c>
      <c r="BP3154" s="269" t="s">
        <v>1160</v>
      </c>
      <c r="BQ3154" s="269" t="s">
        <v>699</v>
      </c>
      <c r="BR3154" s="269" t="s">
        <v>1161</v>
      </c>
      <c r="BS3154" s="269" t="s">
        <v>1162</v>
      </c>
      <c r="BT3154" s="269" t="s">
        <v>1160</v>
      </c>
      <c r="BU3154" s="269" t="s">
        <v>1881</v>
      </c>
      <c r="BV3154" s="269" t="s">
        <v>1882</v>
      </c>
    </row>
    <row r="3155" spans="59:74" x14ac:dyDescent="0.25">
      <c r="BG3155" s="84">
        <v>3043</v>
      </c>
      <c r="BH3155" s="269" t="s">
        <v>3</v>
      </c>
      <c r="BI3155" s="268" t="s">
        <v>10598</v>
      </c>
      <c r="BJ3155" s="257" t="s">
        <v>1</v>
      </c>
      <c r="BK3155" s="269" t="s">
        <v>34</v>
      </c>
      <c r="BL3155" s="269" t="s">
        <v>130</v>
      </c>
      <c r="BM3155" s="270" t="s">
        <v>11325</v>
      </c>
      <c r="BN3155" s="269" t="s">
        <v>11326</v>
      </c>
      <c r="BO3155" s="269" t="s">
        <v>11327</v>
      </c>
      <c r="BP3155" s="269" t="s">
        <v>1160</v>
      </c>
      <c r="BQ3155" s="269" t="s">
        <v>699</v>
      </c>
      <c r="BR3155" s="269" t="s">
        <v>1161</v>
      </c>
      <c r="BS3155" s="269" t="s">
        <v>1162</v>
      </c>
      <c r="BT3155" s="269" t="s">
        <v>1160</v>
      </c>
      <c r="BU3155" s="269" t="s">
        <v>1881</v>
      </c>
      <c r="BV3155" s="269" t="s">
        <v>1882</v>
      </c>
    </row>
    <row r="3156" spans="59:74" x14ac:dyDescent="0.25">
      <c r="BG3156" s="84">
        <v>3044</v>
      </c>
      <c r="BH3156" s="269" t="s">
        <v>3</v>
      </c>
      <c r="BI3156" s="268" t="s">
        <v>10598</v>
      </c>
      <c r="BJ3156" s="257" t="s">
        <v>1</v>
      </c>
      <c r="BK3156" s="269" t="s">
        <v>34</v>
      </c>
      <c r="BL3156" s="269" t="s">
        <v>130</v>
      </c>
      <c r="BM3156" s="270" t="s">
        <v>11328</v>
      </c>
      <c r="BN3156" s="269" t="s">
        <v>11329</v>
      </c>
      <c r="BO3156" s="269" t="s">
        <v>11330</v>
      </c>
      <c r="BP3156" s="269" t="s">
        <v>1160</v>
      </c>
      <c r="BQ3156" s="269" t="s">
        <v>699</v>
      </c>
      <c r="BR3156" s="269" t="s">
        <v>1161</v>
      </c>
      <c r="BS3156" s="269" t="s">
        <v>1162</v>
      </c>
      <c r="BT3156" s="269" t="s">
        <v>1160</v>
      </c>
      <c r="BU3156" s="269" t="s">
        <v>1881</v>
      </c>
      <c r="BV3156" s="269" t="s">
        <v>1882</v>
      </c>
    </row>
    <row r="3157" spans="59:74" x14ac:dyDescent="0.25">
      <c r="BG3157" s="84">
        <v>3045</v>
      </c>
      <c r="BH3157" s="269" t="s">
        <v>3</v>
      </c>
      <c r="BI3157" s="268" t="s">
        <v>10598</v>
      </c>
      <c r="BJ3157" s="257" t="s">
        <v>1</v>
      </c>
      <c r="BK3157" s="269" t="s">
        <v>34</v>
      </c>
      <c r="BL3157" s="269" t="s">
        <v>130</v>
      </c>
      <c r="BM3157" s="270" t="s">
        <v>11331</v>
      </c>
      <c r="BN3157" s="269" t="s">
        <v>11332</v>
      </c>
      <c r="BO3157" s="269" t="s">
        <v>11333</v>
      </c>
      <c r="BP3157" s="269" t="s">
        <v>1160</v>
      </c>
      <c r="BQ3157" s="269" t="s">
        <v>699</v>
      </c>
      <c r="BR3157" s="269" t="s">
        <v>1161</v>
      </c>
      <c r="BS3157" s="269" t="s">
        <v>1162</v>
      </c>
      <c r="BT3157" s="269" t="s">
        <v>1160</v>
      </c>
      <c r="BU3157" s="269" t="s">
        <v>1881</v>
      </c>
      <c r="BV3157" s="269" t="s">
        <v>1882</v>
      </c>
    </row>
    <row r="3158" spans="59:74" x14ac:dyDescent="0.25">
      <c r="BG3158" s="84">
        <v>3046</v>
      </c>
      <c r="BH3158" s="269" t="s">
        <v>3</v>
      </c>
      <c r="BI3158" s="268" t="s">
        <v>10598</v>
      </c>
      <c r="BJ3158" s="257" t="s">
        <v>1</v>
      </c>
      <c r="BK3158" s="269" t="s">
        <v>34</v>
      </c>
      <c r="BL3158" s="269" t="s">
        <v>130</v>
      </c>
      <c r="BM3158" s="270" t="s">
        <v>11334</v>
      </c>
      <c r="BN3158" s="269" t="s">
        <v>11335</v>
      </c>
      <c r="BO3158" s="269" t="s">
        <v>11336</v>
      </c>
      <c r="BP3158" s="269" t="s">
        <v>1160</v>
      </c>
      <c r="BQ3158" s="269" t="s">
        <v>699</v>
      </c>
      <c r="BR3158" s="269" t="s">
        <v>1161</v>
      </c>
      <c r="BS3158" s="269" t="s">
        <v>1162</v>
      </c>
      <c r="BT3158" s="269" t="s">
        <v>1160</v>
      </c>
      <c r="BU3158" s="269" t="s">
        <v>1881</v>
      </c>
      <c r="BV3158" s="269" t="s">
        <v>1882</v>
      </c>
    </row>
    <row r="3159" spans="59:74" x14ac:dyDescent="0.25">
      <c r="BG3159" s="84">
        <v>3047</v>
      </c>
      <c r="BH3159" s="269" t="s">
        <v>3</v>
      </c>
      <c r="BI3159" s="268" t="s">
        <v>10598</v>
      </c>
      <c r="BJ3159" s="257" t="s">
        <v>1</v>
      </c>
      <c r="BK3159" s="269" t="s">
        <v>34</v>
      </c>
      <c r="BL3159" s="269" t="s">
        <v>130</v>
      </c>
      <c r="BM3159" s="270" t="s">
        <v>11337</v>
      </c>
      <c r="BN3159" s="269" t="s">
        <v>11338</v>
      </c>
      <c r="BO3159" s="269" t="s">
        <v>11339</v>
      </c>
      <c r="BP3159" s="269" t="s">
        <v>1160</v>
      </c>
      <c r="BQ3159" s="269" t="s">
        <v>699</v>
      </c>
      <c r="BR3159" s="269" t="s">
        <v>1161</v>
      </c>
      <c r="BS3159" s="269" t="s">
        <v>1162</v>
      </c>
      <c r="BT3159" s="269" t="s">
        <v>1160</v>
      </c>
      <c r="BU3159" s="269" t="s">
        <v>1881</v>
      </c>
      <c r="BV3159" s="269" t="s">
        <v>1882</v>
      </c>
    </row>
    <row r="3160" spans="59:74" x14ac:dyDescent="0.25">
      <c r="BG3160" s="84">
        <v>3048</v>
      </c>
      <c r="BH3160" s="269" t="s">
        <v>3</v>
      </c>
      <c r="BI3160" s="268" t="s">
        <v>10598</v>
      </c>
      <c r="BJ3160" s="257" t="s">
        <v>1</v>
      </c>
      <c r="BK3160" s="269" t="s">
        <v>34</v>
      </c>
      <c r="BL3160" s="269" t="s">
        <v>130</v>
      </c>
      <c r="BM3160" s="270" t="s">
        <v>11340</v>
      </c>
      <c r="BN3160" s="269" t="s">
        <v>11341</v>
      </c>
      <c r="BO3160" s="269" t="s">
        <v>11342</v>
      </c>
      <c r="BP3160" s="269" t="s">
        <v>1160</v>
      </c>
      <c r="BQ3160" s="269" t="s">
        <v>699</v>
      </c>
      <c r="BR3160" s="269" t="s">
        <v>1161</v>
      </c>
      <c r="BS3160" s="269" t="s">
        <v>1162</v>
      </c>
      <c r="BT3160" s="269" t="s">
        <v>1160</v>
      </c>
      <c r="BU3160" s="269" t="s">
        <v>1881</v>
      </c>
      <c r="BV3160" s="269" t="s">
        <v>1882</v>
      </c>
    </row>
    <row r="3161" spans="59:74" x14ac:dyDescent="0.25">
      <c r="BG3161" s="84">
        <v>3049</v>
      </c>
      <c r="BH3161" s="269" t="s">
        <v>3</v>
      </c>
      <c r="BI3161" s="268" t="s">
        <v>10598</v>
      </c>
      <c r="BJ3161" s="257" t="s">
        <v>1</v>
      </c>
      <c r="BK3161" s="269" t="s">
        <v>34</v>
      </c>
      <c r="BL3161" s="269" t="s">
        <v>130</v>
      </c>
      <c r="BM3161" s="270" t="s">
        <v>11343</v>
      </c>
      <c r="BN3161" s="269" t="s">
        <v>11344</v>
      </c>
      <c r="BO3161" s="269" t="s">
        <v>11345</v>
      </c>
      <c r="BP3161" s="269" t="s">
        <v>1160</v>
      </c>
      <c r="BQ3161" s="269" t="s">
        <v>699</v>
      </c>
      <c r="BR3161" s="269" t="s">
        <v>1161</v>
      </c>
      <c r="BS3161" s="269" t="s">
        <v>1162</v>
      </c>
      <c r="BT3161" s="269" t="s">
        <v>1160</v>
      </c>
      <c r="BU3161" s="269" t="s">
        <v>1881</v>
      </c>
      <c r="BV3161" s="269" t="s">
        <v>1882</v>
      </c>
    </row>
    <row r="3162" spans="59:74" x14ac:dyDescent="0.25">
      <c r="BG3162" s="84">
        <v>3050</v>
      </c>
      <c r="BH3162" s="269" t="s">
        <v>3</v>
      </c>
      <c r="BI3162" s="268" t="s">
        <v>10598</v>
      </c>
      <c r="BJ3162" s="257" t="s">
        <v>1</v>
      </c>
      <c r="BK3162" s="269" t="s">
        <v>34</v>
      </c>
      <c r="BL3162" s="269" t="s">
        <v>130</v>
      </c>
      <c r="BM3162" s="270" t="s">
        <v>11346</v>
      </c>
      <c r="BN3162" s="269" t="s">
        <v>11347</v>
      </c>
      <c r="BO3162" s="269" t="s">
        <v>11348</v>
      </c>
      <c r="BP3162" s="269" t="s">
        <v>1160</v>
      </c>
      <c r="BQ3162" s="269" t="s">
        <v>699</v>
      </c>
      <c r="BR3162" s="269" t="s">
        <v>1161</v>
      </c>
      <c r="BS3162" s="269" t="s">
        <v>1162</v>
      </c>
      <c r="BT3162" s="269" t="s">
        <v>1160</v>
      </c>
      <c r="BU3162" s="269" t="s">
        <v>1881</v>
      </c>
      <c r="BV3162" s="269" t="s">
        <v>1882</v>
      </c>
    </row>
    <row r="3163" spans="59:74" x14ac:dyDescent="0.25">
      <c r="BG3163" s="84">
        <v>3051</v>
      </c>
      <c r="BH3163" s="269" t="s">
        <v>3</v>
      </c>
      <c r="BI3163" s="268" t="s">
        <v>10598</v>
      </c>
      <c r="BJ3163" s="257" t="s">
        <v>4</v>
      </c>
      <c r="BK3163" s="269" t="s">
        <v>34</v>
      </c>
      <c r="BL3163" s="269" t="s">
        <v>130</v>
      </c>
      <c r="BM3163" s="270" t="s">
        <v>11349</v>
      </c>
      <c r="BN3163" s="269" t="s">
        <v>11350</v>
      </c>
      <c r="BO3163" s="269" t="s">
        <v>11351</v>
      </c>
      <c r="BP3163" s="269" t="s">
        <v>1160</v>
      </c>
      <c r="BQ3163" s="269" t="s">
        <v>699</v>
      </c>
      <c r="BR3163" s="269" t="s">
        <v>1161</v>
      </c>
      <c r="BS3163" s="269" t="s">
        <v>1162</v>
      </c>
      <c r="BT3163" s="269" t="s">
        <v>1160</v>
      </c>
      <c r="BU3163" s="269" t="s">
        <v>1881</v>
      </c>
      <c r="BV3163" s="269" t="s">
        <v>1882</v>
      </c>
    </row>
    <row r="3164" spans="59:74" x14ac:dyDescent="0.25">
      <c r="BG3164" s="84">
        <v>3052</v>
      </c>
      <c r="BH3164" s="269" t="s">
        <v>3</v>
      </c>
      <c r="BI3164" s="268" t="s">
        <v>10598</v>
      </c>
      <c r="BJ3164" s="257" t="s">
        <v>4</v>
      </c>
      <c r="BK3164" s="269" t="s">
        <v>34</v>
      </c>
      <c r="BL3164" s="269" t="s">
        <v>130</v>
      </c>
      <c r="BM3164" s="270" t="s">
        <v>11352</v>
      </c>
      <c r="BN3164" s="269" t="s">
        <v>11353</v>
      </c>
      <c r="BO3164" s="269" t="s">
        <v>11354</v>
      </c>
      <c r="BP3164" s="269" t="s">
        <v>1160</v>
      </c>
      <c r="BQ3164" s="269" t="s">
        <v>699</v>
      </c>
      <c r="BR3164" s="269" t="s">
        <v>1161</v>
      </c>
      <c r="BS3164" s="269" t="s">
        <v>1162</v>
      </c>
      <c r="BT3164" s="269" t="s">
        <v>1160</v>
      </c>
      <c r="BU3164" s="269" t="s">
        <v>1881</v>
      </c>
      <c r="BV3164" s="269" t="s">
        <v>1882</v>
      </c>
    </row>
    <row r="3165" spans="59:74" x14ac:dyDescent="0.25">
      <c r="BG3165" s="84">
        <v>3053</v>
      </c>
      <c r="BH3165" s="269" t="s">
        <v>3</v>
      </c>
      <c r="BI3165" s="268" t="s">
        <v>10598</v>
      </c>
      <c r="BJ3165" s="257" t="s">
        <v>4</v>
      </c>
      <c r="BK3165" s="269" t="s">
        <v>34</v>
      </c>
      <c r="BL3165" s="269" t="s">
        <v>130</v>
      </c>
      <c r="BM3165" s="270" t="s">
        <v>11355</v>
      </c>
      <c r="BN3165" s="269" t="s">
        <v>11356</v>
      </c>
      <c r="BO3165" s="269" t="s">
        <v>11357</v>
      </c>
      <c r="BP3165" s="269" t="s">
        <v>1160</v>
      </c>
      <c r="BQ3165" s="269" t="s">
        <v>699</v>
      </c>
      <c r="BR3165" s="269" t="s">
        <v>1161</v>
      </c>
      <c r="BS3165" s="269" t="s">
        <v>1162</v>
      </c>
      <c r="BT3165" s="269" t="s">
        <v>1160</v>
      </c>
      <c r="BU3165" s="269" t="s">
        <v>1881</v>
      </c>
      <c r="BV3165" s="269" t="s">
        <v>1882</v>
      </c>
    </row>
    <row r="3166" spans="59:74" x14ac:dyDescent="0.25">
      <c r="BG3166" s="84">
        <v>3054</v>
      </c>
      <c r="BH3166" s="269" t="s">
        <v>3</v>
      </c>
      <c r="BI3166" s="268" t="s">
        <v>10598</v>
      </c>
      <c r="BJ3166" s="257" t="s">
        <v>4</v>
      </c>
      <c r="BK3166" s="269" t="s">
        <v>34</v>
      </c>
      <c r="BL3166" s="269" t="s">
        <v>130</v>
      </c>
      <c r="BM3166" s="270" t="s">
        <v>11358</v>
      </c>
      <c r="BN3166" s="269" t="s">
        <v>11359</v>
      </c>
      <c r="BO3166" s="269" t="s">
        <v>11360</v>
      </c>
      <c r="BP3166" s="269" t="s">
        <v>1160</v>
      </c>
      <c r="BQ3166" s="269" t="s">
        <v>699</v>
      </c>
      <c r="BR3166" s="269" t="s">
        <v>1161</v>
      </c>
      <c r="BS3166" s="269" t="s">
        <v>1162</v>
      </c>
      <c r="BT3166" s="269" t="s">
        <v>1160</v>
      </c>
      <c r="BU3166" s="269" t="s">
        <v>1881</v>
      </c>
      <c r="BV3166" s="269" t="s">
        <v>1882</v>
      </c>
    </row>
    <row r="3167" spans="59:74" x14ac:dyDescent="0.25">
      <c r="BG3167" s="84">
        <v>3055</v>
      </c>
      <c r="BH3167" s="269" t="s">
        <v>3</v>
      </c>
      <c r="BI3167" s="268" t="s">
        <v>10598</v>
      </c>
      <c r="BJ3167" s="257" t="s">
        <v>4</v>
      </c>
      <c r="BK3167" s="269" t="s">
        <v>34</v>
      </c>
      <c r="BL3167" s="269" t="s">
        <v>130</v>
      </c>
      <c r="BM3167" s="270" t="s">
        <v>11361</v>
      </c>
      <c r="BN3167" s="269" t="s">
        <v>11362</v>
      </c>
      <c r="BO3167" s="269" t="s">
        <v>11363</v>
      </c>
      <c r="BP3167" s="269" t="s">
        <v>1160</v>
      </c>
      <c r="BQ3167" s="269" t="s">
        <v>699</v>
      </c>
      <c r="BR3167" s="269" t="s">
        <v>1161</v>
      </c>
      <c r="BS3167" s="269" t="s">
        <v>1162</v>
      </c>
      <c r="BT3167" s="269" t="s">
        <v>1160</v>
      </c>
      <c r="BU3167" s="269" t="s">
        <v>1881</v>
      </c>
      <c r="BV3167" s="269" t="s">
        <v>1882</v>
      </c>
    </row>
    <row r="3168" spans="59:74" x14ac:dyDescent="0.25">
      <c r="BG3168" s="84">
        <v>3056</v>
      </c>
      <c r="BH3168" s="269" t="s">
        <v>3</v>
      </c>
      <c r="BI3168" s="268" t="s">
        <v>10598</v>
      </c>
      <c r="BJ3168" s="257" t="s">
        <v>4</v>
      </c>
      <c r="BK3168" s="269" t="s">
        <v>34</v>
      </c>
      <c r="BL3168" s="269" t="s">
        <v>130</v>
      </c>
      <c r="BM3168" s="270" t="s">
        <v>11364</v>
      </c>
      <c r="BN3168" s="269" t="s">
        <v>11365</v>
      </c>
      <c r="BO3168" s="269" t="s">
        <v>11366</v>
      </c>
      <c r="BP3168" s="269" t="s">
        <v>1160</v>
      </c>
      <c r="BQ3168" s="269" t="s">
        <v>699</v>
      </c>
      <c r="BR3168" s="269" t="s">
        <v>1161</v>
      </c>
      <c r="BS3168" s="269" t="s">
        <v>1162</v>
      </c>
      <c r="BT3168" s="269" t="s">
        <v>1160</v>
      </c>
      <c r="BU3168" s="269" t="s">
        <v>1881</v>
      </c>
      <c r="BV3168" s="269" t="s">
        <v>1882</v>
      </c>
    </row>
    <row r="3169" spans="59:74" x14ac:dyDescent="0.25">
      <c r="BG3169" s="84">
        <v>3057</v>
      </c>
      <c r="BH3169" s="269" t="s">
        <v>3</v>
      </c>
      <c r="BI3169" s="268" t="s">
        <v>10598</v>
      </c>
      <c r="BJ3169" s="257" t="s">
        <v>4</v>
      </c>
      <c r="BK3169" s="269" t="s">
        <v>34</v>
      </c>
      <c r="BL3169" s="269" t="s">
        <v>130</v>
      </c>
      <c r="BM3169" s="270" t="s">
        <v>11367</v>
      </c>
      <c r="BN3169" s="269" t="s">
        <v>11368</v>
      </c>
      <c r="BO3169" s="269" t="s">
        <v>11369</v>
      </c>
      <c r="BP3169" s="269" t="s">
        <v>1160</v>
      </c>
      <c r="BQ3169" s="269" t="s">
        <v>699</v>
      </c>
      <c r="BR3169" s="269" t="s">
        <v>1161</v>
      </c>
      <c r="BS3169" s="269" t="s">
        <v>1162</v>
      </c>
      <c r="BT3169" s="269" t="s">
        <v>1160</v>
      </c>
      <c r="BU3169" s="269" t="s">
        <v>1881</v>
      </c>
      <c r="BV3169" s="269" t="s">
        <v>1882</v>
      </c>
    </row>
    <row r="3170" spans="59:74" x14ac:dyDescent="0.25">
      <c r="BG3170" s="84">
        <v>3058</v>
      </c>
      <c r="BH3170" s="269" t="s">
        <v>3</v>
      </c>
      <c r="BI3170" s="268" t="s">
        <v>10598</v>
      </c>
      <c r="BJ3170" s="257" t="s">
        <v>4</v>
      </c>
      <c r="BK3170" s="269" t="s">
        <v>34</v>
      </c>
      <c r="BL3170" s="269" t="s">
        <v>130</v>
      </c>
      <c r="BM3170" s="270" t="s">
        <v>11370</v>
      </c>
      <c r="BN3170" s="269" t="s">
        <v>11371</v>
      </c>
      <c r="BO3170" s="269" t="s">
        <v>11372</v>
      </c>
      <c r="BP3170" s="269" t="s">
        <v>1160</v>
      </c>
      <c r="BQ3170" s="269" t="s">
        <v>699</v>
      </c>
      <c r="BR3170" s="269" t="s">
        <v>1161</v>
      </c>
      <c r="BS3170" s="269" t="s">
        <v>1162</v>
      </c>
      <c r="BT3170" s="269" t="s">
        <v>1160</v>
      </c>
      <c r="BU3170" s="269" t="s">
        <v>1881</v>
      </c>
      <c r="BV3170" s="269" t="s">
        <v>1882</v>
      </c>
    </row>
    <row r="3171" spans="59:74" x14ac:dyDescent="0.25">
      <c r="BG3171" s="84">
        <v>3059</v>
      </c>
      <c r="BH3171" s="269" t="s">
        <v>3</v>
      </c>
      <c r="BI3171" s="268" t="s">
        <v>10598</v>
      </c>
      <c r="BJ3171" s="257" t="s">
        <v>4</v>
      </c>
      <c r="BK3171" s="269" t="s">
        <v>34</v>
      </c>
      <c r="BL3171" s="269" t="s">
        <v>130</v>
      </c>
      <c r="BM3171" s="270" t="s">
        <v>11373</v>
      </c>
      <c r="BN3171" s="269" t="s">
        <v>11374</v>
      </c>
      <c r="BO3171" s="269" t="s">
        <v>11375</v>
      </c>
      <c r="BP3171" s="269" t="s">
        <v>1160</v>
      </c>
      <c r="BQ3171" s="269" t="s">
        <v>699</v>
      </c>
      <c r="BR3171" s="269" t="s">
        <v>1161</v>
      </c>
      <c r="BS3171" s="269" t="s">
        <v>1162</v>
      </c>
      <c r="BT3171" s="269" t="s">
        <v>1160</v>
      </c>
      <c r="BU3171" s="269" t="s">
        <v>1881</v>
      </c>
      <c r="BV3171" s="269" t="s">
        <v>1882</v>
      </c>
    </row>
    <row r="3172" spans="59:74" x14ac:dyDescent="0.25">
      <c r="BG3172" s="84">
        <v>3060</v>
      </c>
      <c r="BH3172" s="269" t="s">
        <v>3</v>
      </c>
      <c r="BI3172" s="268" t="s">
        <v>10598</v>
      </c>
      <c r="BJ3172" s="257" t="s">
        <v>4</v>
      </c>
      <c r="BK3172" s="269" t="s">
        <v>34</v>
      </c>
      <c r="BL3172" s="269" t="s">
        <v>130</v>
      </c>
      <c r="BM3172" s="270" t="s">
        <v>11376</v>
      </c>
      <c r="BN3172" s="269" t="s">
        <v>11377</v>
      </c>
      <c r="BO3172" s="269" t="s">
        <v>11378</v>
      </c>
      <c r="BP3172" s="269" t="s">
        <v>1160</v>
      </c>
      <c r="BQ3172" s="269" t="s">
        <v>699</v>
      </c>
      <c r="BR3172" s="269" t="s">
        <v>1161</v>
      </c>
      <c r="BS3172" s="269" t="s">
        <v>1162</v>
      </c>
      <c r="BT3172" s="269" t="s">
        <v>1160</v>
      </c>
      <c r="BU3172" s="269" t="s">
        <v>1881</v>
      </c>
      <c r="BV3172" s="269" t="s">
        <v>1882</v>
      </c>
    </row>
    <row r="3173" spans="59:74" x14ac:dyDescent="0.25">
      <c r="BG3173" s="84">
        <v>3061</v>
      </c>
      <c r="BH3173" s="269" t="s">
        <v>3</v>
      </c>
      <c r="BI3173" s="268" t="s">
        <v>10598</v>
      </c>
      <c r="BJ3173" s="257" t="s">
        <v>1</v>
      </c>
      <c r="BK3173" s="269" t="s">
        <v>33</v>
      </c>
      <c r="BL3173" s="269" t="s">
        <v>155</v>
      </c>
      <c r="BM3173" s="270" t="s">
        <v>11379</v>
      </c>
      <c r="BN3173" s="269" t="s">
        <v>11380</v>
      </c>
      <c r="BO3173" s="269" t="s">
        <v>11381</v>
      </c>
      <c r="BP3173" s="269" t="s">
        <v>1163</v>
      </c>
      <c r="BQ3173" s="269" t="s">
        <v>704</v>
      </c>
      <c r="BR3173" s="269" t="s">
        <v>1164</v>
      </c>
      <c r="BS3173" s="269" t="s">
        <v>1165</v>
      </c>
      <c r="BT3173" s="269" t="s">
        <v>1163</v>
      </c>
      <c r="BU3173" s="269" t="s">
        <v>1883</v>
      </c>
      <c r="BV3173" s="269" t="s">
        <v>1884</v>
      </c>
    </row>
    <row r="3174" spans="59:74" x14ac:dyDescent="0.25">
      <c r="BG3174" s="84">
        <v>3062</v>
      </c>
      <c r="BH3174" s="269" t="s">
        <v>3</v>
      </c>
      <c r="BI3174" s="268" t="s">
        <v>10598</v>
      </c>
      <c r="BJ3174" s="257" t="s">
        <v>1</v>
      </c>
      <c r="BK3174" s="269" t="s">
        <v>33</v>
      </c>
      <c r="BL3174" s="269" t="s">
        <v>155</v>
      </c>
      <c r="BM3174" s="270" t="s">
        <v>11382</v>
      </c>
      <c r="BN3174" s="269" t="s">
        <v>11383</v>
      </c>
      <c r="BO3174" s="269" t="s">
        <v>11384</v>
      </c>
      <c r="BP3174" s="269" t="s">
        <v>1163</v>
      </c>
      <c r="BQ3174" s="269" t="s">
        <v>704</v>
      </c>
      <c r="BR3174" s="269" t="s">
        <v>1164</v>
      </c>
      <c r="BS3174" s="269" t="s">
        <v>1165</v>
      </c>
      <c r="BT3174" s="269" t="s">
        <v>1163</v>
      </c>
      <c r="BU3174" s="269" t="s">
        <v>1883</v>
      </c>
      <c r="BV3174" s="269" t="s">
        <v>1884</v>
      </c>
    </row>
    <row r="3175" spans="59:74" x14ac:dyDescent="0.25">
      <c r="BG3175" s="84">
        <v>3063</v>
      </c>
      <c r="BH3175" s="269" t="s">
        <v>3</v>
      </c>
      <c r="BI3175" s="268" t="s">
        <v>10598</v>
      </c>
      <c r="BJ3175" s="257" t="s">
        <v>1</v>
      </c>
      <c r="BK3175" s="269" t="s">
        <v>33</v>
      </c>
      <c r="BL3175" s="269" t="s">
        <v>155</v>
      </c>
      <c r="BM3175" s="270" t="s">
        <v>11385</v>
      </c>
      <c r="BN3175" s="269" t="s">
        <v>11386</v>
      </c>
      <c r="BO3175" s="269" t="s">
        <v>11387</v>
      </c>
      <c r="BP3175" s="269" t="s">
        <v>1163</v>
      </c>
      <c r="BQ3175" s="269" t="s">
        <v>704</v>
      </c>
      <c r="BR3175" s="269" t="s">
        <v>1164</v>
      </c>
      <c r="BS3175" s="269" t="s">
        <v>1165</v>
      </c>
      <c r="BT3175" s="269" t="s">
        <v>1163</v>
      </c>
      <c r="BU3175" s="269" t="s">
        <v>1883</v>
      </c>
      <c r="BV3175" s="269" t="s">
        <v>1884</v>
      </c>
    </row>
    <row r="3176" spans="59:74" x14ac:dyDescent="0.25">
      <c r="BG3176" s="84">
        <v>3064</v>
      </c>
      <c r="BH3176" s="269" t="s">
        <v>3</v>
      </c>
      <c r="BI3176" s="268" t="s">
        <v>10598</v>
      </c>
      <c r="BJ3176" s="257" t="s">
        <v>1</v>
      </c>
      <c r="BK3176" s="269" t="s">
        <v>33</v>
      </c>
      <c r="BL3176" s="269" t="s">
        <v>155</v>
      </c>
      <c r="BM3176" s="270" t="s">
        <v>11388</v>
      </c>
      <c r="BN3176" s="269" t="s">
        <v>11389</v>
      </c>
      <c r="BO3176" s="269" t="s">
        <v>11390</v>
      </c>
      <c r="BP3176" s="269" t="s">
        <v>1163</v>
      </c>
      <c r="BQ3176" s="269" t="s">
        <v>704</v>
      </c>
      <c r="BR3176" s="269" t="s">
        <v>1164</v>
      </c>
      <c r="BS3176" s="269" t="s">
        <v>1165</v>
      </c>
      <c r="BT3176" s="269" t="s">
        <v>1163</v>
      </c>
      <c r="BU3176" s="269" t="s">
        <v>1883</v>
      </c>
      <c r="BV3176" s="269" t="s">
        <v>1884</v>
      </c>
    </row>
    <row r="3177" spans="59:74" x14ac:dyDescent="0.25">
      <c r="BG3177" s="84">
        <v>3065</v>
      </c>
      <c r="BH3177" s="269" t="s">
        <v>3</v>
      </c>
      <c r="BI3177" s="268" t="s">
        <v>10598</v>
      </c>
      <c r="BJ3177" s="257" t="s">
        <v>1</v>
      </c>
      <c r="BK3177" s="269" t="s">
        <v>33</v>
      </c>
      <c r="BL3177" s="269" t="s">
        <v>155</v>
      </c>
      <c r="BM3177" s="270" t="s">
        <v>11391</v>
      </c>
      <c r="BN3177" s="269" t="s">
        <v>11392</v>
      </c>
      <c r="BO3177" s="269" t="s">
        <v>11393</v>
      </c>
      <c r="BP3177" s="269" t="s">
        <v>1163</v>
      </c>
      <c r="BQ3177" s="269" t="s">
        <v>704</v>
      </c>
      <c r="BR3177" s="269" t="s">
        <v>1164</v>
      </c>
      <c r="BS3177" s="269" t="s">
        <v>1165</v>
      </c>
      <c r="BT3177" s="269" t="s">
        <v>1163</v>
      </c>
      <c r="BU3177" s="269" t="s">
        <v>1883</v>
      </c>
      <c r="BV3177" s="269" t="s">
        <v>1884</v>
      </c>
    </row>
    <row r="3178" spans="59:74" x14ac:dyDescent="0.25">
      <c r="BG3178" s="84">
        <v>3066</v>
      </c>
      <c r="BH3178" s="269" t="s">
        <v>3</v>
      </c>
      <c r="BI3178" s="268" t="s">
        <v>10598</v>
      </c>
      <c r="BJ3178" s="257" t="s">
        <v>1</v>
      </c>
      <c r="BK3178" s="269" t="s">
        <v>33</v>
      </c>
      <c r="BL3178" s="269" t="s">
        <v>155</v>
      </c>
      <c r="BM3178" s="270" t="s">
        <v>11394</v>
      </c>
      <c r="BN3178" s="269" t="s">
        <v>11395</v>
      </c>
      <c r="BO3178" s="269" t="s">
        <v>11396</v>
      </c>
      <c r="BP3178" s="269" t="s">
        <v>1163</v>
      </c>
      <c r="BQ3178" s="269" t="s">
        <v>704</v>
      </c>
      <c r="BR3178" s="269" t="s">
        <v>1164</v>
      </c>
      <c r="BS3178" s="269" t="s">
        <v>1165</v>
      </c>
      <c r="BT3178" s="269" t="s">
        <v>1163</v>
      </c>
      <c r="BU3178" s="269" t="s">
        <v>1883</v>
      </c>
      <c r="BV3178" s="269" t="s">
        <v>1884</v>
      </c>
    </row>
    <row r="3179" spans="59:74" x14ac:dyDescent="0.25">
      <c r="BG3179" s="84">
        <v>3067</v>
      </c>
      <c r="BH3179" s="269" t="s">
        <v>3</v>
      </c>
      <c r="BI3179" s="268" t="s">
        <v>10598</v>
      </c>
      <c r="BJ3179" s="257" t="s">
        <v>1</v>
      </c>
      <c r="BK3179" s="269" t="s">
        <v>33</v>
      </c>
      <c r="BL3179" s="269" t="s">
        <v>155</v>
      </c>
      <c r="BM3179" s="270" t="s">
        <v>11397</v>
      </c>
      <c r="BN3179" s="269" t="s">
        <v>11398</v>
      </c>
      <c r="BO3179" s="269" t="s">
        <v>11399</v>
      </c>
      <c r="BP3179" s="269" t="s">
        <v>1163</v>
      </c>
      <c r="BQ3179" s="269" t="s">
        <v>704</v>
      </c>
      <c r="BR3179" s="269" t="s">
        <v>1164</v>
      </c>
      <c r="BS3179" s="269" t="s">
        <v>1165</v>
      </c>
      <c r="BT3179" s="269" t="s">
        <v>1163</v>
      </c>
      <c r="BU3179" s="269" t="s">
        <v>1883</v>
      </c>
      <c r="BV3179" s="269" t="s">
        <v>1884</v>
      </c>
    </row>
    <row r="3180" spans="59:74" x14ac:dyDescent="0.25">
      <c r="BG3180" s="84">
        <v>3068</v>
      </c>
      <c r="BH3180" s="269" t="s">
        <v>3</v>
      </c>
      <c r="BI3180" s="268" t="s">
        <v>10598</v>
      </c>
      <c r="BJ3180" s="257" t="s">
        <v>1</v>
      </c>
      <c r="BK3180" s="269" t="s">
        <v>33</v>
      </c>
      <c r="BL3180" s="269" t="s">
        <v>155</v>
      </c>
      <c r="BM3180" s="270" t="s">
        <v>11400</v>
      </c>
      <c r="BN3180" s="269" t="s">
        <v>11401</v>
      </c>
      <c r="BO3180" s="269" t="s">
        <v>11402</v>
      </c>
      <c r="BP3180" s="269" t="s">
        <v>1163</v>
      </c>
      <c r="BQ3180" s="269" t="s">
        <v>704</v>
      </c>
      <c r="BR3180" s="269" t="s">
        <v>1164</v>
      </c>
      <c r="BS3180" s="269" t="s">
        <v>1165</v>
      </c>
      <c r="BT3180" s="269" t="s">
        <v>1163</v>
      </c>
      <c r="BU3180" s="269" t="s">
        <v>1883</v>
      </c>
      <c r="BV3180" s="269" t="s">
        <v>1884</v>
      </c>
    </row>
    <row r="3181" spans="59:74" x14ac:dyDescent="0.25">
      <c r="BG3181" s="84">
        <v>3069</v>
      </c>
      <c r="BH3181" s="269" t="s">
        <v>3</v>
      </c>
      <c r="BI3181" s="268" t="s">
        <v>10598</v>
      </c>
      <c r="BJ3181" s="257" t="s">
        <v>1</v>
      </c>
      <c r="BK3181" s="269" t="s">
        <v>33</v>
      </c>
      <c r="BL3181" s="269" t="s">
        <v>155</v>
      </c>
      <c r="BM3181" s="270" t="s">
        <v>11403</v>
      </c>
      <c r="BN3181" s="269" t="s">
        <v>11404</v>
      </c>
      <c r="BO3181" s="269" t="s">
        <v>11405</v>
      </c>
      <c r="BP3181" s="269" t="s">
        <v>1163</v>
      </c>
      <c r="BQ3181" s="269" t="s">
        <v>704</v>
      </c>
      <c r="BR3181" s="269" t="s">
        <v>1164</v>
      </c>
      <c r="BS3181" s="269" t="s">
        <v>1165</v>
      </c>
      <c r="BT3181" s="269" t="s">
        <v>1163</v>
      </c>
      <c r="BU3181" s="269" t="s">
        <v>1883</v>
      </c>
      <c r="BV3181" s="269" t="s">
        <v>1884</v>
      </c>
    </row>
    <row r="3182" spans="59:74" x14ac:dyDescent="0.25">
      <c r="BG3182" s="84">
        <v>3070</v>
      </c>
      <c r="BH3182" s="269" t="s">
        <v>3</v>
      </c>
      <c r="BI3182" s="268" t="s">
        <v>10598</v>
      </c>
      <c r="BJ3182" s="257" t="s">
        <v>1</v>
      </c>
      <c r="BK3182" s="269" t="s">
        <v>33</v>
      </c>
      <c r="BL3182" s="269" t="s">
        <v>155</v>
      </c>
      <c r="BM3182" s="270" t="s">
        <v>11406</v>
      </c>
      <c r="BN3182" s="269" t="s">
        <v>11407</v>
      </c>
      <c r="BO3182" s="269" t="s">
        <v>11408</v>
      </c>
      <c r="BP3182" s="269" t="s">
        <v>1163</v>
      </c>
      <c r="BQ3182" s="269" t="s">
        <v>704</v>
      </c>
      <c r="BR3182" s="269" t="s">
        <v>1164</v>
      </c>
      <c r="BS3182" s="269" t="s">
        <v>1165</v>
      </c>
      <c r="BT3182" s="269" t="s">
        <v>1163</v>
      </c>
      <c r="BU3182" s="269" t="s">
        <v>1883</v>
      </c>
      <c r="BV3182" s="269" t="s">
        <v>1884</v>
      </c>
    </row>
    <row r="3183" spans="59:74" x14ac:dyDescent="0.25">
      <c r="BG3183" s="84">
        <v>3071</v>
      </c>
      <c r="BH3183" s="269" t="s">
        <v>3</v>
      </c>
      <c r="BI3183" s="268" t="s">
        <v>10598</v>
      </c>
      <c r="BJ3183" s="257" t="s">
        <v>4</v>
      </c>
      <c r="BK3183" s="269" t="s">
        <v>33</v>
      </c>
      <c r="BL3183" s="269" t="s">
        <v>155</v>
      </c>
      <c r="BM3183" s="270" t="s">
        <v>11409</v>
      </c>
      <c r="BN3183" s="269" t="s">
        <v>11410</v>
      </c>
      <c r="BO3183" s="269" t="s">
        <v>11411</v>
      </c>
      <c r="BP3183" s="269" t="s">
        <v>1163</v>
      </c>
      <c r="BQ3183" s="269" t="s">
        <v>704</v>
      </c>
      <c r="BR3183" s="269" t="s">
        <v>1164</v>
      </c>
      <c r="BS3183" s="269" t="s">
        <v>1165</v>
      </c>
      <c r="BT3183" s="269" t="s">
        <v>1163</v>
      </c>
      <c r="BU3183" s="269" t="s">
        <v>1883</v>
      </c>
      <c r="BV3183" s="269" t="s">
        <v>1884</v>
      </c>
    </row>
    <row r="3184" spans="59:74" x14ac:dyDescent="0.25">
      <c r="BG3184" s="84">
        <v>3072</v>
      </c>
      <c r="BH3184" s="269" t="s">
        <v>3</v>
      </c>
      <c r="BI3184" s="268" t="s">
        <v>10598</v>
      </c>
      <c r="BJ3184" s="257" t="s">
        <v>4</v>
      </c>
      <c r="BK3184" s="269" t="s">
        <v>33</v>
      </c>
      <c r="BL3184" s="269" t="s">
        <v>155</v>
      </c>
      <c r="BM3184" s="270" t="s">
        <v>11412</v>
      </c>
      <c r="BN3184" s="269" t="s">
        <v>11413</v>
      </c>
      <c r="BO3184" s="269" t="s">
        <v>11414</v>
      </c>
      <c r="BP3184" s="269" t="s">
        <v>1163</v>
      </c>
      <c r="BQ3184" s="269" t="s">
        <v>704</v>
      </c>
      <c r="BR3184" s="269" t="s">
        <v>1164</v>
      </c>
      <c r="BS3184" s="269" t="s">
        <v>1165</v>
      </c>
      <c r="BT3184" s="269" t="s">
        <v>1163</v>
      </c>
      <c r="BU3184" s="269" t="s">
        <v>1883</v>
      </c>
      <c r="BV3184" s="269" t="s">
        <v>1884</v>
      </c>
    </row>
    <row r="3185" spans="59:74" x14ac:dyDescent="0.25">
      <c r="BG3185" s="84">
        <v>3073</v>
      </c>
      <c r="BH3185" s="269" t="s">
        <v>3</v>
      </c>
      <c r="BI3185" s="268" t="s">
        <v>10598</v>
      </c>
      <c r="BJ3185" s="257" t="s">
        <v>4</v>
      </c>
      <c r="BK3185" s="269" t="s">
        <v>33</v>
      </c>
      <c r="BL3185" s="269" t="s">
        <v>155</v>
      </c>
      <c r="BM3185" s="270" t="s">
        <v>11415</v>
      </c>
      <c r="BN3185" s="269" t="s">
        <v>11416</v>
      </c>
      <c r="BO3185" s="269" t="s">
        <v>11417</v>
      </c>
      <c r="BP3185" s="269" t="s">
        <v>1163</v>
      </c>
      <c r="BQ3185" s="269" t="s">
        <v>704</v>
      </c>
      <c r="BR3185" s="269" t="s">
        <v>1164</v>
      </c>
      <c r="BS3185" s="269" t="s">
        <v>1165</v>
      </c>
      <c r="BT3185" s="269" t="s">
        <v>1163</v>
      </c>
      <c r="BU3185" s="269" t="s">
        <v>1883</v>
      </c>
      <c r="BV3185" s="269" t="s">
        <v>1884</v>
      </c>
    </row>
    <row r="3186" spans="59:74" x14ac:dyDescent="0.25">
      <c r="BG3186" s="84">
        <v>3074</v>
      </c>
      <c r="BH3186" s="269" t="s">
        <v>3</v>
      </c>
      <c r="BI3186" s="268" t="s">
        <v>10598</v>
      </c>
      <c r="BJ3186" s="257" t="s">
        <v>4</v>
      </c>
      <c r="BK3186" s="269" t="s">
        <v>33</v>
      </c>
      <c r="BL3186" s="269" t="s">
        <v>155</v>
      </c>
      <c r="BM3186" s="270" t="s">
        <v>11418</v>
      </c>
      <c r="BN3186" s="269" t="s">
        <v>11419</v>
      </c>
      <c r="BO3186" s="269" t="s">
        <v>11420</v>
      </c>
      <c r="BP3186" s="269" t="s">
        <v>1163</v>
      </c>
      <c r="BQ3186" s="269" t="s">
        <v>704</v>
      </c>
      <c r="BR3186" s="269" t="s">
        <v>1164</v>
      </c>
      <c r="BS3186" s="269" t="s">
        <v>1165</v>
      </c>
      <c r="BT3186" s="269" t="s">
        <v>1163</v>
      </c>
      <c r="BU3186" s="269" t="s">
        <v>1883</v>
      </c>
      <c r="BV3186" s="269" t="s">
        <v>1884</v>
      </c>
    </row>
    <row r="3187" spans="59:74" x14ac:dyDescent="0.25">
      <c r="BG3187" s="84">
        <v>3075</v>
      </c>
      <c r="BH3187" s="269" t="s">
        <v>3</v>
      </c>
      <c r="BI3187" s="268" t="s">
        <v>10598</v>
      </c>
      <c r="BJ3187" s="257" t="s">
        <v>4</v>
      </c>
      <c r="BK3187" s="269" t="s">
        <v>33</v>
      </c>
      <c r="BL3187" s="269" t="s">
        <v>155</v>
      </c>
      <c r="BM3187" s="270" t="s">
        <v>11421</v>
      </c>
      <c r="BN3187" s="269" t="s">
        <v>11422</v>
      </c>
      <c r="BO3187" s="269" t="s">
        <v>11423</v>
      </c>
      <c r="BP3187" s="269" t="s">
        <v>1163</v>
      </c>
      <c r="BQ3187" s="269" t="s">
        <v>704</v>
      </c>
      <c r="BR3187" s="269" t="s">
        <v>1164</v>
      </c>
      <c r="BS3187" s="269" t="s">
        <v>1165</v>
      </c>
      <c r="BT3187" s="269" t="s">
        <v>1163</v>
      </c>
      <c r="BU3187" s="269" t="s">
        <v>1883</v>
      </c>
      <c r="BV3187" s="269" t="s">
        <v>1884</v>
      </c>
    </row>
    <row r="3188" spans="59:74" x14ac:dyDescent="0.25">
      <c r="BG3188" s="84">
        <v>3076</v>
      </c>
      <c r="BH3188" s="269" t="s">
        <v>3</v>
      </c>
      <c r="BI3188" s="268" t="s">
        <v>10598</v>
      </c>
      <c r="BJ3188" s="257" t="s">
        <v>4</v>
      </c>
      <c r="BK3188" s="269" t="s">
        <v>33</v>
      </c>
      <c r="BL3188" s="269" t="s">
        <v>155</v>
      </c>
      <c r="BM3188" s="270" t="s">
        <v>11424</v>
      </c>
      <c r="BN3188" s="269" t="s">
        <v>11425</v>
      </c>
      <c r="BO3188" s="269" t="s">
        <v>11426</v>
      </c>
      <c r="BP3188" s="269" t="s">
        <v>1163</v>
      </c>
      <c r="BQ3188" s="269" t="s">
        <v>704</v>
      </c>
      <c r="BR3188" s="269" t="s">
        <v>1164</v>
      </c>
      <c r="BS3188" s="269" t="s">
        <v>1165</v>
      </c>
      <c r="BT3188" s="269" t="s">
        <v>1163</v>
      </c>
      <c r="BU3188" s="269" t="s">
        <v>1883</v>
      </c>
      <c r="BV3188" s="269" t="s">
        <v>1884</v>
      </c>
    </row>
    <row r="3189" spans="59:74" x14ac:dyDescent="0.25">
      <c r="BG3189" s="84">
        <v>3077</v>
      </c>
      <c r="BH3189" s="269" t="s">
        <v>3</v>
      </c>
      <c r="BI3189" s="268" t="s">
        <v>10598</v>
      </c>
      <c r="BJ3189" s="257" t="s">
        <v>4</v>
      </c>
      <c r="BK3189" s="269" t="s">
        <v>33</v>
      </c>
      <c r="BL3189" s="269" t="s">
        <v>155</v>
      </c>
      <c r="BM3189" s="270" t="s">
        <v>11427</v>
      </c>
      <c r="BN3189" s="269" t="s">
        <v>11428</v>
      </c>
      <c r="BO3189" s="269" t="s">
        <v>11429</v>
      </c>
      <c r="BP3189" s="269" t="s">
        <v>1163</v>
      </c>
      <c r="BQ3189" s="269" t="s">
        <v>704</v>
      </c>
      <c r="BR3189" s="269" t="s">
        <v>1164</v>
      </c>
      <c r="BS3189" s="269" t="s">
        <v>1165</v>
      </c>
      <c r="BT3189" s="269" t="s">
        <v>1163</v>
      </c>
      <c r="BU3189" s="269" t="s">
        <v>1883</v>
      </c>
      <c r="BV3189" s="269" t="s">
        <v>1884</v>
      </c>
    </row>
    <row r="3190" spans="59:74" x14ac:dyDescent="0.25">
      <c r="BG3190" s="84">
        <v>3078</v>
      </c>
      <c r="BH3190" s="269" t="s">
        <v>3</v>
      </c>
      <c r="BI3190" s="268" t="s">
        <v>10598</v>
      </c>
      <c r="BJ3190" s="257" t="s">
        <v>4</v>
      </c>
      <c r="BK3190" s="269" t="s">
        <v>33</v>
      </c>
      <c r="BL3190" s="269" t="s">
        <v>155</v>
      </c>
      <c r="BM3190" s="270" t="s">
        <v>11430</v>
      </c>
      <c r="BN3190" s="269" t="s">
        <v>11431</v>
      </c>
      <c r="BO3190" s="269" t="s">
        <v>11432</v>
      </c>
      <c r="BP3190" s="269" t="s">
        <v>1163</v>
      </c>
      <c r="BQ3190" s="269" t="s">
        <v>704</v>
      </c>
      <c r="BR3190" s="269" t="s">
        <v>1164</v>
      </c>
      <c r="BS3190" s="269" t="s">
        <v>1165</v>
      </c>
      <c r="BT3190" s="269" t="s">
        <v>1163</v>
      </c>
      <c r="BU3190" s="269" t="s">
        <v>1883</v>
      </c>
      <c r="BV3190" s="269" t="s">
        <v>1884</v>
      </c>
    </row>
    <row r="3191" spans="59:74" x14ac:dyDescent="0.25">
      <c r="BG3191" s="84">
        <v>3079</v>
      </c>
      <c r="BH3191" s="269" t="s">
        <v>3</v>
      </c>
      <c r="BI3191" s="268" t="s">
        <v>10598</v>
      </c>
      <c r="BJ3191" s="257" t="s">
        <v>4</v>
      </c>
      <c r="BK3191" s="269" t="s">
        <v>33</v>
      </c>
      <c r="BL3191" s="269" t="s">
        <v>155</v>
      </c>
      <c r="BM3191" s="270" t="s">
        <v>11433</v>
      </c>
      <c r="BN3191" s="269" t="s">
        <v>11434</v>
      </c>
      <c r="BO3191" s="269" t="s">
        <v>11435</v>
      </c>
      <c r="BP3191" s="269" t="s">
        <v>1163</v>
      </c>
      <c r="BQ3191" s="269" t="s">
        <v>704</v>
      </c>
      <c r="BR3191" s="269" t="s">
        <v>1164</v>
      </c>
      <c r="BS3191" s="269" t="s">
        <v>1165</v>
      </c>
      <c r="BT3191" s="269" t="s">
        <v>1163</v>
      </c>
      <c r="BU3191" s="269" t="s">
        <v>1883</v>
      </c>
      <c r="BV3191" s="269" t="s">
        <v>1884</v>
      </c>
    </row>
    <row r="3192" spans="59:74" x14ac:dyDescent="0.25">
      <c r="BG3192" s="84">
        <v>3080</v>
      </c>
      <c r="BH3192" s="269" t="s">
        <v>3</v>
      </c>
      <c r="BI3192" s="268" t="s">
        <v>10598</v>
      </c>
      <c r="BJ3192" s="257" t="s">
        <v>4</v>
      </c>
      <c r="BK3192" s="269" t="s">
        <v>33</v>
      </c>
      <c r="BL3192" s="269" t="s">
        <v>155</v>
      </c>
      <c r="BM3192" s="270" t="s">
        <v>11436</v>
      </c>
      <c r="BN3192" s="269" t="s">
        <v>11437</v>
      </c>
      <c r="BO3192" s="269" t="s">
        <v>11438</v>
      </c>
      <c r="BP3192" s="269" t="s">
        <v>1163</v>
      </c>
      <c r="BQ3192" s="269" t="s">
        <v>704</v>
      </c>
      <c r="BR3192" s="269" t="s">
        <v>1164</v>
      </c>
      <c r="BS3192" s="269" t="s">
        <v>1165</v>
      </c>
      <c r="BT3192" s="269" t="s">
        <v>1163</v>
      </c>
      <c r="BU3192" s="269" t="s">
        <v>1883</v>
      </c>
      <c r="BV3192" s="269" t="s">
        <v>1884</v>
      </c>
    </row>
    <row r="3193" spans="59:74" x14ac:dyDescent="0.25">
      <c r="BG3193" s="84">
        <v>3081</v>
      </c>
      <c r="BH3193" s="269" t="s">
        <v>3</v>
      </c>
      <c r="BI3193" s="268" t="s">
        <v>10598</v>
      </c>
      <c r="BJ3193" s="257" t="s">
        <v>1</v>
      </c>
      <c r="BK3193" s="269" t="s">
        <v>160</v>
      </c>
      <c r="BL3193" s="269" t="s">
        <v>109</v>
      </c>
      <c r="BM3193" s="270" t="s">
        <v>11439</v>
      </c>
      <c r="BN3193" s="269" t="s">
        <v>11440</v>
      </c>
      <c r="BO3193" s="269" t="s">
        <v>11441</v>
      </c>
      <c r="BP3193" s="269" t="s">
        <v>1166</v>
      </c>
      <c r="BQ3193" s="269" t="s">
        <v>709</v>
      </c>
      <c r="BR3193" s="269" t="s">
        <v>1167</v>
      </c>
      <c r="BS3193" s="269" t="s">
        <v>1168</v>
      </c>
      <c r="BT3193" s="269" t="s">
        <v>1166</v>
      </c>
      <c r="BU3193" s="269" t="s">
        <v>1885</v>
      </c>
      <c r="BV3193" s="269" t="s">
        <v>1886</v>
      </c>
    </row>
    <row r="3194" spans="59:74" x14ac:dyDescent="0.25">
      <c r="BG3194" s="84">
        <v>3082</v>
      </c>
      <c r="BH3194" s="269" t="s">
        <v>3</v>
      </c>
      <c r="BI3194" s="268" t="s">
        <v>10598</v>
      </c>
      <c r="BJ3194" s="257" t="s">
        <v>1</v>
      </c>
      <c r="BK3194" s="269" t="s">
        <v>160</v>
      </c>
      <c r="BL3194" s="269" t="s">
        <v>109</v>
      </c>
      <c r="BM3194" s="270" t="s">
        <v>11442</v>
      </c>
      <c r="BN3194" s="269" t="s">
        <v>11443</v>
      </c>
      <c r="BO3194" s="269" t="s">
        <v>11444</v>
      </c>
      <c r="BP3194" s="269" t="s">
        <v>1166</v>
      </c>
      <c r="BQ3194" s="269" t="s">
        <v>709</v>
      </c>
      <c r="BR3194" s="269" t="s">
        <v>1167</v>
      </c>
      <c r="BS3194" s="269" t="s">
        <v>1168</v>
      </c>
      <c r="BT3194" s="269" t="s">
        <v>1166</v>
      </c>
      <c r="BU3194" s="269" t="s">
        <v>1885</v>
      </c>
      <c r="BV3194" s="269" t="s">
        <v>1886</v>
      </c>
    </row>
    <row r="3195" spans="59:74" x14ac:dyDescent="0.25">
      <c r="BG3195" s="84">
        <v>3083</v>
      </c>
      <c r="BH3195" s="269" t="s">
        <v>3</v>
      </c>
      <c r="BI3195" s="268" t="s">
        <v>10598</v>
      </c>
      <c r="BJ3195" s="257" t="s">
        <v>1</v>
      </c>
      <c r="BK3195" s="269" t="s">
        <v>160</v>
      </c>
      <c r="BL3195" s="269" t="s">
        <v>109</v>
      </c>
      <c r="BM3195" s="270" t="s">
        <v>11445</v>
      </c>
      <c r="BN3195" s="269" t="s">
        <v>11446</v>
      </c>
      <c r="BO3195" s="269" t="s">
        <v>11447</v>
      </c>
      <c r="BP3195" s="269" t="s">
        <v>1166</v>
      </c>
      <c r="BQ3195" s="269" t="s">
        <v>709</v>
      </c>
      <c r="BR3195" s="269" t="s">
        <v>1167</v>
      </c>
      <c r="BS3195" s="269" t="s">
        <v>1168</v>
      </c>
      <c r="BT3195" s="269" t="s">
        <v>1166</v>
      </c>
      <c r="BU3195" s="269" t="s">
        <v>1885</v>
      </c>
      <c r="BV3195" s="269" t="s">
        <v>1886</v>
      </c>
    </row>
    <row r="3196" spans="59:74" x14ac:dyDescent="0.25">
      <c r="BG3196" s="84">
        <v>3084</v>
      </c>
      <c r="BH3196" s="269" t="s">
        <v>3</v>
      </c>
      <c r="BI3196" s="268" t="s">
        <v>10598</v>
      </c>
      <c r="BJ3196" s="257" t="s">
        <v>1</v>
      </c>
      <c r="BK3196" s="269" t="s">
        <v>160</v>
      </c>
      <c r="BL3196" s="269" t="s">
        <v>109</v>
      </c>
      <c r="BM3196" s="270" t="s">
        <v>11448</v>
      </c>
      <c r="BN3196" s="269" t="s">
        <v>11449</v>
      </c>
      <c r="BO3196" s="269" t="s">
        <v>11450</v>
      </c>
      <c r="BP3196" s="269" t="s">
        <v>1166</v>
      </c>
      <c r="BQ3196" s="269" t="s">
        <v>709</v>
      </c>
      <c r="BR3196" s="269" t="s">
        <v>1167</v>
      </c>
      <c r="BS3196" s="269" t="s">
        <v>1168</v>
      </c>
      <c r="BT3196" s="269" t="s">
        <v>1166</v>
      </c>
      <c r="BU3196" s="269" t="s">
        <v>1885</v>
      </c>
      <c r="BV3196" s="269" t="s">
        <v>1886</v>
      </c>
    </row>
    <row r="3197" spans="59:74" x14ac:dyDescent="0.25">
      <c r="BG3197" s="84">
        <v>3085</v>
      </c>
      <c r="BH3197" s="269" t="s">
        <v>3</v>
      </c>
      <c r="BI3197" s="268" t="s">
        <v>10598</v>
      </c>
      <c r="BJ3197" s="257" t="s">
        <v>1</v>
      </c>
      <c r="BK3197" s="269" t="s">
        <v>160</v>
      </c>
      <c r="BL3197" s="269" t="s">
        <v>109</v>
      </c>
      <c r="BM3197" s="270" t="s">
        <v>11451</v>
      </c>
      <c r="BN3197" s="269" t="s">
        <v>11452</v>
      </c>
      <c r="BO3197" s="269" t="s">
        <v>11453</v>
      </c>
      <c r="BP3197" s="269" t="s">
        <v>1166</v>
      </c>
      <c r="BQ3197" s="269" t="s">
        <v>709</v>
      </c>
      <c r="BR3197" s="269" t="s">
        <v>1167</v>
      </c>
      <c r="BS3197" s="269" t="s">
        <v>1168</v>
      </c>
      <c r="BT3197" s="269" t="s">
        <v>1166</v>
      </c>
      <c r="BU3197" s="269" t="s">
        <v>1885</v>
      </c>
      <c r="BV3197" s="269" t="s">
        <v>1886</v>
      </c>
    </row>
    <row r="3198" spans="59:74" x14ac:dyDescent="0.25">
      <c r="BG3198" s="84">
        <v>3086</v>
      </c>
      <c r="BH3198" s="269" t="s">
        <v>3</v>
      </c>
      <c r="BI3198" s="268" t="s">
        <v>10598</v>
      </c>
      <c r="BJ3198" s="257" t="s">
        <v>1</v>
      </c>
      <c r="BK3198" s="269" t="s">
        <v>160</v>
      </c>
      <c r="BL3198" s="269" t="s">
        <v>109</v>
      </c>
      <c r="BM3198" s="270" t="s">
        <v>11454</v>
      </c>
      <c r="BN3198" s="269" t="s">
        <v>11455</v>
      </c>
      <c r="BO3198" s="269" t="s">
        <v>11456</v>
      </c>
      <c r="BP3198" s="269" t="s">
        <v>1166</v>
      </c>
      <c r="BQ3198" s="269" t="s">
        <v>709</v>
      </c>
      <c r="BR3198" s="269" t="s">
        <v>1167</v>
      </c>
      <c r="BS3198" s="269" t="s">
        <v>1168</v>
      </c>
      <c r="BT3198" s="269" t="s">
        <v>1166</v>
      </c>
      <c r="BU3198" s="269" t="s">
        <v>1885</v>
      </c>
      <c r="BV3198" s="269" t="s">
        <v>1886</v>
      </c>
    </row>
    <row r="3199" spans="59:74" x14ac:dyDescent="0.25">
      <c r="BG3199" s="84">
        <v>3087</v>
      </c>
      <c r="BH3199" s="269" t="s">
        <v>3</v>
      </c>
      <c r="BI3199" s="268" t="s">
        <v>10598</v>
      </c>
      <c r="BJ3199" s="257" t="s">
        <v>1</v>
      </c>
      <c r="BK3199" s="269" t="s">
        <v>160</v>
      </c>
      <c r="BL3199" s="269" t="s">
        <v>109</v>
      </c>
      <c r="BM3199" s="270" t="s">
        <v>11457</v>
      </c>
      <c r="BN3199" s="269" t="s">
        <v>11458</v>
      </c>
      <c r="BO3199" s="269" t="s">
        <v>11459</v>
      </c>
      <c r="BP3199" s="269" t="s">
        <v>1166</v>
      </c>
      <c r="BQ3199" s="269" t="s">
        <v>709</v>
      </c>
      <c r="BR3199" s="269" t="s">
        <v>1167</v>
      </c>
      <c r="BS3199" s="269" t="s">
        <v>1168</v>
      </c>
      <c r="BT3199" s="269" t="s">
        <v>1166</v>
      </c>
      <c r="BU3199" s="269" t="s">
        <v>1885</v>
      </c>
      <c r="BV3199" s="269" t="s">
        <v>1886</v>
      </c>
    </row>
    <row r="3200" spans="59:74" x14ac:dyDescent="0.25">
      <c r="BG3200" s="84">
        <v>3088</v>
      </c>
      <c r="BH3200" s="269" t="s">
        <v>3</v>
      </c>
      <c r="BI3200" s="268" t="s">
        <v>10598</v>
      </c>
      <c r="BJ3200" s="257" t="s">
        <v>1</v>
      </c>
      <c r="BK3200" s="269" t="s">
        <v>160</v>
      </c>
      <c r="BL3200" s="269" t="s">
        <v>109</v>
      </c>
      <c r="BM3200" s="270" t="s">
        <v>11460</v>
      </c>
      <c r="BN3200" s="269" t="s">
        <v>11461</v>
      </c>
      <c r="BO3200" s="269" t="s">
        <v>11462</v>
      </c>
      <c r="BP3200" s="269" t="s">
        <v>1166</v>
      </c>
      <c r="BQ3200" s="269" t="s">
        <v>709</v>
      </c>
      <c r="BR3200" s="269" t="s">
        <v>1167</v>
      </c>
      <c r="BS3200" s="269" t="s">
        <v>1168</v>
      </c>
      <c r="BT3200" s="269" t="s">
        <v>1166</v>
      </c>
      <c r="BU3200" s="269" t="s">
        <v>1885</v>
      </c>
      <c r="BV3200" s="269" t="s">
        <v>1886</v>
      </c>
    </row>
    <row r="3201" spans="59:74" x14ac:dyDescent="0.25">
      <c r="BG3201" s="84">
        <v>3089</v>
      </c>
      <c r="BH3201" s="269" t="s">
        <v>3</v>
      </c>
      <c r="BI3201" s="268" t="s">
        <v>10598</v>
      </c>
      <c r="BJ3201" s="257" t="s">
        <v>1</v>
      </c>
      <c r="BK3201" s="269" t="s">
        <v>160</v>
      </c>
      <c r="BL3201" s="269" t="s">
        <v>109</v>
      </c>
      <c r="BM3201" s="270" t="s">
        <v>11463</v>
      </c>
      <c r="BN3201" s="269" t="s">
        <v>11464</v>
      </c>
      <c r="BO3201" s="269" t="s">
        <v>11465</v>
      </c>
      <c r="BP3201" s="269" t="s">
        <v>1166</v>
      </c>
      <c r="BQ3201" s="269" t="s">
        <v>709</v>
      </c>
      <c r="BR3201" s="269" t="s">
        <v>1167</v>
      </c>
      <c r="BS3201" s="269" t="s">
        <v>1168</v>
      </c>
      <c r="BT3201" s="269" t="s">
        <v>1166</v>
      </c>
      <c r="BU3201" s="269" t="s">
        <v>1885</v>
      </c>
      <c r="BV3201" s="269" t="s">
        <v>1886</v>
      </c>
    </row>
    <row r="3202" spans="59:74" x14ac:dyDescent="0.25">
      <c r="BG3202" s="84">
        <v>3090</v>
      </c>
      <c r="BH3202" s="269" t="s">
        <v>3</v>
      </c>
      <c r="BI3202" s="268" t="s">
        <v>10598</v>
      </c>
      <c r="BJ3202" s="257" t="s">
        <v>1</v>
      </c>
      <c r="BK3202" s="269" t="s">
        <v>160</v>
      </c>
      <c r="BL3202" s="269" t="s">
        <v>109</v>
      </c>
      <c r="BM3202" s="270" t="s">
        <v>11466</v>
      </c>
      <c r="BN3202" s="269" t="s">
        <v>11467</v>
      </c>
      <c r="BO3202" s="269" t="s">
        <v>11468</v>
      </c>
      <c r="BP3202" s="269" t="s">
        <v>1166</v>
      </c>
      <c r="BQ3202" s="269" t="s">
        <v>709</v>
      </c>
      <c r="BR3202" s="269" t="s">
        <v>1167</v>
      </c>
      <c r="BS3202" s="269" t="s">
        <v>1168</v>
      </c>
      <c r="BT3202" s="269" t="s">
        <v>1166</v>
      </c>
      <c r="BU3202" s="269" t="s">
        <v>1885</v>
      </c>
      <c r="BV3202" s="269" t="s">
        <v>1886</v>
      </c>
    </row>
    <row r="3203" spans="59:74" x14ac:dyDescent="0.25">
      <c r="BG3203" s="84">
        <v>3091</v>
      </c>
      <c r="BH3203" s="269" t="s">
        <v>3</v>
      </c>
      <c r="BI3203" s="268" t="s">
        <v>10598</v>
      </c>
      <c r="BJ3203" s="257" t="s">
        <v>4</v>
      </c>
      <c r="BK3203" s="269" t="s">
        <v>160</v>
      </c>
      <c r="BL3203" s="269" t="s">
        <v>109</v>
      </c>
      <c r="BM3203" s="270" t="s">
        <v>11469</v>
      </c>
      <c r="BN3203" s="269" t="s">
        <v>11470</v>
      </c>
      <c r="BO3203" s="269" t="s">
        <v>11471</v>
      </c>
      <c r="BP3203" s="269" t="s">
        <v>1166</v>
      </c>
      <c r="BQ3203" s="269" t="s">
        <v>709</v>
      </c>
      <c r="BR3203" s="269" t="s">
        <v>1167</v>
      </c>
      <c r="BS3203" s="269" t="s">
        <v>1168</v>
      </c>
      <c r="BT3203" s="269" t="s">
        <v>1166</v>
      </c>
      <c r="BU3203" s="269" t="s">
        <v>1885</v>
      </c>
      <c r="BV3203" s="269" t="s">
        <v>1886</v>
      </c>
    </row>
    <row r="3204" spans="59:74" x14ac:dyDescent="0.25">
      <c r="BG3204" s="84">
        <v>3092</v>
      </c>
      <c r="BH3204" s="269" t="s">
        <v>3</v>
      </c>
      <c r="BI3204" s="268" t="s">
        <v>10598</v>
      </c>
      <c r="BJ3204" s="257" t="s">
        <v>4</v>
      </c>
      <c r="BK3204" s="269" t="s">
        <v>160</v>
      </c>
      <c r="BL3204" s="269" t="s">
        <v>109</v>
      </c>
      <c r="BM3204" s="270" t="s">
        <v>11472</v>
      </c>
      <c r="BN3204" s="269" t="s">
        <v>11473</v>
      </c>
      <c r="BO3204" s="269" t="s">
        <v>11474</v>
      </c>
      <c r="BP3204" s="269" t="s">
        <v>1166</v>
      </c>
      <c r="BQ3204" s="269" t="s">
        <v>709</v>
      </c>
      <c r="BR3204" s="269" t="s">
        <v>1167</v>
      </c>
      <c r="BS3204" s="269" t="s">
        <v>1168</v>
      </c>
      <c r="BT3204" s="269" t="s">
        <v>1166</v>
      </c>
      <c r="BU3204" s="269" t="s">
        <v>1885</v>
      </c>
      <c r="BV3204" s="269" t="s">
        <v>1886</v>
      </c>
    </row>
    <row r="3205" spans="59:74" x14ac:dyDescent="0.25">
      <c r="BG3205" s="84">
        <v>3093</v>
      </c>
      <c r="BH3205" s="269" t="s">
        <v>3</v>
      </c>
      <c r="BI3205" s="268" t="s">
        <v>10598</v>
      </c>
      <c r="BJ3205" s="257" t="s">
        <v>4</v>
      </c>
      <c r="BK3205" s="269" t="s">
        <v>160</v>
      </c>
      <c r="BL3205" s="269" t="s">
        <v>109</v>
      </c>
      <c r="BM3205" s="270" t="s">
        <v>11475</v>
      </c>
      <c r="BN3205" s="269" t="s">
        <v>11476</v>
      </c>
      <c r="BO3205" s="269" t="s">
        <v>11477</v>
      </c>
      <c r="BP3205" s="269" t="s">
        <v>1166</v>
      </c>
      <c r="BQ3205" s="269" t="s">
        <v>709</v>
      </c>
      <c r="BR3205" s="269" t="s">
        <v>1167</v>
      </c>
      <c r="BS3205" s="269" t="s">
        <v>1168</v>
      </c>
      <c r="BT3205" s="269" t="s">
        <v>1166</v>
      </c>
      <c r="BU3205" s="269" t="s">
        <v>1885</v>
      </c>
      <c r="BV3205" s="269" t="s">
        <v>1886</v>
      </c>
    </row>
    <row r="3206" spans="59:74" x14ac:dyDescent="0.25">
      <c r="BG3206" s="84">
        <v>3094</v>
      </c>
      <c r="BH3206" s="269" t="s">
        <v>3</v>
      </c>
      <c r="BI3206" s="268" t="s">
        <v>10598</v>
      </c>
      <c r="BJ3206" s="257" t="s">
        <v>4</v>
      </c>
      <c r="BK3206" s="269" t="s">
        <v>160</v>
      </c>
      <c r="BL3206" s="269" t="s">
        <v>109</v>
      </c>
      <c r="BM3206" s="270" t="s">
        <v>11478</v>
      </c>
      <c r="BN3206" s="269" t="s">
        <v>11479</v>
      </c>
      <c r="BO3206" s="269" t="s">
        <v>11480</v>
      </c>
      <c r="BP3206" s="269" t="s">
        <v>1166</v>
      </c>
      <c r="BQ3206" s="269" t="s">
        <v>709</v>
      </c>
      <c r="BR3206" s="269" t="s">
        <v>1167</v>
      </c>
      <c r="BS3206" s="269" t="s">
        <v>1168</v>
      </c>
      <c r="BT3206" s="269" t="s">
        <v>1166</v>
      </c>
      <c r="BU3206" s="269" t="s">
        <v>1885</v>
      </c>
      <c r="BV3206" s="269" t="s">
        <v>1886</v>
      </c>
    </row>
    <row r="3207" spans="59:74" x14ac:dyDescent="0.25">
      <c r="BG3207" s="84">
        <v>3095</v>
      </c>
      <c r="BH3207" s="269" t="s">
        <v>3</v>
      </c>
      <c r="BI3207" s="268" t="s">
        <v>10598</v>
      </c>
      <c r="BJ3207" s="257" t="s">
        <v>4</v>
      </c>
      <c r="BK3207" s="269" t="s">
        <v>160</v>
      </c>
      <c r="BL3207" s="269" t="s">
        <v>109</v>
      </c>
      <c r="BM3207" s="270" t="s">
        <v>11481</v>
      </c>
      <c r="BN3207" s="269" t="s">
        <v>11482</v>
      </c>
      <c r="BO3207" s="269" t="s">
        <v>11483</v>
      </c>
      <c r="BP3207" s="269" t="s">
        <v>1166</v>
      </c>
      <c r="BQ3207" s="269" t="s">
        <v>709</v>
      </c>
      <c r="BR3207" s="269" t="s">
        <v>1167</v>
      </c>
      <c r="BS3207" s="269" t="s">
        <v>1168</v>
      </c>
      <c r="BT3207" s="269" t="s">
        <v>1166</v>
      </c>
      <c r="BU3207" s="269" t="s">
        <v>1885</v>
      </c>
      <c r="BV3207" s="269" t="s">
        <v>1886</v>
      </c>
    </row>
    <row r="3208" spans="59:74" x14ac:dyDescent="0.25">
      <c r="BG3208" s="84">
        <v>3096</v>
      </c>
      <c r="BH3208" s="269" t="s">
        <v>3</v>
      </c>
      <c r="BI3208" s="268" t="s">
        <v>10598</v>
      </c>
      <c r="BJ3208" s="257" t="s">
        <v>4</v>
      </c>
      <c r="BK3208" s="269" t="s">
        <v>160</v>
      </c>
      <c r="BL3208" s="269" t="s">
        <v>109</v>
      </c>
      <c r="BM3208" s="270" t="s">
        <v>11484</v>
      </c>
      <c r="BN3208" s="269" t="s">
        <v>11485</v>
      </c>
      <c r="BO3208" s="269" t="s">
        <v>11486</v>
      </c>
      <c r="BP3208" s="269" t="s">
        <v>1166</v>
      </c>
      <c r="BQ3208" s="269" t="s">
        <v>709</v>
      </c>
      <c r="BR3208" s="269" t="s">
        <v>1167</v>
      </c>
      <c r="BS3208" s="269" t="s">
        <v>1168</v>
      </c>
      <c r="BT3208" s="269" t="s">
        <v>1166</v>
      </c>
      <c r="BU3208" s="269" t="s">
        <v>1885</v>
      </c>
      <c r="BV3208" s="269" t="s">
        <v>1886</v>
      </c>
    </row>
    <row r="3209" spans="59:74" x14ac:dyDescent="0.25">
      <c r="BG3209" s="84">
        <v>3097</v>
      </c>
      <c r="BH3209" s="269" t="s">
        <v>3</v>
      </c>
      <c r="BI3209" s="268" t="s">
        <v>10598</v>
      </c>
      <c r="BJ3209" s="257" t="s">
        <v>4</v>
      </c>
      <c r="BK3209" s="269" t="s">
        <v>160</v>
      </c>
      <c r="BL3209" s="269" t="s">
        <v>109</v>
      </c>
      <c r="BM3209" s="270" t="s">
        <v>11487</v>
      </c>
      <c r="BN3209" s="269" t="s">
        <v>11488</v>
      </c>
      <c r="BO3209" s="269" t="s">
        <v>11489</v>
      </c>
      <c r="BP3209" s="269" t="s">
        <v>1166</v>
      </c>
      <c r="BQ3209" s="269" t="s">
        <v>709</v>
      </c>
      <c r="BR3209" s="269" t="s">
        <v>1167</v>
      </c>
      <c r="BS3209" s="269" t="s">
        <v>1168</v>
      </c>
      <c r="BT3209" s="269" t="s">
        <v>1166</v>
      </c>
      <c r="BU3209" s="269" t="s">
        <v>1885</v>
      </c>
      <c r="BV3209" s="269" t="s">
        <v>1886</v>
      </c>
    </row>
    <row r="3210" spans="59:74" x14ac:dyDescent="0.25">
      <c r="BG3210" s="84">
        <v>3098</v>
      </c>
      <c r="BH3210" s="269" t="s">
        <v>3</v>
      </c>
      <c r="BI3210" s="268" t="s">
        <v>10598</v>
      </c>
      <c r="BJ3210" s="257" t="s">
        <v>4</v>
      </c>
      <c r="BK3210" s="269" t="s">
        <v>160</v>
      </c>
      <c r="BL3210" s="269" t="s">
        <v>109</v>
      </c>
      <c r="BM3210" s="270" t="s">
        <v>11490</v>
      </c>
      <c r="BN3210" s="269" t="s">
        <v>11491</v>
      </c>
      <c r="BO3210" s="269" t="s">
        <v>11492</v>
      </c>
      <c r="BP3210" s="269" t="s">
        <v>1166</v>
      </c>
      <c r="BQ3210" s="269" t="s">
        <v>709</v>
      </c>
      <c r="BR3210" s="269" t="s">
        <v>1167</v>
      </c>
      <c r="BS3210" s="269" t="s">
        <v>1168</v>
      </c>
      <c r="BT3210" s="269" t="s">
        <v>1166</v>
      </c>
      <c r="BU3210" s="269" t="s">
        <v>1885</v>
      </c>
      <c r="BV3210" s="269" t="s">
        <v>1886</v>
      </c>
    </row>
    <row r="3211" spans="59:74" x14ac:dyDescent="0.25">
      <c r="BG3211" s="84">
        <v>3099</v>
      </c>
      <c r="BH3211" s="269" t="s">
        <v>3</v>
      </c>
      <c r="BI3211" s="268" t="s">
        <v>10598</v>
      </c>
      <c r="BJ3211" s="257" t="s">
        <v>4</v>
      </c>
      <c r="BK3211" s="269" t="s">
        <v>160</v>
      </c>
      <c r="BL3211" s="269" t="s">
        <v>109</v>
      </c>
      <c r="BM3211" s="270" t="s">
        <v>11493</v>
      </c>
      <c r="BN3211" s="269" t="s">
        <v>11494</v>
      </c>
      <c r="BO3211" s="269" t="s">
        <v>11495</v>
      </c>
      <c r="BP3211" s="269" t="s">
        <v>1166</v>
      </c>
      <c r="BQ3211" s="269" t="s">
        <v>709</v>
      </c>
      <c r="BR3211" s="269" t="s">
        <v>1167</v>
      </c>
      <c r="BS3211" s="269" t="s">
        <v>1168</v>
      </c>
      <c r="BT3211" s="269" t="s">
        <v>1166</v>
      </c>
      <c r="BU3211" s="269" t="s">
        <v>1885</v>
      </c>
      <c r="BV3211" s="269" t="s">
        <v>1886</v>
      </c>
    </row>
    <row r="3212" spans="59:74" x14ac:dyDescent="0.25">
      <c r="BG3212" s="84">
        <v>3100</v>
      </c>
      <c r="BH3212" s="269" t="s">
        <v>3</v>
      </c>
      <c r="BI3212" s="268" t="s">
        <v>10598</v>
      </c>
      <c r="BJ3212" s="257" t="s">
        <v>4</v>
      </c>
      <c r="BK3212" s="269" t="s">
        <v>160</v>
      </c>
      <c r="BL3212" s="269" t="s">
        <v>109</v>
      </c>
      <c r="BM3212" s="270" t="s">
        <v>11496</v>
      </c>
      <c r="BN3212" s="269" t="s">
        <v>11497</v>
      </c>
      <c r="BO3212" s="269" t="s">
        <v>11498</v>
      </c>
      <c r="BP3212" s="269" t="s">
        <v>1166</v>
      </c>
      <c r="BQ3212" s="269" t="s">
        <v>709</v>
      </c>
      <c r="BR3212" s="269" t="s">
        <v>1167</v>
      </c>
      <c r="BS3212" s="269" t="s">
        <v>1168</v>
      </c>
      <c r="BT3212" s="269" t="s">
        <v>1166</v>
      </c>
      <c r="BU3212" s="269" t="s">
        <v>1885</v>
      </c>
      <c r="BV3212" s="269" t="s">
        <v>1886</v>
      </c>
    </row>
    <row r="3213" spans="59:74" x14ac:dyDescent="0.25">
      <c r="BG3213" s="84">
        <v>3101</v>
      </c>
      <c r="BH3213" s="269" t="s">
        <v>3</v>
      </c>
      <c r="BI3213" s="268" t="s">
        <v>10598</v>
      </c>
      <c r="BJ3213" s="257" t="s">
        <v>1</v>
      </c>
      <c r="BK3213" s="269" t="s">
        <v>161</v>
      </c>
      <c r="BL3213" s="269" t="s">
        <v>130</v>
      </c>
      <c r="BM3213" s="270" t="s">
        <v>11499</v>
      </c>
      <c r="BN3213" s="269" t="s">
        <v>11500</v>
      </c>
      <c r="BO3213" s="269" t="s">
        <v>11501</v>
      </c>
      <c r="BP3213" s="269" t="s">
        <v>1169</v>
      </c>
      <c r="BQ3213" s="269" t="s">
        <v>715</v>
      </c>
      <c r="BR3213" s="269" t="s">
        <v>1170</v>
      </c>
      <c r="BS3213" s="269" t="s">
        <v>1171</v>
      </c>
      <c r="BT3213" s="269" t="s">
        <v>1169</v>
      </c>
      <c r="BU3213" s="269" t="s">
        <v>1887</v>
      </c>
      <c r="BV3213" s="269" t="s">
        <v>1888</v>
      </c>
    </row>
    <row r="3214" spans="59:74" x14ac:dyDescent="0.25">
      <c r="BG3214" s="84">
        <v>3102</v>
      </c>
      <c r="BH3214" s="269" t="s">
        <v>3</v>
      </c>
      <c r="BI3214" s="268" t="s">
        <v>10598</v>
      </c>
      <c r="BJ3214" s="257" t="s">
        <v>1</v>
      </c>
      <c r="BK3214" s="269" t="s">
        <v>161</v>
      </c>
      <c r="BL3214" s="269" t="s">
        <v>130</v>
      </c>
      <c r="BM3214" s="270" t="s">
        <v>11502</v>
      </c>
      <c r="BN3214" s="269" t="s">
        <v>11503</v>
      </c>
      <c r="BO3214" s="269" t="s">
        <v>11504</v>
      </c>
      <c r="BP3214" s="269" t="s">
        <v>1169</v>
      </c>
      <c r="BQ3214" s="269" t="s">
        <v>715</v>
      </c>
      <c r="BR3214" s="269" t="s">
        <v>1170</v>
      </c>
      <c r="BS3214" s="269" t="s">
        <v>1171</v>
      </c>
      <c r="BT3214" s="269" t="s">
        <v>1169</v>
      </c>
      <c r="BU3214" s="269" t="s">
        <v>1887</v>
      </c>
      <c r="BV3214" s="269" t="s">
        <v>1888</v>
      </c>
    </row>
    <row r="3215" spans="59:74" x14ac:dyDescent="0.25">
      <c r="BG3215" s="84">
        <v>3103</v>
      </c>
      <c r="BH3215" s="269" t="s">
        <v>3</v>
      </c>
      <c r="BI3215" s="268" t="s">
        <v>10598</v>
      </c>
      <c r="BJ3215" s="257" t="s">
        <v>1</v>
      </c>
      <c r="BK3215" s="269" t="s">
        <v>161</v>
      </c>
      <c r="BL3215" s="269" t="s">
        <v>130</v>
      </c>
      <c r="BM3215" s="270" t="s">
        <v>11505</v>
      </c>
      <c r="BN3215" s="269" t="s">
        <v>11506</v>
      </c>
      <c r="BO3215" s="269" t="s">
        <v>11507</v>
      </c>
      <c r="BP3215" s="269" t="s">
        <v>1169</v>
      </c>
      <c r="BQ3215" s="269" t="s">
        <v>715</v>
      </c>
      <c r="BR3215" s="269" t="s">
        <v>1170</v>
      </c>
      <c r="BS3215" s="269" t="s">
        <v>1171</v>
      </c>
      <c r="BT3215" s="269" t="s">
        <v>1169</v>
      </c>
      <c r="BU3215" s="269" t="s">
        <v>1887</v>
      </c>
      <c r="BV3215" s="269" t="s">
        <v>1888</v>
      </c>
    </row>
    <row r="3216" spans="59:74" x14ac:dyDescent="0.25">
      <c r="BG3216" s="84">
        <v>3104</v>
      </c>
      <c r="BH3216" s="269" t="s">
        <v>3</v>
      </c>
      <c r="BI3216" s="268" t="s">
        <v>10598</v>
      </c>
      <c r="BJ3216" s="257" t="s">
        <v>1</v>
      </c>
      <c r="BK3216" s="269" t="s">
        <v>161</v>
      </c>
      <c r="BL3216" s="269" t="s">
        <v>130</v>
      </c>
      <c r="BM3216" s="270" t="s">
        <v>11508</v>
      </c>
      <c r="BN3216" s="269" t="s">
        <v>11509</v>
      </c>
      <c r="BO3216" s="269" t="s">
        <v>11510</v>
      </c>
      <c r="BP3216" s="269" t="s">
        <v>1169</v>
      </c>
      <c r="BQ3216" s="269" t="s">
        <v>715</v>
      </c>
      <c r="BR3216" s="269" t="s">
        <v>1170</v>
      </c>
      <c r="BS3216" s="269" t="s">
        <v>1171</v>
      </c>
      <c r="BT3216" s="269" t="s">
        <v>1169</v>
      </c>
      <c r="BU3216" s="269" t="s">
        <v>1887</v>
      </c>
      <c r="BV3216" s="269" t="s">
        <v>1888</v>
      </c>
    </row>
    <row r="3217" spans="59:74" x14ac:dyDescent="0.25">
      <c r="BG3217" s="84">
        <v>3105</v>
      </c>
      <c r="BH3217" s="269" t="s">
        <v>3</v>
      </c>
      <c r="BI3217" s="268" t="s">
        <v>10598</v>
      </c>
      <c r="BJ3217" s="257" t="s">
        <v>1</v>
      </c>
      <c r="BK3217" s="269" t="s">
        <v>161</v>
      </c>
      <c r="BL3217" s="269" t="s">
        <v>130</v>
      </c>
      <c r="BM3217" s="270" t="s">
        <v>11511</v>
      </c>
      <c r="BN3217" s="269" t="s">
        <v>11512</v>
      </c>
      <c r="BO3217" s="269" t="s">
        <v>11513</v>
      </c>
      <c r="BP3217" s="269" t="s">
        <v>1169</v>
      </c>
      <c r="BQ3217" s="269" t="s">
        <v>715</v>
      </c>
      <c r="BR3217" s="269" t="s">
        <v>1170</v>
      </c>
      <c r="BS3217" s="269" t="s">
        <v>1171</v>
      </c>
      <c r="BT3217" s="269" t="s">
        <v>1169</v>
      </c>
      <c r="BU3217" s="269" t="s">
        <v>1887</v>
      </c>
      <c r="BV3217" s="269" t="s">
        <v>1888</v>
      </c>
    </row>
    <row r="3218" spans="59:74" x14ac:dyDescent="0.25">
      <c r="BG3218" s="84">
        <v>3106</v>
      </c>
      <c r="BH3218" s="269" t="s">
        <v>3</v>
      </c>
      <c r="BI3218" s="268" t="s">
        <v>10598</v>
      </c>
      <c r="BJ3218" s="257" t="s">
        <v>1</v>
      </c>
      <c r="BK3218" s="269" t="s">
        <v>161</v>
      </c>
      <c r="BL3218" s="269" t="s">
        <v>130</v>
      </c>
      <c r="BM3218" s="270" t="s">
        <v>11514</v>
      </c>
      <c r="BN3218" s="269" t="s">
        <v>11515</v>
      </c>
      <c r="BO3218" s="269" t="s">
        <v>11516</v>
      </c>
      <c r="BP3218" s="269" t="s">
        <v>1169</v>
      </c>
      <c r="BQ3218" s="269" t="s">
        <v>715</v>
      </c>
      <c r="BR3218" s="269" t="s">
        <v>1170</v>
      </c>
      <c r="BS3218" s="269" t="s">
        <v>1171</v>
      </c>
      <c r="BT3218" s="269" t="s">
        <v>1169</v>
      </c>
      <c r="BU3218" s="269" t="s">
        <v>1887</v>
      </c>
      <c r="BV3218" s="269" t="s">
        <v>1888</v>
      </c>
    </row>
    <row r="3219" spans="59:74" x14ac:dyDescent="0.25">
      <c r="BG3219" s="84">
        <v>3107</v>
      </c>
      <c r="BH3219" s="269" t="s">
        <v>3</v>
      </c>
      <c r="BI3219" s="268" t="s">
        <v>10598</v>
      </c>
      <c r="BJ3219" s="257" t="s">
        <v>1</v>
      </c>
      <c r="BK3219" s="269" t="s">
        <v>161</v>
      </c>
      <c r="BL3219" s="269" t="s">
        <v>130</v>
      </c>
      <c r="BM3219" s="270" t="s">
        <v>11517</v>
      </c>
      <c r="BN3219" s="269" t="s">
        <v>11518</v>
      </c>
      <c r="BO3219" s="269" t="s">
        <v>11519</v>
      </c>
      <c r="BP3219" s="269" t="s">
        <v>1169</v>
      </c>
      <c r="BQ3219" s="269" t="s">
        <v>715</v>
      </c>
      <c r="BR3219" s="269" t="s">
        <v>1170</v>
      </c>
      <c r="BS3219" s="269" t="s">
        <v>1171</v>
      </c>
      <c r="BT3219" s="269" t="s">
        <v>1169</v>
      </c>
      <c r="BU3219" s="269" t="s">
        <v>1887</v>
      </c>
      <c r="BV3219" s="269" t="s">
        <v>1888</v>
      </c>
    </row>
    <row r="3220" spans="59:74" x14ac:dyDescent="0.25">
      <c r="BG3220" s="84">
        <v>3108</v>
      </c>
      <c r="BH3220" s="269" t="s">
        <v>3</v>
      </c>
      <c r="BI3220" s="268" t="s">
        <v>10598</v>
      </c>
      <c r="BJ3220" s="257" t="s">
        <v>1</v>
      </c>
      <c r="BK3220" s="269" t="s">
        <v>161</v>
      </c>
      <c r="BL3220" s="269" t="s">
        <v>130</v>
      </c>
      <c r="BM3220" s="270" t="s">
        <v>11520</v>
      </c>
      <c r="BN3220" s="269" t="s">
        <v>11521</v>
      </c>
      <c r="BO3220" s="269" t="s">
        <v>11522</v>
      </c>
      <c r="BP3220" s="269" t="s">
        <v>1169</v>
      </c>
      <c r="BQ3220" s="269" t="s">
        <v>715</v>
      </c>
      <c r="BR3220" s="269" t="s">
        <v>1170</v>
      </c>
      <c r="BS3220" s="269" t="s">
        <v>1171</v>
      </c>
      <c r="BT3220" s="269" t="s">
        <v>1169</v>
      </c>
      <c r="BU3220" s="269" t="s">
        <v>1887</v>
      </c>
      <c r="BV3220" s="269" t="s">
        <v>1888</v>
      </c>
    </row>
    <row r="3221" spans="59:74" x14ac:dyDescent="0.25">
      <c r="BG3221" s="84">
        <v>3109</v>
      </c>
      <c r="BH3221" s="269" t="s">
        <v>3</v>
      </c>
      <c r="BI3221" s="268" t="s">
        <v>10598</v>
      </c>
      <c r="BJ3221" s="257" t="s">
        <v>1</v>
      </c>
      <c r="BK3221" s="269" t="s">
        <v>161</v>
      </c>
      <c r="BL3221" s="269" t="s">
        <v>130</v>
      </c>
      <c r="BM3221" s="270" t="s">
        <v>11523</v>
      </c>
      <c r="BN3221" s="269" t="s">
        <v>11524</v>
      </c>
      <c r="BO3221" s="269" t="s">
        <v>11525</v>
      </c>
      <c r="BP3221" s="269" t="s">
        <v>1169</v>
      </c>
      <c r="BQ3221" s="269" t="s">
        <v>715</v>
      </c>
      <c r="BR3221" s="269" t="s">
        <v>1170</v>
      </c>
      <c r="BS3221" s="269" t="s">
        <v>1171</v>
      </c>
      <c r="BT3221" s="269" t="s">
        <v>1169</v>
      </c>
      <c r="BU3221" s="269" t="s">
        <v>1887</v>
      </c>
      <c r="BV3221" s="269" t="s">
        <v>1888</v>
      </c>
    </row>
    <row r="3222" spans="59:74" x14ac:dyDescent="0.25">
      <c r="BG3222" s="84">
        <v>3110</v>
      </c>
      <c r="BH3222" s="269" t="s">
        <v>3</v>
      </c>
      <c r="BI3222" s="268" t="s">
        <v>10598</v>
      </c>
      <c r="BJ3222" s="257" t="s">
        <v>1</v>
      </c>
      <c r="BK3222" s="269" t="s">
        <v>161</v>
      </c>
      <c r="BL3222" s="269" t="s">
        <v>130</v>
      </c>
      <c r="BM3222" s="270" t="s">
        <v>11526</v>
      </c>
      <c r="BN3222" s="269" t="s">
        <v>11527</v>
      </c>
      <c r="BO3222" s="269" t="s">
        <v>11528</v>
      </c>
      <c r="BP3222" s="269" t="s">
        <v>1169</v>
      </c>
      <c r="BQ3222" s="269" t="s">
        <v>715</v>
      </c>
      <c r="BR3222" s="269" t="s">
        <v>1170</v>
      </c>
      <c r="BS3222" s="269" t="s">
        <v>1171</v>
      </c>
      <c r="BT3222" s="269" t="s">
        <v>1169</v>
      </c>
      <c r="BU3222" s="269" t="s">
        <v>1887</v>
      </c>
      <c r="BV3222" s="269" t="s">
        <v>1888</v>
      </c>
    </row>
    <row r="3223" spans="59:74" x14ac:dyDescent="0.25">
      <c r="BG3223" s="84">
        <v>3111</v>
      </c>
      <c r="BH3223" s="269" t="s">
        <v>3</v>
      </c>
      <c r="BI3223" s="268" t="s">
        <v>10598</v>
      </c>
      <c r="BJ3223" s="257" t="s">
        <v>4</v>
      </c>
      <c r="BK3223" s="269" t="s">
        <v>161</v>
      </c>
      <c r="BL3223" s="269" t="s">
        <v>130</v>
      </c>
      <c r="BM3223" s="270" t="s">
        <v>11529</v>
      </c>
      <c r="BN3223" s="269" t="s">
        <v>11530</v>
      </c>
      <c r="BO3223" s="269" t="s">
        <v>11531</v>
      </c>
      <c r="BP3223" s="269" t="s">
        <v>1169</v>
      </c>
      <c r="BQ3223" s="269" t="s">
        <v>715</v>
      </c>
      <c r="BR3223" s="269" t="s">
        <v>1170</v>
      </c>
      <c r="BS3223" s="269" t="s">
        <v>1171</v>
      </c>
      <c r="BT3223" s="269" t="s">
        <v>1169</v>
      </c>
      <c r="BU3223" s="269" t="s">
        <v>1887</v>
      </c>
      <c r="BV3223" s="269" t="s">
        <v>1888</v>
      </c>
    </row>
    <row r="3224" spans="59:74" x14ac:dyDescent="0.25">
      <c r="BG3224" s="84">
        <v>3112</v>
      </c>
      <c r="BH3224" s="269" t="s">
        <v>3</v>
      </c>
      <c r="BI3224" s="268" t="s">
        <v>10598</v>
      </c>
      <c r="BJ3224" s="257" t="s">
        <v>4</v>
      </c>
      <c r="BK3224" s="269" t="s">
        <v>161</v>
      </c>
      <c r="BL3224" s="269" t="s">
        <v>130</v>
      </c>
      <c r="BM3224" s="270" t="s">
        <v>11532</v>
      </c>
      <c r="BN3224" s="269" t="s">
        <v>11533</v>
      </c>
      <c r="BO3224" s="269" t="s">
        <v>11534</v>
      </c>
      <c r="BP3224" s="269" t="s">
        <v>1169</v>
      </c>
      <c r="BQ3224" s="269" t="s">
        <v>715</v>
      </c>
      <c r="BR3224" s="269" t="s">
        <v>1170</v>
      </c>
      <c r="BS3224" s="269" t="s">
        <v>1171</v>
      </c>
      <c r="BT3224" s="269" t="s">
        <v>1169</v>
      </c>
      <c r="BU3224" s="269" t="s">
        <v>1887</v>
      </c>
      <c r="BV3224" s="269" t="s">
        <v>1888</v>
      </c>
    </row>
    <row r="3225" spans="59:74" x14ac:dyDescent="0.25">
      <c r="BG3225" s="84">
        <v>3113</v>
      </c>
      <c r="BH3225" s="269" t="s">
        <v>3</v>
      </c>
      <c r="BI3225" s="268" t="s">
        <v>10598</v>
      </c>
      <c r="BJ3225" s="257" t="s">
        <v>4</v>
      </c>
      <c r="BK3225" s="269" t="s">
        <v>161</v>
      </c>
      <c r="BL3225" s="269" t="s">
        <v>130</v>
      </c>
      <c r="BM3225" s="270" t="s">
        <v>11535</v>
      </c>
      <c r="BN3225" s="269" t="s">
        <v>11536</v>
      </c>
      <c r="BO3225" s="269" t="s">
        <v>11537</v>
      </c>
      <c r="BP3225" s="269" t="s">
        <v>1169</v>
      </c>
      <c r="BQ3225" s="269" t="s">
        <v>715</v>
      </c>
      <c r="BR3225" s="269" t="s">
        <v>1170</v>
      </c>
      <c r="BS3225" s="269" t="s">
        <v>1171</v>
      </c>
      <c r="BT3225" s="269" t="s">
        <v>1169</v>
      </c>
      <c r="BU3225" s="269" t="s">
        <v>1887</v>
      </c>
      <c r="BV3225" s="269" t="s">
        <v>1888</v>
      </c>
    </row>
    <row r="3226" spans="59:74" x14ac:dyDescent="0.25">
      <c r="BG3226" s="84">
        <v>3114</v>
      </c>
      <c r="BH3226" s="269" t="s">
        <v>3</v>
      </c>
      <c r="BI3226" s="268" t="s">
        <v>10598</v>
      </c>
      <c r="BJ3226" s="257" t="s">
        <v>4</v>
      </c>
      <c r="BK3226" s="269" t="s">
        <v>161</v>
      </c>
      <c r="BL3226" s="269" t="s">
        <v>130</v>
      </c>
      <c r="BM3226" s="270" t="s">
        <v>11538</v>
      </c>
      <c r="BN3226" s="269" t="s">
        <v>11539</v>
      </c>
      <c r="BO3226" s="269" t="s">
        <v>11540</v>
      </c>
      <c r="BP3226" s="269" t="s">
        <v>1169</v>
      </c>
      <c r="BQ3226" s="269" t="s">
        <v>715</v>
      </c>
      <c r="BR3226" s="269" t="s">
        <v>1170</v>
      </c>
      <c r="BS3226" s="269" t="s">
        <v>1171</v>
      </c>
      <c r="BT3226" s="269" t="s">
        <v>1169</v>
      </c>
      <c r="BU3226" s="269" t="s">
        <v>1887</v>
      </c>
      <c r="BV3226" s="269" t="s">
        <v>1888</v>
      </c>
    </row>
    <row r="3227" spans="59:74" x14ac:dyDescent="0.25">
      <c r="BG3227" s="84">
        <v>3115</v>
      </c>
      <c r="BH3227" s="269" t="s">
        <v>3</v>
      </c>
      <c r="BI3227" s="268" t="s">
        <v>10598</v>
      </c>
      <c r="BJ3227" s="257" t="s">
        <v>4</v>
      </c>
      <c r="BK3227" s="269" t="s">
        <v>161</v>
      </c>
      <c r="BL3227" s="269" t="s">
        <v>130</v>
      </c>
      <c r="BM3227" s="270" t="s">
        <v>11541</v>
      </c>
      <c r="BN3227" s="269" t="s">
        <v>11542</v>
      </c>
      <c r="BO3227" s="269" t="s">
        <v>11543</v>
      </c>
      <c r="BP3227" s="269" t="s">
        <v>1169</v>
      </c>
      <c r="BQ3227" s="269" t="s">
        <v>715</v>
      </c>
      <c r="BR3227" s="269" t="s">
        <v>1170</v>
      </c>
      <c r="BS3227" s="269" t="s">
        <v>1171</v>
      </c>
      <c r="BT3227" s="269" t="s">
        <v>1169</v>
      </c>
      <c r="BU3227" s="269" t="s">
        <v>1887</v>
      </c>
      <c r="BV3227" s="269" t="s">
        <v>1888</v>
      </c>
    </row>
    <row r="3228" spans="59:74" x14ac:dyDescent="0.25">
      <c r="BG3228" s="84">
        <v>3116</v>
      </c>
      <c r="BH3228" s="269" t="s">
        <v>3</v>
      </c>
      <c r="BI3228" s="268" t="s">
        <v>10598</v>
      </c>
      <c r="BJ3228" s="257" t="s">
        <v>4</v>
      </c>
      <c r="BK3228" s="269" t="s">
        <v>161</v>
      </c>
      <c r="BL3228" s="269" t="s">
        <v>130</v>
      </c>
      <c r="BM3228" s="270" t="s">
        <v>11544</v>
      </c>
      <c r="BN3228" s="269" t="s">
        <v>11545</v>
      </c>
      <c r="BO3228" s="269" t="s">
        <v>11546</v>
      </c>
      <c r="BP3228" s="269" t="s">
        <v>1169</v>
      </c>
      <c r="BQ3228" s="269" t="s">
        <v>715</v>
      </c>
      <c r="BR3228" s="269" t="s">
        <v>1170</v>
      </c>
      <c r="BS3228" s="269" t="s">
        <v>1171</v>
      </c>
      <c r="BT3228" s="269" t="s">
        <v>1169</v>
      </c>
      <c r="BU3228" s="269" t="s">
        <v>1887</v>
      </c>
      <c r="BV3228" s="269" t="s">
        <v>1888</v>
      </c>
    </row>
    <row r="3229" spans="59:74" x14ac:dyDescent="0.25">
      <c r="BG3229" s="84">
        <v>3117</v>
      </c>
      <c r="BH3229" s="269" t="s">
        <v>3</v>
      </c>
      <c r="BI3229" s="268" t="s">
        <v>10598</v>
      </c>
      <c r="BJ3229" s="257" t="s">
        <v>4</v>
      </c>
      <c r="BK3229" s="269" t="s">
        <v>161</v>
      </c>
      <c r="BL3229" s="269" t="s">
        <v>130</v>
      </c>
      <c r="BM3229" s="270" t="s">
        <v>11547</v>
      </c>
      <c r="BN3229" s="269" t="s">
        <v>11548</v>
      </c>
      <c r="BO3229" s="269" t="s">
        <v>11549</v>
      </c>
      <c r="BP3229" s="269" t="s">
        <v>1169</v>
      </c>
      <c r="BQ3229" s="269" t="s">
        <v>715</v>
      </c>
      <c r="BR3229" s="269" t="s">
        <v>1170</v>
      </c>
      <c r="BS3229" s="269" t="s">
        <v>1171</v>
      </c>
      <c r="BT3229" s="269" t="s">
        <v>1169</v>
      </c>
      <c r="BU3229" s="269" t="s">
        <v>1887</v>
      </c>
      <c r="BV3229" s="269" t="s">
        <v>1888</v>
      </c>
    </row>
    <row r="3230" spans="59:74" x14ac:dyDescent="0.25">
      <c r="BG3230" s="84">
        <v>3118</v>
      </c>
      <c r="BH3230" s="269" t="s">
        <v>3</v>
      </c>
      <c r="BI3230" s="268" t="s">
        <v>10598</v>
      </c>
      <c r="BJ3230" s="257" t="s">
        <v>4</v>
      </c>
      <c r="BK3230" s="269" t="s">
        <v>161</v>
      </c>
      <c r="BL3230" s="269" t="s">
        <v>130</v>
      </c>
      <c r="BM3230" s="270" t="s">
        <v>11550</v>
      </c>
      <c r="BN3230" s="269" t="s">
        <v>11551</v>
      </c>
      <c r="BO3230" s="269" t="s">
        <v>11552</v>
      </c>
      <c r="BP3230" s="269" t="s">
        <v>1169</v>
      </c>
      <c r="BQ3230" s="269" t="s">
        <v>715</v>
      </c>
      <c r="BR3230" s="269" t="s">
        <v>1170</v>
      </c>
      <c r="BS3230" s="269" t="s">
        <v>1171</v>
      </c>
      <c r="BT3230" s="269" t="s">
        <v>1169</v>
      </c>
      <c r="BU3230" s="269" t="s">
        <v>1887</v>
      </c>
      <c r="BV3230" s="269" t="s">
        <v>1888</v>
      </c>
    </row>
    <row r="3231" spans="59:74" x14ac:dyDescent="0.25">
      <c r="BG3231" s="84">
        <v>3119</v>
      </c>
      <c r="BH3231" s="269" t="s">
        <v>3</v>
      </c>
      <c r="BI3231" s="268" t="s">
        <v>10598</v>
      </c>
      <c r="BJ3231" s="257" t="s">
        <v>4</v>
      </c>
      <c r="BK3231" s="269" t="s">
        <v>161</v>
      </c>
      <c r="BL3231" s="269" t="s">
        <v>130</v>
      </c>
      <c r="BM3231" s="270" t="s">
        <v>11553</v>
      </c>
      <c r="BN3231" s="269" t="s">
        <v>11554</v>
      </c>
      <c r="BO3231" s="269" t="s">
        <v>11555</v>
      </c>
      <c r="BP3231" s="269" t="s">
        <v>1169</v>
      </c>
      <c r="BQ3231" s="269" t="s">
        <v>715</v>
      </c>
      <c r="BR3231" s="269" t="s">
        <v>1170</v>
      </c>
      <c r="BS3231" s="269" t="s">
        <v>1171</v>
      </c>
      <c r="BT3231" s="269" t="s">
        <v>1169</v>
      </c>
      <c r="BU3231" s="269" t="s">
        <v>1887</v>
      </c>
      <c r="BV3231" s="269" t="s">
        <v>1888</v>
      </c>
    </row>
    <row r="3232" spans="59:74" x14ac:dyDescent="0.25">
      <c r="BG3232" s="84">
        <v>3120</v>
      </c>
      <c r="BH3232" s="269" t="s">
        <v>3</v>
      </c>
      <c r="BI3232" s="268" t="s">
        <v>10598</v>
      </c>
      <c r="BJ3232" s="257" t="s">
        <v>4</v>
      </c>
      <c r="BK3232" s="269" t="s">
        <v>161</v>
      </c>
      <c r="BL3232" s="269" t="s">
        <v>130</v>
      </c>
      <c r="BM3232" s="270" t="s">
        <v>11556</v>
      </c>
      <c r="BN3232" s="269" t="s">
        <v>11557</v>
      </c>
      <c r="BO3232" s="269" t="s">
        <v>11558</v>
      </c>
      <c r="BP3232" s="269" t="s">
        <v>1169</v>
      </c>
      <c r="BQ3232" s="269" t="s">
        <v>715</v>
      </c>
      <c r="BR3232" s="269" t="s">
        <v>1170</v>
      </c>
      <c r="BS3232" s="269" t="s">
        <v>1171</v>
      </c>
      <c r="BT3232" s="269" t="s">
        <v>1169</v>
      </c>
      <c r="BU3232" s="269" t="s">
        <v>1887</v>
      </c>
      <c r="BV3232" s="269" t="s">
        <v>1888</v>
      </c>
    </row>
    <row r="3233" spans="59:74" x14ac:dyDescent="0.25">
      <c r="BG3233" s="84">
        <v>3121</v>
      </c>
      <c r="BH3233" s="269" t="s">
        <v>3</v>
      </c>
      <c r="BI3233" s="268" t="s">
        <v>10598</v>
      </c>
      <c r="BJ3233" s="257" t="s">
        <v>1</v>
      </c>
      <c r="BK3233" s="269" t="s">
        <v>169</v>
      </c>
      <c r="BL3233" s="269" t="s">
        <v>130</v>
      </c>
      <c r="BM3233" s="270" t="s">
        <v>11559</v>
      </c>
      <c r="BN3233" s="269" t="s">
        <v>11560</v>
      </c>
      <c r="BO3233" s="269" t="s">
        <v>11561</v>
      </c>
      <c r="BP3233" s="269" t="s">
        <v>1172</v>
      </c>
      <c r="BQ3233" s="269" t="s">
        <v>721</v>
      </c>
      <c r="BR3233" s="269" t="s">
        <v>1173</v>
      </c>
      <c r="BS3233" s="269" t="s">
        <v>1174</v>
      </c>
      <c r="BT3233" s="269" t="s">
        <v>1172</v>
      </c>
      <c r="BU3233" s="269" t="s">
        <v>1889</v>
      </c>
      <c r="BV3233" s="269" t="s">
        <v>1890</v>
      </c>
    </row>
    <row r="3234" spans="59:74" x14ac:dyDescent="0.25">
      <c r="BG3234" s="84">
        <v>3122</v>
      </c>
      <c r="BH3234" s="269" t="s">
        <v>3</v>
      </c>
      <c r="BI3234" s="268" t="s">
        <v>10598</v>
      </c>
      <c r="BJ3234" s="257" t="s">
        <v>1</v>
      </c>
      <c r="BK3234" s="269" t="s">
        <v>169</v>
      </c>
      <c r="BL3234" s="269" t="s">
        <v>130</v>
      </c>
      <c r="BM3234" s="270" t="s">
        <v>11562</v>
      </c>
      <c r="BN3234" s="269" t="s">
        <v>11563</v>
      </c>
      <c r="BO3234" s="269" t="s">
        <v>11564</v>
      </c>
      <c r="BP3234" s="269" t="s">
        <v>1172</v>
      </c>
      <c r="BQ3234" s="269" t="s">
        <v>721</v>
      </c>
      <c r="BR3234" s="269" t="s">
        <v>1173</v>
      </c>
      <c r="BS3234" s="269" t="s">
        <v>1174</v>
      </c>
      <c r="BT3234" s="269" t="s">
        <v>1172</v>
      </c>
      <c r="BU3234" s="269" t="s">
        <v>1889</v>
      </c>
      <c r="BV3234" s="269" t="s">
        <v>1890</v>
      </c>
    </row>
    <row r="3235" spans="59:74" x14ac:dyDescent="0.25">
      <c r="BG3235" s="84">
        <v>3123</v>
      </c>
      <c r="BH3235" s="269" t="s">
        <v>3</v>
      </c>
      <c r="BI3235" s="268" t="s">
        <v>10598</v>
      </c>
      <c r="BJ3235" s="257" t="s">
        <v>1</v>
      </c>
      <c r="BK3235" s="269" t="s">
        <v>169</v>
      </c>
      <c r="BL3235" s="269" t="s">
        <v>130</v>
      </c>
      <c r="BM3235" s="270" t="s">
        <v>11565</v>
      </c>
      <c r="BN3235" s="269" t="s">
        <v>11566</v>
      </c>
      <c r="BO3235" s="269" t="s">
        <v>11567</v>
      </c>
      <c r="BP3235" s="269" t="s">
        <v>1172</v>
      </c>
      <c r="BQ3235" s="269" t="s">
        <v>721</v>
      </c>
      <c r="BR3235" s="269" t="s">
        <v>1173</v>
      </c>
      <c r="BS3235" s="269" t="s">
        <v>1174</v>
      </c>
      <c r="BT3235" s="269" t="s">
        <v>1172</v>
      </c>
      <c r="BU3235" s="269" t="s">
        <v>1889</v>
      </c>
      <c r="BV3235" s="269" t="s">
        <v>1890</v>
      </c>
    </row>
    <row r="3236" spans="59:74" x14ac:dyDescent="0.25">
      <c r="BG3236" s="84">
        <v>3124</v>
      </c>
      <c r="BH3236" s="269" t="s">
        <v>3</v>
      </c>
      <c r="BI3236" s="268" t="s">
        <v>10598</v>
      </c>
      <c r="BJ3236" s="257" t="s">
        <v>1</v>
      </c>
      <c r="BK3236" s="269" t="s">
        <v>169</v>
      </c>
      <c r="BL3236" s="269" t="s">
        <v>130</v>
      </c>
      <c r="BM3236" s="270" t="s">
        <v>11568</v>
      </c>
      <c r="BN3236" s="269" t="s">
        <v>11569</v>
      </c>
      <c r="BO3236" s="269" t="s">
        <v>11570</v>
      </c>
      <c r="BP3236" s="269" t="s">
        <v>1172</v>
      </c>
      <c r="BQ3236" s="269" t="s">
        <v>721</v>
      </c>
      <c r="BR3236" s="269" t="s">
        <v>1173</v>
      </c>
      <c r="BS3236" s="269" t="s">
        <v>1174</v>
      </c>
      <c r="BT3236" s="269" t="s">
        <v>1172</v>
      </c>
      <c r="BU3236" s="269" t="s">
        <v>1889</v>
      </c>
      <c r="BV3236" s="269" t="s">
        <v>1890</v>
      </c>
    </row>
    <row r="3237" spans="59:74" x14ac:dyDescent="0.25">
      <c r="BG3237" s="84">
        <v>3125</v>
      </c>
      <c r="BH3237" s="269" t="s">
        <v>3</v>
      </c>
      <c r="BI3237" s="268" t="s">
        <v>10598</v>
      </c>
      <c r="BJ3237" s="257" t="s">
        <v>1</v>
      </c>
      <c r="BK3237" s="269" t="s">
        <v>169</v>
      </c>
      <c r="BL3237" s="269" t="s">
        <v>130</v>
      </c>
      <c r="BM3237" s="270" t="s">
        <v>11571</v>
      </c>
      <c r="BN3237" s="269" t="s">
        <v>11572</v>
      </c>
      <c r="BO3237" s="269" t="s">
        <v>11573</v>
      </c>
      <c r="BP3237" s="269" t="s">
        <v>1172</v>
      </c>
      <c r="BQ3237" s="269" t="s">
        <v>721</v>
      </c>
      <c r="BR3237" s="269" t="s">
        <v>1173</v>
      </c>
      <c r="BS3237" s="269" t="s">
        <v>1174</v>
      </c>
      <c r="BT3237" s="269" t="s">
        <v>1172</v>
      </c>
      <c r="BU3237" s="269" t="s">
        <v>1889</v>
      </c>
      <c r="BV3237" s="269" t="s">
        <v>1890</v>
      </c>
    </row>
    <row r="3238" spans="59:74" x14ac:dyDescent="0.25">
      <c r="BG3238" s="84">
        <v>3126</v>
      </c>
      <c r="BH3238" s="269" t="s">
        <v>3</v>
      </c>
      <c r="BI3238" s="268" t="s">
        <v>10598</v>
      </c>
      <c r="BJ3238" s="257" t="s">
        <v>1</v>
      </c>
      <c r="BK3238" s="269" t="s">
        <v>169</v>
      </c>
      <c r="BL3238" s="269" t="s">
        <v>130</v>
      </c>
      <c r="BM3238" s="270" t="s">
        <v>11574</v>
      </c>
      <c r="BN3238" s="269" t="s">
        <v>11575</v>
      </c>
      <c r="BO3238" s="269" t="s">
        <v>11576</v>
      </c>
      <c r="BP3238" s="269" t="s">
        <v>1172</v>
      </c>
      <c r="BQ3238" s="269" t="s">
        <v>721</v>
      </c>
      <c r="BR3238" s="269" t="s">
        <v>1173</v>
      </c>
      <c r="BS3238" s="269" t="s">
        <v>1174</v>
      </c>
      <c r="BT3238" s="269" t="s">
        <v>1172</v>
      </c>
      <c r="BU3238" s="269" t="s">
        <v>1889</v>
      </c>
      <c r="BV3238" s="269" t="s">
        <v>1890</v>
      </c>
    </row>
    <row r="3239" spans="59:74" x14ac:dyDescent="0.25">
      <c r="BG3239" s="84">
        <v>3127</v>
      </c>
      <c r="BH3239" s="269" t="s">
        <v>3</v>
      </c>
      <c r="BI3239" s="268" t="s">
        <v>10598</v>
      </c>
      <c r="BJ3239" s="257" t="s">
        <v>1</v>
      </c>
      <c r="BK3239" s="269" t="s">
        <v>169</v>
      </c>
      <c r="BL3239" s="269" t="s">
        <v>130</v>
      </c>
      <c r="BM3239" s="270" t="s">
        <v>11577</v>
      </c>
      <c r="BN3239" s="269" t="s">
        <v>11578</v>
      </c>
      <c r="BO3239" s="269" t="s">
        <v>11579</v>
      </c>
      <c r="BP3239" s="269" t="s">
        <v>1172</v>
      </c>
      <c r="BQ3239" s="269" t="s">
        <v>721</v>
      </c>
      <c r="BR3239" s="269" t="s">
        <v>1173</v>
      </c>
      <c r="BS3239" s="269" t="s">
        <v>1174</v>
      </c>
      <c r="BT3239" s="269" t="s">
        <v>1172</v>
      </c>
      <c r="BU3239" s="269" t="s">
        <v>1889</v>
      </c>
      <c r="BV3239" s="269" t="s">
        <v>1890</v>
      </c>
    </row>
    <row r="3240" spans="59:74" x14ac:dyDescent="0.25">
      <c r="BG3240" s="84">
        <v>3128</v>
      </c>
      <c r="BH3240" s="269" t="s">
        <v>3</v>
      </c>
      <c r="BI3240" s="268" t="s">
        <v>10598</v>
      </c>
      <c r="BJ3240" s="257" t="s">
        <v>1</v>
      </c>
      <c r="BK3240" s="269" t="s">
        <v>169</v>
      </c>
      <c r="BL3240" s="269" t="s">
        <v>130</v>
      </c>
      <c r="BM3240" s="270" t="s">
        <v>11580</v>
      </c>
      <c r="BN3240" s="269" t="s">
        <v>11581</v>
      </c>
      <c r="BO3240" s="269" t="s">
        <v>11582</v>
      </c>
      <c r="BP3240" s="269" t="s">
        <v>1172</v>
      </c>
      <c r="BQ3240" s="269" t="s">
        <v>721</v>
      </c>
      <c r="BR3240" s="269" t="s">
        <v>1173</v>
      </c>
      <c r="BS3240" s="269" t="s">
        <v>1174</v>
      </c>
      <c r="BT3240" s="269" t="s">
        <v>1172</v>
      </c>
      <c r="BU3240" s="269" t="s">
        <v>1889</v>
      </c>
      <c r="BV3240" s="269" t="s">
        <v>1890</v>
      </c>
    </row>
    <row r="3241" spans="59:74" x14ac:dyDescent="0.25">
      <c r="BG3241" s="84">
        <v>3129</v>
      </c>
      <c r="BH3241" s="269" t="s">
        <v>3</v>
      </c>
      <c r="BI3241" s="268" t="s">
        <v>10598</v>
      </c>
      <c r="BJ3241" s="257" t="s">
        <v>1</v>
      </c>
      <c r="BK3241" s="269" t="s">
        <v>169</v>
      </c>
      <c r="BL3241" s="269" t="s">
        <v>130</v>
      </c>
      <c r="BM3241" s="270" t="s">
        <v>11583</v>
      </c>
      <c r="BN3241" s="269" t="s">
        <v>11584</v>
      </c>
      <c r="BO3241" s="269" t="s">
        <v>11585</v>
      </c>
      <c r="BP3241" s="269" t="s">
        <v>1172</v>
      </c>
      <c r="BQ3241" s="269" t="s">
        <v>721</v>
      </c>
      <c r="BR3241" s="269" t="s">
        <v>1173</v>
      </c>
      <c r="BS3241" s="269" t="s">
        <v>1174</v>
      </c>
      <c r="BT3241" s="269" t="s">
        <v>1172</v>
      </c>
      <c r="BU3241" s="269" t="s">
        <v>1889</v>
      </c>
      <c r="BV3241" s="269" t="s">
        <v>1890</v>
      </c>
    </row>
    <row r="3242" spans="59:74" x14ac:dyDescent="0.25">
      <c r="BG3242" s="84">
        <v>3130</v>
      </c>
      <c r="BH3242" s="269" t="s">
        <v>3</v>
      </c>
      <c r="BI3242" s="268" t="s">
        <v>10598</v>
      </c>
      <c r="BJ3242" s="257" t="s">
        <v>1</v>
      </c>
      <c r="BK3242" s="269" t="s">
        <v>169</v>
      </c>
      <c r="BL3242" s="269" t="s">
        <v>130</v>
      </c>
      <c r="BM3242" s="270" t="s">
        <v>11586</v>
      </c>
      <c r="BN3242" s="269" t="s">
        <v>11587</v>
      </c>
      <c r="BO3242" s="269" t="s">
        <v>11588</v>
      </c>
      <c r="BP3242" s="269" t="s">
        <v>1172</v>
      </c>
      <c r="BQ3242" s="269" t="s">
        <v>721</v>
      </c>
      <c r="BR3242" s="269" t="s">
        <v>1173</v>
      </c>
      <c r="BS3242" s="269" t="s">
        <v>1174</v>
      </c>
      <c r="BT3242" s="269" t="s">
        <v>1172</v>
      </c>
      <c r="BU3242" s="269" t="s">
        <v>1889</v>
      </c>
      <c r="BV3242" s="269" t="s">
        <v>1890</v>
      </c>
    </row>
    <row r="3243" spans="59:74" x14ac:dyDescent="0.25">
      <c r="BG3243" s="84">
        <v>3131</v>
      </c>
      <c r="BH3243" s="269" t="s">
        <v>3</v>
      </c>
      <c r="BI3243" s="268" t="s">
        <v>10598</v>
      </c>
      <c r="BJ3243" s="257" t="s">
        <v>4</v>
      </c>
      <c r="BK3243" s="269" t="s">
        <v>169</v>
      </c>
      <c r="BL3243" s="269" t="s">
        <v>130</v>
      </c>
      <c r="BM3243" s="270" t="s">
        <v>11589</v>
      </c>
      <c r="BN3243" s="269" t="s">
        <v>11590</v>
      </c>
      <c r="BO3243" s="269" t="s">
        <v>11591</v>
      </c>
      <c r="BP3243" s="269" t="s">
        <v>1172</v>
      </c>
      <c r="BQ3243" s="269" t="s">
        <v>721</v>
      </c>
      <c r="BR3243" s="269" t="s">
        <v>1173</v>
      </c>
      <c r="BS3243" s="269" t="s">
        <v>1174</v>
      </c>
      <c r="BT3243" s="269" t="s">
        <v>1172</v>
      </c>
      <c r="BU3243" s="269" t="s">
        <v>1889</v>
      </c>
      <c r="BV3243" s="269" t="s">
        <v>1890</v>
      </c>
    </row>
    <row r="3244" spans="59:74" x14ac:dyDescent="0.25">
      <c r="BG3244" s="84">
        <v>3132</v>
      </c>
      <c r="BH3244" s="269" t="s">
        <v>3</v>
      </c>
      <c r="BI3244" s="268" t="s">
        <v>10598</v>
      </c>
      <c r="BJ3244" s="257" t="s">
        <v>4</v>
      </c>
      <c r="BK3244" s="269" t="s">
        <v>169</v>
      </c>
      <c r="BL3244" s="269" t="s">
        <v>130</v>
      </c>
      <c r="BM3244" s="270" t="s">
        <v>11592</v>
      </c>
      <c r="BN3244" s="269" t="s">
        <v>11593</v>
      </c>
      <c r="BO3244" s="269" t="s">
        <v>11594</v>
      </c>
      <c r="BP3244" s="269" t="s">
        <v>1172</v>
      </c>
      <c r="BQ3244" s="269" t="s">
        <v>721</v>
      </c>
      <c r="BR3244" s="269" t="s">
        <v>1173</v>
      </c>
      <c r="BS3244" s="269" t="s">
        <v>1174</v>
      </c>
      <c r="BT3244" s="269" t="s">
        <v>1172</v>
      </c>
      <c r="BU3244" s="269" t="s">
        <v>1889</v>
      </c>
      <c r="BV3244" s="269" t="s">
        <v>1890</v>
      </c>
    </row>
    <row r="3245" spans="59:74" x14ac:dyDescent="0.25">
      <c r="BG3245" s="84">
        <v>3133</v>
      </c>
      <c r="BH3245" s="269" t="s">
        <v>3</v>
      </c>
      <c r="BI3245" s="268" t="s">
        <v>10598</v>
      </c>
      <c r="BJ3245" s="257" t="s">
        <v>4</v>
      </c>
      <c r="BK3245" s="269" t="s">
        <v>169</v>
      </c>
      <c r="BL3245" s="269" t="s">
        <v>130</v>
      </c>
      <c r="BM3245" s="270" t="s">
        <v>11595</v>
      </c>
      <c r="BN3245" s="269" t="s">
        <v>11596</v>
      </c>
      <c r="BO3245" s="269" t="s">
        <v>11597</v>
      </c>
      <c r="BP3245" s="269" t="s">
        <v>1172</v>
      </c>
      <c r="BQ3245" s="269" t="s">
        <v>721</v>
      </c>
      <c r="BR3245" s="269" t="s">
        <v>1173</v>
      </c>
      <c r="BS3245" s="269" t="s">
        <v>1174</v>
      </c>
      <c r="BT3245" s="269" t="s">
        <v>1172</v>
      </c>
      <c r="BU3245" s="269" t="s">
        <v>1889</v>
      </c>
      <c r="BV3245" s="269" t="s">
        <v>1890</v>
      </c>
    </row>
    <row r="3246" spans="59:74" x14ac:dyDescent="0.25">
      <c r="BG3246" s="84">
        <v>3134</v>
      </c>
      <c r="BH3246" s="269" t="s">
        <v>3</v>
      </c>
      <c r="BI3246" s="268" t="s">
        <v>10598</v>
      </c>
      <c r="BJ3246" s="257" t="s">
        <v>4</v>
      </c>
      <c r="BK3246" s="269" t="s">
        <v>169</v>
      </c>
      <c r="BL3246" s="269" t="s">
        <v>130</v>
      </c>
      <c r="BM3246" s="270" t="s">
        <v>11598</v>
      </c>
      <c r="BN3246" s="269" t="s">
        <v>11599</v>
      </c>
      <c r="BO3246" s="269" t="s">
        <v>11600</v>
      </c>
      <c r="BP3246" s="269" t="s">
        <v>1172</v>
      </c>
      <c r="BQ3246" s="269" t="s">
        <v>721</v>
      </c>
      <c r="BR3246" s="269" t="s">
        <v>1173</v>
      </c>
      <c r="BS3246" s="269" t="s">
        <v>1174</v>
      </c>
      <c r="BT3246" s="269" t="s">
        <v>1172</v>
      </c>
      <c r="BU3246" s="269" t="s">
        <v>1889</v>
      </c>
      <c r="BV3246" s="269" t="s">
        <v>1890</v>
      </c>
    </row>
    <row r="3247" spans="59:74" x14ac:dyDescent="0.25">
      <c r="BG3247" s="84">
        <v>3135</v>
      </c>
      <c r="BH3247" s="269" t="s">
        <v>3</v>
      </c>
      <c r="BI3247" s="268" t="s">
        <v>10598</v>
      </c>
      <c r="BJ3247" s="257" t="s">
        <v>4</v>
      </c>
      <c r="BK3247" s="269" t="s">
        <v>169</v>
      </c>
      <c r="BL3247" s="269" t="s">
        <v>130</v>
      </c>
      <c r="BM3247" s="270" t="s">
        <v>11601</v>
      </c>
      <c r="BN3247" s="269" t="s">
        <v>11602</v>
      </c>
      <c r="BO3247" s="269" t="s">
        <v>11603</v>
      </c>
      <c r="BP3247" s="269" t="s">
        <v>1172</v>
      </c>
      <c r="BQ3247" s="269" t="s">
        <v>721</v>
      </c>
      <c r="BR3247" s="269" t="s">
        <v>1173</v>
      </c>
      <c r="BS3247" s="269" t="s">
        <v>1174</v>
      </c>
      <c r="BT3247" s="269" t="s">
        <v>1172</v>
      </c>
      <c r="BU3247" s="269" t="s">
        <v>1889</v>
      </c>
      <c r="BV3247" s="269" t="s">
        <v>1890</v>
      </c>
    </row>
    <row r="3248" spans="59:74" x14ac:dyDescent="0.25">
      <c r="BG3248" s="84">
        <v>3136</v>
      </c>
      <c r="BH3248" s="269" t="s">
        <v>3</v>
      </c>
      <c r="BI3248" s="268" t="s">
        <v>10598</v>
      </c>
      <c r="BJ3248" s="257" t="s">
        <v>4</v>
      </c>
      <c r="BK3248" s="269" t="s">
        <v>169</v>
      </c>
      <c r="BL3248" s="269" t="s">
        <v>130</v>
      </c>
      <c r="BM3248" s="270" t="s">
        <v>11604</v>
      </c>
      <c r="BN3248" s="269" t="s">
        <v>11605</v>
      </c>
      <c r="BO3248" s="269" t="s">
        <v>11606</v>
      </c>
      <c r="BP3248" s="269" t="s">
        <v>1172</v>
      </c>
      <c r="BQ3248" s="269" t="s">
        <v>721</v>
      </c>
      <c r="BR3248" s="269" t="s">
        <v>1173</v>
      </c>
      <c r="BS3248" s="269" t="s">
        <v>1174</v>
      </c>
      <c r="BT3248" s="269" t="s">
        <v>1172</v>
      </c>
      <c r="BU3248" s="269" t="s">
        <v>1889</v>
      </c>
      <c r="BV3248" s="269" t="s">
        <v>1890</v>
      </c>
    </row>
    <row r="3249" spans="59:74" x14ac:dyDescent="0.25">
      <c r="BG3249" s="84">
        <v>3137</v>
      </c>
      <c r="BH3249" s="269" t="s">
        <v>3</v>
      </c>
      <c r="BI3249" s="268" t="s">
        <v>10598</v>
      </c>
      <c r="BJ3249" s="257" t="s">
        <v>4</v>
      </c>
      <c r="BK3249" s="269" t="s">
        <v>169</v>
      </c>
      <c r="BL3249" s="269" t="s">
        <v>130</v>
      </c>
      <c r="BM3249" s="270" t="s">
        <v>11607</v>
      </c>
      <c r="BN3249" s="269" t="s">
        <v>11608</v>
      </c>
      <c r="BO3249" s="269" t="s">
        <v>11609</v>
      </c>
      <c r="BP3249" s="269" t="s">
        <v>1172</v>
      </c>
      <c r="BQ3249" s="269" t="s">
        <v>721</v>
      </c>
      <c r="BR3249" s="269" t="s">
        <v>1173</v>
      </c>
      <c r="BS3249" s="269" t="s">
        <v>1174</v>
      </c>
      <c r="BT3249" s="269" t="s">
        <v>1172</v>
      </c>
      <c r="BU3249" s="269" t="s">
        <v>1889</v>
      </c>
      <c r="BV3249" s="269" t="s">
        <v>1890</v>
      </c>
    </row>
    <row r="3250" spans="59:74" x14ac:dyDescent="0.25">
      <c r="BG3250" s="84">
        <v>3138</v>
      </c>
      <c r="BH3250" s="269" t="s">
        <v>3</v>
      </c>
      <c r="BI3250" s="268" t="s">
        <v>10598</v>
      </c>
      <c r="BJ3250" s="257" t="s">
        <v>4</v>
      </c>
      <c r="BK3250" s="269" t="s">
        <v>169</v>
      </c>
      <c r="BL3250" s="269" t="s">
        <v>130</v>
      </c>
      <c r="BM3250" s="270" t="s">
        <v>11610</v>
      </c>
      <c r="BN3250" s="269" t="s">
        <v>11611</v>
      </c>
      <c r="BO3250" s="269" t="s">
        <v>11612</v>
      </c>
      <c r="BP3250" s="269" t="s">
        <v>1172</v>
      </c>
      <c r="BQ3250" s="269" t="s">
        <v>721</v>
      </c>
      <c r="BR3250" s="269" t="s">
        <v>1173</v>
      </c>
      <c r="BS3250" s="269" t="s">
        <v>1174</v>
      </c>
      <c r="BT3250" s="269" t="s">
        <v>1172</v>
      </c>
      <c r="BU3250" s="269" t="s">
        <v>1889</v>
      </c>
      <c r="BV3250" s="269" t="s">
        <v>1890</v>
      </c>
    </row>
    <row r="3251" spans="59:74" x14ac:dyDescent="0.25">
      <c r="BG3251" s="84">
        <v>3139</v>
      </c>
      <c r="BH3251" s="269" t="s">
        <v>3</v>
      </c>
      <c r="BI3251" s="268" t="s">
        <v>10598</v>
      </c>
      <c r="BJ3251" s="257" t="s">
        <v>4</v>
      </c>
      <c r="BK3251" s="269" t="s">
        <v>169</v>
      </c>
      <c r="BL3251" s="269" t="s">
        <v>130</v>
      </c>
      <c r="BM3251" s="270" t="s">
        <v>11613</v>
      </c>
      <c r="BN3251" s="269" t="s">
        <v>11614</v>
      </c>
      <c r="BO3251" s="269" t="s">
        <v>11615</v>
      </c>
      <c r="BP3251" s="269" t="s">
        <v>1172</v>
      </c>
      <c r="BQ3251" s="269" t="s">
        <v>721</v>
      </c>
      <c r="BR3251" s="269" t="s">
        <v>1173</v>
      </c>
      <c r="BS3251" s="269" t="s">
        <v>1174</v>
      </c>
      <c r="BT3251" s="269" t="s">
        <v>1172</v>
      </c>
      <c r="BU3251" s="269" t="s">
        <v>1889</v>
      </c>
      <c r="BV3251" s="269" t="s">
        <v>1890</v>
      </c>
    </row>
    <row r="3252" spans="59:74" x14ac:dyDescent="0.25">
      <c r="BG3252" s="84">
        <v>3140</v>
      </c>
      <c r="BH3252" s="269" t="s">
        <v>3</v>
      </c>
      <c r="BI3252" s="268" t="s">
        <v>10598</v>
      </c>
      <c r="BJ3252" s="257" t="s">
        <v>4</v>
      </c>
      <c r="BK3252" s="269" t="s">
        <v>169</v>
      </c>
      <c r="BL3252" s="269" t="s">
        <v>130</v>
      </c>
      <c r="BM3252" s="270" t="s">
        <v>11616</v>
      </c>
      <c r="BN3252" s="269" t="s">
        <v>11617</v>
      </c>
      <c r="BO3252" s="269" t="s">
        <v>11618</v>
      </c>
      <c r="BP3252" s="269" t="s">
        <v>1172</v>
      </c>
      <c r="BQ3252" s="269" t="s">
        <v>721</v>
      </c>
      <c r="BR3252" s="269" t="s">
        <v>1173</v>
      </c>
      <c r="BS3252" s="269" t="s">
        <v>1174</v>
      </c>
      <c r="BT3252" s="269" t="s">
        <v>1172</v>
      </c>
      <c r="BU3252" s="269" t="s">
        <v>1889</v>
      </c>
      <c r="BV3252" s="269" t="s">
        <v>1890</v>
      </c>
    </row>
    <row r="3253" spans="59:74" x14ac:dyDescent="0.25">
      <c r="BG3253" s="84">
        <v>3141</v>
      </c>
      <c r="BH3253" s="269" t="s">
        <v>3</v>
      </c>
      <c r="BI3253" s="268" t="s">
        <v>10598</v>
      </c>
      <c r="BJ3253" s="257" t="s">
        <v>1</v>
      </c>
      <c r="BK3253" s="269" t="s">
        <v>175</v>
      </c>
      <c r="BL3253" s="269" t="s">
        <v>102</v>
      </c>
      <c r="BM3253" s="270" t="s">
        <v>11619</v>
      </c>
      <c r="BN3253" s="269" t="s">
        <v>11620</v>
      </c>
      <c r="BO3253" s="269" t="s">
        <v>11621</v>
      </c>
      <c r="BP3253" s="269" t="s">
        <v>1175</v>
      </c>
      <c r="BQ3253" s="269" t="s">
        <v>727</v>
      </c>
      <c r="BR3253" s="269" t="s">
        <v>1176</v>
      </c>
      <c r="BS3253" s="269" t="s">
        <v>1177</v>
      </c>
      <c r="BT3253" s="269" t="s">
        <v>1175</v>
      </c>
      <c r="BU3253" s="269" t="s">
        <v>1891</v>
      </c>
      <c r="BV3253" s="269" t="s">
        <v>1892</v>
      </c>
    </row>
    <row r="3254" spans="59:74" x14ac:dyDescent="0.25">
      <c r="BG3254" s="84">
        <v>3142</v>
      </c>
      <c r="BH3254" s="269" t="s">
        <v>3</v>
      </c>
      <c r="BI3254" s="268" t="s">
        <v>10598</v>
      </c>
      <c r="BJ3254" s="257" t="s">
        <v>1</v>
      </c>
      <c r="BK3254" s="269" t="s">
        <v>175</v>
      </c>
      <c r="BL3254" s="269" t="s">
        <v>102</v>
      </c>
      <c r="BM3254" s="270" t="s">
        <v>11622</v>
      </c>
      <c r="BN3254" s="269" t="s">
        <v>11623</v>
      </c>
      <c r="BO3254" s="269" t="s">
        <v>11624</v>
      </c>
      <c r="BP3254" s="269" t="s">
        <v>1175</v>
      </c>
      <c r="BQ3254" s="269" t="s">
        <v>727</v>
      </c>
      <c r="BR3254" s="269" t="s">
        <v>1176</v>
      </c>
      <c r="BS3254" s="269" t="s">
        <v>1177</v>
      </c>
      <c r="BT3254" s="269" t="s">
        <v>1175</v>
      </c>
      <c r="BU3254" s="269" t="s">
        <v>1891</v>
      </c>
      <c r="BV3254" s="269" t="s">
        <v>1892</v>
      </c>
    </row>
    <row r="3255" spans="59:74" x14ac:dyDescent="0.25">
      <c r="BG3255" s="84">
        <v>3143</v>
      </c>
      <c r="BH3255" s="269" t="s">
        <v>3</v>
      </c>
      <c r="BI3255" s="268" t="s">
        <v>10598</v>
      </c>
      <c r="BJ3255" s="257" t="s">
        <v>1</v>
      </c>
      <c r="BK3255" s="269" t="s">
        <v>175</v>
      </c>
      <c r="BL3255" s="269" t="s">
        <v>102</v>
      </c>
      <c r="BM3255" s="270" t="s">
        <v>11625</v>
      </c>
      <c r="BN3255" s="269" t="s">
        <v>11626</v>
      </c>
      <c r="BO3255" s="269" t="s">
        <v>11627</v>
      </c>
      <c r="BP3255" s="269" t="s">
        <v>1175</v>
      </c>
      <c r="BQ3255" s="269" t="s">
        <v>727</v>
      </c>
      <c r="BR3255" s="269" t="s">
        <v>1176</v>
      </c>
      <c r="BS3255" s="269" t="s">
        <v>1177</v>
      </c>
      <c r="BT3255" s="269" t="s">
        <v>1175</v>
      </c>
      <c r="BU3255" s="269" t="s">
        <v>1891</v>
      </c>
      <c r="BV3255" s="269" t="s">
        <v>1892</v>
      </c>
    </row>
    <row r="3256" spans="59:74" x14ac:dyDescent="0.25">
      <c r="BG3256" s="84">
        <v>3144</v>
      </c>
      <c r="BH3256" s="269" t="s">
        <v>3</v>
      </c>
      <c r="BI3256" s="268" t="s">
        <v>10598</v>
      </c>
      <c r="BJ3256" s="257" t="s">
        <v>1</v>
      </c>
      <c r="BK3256" s="269" t="s">
        <v>175</v>
      </c>
      <c r="BL3256" s="269" t="s">
        <v>102</v>
      </c>
      <c r="BM3256" s="270" t="s">
        <v>11628</v>
      </c>
      <c r="BN3256" s="269" t="s">
        <v>11629</v>
      </c>
      <c r="BO3256" s="269" t="s">
        <v>11630</v>
      </c>
      <c r="BP3256" s="269" t="s">
        <v>1175</v>
      </c>
      <c r="BQ3256" s="269" t="s">
        <v>727</v>
      </c>
      <c r="BR3256" s="269" t="s">
        <v>1176</v>
      </c>
      <c r="BS3256" s="269" t="s">
        <v>1177</v>
      </c>
      <c r="BT3256" s="269" t="s">
        <v>1175</v>
      </c>
      <c r="BU3256" s="269" t="s">
        <v>1891</v>
      </c>
      <c r="BV3256" s="269" t="s">
        <v>1892</v>
      </c>
    </row>
    <row r="3257" spans="59:74" x14ac:dyDescent="0.25">
      <c r="BG3257" s="84">
        <v>3145</v>
      </c>
      <c r="BH3257" s="269" t="s">
        <v>3</v>
      </c>
      <c r="BI3257" s="268" t="s">
        <v>10598</v>
      </c>
      <c r="BJ3257" s="257" t="s">
        <v>1</v>
      </c>
      <c r="BK3257" s="269" t="s">
        <v>175</v>
      </c>
      <c r="BL3257" s="269" t="s">
        <v>102</v>
      </c>
      <c r="BM3257" s="270" t="s">
        <v>11631</v>
      </c>
      <c r="BN3257" s="269" t="s">
        <v>11632</v>
      </c>
      <c r="BO3257" s="269" t="s">
        <v>11633</v>
      </c>
      <c r="BP3257" s="269" t="s">
        <v>1175</v>
      </c>
      <c r="BQ3257" s="269" t="s">
        <v>727</v>
      </c>
      <c r="BR3257" s="269" t="s">
        <v>1176</v>
      </c>
      <c r="BS3257" s="269" t="s">
        <v>1177</v>
      </c>
      <c r="BT3257" s="269" t="s">
        <v>1175</v>
      </c>
      <c r="BU3257" s="269" t="s">
        <v>1891</v>
      </c>
      <c r="BV3257" s="269" t="s">
        <v>1892</v>
      </c>
    </row>
    <row r="3258" spans="59:74" x14ac:dyDescent="0.25">
      <c r="BG3258" s="84">
        <v>3146</v>
      </c>
      <c r="BH3258" s="269" t="s">
        <v>3</v>
      </c>
      <c r="BI3258" s="268" t="s">
        <v>10598</v>
      </c>
      <c r="BJ3258" s="257" t="s">
        <v>1</v>
      </c>
      <c r="BK3258" s="269" t="s">
        <v>175</v>
      </c>
      <c r="BL3258" s="269" t="s">
        <v>102</v>
      </c>
      <c r="BM3258" s="270" t="s">
        <v>11634</v>
      </c>
      <c r="BN3258" s="269" t="s">
        <v>11635</v>
      </c>
      <c r="BO3258" s="269" t="s">
        <v>11636</v>
      </c>
      <c r="BP3258" s="269" t="s">
        <v>1175</v>
      </c>
      <c r="BQ3258" s="269" t="s">
        <v>727</v>
      </c>
      <c r="BR3258" s="269" t="s">
        <v>1176</v>
      </c>
      <c r="BS3258" s="269" t="s">
        <v>1177</v>
      </c>
      <c r="BT3258" s="269" t="s">
        <v>1175</v>
      </c>
      <c r="BU3258" s="269" t="s">
        <v>1891</v>
      </c>
      <c r="BV3258" s="269" t="s">
        <v>1892</v>
      </c>
    </row>
    <row r="3259" spans="59:74" x14ac:dyDescent="0.25">
      <c r="BG3259" s="84">
        <v>3147</v>
      </c>
      <c r="BH3259" s="269" t="s">
        <v>3</v>
      </c>
      <c r="BI3259" s="268" t="s">
        <v>10598</v>
      </c>
      <c r="BJ3259" s="257" t="s">
        <v>1</v>
      </c>
      <c r="BK3259" s="269" t="s">
        <v>175</v>
      </c>
      <c r="BL3259" s="269" t="s">
        <v>102</v>
      </c>
      <c r="BM3259" s="270" t="s">
        <v>11637</v>
      </c>
      <c r="BN3259" s="269" t="s">
        <v>11638</v>
      </c>
      <c r="BO3259" s="269" t="s">
        <v>11639</v>
      </c>
      <c r="BP3259" s="269" t="s">
        <v>1175</v>
      </c>
      <c r="BQ3259" s="269" t="s">
        <v>727</v>
      </c>
      <c r="BR3259" s="269" t="s">
        <v>1176</v>
      </c>
      <c r="BS3259" s="269" t="s">
        <v>1177</v>
      </c>
      <c r="BT3259" s="269" t="s">
        <v>1175</v>
      </c>
      <c r="BU3259" s="269" t="s">
        <v>1891</v>
      </c>
      <c r="BV3259" s="269" t="s">
        <v>1892</v>
      </c>
    </row>
    <row r="3260" spans="59:74" x14ac:dyDescent="0.25">
      <c r="BG3260" s="84">
        <v>3148</v>
      </c>
      <c r="BH3260" s="269" t="s">
        <v>3</v>
      </c>
      <c r="BI3260" s="268" t="s">
        <v>10598</v>
      </c>
      <c r="BJ3260" s="257" t="s">
        <v>1</v>
      </c>
      <c r="BK3260" s="269" t="s">
        <v>175</v>
      </c>
      <c r="BL3260" s="269" t="s">
        <v>102</v>
      </c>
      <c r="BM3260" s="270" t="s">
        <v>11640</v>
      </c>
      <c r="BN3260" s="269" t="s">
        <v>11641</v>
      </c>
      <c r="BO3260" s="269" t="s">
        <v>11642</v>
      </c>
      <c r="BP3260" s="269" t="s">
        <v>1175</v>
      </c>
      <c r="BQ3260" s="269" t="s">
        <v>727</v>
      </c>
      <c r="BR3260" s="269" t="s">
        <v>1176</v>
      </c>
      <c r="BS3260" s="269" t="s">
        <v>1177</v>
      </c>
      <c r="BT3260" s="269" t="s">
        <v>1175</v>
      </c>
      <c r="BU3260" s="269" t="s">
        <v>1891</v>
      </c>
      <c r="BV3260" s="269" t="s">
        <v>1892</v>
      </c>
    </row>
    <row r="3261" spans="59:74" x14ac:dyDescent="0.25">
      <c r="BG3261" s="84">
        <v>3149</v>
      </c>
      <c r="BH3261" s="269" t="s">
        <v>3</v>
      </c>
      <c r="BI3261" s="268" t="s">
        <v>10598</v>
      </c>
      <c r="BJ3261" s="257" t="s">
        <v>1</v>
      </c>
      <c r="BK3261" s="269" t="s">
        <v>175</v>
      </c>
      <c r="BL3261" s="269" t="s">
        <v>102</v>
      </c>
      <c r="BM3261" s="270" t="s">
        <v>11643</v>
      </c>
      <c r="BN3261" s="269" t="s">
        <v>11644</v>
      </c>
      <c r="BO3261" s="269" t="s">
        <v>11645</v>
      </c>
      <c r="BP3261" s="269" t="s">
        <v>1175</v>
      </c>
      <c r="BQ3261" s="269" t="s">
        <v>727</v>
      </c>
      <c r="BR3261" s="269" t="s">
        <v>1176</v>
      </c>
      <c r="BS3261" s="269" t="s">
        <v>1177</v>
      </c>
      <c r="BT3261" s="269" t="s">
        <v>1175</v>
      </c>
      <c r="BU3261" s="269" t="s">
        <v>1891</v>
      </c>
      <c r="BV3261" s="269" t="s">
        <v>1892</v>
      </c>
    </row>
    <row r="3262" spans="59:74" x14ac:dyDescent="0.25">
      <c r="BG3262" s="84">
        <v>3150</v>
      </c>
      <c r="BH3262" s="269" t="s">
        <v>3</v>
      </c>
      <c r="BI3262" s="268" t="s">
        <v>10598</v>
      </c>
      <c r="BJ3262" s="257" t="s">
        <v>1</v>
      </c>
      <c r="BK3262" s="269" t="s">
        <v>175</v>
      </c>
      <c r="BL3262" s="269" t="s">
        <v>102</v>
      </c>
      <c r="BM3262" s="270" t="s">
        <v>11646</v>
      </c>
      <c r="BN3262" s="269" t="s">
        <v>11647</v>
      </c>
      <c r="BO3262" s="269" t="s">
        <v>11648</v>
      </c>
      <c r="BP3262" s="269" t="s">
        <v>1175</v>
      </c>
      <c r="BQ3262" s="269" t="s">
        <v>727</v>
      </c>
      <c r="BR3262" s="269" t="s">
        <v>1176</v>
      </c>
      <c r="BS3262" s="269" t="s">
        <v>1177</v>
      </c>
      <c r="BT3262" s="269" t="s">
        <v>1175</v>
      </c>
      <c r="BU3262" s="269" t="s">
        <v>1891</v>
      </c>
      <c r="BV3262" s="269" t="s">
        <v>1892</v>
      </c>
    </row>
    <row r="3263" spans="59:74" x14ac:dyDescent="0.25">
      <c r="BG3263" s="84">
        <v>3151</v>
      </c>
      <c r="BH3263" s="269" t="s">
        <v>3</v>
      </c>
      <c r="BI3263" s="268" t="s">
        <v>10598</v>
      </c>
      <c r="BJ3263" s="257" t="s">
        <v>4</v>
      </c>
      <c r="BK3263" s="269" t="s">
        <v>175</v>
      </c>
      <c r="BL3263" s="269" t="s">
        <v>102</v>
      </c>
      <c r="BM3263" s="270" t="s">
        <v>11649</v>
      </c>
      <c r="BN3263" s="269" t="s">
        <v>11650</v>
      </c>
      <c r="BO3263" s="269" t="s">
        <v>11651</v>
      </c>
      <c r="BP3263" s="269" t="s">
        <v>1175</v>
      </c>
      <c r="BQ3263" s="269" t="s">
        <v>727</v>
      </c>
      <c r="BR3263" s="269" t="s">
        <v>1176</v>
      </c>
      <c r="BS3263" s="269" t="s">
        <v>1177</v>
      </c>
      <c r="BT3263" s="269" t="s">
        <v>1175</v>
      </c>
      <c r="BU3263" s="269" t="s">
        <v>1891</v>
      </c>
      <c r="BV3263" s="269" t="s">
        <v>1892</v>
      </c>
    </row>
    <row r="3264" spans="59:74" x14ac:dyDescent="0.25">
      <c r="BG3264" s="84">
        <v>3152</v>
      </c>
      <c r="BH3264" s="269" t="s">
        <v>3</v>
      </c>
      <c r="BI3264" s="268" t="s">
        <v>10598</v>
      </c>
      <c r="BJ3264" s="257" t="s">
        <v>4</v>
      </c>
      <c r="BK3264" s="269" t="s">
        <v>175</v>
      </c>
      <c r="BL3264" s="269" t="s">
        <v>102</v>
      </c>
      <c r="BM3264" s="270" t="s">
        <v>11652</v>
      </c>
      <c r="BN3264" s="269" t="s">
        <v>11653</v>
      </c>
      <c r="BO3264" s="269" t="s">
        <v>11654</v>
      </c>
      <c r="BP3264" s="269" t="s">
        <v>1175</v>
      </c>
      <c r="BQ3264" s="269" t="s">
        <v>727</v>
      </c>
      <c r="BR3264" s="269" t="s">
        <v>1176</v>
      </c>
      <c r="BS3264" s="269" t="s">
        <v>1177</v>
      </c>
      <c r="BT3264" s="269" t="s">
        <v>1175</v>
      </c>
      <c r="BU3264" s="269" t="s">
        <v>1891</v>
      </c>
      <c r="BV3264" s="269" t="s">
        <v>1892</v>
      </c>
    </row>
    <row r="3265" spans="59:74" x14ac:dyDescent="0.25">
      <c r="BG3265" s="84">
        <v>3153</v>
      </c>
      <c r="BH3265" s="269" t="s">
        <v>3</v>
      </c>
      <c r="BI3265" s="268" t="s">
        <v>10598</v>
      </c>
      <c r="BJ3265" s="257" t="s">
        <v>4</v>
      </c>
      <c r="BK3265" s="269" t="s">
        <v>175</v>
      </c>
      <c r="BL3265" s="269" t="s">
        <v>102</v>
      </c>
      <c r="BM3265" s="270" t="s">
        <v>11655</v>
      </c>
      <c r="BN3265" s="269" t="s">
        <v>11656</v>
      </c>
      <c r="BO3265" s="269" t="s">
        <v>11657</v>
      </c>
      <c r="BP3265" s="269" t="s">
        <v>1175</v>
      </c>
      <c r="BQ3265" s="269" t="s">
        <v>727</v>
      </c>
      <c r="BR3265" s="269" t="s">
        <v>1176</v>
      </c>
      <c r="BS3265" s="269" t="s">
        <v>1177</v>
      </c>
      <c r="BT3265" s="269" t="s">
        <v>1175</v>
      </c>
      <c r="BU3265" s="269" t="s">
        <v>1891</v>
      </c>
      <c r="BV3265" s="269" t="s">
        <v>1892</v>
      </c>
    </row>
    <row r="3266" spans="59:74" x14ac:dyDescent="0.25">
      <c r="BG3266" s="84">
        <v>3154</v>
      </c>
      <c r="BH3266" s="269" t="s">
        <v>3</v>
      </c>
      <c r="BI3266" s="268" t="s">
        <v>10598</v>
      </c>
      <c r="BJ3266" s="257" t="s">
        <v>4</v>
      </c>
      <c r="BK3266" s="269" t="s">
        <v>175</v>
      </c>
      <c r="BL3266" s="269" t="s">
        <v>102</v>
      </c>
      <c r="BM3266" s="270" t="s">
        <v>11658</v>
      </c>
      <c r="BN3266" s="269" t="s">
        <v>11659</v>
      </c>
      <c r="BO3266" s="269" t="s">
        <v>11660</v>
      </c>
      <c r="BP3266" s="269" t="s">
        <v>1175</v>
      </c>
      <c r="BQ3266" s="269" t="s">
        <v>727</v>
      </c>
      <c r="BR3266" s="269" t="s">
        <v>1176</v>
      </c>
      <c r="BS3266" s="269" t="s">
        <v>1177</v>
      </c>
      <c r="BT3266" s="269" t="s">
        <v>1175</v>
      </c>
      <c r="BU3266" s="269" t="s">
        <v>1891</v>
      </c>
      <c r="BV3266" s="269" t="s">
        <v>1892</v>
      </c>
    </row>
    <row r="3267" spans="59:74" x14ac:dyDescent="0.25">
      <c r="BG3267" s="84">
        <v>3155</v>
      </c>
      <c r="BH3267" s="269" t="s">
        <v>3</v>
      </c>
      <c r="BI3267" s="268" t="s">
        <v>10598</v>
      </c>
      <c r="BJ3267" s="257" t="s">
        <v>4</v>
      </c>
      <c r="BK3267" s="269" t="s">
        <v>175</v>
      </c>
      <c r="BL3267" s="269" t="s">
        <v>102</v>
      </c>
      <c r="BM3267" s="270" t="s">
        <v>11661</v>
      </c>
      <c r="BN3267" s="269" t="s">
        <v>11662</v>
      </c>
      <c r="BO3267" s="269" t="s">
        <v>11663</v>
      </c>
      <c r="BP3267" s="269" t="s">
        <v>1175</v>
      </c>
      <c r="BQ3267" s="269" t="s">
        <v>727</v>
      </c>
      <c r="BR3267" s="269" t="s">
        <v>1176</v>
      </c>
      <c r="BS3267" s="269" t="s">
        <v>1177</v>
      </c>
      <c r="BT3267" s="269" t="s">
        <v>1175</v>
      </c>
      <c r="BU3267" s="269" t="s">
        <v>1891</v>
      </c>
      <c r="BV3267" s="269" t="s">
        <v>1892</v>
      </c>
    </row>
    <row r="3268" spans="59:74" x14ac:dyDescent="0.25">
      <c r="BG3268" s="84">
        <v>3156</v>
      </c>
      <c r="BH3268" s="269" t="s">
        <v>3</v>
      </c>
      <c r="BI3268" s="268" t="s">
        <v>10598</v>
      </c>
      <c r="BJ3268" s="257" t="s">
        <v>4</v>
      </c>
      <c r="BK3268" s="269" t="s">
        <v>175</v>
      </c>
      <c r="BL3268" s="269" t="s">
        <v>102</v>
      </c>
      <c r="BM3268" s="270" t="s">
        <v>11664</v>
      </c>
      <c r="BN3268" s="269" t="s">
        <v>11665</v>
      </c>
      <c r="BO3268" s="269" t="s">
        <v>11666</v>
      </c>
      <c r="BP3268" s="269" t="s">
        <v>1175</v>
      </c>
      <c r="BQ3268" s="269" t="s">
        <v>727</v>
      </c>
      <c r="BR3268" s="269" t="s">
        <v>1176</v>
      </c>
      <c r="BS3268" s="269" t="s">
        <v>1177</v>
      </c>
      <c r="BT3268" s="269" t="s">
        <v>1175</v>
      </c>
      <c r="BU3268" s="269" t="s">
        <v>1891</v>
      </c>
      <c r="BV3268" s="269" t="s">
        <v>1892</v>
      </c>
    </row>
    <row r="3269" spans="59:74" x14ac:dyDescent="0.25">
      <c r="BG3269" s="84">
        <v>3157</v>
      </c>
      <c r="BH3269" s="269" t="s">
        <v>3</v>
      </c>
      <c r="BI3269" s="268" t="s">
        <v>10598</v>
      </c>
      <c r="BJ3269" s="257" t="s">
        <v>4</v>
      </c>
      <c r="BK3269" s="269" t="s">
        <v>175</v>
      </c>
      <c r="BL3269" s="269" t="s">
        <v>102</v>
      </c>
      <c r="BM3269" s="270" t="s">
        <v>11667</v>
      </c>
      <c r="BN3269" s="269" t="s">
        <v>11668</v>
      </c>
      <c r="BO3269" s="269" t="s">
        <v>11669</v>
      </c>
      <c r="BP3269" s="269" t="s">
        <v>1175</v>
      </c>
      <c r="BQ3269" s="269" t="s">
        <v>727</v>
      </c>
      <c r="BR3269" s="269" t="s">
        <v>1176</v>
      </c>
      <c r="BS3269" s="269" t="s">
        <v>1177</v>
      </c>
      <c r="BT3269" s="269" t="s">
        <v>1175</v>
      </c>
      <c r="BU3269" s="269" t="s">
        <v>1891</v>
      </c>
      <c r="BV3269" s="269" t="s">
        <v>1892</v>
      </c>
    </row>
    <row r="3270" spans="59:74" x14ac:dyDescent="0.25">
      <c r="BG3270" s="84">
        <v>3158</v>
      </c>
      <c r="BH3270" s="269" t="s">
        <v>3</v>
      </c>
      <c r="BI3270" s="268" t="s">
        <v>10598</v>
      </c>
      <c r="BJ3270" s="257" t="s">
        <v>4</v>
      </c>
      <c r="BK3270" s="269" t="s">
        <v>175</v>
      </c>
      <c r="BL3270" s="269" t="s">
        <v>102</v>
      </c>
      <c r="BM3270" s="270" t="s">
        <v>11670</v>
      </c>
      <c r="BN3270" s="269" t="s">
        <v>11671</v>
      </c>
      <c r="BO3270" s="269" t="s">
        <v>11672</v>
      </c>
      <c r="BP3270" s="269" t="s">
        <v>1175</v>
      </c>
      <c r="BQ3270" s="269" t="s">
        <v>727</v>
      </c>
      <c r="BR3270" s="269" t="s">
        <v>1176</v>
      </c>
      <c r="BS3270" s="269" t="s">
        <v>1177</v>
      </c>
      <c r="BT3270" s="269" t="s">
        <v>1175</v>
      </c>
      <c r="BU3270" s="269" t="s">
        <v>1891</v>
      </c>
      <c r="BV3270" s="269" t="s">
        <v>1892</v>
      </c>
    </row>
    <row r="3271" spans="59:74" x14ac:dyDescent="0.25">
      <c r="BG3271" s="84">
        <v>3159</v>
      </c>
      <c r="BH3271" s="269" t="s">
        <v>3</v>
      </c>
      <c r="BI3271" s="268" t="s">
        <v>10598</v>
      </c>
      <c r="BJ3271" s="257" t="s">
        <v>4</v>
      </c>
      <c r="BK3271" s="269" t="s">
        <v>175</v>
      </c>
      <c r="BL3271" s="269" t="s">
        <v>102</v>
      </c>
      <c r="BM3271" s="270" t="s">
        <v>11673</v>
      </c>
      <c r="BN3271" s="269" t="s">
        <v>11674</v>
      </c>
      <c r="BO3271" s="269" t="s">
        <v>11675</v>
      </c>
      <c r="BP3271" s="269" t="s">
        <v>1175</v>
      </c>
      <c r="BQ3271" s="269" t="s">
        <v>727</v>
      </c>
      <c r="BR3271" s="269" t="s">
        <v>1176</v>
      </c>
      <c r="BS3271" s="269" t="s">
        <v>1177</v>
      </c>
      <c r="BT3271" s="269" t="s">
        <v>1175</v>
      </c>
      <c r="BU3271" s="269" t="s">
        <v>1891</v>
      </c>
      <c r="BV3271" s="269" t="s">
        <v>1892</v>
      </c>
    </row>
    <row r="3272" spans="59:74" x14ac:dyDescent="0.25">
      <c r="BG3272" s="84">
        <v>3160</v>
      </c>
      <c r="BH3272" s="269" t="s">
        <v>3</v>
      </c>
      <c r="BI3272" s="268" t="s">
        <v>10598</v>
      </c>
      <c r="BJ3272" s="257" t="s">
        <v>4</v>
      </c>
      <c r="BK3272" s="269" t="s">
        <v>175</v>
      </c>
      <c r="BL3272" s="269" t="s">
        <v>102</v>
      </c>
      <c r="BM3272" s="270" t="s">
        <v>11676</v>
      </c>
      <c r="BN3272" s="269" t="s">
        <v>11677</v>
      </c>
      <c r="BO3272" s="269" t="s">
        <v>11678</v>
      </c>
      <c r="BP3272" s="269" t="s">
        <v>1175</v>
      </c>
      <c r="BQ3272" s="269" t="s">
        <v>727</v>
      </c>
      <c r="BR3272" s="269" t="s">
        <v>1176</v>
      </c>
      <c r="BS3272" s="269" t="s">
        <v>1177</v>
      </c>
      <c r="BT3272" s="269" t="s">
        <v>1175</v>
      </c>
      <c r="BU3272" s="269" t="s">
        <v>1891</v>
      </c>
      <c r="BV3272" s="269" t="s">
        <v>1892</v>
      </c>
    </row>
    <row r="3273" spans="59:74" x14ac:dyDescent="0.25">
      <c r="BG3273" s="84">
        <v>3161</v>
      </c>
      <c r="BH3273" s="269" t="s">
        <v>3</v>
      </c>
      <c r="BI3273" s="268" t="s">
        <v>10598</v>
      </c>
      <c r="BJ3273" s="257" t="s">
        <v>1</v>
      </c>
      <c r="BK3273" s="269" t="s">
        <v>213</v>
      </c>
      <c r="BL3273" s="269" t="s">
        <v>102</v>
      </c>
      <c r="BM3273" s="270" t="s">
        <v>11679</v>
      </c>
      <c r="BN3273" s="269" t="s">
        <v>11680</v>
      </c>
      <c r="BO3273" s="269" t="s">
        <v>11681</v>
      </c>
      <c r="BP3273" s="269" t="s">
        <v>1178</v>
      </c>
      <c r="BQ3273" s="269" t="s">
        <v>732</v>
      </c>
      <c r="BR3273" s="269" t="s">
        <v>1179</v>
      </c>
      <c r="BS3273" s="269" t="s">
        <v>1180</v>
      </c>
      <c r="BT3273" s="269" t="s">
        <v>1178</v>
      </c>
      <c r="BU3273" s="269" t="s">
        <v>1893</v>
      </c>
      <c r="BV3273" s="269" t="s">
        <v>1894</v>
      </c>
    </row>
    <row r="3274" spans="59:74" x14ac:dyDescent="0.25">
      <c r="BG3274" s="84">
        <v>3162</v>
      </c>
      <c r="BH3274" s="269" t="s">
        <v>3</v>
      </c>
      <c r="BI3274" s="268" t="s">
        <v>10598</v>
      </c>
      <c r="BJ3274" s="257" t="s">
        <v>1</v>
      </c>
      <c r="BK3274" s="269" t="s">
        <v>213</v>
      </c>
      <c r="BL3274" s="269" t="s">
        <v>102</v>
      </c>
      <c r="BM3274" s="270" t="s">
        <v>11682</v>
      </c>
      <c r="BN3274" s="269" t="s">
        <v>11683</v>
      </c>
      <c r="BO3274" s="269" t="s">
        <v>11684</v>
      </c>
      <c r="BP3274" s="269" t="s">
        <v>1178</v>
      </c>
      <c r="BQ3274" s="269" t="s">
        <v>732</v>
      </c>
      <c r="BR3274" s="269" t="s">
        <v>1179</v>
      </c>
      <c r="BS3274" s="269" t="s">
        <v>1180</v>
      </c>
      <c r="BT3274" s="269" t="s">
        <v>1178</v>
      </c>
      <c r="BU3274" s="269" t="s">
        <v>1893</v>
      </c>
      <c r="BV3274" s="269" t="s">
        <v>1894</v>
      </c>
    </row>
    <row r="3275" spans="59:74" x14ac:dyDescent="0.25">
      <c r="BG3275" s="84">
        <v>3163</v>
      </c>
      <c r="BH3275" s="269" t="s">
        <v>3</v>
      </c>
      <c r="BI3275" s="268" t="s">
        <v>10598</v>
      </c>
      <c r="BJ3275" s="257" t="s">
        <v>1</v>
      </c>
      <c r="BK3275" s="269" t="s">
        <v>213</v>
      </c>
      <c r="BL3275" s="269" t="s">
        <v>102</v>
      </c>
      <c r="BM3275" s="270" t="s">
        <v>11685</v>
      </c>
      <c r="BN3275" s="269" t="s">
        <v>11686</v>
      </c>
      <c r="BO3275" s="269" t="s">
        <v>11687</v>
      </c>
      <c r="BP3275" s="269" t="s">
        <v>1178</v>
      </c>
      <c r="BQ3275" s="269" t="s">
        <v>732</v>
      </c>
      <c r="BR3275" s="269" t="s">
        <v>1179</v>
      </c>
      <c r="BS3275" s="269" t="s">
        <v>1180</v>
      </c>
      <c r="BT3275" s="269" t="s">
        <v>1178</v>
      </c>
      <c r="BU3275" s="269" t="s">
        <v>1893</v>
      </c>
      <c r="BV3275" s="269" t="s">
        <v>1894</v>
      </c>
    </row>
    <row r="3276" spans="59:74" x14ac:dyDescent="0.25">
      <c r="BG3276" s="84">
        <v>3164</v>
      </c>
      <c r="BH3276" s="269" t="s">
        <v>3</v>
      </c>
      <c r="BI3276" s="268" t="s">
        <v>10598</v>
      </c>
      <c r="BJ3276" s="257" t="s">
        <v>1</v>
      </c>
      <c r="BK3276" s="269" t="s">
        <v>213</v>
      </c>
      <c r="BL3276" s="269" t="s">
        <v>102</v>
      </c>
      <c r="BM3276" s="270" t="s">
        <v>11688</v>
      </c>
      <c r="BN3276" s="269" t="s">
        <v>11689</v>
      </c>
      <c r="BO3276" s="269" t="s">
        <v>11690</v>
      </c>
      <c r="BP3276" s="269" t="s">
        <v>1178</v>
      </c>
      <c r="BQ3276" s="269" t="s">
        <v>732</v>
      </c>
      <c r="BR3276" s="269" t="s">
        <v>1179</v>
      </c>
      <c r="BS3276" s="269" t="s">
        <v>1180</v>
      </c>
      <c r="BT3276" s="269" t="s">
        <v>1178</v>
      </c>
      <c r="BU3276" s="269" t="s">
        <v>1893</v>
      </c>
      <c r="BV3276" s="269" t="s">
        <v>1894</v>
      </c>
    </row>
    <row r="3277" spans="59:74" x14ac:dyDescent="0.25">
      <c r="BG3277" s="84">
        <v>3165</v>
      </c>
      <c r="BH3277" s="269" t="s">
        <v>3</v>
      </c>
      <c r="BI3277" s="268" t="s">
        <v>10598</v>
      </c>
      <c r="BJ3277" s="257" t="s">
        <v>1</v>
      </c>
      <c r="BK3277" s="269" t="s">
        <v>213</v>
      </c>
      <c r="BL3277" s="269" t="s">
        <v>102</v>
      </c>
      <c r="BM3277" s="270" t="s">
        <v>11691</v>
      </c>
      <c r="BN3277" s="269" t="s">
        <v>11692</v>
      </c>
      <c r="BO3277" s="269" t="s">
        <v>11693</v>
      </c>
      <c r="BP3277" s="269" t="s">
        <v>1178</v>
      </c>
      <c r="BQ3277" s="269" t="s">
        <v>732</v>
      </c>
      <c r="BR3277" s="269" t="s">
        <v>1179</v>
      </c>
      <c r="BS3277" s="269" t="s">
        <v>1180</v>
      </c>
      <c r="BT3277" s="269" t="s">
        <v>1178</v>
      </c>
      <c r="BU3277" s="269" t="s">
        <v>1893</v>
      </c>
      <c r="BV3277" s="269" t="s">
        <v>1894</v>
      </c>
    </row>
    <row r="3278" spans="59:74" x14ac:dyDescent="0.25">
      <c r="BG3278" s="84">
        <v>3166</v>
      </c>
      <c r="BH3278" s="269" t="s">
        <v>3</v>
      </c>
      <c r="BI3278" s="268" t="s">
        <v>10598</v>
      </c>
      <c r="BJ3278" s="257" t="s">
        <v>1</v>
      </c>
      <c r="BK3278" s="269" t="s">
        <v>213</v>
      </c>
      <c r="BL3278" s="269" t="s">
        <v>102</v>
      </c>
      <c r="BM3278" s="270" t="s">
        <v>11694</v>
      </c>
      <c r="BN3278" s="269" t="s">
        <v>11695</v>
      </c>
      <c r="BO3278" s="269" t="s">
        <v>11696</v>
      </c>
      <c r="BP3278" s="269" t="s">
        <v>1178</v>
      </c>
      <c r="BQ3278" s="269" t="s">
        <v>732</v>
      </c>
      <c r="BR3278" s="269" t="s">
        <v>1179</v>
      </c>
      <c r="BS3278" s="269" t="s">
        <v>1180</v>
      </c>
      <c r="BT3278" s="269" t="s">
        <v>1178</v>
      </c>
      <c r="BU3278" s="269" t="s">
        <v>1893</v>
      </c>
      <c r="BV3278" s="269" t="s">
        <v>1894</v>
      </c>
    </row>
    <row r="3279" spans="59:74" x14ac:dyDescent="0.25">
      <c r="BG3279" s="84">
        <v>3167</v>
      </c>
      <c r="BH3279" s="269" t="s">
        <v>3</v>
      </c>
      <c r="BI3279" s="268" t="s">
        <v>10598</v>
      </c>
      <c r="BJ3279" s="257" t="s">
        <v>1</v>
      </c>
      <c r="BK3279" s="269" t="s">
        <v>213</v>
      </c>
      <c r="BL3279" s="269" t="s">
        <v>102</v>
      </c>
      <c r="BM3279" s="270" t="s">
        <v>11697</v>
      </c>
      <c r="BN3279" s="269" t="s">
        <v>11698</v>
      </c>
      <c r="BO3279" s="269" t="s">
        <v>11699</v>
      </c>
      <c r="BP3279" s="269" t="s">
        <v>1178</v>
      </c>
      <c r="BQ3279" s="269" t="s">
        <v>732</v>
      </c>
      <c r="BR3279" s="269" t="s">
        <v>1179</v>
      </c>
      <c r="BS3279" s="269" t="s">
        <v>1180</v>
      </c>
      <c r="BT3279" s="269" t="s">
        <v>1178</v>
      </c>
      <c r="BU3279" s="269" t="s">
        <v>1893</v>
      </c>
      <c r="BV3279" s="269" t="s">
        <v>1894</v>
      </c>
    </row>
    <row r="3280" spans="59:74" x14ac:dyDescent="0.25">
      <c r="BG3280" s="84">
        <v>3168</v>
      </c>
      <c r="BH3280" s="269" t="s">
        <v>3</v>
      </c>
      <c r="BI3280" s="268" t="s">
        <v>10598</v>
      </c>
      <c r="BJ3280" s="257" t="s">
        <v>1</v>
      </c>
      <c r="BK3280" s="269" t="s">
        <v>213</v>
      </c>
      <c r="BL3280" s="269" t="s">
        <v>102</v>
      </c>
      <c r="BM3280" s="270" t="s">
        <v>11700</v>
      </c>
      <c r="BN3280" s="269" t="s">
        <v>11701</v>
      </c>
      <c r="BO3280" s="269" t="s">
        <v>11702</v>
      </c>
      <c r="BP3280" s="269" t="s">
        <v>1178</v>
      </c>
      <c r="BQ3280" s="269" t="s">
        <v>732</v>
      </c>
      <c r="BR3280" s="269" t="s">
        <v>1179</v>
      </c>
      <c r="BS3280" s="269" t="s">
        <v>1180</v>
      </c>
      <c r="BT3280" s="269" t="s">
        <v>1178</v>
      </c>
      <c r="BU3280" s="269" t="s">
        <v>1893</v>
      </c>
      <c r="BV3280" s="269" t="s">
        <v>1894</v>
      </c>
    </row>
    <row r="3281" spans="59:74" x14ac:dyDescent="0.25">
      <c r="BG3281" s="84">
        <v>3169</v>
      </c>
      <c r="BH3281" s="269" t="s">
        <v>3</v>
      </c>
      <c r="BI3281" s="268" t="s">
        <v>10598</v>
      </c>
      <c r="BJ3281" s="257" t="s">
        <v>1</v>
      </c>
      <c r="BK3281" s="269" t="s">
        <v>213</v>
      </c>
      <c r="BL3281" s="269" t="s">
        <v>102</v>
      </c>
      <c r="BM3281" s="270" t="s">
        <v>11703</v>
      </c>
      <c r="BN3281" s="269" t="s">
        <v>11704</v>
      </c>
      <c r="BO3281" s="269" t="s">
        <v>11705</v>
      </c>
      <c r="BP3281" s="269" t="s">
        <v>1178</v>
      </c>
      <c r="BQ3281" s="269" t="s">
        <v>732</v>
      </c>
      <c r="BR3281" s="269" t="s">
        <v>1179</v>
      </c>
      <c r="BS3281" s="269" t="s">
        <v>1180</v>
      </c>
      <c r="BT3281" s="269" t="s">
        <v>1178</v>
      </c>
      <c r="BU3281" s="269" t="s">
        <v>1893</v>
      </c>
      <c r="BV3281" s="269" t="s">
        <v>1894</v>
      </c>
    </row>
    <row r="3282" spans="59:74" x14ac:dyDescent="0.25">
      <c r="BG3282" s="84">
        <v>3170</v>
      </c>
      <c r="BH3282" s="269" t="s">
        <v>3</v>
      </c>
      <c r="BI3282" s="268" t="s">
        <v>10598</v>
      </c>
      <c r="BJ3282" s="257" t="s">
        <v>1</v>
      </c>
      <c r="BK3282" s="269" t="s">
        <v>213</v>
      </c>
      <c r="BL3282" s="269" t="s">
        <v>102</v>
      </c>
      <c r="BM3282" s="270" t="s">
        <v>11706</v>
      </c>
      <c r="BN3282" s="269" t="s">
        <v>11707</v>
      </c>
      <c r="BO3282" s="269" t="s">
        <v>11708</v>
      </c>
      <c r="BP3282" s="269" t="s">
        <v>1178</v>
      </c>
      <c r="BQ3282" s="269" t="s">
        <v>732</v>
      </c>
      <c r="BR3282" s="269" t="s">
        <v>1179</v>
      </c>
      <c r="BS3282" s="269" t="s">
        <v>1180</v>
      </c>
      <c r="BT3282" s="269" t="s">
        <v>1178</v>
      </c>
      <c r="BU3282" s="269" t="s">
        <v>1893</v>
      </c>
      <c r="BV3282" s="269" t="s">
        <v>1894</v>
      </c>
    </row>
    <row r="3283" spans="59:74" x14ac:dyDescent="0.25">
      <c r="BG3283" s="84">
        <v>3171</v>
      </c>
      <c r="BH3283" s="269" t="s">
        <v>3</v>
      </c>
      <c r="BI3283" s="268" t="s">
        <v>10598</v>
      </c>
      <c r="BJ3283" s="257" t="s">
        <v>4</v>
      </c>
      <c r="BK3283" s="269" t="s">
        <v>213</v>
      </c>
      <c r="BL3283" s="269" t="s">
        <v>102</v>
      </c>
      <c r="BM3283" s="270" t="s">
        <v>11709</v>
      </c>
      <c r="BN3283" s="269" t="s">
        <v>11710</v>
      </c>
      <c r="BO3283" s="269" t="s">
        <v>11711</v>
      </c>
      <c r="BP3283" s="269" t="s">
        <v>1178</v>
      </c>
      <c r="BQ3283" s="269" t="s">
        <v>732</v>
      </c>
      <c r="BR3283" s="269" t="s">
        <v>1179</v>
      </c>
      <c r="BS3283" s="269" t="s">
        <v>1180</v>
      </c>
      <c r="BT3283" s="269" t="s">
        <v>1178</v>
      </c>
      <c r="BU3283" s="269" t="s">
        <v>1893</v>
      </c>
      <c r="BV3283" s="269" t="s">
        <v>1894</v>
      </c>
    </row>
    <row r="3284" spans="59:74" x14ac:dyDescent="0.25">
      <c r="BG3284" s="84">
        <v>3172</v>
      </c>
      <c r="BH3284" s="269" t="s">
        <v>3</v>
      </c>
      <c r="BI3284" s="268" t="s">
        <v>10598</v>
      </c>
      <c r="BJ3284" s="257" t="s">
        <v>4</v>
      </c>
      <c r="BK3284" s="269" t="s">
        <v>213</v>
      </c>
      <c r="BL3284" s="269" t="s">
        <v>102</v>
      </c>
      <c r="BM3284" s="270" t="s">
        <v>11712</v>
      </c>
      <c r="BN3284" s="269" t="s">
        <v>11713</v>
      </c>
      <c r="BO3284" s="269" t="s">
        <v>11714</v>
      </c>
      <c r="BP3284" s="269" t="s">
        <v>1178</v>
      </c>
      <c r="BQ3284" s="269" t="s">
        <v>732</v>
      </c>
      <c r="BR3284" s="269" t="s">
        <v>1179</v>
      </c>
      <c r="BS3284" s="269" t="s">
        <v>1180</v>
      </c>
      <c r="BT3284" s="269" t="s">
        <v>1178</v>
      </c>
      <c r="BU3284" s="269" t="s">
        <v>1893</v>
      </c>
      <c r="BV3284" s="269" t="s">
        <v>1894</v>
      </c>
    </row>
    <row r="3285" spans="59:74" x14ac:dyDescent="0.25">
      <c r="BG3285" s="84">
        <v>3173</v>
      </c>
      <c r="BH3285" s="269" t="s">
        <v>3</v>
      </c>
      <c r="BI3285" s="268" t="s">
        <v>10598</v>
      </c>
      <c r="BJ3285" s="257" t="s">
        <v>4</v>
      </c>
      <c r="BK3285" s="269" t="s">
        <v>213</v>
      </c>
      <c r="BL3285" s="269" t="s">
        <v>102</v>
      </c>
      <c r="BM3285" s="270" t="s">
        <v>11715</v>
      </c>
      <c r="BN3285" s="269" t="s">
        <v>11716</v>
      </c>
      <c r="BO3285" s="269" t="s">
        <v>11717</v>
      </c>
      <c r="BP3285" s="269" t="s">
        <v>1178</v>
      </c>
      <c r="BQ3285" s="269" t="s">
        <v>732</v>
      </c>
      <c r="BR3285" s="269" t="s">
        <v>1179</v>
      </c>
      <c r="BS3285" s="269" t="s">
        <v>1180</v>
      </c>
      <c r="BT3285" s="269" t="s">
        <v>1178</v>
      </c>
      <c r="BU3285" s="269" t="s">
        <v>1893</v>
      </c>
      <c r="BV3285" s="269" t="s">
        <v>1894</v>
      </c>
    </row>
    <row r="3286" spans="59:74" x14ac:dyDescent="0.25">
      <c r="BG3286" s="84">
        <v>3174</v>
      </c>
      <c r="BH3286" s="269" t="s">
        <v>3</v>
      </c>
      <c r="BI3286" s="268" t="s">
        <v>10598</v>
      </c>
      <c r="BJ3286" s="257" t="s">
        <v>4</v>
      </c>
      <c r="BK3286" s="269" t="s">
        <v>213</v>
      </c>
      <c r="BL3286" s="269" t="s">
        <v>102</v>
      </c>
      <c r="BM3286" s="270" t="s">
        <v>11718</v>
      </c>
      <c r="BN3286" s="269" t="s">
        <v>11719</v>
      </c>
      <c r="BO3286" s="269" t="s">
        <v>11720</v>
      </c>
      <c r="BP3286" s="269" t="s">
        <v>1178</v>
      </c>
      <c r="BQ3286" s="269" t="s">
        <v>732</v>
      </c>
      <c r="BR3286" s="269" t="s">
        <v>1179</v>
      </c>
      <c r="BS3286" s="269" t="s">
        <v>1180</v>
      </c>
      <c r="BT3286" s="269" t="s">
        <v>1178</v>
      </c>
      <c r="BU3286" s="269" t="s">
        <v>1893</v>
      </c>
      <c r="BV3286" s="269" t="s">
        <v>1894</v>
      </c>
    </row>
    <row r="3287" spans="59:74" x14ac:dyDescent="0.25">
      <c r="BG3287" s="84">
        <v>3175</v>
      </c>
      <c r="BH3287" s="269" t="s">
        <v>3</v>
      </c>
      <c r="BI3287" s="268" t="s">
        <v>10598</v>
      </c>
      <c r="BJ3287" s="257" t="s">
        <v>4</v>
      </c>
      <c r="BK3287" s="269" t="s">
        <v>213</v>
      </c>
      <c r="BL3287" s="269" t="s">
        <v>102</v>
      </c>
      <c r="BM3287" s="270" t="s">
        <v>11721</v>
      </c>
      <c r="BN3287" s="269" t="s">
        <v>11722</v>
      </c>
      <c r="BO3287" s="269" t="s">
        <v>11723</v>
      </c>
      <c r="BP3287" s="269" t="s">
        <v>1178</v>
      </c>
      <c r="BQ3287" s="269" t="s">
        <v>732</v>
      </c>
      <c r="BR3287" s="269" t="s">
        <v>1179</v>
      </c>
      <c r="BS3287" s="269" t="s">
        <v>1180</v>
      </c>
      <c r="BT3287" s="269" t="s">
        <v>1178</v>
      </c>
      <c r="BU3287" s="269" t="s">
        <v>1893</v>
      </c>
      <c r="BV3287" s="269" t="s">
        <v>1894</v>
      </c>
    </row>
    <row r="3288" spans="59:74" x14ac:dyDescent="0.25">
      <c r="BG3288" s="84">
        <v>3176</v>
      </c>
      <c r="BH3288" s="269" t="s">
        <v>3</v>
      </c>
      <c r="BI3288" s="268" t="s">
        <v>10598</v>
      </c>
      <c r="BJ3288" s="257" t="s">
        <v>4</v>
      </c>
      <c r="BK3288" s="269" t="s">
        <v>213</v>
      </c>
      <c r="BL3288" s="269" t="s">
        <v>102</v>
      </c>
      <c r="BM3288" s="270" t="s">
        <v>11724</v>
      </c>
      <c r="BN3288" s="269" t="s">
        <v>11725</v>
      </c>
      <c r="BO3288" s="269" t="s">
        <v>11726</v>
      </c>
      <c r="BP3288" s="269" t="s">
        <v>1178</v>
      </c>
      <c r="BQ3288" s="269" t="s">
        <v>732</v>
      </c>
      <c r="BR3288" s="269" t="s">
        <v>1179</v>
      </c>
      <c r="BS3288" s="269" t="s">
        <v>1180</v>
      </c>
      <c r="BT3288" s="269" t="s">
        <v>1178</v>
      </c>
      <c r="BU3288" s="269" t="s">
        <v>1893</v>
      </c>
      <c r="BV3288" s="269" t="s">
        <v>1894</v>
      </c>
    </row>
    <row r="3289" spans="59:74" x14ac:dyDescent="0.25">
      <c r="BG3289" s="84">
        <v>3177</v>
      </c>
      <c r="BH3289" s="269" t="s">
        <v>3</v>
      </c>
      <c r="BI3289" s="268" t="s">
        <v>10598</v>
      </c>
      <c r="BJ3289" s="257" t="s">
        <v>4</v>
      </c>
      <c r="BK3289" s="269" t="s">
        <v>213</v>
      </c>
      <c r="BL3289" s="269" t="s">
        <v>102</v>
      </c>
      <c r="BM3289" s="270" t="s">
        <v>11727</v>
      </c>
      <c r="BN3289" s="269" t="s">
        <v>11728</v>
      </c>
      <c r="BO3289" s="269" t="s">
        <v>11729</v>
      </c>
      <c r="BP3289" s="269" t="s">
        <v>1178</v>
      </c>
      <c r="BQ3289" s="269" t="s">
        <v>732</v>
      </c>
      <c r="BR3289" s="269" t="s">
        <v>1179</v>
      </c>
      <c r="BS3289" s="269" t="s">
        <v>1180</v>
      </c>
      <c r="BT3289" s="269" t="s">
        <v>1178</v>
      </c>
      <c r="BU3289" s="269" t="s">
        <v>1893</v>
      </c>
      <c r="BV3289" s="269" t="s">
        <v>1894</v>
      </c>
    </row>
    <row r="3290" spans="59:74" x14ac:dyDescent="0.25">
      <c r="BG3290" s="84">
        <v>3178</v>
      </c>
      <c r="BH3290" s="269" t="s">
        <v>3</v>
      </c>
      <c r="BI3290" s="268" t="s">
        <v>10598</v>
      </c>
      <c r="BJ3290" s="257" t="s">
        <v>4</v>
      </c>
      <c r="BK3290" s="269" t="s">
        <v>213</v>
      </c>
      <c r="BL3290" s="269" t="s">
        <v>102</v>
      </c>
      <c r="BM3290" s="270" t="s">
        <v>11730</v>
      </c>
      <c r="BN3290" s="269" t="s">
        <v>11731</v>
      </c>
      <c r="BO3290" s="269" t="s">
        <v>11732</v>
      </c>
      <c r="BP3290" s="269" t="s">
        <v>1178</v>
      </c>
      <c r="BQ3290" s="269" t="s">
        <v>732</v>
      </c>
      <c r="BR3290" s="269" t="s">
        <v>1179</v>
      </c>
      <c r="BS3290" s="269" t="s">
        <v>1180</v>
      </c>
      <c r="BT3290" s="269" t="s">
        <v>1178</v>
      </c>
      <c r="BU3290" s="269" t="s">
        <v>1893</v>
      </c>
      <c r="BV3290" s="269" t="s">
        <v>1894</v>
      </c>
    </row>
    <row r="3291" spans="59:74" x14ac:dyDescent="0.25">
      <c r="BG3291" s="84">
        <v>3179</v>
      </c>
      <c r="BH3291" s="269" t="s">
        <v>3</v>
      </c>
      <c r="BI3291" s="268" t="s">
        <v>10598</v>
      </c>
      <c r="BJ3291" s="257" t="s">
        <v>4</v>
      </c>
      <c r="BK3291" s="269" t="s">
        <v>213</v>
      </c>
      <c r="BL3291" s="269" t="s">
        <v>102</v>
      </c>
      <c r="BM3291" s="270" t="s">
        <v>11733</v>
      </c>
      <c r="BN3291" s="269" t="s">
        <v>11734</v>
      </c>
      <c r="BO3291" s="269" t="s">
        <v>11735</v>
      </c>
      <c r="BP3291" s="269" t="s">
        <v>1178</v>
      </c>
      <c r="BQ3291" s="269" t="s">
        <v>732</v>
      </c>
      <c r="BR3291" s="269" t="s">
        <v>1179</v>
      </c>
      <c r="BS3291" s="269" t="s">
        <v>1180</v>
      </c>
      <c r="BT3291" s="269" t="s">
        <v>1178</v>
      </c>
      <c r="BU3291" s="269" t="s">
        <v>1893</v>
      </c>
      <c r="BV3291" s="269" t="s">
        <v>1894</v>
      </c>
    </row>
    <row r="3292" spans="59:74" x14ac:dyDescent="0.25">
      <c r="BG3292" s="84">
        <v>3180</v>
      </c>
      <c r="BH3292" s="269" t="s">
        <v>3</v>
      </c>
      <c r="BI3292" s="268" t="s">
        <v>10598</v>
      </c>
      <c r="BJ3292" s="257" t="s">
        <v>4</v>
      </c>
      <c r="BK3292" s="269" t="s">
        <v>213</v>
      </c>
      <c r="BL3292" s="269" t="s">
        <v>102</v>
      </c>
      <c r="BM3292" s="270" t="s">
        <v>11736</v>
      </c>
      <c r="BN3292" s="269" t="s">
        <v>11737</v>
      </c>
      <c r="BO3292" s="269" t="s">
        <v>11738</v>
      </c>
      <c r="BP3292" s="269" t="s">
        <v>1178</v>
      </c>
      <c r="BQ3292" s="269" t="s">
        <v>732</v>
      </c>
      <c r="BR3292" s="269" t="s">
        <v>1179</v>
      </c>
      <c r="BS3292" s="269" t="s">
        <v>1180</v>
      </c>
      <c r="BT3292" s="269" t="s">
        <v>1178</v>
      </c>
      <c r="BU3292" s="269" t="s">
        <v>1893</v>
      </c>
      <c r="BV3292" s="269" t="s">
        <v>1894</v>
      </c>
    </row>
    <row r="3293" spans="59:74" x14ac:dyDescent="0.25">
      <c r="BG3293" s="84">
        <v>3181</v>
      </c>
      <c r="BH3293" s="269" t="s">
        <v>3</v>
      </c>
      <c r="BI3293" s="268" t="s">
        <v>10598</v>
      </c>
      <c r="BJ3293" s="257" t="s">
        <v>1</v>
      </c>
      <c r="BK3293" s="269" t="s">
        <v>216</v>
      </c>
      <c r="BL3293" s="269" t="s">
        <v>102</v>
      </c>
      <c r="BM3293" s="270" t="s">
        <v>11739</v>
      </c>
      <c r="BN3293" s="269" t="s">
        <v>11740</v>
      </c>
      <c r="BO3293" s="269" t="s">
        <v>11741</v>
      </c>
      <c r="BP3293" s="269" t="s">
        <v>1181</v>
      </c>
      <c r="BQ3293" s="269" t="s">
        <v>738</v>
      </c>
      <c r="BR3293" s="269" t="s">
        <v>1182</v>
      </c>
      <c r="BS3293" s="269" t="s">
        <v>1183</v>
      </c>
      <c r="BT3293" s="269" t="s">
        <v>1181</v>
      </c>
      <c r="BU3293" s="269" t="s">
        <v>1895</v>
      </c>
      <c r="BV3293" s="269" t="s">
        <v>1896</v>
      </c>
    </row>
    <row r="3294" spans="59:74" x14ac:dyDescent="0.25">
      <c r="BG3294" s="84">
        <v>3182</v>
      </c>
      <c r="BH3294" s="269" t="s">
        <v>3</v>
      </c>
      <c r="BI3294" s="268" t="s">
        <v>10598</v>
      </c>
      <c r="BJ3294" s="257" t="s">
        <v>1</v>
      </c>
      <c r="BK3294" s="269" t="s">
        <v>216</v>
      </c>
      <c r="BL3294" s="269" t="s">
        <v>102</v>
      </c>
      <c r="BM3294" s="270" t="s">
        <v>11742</v>
      </c>
      <c r="BN3294" s="269" t="s">
        <v>11743</v>
      </c>
      <c r="BO3294" s="269" t="s">
        <v>11744</v>
      </c>
      <c r="BP3294" s="269" t="s">
        <v>1181</v>
      </c>
      <c r="BQ3294" s="269" t="s">
        <v>738</v>
      </c>
      <c r="BR3294" s="269" t="s">
        <v>1182</v>
      </c>
      <c r="BS3294" s="269" t="s">
        <v>1183</v>
      </c>
      <c r="BT3294" s="269" t="s">
        <v>1181</v>
      </c>
      <c r="BU3294" s="269" t="s">
        <v>1895</v>
      </c>
      <c r="BV3294" s="269" t="s">
        <v>1896</v>
      </c>
    </row>
    <row r="3295" spans="59:74" x14ac:dyDescent="0.25">
      <c r="BG3295" s="84">
        <v>3183</v>
      </c>
      <c r="BH3295" s="269" t="s">
        <v>3</v>
      </c>
      <c r="BI3295" s="268" t="s">
        <v>10598</v>
      </c>
      <c r="BJ3295" s="257" t="s">
        <v>1</v>
      </c>
      <c r="BK3295" s="269" t="s">
        <v>216</v>
      </c>
      <c r="BL3295" s="269" t="s">
        <v>102</v>
      </c>
      <c r="BM3295" s="270" t="s">
        <v>11745</v>
      </c>
      <c r="BN3295" s="269" t="s">
        <v>11746</v>
      </c>
      <c r="BO3295" s="269" t="s">
        <v>11747</v>
      </c>
      <c r="BP3295" s="269" t="s">
        <v>1181</v>
      </c>
      <c r="BQ3295" s="269" t="s">
        <v>738</v>
      </c>
      <c r="BR3295" s="269" t="s">
        <v>1182</v>
      </c>
      <c r="BS3295" s="269" t="s">
        <v>1183</v>
      </c>
      <c r="BT3295" s="269" t="s">
        <v>1181</v>
      </c>
      <c r="BU3295" s="269" t="s">
        <v>1895</v>
      </c>
      <c r="BV3295" s="269" t="s">
        <v>1896</v>
      </c>
    </row>
    <row r="3296" spans="59:74" x14ac:dyDescent="0.25">
      <c r="BG3296" s="84">
        <v>3184</v>
      </c>
      <c r="BH3296" s="269" t="s">
        <v>3</v>
      </c>
      <c r="BI3296" s="268" t="s">
        <v>10598</v>
      </c>
      <c r="BJ3296" s="257" t="s">
        <v>1</v>
      </c>
      <c r="BK3296" s="269" t="s">
        <v>216</v>
      </c>
      <c r="BL3296" s="269" t="s">
        <v>102</v>
      </c>
      <c r="BM3296" s="270" t="s">
        <v>11748</v>
      </c>
      <c r="BN3296" s="269" t="s">
        <v>11749</v>
      </c>
      <c r="BO3296" s="269" t="s">
        <v>11750</v>
      </c>
      <c r="BP3296" s="269" t="s">
        <v>1181</v>
      </c>
      <c r="BQ3296" s="269" t="s">
        <v>738</v>
      </c>
      <c r="BR3296" s="269" t="s">
        <v>1182</v>
      </c>
      <c r="BS3296" s="269" t="s">
        <v>1183</v>
      </c>
      <c r="BT3296" s="269" t="s">
        <v>1181</v>
      </c>
      <c r="BU3296" s="269" t="s">
        <v>1895</v>
      </c>
      <c r="BV3296" s="269" t="s">
        <v>1896</v>
      </c>
    </row>
    <row r="3297" spans="59:74" x14ac:dyDescent="0.25">
      <c r="BG3297" s="84">
        <v>3185</v>
      </c>
      <c r="BH3297" s="269" t="s">
        <v>3</v>
      </c>
      <c r="BI3297" s="268" t="s">
        <v>10598</v>
      </c>
      <c r="BJ3297" s="257" t="s">
        <v>1</v>
      </c>
      <c r="BK3297" s="269" t="s">
        <v>216</v>
      </c>
      <c r="BL3297" s="269" t="s">
        <v>102</v>
      </c>
      <c r="BM3297" s="270" t="s">
        <v>11751</v>
      </c>
      <c r="BN3297" s="269" t="s">
        <v>11752</v>
      </c>
      <c r="BO3297" s="269" t="s">
        <v>11753</v>
      </c>
      <c r="BP3297" s="269" t="s">
        <v>1181</v>
      </c>
      <c r="BQ3297" s="269" t="s">
        <v>738</v>
      </c>
      <c r="BR3297" s="269" t="s">
        <v>1182</v>
      </c>
      <c r="BS3297" s="269" t="s">
        <v>1183</v>
      </c>
      <c r="BT3297" s="269" t="s">
        <v>1181</v>
      </c>
      <c r="BU3297" s="269" t="s">
        <v>1895</v>
      </c>
      <c r="BV3297" s="269" t="s">
        <v>1896</v>
      </c>
    </row>
    <row r="3298" spans="59:74" x14ac:dyDescent="0.25">
      <c r="BG3298" s="84">
        <v>3186</v>
      </c>
      <c r="BH3298" s="269" t="s">
        <v>3</v>
      </c>
      <c r="BI3298" s="268" t="s">
        <v>10598</v>
      </c>
      <c r="BJ3298" s="257" t="s">
        <v>1</v>
      </c>
      <c r="BK3298" s="269" t="s">
        <v>216</v>
      </c>
      <c r="BL3298" s="269" t="s">
        <v>102</v>
      </c>
      <c r="BM3298" s="270" t="s">
        <v>11754</v>
      </c>
      <c r="BN3298" s="269" t="s">
        <v>11755</v>
      </c>
      <c r="BO3298" s="269" t="s">
        <v>11756</v>
      </c>
      <c r="BP3298" s="269" t="s">
        <v>1181</v>
      </c>
      <c r="BQ3298" s="269" t="s">
        <v>738</v>
      </c>
      <c r="BR3298" s="269" t="s">
        <v>1182</v>
      </c>
      <c r="BS3298" s="269" t="s">
        <v>1183</v>
      </c>
      <c r="BT3298" s="269" t="s">
        <v>1181</v>
      </c>
      <c r="BU3298" s="269" t="s">
        <v>1895</v>
      </c>
      <c r="BV3298" s="269" t="s">
        <v>1896</v>
      </c>
    </row>
    <row r="3299" spans="59:74" x14ac:dyDescent="0.25">
      <c r="BG3299" s="84">
        <v>3187</v>
      </c>
      <c r="BH3299" s="269" t="s">
        <v>3</v>
      </c>
      <c r="BI3299" s="268" t="s">
        <v>10598</v>
      </c>
      <c r="BJ3299" s="257" t="s">
        <v>1</v>
      </c>
      <c r="BK3299" s="269" t="s">
        <v>216</v>
      </c>
      <c r="BL3299" s="269" t="s">
        <v>102</v>
      </c>
      <c r="BM3299" s="270" t="s">
        <v>11757</v>
      </c>
      <c r="BN3299" s="269" t="s">
        <v>11758</v>
      </c>
      <c r="BO3299" s="269" t="s">
        <v>11759</v>
      </c>
      <c r="BP3299" s="269" t="s">
        <v>1181</v>
      </c>
      <c r="BQ3299" s="269" t="s">
        <v>738</v>
      </c>
      <c r="BR3299" s="269" t="s">
        <v>1182</v>
      </c>
      <c r="BS3299" s="269" t="s">
        <v>1183</v>
      </c>
      <c r="BT3299" s="269" t="s">
        <v>1181</v>
      </c>
      <c r="BU3299" s="269" t="s">
        <v>1895</v>
      </c>
      <c r="BV3299" s="269" t="s">
        <v>1896</v>
      </c>
    </row>
    <row r="3300" spans="59:74" x14ac:dyDescent="0.25">
      <c r="BG3300" s="84">
        <v>3188</v>
      </c>
      <c r="BH3300" s="269" t="s">
        <v>3</v>
      </c>
      <c r="BI3300" s="268" t="s">
        <v>10598</v>
      </c>
      <c r="BJ3300" s="257" t="s">
        <v>1</v>
      </c>
      <c r="BK3300" s="269" t="s">
        <v>216</v>
      </c>
      <c r="BL3300" s="269" t="s">
        <v>102</v>
      </c>
      <c r="BM3300" s="270" t="s">
        <v>11760</v>
      </c>
      <c r="BN3300" s="269" t="s">
        <v>11761</v>
      </c>
      <c r="BO3300" s="269" t="s">
        <v>11762</v>
      </c>
      <c r="BP3300" s="269" t="s">
        <v>1181</v>
      </c>
      <c r="BQ3300" s="269" t="s">
        <v>738</v>
      </c>
      <c r="BR3300" s="269" t="s">
        <v>1182</v>
      </c>
      <c r="BS3300" s="269" t="s">
        <v>1183</v>
      </c>
      <c r="BT3300" s="269" t="s">
        <v>1181</v>
      </c>
      <c r="BU3300" s="269" t="s">
        <v>1895</v>
      </c>
      <c r="BV3300" s="269" t="s">
        <v>1896</v>
      </c>
    </row>
    <row r="3301" spans="59:74" x14ac:dyDescent="0.25">
      <c r="BG3301" s="84">
        <v>3189</v>
      </c>
      <c r="BH3301" s="269" t="s">
        <v>3</v>
      </c>
      <c r="BI3301" s="268" t="s">
        <v>10598</v>
      </c>
      <c r="BJ3301" s="257" t="s">
        <v>1</v>
      </c>
      <c r="BK3301" s="269" t="s">
        <v>216</v>
      </c>
      <c r="BL3301" s="269" t="s">
        <v>102</v>
      </c>
      <c r="BM3301" s="270" t="s">
        <v>11763</v>
      </c>
      <c r="BN3301" s="269" t="s">
        <v>11764</v>
      </c>
      <c r="BO3301" s="269" t="s">
        <v>11765</v>
      </c>
      <c r="BP3301" s="269" t="s">
        <v>1181</v>
      </c>
      <c r="BQ3301" s="269" t="s">
        <v>738</v>
      </c>
      <c r="BR3301" s="269" t="s">
        <v>1182</v>
      </c>
      <c r="BS3301" s="269" t="s">
        <v>1183</v>
      </c>
      <c r="BT3301" s="269" t="s">
        <v>1181</v>
      </c>
      <c r="BU3301" s="269" t="s">
        <v>1895</v>
      </c>
      <c r="BV3301" s="269" t="s">
        <v>1896</v>
      </c>
    </row>
    <row r="3302" spans="59:74" x14ac:dyDescent="0.25">
      <c r="BG3302" s="84">
        <v>3190</v>
      </c>
      <c r="BH3302" s="269" t="s">
        <v>3</v>
      </c>
      <c r="BI3302" s="268" t="s">
        <v>10598</v>
      </c>
      <c r="BJ3302" s="257" t="s">
        <v>1</v>
      </c>
      <c r="BK3302" s="269" t="s">
        <v>216</v>
      </c>
      <c r="BL3302" s="269" t="s">
        <v>102</v>
      </c>
      <c r="BM3302" s="270" t="s">
        <v>11766</v>
      </c>
      <c r="BN3302" s="269" t="s">
        <v>11767</v>
      </c>
      <c r="BO3302" s="269" t="s">
        <v>11768</v>
      </c>
      <c r="BP3302" s="269" t="s">
        <v>1181</v>
      </c>
      <c r="BQ3302" s="269" t="s">
        <v>738</v>
      </c>
      <c r="BR3302" s="269" t="s">
        <v>1182</v>
      </c>
      <c r="BS3302" s="269" t="s">
        <v>1183</v>
      </c>
      <c r="BT3302" s="269" t="s">
        <v>1181</v>
      </c>
      <c r="BU3302" s="269" t="s">
        <v>1895</v>
      </c>
      <c r="BV3302" s="269" t="s">
        <v>1896</v>
      </c>
    </row>
    <row r="3303" spans="59:74" x14ac:dyDescent="0.25">
      <c r="BG3303" s="84">
        <v>3191</v>
      </c>
      <c r="BH3303" s="269" t="s">
        <v>3</v>
      </c>
      <c r="BI3303" s="268" t="s">
        <v>10598</v>
      </c>
      <c r="BJ3303" s="257" t="s">
        <v>4</v>
      </c>
      <c r="BK3303" s="269" t="s">
        <v>216</v>
      </c>
      <c r="BL3303" s="269" t="s">
        <v>102</v>
      </c>
      <c r="BM3303" s="270" t="s">
        <v>11769</v>
      </c>
      <c r="BN3303" s="269" t="s">
        <v>11770</v>
      </c>
      <c r="BO3303" s="269" t="s">
        <v>11771</v>
      </c>
      <c r="BP3303" s="269" t="s">
        <v>1181</v>
      </c>
      <c r="BQ3303" s="269" t="s">
        <v>738</v>
      </c>
      <c r="BR3303" s="269" t="s">
        <v>1182</v>
      </c>
      <c r="BS3303" s="269" t="s">
        <v>1183</v>
      </c>
      <c r="BT3303" s="269" t="s">
        <v>1181</v>
      </c>
      <c r="BU3303" s="269" t="s">
        <v>1895</v>
      </c>
      <c r="BV3303" s="269" t="s">
        <v>1896</v>
      </c>
    </row>
    <row r="3304" spans="59:74" x14ac:dyDescent="0.25">
      <c r="BG3304" s="84">
        <v>3192</v>
      </c>
      <c r="BH3304" s="269" t="s">
        <v>3</v>
      </c>
      <c r="BI3304" s="268" t="s">
        <v>10598</v>
      </c>
      <c r="BJ3304" s="257" t="s">
        <v>4</v>
      </c>
      <c r="BK3304" s="269" t="s">
        <v>216</v>
      </c>
      <c r="BL3304" s="269" t="s">
        <v>102</v>
      </c>
      <c r="BM3304" s="270" t="s">
        <v>11772</v>
      </c>
      <c r="BN3304" s="269" t="s">
        <v>11773</v>
      </c>
      <c r="BO3304" s="269" t="s">
        <v>11774</v>
      </c>
      <c r="BP3304" s="269" t="s">
        <v>1181</v>
      </c>
      <c r="BQ3304" s="269" t="s">
        <v>738</v>
      </c>
      <c r="BR3304" s="269" t="s">
        <v>1182</v>
      </c>
      <c r="BS3304" s="269" t="s">
        <v>1183</v>
      </c>
      <c r="BT3304" s="269" t="s">
        <v>1181</v>
      </c>
      <c r="BU3304" s="269" t="s">
        <v>1895</v>
      </c>
      <c r="BV3304" s="269" t="s">
        <v>1896</v>
      </c>
    </row>
    <row r="3305" spans="59:74" x14ac:dyDescent="0.25">
      <c r="BG3305" s="84">
        <v>3193</v>
      </c>
      <c r="BH3305" s="269" t="s">
        <v>3</v>
      </c>
      <c r="BI3305" s="268" t="s">
        <v>10598</v>
      </c>
      <c r="BJ3305" s="257" t="s">
        <v>4</v>
      </c>
      <c r="BK3305" s="269" t="s">
        <v>216</v>
      </c>
      <c r="BL3305" s="269" t="s">
        <v>102</v>
      </c>
      <c r="BM3305" s="270" t="s">
        <v>11775</v>
      </c>
      <c r="BN3305" s="269" t="s">
        <v>11776</v>
      </c>
      <c r="BO3305" s="269" t="s">
        <v>11777</v>
      </c>
      <c r="BP3305" s="269" t="s">
        <v>1181</v>
      </c>
      <c r="BQ3305" s="269" t="s">
        <v>738</v>
      </c>
      <c r="BR3305" s="269" t="s">
        <v>1182</v>
      </c>
      <c r="BS3305" s="269" t="s">
        <v>1183</v>
      </c>
      <c r="BT3305" s="269" t="s">
        <v>1181</v>
      </c>
      <c r="BU3305" s="269" t="s">
        <v>1895</v>
      </c>
      <c r="BV3305" s="269" t="s">
        <v>1896</v>
      </c>
    </row>
    <row r="3306" spans="59:74" x14ac:dyDescent="0.25">
      <c r="BG3306" s="84">
        <v>3194</v>
      </c>
      <c r="BH3306" s="269" t="s">
        <v>3</v>
      </c>
      <c r="BI3306" s="268" t="s">
        <v>10598</v>
      </c>
      <c r="BJ3306" s="257" t="s">
        <v>4</v>
      </c>
      <c r="BK3306" s="269" t="s">
        <v>216</v>
      </c>
      <c r="BL3306" s="269" t="s">
        <v>102</v>
      </c>
      <c r="BM3306" s="270" t="s">
        <v>11778</v>
      </c>
      <c r="BN3306" s="269" t="s">
        <v>11779</v>
      </c>
      <c r="BO3306" s="269" t="s">
        <v>11780</v>
      </c>
      <c r="BP3306" s="269" t="s">
        <v>1181</v>
      </c>
      <c r="BQ3306" s="269" t="s">
        <v>738</v>
      </c>
      <c r="BR3306" s="269" t="s">
        <v>1182</v>
      </c>
      <c r="BS3306" s="269" t="s">
        <v>1183</v>
      </c>
      <c r="BT3306" s="269" t="s">
        <v>1181</v>
      </c>
      <c r="BU3306" s="269" t="s">
        <v>1895</v>
      </c>
      <c r="BV3306" s="269" t="s">
        <v>1896</v>
      </c>
    </row>
    <row r="3307" spans="59:74" x14ac:dyDescent="0.25">
      <c r="BG3307" s="84">
        <v>3195</v>
      </c>
      <c r="BH3307" s="269" t="s">
        <v>3</v>
      </c>
      <c r="BI3307" s="268" t="s">
        <v>10598</v>
      </c>
      <c r="BJ3307" s="257" t="s">
        <v>4</v>
      </c>
      <c r="BK3307" s="269" t="s">
        <v>216</v>
      </c>
      <c r="BL3307" s="269" t="s">
        <v>102</v>
      </c>
      <c r="BM3307" s="270" t="s">
        <v>11781</v>
      </c>
      <c r="BN3307" s="269" t="s">
        <v>11782</v>
      </c>
      <c r="BO3307" s="269" t="s">
        <v>11783</v>
      </c>
      <c r="BP3307" s="269" t="s">
        <v>1181</v>
      </c>
      <c r="BQ3307" s="269" t="s">
        <v>738</v>
      </c>
      <c r="BR3307" s="269" t="s">
        <v>1182</v>
      </c>
      <c r="BS3307" s="269" t="s">
        <v>1183</v>
      </c>
      <c r="BT3307" s="269" t="s">
        <v>1181</v>
      </c>
      <c r="BU3307" s="269" t="s">
        <v>1895</v>
      </c>
      <c r="BV3307" s="269" t="s">
        <v>1896</v>
      </c>
    </row>
    <row r="3308" spans="59:74" x14ac:dyDescent="0.25">
      <c r="BG3308" s="84">
        <v>3196</v>
      </c>
      <c r="BH3308" s="269" t="s">
        <v>3</v>
      </c>
      <c r="BI3308" s="268" t="s">
        <v>10598</v>
      </c>
      <c r="BJ3308" s="257" t="s">
        <v>4</v>
      </c>
      <c r="BK3308" s="269" t="s">
        <v>216</v>
      </c>
      <c r="BL3308" s="269" t="s">
        <v>102</v>
      </c>
      <c r="BM3308" s="270" t="s">
        <v>11784</v>
      </c>
      <c r="BN3308" s="269" t="s">
        <v>11785</v>
      </c>
      <c r="BO3308" s="269" t="s">
        <v>11786</v>
      </c>
      <c r="BP3308" s="269" t="s">
        <v>1181</v>
      </c>
      <c r="BQ3308" s="269" t="s">
        <v>738</v>
      </c>
      <c r="BR3308" s="269" t="s">
        <v>1182</v>
      </c>
      <c r="BS3308" s="269" t="s">
        <v>1183</v>
      </c>
      <c r="BT3308" s="269" t="s">
        <v>1181</v>
      </c>
      <c r="BU3308" s="269" t="s">
        <v>1895</v>
      </c>
      <c r="BV3308" s="269" t="s">
        <v>1896</v>
      </c>
    </row>
    <row r="3309" spans="59:74" x14ac:dyDescent="0.25">
      <c r="BG3309" s="84">
        <v>3197</v>
      </c>
      <c r="BH3309" s="269" t="s">
        <v>3</v>
      </c>
      <c r="BI3309" s="268" t="s">
        <v>10598</v>
      </c>
      <c r="BJ3309" s="257" t="s">
        <v>4</v>
      </c>
      <c r="BK3309" s="269" t="s">
        <v>216</v>
      </c>
      <c r="BL3309" s="269" t="s">
        <v>102</v>
      </c>
      <c r="BM3309" s="270" t="s">
        <v>11787</v>
      </c>
      <c r="BN3309" s="269" t="s">
        <v>11788</v>
      </c>
      <c r="BO3309" s="269" t="s">
        <v>11789</v>
      </c>
      <c r="BP3309" s="269" t="s">
        <v>1181</v>
      </c>
      <c r="BQ3309" s="269" t="s">
        <v>738</v>
      </c>
      <c r="BR3309" s="269" t="s">
        <v>1182</v>
      </c>
      <c r="BS3309" s="269" t="s">
        <v>1183</v>
      </c>
      <c r="BT3309" s="269" t="s">
        <v>1181</v>
      </c>
      <c r="BU3309" s="269" t="s">
        <v>1895</v>
      </c>
      <c r="BV3309" s="269" t="s">
        <v>1896</v>
      </c>
    </row>
    <row r="3310" spans="59:74" x14ac:dyDescent="0.25">
      <c r="BG3310" s="84">
        <v>3198</v>
      </c>
      <c r="BH3310" s="269" t="s">
        <v>3</v>
      </c>
      <c r="BI3310" s="268" t="s">
        <v>10598</v>
      </c>
      <c r="BJ3310" s="257" t="s">
        <v>4</v>
      </c>
      <c r="BK3310" s="269" t="s">
        <v>216</v>
      </c>
      <c r="BL3310" s="269" t="s">
        <v>102</v>
      </c>
      <c r="BM3310" s="270" t="s">
        <v>11790</v>
      </c>
      <c r="BN3310" s="269" t="s">
        <v>11791</v>
      </c>
      <c r="BO3310" s="269" t="s">
        <v>11792</v>
      </c>
      <c r="BP3310" s="269" t="s">
        <v>1181</v>
      </c>
      <c r="BQ3310" s="269" t="s">
        <v>738</v>
      </c>
      <c r="BR3310" s="269" t="s">
        <v>1182</v>
      </c>
      <c r="BS3310" s="269" t="s">
        <v>1183</v>
      </c>
      <c r="BT3310" s="269" t="s">
        <v>1181</v>
      </c>
      <c r="BU3310" s="269" t="s">
        <v>1895</v>
      </c>
      <c r="BV3310" s="269" t="s">
        <v>1896</v>
      </c>
    </row>
    <row r="3311" spans="59:74" x14ac:dyDescent="0.25">
      <c r="BG3311" s="84">
        <v>3199</v>
      </c>
      <c r="BH3311" s="269" t="s">
        <v>3</v>
      </c>
      <c r="BI3311" s="268" t="s">
        <v>10598</v>
      </c>
      <c r="BJ3311" s="257" t="s">
        <v>4</v>
      </c>
      <c r="BK3311" s="269" t="s">
        <v>216</v>
      </c>
      <c r="BL3311" s="269" t="s">
        <v>102</v>
      </c>
      <c r="BM3311" s="270" t="s">
        <v>11793</v>
      </c>
      <c r="BN3311" s="269" t="s">
        <v>11794</v>
      </c>
      <c r="BO3311" s="269" t="s">
        <v>11795</v>
      </c>
      <c r="BP3311" s="269" t="s">
        <v>1181</v>
      </c>
      <c r="BQ3311" s="269" t="s">
        <v>738</v>
      </c>
      <c r="BR3311" s="269" t="s">
        <v>1182</v>
      </c>
      <c r="BS3311" s="269" t="s">
        <v>1183</v>
      </c>
      <c r="BT3311" s="269" t="s">
        <v>1181</v>
      </c>
      <c r="BU3311" s="269" t="s">
        <v>1895</v>
      </c>
      <c r="BV3311" s="269" t="s">
        <v>1896</v>
      </c>
    </row>
    <row r="3312" spans="59:74" x14ac:dyDescent="0.25">
      <c r="BG3312" s="84">
        <v>3200</v>
      </c>
      <c r="BH3312" s="269" t="s">
        <v>3</v>
      </c>
      <c r="BI3312" s="268" t="s">
        <v>10598</v>
      </c>
      <c r="BJ3312" s="257" t="s">
        <v>4</v>
      </c>
      <c r="BK3312" s="269" t="s">
        <v>216</v>
      </c>
      <c r="BL3312" s="269" t="s">
        <v>102</v>
      </c>
      <c r="BM3312" s="270" t="s">
        <v>11796</v>
      </c>
      <c r="BN3312" s="269" t="s">
        <v>11797</v>
      </c>
      <c r="BO3312" s="269" t="s">
        <v>11798</v>
      </c>
      <c r="BP3312" s="269" t="s">
        <v>1181</v>
      </c>
      <c r="BQ3312" s="269" t="s">
        <v>738</v>
      </c>
      <c r="BR3312" s="269" t="s">
        <v>1182</v>
      </c>
      <c r="BS3312" s="269" t="s">
        <v>1183</v>
      </c>
      <c r="BT3312" s="269" t="s">
        <v>1181</v>
      </c>
      <c r="BU3312" s="269" t="s">
        <v>1895</v>
      </c>
      <c r="BV3312" s="269" t="s">
        <v>1896</v>
      </c>
    </row>
    <row r="3313" spans="59:74" x14ac:dyDescent="0.25">
      <c r="BG3313" s="84">
        <v>3201</v>
      </c>
      <c r="BH3313" s="269" t="s">
        <v>11</v>
      </c>
      <c r="BI3313" s="268" t="s">
        <v>11799</v>
      </c>
      <c r="BJ3313" s="257" t="s">
        <v>1</v>
      </c>
      <c r="BK3313" s="269" t="s">
        <v>20</v>
      </c>
      <c r="BL3313" s="269" t="s">
        <v>102</v>
      </c>
      <c r="BM3313" s="270" t="s">
        <v>11800</v>
      </c>
      <c r="BN3313" s="269" t="s">
        <v>11801</v>
      </c>
      <c r="BO3313" s="269" t="s">
        <v>11802</v>
      </c>
      <c r="BP3313" s="269" t="s">
        <v>1184</v>
      </c>
      <c r="BQ3313" s="269" t="s">
        <v>228</v>
      </c>
      <c r="BR3313" s="269" t="s">
        <v>1185</v>
      </c>
      <c r="BS3313" s="269" t="s">
        <v>1186</v>
      </c>
      <c r="BT3313" s="269" t="s">
        <v>1184</v>
      </c>
      <c r="BU3313" s="269" t="s">
        <v>1897</v>
      </c>
      <c r="BV3313" s="269" t="s">
        <v>1898</v>
      </c>
    </row>
    <row r="3314" spans="59:74" x14ac:dyDescent="0.25">
      <c r="BG3314" s="84">
        <v>3202</v>
      </c>
      <c r="BH3314" s="269" t="s">
        <v>11</v>
      </c>
      <c r="BI3314" s="268" t="s">
        <v>11799</v>
      </c>
      <c r="BJ3314" s="257" t="s">
        <v>1</v>
      </c>
      <c r="BK3314" s="269" t="s">
        <v>20</v>
      </c>
      <c r="BL3314" s="269" t="s">
        <v>102</v>
      </c>
      <c r="BM3314" s="270" t="s">
        <v>11803</v>
      </c>
      <c r="BN3314" s="269" t="s">
        <v>11804</v>
      </c>
      <c r="BO3314" s="269" t="s">
        <v>11805</v>
      </c>
      <c r="BP3314" s="269" t="s">
        <v>1184</v>
      </c>
      <c r="BQ3314" s="269" t="s">
        <v>228</v>
      </c>
      <c r="BR3314" s="269" t="s">
        <v>1185</v>
      </c>
      <c r="BS3314" s="269" t="s">
        <v>1186</v>
      </c>
      <c r="BT3314" s="269" t="s">
        <v>1184</v>
      </c>
      <c r="BU3314" s="269" t="s">
        <v>1897</v>
      </c>
      <c r="BV3314" s="269" t="s">
        <v>1898</v>
      </c>
    </row>
    <row r="3315" spans="59:74" x14ac:dyDescent="0.25">
      <c r="BG3315" s="84">
        <v>3203</v>
      </c>
      <c r="BH3315" s="269" t="s">
        <v>11</v>
      </c>
      <c r="BI3315" s="268" t="s">
        <v>11799</v>
      </c>
      <c r="BJ3315" s="257" t="s">
        <v>1</v>
      </c>
      <c r="BK3315" s="269" t="s">
        <v>20</v>
      </c>
      <c r="BL3315" s="269" t="s">
        <v>102</v>
      </c>
      <c r="BM3315" s="270" t="s">
        <v>11806</v>
      </c>
      <c r="BN3315" s="269" t="s">
        <v>11807</v>
      </c>
      <c r="BO3315" s="269" t="s">
        <v>11808</v>
      </c>
      <c r="BP3315" s="269" t="s">
        <v>1184</v>
      </c>
      <c r="BQ3315" s="269" t="s">
        <v>228</v>
      </c>
      <c r="BR3315" s="269" t="s">
        <v>1185</v>
      </c>
      <c r="BS3315" s="269" t="s">
        <v>1186</v>
      </c>
      <c r="BT3315" s="269" t="s">
        <v>1184</v>
      </c>
      <c r="BU3315" s="269" t="s">
        <v>1897</v>
      </c>
      <c r="BV3315" s="269" t="s">
        <v>1898</v>
      </c>
    </row>
    <row r="3316" spans="59:74" x14ac:dyDescent="0.25">
      <c r="BG3316" s="84">
        <v>3204</v>
      </c>
      <c r="BH3316" s="269" t="s">
        <v>11</v>
      </c>
      <c r="BI3316" s="268" t="s">
        <v>11799</v>
      </c>
      <c r="BJ3316" s="257" t="s">
        <v>1</v>
      </c>
      <c r="BK3316" s="269" t="s">
        <v>20</v>
      </c>
      <c r="BL3316" s="269" t="s">
        <v>102</v>
      </c>
      <c r="BM3316" s="270" t="s">
        <v>11809</v>
      </c>
      <c r="BN3316" s="269" t="s">
        <v>11810</v>
      </c>
      <c r="BO3316" s="269" t="s">
        <v>11811</v>
      </c>
      <c r="BP3316" s="269" t="s">
        <v>1184</v>
      </c>
      <c r="BQ3316" s="269" t="s">
        <v>228</v>
      </c>
      <c r="BR3316" s="269" t="s">
        <v>1185</v>
      </c>
      <c r="BS3316" s="269" t="s">
        <v>1186</v>
      </c>
      <c r="BT3316" s="269" t="s">
        <v>1184</v>
      </c>
      <c r="BU3316" s="269" t="s">
        <v>1897</v>
      </c>
      <c r="BV3316" s="269" t="s">
        <v>1898</v>
      </c>
    </row>
    <row r="3317" spans="59:74" x14ac:dyDescent="0.25">
      <c r="BG3317" s="84">
        <v>3205</v>
      </c>
      <c r="BH3317" s="269" t="s">
        <v>11</v>
      </c>
      <c r="BI3317" s="268" t="s">
        <v>11799</v>
      </c>
      <c r="BJ3317" s="257" t="s">
        <v>1</v>
      </c>
      <c r="BK3317" s="269" t="s">
        <v>20</v>
      </c>
      <c r="BL3317" s="269" t="s">
        <v>102</v>
      </c>
      <c r="BM3317" s="270" t="s">
        <v>11812</v>
      </c>
      <c r="BN3317" s="269" t="s">
        <v>11813</v>
      </c>
      <c r="BO3317" s="269" t="s">
        <v>11814</v>
      </c>
      <c r="BP3317" s="269" t="s">
        <v>1184</v>
      </c>
      <c r="BQ3317" s="269" t="s">
        <v>228</v>
      </c>
      <c r="BR3317" s="269" t="s">
        <v>1185</v>
      </c>
      <c r="BS3317" s="269" t="s">
        <v>1186</v>
      </c>
      <c r="BT3317" s="269" t="s">
        <v>1184</v>
      </c>
      <c r="BU3317" s="269" t="s">
        <v>1897</v>
      </c>
      <c r="BV3317" s="269" t="s">
        <v>1898</v>
      </c>
    </row>
    <row r="3318" spans="59:74" x14ac:dyDescent="0.25">
      <c r="BG3318" s="84">
        <v>3206</v>
      </c>
      <c r="BH3318" s="269" t="s">
        <v>11</v>
      </c>
      <c r="BI3318" s="268" t="s">
        <v>11799</v>
      </c>
      <c r="BJ3318" s="257" t="s">
        <v>1</v>
      </c>
      <c r="BK3318" s="269" t="s">
        <v>20</v>
      </c>
      <c r="BL3318" s="269" t="s">
        <v>102</v>
      </c>
      <c r="BM3318" s="270" t="s">
        <v>11815</v>
      </c>
      <c r="BN3318" s="269" t="s">
        <v>11816</v>
      </c>
      <c r="BO3318" s="269" t="s">
        <v>11817</v>
      </c>
      <c r="BP3318" s="269" t="s">
        <v>1184</v>
      </c>
      <c r="BQ3318" s="269" t="s">
        <v>228</v>
      </c>
      <c r="BR3318" s="269" t="s">
        <v>1185</v>
      </c>
      <c r="BS3318" s="269" t="s">
        <v>1186</v>
      </c>
      <c r="BT3318" s="269" t="s">
        <v>1184</v>
      </c>
      <c r="BU3318" s="269" t="s">
        <v>1897</v>
      </c>
      <c r="BV3318" s="269" t="s">
        <v>1898</v>
      </c>
    </row>
    <row r="3319" spans="59:74" x14ac:dyDescent="0.25">
      <c r="BG3319" s="84">
        <v>3207</v>
      </c>
      <c r="BH3319" s="269" t="s">
        <v>11</v>
      </c>
      <c r="BI3319" s="268" t="s">
        <v>11799</v>
      </c>
      <c r="BJ3319" s="257" t="s">
        <v>1</v>
      </c>
      <c r="BK3319" s="269" t="s">
        <v>20</v>
      </c>
      <c r="BL3319" s="269" t="s">
        <v>102</v>
      </c>
      <c r="BM3319" s="270" t="s">
        <v>11818</v>
      </c>
      <c r="BN3319" s="269" t="s">
        <v>11819</v>
      </c>
      <c r="BO3319" s="269" t="s">
        <v>11820</v>
      </c>
      <c r="BP3319" s="269" t="s">
        <v>1184</v>
      </c>
      <c r="BQ3319" s="269" t="s">
        <v>228</v>
      </c>
      <c r="BR3319" s="269" t="s">
        <v>1185</v>
      </c>
      <c r="BS3319" s="269" t="s">
        <v>1186</v>
      </c>
      <c r="BT3319" s="269" t="s">
        <v>1184</v>
      </c>
      <c r="BU3319" s="269" t="s">
        <v>1897</v>
      </c>
      <c r="BV3319" s="269" t="s">
        <v>1898</v>
      </c>
    </row>
    <row r="3320" spans="59:74" x14ac:dyDescent="0.25">
      <c r="BG3320" s="84">
        <v>3208</v>
      </c>
      <c r="BH3320" s="269" t="s">
        <v>11</v>
      </c>
      <c r="BI3320" s="268" t="s">
        <v>11799</v>
      </c>
      <c r="BJ3320" s="257" t="s">
        <v>1</v>
      </c>
      <c r="BK3320" s="269" t="s">
        <v>20</v>
      </c>
      <c r="BL3320" s="269" t="s">
        <v>102</v>
      </c>
      <c r="BM3320" s="270" t="s">
        <v>11821</v>
      </c>
      <c r="BN3320" s="269" t="s">
        <v>11822</v>
      </c>
      <c r="BO3320" s="269" t="s">
        <v>11823</v>
      </c>
      <c r="BP3320" s="269" t="s">
        <v>1184</v>
      </c>
      <c r="BQ3320" s="269" t="s">
        <v>228</v>
      </c>
      <c r="BR3320" s="269" t="s">
        <v>1185</v>
      </c>
      <c r="BS3320" s="269" t="s">
        <v>1186</v>
      </c>
      <c r="BT3320" s="269" t="s">
        <v>1184</v>
      </c>
      <c r="BU3320" s="269" t="s">
        <v>1897</v>
      </c>
      <c r="BV3320" s="269" t="s">
        <v>1898</v>
      </c>
    </row>
    <row r="3321" spans="59:74" x14ac:dyDescent="0.25">
      <c r="BG3321" s="84">
        <v>3209</v>
      </c>
      <c r="BH3321" s="269" t="s">
        <v>11</v>
      </c>
      <c r="BI3321" s="268" t="s">
        <v>11799</v>
      </c>
      <c r="BJ3321" s="257" t="s">
        <v>1</v>
      </c>
      <c r="BK3321" s="269" t="s">
        <v>20</v>
      </c>
      <c r="BL3321" s="269" t="s">
        <v>102</v>
      </c>
      <c r="BM3321" s="270" t="s">
        <v>11824</v>
      </c>
      <c r="BN3321" s="269" t="s">
        <v>11825</v>
      </c>
      <c r="BO3321" s="269" t="s">
        <v>11826</v>
      </c>
      <c r="BP3321" s="269" t="s">
        <v>1184</v>
      </c>
      <c r="BQ3321" s="269" t="s">
        <v>228</v>
      </c>
      <c r="BR3321" s="269" t="s">
        <v>1185</v>
      </c>
      <c r="BS3321" s="269" t="s">
        <v>1186</v>
      </c>
      <c r="BT3321" s="269" t="s">
        <v>1184</v>
      </c>
      <c r="BU3321" s="269" t="s">
        <v>1897</v>
      </c>
      <c r="BV3321" s="269" t="s">
        <v>1898</v>
      </c>
    </row>
    <row r="3322" spans="59:74" x14ac:dyDescent="0.25">
      <c r="BG3322" s="84">
        <v>3210</v>
      </c>
      <c r="BH3322" s="269" t="s">
        <v>11</v>
      </c>
      <c r="BI3322" s="268" t="s">
        <v>11799</v>
      </c>
      <c r="BJ3322" s="257" t="s">
        <v>1</v>
      </c>
      <c r="BK3322" s="269" t="s">
        <v>20</v>
      </c>
      <c r="BL3322" s="269" t="s">
        <v>102</v>
      </c>
      <c r="BM3322" s="270" t="s">
        <v>11827</v>
      </c>
      <c r="BN3322" s="269" t="s">
        <v>11828</v>
      </c>
      <c r="BO3322" s="269" t="s">
        <v>11829</v>
      </c>
      <c r="BP3322" s="269" t="s">
        <v>1184</v>
      </c>
      <c r="BQ3322" s="269" t="s">
        <v>228</v>
      </c>
      <c r="BR3322" s="269" t="s">
        <v>1185</v>
      </c>
      <c r="BS3322" s="269" t="s">
        <v>1186</v>
      </c>
      <c r="BT3322" s="269" t="s">
        <v>1184</v>
      </c>
      <c r="BU3322" s="269" t="s">
        <v>1897</v>
      </c>
      <c r="BV3322" s="269" t="s">
        <v>1898</v>
      </c>
    </row>
    <row r="3323" spans="59:74" x14ac:dyDescent="0.25">
      <c r="BG3323" s="84">
        <v>3211</v>
      </c>
      <c r="BH3323" s="269" t="s">
        <v>11</v>
      </c>
      <c r="BI3323" s="268" t="s">
        <v>11799</v>
      </c>
      <c r="BJ3323" s="257" t="s">
        <v>4</v>
      </c>
      <c r="BK3323" s="269" t="s">
        <v>20</v>
      </c>
      <c r="BL3323" s="269" t="s">
        <v>102</v>
      </c>
      <c r="BM3323" s="270" t="s">
        <v>11830</v>
      </c>
      <c r="BN3323" s="269" t="s">
        <v>11831</v>
      </c>
      <c r="BO3323" s="269" t="s">
        <v>11832</v>
      </c>
      <c r="BP3323" s="269" t="s">
        <v>1184</v>
      </c>
      <c r="BQ3323" s="269" t="s">
        <v>228</v>
      </c>
      <c r="BR3323" s="269" t="s">
        <v>1185</v>
      </c>
      <c r="BS3323" s="269" t="s">
        <v>1186</v>
      </c>
      <c r="BT3323" s="269" t="s">
        <v>1184</v>
      </c>
      <c r="BU3323" s="269" t="s">
        <v>1897</v>
      </c>
      <c r="BV3323" s="269" t="s">
        <v>1898</v>
      </c>
    </row>
    <row r="3324" spans="59:74" x14ac:dyDescent="0.25">
      <c r="BG3324" s="84">
        <v>3212</v>
      </c>
      <c r="BH3324" s="269" t="s">
        <v>11</v>
      </c>
      <c r="BI3324" s="268" t="s">
        <v>11799</v>
      </c>
      <c r="BJ3324" s="257" t="s">
        <v>4</v>
      </c>
      <c r="BK3324" s="269" t="s">
        <v>20</v>
      </c>
      <c r="BL3324" s="269" t="s">
        <v>102</v>
      </c>
      <c r="BM3324" s="270" t="s">
        <v>11833</v>
      </c>
      <c r="BN3324" s="269" t="s">
        <v>11834</v>
      </c>
      <c r="BO3324" s="269" t="s">
        <v>11835</v>
      </c>
      <c r="BP3324" s="269" t="s">
        <v>1184</v>
      </c>
      <c r="BQ3324" s="269" t="s">
        <v>228</v>
      </c>
      <c r="BR3324" s="269" t="s">
        <v>1185</v>
      </c>
      <c r="BS3324" s="269" t="s">
        <v>1186</v>
      </c>
      <c r="BT3324" s="269" t="s">
        <v>1184</v>
      </c>
      <c r="BU3324" s="269" t="s">
        <v>1897</v>
      </c>
      <c r="BV3324" s="269" t="s">
        <v>1898</v>
      </c>
    </row>
    <row r="3325" spans="59:74" x14ac:dyDescent="0.25">
      <c r="BG3325" s="84">
        <v>3213</v>
      </c>
      <c r="BH3325" s="269" t="s">
        <v>11</v>
      </c>
      <c r="BI3325" s="268" t="s">
        <v>11799</v>
      </c>
      <c r="BJ3325" s="257" t="s">
        <v>4</v>
      </c>
      <c r="BK3325" s="269" t="s">
        <v>20</v>
      </c>
      <c r="BL3325" s="269" t="s">
        <v>102</v>
      </c>
      <c r="BM3325" s="270" t="s">
        <v>11836</v>
      </c>
      <c r="BN3325" s="269" t="s">
        <v>11837</v>
      </c>
      <c r="BO3325" s="269" t="s">
        <v>11838</v>
      </c>
      <c r="BP3325" s="269" t="s">
        <v>1184</v>
      </c>
      <c r="BQ3325" s="269" t="s">
        <v>228</v>
      </c>
      <c r="BR3325" s="269" t="s">
        <v>1185</v>
      </c>
      <c r="BS3325" s="269" t="s">
        <v>1186</v>
      </c>
      <c r="BT3325" s="269" t="s">
        <v>1184</v>
      </c>
      <c r="BU3325" s="269" t="s">
        <v>1897</v>
      </c>
      <c r="BV3325" s="269" t="s">
        <v>1898</v>
      </c>
    </row>
    <row r="3326" spans="59:74" x14ac:dyDescent="0.25">
      <c r="BG3326" s="84">
        <v>3214</v>
      </c>
      <c r="BH3326" s="269" t="s">
        <v>11</v>
      </c>
      <c r="BI3326" s="268" t="s">
        <v>11799</v>
      </c>
      <c r="BJ3326" s="257" t="s">
        <v>4</v>
      </c>
      <c r="BK3326" s="269" t="s">
        <v>20</v>
      </c>
      <c r="BL3326" s="269" t="s">
        <v>102</v>
      </c>
      <c r="BM3326" s="270" t="s">
        <v>11839</v>
      </c>
      <c r="BN3326" s="269" t="s">
        <v>11840</v>
      </c>
      <c r="BO3326" s="269" t="s">
        <v>11841</v>
      </c>
      <c r="BP3326" s="269" t="s">
        <v>1184</v>
      </c>
      <c r="BQ3326" s="269" t="s">
        <v>228</v>
      </c>
      <c r="BR3326" s="269" t="s">
        <v>1185</v>
      </c>
      <c r="BS3326" s="269" t="s">
        <v>1186</v>
      </c>
      <c r="BT3326" s="269" t="s">
        <v>1184</v>
      </c>
      <c r="BU3326" s="269" t="s">
        <v>1897</v>
      </c>
      <c r="BV3326" s="269" t="s">
        <v>1898</v>
      </c>
    </row>
    <row r="3327" spans="59:74" x14ac:dyDescent="0.25">
      <c r="BG3327" s="84">
        <v>3215</v>
      </c>
      <c r="BH3327" s="269" t="s">
        <v>11</v>
      </c>
      <c r="BI3327" s="268" t="s">
        <v>11799</v>
      </c>
      <c r="BJ3327" s="257" t="s">
        <v>4</v>
      </c>
      <c r="BK3327" s="269" t="s">
        <v>20</v>
      </c>
      <c r="BL3327" s="269" t="s">
        <v>102</v>
      </c>
      <c r="BM3327" s="270" t="s">
        <v>11842</v>
      </c>
      <c r="BN3327" s="269" t="s">
        <v>11843</v>
      </c>
      <c r="BO3327" s="269" t="s">
        <v>11844</v>
      </c>
      <c r="BP3327" s="269" t="s">
        <v>1184</v>
      </c>
      <c r="BQ3327" s="269" t="s">
        <v>228</v>
      </c>
      <c r="BR3327" s="269" t="s">
        <v>1185</v>
      </c>
      <c r="BS3327" s="269" t="s">
        <v>1186</v>
      </c>
      <c r="BT3327" s="269" t="s">
        <v>1184</v>
      </c>
      <c r="BU3327" s="269" t="s">
        <v>1897</v>
      </c>
      <c r="BV3327" s="269" t="s">
        <v>1898</v>
      </c>
    </row>
    <row r="3328" spans="59:74" x14ac:dyDescent="0.25">
      <c r="BG3328" s="84">
        <v>3216</v>
      </c>
      <c r="BH3328" s="269" t="s">
        <v>11</v>
      </c>
      <c r="BI3328" s="268" t="s">
        <v>11799</v>
      </c>
      <c r="BJ3328" s="257" t="s">
        <v>4</v>
      </c>
      <c r="BK3328" s="269" t="s">
        <v>20</v>
      </c>
      <c r="BL3328" s="269" t="s">
        <v>102</v>
      </c>
      <c r="BM3328" s="270" t="s">
        <v>11845</v>
      </c>
      <c r="BN3328" s="269" t="s">
        <v>11846</v>
      </c>
      <c r="BO3328" s="269" t="s">
        <v>11847</v>
      </c>
      <c r="BP3328" s="269" t="s">
        <v>1184</v>
      </c>
      <c r="BQ3328" s="269" t="s">
        <v>228</v>
      </c>
      <c r="BR3328" s="269" t="s">
        <v>1185</v>
      </c>
      <c r="BS3328" s="269" t="s">
        <v>1186</v>
      </c>
      <c r="BT3328" s="269" t="s">
        <v>1184</v>
      </c>
      <c r="BU3328" s="269" t="s">
        <v>1897</v>
      </c>
      <c r="BV3328" s="269" t="s">
        <v>1898</v>
      </c>
    </row>
    <row r="3329" spans="59:74" x14ac:dyDescent="0.25">
      <c r="BG3329" s="84">
        <v>3217</v>
      </c>
      <c r="BH3329" s="269" t="s">
        <v>11</v>
      </c>
      <c r="BI3329" s="268" t="s">
        <v>11799</v>
      </c>
      <c r="BJ3329" s="257" t="s">
        <v>4</v>
      </c>
      <c r="BK3329" s="269" t="s">
        <v>20</v>
      </c>
      <c r="BL3329" s="269" t="s">
        <v>102</v>
      </c>
      <c r="BM3329" s="270" t="s">
        <v>11848</v>
      </c>
      <c r="BN3329" s="269" t="s">
        <v>11849</v>
      </c>
      <c r="BO3329" s="269" t="s">
        <v>11850</v>
      </c>
      <c r="BP3329" s="269" t="s">
        <v>1184</v>
      </c>
      <c r="BQ3329" s="269" t="s">
        <v>228</v>
      </c>
      <c r="BR3329" s="269" t="s">
        <v>1185</v>
      </c>
      <c r="BS3329" s="269" t="s">
        <v>1186</v>
      </c>
      <c r="BT3329" s="269" t="s">
        <v>1184</v>
      </c>
      <c r="BU3329" s="269" t="s">
        <v>1897</v>
      </c>
      <c r="BV3329" s="269" t="s">
        <v>1898</v>
      </c>
    </row>
    <row r="3330" spans="59:74" x14ac:dyDescent="0.25">
      <c r="BG3330" s="84">
        <v>3218</v>
      </c>
      <c r="BH3330" s="269" t="s">
        <v>11</v>
      </c>
      <c r="BI3330" s="268" t="s">
        <v>11799</v>
      </c>
      <c r="BJ3330" s="257" t="s">
        <v>4</v>
      </c>
      <c r="BK3330" s="269" t="s">
        <v>20</v>
      </c>
      <c r="BL3330" s="269" t="s">
        <v>102</v>
      </c>
      <c r="BM3330" s="270" t="s">
        <v>11851</v>
      </c>
      <c r="BN3330" s="269" t="s">
        <v>11852</v>
      </c>
      <c r="BO3330" s="269" t="s">
        <v>11853</v>
      </c>
      <c r="BP3330" s="269" t="s">
        <v>1184</v>
      </c>
      <c r="BQ3330" s="269" t="s">
        <v>228</v>
      </c>
      <c r="BR3330" s="269" t="s">
        <v>1185</v>
      </c>
      <c r="BS3330" s="269" t="s">
        <v>1186</v>
      </c>
      <c r="BT3330" s="269" t="s">
        <v>1184</v>
      </c>
      <c r="BU3330" s="269" t="s">
        <v>1897</v>
      </c>
      <c r="BV3330" s="269" t="s">
        <v>1898</v>
      </c>
    </row>
    <row r="3331" spans="59:74" x14ac:dyDescent="0.25">
      <c r="BG3331" s="84">
        <v>3219</v>
      </c>
      <c r="BH3331" s="269" t="s">
        <v>11</v>
      </c>
      <c r="BI3331" s="268" t="s">
        <v>11799</v>
      </c>
      <c r="BJ3331" s="257" t="s">
        <v>4</v>
      </c>
      <c r="BK3331" s="269" t="s">
        <v>20</v>
      </c>
      <c r="BL3331" s="269" t="s">
        <v>102</v>
      </c>
      <c r="BM3331" s="270" t="s">
        <v>11854</v>
      </c>
      <c r="BN3331" s="269" t="s">
        <v>11855</v>
      </c>
      <c r="BO3331" s="269" t="s">
        <v>11856</v>
      </c>
      <c r="BP3331" s="269" t="s">
        <v>1184</v>
      </c>
      <c r="BQ3331" s="269" t="s">
        <v>228</v>
      </c>
      <c r="BR3331" s="269" t="s">
        <v>1185</v>
      </c>
      <c r="BS3331" s="269" t="s">
        <v>1186</v>
      </c>
      <c r="BT3331" s="269" t="s">
        <v>1184</v>
      </c>
      <c r="BU3331" s="269" t="s">
        <v>1897</v>
      </c>
      <c r="BV3331" s="269" t="s">
        <v>1898</v>
      </c>
    </row>
    <row r="3332" spans="59:74" x14ac:dyDescent="0.25">
      <c r="BG3332" s="84">
        <v>3220</v>
      </c>
      <c r="BH3332" s="269" t="s">
        <v>11</v>
      </c>
      <c r="BI3332" s="268" t="s">
        <v>11799</v>
      </c>
      <c r="BJ3332" s="257" t="s">
        <v>4</v>
      </c>
      <c r="BK3332" s="269" t="s">
        <v>20</v>
      </c>
      <c r="BL3332" s="269" t="s">
        <v>102</v>
      </c>
      <c r="BM3332" s="270" t="s">
        <v>11857</v>
      </c>
      <c r="BN3332" s="269" t="s">
        <v>11858</v>
      </c>
      <c r="BO3332" s="269" t="s">
        <v>11859</v>
      </c>
      <c r="BP3332" s="269" t="s">
        <v>1184</v>
      </c>
      <c r="BQ3332" s="269" t="s">
        <v>228</v>
      </c>
      <c r="BR3332" s="269" t="s">
        <v>1185</v>
      </c>
      <c r="BS3332" s="269" t="s">
        <v>1186</v>
      </c>
      <c r="BT3332" s="269" t="s">
        <v>1184</v>
      </c>
      <c r="BU3332" s="269" t="s">
        <v>1897</v>
      </c>
      <c r="BV3332" s="269" t="s">
        <v>1898</v>
      </c>
    </row>
    <row r="3333" spans="59:74" x14ac:dyDescent="0.25">
      <c r="BG3333" s="84">
        <v>3221</v>
      </c>
      <c r="BH3333" s="269" t="s">
        <v>11</v>
      </c>
      <c r="BI3333" s="268" t="s">
        <v>11799</v>
      </c>
      <c r="BJ3333" s="257" t="s">
        <v>1</v>
      </c>
      <c r="BK3333" s="269" t="s">
        <v>114</v>
      </c>
      <c r="BL3333" s="269" t="s">
        <v>102</v>
      </c>
      <c r="BM3333" s="270" t="s">
        <v>11860</v>
      </c>
      <c r="BN3333" s="269" t="s">
        <v>11861</v>
      </c>
      <c r="BO3333" s="269" t="s">
        <v>11862</v>
      </c>
      <c r="BP3333" s="269" t="s">
        <v>1187</v>
      </c>
      <c r="BQ3333" s="269" t="s">
        <v>299</v>
      </c>
      <c r="BR3333" s="269" t="s">
        <v>1188</v>
      </c>
      <c r="BS3333" s="269" t="s">
        <v>1189</v>
      </c>
      <c r="BT3333" s="269" t="s">
        <v>1187</v>
      </c>
      <c r="BU3333" s="269" t="s">
        <v>1899</v>
      </c>
      <c r="BV3333" s="269" t="s">
        <v>1900</v>
      </c>
    </row>
    <row r="3334" spans="59:74" x14ac:dyDescent="0.25">
      <c r="BG3334" s="84">
        <v>3222</v>
      </c>
      <c r="BH3334" s="269" t="s">
        <v>11</v>
      </c>
      <c r="BI3334" s="268" t="s">
        <v>11799</v>
      </c>
      <c r="BJ3334" s="257" t="s">
        <v>1</v>
      </c>
      <c r="BK3334" s="269" t="s">
        <v>114</v>
      </c>
      <c r="BL3334" s="269" t="s">
        <v>102</v>
      </c>
      <c r="BM3334" s="270" t="s">
        <v>11863</v>
      </c>
      <c r="BN3334" s="269" t="s">
        <v>11864</v>
      </c>
      <c r="BO3334" s="269" t="s">
        <v>11865</v>
      </c>
      <c r="BP3334" s="269" t="s">
        <v>1187</v>
      </c>
      <c r="BQ3334" s="269" t="s">
        <v>299</v>
      </c>
      <c r="BR3334" s="269" t="s">
        <v>1188</v>
      </c>
      <c r="BS3334" s="269" t="s">
        <v>1189</v>
      </c>
      <c r="BT3334" s="269" t="s">
        <v>1187</v>
      </c>
      <c r="BU3334" s="269" t="s">
        <v>1899</v>
      </c>
      <c r="BV3334" s="269" t="s">
        <v>1900</v>
      </c>
    </row>
    <row r="3335" spans="59:74" x14ac:dyDescent="0.25">
      <c r="BG3335" s="84">
        <v>3223</v>
      </c>
      <c r="BH3335" s="269" t="s">
        <v>11</v>
      </c>
      <c r="BI3335" s="268" t="s">
        <v>11799</v>
      </c>
      <c r="BJ3335" s="257" t="s">
        <v>1</v>
      </c>
      <c r="BK3335" s="269" t="s">
        <v>114</v>
      </c>
      <c r="BL3335" s="269" t="s">
        <v>102</v>
      </c>
      <c r="BM3335" s="270" t="s">
        <v>11866</v>
      </c>
      <c r="BN3335" s="269" t="s">
        <v>11867</v>
      </c>
      <c r="BO3335" s="269" t="s">
        <v>11868</v>
      </c>
      <c r="BP3335" s="269" t="s">
        <v>1187</v>
      </c>
      <c r="BQ3335" s="269" t="s">
        <v>299</v>
      </c>
      <c r="BR3335" s="269" t="s">
        <v>1188</v>
      </c>
      <c r="BS3335" s="269" t="s">
        <v>1189</v>
      </c>
      <c r="BT3335" s="269" t="s">
        <v>1187</v>
      </c>
      <c r="BU3335" s="269" t="s">
        <v>1899</v>
      </c>
      <c r="BV3335" s="269" t="s">
        <v>1900</v>
      </c>
    </row>
    <row r="3336" spans="59:74" x14ac:dyDescent="0.25">
      <c r="BG3336" s="84">
        <v>3224</v>
      </c>
      <c r="BH3336" s="269" t="s">
        <v>11</v>
      </c>
      <c r="BI3336" s="268" t="s">
        <v>11799</v>
      </c>
      <c r="BJ3336" s="257" t="s">
        <v>1</v>
      </c>
      <c r="BK3336" s="269" t="s">
        <v>114</v>
      </c>
      <c r="BL3336" s="269" t="s">
        <v>102</v>
      </c>
      <c r="BM3336" s="270" t="s">
        <v>11869</v>
      </c>
      <c r="BN3336" s="269" t="s">
        <v>11870</v>
      </c>
      <c r="BO3336" s="269" t="s">
        <v>11871</v>
      </c>
      <c r="BP3336" s="269" t="s">
        <v>1187</v>
      </c>
      <c r="BQ3336" s="269" t="s">
        <v>299</v>
      </c>
      <c r="BR3336" s="269" t="s">
        <v>1188</v>
      </c>
      <c r="BS3336" s="269" t="s">
        <v>1189</v>
      </c>
      <c r="BT3336" s="269" t="s">
        <v>1187</v>
      </c>
      <c r="BU3336" s="269" t="s">
        <v>1899</v>
      </c>
      <c r="BV3336" s="269" t="s">
        <v>1900</v>
      </c>
    </row>
    <row r="3337" spans="59:74" x14ac:dyDescent="0.25">
      <c r="BG3337" s="84">
        <v>3225</v>
      </c>
      <c r="BH3337" s="269" t="s">
        <v>11</v>
      </c>
      <c r="BI3337" s="268" t="s">
        <v>11799</v>
      </c>
      <c r="BJ3337" s="257" t="s">
        <v>1</v>
      </c>
      <c r="BK3337" s="269" t="s">
        <v>114</v>
      </c>
      <c r="BL3337" s="269" t="s">
        <v>102</v>
      </c>
      <c r="BM3337" s="270" t="s">
        <v>11872</v>
      </c>
      <c r="BN3337" s="269" t="s">
        <v>11873</v>
      </c>
      <c r="BO3337" s="269" t="s">
        <v>11874</v>
      </c>
      <c r="BP3337" s="269" t="s">
        <v>1187</v>
      </c>
      <c r="BQ3337" s="269" t="s">
        <v>299</v>
      </c>
      <c r="BR3337" s="269" t="s">
        <v>1188</v>
      </c>
      <c r="BS3337" s="269" t="s">
        <v>1189</v>
      </c>
      <c r="BT3337" s="269" t="s">
        <v>1187</v>
      </c>
      <c r="BU3337" s="269" t="s">
        <v>1899</v>
      </c>
      <c r="BV3337" s="269" t="s">
        <v>1900</v>
      </c>
    </row>
    <row r="3338" spans="59:74" x14ac:dyDescent="0.25">
      <c r="BG3338" s="84">
        <v>3226</v>
      </c>
      <c r="BH3338" s="269" t="s">
        <v>11</v>
      </c>
      <c r="BI3338" s="268" t="s">
        <v>11799</v>
      </c>
      <c r="BJ3338" s="257" t="s">
        <v>1</v>
      </c>
      <c r="BK3338" s="269" t="s">
        <v>114</v>
      </c>
      <c r="BL3338" s="269" t="s">
        <v>102</v>
      </c>
      <c r="BM3338" s="270" t="s">
        <v>11875</v>
      </c>
      <c r="BN3338" s="269" t="s">
        <v>11876</v>
      </c>
      <c r="BO3338" s="269" t="s">
        <v>11877</v>
      </c>
      <c r="BP3338" s="269" t="s">
        <v>1187</v>
      </c>
      <c r="BQ3338" s="269" t="s">
        <v>299</v>
      </c>
      <c r="BR3338" s="269" t="s">
        <v>1188</v>
      </c>
      <c r="BS3338" s="269" t="s">
        <v>1189</v>
      </c>
      <c r="BT3338" s="269" t="s">
        <v>1187</v>
      </c>
      <c r="BU3338" s="269" t="s">
        <v>1899</v>
      </c>
      <c r="BV3338" s="269" t="s">
        <v>1900</v>
      </c>
    </row>
    <row r="3339" spans="59:74" x14ac:dyDescent="0.25">
      <c r="BG3339" s="84">
        <v>3227</v>
      </c>
      <c r="BH3339" s="269" t="s">
        <v>11</v>
      </c>
      <c r="BI3339" s="268" t="s">
        <v>11799</v>
      </c>
      <c r="BJ3339" s="257" t="s">
        <v>1</v>
      </c>
      <c r="BK3339" s="269" t="s">
        <v>114</v>
      </c>
      <c r="BL3339" s="269" t="s">
        <v>102</v>
      </c>
      <c r="BM3339" s="270" t="s">
        <v>11878</v>
      </c>
      <c r="BN3339" s="269" t="s">
        <v>11879</v>
      </c>
      <c r="BO3339" s="269" t="s">
        <v>11880</v>
      </c>
      <c r="BP3339" s="269" t="s">
        <v>1187</v>
      </c>
      <c r="BQ3339" s="269" t="s">
        <v>299</v>
      </c>
      <c r="BR3339" s="269" t="s">
        <v>1188</v>
      </c>
      <c r="BS3339" s="269" t="s">
        <v>1189</v>
      </c>
      <c r="BT3339" s="269" t="s">
        <v>1187</v>
      </c>
      <c r="BU3339" s="269" t="s">
        <v>1899</v>
      </c>
      <c r="BV3339" s="269" t="s">
        <v>1900</v>
      </c>
    </row>
    <row r="3340" spans="59:74" x14ac:dyDescent="0.25">
      <c r="BG3340" s="84">
        <v>3228</v>
      </c>
      <c r="BH3340" s="269" t="s">
        <v>11</v>
      </c>
      <c r="BI3340" s="268" t="s">
        <v>11799</v>
      </c>
      <c r="BJ3340" s="257" t="s">
        <v>1</v>
      </c>
      <c r="BK3340" s="269" t="s">
        <v>114</v>
      </c>
      <c r="BL3340" s="269" t="s">
        <v>102</v>
      </c>
      <c r="BM3340" s="270" t="s">
        <v>11881</v>
      </c>
      <c r="BN3340" s="269" t="s">
        <v>11882</v>
      </c>
      <c r="BO3340" s="269" t="s">
        <v>11883</v>
      </c>
      <c r="BP3340" s="269" t="s">
        <v>1187</v>
      </c>
      <c r="BQ3340" s="269" t="s">
        <v>299</v>
      </c>
      <c r="BR3340" s="269" t="s">
        <v>1188</v>
      </c>
      <c r="BS3340" s="269" t="s">
        <v>1189</v>
      </c>
      <c r="BT3340" s="269" t="s">
        <v>1187</v>
      </c>
      <c r="BU3340" s="269" t="s">
        <v>1899</v>
      </c>
      <c r="BV3340" s="269" t="s">
        <v>1900</v>
      </c>
    </row>
    <row r="3341" spans="59:74" x14ac:dyDescent="0.25">
      <c r="BG3341" s="84">
        <v>3229</v>
      </c>
      <c r="BH3341" s="269" t="s">
        <v>11</v>
      </c>
      <c r="BI3341" s="268" t="s">
        <v>11799</v>
      </c>
      <c r="BJ3341" s="257" t="s">
        <v>1</v>
      </c>
      <c r="BK3341" s="269" t="s">
        <v>114</v>
      </c>
      <c r="BL3341" s="269" t="s">
        <v>102</v>
      </c>
      <c r="BM3341" s="270" t="s">
        <v>11884</v>
      </c>
      <c r="BN3341" s="269" t="s">
        <v>11885</v>
      </c>
      <c r="BO3341" s="269" t="s">
        <v>11886</v>
      </c>
      <c r="BP3341" s="269" t="s">
        <v>1187</v>
      </c>
      <c r="BQ3341" s="269" t="s">
        <v>299</v>
      </c>
      <c r="BR3341" s="269" t="s">
        <v>1188</v>
      </c>
      <c r="BS3341" s="269" t="s">
        <v>1189</v>
      </c>
      <c r="BT3341" s="269" t="s">
        <v>1187</v>
      </c>
      <c r="BU3341" s="269" t="s">
        <v>1899</v>
      </c>
      <c r="BV3341" s="269" t="s">
        <v>1900</v>
      </c>
    </row>
    <row r="3342" spans="59:74" x14ac:dyDescent="0.25">
      <c r="BG3342" s="84">
        <v>3230</v>
      </c>
      <c r="BH3342" s="269" t="s">
        <v>11</v>
      </c>
      <c r="BI3342" s="268" t="s">
        <v>11799</v>
      </c>
      <c r="BJ3342" s="257" t="s">
        <v>1</v>
      </c>
      <c r="BK3342" s="269" t="s">
        <v>114</v>
      </c>
      <c r="BL3342" s="269" t="s">
        <v>102</v>
      </c>
      <c r="BM3342" s="270" t="s">
        <v>11887</v>
      </c>
      <c r="BN3342" s="269" t="s">
        <v>11888</v>
      </c>
      <c r="BO3342" s="269" t="s">
        <v>11889</v>
      </c>
      <c r="BP3342" s="269" t="s">
        <v>1187</v>
      </c>
      <c r="BQ3342" s="269" t="s">
        <v>299</v>
      </c>
      <c r="BR3342" s="269" t="s">
        <v>1188</v>
      </c>
      <c r="BS3342" s="269" t="s">
        <v>1189</v>
      </c>
      <c r="BT3342" s="269" t="s">
        <v>1187</v>
      </c>
      <c r="BU3342" s="269" t="s">
        <v>1899</v>
      </c>
      <c r="BV3342" s="269" t="s">
        <v>1900</v>
      </c>
    </row>
    <row r="3343" spans="59:74" x14ac:dyDescent="0.25">
      <c r="BG3343" s="84">
        <v>3231</v>
      </c>
      <c r="BH3343" s="269" t="s">
        <v>11</v>
      </c>
      <c r="BI3343" s="268" t="s">
        <v>11799</v>
      </c>
      <c r="BJ3343" s="257" t="s">
        <v>4</v>
      </c>
      <c r="BK3343" s="269" t="s">
        <v>114</v>
      </c>
      <c r="BL3343" s="269" t="s">
        <v>102</v>
      </c>
      <c r="BM3343" s="270" t="s">
        <v>11890</v>
      </c>
      <c r="BN3343" s="269" t="s">
        <v>11891</v>
      </c>
      <c r="BO3343" s="269" t="s">
        <v>11892</v>
      </c>
      <c r="BP3343" s="269" t="s">
        <v>1187</v>
      </c>
      <c r="BQ3343" s="269" t="s">
        <v>299</v>
      </c>
      <c r="BR3343" s="269" t="s">
        <v>1188</v>
      </c>
      <c r="BS3343" s="269" t="s">
        <v>1189</v>
      </c>
      <c r="BT3343" s="269" t="s">
        <v>1187</v>
      </c>
      <c r="BU3343" s="269" t="s">
        <v>1899</v>
      </c>
      <c r="BV3343" s="269" t="s">
        <v>1900</v>
      </c>
    </row>
    <row r="3344" spans="59:74" x14ac:dyDescent="0.25">
      <c r="BG3344" s="84">
        <v>3232</v>
      </c>
      <c r="BH3344" s="269" t="s">
        <v>11</v>
      </c>
      <c r="BI3344" s="268" t="s">
        <v>11799</v>
      </c>
      <c r="BJ3344" s="257" t="s">
        <v>4</v>
      </c>
      <c r="BK3344" s="269" t="s">
        <v>114</v>
      </c>
      <c r="BL3344" s="269" t="s">
        <v>102</v>
      </c>
      <c r="BM3344" s="270" t="s">
        <v>11893</v>
      </c>
      <c r="BN3344" s="269" t="s">
        <v>11894</v>
      </c>
      <c r="BO3344" s="269" t="s">
        <v>11895</v>
      </c>
      <c r="BP3344" s="269" t="s">
        <v>1187</v>
      </c>
      <c r="BQ3344" s="269" t="s">
        <v>299</v>
      </c>
      <c r="BR3344" s="269" t="s">
        <v>1188</v>
      </c>
      <c r="BS3344" s="269" t="s">
        <v>1189</v>
      </c>
      <c r="BT3344" s="269" t="s">
        <v>1187</v>
      </c>
      <c r="BU3344" s="269" t="s">
        <v>1899</v>
      </c>
      <c r="BV3344" s="269" t="s">
        <v>1900</v>
      </c>
    </row>
    <row r="3345" spans="59:74" x14ac:dyDescent="0.25">
      <c r="BG3345" s="84">
        <v>3233</v>
      </c>
      <c r="BH3345" s="269" t="s">
        <v>11</v>
      </c>
      <c r="BI3345" s="268" t="s">
        <v>11799</v>
      </c>
      <c r="BJ3345" s="257" t="s">
        <v>4</v>
      </c>
      <c r="BK3345" s="269" t="s">
        <v>114</v>
      </c>
      <c r="BL3345" s="269" t="s">
        <v>102</v>
      </c>
      <c r="BM3345" s="270" t="s">
        <v>11896</v>
      </c>
      <c r="BN3345" s="269" t="s">
        <v>11897</v>
      </c>
      <c r="BO3345" s="269" t="s">
        <v>11898</v>
      </c>
      <c r="BP3345" s="269" t="s">
        <v>1187</v>
      </c>
      <c r="BQ3345" s="269" t="s">
        <v>299</v>
      </c>
      <c r="BR3345" s="269" t="s">
        <v>1188</v>
      </c>
      <c r="BS3345" s="269" t="s">
        <v>1189</v>
      </c>
      <c r="BT3345" s="269" t="s">
        <v>1187</v>
      </c>
      <c r="BU3345" s="269" t="s">
        <v>1899</v>
      </c>
      <c r="BV3345" s="269" t="s">
        <v>1900</v>
      </c>
    </row>
    <row r="3346" spans="59:74" x14ac:dyDescent="0.25">
      <c r="BG3346" s="84">
        <v>3234</v>
      </c>
      <c r="BH3346" s="269" t="s">
        <v>11</v>
      </c>
      <c r="BI3346" s="268" t="s">
        <v>11799</v>
      </c>
      <c r="BJ3346" s="257" t="s">
        <v>4</v>
      </c>
      <c r="BK3346" s="269" t="s">
        <v>114</v>
      </c>
      <c r="BL3346" s="269" t="s">
        <v>102</v>
      </c>
      <c r="BM3346" s="270" t="s">
        <v>11899</v>
      </c>
      <c r="BN3346" s="269" t="s">
        <v>11900</v>
      </c>
      <c r="BO3346" s="269" t="s">
        <v>11901</v>
      </c>
      <c r="BP3346" s="269" t="s">
        <v>1187</v>
      </c>
      <c r="BQ3346" s="269" t="s">
        <v>299</v>
      </c>
      <c r="BR3346" s="269" t="s">
        <v>1188</v>
      </c>
      <c r="BS3346" s="269" t="s">
        <v>1189</v>
      </c>
      <c r="BT3346" s="269" t="s">
        <v>1187</v>
      </c>
      <c r="BU3346" s="269" t="s">
        <v>1899</v>
      </c>
      <c r="BV3346" s="269" t="s">
        <v>1900</v>
      </c>
    </row>
    <row r="3347" spans="59:74" x14ac:dyDescent="0.25">
      <c r="BG3347" s="84">
        <v>3235</v>
      </c>
      <c r="BH3347" s="269" t="s">
        <v>11</v>
      </c>
      <c r="BI3347" s="268" t="s">
        <v>11799</v>
      </c>
      <c r="BJ3347" s="257" t="s">
        <v>4</v>
      </c>
      <c r="BK3347" s="269" t="s">
        <v>114</v>
      </c>
      <c r="BL3347" s="269" t="s">
        <v>102</v>
      </c>
      <c r="BM3347" s="270" t="s">
        <v>11902</v>
      </c>
      <c r="BN3347" s="269" t="s">
        <v>11903</v>
      </c>
      <c r="BO3347" s="269" t="s">
        <v>11904</v>
      </c>
      <c r="BP3347" s="269" t="s">
        <v>1187</v>
      </c>
      <c r="BQ3347" s="269" t="s">
        <v>299</v>
      </c>
      <c r="BR3347" s="269" t="s">
        <v>1188</v>
      </c>
      <c r="BS3347" s="269" t="s">
        <v>1189</v>
      </c>
      <c r="BT3347" s="269" t="s">
        <v>1187</v>
      </c>
      <c r="BU3347" s="269" t="s">
        <v>1899</v>
      </c>
      <c r="BV3347" s="269" t="s">
        <v>1900</v>
      </c>
    </row>
    <row r="3348" spans="59:74" x14ac:dyDescent="0.25">
      <c r="BG3348" s="84">
        <v>3236</v>
      </c>
      <c r="BH3348" s="269" t="s">
        <v>11</v>
      </c>
      <c r="BI3348" s="268" t="s">
        <v>11799</v>
      </c>
      <c r="BJ3348" s="257" t="s">
        <v>4</v>
      </c>
      <c r="BK3348" s="269" t="s">
        <v>114</v>
      </c>
      <c r="BL3348" s="269" t="s">
        <v>102</v>
      </c>
      <c r="BM3348" s="270" t="s">
        <v>11905</v>
      </c>
      <c r="BN3348" s="269" t="s">
        <v>11906</v>
      </c>
      <c r="BO3348" s="269" t="s">
        <v>11907</v>
      </c>
      <c r="BP3348" s="269" t="s">
        <v>1187</v>
      </c>
      <c r="BQ3348" s="269" t="s">
        <v>299</v>
      </c>
      <c r="BR3348" s="269" t="s">
        <v>1188</v>
      </c>
      <c r="BS3348" s="269" t="s">
        <v>1189</v>
      </c>
      <c r="BT3348" s="269" t="s">
        <v>1187</v>
      </c>
      <c r="BU3348" s="269" t="s">
        <v>1899</v>
      </c>
      <c r="BV3348" s="269" t="s">
        <v>1900</v>
      </c>
    </row>
    <row r="3349" spans="59:74" x14ac:dyDescent="0.25">
      <c r="BG3349" s="84">
        <v>3237</v>
      </c>
      <c r="BH3349" s="269" t="s">
        <v>11</v>
      </c>
      <c r="BI3349" s="268" t="s">
        <v>11799</v>
      </c>
      <c r="BJ3349" s="257" t="s">
        <v>4</v>
      </c>
      <c r="BK3349" s="269" t="s">
        <v>114</v>
      </c>
      <c r="BL3349" s="269" t="s">
        <v>102</v>
      </c>
      <c r="BM3349" s="270" t="s">
        <v>11908</v>
      </c>
      <c r="BN3349" s="269" t="s">
        <v>11909</v>
      </c>
      <c r="BO3349" s="269" t="s">
        <v>11910</v>
      </c>
      <c r="BP3349" s="269" t="s">
        <v>1187</v>
      </c>
      <c r="BQ3349" s="269" t="s">
        <v>299</v>
      </c>
      <c r="BR3349" s="269" t="s">
        <v>1188</v>
      </c>
      <c r="BS3349" s="269" t="s">
        <v>1189</v>
      </c>
      <c r="BT3349" s="269" t="s">
        <v>1187</v>
      </c>
      <c r="BU3349" s="269" t="s">
        <v>1899</v>
      </c>
      <c r="BV3349" s="269" t="s">
        <v>1900</v>
      </c>
    </row>
    <row r="3350" spans="59:74" x14ac:dyDescent="0.25">
      <c r="BG3350" s="84">
        <v>3238</v>
      </c>
      <c r="BH3350" s="269" t="s">
        <v>11</v>
      </c>
      <c r="BI3350" s="268" t="s">
        <v>11799</v>
      </c>
      <c r="BJ3350" s="257" t="s">
        <v>4</v>
      </c>
      <c r="BK3350" s="269" t="s">
        <v>114</v>
      </c>
      <c r="BL3350" s="269" t="s">
        <v>102</v>
      </c>
      <c r="BM3350" s="270" t="s">
        <v>11911</v>
      </c>
      <c r="BN3350" s="269" t="s">
        <v>11912</v>
      </c>
      <c r="BO3350" s="269" t="s">
        <v>11913</v>
      </c>
      <c r="BP3350" s="269" t="s">
        <v>1187</v>
      </c>
      <c r="BQ3350" s="269" t="s">
        <v>299</v>
      </c>
      <c r="BR3350" s="269" t="s">
        <v>1188</v>
      </c>
      <c r="BS3350" s="269" t="s">
        <v>1189</v>
      </c>
      <c r="BT3350" s="269" t="s">
        <v>1187</v>
      </c>
      <c r="BU3350" s="269" t="s">
        <v>1899</v>
      </c>
      <c r="BV3350" s="269" t="s">
        <v>1900</v>
      </c>
    </row>
    <row r="3351" spans="59:74" x14ac:dyDescent="0.25">
      <c r="BG3351" s="84">
        <v>3239</v>
      </c>
      <c r="BH3351" s="269" t="s">
        <v>11</v>
      </c>
      <c r="BI3351" s="268" t="s">
        <v>11799</v>
      </c>
      <c r="BJ3351" s="257" t="s">
        <v>4</v>
      </c>
      <c r="BK3351" s="269" t="s">
        <v>114</v>
      </c>
      <c r="BL3351" s="269" t="s">
        <v>102</v>
      </c>
      <c r="BM3351" s="270" t="s">
        <v>11914</v>
      </c>
      <c r="BN3351" s="269" t="s">
        <v>11915</v>
      </c>
      <c r="BO3351" s="269" t="s">
        <v>11916</v>
      </c>
      <c r="BP3351" s="269" t="s">
        <v>1187</v>
      </c>
      <c r="BQ3351" s="269" t="s">
        <v>299</v>
      </c>
      <c r="BR3351" s="269" t="s">
        <v>1188</v>
      </c>
      <c r="BS3351" s="269" t="s">
        <v>1189</v>
      </c>
      <c r="BT3351" s="269" t="s">
        <v>1187</v>
      </c>
      <c r="BU3351" s="269" t="s">
        <v>1899</v>
      </c>
      <c r="BV3351" s="269" t="s">
        <v>1900</v>
      </c>
    </row>
    <row r="3352" spans="59:74" x14ac:dyDescent="0.25">
      <c r="BG3352" s="84">
        <v>3240</v>
      </c>
      <c r="BH3352" s="269" t="s">
        <v>11</v>
      </c>
      <c r="BI3352" s="268" t="s">
        <v>11799</v>
      </c>
      <c r="BJ3352" s="257" t="s">
        <v>4</v>
      </c>
      <c r="BK3352" s="269" t="s">
        <v>114</v>
      </c>
      <c r="BL3352" s="269" t="s">
        <v>102</v>
      </c>
      <c r="BM3352" s="270" t="s">
        <v>11917</v>
      </c>
      <c r="BN3352" s="269" t="s">
        <v>11918</v>
      </c>
      <c r="BO3352" s="269" t="s">
        <v>11919</v>
      </c>
      <c r="BP3352" s="269" t="s">
        <v>1187</v>
      </c>
      <c r="BQ3352" s="269" t="s">
        <v>299</v>
      </c>
      <c r="BR3352" s="269" t="s">
        <v>1188</v>
      </c>
      <c r="BS3352" s="269" t="s">
        <v>1189</v>
      </c>
      <c r="BT3352" s="269" t="s">
        <v>1187</v>
      </c>
      <c r="BU3352" s="269" t="s">
        <v>1899</v>
      </c>
      <c r="BV3352" s="269" t="s">
        <v>1900</v>
      </c>
    </row>
    <row r="3353" spans="59:74" x14ac:dyDescent="0.25">
      <c r="BG3353" s="84">
        <v>3241</v>
      </c>
      <c r="BH3353" s="269" t="s">
        <v>11</v>
      </c>
      <c r="BI3353" s="268" t="s">
        <v>11799</v>
      </c>
      <c r="BJ3353" s="257" t="s">
        <v>1</v>
      </c>
      <c r="BK3353" s="269" t="s">
        <v>30</v>
      </c>
      <c r="BL3353" s="269" t="s">
        <v>116</v>
      </c>
      <c r="BM3353" s="270" t="s">
        <v>11920</v>
      </c>
      <c r="BN3353" s="269" t="s">
        <v>11921</v>
      </c>
      <c r="BO3353" s="269" t="s">
        <v>11922</v>
      </c>
      <c r="BP3353" s="269" t="s">
        <v>1190</v>
      </c>
      <c r="BQ3353" s="269" t="s">
        <v>342</v>
      </c>
      <c r="BR3353" s="269" t="s">
        <v>1191</v>
      </c>
      <c r="BS3353" s="269" t="s">
        <v>1192</v>
      </c>
      <c r="BT3353" s="269" t="s">
        <v>1190</v>
      </c>
      <c r="BU3353" s="269" t="s">
        <v>1901</v>
      </c>
      <c r="BV3353" s="269" t="s">
        <v>1902</v>
      </c>
    </row>
    <row r="3354" spans="59:74" x14ac:dyDescent="0.25">
      <c r="BG3354" s="84">
        <v>3242</v>
      </c>
      <c r="BH3354" s="269" t="s">
        <v>11</v>
      </c>
      <c r="BI3354" s="268" t="s">
        <v>11799</v>
      </c>
      <c r="BJ3354" s="257" t="s">
        <v>1</v>
      </c>
      <c r="BK3354" s="269" t="s">
        <v>30</v>
      </c>
      <c r="BL3354" s="269" t="s">
        <v>116</v>
      </c>
      <c r="BM3354" s="270" t="s">
        <v>11923</v>
      </c>
      <c r="BN3354" s="269" t="s">
        <v>11924</v>
      </c>
      <c r="BO3354" s="269" t="s">
        <v>11925</v>
      </c>
      <c r="BP3354" s="269" t="s">
        <v>1190</v>
      </c>
      <c r="BQ3354" s="269" t="s">
        <v>342</v>
      </c>
      <c r="BR3354" s="269" t="s">
        <v>1191</v>
      </c>
      <c r="BS3354" s="269" t="s">
        <v>1192</v>
      </c>
      <c r="BT3354" s="269" t="s">
        <v>1190</v>
      </c>
      <c r="BU3354" s="269" t="s">
        <v>1901</v>
      </c>
      <c r="BV3354" s="269" t="s">
        <v>1902</v>
      </c>
    </row>
    <row r="3355" spans="59:74" x14ac:dyDescent="0.25">
      <c r="BG3355" s="84">
        <v>3243</v>
      </c>
      <c r="BH3355" s="269" t="s">
        <v>11</v>
      </c>
      <c r="BI3355" s="268" t="s">
        <v>11799</v>
      </c>
      <c r="BJ3355" s="257" t="s">
        <v>1</v>
      </c>
      <c r="BK3355" s="269" t="s">
        <v>30</v>
      </c>
      <c r="BL3355" s="269" t="s">
        <v>116</v>
      </c>
      <c r="BM3355" s="270" t="s">
        <v>11926</v>
      </c>
      <c r="BN3355" s="269" t="s">
        <v>11927</v>
      </c>
      <c r="BO3355" s="269" t="s">
        <v>11928</v>
      </c>
      <c r="BP3355" s="269" t="s">
        <v>1190</v>
      </c>
      <c r="BQ3355" s="269" t="s">
        <v>342</v>
      </c>
      <c r="BR3355" s="269" t="s">
        <v>1191</v>
      </c>
      <c r="BS3355" s="269" t="s">
        <v>1192</v>
      </c>
      <c r="BT3355" s="269" t="s">
        <v>1190</v>
      </c>
      <c r="BU3355" s="269" t="s">
        <v>1901</v>
      </c>
      <c r="BV3355" s="269" t="s">
        <v>1902</v>
      </c>
    </row>
    <row r="3356" spans="59:74" x14ac:dyDescent="0.25">
      <c r="BG3356" s="84">
        <v>3244</v>
      </c>
      <c r="BH3356" s="269" t="s">
        <v>11</v>
      </c>
      <c r="BI3356" s="268" t="s">
        <v>11799</v>
      </c>
      <c r="BJ3356" s="257" t="s">
        <v>1</v>
      </c>
      <c r="BK3356" s="269" t="s">
        <v>30</v>
      </c>
      <c r="BL3356" s="269" t="s">
        <v>116</v>
      </c>
      <c r="BM3356" s="270" t="s">
        <v>11929</v>
      </c>
      <c r="BN3356" s="269" t="s">
        <v>11930</v>
      </c>
      <c r="BO3356" s="269" t="s">
        <v>11931</v>
      </c>
      <c r="BP3356" s="269" t="s">
        <v>1190</v>
      </c>
      <c r="BQ3356" s="269" t="s">
        <v>342</v>
      </c>
      <c r="BR3356" s="269" t="s">
        <v>1191</v>
      </c>
      <c r="BS3356" s="269" t="s">
        <v>1192</v>
      </c>
      <c r="BT3356" s="269" t="s">
        <v>1190</v>
      </c>
      <c r="BU3356" s="269" t="s">
        <v>1901</v>
      </c>
      <c r="BV3356" s="269" t="s">
        <v>1902</v>
      </c>
    </row>
    <row r="3357" spans="59:74" x14ac:dyDescent="0.25">
      <c r="BG3357" s="84">
        <v>3245</v>
      </c>
      <c r="BH3357" s="269" t="s">
        <v>11</v>
      </c>
      <c r="BI3357" s="268" t="s">
        <v>11799</v>
      </c>
      <c r="BJ3357" s="257" t="s">
        <v>1</v>
      </c>
      <c r="BK3357" s="269" t="s">
        <v>30</v>
      </c>
      <c r="BL3357" s="269" t="s">
        <v>116</v>
      </c>
      <c r="BM3357" s="270" t="s">
        <v>11932</v>
      </c>
      <c r="BN3357" s="269" t="s">
        <v>11933</v>
      </c>
      <c r="BO3357" s="269" t="s">
        <v>11934</v>
      </c>
      <c r="BP3357" s="269" t="s">
        <v>1190</v>
      </c>
      <c r="BQ3357" s="269" t="s">
        <v>342</v>
      </c>
      <c r="BR3357" s="269" t="s">
        <v>1191</v>
      </c>
      <c r="BS3357" s="269" t="s">
        <v>1192</v>
      </c>
      <c r="BT3357" s="269" t="s">
        <v>1190</v>
      </c>
      <c r="BU3357" s="269" t="s">
        <v>1901</v>
      </c>
      <c r="BV3357" s="269" t="s">
        <v>1902</v>
      </c>
    </row>
    <row r="3358" spans="59:74" x14ac:dyDescent="0.25">
      <c r="BG3358" s="84">
        <v>3246</v>
      </c>
      <c r="BH3358" s="269" t="s">
        <v>11</v>
      </c>
      <c r="BI3358" s="268" t="s">
        <v>11799</v>
      </c>
      <c r="BJ3358" s="257" t="s">
        <v>1</v>
      </c>
      <c r="BK3358" s="269" t="s">
        <v>30</v>
      </c>
      <c r="BL3358" s="269" t="s">
        <v>116</v>
      </c>
      <c r="BM3358" s="270" t="s">
        <v>11935</v>
      </c>
      <c r="BN3358" s="269" t="s">
        <v>11936</v>
      </c>
      <c r="BO3358" s="269" t="s">
        <v>11937</v>
      </c>
      <c r="BP3358" s="269" t="s">
        <v>1190</v>
      </c>
      <c r="BQ3358" s="269" t="s">
        <v>342</v>
      </c>
      <c r="BR3358" s="269" t="s">
        <v>1191</v>
      </c>
      <c r="BS3358" s="269" t="s">
        <v>1192</v>
      </c>
      <c r="BT3358" s="269" t="s">
        <v>1190</v>
      </c>
      <c r="BU3358" s="269" t="s">
        <v>1901</v>
      </c>
      <c r="BV3358" s="269" t="s">
        <v>1902</v>
      </c>
    </row>
    <row r="3359" spans="59:74" x14ac:dyDescent="0.25">
      <c r="BG3359" s="84">
        <v>3247</v>
      </c>
      <c r="BH3359" s="269" t="s">
        <v>11</v>
      </c>
      <c r="BI3359" s="268" t="s">
        <v>11799</v>
      </c>
      <c r="BJ3359" s="257" t="s">
        <v>1</v>
      </c>
      <c r="BK3359" s="269" t="s">
        <v>30</v>
      </c>
      <c r="BL3359" s="269" t="s">
        <v>116</v>
      </c>
      <c r="BM3359" s="270" t="s">
        <v>11938</v>
      </c>
      <c r="BN3359" s="269" t="s">
        <v>11939</v>
      </c>
      <c r="BO3359" s="269" t="s">
        <v>11940</v>
      </c>
      <c r="BP3359" s="269" t="s">
        <v>1190</v>
      </c>
      <c r="BQ3359" s="269" t="s">
        <v>342</v>
      </c>
      <c r="BR3359" s="269" t="s">
        <v>1191</v>
      </c>
      <c r="BS3359" s="269" t="s">
        <v>1192</v>
      </c>
      <c r="BT3359" s="269" t="s">
        <v>1190</v>
      </c>
      <c r="BU3359" s="269" t="s">
        <v>1901</v>
      </c>
      <c r="BV3359" s="269" t="s">
        <v>1902</v>
      </c>
    </row>
    <row r="3360" spans="59:74" x14ac:dyDescent="0.25">
      <c r="BG3360" s="84">
        <v>3248</v>
      </c>
      <c r="BH3360" s="269" t="s">
        <v>11</v>
      </c>
      <c r="BI3360" s="268" t="s">
        <v>11799</v>
      </c>
      <c r="BJ3360" s="257" t="s">
        <v>1</v>
      </c>
      <c r="BK3360" s="269" t="s">
        <v>30</v>
      </c>
      <c r="BL3360" s="269" t="s">
        <v>116</v>
      </c>
      <c r="BM3360" s="270" t="s">
        <v>11941</v>
      </c>
      <c r="BN3360" s="269" t="s">
        <v>11942</v>
      </c>
      <c r="BO3360" s="269" t="s">
        <v>11943</v>
      </c>
      <c r="BP3360" s="269" t="s">
        <v>1190</v>
      </c>
      <c r="BQ3360" s="269" t="s">
        <v>342</v>
      </c>
      <c r="BR3360" s="269" t="s">
        <v>1191</v>
      </c>
      <c r="BS3360" s="269" t="s">
        <v>1192</v>
      </c>
      <c r="BT3360" s="269" t="s">
        <v>1190</v>
      </c>
      <c r="BU3360" s="269" t="s">
        <v>1901</v>
      </c>
      <c r="BV3360" s="269" t="s">
        <v>1902</v>
      </c>
    </row>
    <row r="3361" spans="59:74" x14ac:dyDescent="0.25">
      <c r="BG3361" s="84">
        <v>3249</v>
      </c>
      <c r="BH3361" s="269" t="s">
        <v>11</v>
      </c>
      <c r="BI3361" s="268" t="s">
        <v>11799</v>
      </c>
      <c r="BJ3361" s="257" t="s">
        <v>1</v>
      </c>
      <c r="BK3361" s="269" t="s">
        <v>30</v>
      </c>
      <c r="BL3361" s="269" t="s">
        <v>116</v>
      </c>
      <c r="BM3361" s="270" t="s">
        <v>11944</v>
      </c>
      <c r="BN3361" s="269" t="s">
        <v>11945</v>
      </c>
      <c r="BO3361" s="269" t="s">
        <v>11946</v>
      </c>
      <c r="BP3361" s="269" t="s">
        <v>1190</v>
      </c>
      <c r="BQ3361" s="269" t="s">
        <v>342</v>
      </c>
      <c r="BR3361" s="269" t="s">
        <v>1191</v>
      </c>
      <c r="BS3361" s="269" t="s">
        <v>1192</v>
      </c>
      <c r="BT3361" s="269" t="s">
        <v>1190</v>
      </c>
      <c r="BU3361" s="269" t="s">
        <v>1901</v>
      </c>
      <c r="BV3361" s="269" t="s">
        <v>1902</v>
      </c>
    </row>
    <row r="3362" spans="59:74" x14ac:dyDescent="0.25">
      <c r="BG3362" s="84">
        <v>3250</v>
      </c>
      <c r="BH3362" s="269" t="s">
        <v>11</v>
      </c>
      <c r="BI3362" s="268" t="s">
        <v>11799</v>
      </c>
      <c r="BJ3362" s="257" t="s">
        <v>1</v>
      </c>
      <c r="BK3362" s="269" t="s">
        <v>30</v>
      </c>
      <c r="BL3362" s="269" t="s">
        <v>116</v>
      </c>
      <c r="BM3362" s="270" t="s">
        <v>11947</v>
      </c>
      <c r="BN3362" s="269" t="s">
        <v>11948</v>
      </c>
      <c r="BO3362" s="269" t="s">
        <v>11949</v>
      </c>
      <c r="BP3362" s="269" t="s">
        <v>1190</v>
      </c>
      <c r="BQ3362" s="269" t="s">
        <v>342</v>
      </c>
      <c r="BR3362" s="269" t="s">
        <v>1191</v>
      </c>
      <c r="BS3362" s="269" t="s">
        <v>1192</v>
      </c>
      <c r="BT3362" s="269" t="s">
        <v>1190</v>
      </c>
      <c r="BU3362" s="269" t="s">
        <v>1901</v>
      </c>
      <c r="BV3362" s="269" t="s">
        <v>1902</v>
      </c>
    </row>
    <row r="3363" spans="59:74" x14ac:dyDescent="0.25">
      <c r="BG3363" s="84">
        <v>3251</v>
      </c>
      <c r="BH3363" s="269" t="s">
        <v>11</v>
      </c>
      <c r="BI3363" s="268" t="s">
        <v>11799</v>
      </c>
      <c r="BJ3363" s="257" t="s">
        <v>4</v>
      </c>
      <c r="BK3363" s="269" t="s">
        <v>30</v>
      </c>
      <c r="BL3363" s="269" t="s">
        <v>116</v>
      </c>
      <c r="BM3363" s="270" t="s">
        <v>11950</v>
      </c>
      <c r="BN3363" s="269" t="s">
        <v>11951</v>
      </c>
      <c r="BO3363" s="269" t="s">
        <v>11952</v>
      </c>
      <c r="BP3363" s="269" t="s">
        <v>1190</v>
      </c>
      <c r="BQ3363" s="269" t="s">
        <v>342</v>
      </c>
      <c r="BR3363" s="269" t="s">
        <v>1191</v>
      </c>
      <c r="BS3363" s="269" t="s">
        <v>1192</v>
      </c>
      <c r="BT3363" s="269" t="s">
        <v>1190</v>
      </c>
      <c r="BU3363" s="269" t="s">
        <v>1901</v>
      </c>
      <c r="BV3363" s="269" t="s">
        <v>1902</v>
      </c>
    </row>
    <row r="3364" spans="59:74" x14ac:dyDescent="0.25">
      <c r="BG3364" s="84">
        <v>3252</v>
      </c>
      <c r="BH3364" s="269" t="s">
        <v>11</v>
      </c>
      <c r="BI3364" s="268" t="s">
        <v>11799</v>
      </c>
      <c r="BJ3364" s="257" t="s">
        <v>4</v>
      </c>
      <c r="BK3364" s="269" t="s">
        <v>30</v>
      </c>
      <c r="BL3364" s="269" t="s">
        <v>116</v>
      </c>
      <c r="BM3364" s="270" t="s">
        <v>11953</v>
      </c>
      <c r="BN3364" s="269" t="s">
        <v>11954</v>
      </c>
      <c r="BO3364" s="269" t="s">
        <v>11955</v>
      </c>
      <c r="BP3364" s="269" t="s">
        <v>1190</v>
      </c>
      <c r="BQ3364" s="269" t="s">
        <v>342</v>
      </c>
      <c r="BR3364" s="269" t="s">
        <v>1191</v>
      </c>
      <c r="BS3364" s="269" t="s">
        <v>1192</v>
      </c>
      <c r="BT3364" s="269" t="s">
        <v>1190</v>
      </c>
      <c r="BU3364" s="269" t="s">
        <v>1901</v>
      </c>
      <c r="BV3364" s="269" t="s">
        <v>1902</v>
      </c>
    </row>
    <row r="3365" spans="59:74" x14ac:dyDescent="0.25">
      <c r="BG3365" s="84">
        <v>3253</v>
      </c>
      <c r="BH3365" s="269" t="s">
        <v>11</v>
      </c>
      <c r="BI3365" s="268" t="s">
        <v>11799</v>
      </c>
      <c r="BJ3365" s="257" t="s">
        <v>4</v>
      </c>
      <c r="BK3365" s="269" t="s">
        <v>30</v>
      </c>
      <c r="BL3365" s="269" t="s">
        <v>116</v>
      </c>
      <c r="BM3365" s="270" t="s">
        <v>11956</v>
      </c>
      <c r="BN3365" s="269" t="s">
        <v>11957</v>
      </c>
      <c r="BO3365" s="269" t="s">
        <v>11958</v>
      </c>
      <c r="BP3365" s="269" t="s">
        <v>1190</v>
      </c>
      <c r="BQ3365" s="269" t="s">
        <v>342</v>
      </c>
      <c r="BR3365" s="269" t="s">
        <v>1191</v>
      </c>
      <c r="BS3365" s="269" t="s">
        <v>1192</v>
      </c>
      <c r="BT3365" s="269" t="s">
        <v>1190</v>
      </c>
      <c r="BU3365" s="269" t="s">
        <v>1901</v>
      </c>
      <c r="BV3365" s="269" t="s">
        <v>1902</v>
      </c>
    </row>
    <row r="3366" spans="59:74" x14ac:dyDescent="0.25">
      <c r="BG3366" s="84">
        <v>3254</v>
      </c>
      <c r="BH3366" s="269" t="s">
        <v>11</v>
      </c>
      <c r="BI3366" s="268" t="s">
        <v>11799</v>
      </c>
      <c r="BJ3366" s="257" t="s">
        <v>4</v>
      </c>
      <c r="BK3366" s="269" t="s">
        <v>30</v>
      </c>
      <c r="BL3366" s="269" t="s">
        <v>116</v>
      </c>
      <c r="BM3366" s="270" t="s">
        <v>11959</v>
      </c>
      <c r="BN3366" s="269" t="s">
        <v>11960</v>
      </c>
      <c r="BO3366" s="269" t="s">
        <v>11961</v>
      </c>
      <c r="BP3366" s="269" t="s">
        <v>1190</v>
      </c>
      <c r="BQ3366" s="269" t="s">
        <v>342</v>
      </c>
      <c r="BR3366" s="269" t="s">
        <v>1191</v>
      </c>
      <c r="BS3366" s="269" t="s">
        <v>1192</v>
      </c>
      <c r="BT3366" s="269" t="s">
        <v>1190</v>
      </c>
      <c r="BU3366" s="269" t="s">
        <v>1901</v>
      </c>
      <c r="BV3366" s="269" t="s">
        <v>1902</v>
      </c>
    </row>
    <row r="3367" spans="59:74" x14ac:dyDescent="0.25">
      <c r="BG3367" s="84">
        <v>3255</v>
      </c>
      <c r="BH3367" s="269" t="s">
        <v>11</v>
      </c>
      <c r="BI3367" s="268" t="s">
        <v>11799</v>
      </c>
      <c r="BJ3367" s="257" t="s">
        <v>4</v>
      </c>
      <c r="BK3367" s="269" t="s">
        <v>30</v>
      </c>
      <c r="BL3367" s="269" t="s">
        <v>116</v>
      </c>
      <c r="BM3367" s="270" t="s">
        <v>11962</v>
      </c>
      <c r="BN3367" s="269" t="s">
        <v>11963</v>
      </c>
      <c r="BO3367" s="269" t="s">
        <v>11964</v>
      </c>
      <c r="BP3367" s="269" t="s">
        <v>1190</v>
      </c>
      <c r="BQ3367" s="269" t="s">
        <v>342</v>
      </c>
      <c r="BR3367" s="269" t="s">
        <v>1191</v>
      </c>
      <c r="BS3367" s="269" t="s">
        <v>1192</v>
      </c>
      <c r="BT3367" s="269" t="s">
        <v>1190</v>
      </c>
      <c r="BU3367" s="269" t="s">
        <v>1901</v>
      </c>
      <c r="BV3367" s="269" t="s">
        <v>1902</v>
      </c>
    </row>
    <row r="3368" spans="59:74" x14ac:dyDescent="0.25">
      <c r="BG3368" s="84">
        <v>3256</v>
      </c>
      <c r="BH3368" s="269" t="s">
        <v>11</v>
      </c>
      <c r="BI3368" s="268" t="s">
        <v>11799</v>
      </c>
      <c r="BJ3368" s="257" t="s">
        <v>4</v>
      </c>
      <c r="BK3368" s="269" t="s">
        <v>30</v>
      </c>
      <c r="BL3368" s="269" t="s">
        <v>116</v>
      </c>
      <c r="BM3368" s="270" t="s">
        <v>11965</v>
      </c>
      <c r="BN3368" s="269" t="s">
        <v>11966</v>
      </c>
      <c r="BO3368" s="269" t="s">
        <v>11967</v>
      </c>
      <c r="BP3368" s="269" t="s">
        <v>1190</v>
      </c>
      <c r="BQ3368" s="269" t="s">
        <v>342</v>
      </c>
      <c r="BR3368" s="269" t="s">
        <v>1191</v>
      </c>
      <c r="BS3368" s="269" t="s">
        <v>1192</v>
      </c>
      <c r="BT3368" s="269" t="s">
        <v>1190</v>
      </c>
      <c r="BU3368" s="269" t="s">
        <v>1901</v>
      </c>
      <c r="BV3368" s="269" t="s">
        <v>1902</v>
      </c>
    </row>
    <row r="3369" spans="59:74" x14ac:dyDescent="0.25">
      <c r="BG3369" s="84">
        <v>3257</v>
      </c>
      <c r="BH3369" s="269" t="s">
        <v>11</v>
      </c>
      <c r="BI3369" s="268" t="s">
        <v>11799</v>
      </c>
      <c r="BJ3369" s="257" t="s">
        <v>4</v>
      </c>
      <c r="BK3369" s="269" t="s">
        <v>30</v>
      </c>
      <c r="BL3369" s="269" t="s">
        <v>116</v>
      </c>
      <c r="BM3369" s="270" t="s">
        <v>11968</v>
      </c>
      <c r="BN3369" s="269" t="s">
        <v>11969</v>
      </c>
      <c r="BO3369" s="269" t="s">
        <v>11970</v>
      </c>
      <c r="BP3369" s="269" t="s">
        <v>1190</v>
      </c>
      <c r="BQ3369" s="269" t="s">
        <v>342</v>
      </c>
      <c r="BR3369" s="269" t="s">
        <v>1191</v>
      </c>
      <c r="BS3369" s="269" t="s">
        <v>1192</v>
      </c>
      <c r="BT3369" s="269" t="s">
        <v>1190</v>
      </c>
      <c r="BU3369" s="269" t="s">
        <v>1901</v>
      </c>
      <c r="BV3369" s="269" t="s">
        <v>1902</v>
      </c>
    </row>
    <row r="3370" spans="59:74" x14ac:dyDescent="0.25">
      <c r="BG3370" s="84">
        <v>3258</v>
      </c>
      <c r="BH3370" s="269" t="s">
        <v>11</v>
      </c>
      <c r="BI3370" s="268" t="s">
        <v>11799</v>
      </c>
      <c r="BJ3370" s="257" t="s">
        <v>4</v>
      </c>
      <c r="BK3370" s="269" t="s">
        <v>30</v>
      </c>
      <c r="BL3370" s="269" t="s">
        <v>116</v>
      </c>
      <c r="BM3370" s="270" t="s">
        <v>11971</v>
      </c>
      <c r="BN3370" s="269" t="s">
        <v>11972</v>
      </c>
      <c r="BO3370" s="269" t="s">
        <v>11973</v>
      </c>
      <c r="BP3370" s="269" t="s">
        <v>1190</v>
      </c>
      <c r="BQ3370" s="269" t="s">
        <v>342</v>
      </c>
      <c r="BR3370" s="269" t="s">
        <v>1191</v>
      </c>
      <c r="BS3370" s="269" t="s">
        <v>1192</v>
      </c>
      <c r="BT3370" s="269" t="s">
        <v>1190</v>
      </c>
      <c r="BU3370" s="269" t="s">
        <v>1901</v>
      </c>
      <c r="BV3370" s="269" t="s">
        <v>1902</v>
      </c>
    </row>
    <row r="3371" spans="59:74" x14ac:dyDescent="0.25">
      <c r="BG3371" s="84">
        <v>3259</v>
      </c>
      <c r="BH3371" s="269" t="s">
        <v>11</v>
      </c>
      <c r="BI3371" s="268" t="s">
        <v>11799</v>
      </c>
      <c r="BJ3371" s="257" t="s">
        <v>4</v>
      </c>
      <c r="BK3371" s="269" t="s">
        <v>30</v>
      </c>
      <c r="BL3371" s="269" t="s">
        <v>116</v>
      </c>
      <c r="BM3371" s="270" t="s">
        <v>11974</v>
      </c>
      <c r="BN3371" s="269" t="s">
        <v>11975</v>
      </c>
      <c r="BO3371" s="269" t="s">
        <v>11976</v>
      </c>
      <c r="BP3371" s="269" t="s">
        <v>1190</v>
      </c>
      <c r="BQ3371" s="269" t="s">
        <v>342</v>
      </c>
      <c r="BR3371" s="269" t="s">
        <v>1191</v>
      </c>
      <c r="BS3371" s="269" t="s">
        <v>1192</v>
      </c>
      <c r="BT3371" s="269" t="s">
        <v>1190</v>
      </c>
      <c r="BU3371" s="269" t="s">
        <v>1901</v>
      </c>
      <c r="BV3371" s="269" t="s">
        <v>1902</v>
      </c>
    </row>
    <row r="3372" spans="59:74" x14ac:dyDescent="0.25">
      <c r="BG3372" s="84">
        <v>3260</v>
      </c>
      <c r="BH3372" s="269" t="s">
        <v>11</v>
      </c>
      <c r="BI3372" s="268" t="s">
        <v>11799</v>
      </c>
      <c r="BJ3372" s="257" t="s">
        <v>4</v>
      </c>
      <c r="BK3372" s="269" t="s">
        <v>30</v>
      </c>
      <c r="BL3372" s="269" t="s">
        <v>116</v>
      </c>
      <c r="BM3372" s="270" t="s">
        <v>11977</v>
      </c>
      <c r="BN3372" s="269" t="s">
        <v>11978</v>
      </c>
      <c r="BO3372" s="269" t="s">
        <v>11979</v>
      </c>
      <c r="BP3372" s="269" t="s">
        <v>1190</v>
      </c>
      <c r="BQ3372" s="269" t="s">
        <v>342</v>
      </c>
      <c r="BR3372" s="269" t="s">
        <v>1191</v>
      </c>
      <c r="BS3372" s="269" t="s">
        <v>1192</v>
      </c>
      <c r="BT3372" s="269" t="s">
        <v>1190</v>
      </c>
      <c r="BU3372" s="269" t="s">
        <v>1901</v>
      </c>
      <c r="BV3372" s="269" t="s">
        <v>1902</v>
      </c>
    </row>
    <row r="3373" spans="59:74" x14ac:dyDescent="0.25">
      <c r="BG3373" s="84">
        <v>3261</v>
      </c>
      <c r="BH3373" s="269" t="s">
        <v>11</v>
      </c>
      <c r="BI3373" s="268" t="s">
        <v>11799</v>
      </c>
      <c r="BJ3373" s="257" t="s">
        <v>1</v>
      </c>
      <c r="BK3373" s="269" t="s">
        <v>21</v>
      </c>
      <c r="BL3373" s="269" t="s">
        <v>102</v>
      </c>
      <c r="BM3373" s="270" t="s">
        <v>11980</v>
      </c>
      <c r="BN3373" s="269" t="s">
        <v>11981</v>
      </c>
      <c r="BO3373" s="269" t="s">
        <v>11982</v>
      </c>
      <c r="BP3373" s="269" t="s">
        <v>1193</v>
      </c>
      <c r="BQ3373" s="269" t="s">
        <v>385</v>
      </c>
      <c r="BR3373" s="269" t="s">
        <v>1194</v>
      </c>
      <c r="BS3373" s="269" t="s">
        <v>1195</v>
      </c>
      <c r="BT3373" s="269" t="s">
        <v>1193</v>
      </c>
      <c r="BU3373" s="269" t="s">
        <v>1903</v>
      </c>
      <c r="BV3373" s="269" t="s">
        <v>1904</v>
      </c>
    </row>
    <row r="3374" spans="59:74" x14ac:dyDescent="0.25">
      <c r="BG3374" s="84">
        <v>3262</v>
      </c>
      <c r="BH3374" s="269" t="s">
        <v>11</v>
      </c>
      <c r="BI3374" s="268" t="s">
        <v>11799</v>
      </c>
      <c r="BJ3374" s="257" t="s">
        <v>1</v>
      </c>
      <c r="BK3374" s="269" t="s">
        <v>21</v>
      </c>
      <c r="BL3374" s="269" t="s">
        <v>102</v>
      </c>
      <c r="BM3374" s="270" t="s">
        <v>11983</v>
      </c>
      <c r="BN3374" s="269" t="s">
        <v>11984</v>
      </c>
      <c r="BO3374" s="269" t="s">
        <v>11985</v>
      </c>
      <c r="BP3374" s="269" t="s">
        <v>1193</v>
      </c>
      <c r="BQ3374" s="269" t="s">
        <v>385</v>
      </c>
      <c r="BR3374" s="269" t="s">
        <v>1194</v>
      </c>
      <c r="BS3374" s="269" t="s">
        <v>1195</v>
      </c>
      <c r="BT3374" s="269" t="s">
        <v>1193</v>
      </c>
      <c r="BU3374" s="269" t="s">
        <v>1903</v>
      </c>
      <c r="BV3374" s="269" t="s">
        <v>1904</v>
      </c>
    </row>
    <row r="3375" spans="59:74" x14ac:dyDescent="0.25">
      <c r="BG3375" s="84">
        <v>3263</v>
      </c>
      <c r="BH3375" s="269" t="s">
        <v>11</v>
      </c>
      <c r="BI3375" s="268" t="s">
        <v>11799</v>
      </c>
      <c r="BJ3375" s="257" t="s">
        <v>1</v>
      </c>
      <c r="BK3375" s="269" t="s">
        <v>21</v>
      </c>
      <c r="BL3375" s="269" t="s">
        <v>102</v>
      </c>
      <c r="BM3375" s="270" t="s">
        <v>11986</v>
      </c>
      <c r="BN3375" s="269" t="s">
        <v>11987</v>
      </c>
      <c r="BO3375" s="269" t="s">
        <v>11988</v>
      </c>
      <c r="BP3375" s="269" t="s">
        <v>1193</v>
      </c>
      <c r="BQ3375" s="269" t="s">
        <v>385</v>
      </c>
      <c r="BR3375" s="269" t="s">
        <v>1194</v>
      </c>
      <c r="BS3375" s="269" t="s">
        <v>1195</v>
      </c>
      <c r="BT3375" s="269" t="s">
        <v>1193</v>
      </c>
      <c r="BU3375" s="269" t="s">
        <v>1903</v>
      </c>
      <c r="BV3375" s="269" t="s">
        <v>1904</v>
      </c>
    </row>
    <row r="3376" spans="59:74" x14ac:dyDescent="0.25">
      <c r="BG3376" s="84">
        <v>3264</v>
      </c>
      <c r="BH3376" s="269" t="s">
        <v>11</v>
      </c>
      <c r="BI3376" s="268" t="s">
        <v>11799</v>
      </c>
      <c r="BJ3376" s="257" t="s">
        <v>1</v>
      </c>
      <c r="BK3376" s="269" t="s">
        <v>21</v>
      </c>
      <c r="BL3376" s="269" t="s">
        <v>102</v>
      </c>
      <c r="BM3376" s="270" t="s">
        <v>11989</v>
      </c>
      <c r="BN3376" s="269" t="s">
        <v>11990</v>
      </c>
      <c r="BO3376" s="269" t="s">
        <v>11991</v>
      </c>
      <c r="BP3376" s="269" t="s">
        <v>1193</v>
      </c>
      <c r="BQ3376" s="269" t="s">
        <v>385</v>
      </c>
      <c r="BR3376" s="269" t="s">
        <v>1194</v>
      </c>
      <c r="BS3376" s="269" t="s">
        <v>1195</v>
      </c>
      <c r="BT3376" s="269" t="s">
        <v>1193</v>
      </c>
      <c r="BU3376" s="269" t="s">
        <v>1903</v>
      </c>
      <c r="BV3376" s="269" t="s">
        <v>1904</v>
      </c>
    </row>
    <row r="3377" spans="59:74" x14ac:dyDescent="0.25">
      <c r="BG3377" s="84">
        <v>3265</v>
      </c>
      <c r="BH3377" s="269" t="s">
        <v>11</v>
      </c>
      <c r="BI3377" s="268" t="s">
        <v>11799</v>
      </c>
      <c r="BJ3377" s="257" t="s">
        <v>1</v>
      </c>
      <c r="BK3377" s="269" t="s">
        <v>21</v>
      </c>
      <c r="BL3377" s="269" t="s">
        <v>102</v>
      </c>
      <c r="BM3377" s="270" t="s">
        <v>11992</v>
      </c>
      <c r="BN3377" s="269" t="s">
        <v>11993</v>
      </c>
      <c r="BO3377" s="269" t="s">
        <v>11994</v>
      </c>
      <c r="BP3377" s="269" t="s">
        <v>1193</v>
      </c>
      <c r="BQ3377" s="269" t="s">
        <v>385</v>
      </c>
      <c r="BR3377" s="269" t="s">
        <v>1194</v>
      </c>
      <c r="BS3377" s="269" t="s">
        <v>1195</v>
      </c>
      <c r="BT3377" s="269" t="s">
        <v>1193</v>
      </c>
      <c r="BU3377" s="269" t="s">
        <v>1903</v>
      </c>
      <c r="BV3377" s="269" t="s">
        <v>1904</v>
      </c>
    </row>
    <row r="3378" spans="59:74" x14ac:dyDescent="0.25">
      <c r="BG3378" s="84">
        <v>3266</v>
      </c>
      <c r="BH3378" s="269" t="s">
        <v>11</v>
      </c>
      <c r="BI3378" s="268" t="s">
        <v>11799</v>
      </c>
      <c r="BJ3378" s="257" t="s">
        <v>1</v>
      </c>
      <c r="BK3378" s="269" t="s">
        <v>21</v>
      </c>
      <c r="BL3378" s="269" t="s">
        <v>102</v>
      </c>
      <c r="BM3378" s="270" t="s">
        <v>11995</v>
      </c>
      <c r="BN3378" s="269" t="s">
        <v>11996</v>
      </c>
      <c r="BO3378" s="269" t="s">
        <v>11997</v>
      </c>
      <c r="BP3378" s="269" t="s">
        <v>1193</v>
      </c>
      <c r="BQ3378" s="269" t="s">
        <v>385</v>
      </c>
      <c r="BR3378" s="269" t="s">
        <v>1194</v>
      </c>
      <c r="BS3378" s="269" t="s">
        <v>1195</v>
      </c>
      <c r="BT3378" s="269" t="s">
        <v>1193</v>
      </c>
      <c r="BU3378" s="269" t="s">
        <v>1903</v>
      </c>
      <c r="BV3378" s="269" t="s">
        <v>1904</v>
      </c>
    </row>
    <row r="3379" spans="59:74" x14ac:dyDescent="0.25">
      <c r="BG3379" s="84">
        <v>3267</v>
      </c>
      <c r="BH3379" s="269" t="s">
        <v>11</v>
      </c>
      <c r="BI3379" s="268" t="s">
        <v>11799</v>
      </c>
      <c r="BJ3379" s="257" t="s">
        <v>1</v>
      </c>
      <c r="BK3379" s="269" t="s">
        <v>21</v>
      </c>
      <c r="BL3379" s="269" t="s">
        <v>102</v>
      </c>
      <c r="BM3379" s="270" t="s">
        <v>11998</v>
      </c>
      <c r="BN3379" s="269" t="s">
        <v>11999</v>
      </c>
      <c r="BO3379" s="269" t="s">
        <v>12000</v>
      </c>
      <c r="BP3379" s="269" t="s">
        <v>1193</v>
      </c>
      <c r="BQ3379" s="269" t="s">
        <v>385</v>
      </c>
      <c r="BR3379" s="269" t="s">
        <v>1194</v>
      </c>
      <c r="BS3379" s="269" t="s">
        <v>1195</v>
      </c>
      <c r="BT3379" s="269" t="s">
        <v>1193</v>
      </c>
      <c r="BU3379" s="269" t="s">
        <v>1903</v>
      </c>
      <c r="BV3379" s="269" t="s">
        <v>1904</v>
      </c>
    </row>
    <row r="3380" spans="59:74" x14ac:dyDescent="0.25">
      <c r="BG3380" s="84">
        <v>3268</v>
      </c>
      <c r="BH3380" s="269" t="s">
        <v>11</v>
      </c>
      <c r="BI3380" s="268" t="s">
        <v>11799</v>
      </c>
      <c r="BJ3380" s="257" t="s">
        <v>1</v>
      </c>
      <c r="BK3380" s="269" t="s">
        <v>21</v>
      </c>
      <c r="BL3380" s="269" t="s">
        <v>102</v>
      </c>
      <c r="BM3380" s="270" t="s">
        <v>12001</v>
      </c>
      <c r="BN3380" s="269" t="s">
        <v>12002</v>
      </c>
      <c r="BO3380" s="269" t="s">
        <v>12003</v>
      </c>
      <c r="BP3380" s="269" t="s">
        <v>1193</v>
      </c>
      <c r="BQ3380" s="269" t="s">
        <v>385</v>
      </c>
      <c r="BR3380" s="269" t="s">
        <v>1194</v>
      </c>
      <c r="BS3380" s="269" t="s">
        <v>1195</v>
      </c>
      <c r="BT3380" s="269" t="s">
        <v>1193</v>
      </c>
      <c r="BU3380" s="269" t="s">
        <v>1903</v>
      </c>
      <c r="BV3380" s="269" t="s">
        <v>1904</v>
      </c>
    </row>
    <row r="3381" spans="59:74" x14ac:dyDescent="0.25">
      <c r="BG3381" s="84">
        <v>3269</v>
      </c>
      <c r="BH3381" s="269" t="s">
        <v>11</v>
      </c>
      <c r="BI3381" s="268" t="s">
        <v>11799</v>
      </c>
      <c r="BJ3381" s="257" t="s">
        <v>1</v>
      </c>
      <c r="BK3381" s="269" t="s">
        <v>21</v>
      </c>
      <c r="BL3381" s="269" t="s">
        <v>102</v>
      </c>
      <c r="BM3381" s="270" t="s">
        <v>12004</v>
      </c>
      <c r="BN3381" s="269" t="s">
        <v>12005</v>
      </c>
      <c r="BO3381" s="269" t="s">
        <v>12006</v>
      </c>
      <c r="BP3381" s="269" t="s">
        <v>1193</v>
      </c>
      <c r="BQ3381" s="269" t="s">
        <v>385</v>
      </c>
      <c r="BR3381" s="269" t="s">
        <v>1194</v>
      </c>
      <c r="BS3381" s="269" t="s">
        <v>1195</v>
      </c>
      <c r="BT3381" s="269" t="s">
        <v>1193</v>
      </c>
      <c r="BU3381" s="269" t="s">
        <v>1903</v>
      </c>
      <c r="BV3381" s="269" t="s">
        <v>1904</v>
      </c>
    </row>
    <row r="3382" spans="59:74" x14ac:dyDescent="0.25">
      <c r="BG3382" s="84">
        <v>3270</v>
      </c>
      <c r="BH3382" s="269" t="s">
        <v>11</v>
      </c>
      <c r="BI3382" s="268" t="s">
        <v>11799</v>
      </c>
      <c r="BJ3382" s="257" t="s">
        <v>1</v>
      </c>
      <c r="BK3382" s="269" t="s">
        <v>21</v>
      </c>
      <c r="BL3382" s="269" t="s">
        <v>102</v>
      </c>
      <c r="BM3382" s="270" t="s">
        <v>12007</v>
      </c>
      <c r="BN3382" s="269" t="s">
        <v>12008</v>
      </c>
      <c r="BO3382" s="269" t="s">
        <v>12009</v>
      </c>
      <c r="BP3382" s="269" t="s">
        <v>1193</v>
      </c>
      <c r="BQ3382" s="269" t="s">
        <v>385</v>
      </c>
      <c r="BR3382" s="269" t="s">
        <v>1194</v>
      </c>
      <c r="BS3382" s="269" t="s">
        <v>1195</v>
      </c>
      <c r="BT3382" s="269" t="s">
        <v>1193</v>
      </c>
      <c r="BU3382" s="269" t="s">
        <v>1903</v>
      </c>
      <c r="BV3382" s="269" t="s">
        <v>1904</v>
      </c>
    </row>
    <row r="3383" spans="59:74" x14ac:dyDescent="0.25">
      <c r="BG3383" s="84">
        <v>3271</v>
      </c>
      <c r="BH3383" s="269" t="s">
        <v>11</v>
      </c>
      <c r="BI3383" s="268" t="s">
        <v>11799</v>
      </c>
      <c r="BJ3383" s="257" t="s">
        <v>4</v>
      </c>
      <c r="BK3383" s="269" t="s">
        <v>21</v>
      </c>
      <c r="BL3383" s="269" t="s">
        <v>102</v>
      </c>
      <c r="BM3383" s="270" t="s">
        <v>12010</v>
      </c>
      <c r="BN3383" s="269" t="s">
        <v>12011</v>
      </c>
      <c r="BO3383" s="269" t="s">
        <v>12012</v>
      </c>
      <c r="BP3383" s="269" t="s">
        <v>1193</v>
      </c>
      <c r="BQ3383" s="269" t="s">
        <v>385</v>
      </c>
      <c r="BR3383" s="269" t="s">
        <v>1194</v>
      </c>
      <c r="BS3383" s="269" t="s">
        <v>1195</v>
      </c>
      <c r="BT3383" s="269" t="s">
        <v>1193</v>
      </c>
      <c r="BU3383" s="269" t="s">
        <v>1903</v>
      </c>
      <c r="BV3383" s="269" t="s">
        <v>1904</v>
      </c>
    </row>
    <row r="3384" spans="59:74" x14ac:dyDescent="0.25">
      <c r="BG3384" s="84">
        <v>3272</v>
      </c>
      <c r="BH3384" s="269" t="s">
        <v>11</v>
      </c>
      <c r="BI3384" s="268" t="s">
        <v>11799</v>
      </c>
      <c r="BJ3384" s="257" t="s">
        <v>4</v>
      </c>
      <c r="BK3384" s="269" t="s">
        <v>21</v>
      </c>
      <c r="BL3384" s="269" t="s">
        <v>102</v>
      </c>
      <c r="BM3384" s="270" t="s">
        <v>12013</v>
      </c>
      <c r="BN3384" s="269" t="s">
        <v>12014</v>
      </c>
      <c r="BO3384" s="269" t="s">
        <v>12015</v>
      </c>
      <c r="BP3384" s="269" t="s">
        <v>1193</v>
      </c>
      <c r="BQ3384" s="269" t="s">
        <v>385</v>
      </c>
      <c r="BR3384" s="269" t="s">
        <v>1194</v>
      </c>
      <c r="BS3384" s="269" t="s">
        <v>1195</v>
      </c>
      <c r="BT3384" s="269" t="s">
        <v>1193</v>
      </c>
      <c r="BU3384" s="269" t="s">
        <v>1903</v>
      </c>
      <c r="BV3384" s="269" t="s">
        <v>1904</v>
      </c>
    </row>
    <row r="3385" spans="59:74" x14ac:dyDescent="0.25">
      <c r="BG3385" s="84">
        <v>3273</v>
      </c>
      <c r="BH3385" s="269" t="s">
        <v>11</v>
      </c>
      <c r="BI3385" s="268" t="s">
        <v>11799</v>
      </c>
      <c r="BJ3385" s="257" t="s">
        <v>4</v>
      </c>
      <c r="BK3385" s="269" t="s">
        <v>21</v>
      </c>
      <c r="BL3385" s="269" t="s">
        <v>102</v>
      </c>
      <c r="BM3385" s="270" t="s">
        <v>12016</v>
      </c>
      <c r="BN3385" s="269" t="s">
        <v>12017</v>
      </c>
      <c r="BO3385" s="269" t="s">
        <v>12018</v>
      </c>
      <c r="BP3385" s="269" t="s">
        <v>1193</v>
      </c>
      <c r="BQ3385" s="269" t="s">
        <v>385</v>
      </c>
      <c r="BR3385" s="269" t="s">
        <v>1194</v>
      </c>
      <c r="BS3385" s="269" t="s">
        <v>1195</v>
      </c>
      <c r="BT3385" s="269" t="s">
        <v>1193</v>
      </c>
      <c r="BU3385" s="269" t="s">
        <v>1903</v>
      </c>
      <c r="BV3385" s="269" t="s">
        <v>1904</v>
      </c>
    </row>
    <row r="3386" spans="59:74" x14ac:dyDescent="0.25">
      <c r="BG3386" s="84">
        <v>3274</v>
      </c>
      <c r="BH3386" s="269" t="s">
        <v>11</v>
      </c>
      <c r="BI3386" s="268" t="s">
        <v>11799</v>
      </c>
      <c r="BJ3386" s="257" t="s">
        <v>4</v>
      </c>
      <c r="BK3386" s="269" t="s">
        <v>21</v>
      </c>
      <c r="BL3386" s="269" t="s">
        <v>102</v>
      </c>
      <c r="BM3386" s="270" t="s">
        <v>12019</v>
      </c>
      <c r="BN3386" s="269" t="s">
        <v>12020</v>
      </c>
      <c r="BO3386" s="269" t="s">
        <v>12021</v>
      </c>
      <c r="BP3386" s="269" t="s">
        <v>1193</v>
      </c>
      <c r="BQ3386" s="269" t="s">
        <v>385</v>
      </c>
      <c r="BR3386" s="269" t="s">
        <v>1194</v>
      </c>
      <c r="BS3386" s="269" t="s">
        <v>1195</v>
      </c>
      <c r="BT3386" s="269" t="s">
        <v>1193</v>
      </c>
      <c r="BU3386" s="269" t="s">
        <v>1903</v>
      </c>
      <c r="BV3386" s="269" t="s">
        <v>1904</v>
      </c>
    </row>
    <row r="3387" spans="59:74" x14ac:dyDescent="0.25">
      <c r="BG3387" s="84">
        <v>3275</v>
      </c>
      <c r="BH3387" s="269" t="s">
        <v>11</v>
      </c>
      <c r="BI3387" s="268" t="s">
        <v>11799</v>
      </c>
      <c r="BJ3387" s="257" t="s">
        <v>4</v>
      </c>
      <c r="BK3387" s="269" t="s">
        <v>21</v>
      </c>
      <c r="BL3387" s="269" t="s">
        <v>102</v>
      </c>
      <c r="BM3387" s="270" t="s">
        <v>12022</v>
      </c>
      <c r="BN3387" s="269" t="s">
        <v>12023</v>
      </c>
      <c r="BO3387" s="269" t="s">
        <v>12024</v>
      </c>
      <c r="BP3387" s="269" t="s">
        <v>1193</v>
      </c>
      <c r="BQ3387" s="269" t="s">
        <v>385</v>
      </c>
      <c r="BR3387" s="269" t="s">
        <v>1194</v>
      </c>
      <c r="BS3387" s="269" t="s">
        <v>1195</v>
      </c>
      <c r="BT3387" s="269" t="s">
        <v>1193</v>
      </c>
      <c r="BU3387" s="269" t="s">
        <v>1903</v>
      </c>
      <c r="BV3387" s="269" t="s">
        <v>1904</v>
      </c>
    </row>
    <row r="3388" spans="59:74" x14ac:dyDescent="0.25">
      <c r="BG3388" s="84">
        <v>3276</v>
      </c>
      <c r="BH3388" s="269" t="s">
        <v>11</v>
      </c>
      <c r="BI3388" s="268" t="s">
        <v>11799</v>
      </c>
      <c r="BJ3388" s="257" t="s">
        <v>4</v>
      </c>
      <c r="BK3388" s="269" t="s">
        <v>21</v>
      </c>
      <c r="BL3388" s="269" t="s">
        <v>102</v>
      </c>
      <c r="BM3388" s="270" t="s">
        <v>12025</v>
      </c>
      <c r="BN3388" s="269" t="s">
        <v>12026</v>
      </c>
      <c r="BO3388" s="269" t="s">
        <v>12027</v>
      </c>
      <c r="BP3388" s="269" t="s">
        <v>1193</v>
      </c>
      <c r="BQ3388" s="269" t="s">
        <v>385</v>
      </c>
      <c r="BR3388" s="269" t="s">
        <v>1194</v>
      </c>
      <c r="BS3388" s="269" t="s">
        <v>1195</v>
      </c>
      <c r="BT3388" s="269" t="s">
        <v>1193</v>
      </c>
      <c r="BU3388" s="269" t="s">
        <v>1903</v>
      </c>
      <c r="BV3388" s="269" t="s">
        <v>1904</v>
      </c>
    </row>
    <row r="3389" spans="59:74" x14ac:dyDescent="0.25">
      <c r="BG3389" s="84">
        <v>3277</v>
      </c>
      <c r="BH3389" s="269" t="s">
        <v>11</v>
      </c>
      <c r="BI3389" s="268" t="s">
        <v>11799</v>
      </c>
      <c r="BJ3389" s="257" t="s">
        <v>4</v>
      </c>
      <c r="BK3389" s="269" t="s">
        <v>21</v>
      </c>
      <c r="BL3389" s="269" t="s">
        <v>102</v>
      </c>
      <c r="BM3389" s="270" t="s">
        <v>12028</v>
      </c>
      <c r="BN3389" s="269" t="s">
        <v>12029</v>
      </c>
      <c r="BO3389" s="269" t="s">
        <v>12030</v>
      </c>
      <c r="BP3389" s="269" t="s">
        <v>1193</v>
      </c>
      <c r="BQ3389" s="269" t="s">
        <v>385</v>
      </c>
      <c r="BR3389" s="269" t="s">
        <v>1194</v>
      </c>
      <c r="BS3389" s="269" t="s">
        <v>1195</v>
      </c>
      <c r="BT3389" s="269" t="s">
        <v>1193</v>
      </c>
      <c r="BU3389" s="269" t="s">
        <v>1903</v>
      </c>
      <c r="BV3389" s="269" t="s">
        <v>1904</v>
      </c>
    </row>
    <row r="3390" spans="59:74" x14ac:dyDescent="0.25">
      <c r="BG3390" s="84">
        <v>3278</v>
      </c>
      <c r="BH3390" s="269" t="s">
        <v>11</v>
      </c>
      <c r="BI3390" s="268" t="s">
        <v>11799</v>
      </c>
      <c r="BJ3390" s="257" t="s">
        <v>4</v>
      </c>
      <c r="BK3390" s="269" t="s">
        <v>21</v>
      </c>
      <c r="BL3390" s="269" t="s">
        <v>102</v>
      </c>
      <c r="BM3390" s="270" t="s">
        <v>12031</v>
      </c>
      <c r="BN3390" s="269" t="s">
        <v>12032</v>
      </c>
      <c r="BO3390" s="269" t="s">
        <v>12033</v>
      </c>
      <c r="BP3390" s="269" t="s">
        <v>1193</v>
      </c>
      <c r="BQ3390" s="269" t="s">
        <v>385</v>
      </c>
      <c r="BR3390" s="269" t="s">
        <v>1194</v>
      </c>
      <c r="BS3390" s="269" t="s">
        <v>1195</v>
      </c>
      <c r="BT3390" s="269" t="s">
        <v>1193</v>
      </c>
      <c r="BU3390" s="269" t="s">
        <v>1903</v>
      </c>
      <c r="BV3390" s="269" t="s">
        <v>1904</v>
      </c>
    </row>
    <row r="3391" spans="59:74" x14ac:dyDescent="0.25">
      <c r="BG3391" s="84">
        <v>3279</v>
      </c>
      <c r="BH3391" s="269" t="s">
        <v>11</v>
      </c>
      <c r="BI3391" s="268" t="s">
        <v>11799</v>
      </c>
      <c r="BJ3391" s="257" t="s">
        <v>4</v>
      </c>
      <c r="BK3391" s="269" t="s">
        <v>21</v>
      </c>
      <c r="BL3391" s="269" t="s">
        <v>102</v>
      </c>
      <c r="BM3391" s="270" t="s">
        <v>12034</v>
      </c>
      <c r="BN3391" s="269" t="s">
        <v>12035</v>
      </c>
      <c r="BO3391" s="269" t="s">
        <v>12036</v>
      </c>
      <c r="BP3391" s="269" t="s">
        <v>1193</v>
      </c>
      <c r="BQ3391" s="269" t="s">
        <v>385</v>
      </c>
      <c r="BR3391" s="269" t="s">
        <v>1194</v>
      </c>
      <c r="BS3391" s="269" t="s">
        <v>1195</v>
      </c>
      <c r="BT3391" s="269" t="s">
        <v>1193</v>
      </c>
      <c r="BU3391" s="269" t="s">
        <v>1903</v>
      </c>
      <c r="BV3391" s="269" t="s">
        <v>1904</v>
      </c>
    </row>
    <row r="3392" spans="59:74" x14ac:dyDescent="0.25">
      <c r="BG3392" s="84">
        <v>3280</v>
      </c>
      <c r="BH3392" s="269" t="s">
        <v>11</v>
      </c>
      <c r="BI3392" s="268" t="s">
        <v>11799</v>
      </c>
      <c r="BJ3392" s="257" t="s">
        <v>4</v>
      </c>
      <c r="BK3392" s="269" t="s">
        <v>21</v>
      </c>
      <c r="BL3392" s="269" t="s">
        <v>102</v>
      </c>
      <c r="BM3392" s="270" t="s">
        <v>12037</v>
      </c>
      <c r="BN3392" s="269" t="s">
        <v>12038</v>
      </c>
      <c r="BO3392" s="269" t="s">
        <v>12039</v>
      </c>
      <c r="BP3392" s="269" t="s">
        <v>1193</v>
      </c>
      <c r="BQ3392" s="269" t="s">
        <v>385</v>
      </c>
      <c r="BR3392" s="269" t="s">
        <v>1194</v>
      </c>
      <c r="BS3392" s="269" t="s">
        <v>1195</v>
      </c>
      <c r="BT3392" s="269" t="s">
        <v>1193</v>
      </c>
      <c r="BU3392" s="269" t="s">
        <v>1903</v>
      </c>
      <c r="BV3392" s="269" t="s">
        <v>1904</v>
      </c>
    </row>
    <row r="3393" spans="59:74" x14ac:dyDescent="0.25">
      <c r="BG3393" s="84">
        <v>3281</v>
      </c>
      <c r="BH3393" s="269" t="s">
        <v>11</v>
      </c>
      <c r="BI3393" s="268" t="s">
        <v>11799</v>
      </c>
      <c r="BJ3393" s="257" t="s">
        <v>1</v>
      </c>
      <c r="BK3393" s="269" t="s">
        <v>22</v>
      </c>
      <c r="BL3393" s="269" t="s">
        <v>102</v>
      </c>
      <c r="BM3393" s="270" t="s">
        <v>12040</v>
      </c>
      <c r="BN3393" s="269" t="s">
        <v>12041</v>
      </c>
      <c r="BO3393" s="269" t="s">
        <v>12042</v>
      </c>
      <c r="BP3393" s="269" t="s">
        <v>1196</v>
      </c>
      <c r="BQ3393" s="269" t="s">
        <v>428</v>
      </c>
      <c r="BR3393" s="269" t="s">
        <v>1197</v>
      </c>
      <c r="BS3393" s="269" t="s">
        <v>1198</v>
      </c>
      <c r="BT3393" s="269" t="s">
        <v>1196</v>
      </c>
      <c r="BU3393" s="269" t="s">
        <v>1905</v>
      </c>
      <c r="BV3393" s="269" t="s">
        <v>1906</v>
      </c>
    </row>
    <row r="3394" spans="59:74" x14ac:dyDescent="0.25">
      <c r="BG3394" s="84">
        <v>3282</v>
      </c>
      <c r="BH3394" s="269" t="s">
        <v>11</v>
      </c>
      <c r="BI3394" s="268" t="s">
        <v>11799</v>
      </c>
      <c r="BJ3394" s="257" t="s">
        <v>1</v>
      </c>
      <c r="BK3394" s="269" t="s">
        <v>22</v>
      </c>
      <c r="BL3394" s="269" t="s">
        <v>102</v>
      </c>
      <c r="BM3394" s="270" t="s">
        <v>12043</v>
      </c>
      <c r="BN3394" s="269" t="s">
        <v>12044</v>
      </c>
      <c r="BO3394" s="269" t="s">
        <v>12045</v>
      </c>
      <c r="BP3394" s="269" t="s">
        <v>1196</v>
      </c>
      <c r="BQ3394" s="269" t="s">
        <v>428</v>
      </c>
      <c r="BR3394" s="269" t="s">
        <v>1197</v>
      </c>
      <c r="BS3394" s="269" t="s">
        <v>1198</v>
      </c>
      <c r="BT3394" s="269" t="s">
        <v>1196</v>
      </c>
      <c r="BU3394" s="269" t="s">
        <v>1905</v>
      </c>
      <c r="BV3394" s="269" t="s">
        <v>1906</v>
      </c>
    </row>
    <row r="3395" spans="59:74" x14ac:dyDescent="0.25">
      <c r="BG3395" s="84">
        <v>3283</v>
      </c>
      <c r="BH3395" s="269" t="s">
        <v>11</v>
      </c>
      <c r="BI3395" s="268" t="s">
        <v>11799</v>
      </c>
      <c r="BJ3395" s="257" t="s">
        <v>1</v>
      </c>
      <c r="BK3395" s="269" t="s">
        <v>22</v>
      </c>
      <c r="BL3395" s="269" t="s">
        <v>102</v>
      </c>
      <c r="BM3395" s="270" t="s">
        <v>12046</v>
      </c>
      <c r="BN3395" s="269" t="s">
        <v>12047</v>
      </c>
      <c r="BO3395" s="269" t="s">
        <v>12048</v>
      </c>
      <c r="BP3395" s="269" t="s">
        <v>1196</v>
      </c>
      <c r="BQ3395" s="269" t="s">
        <v>428</v>
      </c>
      <c r="BR3395" s="269" t="s">
        <v>1197</v>
      </c>
      <c r="BS3395" s="269" t="s">
        <v>1198</v>
      </c>
      <c r="BT3395" s="269" t="s">
        <v>1196</v>
      </c>
      <c r="BU3395" s="269" t="s">
        <v>1905</v>
      </c>
      <c r="BV3395" s="269" t="s">
        <v>1906</v>
      </c>
    </row>
    <row r="3396" spans="59:74" x14ac:dyDescent="0.25">
      <c r="BG3396" s="84">
        <v>3284</v>
      </c>
      <c r="BH3396" s="269" t="s">
        <v>11</v>
      </c>
      <c r="BI3396" s="268" t="s">
        <v>11799</v>
      </c>
      <c r="BJ3396" s="257" t="s">
        <v>1</v>
      </c>
      <c r="BK3396" s="269" t="s">
        <v>22</v>
      </c>
      <c r="BL3396" s="269" t="s">
        <v>102</v>
      </c>
      <c r="BM3396" s="270" t="s">
        <v>12049</v>
      </c>
      <c r="BN3396" s="269" t="s">
        <v>12050</v>
      </c>
      <c r="BO3396" s="269" t="s">
        <v>12051</v>
      </c>
      <c r="BP3396" s="269" t="s">
        <v>1196</v>
      </c>
      <c r="BQ3396" s="269" t="s">
        <v>428</v>
      </c>
      <c r="BR3396" s="269" t="s">
        <v>1197</v>
      </c>
      <c r="BS3396" s="269" t="s">
        <v>1198</v>
      </c>
      <c r="BT3396" s="269" t="s">
        <v>1196</v>
      </c>
      <c r="BU3396" s="269" t="s">
        <v>1905</v>
      </c>
      <c r="BV3396" s="269" t="s">
        <v>1906</v>
      </c>
    </row>
    <row r="3397" spans="59:74" x14ac:dyDescent="0.25">
      <c r="BG3397" s="84">
        <v>3285</v>
      </c>
      <c r="BH3397" s="269" t="s">
        <v>11</v>
      </c>
      <c r="BI3397" s="268" t="s">
        <v>11799</v>
      </c>
      <c r="BJ3397" s="257" t="s">
        <v>1</v>
      </c>
      <c r="BK3397" s="269" t="s">
        <v>22</v>
      </c>
      <c r="BL3397" s="269" t="s">
        <v>102</v>
      </c>
      <c r="BM3397" s="270" t="s">
        <v>12052</v>
      </c>
      <c r="BN3397" s="269" t="s">
        <v>12053</v>
      </c>
      <c r="BO3397" s="269" t="s">
        <v>12054</v>
      </c>
      <c r="BP3397" s="269" t="s">
        <v>1196</v>
      </c>
      <c r="BQ3397" s="269" t="s">
        <v>428</v>
      </c>
      <c r="BR3397" s="269" t="s">
        <v>1197</v>
      </c>
      <c r="BS3397" s="269" t="s">
        <v>1198</v>
      </c>
      <c r="BT3397" s="269" t="s">
        <v>1196</v>
      </c>
      <c r="BU3397" s="269" t="s">
        <v>1905</v>
      </c>
      <c r="BV3397" s="269" t="s">
        <v>1906</v>
      </c>
    </row>
    <row r="3398" spans="59:74" x14ac:dyDescent="0.25">
      <c r="BG3398" s="84">
        <v>3286</v>
      </c>
      <c r="BH3398" s="269" t="s">
        <v>11</v>
      </c>
      <c r="BI3398" s="268" t="s">
        <v>11799</v>
      </c>
      <c r="BJ3398" s="257" t="s">
        <v>1</v>
      </c>
      <c r="BK3398" s="269" t="s">
        <v>22</v>
      </c>
      <c r="BL3398" s="269" t="s">
        <v>102</v>
      </c>
      <c r="BM3398" s="270" t="s">
        <v>12055</v>
      </c>
      <c r="BN3398" s="269" t="s">
        <v>12056</v>
      </c>
      <c r="BO3398" s="269" t="s">
        <v>12057</v>
      </c>
      <c r="BP3398" s="269" t="s">
        <v>1196</v>
      </c>
      <c r="BQ3398" s="269" t="s">
        <v>428</v>
      </c>
      <c r="BR3398" s="269" t="s">
        <v>1197</v>
      </c>
      <c r="BS3398" s="269" t="s">
        <v>1198</v>
      </c>
      <c r="BT3398" s="269" t="s">
        <v>1196</v>
      </c>
      <c r="BU3398" s="269" t="s">
        <v>1905</v>
      </c>
      <c r="BV3398" s="269" t="s">
        <v>1906</v>
      </c>
    </row>
    <row r="3399" spans="59:74" x14ac:dyDescent="0.25">
      <c r="BG3399" s="84">
        <v>3287</v>
      </c>
      <c r="BH3399" s="269" t="s">
        <v>11</v>
      </c>
      <c r="BI3399" s="268" t="s">
        <v>11799</v>
      </c>
      <c r="BJ3399" s="257" t="s">
        <v>1</v>
      </c>
      <c r="BK3399" s="269" t="s">
        <v>22</v>
      </c>
      <c r="BL3399" s="269" t="s">
        <v>102</v>
      </c>
      <c r="BM3399" s="270" t="s">
        <v>12058</v>
      </c>
      <c r="BN3399" s="269" t="s">
        <v>12059</v>
      </c>
      <c r="BO3399" s="269" t="s">
        <v>12060</v>
      </c>
      <c r="BP3399" s="269" t="s">
        <v>1196</v>
      </c>
      <c r="BQ3399" s="269" t="s">
        <v>428</v>
      </c>
      <c r="BR3399" s="269" t="s">
        <v>1197</v>
      </c>
      <c r="BS3399" s="269" t="s">
        <v>1198</v>
      </c>
      <c r="BT3399" s="269" t="s">
        <v>1196</v>
      </c>
      <c r="BU3399" s="269" t="s">
        <v>1905</v>
      </c>
      <c r="BV3399" s="269" t="s">
        <v>1906</v>
      </c>
    </row>
    <row r="3400" spans="59:74" x14ac:dyDescent="0.25">
      <c r="BG3400" s="84">
        <v>3288</v>
      </c>
      <c r="BH3400" s="269" t="s">
        <v>11</v>
      </c>
      <c r="BI3400" s="268" t="s">
        <v>11799</v>
      </c>
      <c r="BJ3400" s="257" t="s">
        <v>1</v>
      </c>
      <c r="BK3400" s="269" t="s">
        <v>22</v>
      </c>
      <c r="BL3400" s="269" t="s">
        <v>102</v>
      </c>
      <c r="BM3400" s="270" t="s">
        <v>12061</v>
      </c>
      <c r="BN3400" s="269" t="s">
        <v>12062</v>
      </c>
      <c r="BO3400" s="269" t="s">
        <v>12063</v>
      </c>
      <c r="BP3400" s="269" t="s">
        <v>1196</v>
      </c>
      <c r="BQ3400" s="269" t="s">
        <v>428</v>
      </c>
      <c r="BR3400" s="269" t="s">
        <v>1197</v>
      </c>
      <c r="BS3400" s="269" t="s">
        <v>1198</v>
      </c>
      <c r="BT3400" s="269" t="s">
        <v>1196</v>
      </c>
      <c r="BU3400" s="269" t="s">
        <v>1905</v>
      </c>
      <c r="BV3400" s="269" t="s">
        <v>1906</v>
      </c>
    </row>
    <row r="3401" spans="59:74" x14ac:dyDescent="0.25">
      <c r="BG3401" s="84">
        <v>3289</v>
      </c>
      <c r="BH3401" s="269" t="s">
        <v>11</v>
      </c>
      <c r="BI3401" s="268" t="s">
        <v>11799</v>
      </c>
      <c r="BJ3401" s="257" t="s">
        <v>1</v>
      </c>
      <c r="BK3401" s="269" t="s">
        <v>22</v>
      </c>
      <c r="BL3401" s="269" t="s">
        <v>102</v>
      </c>
      <c r="BM3401" s="270" t="s">
        <v>12064</v>
      </c>
      <c r="BN3401" s="269" t="s">
        <v>12065</v>
      </c>
      <c r="BO3401" s="269" t="s">
        <v>12066</v>
      </c>
      <c r="BP3401" s="269" t="s">
        <v>1196</v>
      </c>
      <c r="BQ3401" s="269" t="s">
        <v>428</v>
      </c>
      <c r="BR3401" s="269" t="s">
        <v>1197</v>
      </c>
      <c r="BS3401" s="269" t="s">
        <v>1198</v>
      </c>
      <c r="BT3401" s="269" t="s">
        <v>1196</v>
      </c>
      <c r="BU3401" s="269" t="s">
        <v>1905</v>
      </c>
      <c r="BV3401" s="269" t="s">
        <v>1906</v>
      </c>
    </row>
    <row r="3402" spans="59:74" x14ac:dyDescent="0.25">
      <c r="BG3402" s="84">
        <v>3290</v>
      </c>
      <c r="BH3402" s="269" t="s">
        <v>11</v>
      </c>
      <c r="BI3402" s="268" t="s">
        <v>11799</v>
      </c>
      <c r="BJ3402" s="257" t="s">
        <v>1</v>
      </c>
      <c r="BK3402" s="269" t="s">
        <v>22</v>
      </c>
      <c r="BL3402" s="269" t="s">
        <v>102</v>
      </c>
      <c r="BM3402" s="270" t="s">
        <v>12067</v>
      </c>
      <c r="BN3402" s="269" t="s">
        <v>12068</v>
      </c>
      <c r="BO3402" s="269" t="s">
        <v>12069</v>
      </c>
      <c r="BP3402" s="269" t="s">
        <v>1196</v>
      </c>
      <c r="BQ3402" s="269" t="s">
        <v>428</v>
      </c>
      <c r="BR3402" s="269" t="s">
        <v>1197</v>
      </c>
      <c r="BS3402" s="269" t="s">
        <v>1198</v>
      </c>
      <c r="BT3402" s="269" t="s">
        <v>1196</v>
      </c>
      <c r="BU3402" s="269" t="s">
        <v>1905</v>
      </c>
      <c r="BV3402" s="269" t="s">
        <v>1906</v>
      </c>
    </row>
    <row r="3403" spans="59:74" x14ac:dyDescent="0.25">
      <c r="BG3403" s="84">
        <v>3291</v>
      </c>
      <c r="BH3403" s="269" t="s">
        <v>11</v>
      </c>
      <c r="BI3403" s="268" t="s">
        <v>11799</v>
      </c>
      <c r="BJ3403" s="257" t="s">
        <v>4</v>
      </c>
      <c r="BK3403" s="269" t="s">
        <v>22</v>
      </c>
      <c r="BL3403" s="269" t="s">
        <v>102</v>
      </c>
      <c r="BM3403" s="270" t="s">
        <v>12070</v>
      </c>
      <c r="BN3403" s="269" t="s">
        <v>12071</v>
      </c>
      <c r="BO3403" s="269" t="s">
        <v>12072</v>
      </c>
      <c r="BP3403" s="269" t="s">
        <v>1196</v>
      </c>
      <c r="BQ3403" s="269" t="s">
        <v>428</v>
      </c>
      <c r="BR3403" s="269" t="s">
        <v>1197</v>
      </c>
      <c r="BS3403" s="269" t="s">
        <v>1198</v>
      </c>
      <c r="BT3403" s="269" t="s">
        <v>1196</v>
      </c>
      <c r="BU3403" s="269" t="s">
        <v>1905</v>
      </c>
      <c r="BV3403" s="269" t="s">
        <v>1906</v>
      </c>
    </row>
    <row r="3404" spans="59:74" x14ac:dyDescent="0.25">
      <c r="BG3404" s="84">
        <v>3292</v>
      </c>
      <c r="BH3404" s="269" t="s">
        <v>11</v>
      </c>
      <c r="BI3404" s="268" t="s">
        <v>11799</v>
      </c>
      <c r="BJ3404" s="257" t="s">
        <v>4</v>
      </c>
      <c r="BK3404" s="269" t="s">
        <v>22</v>
      </c>
      <c r="BL3404" s="269" t="s">
        <v>102</v>
      </c>
      <c r="BM3404" s="270" t="s">
        <v>12073</v>
      </c>
      <c r="BN3404" s="269" t="s">
        <v>12074</v>
      </c>
      <c r="BO3404" s="269" t="s">
        <v>12075</v>
      </c>
      <c r="BP3404" s="269" t="s">
        <v>1196</v>
      </c>
      <c r="BQ3404" s="269" t="s">
        <v>428</v>
      </c>
      <c r="BR3404" s="269" t="s">
        <v>1197</v>
      </c>
      <c r="BS3404" s="269" t="s">
        <v>1198</v>
      </c>
      <c r="BT3404" s="269" t="s">
        <v>1196</v>
      </c>
      <c r="BU3404" s="269" t="s">
        <v>1905</v>
      </c>
      <c r="BV3404" s="269" t="s">
        <v>1906</v>
      </c>
    </row>
    <row r="3405" spans="59:74" x14ac:dyDescent="0.25">
      <c r="BG3405" s="84">
        <v>3293</v>
      </c>
      <c r="BH3405" s="269" t="s">
        <v>11</v>
      </c>
      <c r="BI3405" s="268" t="s">
        <v>11799</v>
      </c>
      <c r="BJ3405" s="257" t="s">
        <v>4</v>
      </c>
      <c r="BK3405" s="269" t="s">
        <v>22</v>
      </c>
      <c r="BL3405" s="269" t="s">
        <v>102</v>
      </c>
      <c r="BM3405" s="270" t="s">
        <v>12076</v>
      </c>
      <c r="BN3405" s="269" t="s">
        <v>12077</v>
      </c>
      <c r="BO3405" s="269" t="s">
        <v>12078</v>
      </c>
      <c r="BP3405" s="269" t="s">
        <v>1196</v>
      </c>
      <c r="BQ3405" s="269" t="s">
        <v>428</v>
      </c>
      <c r="BR3405" s="269" t="s">
        <v>1197</v>
      </c>
      <c r="BS3405" s="269" t="s">
        <v>1198</v>
      </c>
      <c r="BT3405" s="269" t="s">
        <v>1196</v>
      </c>
      <c r="BU3405" s="269" t="s">
        <v>1905</v>
      </c>
      <c r="BV3405" s="269" t="s">
        <v>1906</v>
      </c>
    </row>
    <row r="3406" spans="59:74" x14ac:dyDescent="0.25">
      <c r="BG3406" s="84">
        <v>3294</v>
      </c>
      <c r="BH3406" s="269" t="s">
        <v>11</v>
      </c>
      <c r="BI3406" s="268" t="s">
        <v>11799</v>
      </c>
      <c r="BJ3406" s="257" t="s">
        <v>4</v>
      </c>
      <c r="BK3406" s="269" t="s">
        <v>22</v>
      </c>
      <c r="BL3406" s="269" t="s">
        <v>102</v>
      </c>
      <c r="BM3406" s="270" t="s">
        <v>12079</v>
      </c>
      <c r="BN3406" s="269" t="s">
        <v>12080</v>
      </c>
      <c r="BO3406" s="269" t="s">
        <v>12081</v>
      </c>
      <c r="BP3406" s="269" t="s">
        <v>1196</v>
      </c>
      <c r="BQ3406" s="269" t="s">
        <v>428</v>
      </c>
      <c r="BR3406" s="269" t="s">
        <v>1197</v>
      </c>
      <c r="BS3406" s="269" t="s">
        <v>1198</v>
      </c>
      <c r="BT3406" s="269" t="s">
        <v>1196</v>
      </c>
      <c r="BU3406" s="269" t="s">
        <v>1905</v>
      </c>
      <c r="BV3406" s="269" t="s">
        <v>1906</v>
      </c>
    </row>
    <row r="3407" spans="59:74" x14ac:dyDescent="0.25">
      <c r="BG3407" s="84">
        <v>3295</v>
      </c>
      <c r="BH3407" s="269" t="s">
        <v>11</v>
      </c>
      <c r="BI3407" s="268" t="s">
        <v>11799</v>
      </c>
      <c r="BJ3407" s="257" t="s">
        <v>4</v>
      </c>
      <c r="BK3407" s="269" t="s">
        <v>22</v>
      </c>
      <c r="BL3407" s="269" t="s">
        <v>102</v>
      </c>
      <c r="BM3407" s="270" t="s">
        <v>12082</v>
      </c>
      <c r="BN3407" s="269" t="s">
        <v>12083</v>
      </c>
      <c r="BO3407" s="269" t="s">
        <v>12084</v>
      </c>
      <c r="BP3407" s="269" t="s">
        <v>1196</v>
      </c>
      <c r="BQ3407" s="269" t="s">
        <v>428</v>
      </c>
      <c r="BR3407" s="269" t="s">
        <v>1197</v>
      </c>
      <c r="BS3407" s="269" t="s">
        <v>1198</v>
      </c>
      <c r="BT3407" s="269" t="s">
        <v>1196</v>
      </c>
      <c r="BU3407" s="269" t="s">
        <v>1905</v>
      </c>
      <c r="BV3407" s="269" t="s">
        <v>1906</v>
      </c>
    </row>
    <row r="3408" spans="59:74" x14ac:dyDescent="0.25">
      <c r="BG3408" s="84">
        <v>3296</v>
      </c>
      <c r="BH3408" s="269" t="s">
        <v>11</v>
      </c>
      <c r="BI3408" s="268" t="s">
        <v>11799</v>
      </c>
      <c r="BJ3408" s="257" t="s">
        <v>4</v>
      </c>
      <c r="BK3408" s="269" t="s">
        <v>22</v>
      </c>
      <c r="BL3408" s="269" t="s">
        <v>102</v>
      </c>
      <c r="BM3408" s="270" t="s">
        <v>12085</v>
      </c>
      <c r="BN3408" s="269" t="s">
        <v>12086</v>
      </c>
      <c r="BO3408" s="269" t="s">
        <v>12087</v>
      </c>
      <c r="BP3408" s="269" t="s">
        <v>1196</v>
      </c>
      <c r="BQ3408" s="269" t="s">
        <v>428</v>
      </c>
      <c r="BR3408" s="269" t="s">
        <v>1197</v>
      </c>
      <c r="BS3408" s="269" t="s">
        <v>1198</v>
      </c>
      <c r="BT3408" s="269" t="s">
        <v>1196</v>
      </c>
      <c r="BU3408" s="269" t="s">
        <v>1905</v>
      </c>
      <c r="BV3408" s="269" t="s">
        <v>1906</v>
      </c>
    </row>
    <row r="3409" spans="59:74" x14ac:dyDescent="0.25">
      <c r="BG3409" s="84">
        <v>3297</v>
      </c>
      <c r="BH3409" s="269" t="s">
        <v>11</v>
      </c>
      <c r="BI3409" s="268" t="s">
        <v>11799</v>
      </c>
      <c r="BJ3409" s="257" t="s">
        <v>4</v>
      </c>
      <c r="BK3409" s="269" t="s">
        <v>22</v>
      </c>
      <c r="BL3409" s="269" t="s">
        <v>102</v>
      </c>
      <c r="BM3409" s="270" t="s">
        <v>12088</v>
      </c>
      <c r="BN3409" s="269" t="s">
        <v>12089</v>
      </c>
      <c r="BO3409" s="269" t="s">
        <v>12090</v>
      </c>
      <c r="BP3409" s="269" t="s">
        <v>1196</v>
      </c>
      <c r="BQ3409" s="269" t="s">
        <v>428</v>
      </c>
      <c r="BR3409" s="269" t="s">
        <v>1197</v>
      </c>
      <c r="BS3409" s="269" t="s">
        <v>1198</v>
      </c>
      <c r="BT3409" s="269" t="s">
        <v>1196</v>
      </c>
      <c r="BU3409" s="269" t="s">
        <v>1905</v>
      </c>
      <c r="BV3409" s="269" t="s">
        <v>1906</v>
      </c>
    </row>
    <row r="3410" spans="59:74" x14ac:dyDescent="0.25">
      <c r="BG3410" s="84">
        <v>3298</v>
      </c>
      <c r="BH3410" s="269" t="s">
        <v>11</v>
      </c>
      <c r="BI3410" s="268" t="s">
        <v>11799</v>
      </c>
      <c r="BJ3410" s="257" t="s">
        <v>4</v>
      </c>
      <c r="BK3410" s="269" t="s">
        <v>22</v>
      </c>
      <c r="BL3410" s="269" t="s">
        <v>102</v>
      </c>
      <c r="BM3410" s="270" t="s">
        <v>12091</v>
      </c>
      <c r="BN3410" s="269" t="s">
        <v>12092</v>
      </c>
      <c r="BO3410" s="269" t="s">
        <v>12093</v>
      </c>
      <c r="BP3410" s="269" t="s">
        <v>1196</v>
      </c>
      <c r="BQ3410" s="269" t="s">
        <v>428</v>
      </c>
      <c r="BR3410" s="269" t="s">
        <v>1197</v>
      </c>
      <c r="BS3410" s="269" t="s">
        <v>1198</v>
      </c>
      <c r="BT3410" s="269" t="s">
        <v>1196</v>
      </c>
      <c r="BU3410" s="269" t="s">
        <v>1905</v>
      </c>
      <c r="BV3410" s="269" t="s">
        <v>1906</v>
      </c>
    </row>
    <row r="3411" spans="59:74" x14ac:dyDescent="0.25">
      <c r="BG3411" s="84">
        <v>3299</v>
      </c>
      <c r="BH3411" s="269" t="s">
        <v>11</v>
      </c>
      <c r="BI3411" s="268" t="s">
        <v>11799</v>
      </c>
      <c r="BJ3411" s="257" t="s">
        <v>4</v>
      </c>
      <c r="BK3411" s="269" t="s">
        <v>22</v>
      </c>
      <c r="BL3411" s="269" t="s">
        <v>102</v>
      </c>
      <c r="BM3411" s="270" t="s">
        <v>12094</v>
      </c>
      <c r="BN3411" s="269" t="s">
        <v>12095</v>
      </c>
      <c r="BO3411" s="269" t="s">
        <v>12096</v>
      </c>
      <c r="BP3411" s="269" t="s">
        <v>1196</v>
      </c>
      <c r="BQ3411" s="269" t="s">
        <v>428</v>
      </c>
      <c r="BR3411" s="269" t="s">
        <v>1197</v>
      </c>
      <c r="BS3411" s="269" t="s">
        <v>1198</v>
      </c>
      <c r="BT3411" s="269" t="s">
        <v>1196</v>
      </c>
      <c r="BU3411" s="269" t="s">
        <v>1905</v>
      </c>
      <c r="BV3411" s="269" t="s">
        <v>1906</v>
      </c>
    </row>
    <row r="3412" spans="59:74" x14ac:dyDescent="0.25">
      <c r="BG3412" s="84">
        <v>3300</v>
      </c>
      <c r="BH3412" s="269" t="s">
        <v>11</v>
      </c>
      <c r="BI3412" s="268" t="s">
        <v>11799</v>
      </c>
      <c r="BJ3412" s="257" t="s">
        <v>4</v>
      </c>
      <c r="BK3412" s="269" t="s">
        <v>22</v>
      </c>
      <c r="BL3412" s="269" t="s">
        <v>102</v>
      </c>
      <c r="BM3412" s="270" t="s">
        <v>12097</v>
      </c>
      <c r="BN3412" s="269" t="s">
        <v>12098</v>
      </c>
      <c r="BO3412" s="269" t="s">
        <v>12099</v>
      </c>
      <c r="BP3412" s="269" t="s">
        <v>1196</v>
      </c>
      <c r="BQ3412" s="269" t="s">
        <v>428</v>
      </c>
      <c r="BR3412" s="269" t="s">
        <v>1197</v>
      </c>
      <c r="BS3412" s="269" t="s">
        <v>1198</v>
      </c>
      <c r="BT3412" s="269" t="s">
        <v>1196</v>
      </c>
      <c r="BU3412" s="269" t="s">
        <v>1905</v>
      </c>
      <c r="BV3412" s="269" t="s">
        <v>1906</v>
      </c>
    </row>
    <row r="3413" spans="59:74" x14ac:dyDescent="0.25">
      <c r="BG3413" s="84">
        <v>3301</v>
      </c>
      <c r="BH3413" s="269" t="s">
        <v>11</v>
      </c>
      <c r="BI3413" s="268" t="s">
        <v>11799</v>
      </c>
      <c r="BJ3413" s="257" t="s">
        <v>1</v>
      </c>
      <c r="BK3413" s="269" t="s">
        <v>25</v>
      </c>
      <c r="BL3413" s="269" t="s">
        <v>102</v>
      </c>
      <c r="BM3413" s="270" t="s">
        <v>12100</v>
      </c>
      <c r="BN3413" s="269" t="s">
        <v>12101</v>
      </c>
      <c r="BO3413" s="269" t="s">
        <v>12102</v>
      </c>
      <c r="BP3413" s="269" t="s">
        <v>1199</v>
      </c>
      <c r="BQ3413" s="269" t="s">
        <v>472</v>
      </c>
      <c r="BR3413" s="269" t="s">
        <v>1200</v>
      </c>
      <c r="BS3413" s="269" t="s">
        <v>1201</v>
      </c>
      <c r="BT3413" s="269" t="s">
        <v>1199</v>
      </c>
      <c r="BU3413" s="269" t="s">
        <v>1907</v>
      </c>
      <c r="BV3413" s="269" t="s">
        <v>1908</v>
      </c>
    </row>
    <row r="3414" spans="59:74" x14ac:dyDescent="0.25">
      <c r="BG3414" s="84">
        <v>3302</v>
      </c>
      <c r="BH3414" s="269" t="s">
        <v>11</v>
      </c>
      <c r="BI3414" s="268" t="s">
        <v>11799</v>
      </c>
      <c r="BJ3414" s="257" t="s">
        <v>1</v>
      </c>
      <c r="BK3414" s="269" t="s">
        <v>25</v>
      </c>
      <c r="BL3414" s="269" t="s">
        <v>102</v>
      </c>
      <c r="BM3414" s="270" t="s">
        <v>12103</v>
      </c>
      <c r="BN3414" s="269" t="s">
        <v>12104</v>
      </c>
      <c r="BO3414" s="269" t="s">
        <v>12105</v>
      </c>
      <c r="BP3414" s="269" t="s">
        <v>1199</v>
      </c>
      <c r="BQ3414" s="269" t="s">
        <v>472</v>
      </c>
      <c r="BR3414" s="269" t="s">
        <v>1200</v>
      </c>
      <c r="BS3414" s="269" t="s">
        <v>1201</v>
      </c>
      <c r="BT3414" s="269" t="s">
        <v>1199</v>
      </c>
      <c r="BU3414" s="269" t="s">
        <v>1907</v>
      </c>
      <c r="BV3414" s="269" t="s">
        <v>1908</v>
      </c>
    </row>
    <row r="3415" spans="59:74" x14ac:dyDescent="0.25">
      <c r="BG3415" s="84">
        <v>3303</v>
      </c>
      <c r="BH3415" s="269" t="s">
        <v>11</v>
      </c>
      <c r="BI3415" s="268" t="s">
        <v>11799</v>
      </c>
      <c r="BJ3415" s="257" t="s">
        <v>1</v>
      </c>
      <c r="BK3415" s="269" t="s">
        <v>25</v>
      </c>
      <c r="BL3415" s="269" t="s">
        <v>102</v>
      </c>
      <c r="BM3415" s="270" t="s">
        <v>12106</v>
      </c>
      <c r="BN3415" s="269" t="s">
        <v>12107</v>
      </c>
      <c r="BO3415" s="269" t="s">
        <v>12108</v>
      </c>
      <c r="BP3415" s="269" t="s">
        <v>1199</v>
      </c>
      <c r="BQ3415" s="269" t="s">
        <v>472</v>
      </c>
      <c r="BR3415" s="269" t="s">
        <v>1200</v>
      </c>
      <c r="BS3415" s="269" t="s">
        <v>1201</v>
      </c>
      <c r="BT3415" s="269" t="s">
        <v>1199</v>
      </c>
      <c r="BU3415" s="269" t="s">
        <v>1907</v>
      </c>
      <c r="BV3415" s="269" t="s">
        <v>1908</v>
      </c>
    </row>
    <row r="3416" spans="59:74" x14ac:dyDescent="0.25">
      <c r="BG3416" s="84">
        <v>3304</v>
      </c>
      <c r="BH3416" s="269" t="s">
        <v>11</v>
      </c>
      <c r="BI3416" s="268" t="s">
        <v>11799</v>
      </c>
      <c r="BJ3416" s="257" t="s">
        <v>1</v>
      </c>
      <c r="BK3416" s="269" t="s">
        <v>25</v>
      </c>
      <c r="BL3416" s="269" t="s">
        <v>102</v>
      </c>
      <c r="BM3416" s="270" t="s">
        <v>12109</v>
      </c>
      <c r="BN3416" s="269" t="s">
        <v>12110</v>
      </c>
      <c r="BO3416" s="269" t="s">
        <v>12111</v>
      </c>
      <c r="BP3416" s="269" t="s">
        <v>1199</v>
      </c>
      <c r="BQ3416" s="269" t="s">
        <v>472</v>
      </c>
      <c r="BR3416" s="269" t="s">
        <v>1200</v>
      </c>
      <c r="BS3416" s="269" t="s">
        <v>1201</v>
      </c>
      <c r="BT3416" s="269" t="s">
        <v>1199</v>
      </c>
      <c r="BU3416" s="269" t="s">
        <v>1907</v>
      </c>
      <c r="BV3416" s="269" t="s">
        <v>1908</v>
      </c>
    </row>
    <row r="3417" spans="59:74" x14ac:dyDescent="0.25">
      <c r="BG3417" s="84">
        <v>3305</v>
      </c>
      <c r="BH3417" s="269" t="s">
        <v>11</v>
      </c>
      <c r="BI3417" s="268" t="s">
        <v>11799</v>
      </c>
      <c r="BJ3417" s="257" t="s">
        <v>1</v>
      </c>
      <c r="BK3417" s="269" t="s">
        <v>25</v>
      </c>
      <c r="BL3417" s="269" t="s">
        <v>102</v>
      </c>
      <c r="BM3417" s="270" t="s">
        <v>12112</v>
      </c>
      <c r="BN3417" s="269" t="s">
        <v>12113</v>
      </c>
      <c r="BO3417" s="269" t="s">
        <v>12114</v>
      </c>
      <c r="BP3417" s="269" t="s">
        <v>1199</v>
      </c>
      <c r="BQ3417" s="269" t="s">
        <v>472</v>
      </c>
      <c r="BR3417" s="269" t="s">
        <v>1200</v>
      </c>
      <c r="BS3417" s="269" t="s">
        <v>1201</v>
      </c>
      <c r="BT3417" s="269" t="s">
        <v>1199</v>
      </c>
      <c r="BU3417" s="269" t="s">
        <v>1907</v>
      </c>
      <c r="BV3417" s="269" t="s">
        <v>1908</v>
      </c>
    </row>
    <row r="3418" spans="59:74" x14ac:dyDescent="0.25">
      <c r="BG3418" s="84">
        <v>3306</v>
      </c>
      <c r="BH3418" s="269" t="s">
        <v>11</v>
      </c>
      <c r="BI3418" s="268" t="s">
        <v>11799</v>
      </c>
      <c r="BJ3418" s="257" t="s">
        <v>1</v>
      </c>
      <c r="BK3418" s="269" t="s">
        <v>25</v>
      </c>
      <c r="BL3418" s="269" t="s">
        <v>102</v>
      </c>
      <c r="BM3418" s="270" t="s">
        <v>12115</v>
      </c>
      <c r="BN3418" s="269" t="s">
        <v>12116</v>
      </c>
      <c r="BO3418" s="269" t="s">
        <v>12117</v>
      </c>
      <c r="BP3418" s="269" t="s">
        <v>1199</v>
      </c>
      <c r="BQ3418" s="269" t="s">
        <v>472</v>
      </c>
      <c r="BR3418" s="269" t="s">
        <v>1200</v>
      </c>
      <c r="BS3418" s="269" t="s">
        <v>1201</v>
      </c>
      <c r="BT3418" s="269" t="s">
        <v>1199</v>
      </c>
      <c r="BU3418" s="269" t="s">
        <v>1907</v>
      </c>
      <c r="BV3418" s="269" t="s">
        <v>1908</v>
      </c>
    </row>
    <row r="3419" spans="59:74" x14ac:dyDescent="0.25">
      <c r="BG3419" s="84">
        <v>3307</v>
      </c>
      <c r="BH3419" s="269" t="s">
        <v>11</v>
      </c>
      <c r="BI3419" s="268" t="s">
        <v>11799</v>
      </c>
      <c r="BJ3419" s="257" t="s">
        <v>1</v>
      </c>
      <c r="BK3419" s="269" t="s">
        <v>25</v>
      </c>
      <c r="BL3419" s="269" t="s">
        <v>102</v>
      </c>
      <c r="BM3419" s="270" t="s">
        <v>12118</v>
      </c>
      <c r="BN3419" s="269" t="s">
        <v>12119</v>
      </c>
      <c r="BO3419" s="269" t="s">
        <v>12120</v>
      </c>
      <c r="BP3419" s="269" t="s">
        <v>1199</v>
      </c>
      <c r="BQ3419" s="269" t="s">
        <v>472</v>
      </c>
      <c r="BR3419" s="269" t="s">
        <v>1200</v>
      </c>
      <c r="BS3419" s="269" t="s">
        <v>1201</v>
      </c>
      <c r="BT3419" s="269" t="s">
        <v>1199</v>
      </c>
      <c r="BU3419" s="269" t="s">
        <v>1907</v>
      </c>
      <c r="BV3419" s="269" t="s">
        <v>1908</v>
      </c>
    </row>
    <row r="3420" spans="59:74" x14ac:dyDescent="0.25">
      <c r="BG3420" s="84">
        <v>3308</v>
      </c>
      <c r="BH3420" s="269" t="s">
        <v>11</v>
      </c>
      <c r="BI3420" s="268" t="s">
        <v>11799</v>
      </c>
      <c r="BJ3420" s="257" t="s">
        <v>1</v>
      </c>
      <c r="BK3420" s="269" t="s">
        <v>25</v>
      </c>
      <c r="BL3420" s="269" t="s">
        <v>102</v>
      </c>
      <c r="BM3420" s="270" t="s">
        <v>12121</v>
      </c>
      <c r="BN3420" s="269" t="s">
        <v>12122</v>
      </c>
      <c r="BO3420" s="269" t="s">
        <v>12123</v>
      </c>
      <c r="BP3420" s="269" t="s">
        <v>1199</v>
      </c>
      <c r="BQ3420" s="269" t="s">
        <v>472</v>
      </c>
      <c r="BR3420" s="269" t="s">
        <v>1200</v>
      </c>
      <c r="BS3420" s="269" t="s">
        <v>1201</v>
      </c>
      <c r="BT3420" s="269" t="s">
        <v>1199</v>
      </c>
      <c r="BU3420" s="269" t="s">
        <v>1907</v>
      </c>
      <c r="BV3420" s="269" t="s">
        <v>1908</v>
      </c>
    </row>
    <row r="3421" spans="59:74" x14ac:dyDescent="0.25">
      <c r="BG3421" s="84">
        <v>3309</v>
      </c>
      <c r="BH3421" s="269" t="s">
        <v>11</v>
      </c>
      <c r="BI3421" s="268" t="s">
        <v>11799</v>
      </c>
      <c r="BJ3421" s="257" t="s">
        <v>1</v>
      </c>
      <c r="BK3421" s="269" t="s">
        <v>25</v>
      </c>
      <c r="BL3421" s="269" t="s">
        <v>102</v>
      </c>
      <c r="BM3421" s="270" t="s">
        <v>12124</v>
      </c>
      <c r="BN3421" s="269" t="s">
        <v>12125</v>
      </c>
      <c r="BO3421" s="269" t="s">
        <v>12126</v>
      </c>
      <c r="BP3421" s="269" t="s">
        <v>1199</v>
      </c>
      <c r="BQ3421" s="269" t="s">
        <v>472</v>
      </c>
      <c r="BR3421" s="269" t="s">
        <v>1200</v>
      </c>
      <c r="BS3421" s="269" t="s">
        <v>1201</v>
      </c>
      <c r="BT3421" s="269" t="s">
        <v>1199</v>
      </c>
      <c r="BU3421" s="269" t="s">
        <v>1907</v>
      </c>
      <c r="BV3421" s="269" t="s">
        <v>1908</v>
      </c>
    </row>
    <row r="3422" spans="59:74" x14ac:dyDescent="0.25">
      <c r="BG3422" s="84">
        <v>3310</v>
      </c>
      <c r="BH3422" s="269" t="s">
        <v>11</v>
      </c>
      <c r="BI3422" s="268" t="s">
        <v>11799</v>
      </c>
      <c r="BJ3422" s="257" t="s">
        <v>1</v>
      </c>
      <c r="BK3422" s="269" t="s">
        <v>25</v>
      </c>
      <c r="BL3422" s="269" t="s">
        <v>102</v>
      </c>
      <c r="BM3422" s="270" t="s">
        <v>12127</v>
      </c>
      <c r="BN3422" s="269" t="s">
        <v>12128</v>
      </c>
      <c r="BO3422" s="269" t="s">
        <v>12129</v>
      </c>
      <c r="BP3422" s="269" t="s">
        <v>1199</v>
      </c>
      <c r="BQ3422" s="269" t="s">
        <v>472</v>
      </c>
      <c r="BR3422" s="269" t="s">
        <v>1200</v>
      </c>
      <c r="BS3422" s="269" t="s">
        <v>1201</v>
      </c>
      <c r="BT3422" s="269" t="s">
        <v>1199</v>
      </c>
      <c r="BU3422" s="269" t="s">
        <v>1907</v>
      </c>
      <c r="BV3422" s="269" t="s">
        <v>1908</v>
      </c>
    </row>
    <row r="3423" spans="59:74" x14ac:dyDescent="0.25">
      <c r="BG3423" s="84">
        <v>3311</v>
      </c>
      <c r="BH3423" s="269" t="s">
        <v>11</v>
      </c>
      <c r="BI3423" s="268" t="s">
        <v>11799</v>
      </c>
      <c r="BJ3423" s="257" t="s">
        <v>4</v>
      </c>
      <c r="BK3423" s="269" t="s">
        <v>25</v>
      </c>
      <c r="BL3423" s="269" t="s">
        <v>102</v>
      </c>
      <c r="BM3423" s="270" t="s">
        <v>12130</v>
      </c>
      <c r="BN3423" s="269" t="s">
        <v>12131</v>
      </c>
      <c r="BO3423" s="269" t="s">
        <v>12132</v>
      </c>
      <c r="BP3423" s="269" t="s">
        <v>1199</v>
      </c>
      <c r="BQ3423" s="269" t="s">
        <v>472</v>
      </c>
      <c r="BR3423" s="269" t="s">
        <v>1200</v>
      </c>
      <c r="BS3423" s="269" t="s">
        <v>1201</v>
      </c>
      <c r="BT3423" s="269" t="s">
        <v>1199</v>
      </c>
      <c r="BU3423" s="269" t="s">
        <v>1907</v>
      </c>
      <c r="BV3423" s="269" t="s">
        <v>1908</v>
      </c>
    </row>
    <row r="3424" spans="59:74" x14ac:dyDescent="0.25">
      <c r="BG3424" s="84">
        <v>3312</v>
      </c>
      <c r="BH3424" s="269" t="s">
        <v>11</v>
      </c>
      <c r="BI3424" s="268" t="s">
        <v>11799</v>
      </c>
      <c r="BJ3424" s="257" t="s">
        <v>4</v>
      </c>
      <c r="BK3424" s="269" t="s">
        <v>25</v>
      </c>
      <c r="BL3424" s="269" t="s">
        <v>102</v>
      </c>
      <c r="BM3424" s="270" t="s">
        <v>12133</v>
      </c>
      <c r="BN3424" s="269" t="s">
        <v>12134</v>
      </c>
      <c r="BO3424" s="269" t="s">
        <v>12135</v>
      </c>
      <c r="BP3424" s="269" t="s">
        <v>1199</v>
      </c>
      <c r="BQ3424" s="269" t="s">
        <v>472</v>
      </c>
      <c r="BR3424" s="269" t="s">
        <v>1200</v>
      </c>
      <c r="BS3424" s="269" t="s">
        <v>1201</v>
      </c>
      <c r="BT3424" s="269" t="s">
        <v>1199</v>
      </c>
      <c r="BU3424" s="269" t="s">
        <v>1907</v>
      </c>
      <c r="BV3424" s="269" t="s">
        <v>1908</v>
      </c>
    </row>
    <row r="3425" spans="59:74" x14ac:dyDescent="0.25">
      <c r="BG3425" s="84">
        <v>3313</v>
      </c>
      <c r="BH3425" s="269" t="s">
        <v>11</v>
      </c>
      <c r="BI3425" s="268" t="s">
        <v>11799</v>
      </c>
      <c r="BJ3425" s="257" t="s">
        <v>4</v>
      </c>
      <c r="BK3425" s="269" t="s">
        <v>25</v>
      </c>
      <c r="BL3425" s="269" t="s">
        <v>102</v>
      </c>
      <c r="BM3425" s="270" t="s">
        <v>12136</v>
      </c>
      <c r="BN3425" s="269" t="s">
        <v>12137</v>
      </c>
      <c r="BO3425" s="269" t="s">
        <v>12138</v>
      </c>
      <c r="BP3425" s="269" t="s">
        <v>1199</v>
      </c>
      <c r="BQ3425" s="269" t="s">
        <v>472</v>
      </c>
      <c r="BR3425" s="269" t="s">
        <v>1200</v>
      </c>
      <c r="BS3425" s="269" t="s">
        <v>1201</v>
      </c>
      <c r="BT3425" s="269" t="s">
        <v>1199</v>
      </c>
      <c r="BU3425" s="269" t="s">
        <v>1907</v>
      </c>
      <c r="BV3425" s="269" t="s">
        <v>1908</v>
      </c>
    </row>
    <row r="3426" spans="59:74" x14ac:dyDescent="0.25">
      <c r="BG3426" s="84">
        <v>3314</v>
      </c>
      <c r="BH3426" s="269" t="s">
        <v>11</v>
      </c>
      <c r="BI3426" s="268" t="s">
        <v>11799</v>
      </c>
      <c r="BJ3426" s="257" t="s">
        <v>4</v>
      </c>
      <c r="BK3426" s="269" t="s">
        <v>25</v>
      </c>
      <c r="BL3426" s="269" t="s">
        <v>102</v>
      </c>
      <c r="BM3426" s="270" t="s">
        <v>12139</v>
      </c>
      <c r="BN3426" s="269" t="s">
        <v>12140</v>
      </c>
      <c r="BO3426" s="269" t="s">
        <v>12141</v>
      </c>
      <c r="BP3426" s="269" t="s">
        <v>1199</v>
      </c>
      <c r="BQ3426" s="269" t="s">
        <v>472</v>
      </c>
      <c r="BR3426" s="269" t="s">
        <v>1200</v>
      </c>
      <c r="BS3426" s="269" t="s">
        <v>1201</v>
      </c>
      <c r="BT3426" s="269" t="s">
        <v>1199</v>
      </c>
      <c r="BU3426" s="269" t="s">
        <v>1907</v>
      </c>
      <c r="BV3426" s="269" t="s">
        <v>1908</v>
      </c>
    </row>
    <row r="3427" spans="59:74" x14ac:dyDescent="0.25">
      <c r="BG3427" s="84">
        <v>3315</v>
      </c>
      <c r="BH3427" s="269" t="s">
        <v>11</v>
      </c>
      <c r="BI3427" s="268" t="s">
        <v>11799</v>
      </c>
      <c r="BJ3427" s="257" t="s">
        <v>4</v>
      </c>
      <c r="BK3427" s="269" t="s">
        <v>25</v>
      </c>
      <c r="BL3427" s="269" t="s">
        <v>102</v>
      </c>
      <c r="BM3427" s="270" t="s">
        <v>12142</v>
      </c>
      <c r="BN3427" s="269" t="s">
        <v>12143</v>
      </c>
      <c r="BO3427" s="269" t="s">
        <v>12144</v>
      </c>
      <c r="BP3427" s="269" t="s">
        <v>1199</v>
      </c>
      <c r="BQ3427" s="269" t="s">
        <v>472</v>
      </c>
      <c r="BR3427" s="269" t="s">
        <v>1200</v>
      </c>
      <c r="BS3427" s="269" t="s">
        <v>1201</v>
      </c>
      <c r="BT3427" s="269" t="s">
        <v>1199</v>
      </c>
      <c r="BU3427" s="269" t="s">
        <v>1907</v>
      </c>
      <c r="BV3427" s="269" t="s">
        <v>1908</v>
      </c>
    </row>
    <row r="3428" spans="59:74" x14ac:dyDescent="0.25">
      <c r="BG3428" s="84">
        <v>3316</v>
      </c>
      <c r="BH3428" s="269" t="s">
        <v>11</v>
      </c>
      <c r="BI3428" s="268" t="s">
        <v>11799</v>
      </c>
      <c r="BJ3428" s="257" t="s">
        <v>4</v>
      </c>
      <c r="BK3428" s="269" t="s">
        <v>25</v>
      </c>
      <c r="BL3428" s="269" t="s">
        <v>102</v>
      </c>
      <c r="BM3428" s="270" t="s">
        <v>12145</v>
      </c>
      <c r="BN3428" s="269" t="s">
        <v>12146</v>
      </c>
      <c r="BO3428" s="269" t="s">
        <v>12147</v>
      </c>
      <c r="BP3428" s="269" t="s">
        <v>1199</v>
      </c>
      <c r="BQ3428" s="269" t="s">
        <v>472</v>
      </c>
      <c r="BR3428" s="269" t="s">
        <v>1200</v>
      </c>
      <c r="BS3428" s="269" t="s">
        <v>1201</v>
      </c>
      <c r="BT3428" s="269" t="s">
        <v>1199</v>
      </c>
      <c r="BU3428" s="269" t="s">
        <v>1907</v>
      </c>
      <c r="BV3428" s="269" t="s">
        <v>1908</v>
      </c>
    </row>
    <row r="3429" spans="59:74" x14ac:dyDescent="0.25">
      <c r="BG3429" s="84">
        <v>3317</v>
      </c>
      <c r="BH3429" s="269" t="s">
        <v>11</v>
      </c>
      <c r="BI3429" s="268" t="s">
        <v>11799</v>
      </c>
      <c r="BJ3429" s="257" t="s">
        <v>4</v>
      </c>
      <c r="BK3429" s="269" t="s">
        <v>25</v>
      </c>
      <c r="BL3429" s="269" t="s">
        <v>102</v>
      </c>
      <c r="BM3429" s="270" t="s">
        <v>12148</v>
      </c>
      <c r="BN3429" s="269" t="s">
        <v>12149</v>
      </c>
      <c r="BO3429" s="269" t="s">
        <v>12150</v>
      </c>
      <c r="BP3429" s="269" t="s">
        <v>1199</v>
      </c>
      <c r="BQ3429" s="269" t="s">
        <v>472</v>
      </c>
      <c r="BR3429" s="269" t="s">
        <v>1200</v>
      </c>
      <c r="BS3429" s="269" t="s">
        <v>1201</v>
      </c>
      <c r="BT3429" s="269" t="s">
        <v>1199</v>
      </c>
      <c r="BU3429" s="269" t="s">
        <v>1907</v>
      </c>
      <c r="BV3429" s="269" t="s">
        <v>1908</v>
      </c>
    </row>
    <row r="3430" spans="59:74" x14ac:dyDescent="0.25">
      <c r="BG3430" s="84">
        <v>3318</v>
      </c>
      <c r="BH3430" s="269" t="s">
        <v>11</v>
      </c>
      <c r="BI3430" s="268" t="s">
        <v>11799</v>
      </c>
      <c r="BJ3430" s="257" t="s">
        <v>4</v>
      </c>
      <c r="BK3430" s="269" t="s">
        <v>25</v>
      </c>
      <c r="BL3430" s="269" t="s">
        <v>102</v>
      </c>
      <c r="BM3430" s="270" t="s">
        <v>12151</v>
      </c>
      <c r="BN3430" s="269" t="s">
        <v>12152</v>
      </c>
      <c r="BO3430" s="269" t="s">
        <v>12153</v>
      </c>
      <c r="BP3430" s="269" t="s">
        <v>1199</v>
      </c>
      <c r="BQ3430" s="269" t="s">
        <v>472</v>
      </c>
      <c r="BR3430" s="269" t="s">
        <v>1200</v>
      </c>
      <c r="BS3430" s="269" t="s">
        <v>1201</v>
      </c>
      <c r="BT3430" s="269" t="s">
        <v>1199</v>
      </c>
      <c r="BU3430" s="269" t="s">
        <v>1907</v>
      </c>
      <c r="BV3430" s="269" t="s">
        <v>1908</v>
      </c>
    </row>
    <row r="3431" spans="59:74" x14ac:dyDescent="0.25">
      <c r="BG3431" s="84">
        <v>3319</v>
      </c>
      <c r="BH3431" s="269" t="s">
        <v>11</v>
      </c>
      <c r="BI3431" s="268" t="s">
        <v>11799</v>
      </c>
      <c r="BJ3431" s="257" t="s">
        <v>4</v>
      </c>
      <c r="BK3431" s="269" t="s">
        <v>25</v>
      </c>
      <c r="BL3431" s="269" t="s">
        <v>102</v>
      </c>
      <c r="BM3431" s="270" t="s">
        <v>12154</v>
      </c>
      <c r="BN3431" s="269" t="s">
        <v>12155</v>
      </c>
      <c r="BO3431" s="269" t="s">
        <v>12156</v>
      </c>
      <c r="BP3431" s="269" t="s">
        <v>1199</v>
      </c>
      <c r="BQ3431" s="269" t="s">
        <v>472</v>
      </c>
      <c r="BR3431" s="269" t="s">
        <v>1200</v>
      </c>
      <c r="BS3431" s="269" t="s">
        <v>1201</v>
      </c>
      <c r="BT3431" s="269" t="s">
        <v>1199</v>
      </c>
      <c r="BU3431" s="269" t="s">
        <v>1907</v>
      </c>
      <c r="BV3431" s="269" t="s">
        <v>1908</v>
      </c>
    </row>
    <row r="3432" spans="59:74" x14ac:dyDescent="0.25">
      <c r="BG3432" s="84">
        <v>3320</v>
      </c>
      <c r="BH3432" s="269" t="s">
        <v>11</v>
      </c>
      <c r="BI3432" s="268" t="s">
        <v>11799</v>
      </c>
      <c r="BJ3432" s="257" t="s">
        <v>4</v>
      </c>
      <c r="BK3432" s="269" t="s">
        <v>25</v>
      </c>
      <c r="BL3432" s="269" t="s">
        <v>102</v>
      </c>
      <c r="BM3432" s="270" t="s">
        <v>12157</v>
      </c>
      <c r="BN3432" s="269" t="s">
        <v>12158</v>
      </c>
      <c r="BO3432" s="269" t="s">
        <v>12159</v>
      </c>
      <c r="BP3432" s="269" t="s">
        <v>1199</v>
      </c>
      <c r="BQ3432" s="269" t="s">
        <v>472</v>
      </c>
      <c r="BR3432" s="269" t="s">
        <v>1200</v>
      </c>
      <c r="BS3432" s="269" t="s">
        <v>1201</v>
      </c>
      <c r="BT3432" s="269" t="s">
        <v>1199</v>
      </c>
      <c r="BU3432" s="269" t="s">
        <v>1907</v>
      </c>
      <c r="BV3432" s="269" t="s">
        <v>1908</v>
      </c>
    </row>
    <row r="3433" spans="59:74" x14ac:dyDescent="0.25">
      <c r="BG3433" s="84">
        <v>3321</v>
      </c>
      <c r="BH3433" s="269" t="s">
        <v>11</v>
      </c>
      <c r="BI3433" s="268" t="s">
        <v>11799</v>
      </c>
      <c r="BJ3433" s="257" t="s">
        <v>1</v>
      </c>
      <c r="BK3433" s="269" t="s">
        <v>14</v>
      </c>
      <c r="BL3433" s="269" t="s">
        <v>102</v>
      </c>
      <c r="BM3433" s="270" t="s">
        <v>12160</v>
      </c>
      <c r="BN3433" s="269" t="s">
        <v>12161</v>
      </c>
      <c r="BO3433" s="269" t="s">
        <v>12162</v>
      </c>
      <c r="BP3433" s="269" t="s">
        <v>1202</v>
      </c>
      <c r="BQ3433" s="269" t="s">
        <v>515</v>
      </c>
      <c r="BR3433" s="269" t="s">
        <v>1203</v>
      </c>
      <c r="BS3433" s="269" t="s">
        <v>1204</v>
      </c>
      <c r="BT3433" s="269" t="s">
        <v>1202</v>
      </c>
      <c r="BU3433" s="269" t="s">
        <v>1909</v>
      </c>
      <c r="BV3433" s="269" t="s">
        <v>1910</v>
      </c>
    </row>
    <row r="3434" spans="59:74" x14ac:dyDescent="0.25">
      <c r="BG3434" s="84">
        <v>3322</v>
      </c>
      <c r="BH3434" s="269" t="s">
        <v>11</v>
      </c>
      <c r="BI3434" s="268" t="s">
        <v>11799</v>
      </c>
      <c r="BJ3434" s="257" t="s">
        <v>1</v>
      </c>
      <c r="BK3434" s="269" t="s">
        <v>14</v>
      </c>
      <c r="BL3434" s="269" t="s">
        <v>102</v>
      </c>
      <c r="BM3434" s="270" t="s">
        <v>12163</v>
      </c>
      <c r="BN3434" s="269" t="s">
        <v>12164</v>
      </c>
      <c r="BO3434" s="269" t="s">
        <v>12165</v>
      </c>
      <c r="BP3434" s="269" t="s">
        <v>1202</v>
      </c>
      <c r="BQ3434" s="269" t="s">
        <v>515</v>
      </c>
      <c r="BR3434" s="269" t="s">
        <v>1203</v>
      </c>
      <c r="BS3434" s="269" t="s">
        <v>1204</v>
      </c>
      <c r="BT3434" s="269" t="s">
        <v>1202</v>
      </c>
      <c r="BU3434" s="269" t="s">
        <v>1909</v>
      </c>
      <c r="BV3434" s="269" t="s">
        <v>1910</v>
      </c>
    </row>
    <row r="3435" spans="59:74" x14ac:dyDescent="0.25">
      <c r="BG3435" s="84">
        <v>3323</v>
      </c>
      <c r="BH3435" s="269" t="s">
        <v>11</v>
      </c>
      <c r="BI3435" s="268" t="s">
        <v>11799</v>
      </c>
      <c r="BJ3435" s="257" t="s">
        <v>1</v>
      </c>
      <c r="BK3435" s="269" t="s">
        <v>14</v>
      </c>
      <c r="BL3435" s="269" t="s">
        <v>102</v>
      </c>
      <c r="BM3435" s="270" t="s">
        <v>12166</v>
      </c>
      <c r="BN3435" s="269" t="s">
        <v>12167</v>
      </c>
      <c r="BO3435" s="269" t="s">
        <v>12168</v>
      </c>
      <c r="BP3435" s="269" t="s">
        <v>1202</v>
      </c>
      <c r="BQ3435" s="269" t="s">
        <v>515</v>
      </c>
      <c r="BR3435" s="269" t="s">
        <v>1203</v>
      </c>
      <c r="BS3435" s="269" t="s">
        <v>1204</v>
      </c>
      <c r="BT3435" s="269" t="s">
        <v>1202</v>
      </c>
      <c r="BU3435" s="269" t="s">
        <v>1909</v>
      </c>
      <c r="BV3435" s="269" t="s">
        <v>1910</v>
      </c>
    </row>
    <row r="3436" spans="59:74" x14ac:dyDescent="0.25">
      <c r="BG3436" s="84">
        <v>3324</v>
      </c>
      <c r="BH3436" s="269" t="s">
        <v>11</v>
      </c>
      <c r="BI3436" s="268" t="s">
        <v>11799</v>
      </c>
      <c r="BJ3436" s="257" t="s">
        <v>1</v>
      </c>
      <c r="BK3436" s="269" t="s">
        <v>14</v>
      </c>
      <c r="BL3436" s="269" t="s">
        <v>102</v>
      </c>
      <c r="BM3436" s="270" t="s">
        <v>12169</v>
      </c>
      <c r="BN3436" s="269" t="s">
        <v>12170</v>
      </c>
      <c r="BO3436" s="269" t="s">
        <v>12171</v>
      </c>
      <c r="BP3436" s="269" t="s">
        <v>1202</v>
      </c>
      <c r="BQ3436" s="269" t="s">
        <v>515</v>
      </c>
      <c r="BR3436" s="269" t="s">
        <v>1203</v>
      </c>
      <c r="BS3436" s="269" t="s">
        <v>1204</v>
      </c>
      <c r="BT3436" s="269" t="s">
        <v>1202</v>
      </c>
      <c r="BU3436" s="269" t="s">
        <v>1909</v>
      </c>
      <c r="BV3436" s="269" t="s">
        <v>1910</v>
      </c>
    </row>
    <row r="3437" spans="59:74" x14ac:dyDescent="0.25">
      <c r="BG3437" s="84">
        <v>3325</v>
      </c>
      <c r="BH3437" s="269" t="s">
        <v>11</v>
      </c>
      <c r="BI3437" s="268" t="s">
        <v>11799</v>
      </c>
      <c r="BJ3437" s="257" t="s">
        <v>1</v>
      </c>
      <c r="BK3437" s="269" t="s">
        <v>14</v>
      </c>
      <c r="BL3437" s="269" t="s">
        <v>102</v>
      </c>
      <c r="BM3437" s="270" t="s">
        <v>12172</v>
      </c>
      <c r="BN3437" s="269" t="s">
        <v>12173</v>
      </c>
      <c r="BO3437" s="269" t="s">
        <v>12174</v>
      </c>
      <c r="BP3437" s="269" t="s">
        <v>1202</v>
      </c>
      <c r="BQ3437" s="269" t="s">
        <v>515</v>
      </c>
      <c r="BR3437" s="269" t="s">
        <v>1203</v>
      </c>
      <c r="BS3437" s="269" t="s">
        <v>1204</v>
      </c>
      <c r="BT3437" s="269" t="s">
        <v>1202</v>
      </c>
      <c r="BU3437" s="269" t="s">
        <v>1909</v>
      </c>
      <c r="BV3437" s="269" t="s">
        <v>1910</v>
      </c>
    </row>
    <row r="3438" spans="59:74" x14ac:dyDescent="0.25">
      <c r="BG3438" s="84">
        <v>3326</v>
      </c>
      <c r="BH3438" s="269" t="s">
        <v>11</v>
      </c>
      <c r="BI3438" s="268" t="s">
        <v>11799</v>
      </c>
      <c r="BJ3438" s="257" t="s">
        <v>1</v>
      </c>
      <c r="BK3438" s="269" t="s">
        <v>14</v>
      </c>
      <c r="BL3438" s="269" t="s">
        <v>102</v>
      </c>
      <c r="BM3438" s="270" t="s">
        <v>12175</v>
      </c>
      <c r="BN3438" s="269" t="s">
        <v>12176</v>
      </c>
      <c r="BO3438" s="269" t="s">
        <v>12177</v>
      </c>
      <c r="BP3438" s="269" t="s">
        <v>1202</v>
      </c>
      <c r="BQ3438" s="269" t="s">
        <v>515</v>
      </c>
      <c r="BR3438" s="269" t="s">
        <v>1203</v>
      </c>
      <c r="BS3438" s="269" t="s">
        <v>1204</v>
      </c>
      <c r="BT3438" s="269" t="s">
        <v>1202</v>
      </c>
      <c r="BU3438" s="269" t="s">
        <v>1909</v>
      </c>
      <c r="BV3438" s="269" t="s">
        <v>1910</v>
      </c>
    </row>
    <row r="3439" spans="59:74" x14ac:dyDescent="0.25">
      <c r="BG3439" s="84">
        <v>3327</v>
      </c>
      <c r="BH3439" s="269" t="s">
        <v>11</v>
      </c>
      <c r="BI3439" s="268" t="s">
        <v>11799</v>
      </c>
      <c r="BJ3439" s="257" t="s">
        <v>1</v>
      </c>
      <c r="BK3439" s="269" t="s">
        <v>14</v>
      </c>
      <c r="BL3439" s="269" t="s">
        <v>102</v>
      </c>
      <c r="BM3439" s="270" t="s">
        <v>12178</v>
      </c>
      <c r="BN3439" s="269" t="s">
        <v>12179</v>
      </c>
      <c r="BO3439" s="269" t="s">
        <v>12180</v>
      </c>
      <c r="BP3439" s="269" t="s">
        <v>1202</v>
      </c>
      <c r="BQ3439" s="269" t="s">
        <v>515</v>
      </c>
      <c r="BR3439" s="269" t="s">
        <v>1203</v>
      </c>
      <c r="BS3439" s="269" t="s">
        <v>1204</v>
      </c>
      <c r="BT3439" s="269" t="s">
        <v>1202</v>
      </c>
      <c r="BU3439" s="269" t="s">
        <v>1909</v>
      </c>
      <c r="BV3439" s="269" t="s">
        <v>1910</v>
      </c>
    </row>
    <row r="3440" spans="59:74" x14ac:dyDescent="0.25">
      <c r="BG3440" s="84">
        <v>3328</v>
      </c>
      <c r="BH3440" s="269" t="s">
        <v>11</v>
      </c>
      <c r="BI3440" s="268" t="s">
        <v>11799</v>
      </c>
      <c r="BJ3440" s="257" t="s">
        <v>1</v>
      </c>
      <c r="BK3440" s="269" t="s">
        <v>14</v>
      </c>
      <c r="BL3440" s="269" t="s">
        <v>102</v>
      </c>
      <c r="BM3440" s="270" t="s">
        <v>12181</v>
      </c>
      <c r="BN3440" s="269" t="s">
        <v>12182</v>
      </c>
      <c r="BO3440" s="269" t="s">
        <v>12183</v>
      </c>
      <c r="BP3440" s="269" t="s">
        <v>1202</v>
      </c>
      <c r="BQ3440" s="269" t="s">
        <v>515</v>
      </c>
      <c r="BR3440" s="269" t="s">
        <v>1203</v>
      </c>
      <c r="BS3440" s="269" t="s">
        <v>1204</v>
      </c>
      <c r="BT3440" s="269" t="s">
        <v>1202</v>
      </c>
      <c r="BU3440" s="269" t="s">
        <v>1909</v>
      </c>
      <c r="BV3440" s="269" t="s">
        <v>1910</v>
      </c>
    </row>
    <row r="3441" spans="59:74" x14ac:dyDescent="0.25">
      <c r="BG3441" s="84">
        <v>3329</v>
      </c>
      <c r="BH3441" s="269" t="s">
        <v>11</v>
      </c>
      <c r="BI3441" s="268" t="s">
        <v>11799</v>
      </c>
      <c r="BJ3441" s="257" t="s">
        <v>1</v>
      </c>
      <c r="BK3441" s="269" t="s">
        <v>14</v>
      </c>
      <c r="BL3441" s="269" t="s">
        <v>102</v>
      </c>
      <c r="BM3441" s="270" t="s">
        <v>12184</v>
      </c>
      <c r="BN3441" s="269" t="s">
        <v>12185</v>
      </c>
      <c r="BO3441" s="269" t="s">
        <v>12186</v>
      </c>
      <c r="BP3441" s="269" t="s">
        <v>1202</v>
      </c>
      <c r="BQ3441" s="269" t="s">
        <v>515</v>
      </c>
      <c r="BR3441" s="269" t="s">
        <v>1203</v>
      </c>
      <c r="BS3441" s="269" t="s">
        <v>1204</v>
      </c>
      <c r="BT3441" s="269" t="s">
        <v>1202</v>
      </c>
      <c r="BU3441" s="269" t="s">
        <v>1909</v>
      </c>
      <c r="BV3441" s="269" t="s">
        <v>1910</v>
      </c>
    </row>
    <row r="3442" spans="59:74" x14ac:dyDescent="0.25">
      <c r="BG3442" s="84">
        <v>3330</v>
      </c>
      <c r="BH3442" s="269" t="s">
        <v>11</v>
      </c>
      <c r="BI3442" s="268" t="s">
        <v>11799</v>
      </c>
      <c r="BJ3442" s="257" t="s">
        <v>1</v>
      </c>
      <c r="BK3442" s="269" t="s">
        <v>14</v>
      </c>
      <c r="BL3442" s="269" t="s">
        <v>102</v>
      </c>
      <c r="BM3442" s="270" t="s">
        <v>12187</v>
      </c>
      <c r="BN3442" s="269" t="s">
        <v>12188</v>
      </c>
      <c r="BO3442" s="269" t="s">
        <v>12189</v>
      </c>
      <c r="BP3442" s="269" t="s">
        <v>1202</v>
      </c>
      <c r="BQ3442" s="269" t="s">
        <v>515</v>
      </c>
      <c r="BR3442" s="269" t="s">
        <v>1203</v>
      </c>
      <c r="BS3442" s="269" t="s">
        <v>1204</v>
      </c>
      <c r="BT3442" s="269" t="s">
        <v>1202</v>
      </c>
      <c r="BU3442" s="269" t="s">
        <v>1909</v>
      </c>
      <c r="BV3442" s="269" t="s">
        <v>1910</v>
      </c>
    </row>
    <row r="3443" spans="59:74" x14ac:dyDescent="0.25">
      <c r="BG3443" s="84">
        <v>3331</v>
      </c>
      <c r="BH3443" s="269" t="s">
        <v>11</v>
      </c>
      <c r="BI3443" s="268" t="s">
        <v>11799</v>
      </c>
      <c r="BJ3443" s="257" t="s">
        <v>4</v>
      </c>
      <c r="BK3443" s="269" t="s">
        <v>14</v>
      </c>
      <c r="BL3443" s="269" t="s">
        <v>102</v>
      </c>
      <c r="BM3443" s="270" t="s">
        <v>12190</v>
      </c>
      <c r="BN3443" s="269" t="s">
        <v>12191</v>
      </c>
      <c r="BO3443" s="269" t="s">
        <v>12192</v>
      </c>
      <c r="BP3443" s="269" t="s">
        <v>1202</v>
      </c>
      <c r="BQ3443" s="269" t="s">
        <v>515</v>
      </c>
      <c r="BR3443" s="269" t="s">
        <v>1203</v>
      </c>
      <c r="BS3443" s="269" t="s">
        <v>1204</v>
      </c>
      <c r="BT3443" s="269" t="s">
        <v>1202</v>
      </c>
      <c r="BU3443" s="269" t="s">
        <v>1909</v>
      </c>
      <c r="BV3443" s="269" t="s">
        <v>1910</v>
      </c>
    </row>
    <row r="3444" spans="59:74" x14ac:dyDescent="0.25">
      <c r="BG3444" s="84">
        <v>3332</v>
      </c>
      <c r="BH3444" s="269" t="s">
        <v>11</v>
      </c>
      <c r="BI3444" s="268" t="s">
        <v>11799</v>
      </c>
      <c r="BJ3444" s="257" t="s">
        <v>4</v>
      </c>
      <c r="BK3444" s="269" t="s">
        <v>14</v>
      </c>
      <c r="BL3444" s="269" t="s">
        <v>102</v>
      </c>
      <c r="BM3444" s="270" t="s">
        <v>12193</v>
      </c>
      <c r="BN3444" s="269" t="s">
        <v>12194</v>
      </c>
      <c r="BO3444" s="269" t="s">
        <v>12195</v>
      </c>
      <c r="BP3444" s="269" t="s">
        <v>1202</v>
      </c>
      <c r="BQ3444" s="269" t="s">
        <v>515</v>
      </c>
      <c r="BR3444" s="269" t="s">
        <v>1203</v>
      </c>
      <c r="BS3444" s="269" t="s">
        <v>1204</v>
      </c>
      <c r="BT3444" s="269" t="s">
        <v>1202</v>
      </c>
      <c r="BU3444" s="269" t="s">
        <v>1909</v>
      </c>
      <c r="BV3444" s="269" t="s">
        <v>1910</v>
      </c>
    </row>
    <row r="3445" spans="59:74" x14ac:dyDescent="0.25">
      <c r="BG3445" s="84">
        <v>3333</v>
      </c>
      <c r="BH3445" s="269" t="s">
        <v>11</v>
      </c>
      <c r="BI3445" s="268" t="s">
        <v>11799</v>
      </c>
      <c r="BJ3445" s="257" t="s">
        <v>4</v>
      </c>
      <c r="BK3445" s="269" t="s">
        <v>14</v>
      </c>
      <c r="BL3445" s="269" t="s">
        <v>102</v>
      </c>
      <c r="BM3445" s="270" t="s">
        <v>12196</v>
      </c>
      <c r="BN3445" s="269" t="s">
        <v>12197</v>
      </c>
      <c r="BO3445" s="269" t="s">
        <v>12198</v>
      </c>
      <c r="BP3445" s="269" t="s">
        <v>1202</v>
      </c>
      <c r="BQ3445" s="269" t="s">
        <v>515</v>
      </c>
      <c r="BR3445" s="269" t="s">
        <v>1203</v>
      </c>
      <c r="BS3445" s="269" t="s">
        <v>1204</v>
      </c>
      <c r="BT3445" s="269" t="s">
        <v>1202</v>
      </c>
      <c r="BU3445" s="269" t="s">
        <v>1909</v>
      </c>
      <c r="BV3445" s="269" t="s">
        <v>1910</v>
      </c>
    </row>
    <row r="3446" spans="59:74" x14ac:dyDescent="0.25">
      <c r="BG3446" s="84">
        <v>3334</v>
      </c>
      <c r="BH3446" s="269" t="s">
        <v>11</v>
      </c>
      <c r="BI3446" s="268" t="s">
        <v>11799</v>
      </c>
      <c r="BJ3446" s="257" t="s">
        <v>4</v>
      </c>
      <c r="BK3446" s="269" t="s">
        <v>14</v>
      </c>
      <c r="BL3446" s="269" t="s">
        <v>102</v>
      </c>
      <c r="BM3446" s="270" t="s">
        <v>12199</v>
      </c>
      <c r="BN3446" s="269" t="s">
        <v>12200</v>
      </c>
      <c r="BO3446" s="269" t="s">
        <v>12201</v>
      </c>
      <c r="BP3446" s="269" t="s">
        <v>1202</v>
      </c>
      <c r="BQ3446" s="269" t="s">
        <v>515</v>
      </c>
      <c r="BR3446" s="269" t="s">
        <v>1203</v>
      </c>
      <c r="BS3446" s="269" t="s">
        <v>1204</v>
      </c>
      <c r="BT3446" s="269" t="s">
        <v>1202</v>
      </c>
      <c r="BU3446" s="269" t="s">
        <v>1909</v>
      </c>
      <c r="BV3446" s="269" t="s">
        <v>1910</v>
      </c>
    </row>
    <row r="3447" spans="59:74" x14ac:dyDescent="0.25">
      <c r="BG3447" s="84">
        <v>3335</v>
      </c>
      <c r="BH3447" s="269" t="s">
        <v>11</v>
      </c>
      <c r="BI3447" s="268" t="s">
        <v>11799</v>
      </c>
      <c r="BJ3447" s="257" t="s">
        <v>4</v>
      </c>
      <c r="BK3447" s="269" t="s">
        <v>14</v>
      </c>
      <c r="BL3447" s="269" t="s">
        <v>102</v>
      </c>
      <c r="BM3447" s="270" t="s">
        <v>12202</v>
      </c>
      <c r="BN3447" s="269" t="s">
        <v>12203</v>
      </c>
      <c r="BO3447" s="269" t="s">
        <v>12204</v>
      </c>
      <c r="BP3447" s="269" t="s">
        <v>1202</v>
      </c>
      <c r="BQ3447" s="269" t="s">
        <v>515</v>
      </c>
      <c r="BR3447" s="269" t="s">
        <v>1203</v>
      </c>
      <c r="BS3447" s="269" t="s">
        <v>1204</v>
      </c>
      <c r="BT3447" s="269" t="s">
        <v>1202</v>
      </c>
      <c r="BU3447" s="269" t="s">
        <v>1909</v>
      </c>
      <c r="BV3447" s="269" t="s">
        <v>1910</v>
      </c>
    </row>
    <row r="3448" spans="59:74" x14ac:dyDescent="0.25">
      <c r="BG3448" s="84">
        <v>3336</v>
      </c>
      <c r="BH3448" s="269" t="s">
        <v>11</v>
      </c>
      <c r="BI3448" s="268" t="s">
        <v>11799</v>
      </c>
      <c r="BJ3448" s="257" t="s">
        <v>4</v>
      </c>
      <c r="BK3448" s="269" t="s">
        <v>14</v>
      </c>
      <c r="BL3448" s="269" t="s">
        <v>102</v>
      </c>
      <c r="BM3448" s="270" t="s">
        <v>12205</v>
      </c>
      <c r="BN3448" s="269" t="s">
        <v>12206</v>
      </c>
      <c r="BO3448" s="269" t="s">
        <v>12207</v>
      </c>
      <c r="BP3448" s="269" t="s">
        <v>1202</v>
      </c>
      <c r="BQ3448" s="269" t="s">
        <v>515</v>
      </c>
      <c r="BR3448" s="269" t="s">
        <v>1203</v>
      </c>
      <c r="BS3448" s="269" t="s">
        <v>1204</v>
      </c>
      <c r="BT3448" s="269" t="s">
        <v>1202</v>
      </c>
      <c r="BU3448" s="269" t="s">
        <v>1909</v>
      </c>
      <c r="BV3448" s="269" t="s">
        <v>1910</v>
      </c>
    </row>
    <row r="3449" spans="59:74" x14ac:dyDescent="0.25">
      <c r="BG3449" s="84">
        <v>3337</v>
      </c>
      <c r="BH3449" s="269" t="s">
        <v>11</v>
      </c>
      <c r="BI3449" s="268" t="s">
        <v>11799</v>
      </c>
      <c r="BJ3449" s="257" t="s">
        <v>4</v>
      </c>
      <c r="BK3449" s="269" t="s">
        <v>14</v>
      </c>
      <c r="BL3449" s="269" t="s">
        <v>102</v>
      </c>
      <c r="BM3449" s="270" t="s">
        <v>12208</v>
      </c>
      <c r="BN3449" s="269" t="s">
        <v>12209</v>
      </c>
      <c r="BO3449" s="269" t="s">
        <v>12210</v>
      </c>
      <c r="BP3449" s="269" t="s">
        <v>1202</v>
      </c>
      <c r="BQ3449" s="269" t="s">
        <v>515</v>
      </c>
      <c r="BR3449" s="269" t="s">
        <v>1203</v>
      </c>
      <c r="BS3449" s="269" t="s">
        <v>1204</v>
      </c>
      <c r="BT3449" s="269" t="s">
        <v>1202</v>
      </c>
      <c r="BU3449" s="269" t="s">
        <v>1909</v>
      </c>
      <c r="BV3449" s="269" t="s">
        <v>1910</v>
      </c>
    </row>
    <row r="3450" spans="59:74" x14ac:dyDescent="0.25">
      <c r="BG3450" s="84">
        <v>3338</v>
      </c>
      <c r="BH3450" s="269" t="s">
        <v>11</v>
      </c>
      <c r="BI3450" s="268" t="s">
        <v>11799</v>
      </c>
      <c r="BJ3450" s="257" t="s">
        <v>4</v>
      </c>
      <c r="BK3450" s="269" t="s">
        <v>14</v>
      </c>
      <c r="BL3450" s="269" t="s">
        <v>102</v>
      </c>
      <c r="BM3450" s="270" t="s">
        <v>12211</v>
      </c>
      <c r="BN3450" s="269" t="s">
        <v>12212</v>
      </c>
      <c r="BO3450" s="269" t="s">
        <v>12213</v>
      </c>
      <c r="BP3450" s="269" t="s">
        <v>1202</v>
      </c>
      <c r="BQ3450" s="269" t="s">
        <v>515</v>
      </c>
      <c r="BR3450" s="269" t="s">
        <v>1203</v>
      </c>
      <c r="BS3450" s="269" t="s">
        <v>1204</v>
      </c>
      <c r="BT3450" s="269" t="s">
        <v>1202</v>
      </c>
      <c r="BU3450" s="269" t="s">
        <v>1909</v>
      </c>
      <c r="BV3450" s="269" t="s">
        <v>1910</v>
      </c>
    </row>
    <row r="3451" spans="59:74" x14ac:dyDescent="0.25">
      <c r="BG3451" s="84">
        <v>3339</v>
      </c>
      <c r="BH3451" s="269" t="s">
        <v>11</v>
      </c>
      <c r="BI3451" s="268" t="s">
        <v>11799</v>
      </c>
      <c r="BJ3451" s="257" t="s">
        <v>4</v>
      </c>
      <c r="BK3451" s="269" t="s">
        <v>14</v>
      </c>
      <c r="BL3451" s="269" t="s">
        <v>102</v>
      </c>
      <c r="BM3451" s="270" t="s">
        <v>12214</v>
      </c>
      <c r="BN3451" s="269" t="s">
        <v>12215</v>
      </c>
      <c r="BO3451" s="269" t="s">
        <v>12216</v>
      </c>
      <c r="BP3451" s="269" t="s">
        <v>1202</v>
      </c>
      <c r="BQ3451" s="269" t="s">
        <v>515</v>
      </c>
      <c r="BR3451" s="269" t="s">
        <v>1203</v>
      </c>
      <c r="BS3451" s="269" t="s">
        <v>1204</v>
      </c>
      <c r="BT3451" s="269" t="s">
        <v>1202</v>
      </c>
      <c r="BU3451" s="269" t="s">
        <v>1909</v>
      </c>
      <c r="BV3451" s="269" t="s">
        <v>1910</v>
      </c>
    </row>
    <row r="3452" spans="59:74" x14ac:dyDescent="0.25">
      <c r="BG3452" s="84">
        <v>3340</v>
      </c>
      <c r="BH3452" s="269" t="s">
        <v>11</v>
      </c>
      <c r="BI3452" s="268" t="s">
        <v>11799</v>
      </c>
      <c r="BJ3452" s="257" t="s">
        <v>4</v>
      </c>
      <c r="BK3452" s="269" t="s">
        <v>14</v>
      </c>
      <c r="BL3452" s="269" t="s">
        <v>102</v>
      </c>
      <c r="BM3452" s="270" t="s">
        <v>12217</v>
      </c>
      <c r="BN3452" s="269" t="s">
        <v>12218</v>
      </c>
      <c r="BO3452" s="269" t="s">
        <v>12219</v>
      </c>
      <c r="BP3452" s="269" t="s">
        <v>1202</v>
      </c>
      <c r="BQ3452" s="269" t="s">
        <v>515</v>
      </c>
      <c r="BR3452" s="269" t="s">
        <v>1203</v>
      </c>
      <c r="BS3452" s="269" t="s">
        <v>1204</v>
      </c>
      <c r="BT3452" s="269" t="s">
        <v>1202</v>
      </c>
      <c r="BU3452" s="269" t="s">
        <v>1909</v>
      </c>
      <c r="BV3452" s="269" t="s">
        <v>1910</v>
      </c>
    </row>
    <row r="3453" spans="59:74" x14ac:dyDescent="0.25">
      <c r="BG3453" s="84">
        <v>3341</v>
      </c>
      <c r="BH3453" s="269" t="s">
        <v>11</v>
      </c>
      <c r="BI3453" s="268" t="s">
        <v>11799</v>
      </c>
      <c r="BJ3453" s="257" t="s">
        <v>1</v>
      </c>
      <c r="BK3453" s="269" t="s">
        <v>26</v>
      </c>
      <c r="BL3453" s="269" t="s">
        <v>102</v>
      </c>
      <c r="BM3453" s="270" t="s">
        <v>12220</v>
      </c>
      <c r="BN3453" s="269" t="s">
        <v>12221</v>
      </c>
      <c r="BO3453" s="269" t="s">
        <v>12222</v>
      </c>
      <c r="BP3453" s="269" t="s">
        <v>1205</v>
      </c>
      <c r="BQ3453" s="269" t="s">
        <v>558</v>
      </c>
      <c r="BR3453" s="269" t="s">
        <v>1206</v>
      </c>
      <c r="BS3453" s="269" t="s">
        <v>1207</v>
      </c>
      <c r="BT3453" s="269" t="s">
        <v>1205</v>
      </c>
      <c r="BU3453" s="269" t="s">
        <v>1911</v>
      </c>
      <c r="BV3453" s="269" t="s">
        <v>1912</v>
      </c>
    </row>
    <row r="3454" spans="59:74" x14ac:dyDescent="0.25">
      <c r="BG3454" s="84">
        <v>3342</v>
      </c>
      <c r="BH3454" s="269" t="s">
        <v>11</v>
      </c>
      <c r="BI3454" s="268" t="s">
        <v>11799</v>
      </c>
      <c r="BJ3454" s="257" t="s">
        <v>1</v>
      </c>
      <c r="BK3454" s="269" t="s">
        <v>26</v>
      </c>
      <c r="BL3454" s="269" t="s">
        <v>102</v>
      </c>
      <c r="BM3454" s="270" t="s">
        <v>12223</v>
      </c>
      <c r="BN3454" s="269" t="s">
        <v>12224</v>
      </c>
      <c r="BO3454" s="269" t="s">
        <v>12225</v>
      </c>
      <c r="BP3454" s="269" t="s">
        <v>1205</v>
      </c>
      <c r="BQ3454" s="269" t="s">
        <v>558</v>
      </c>
      <c r="BR3454" s="269" t="s">
        <v>1206</v>
      </c>
      <c r="BS3454" s="269" t="s">
        <v>1207</v>
      </c>
      <c r="BT3454" s="269" t="s">
        <v>1205</v>
      </c>
      <c r="BU3454" s="269" t="s">
        <v>1911</v>
      </c>
      <c r="BV3454" s="269" t="s">
        <v>1912</v>
      </c>
    </row>
    <row r="3455" spans="59:74" x14ac:dyDescent="0.25">
      <c r="BG3455" s="84">
        <v>3343</v>
      </c>
      <c r="BH3455" s="269" t="s">
        <v>11</v>
      </c>
      <c r="BI3455" s="268" t="s">
        <v>11799</v>
      </c>
      <c r="BJ3455" s="257" t="s">
        <v>1</v>
      </c>
      <c r="BK3455" s="269" t="s">
        <v>26</v>
      </c>
      <c r="BL3455" s="269" t="s">
        <v>102</v>
      </c>
      <c r="BM3455" s="270" t="s">
        <v>12226</v>
      </c>
      <c r="BN3455" s="269" t="s">
        <v>12227</v>
      </c>
      <c r="BO3455" s="269" t="s">
        <v>12228</v>
      </c>
      <c r="BP3455" s="269" t="s">
        <v>1205</v>
      </c>
      <c r="BQ3455" s="269" t="s">
        <v>558</v>
      </c>
      <c r="BR3455" s="269" t="s">
        <v>1206</v>
      </c>
      <c r="BS3455" s="269" t="s">
        <v>1207</v>
      </c>
      <c r="BT3455" s="269" t="s">
        <v>1205</v>
      </c>
      <c r="BU3455" s="269" t="s">
        <v>1911</v>
      </c>
      <c r="BV3455" s="269" t="s">
        <v>1912</v>
      </c>
    </row>
    <row r="3456" spans="59:74" x14ac:dyDescent="0.25">
      <c r="BG3456" s="84">
        <v>3344</v>
      </c>
      <c r="BH3456" s="269" t="s">
        <v>11</v>
      </c>
      <c r="BI3456" s="268" t="s">
        <v>11799</v>
      </c>
      <c r="BJ3456" s="257" t="s">
        <v>1</v>
      </c>
      <c r="BK3456" s="269" t="s">
        <v>26</v>
      </c>
      <c r="BL3456" s="269" t="s">
        <v>102</v>
      </c>
      <c r="BM3456" s="270" t="s">
        <v>12229</v>
      </c>
      <c r="BN3456" s="269" t="s">
        <v>12230</v>
      </c>
      <c r="BO3456" s="269" t="s">
        <v>12231</v>
      </c>
      <c r="BP3456" s="269" t="s">
        <v>1205</v>
      </c>
      <c r="BQ3456" s="269" t="s">
        <v>558</v>
      </c>
      <c r="BR3456" s="269" t="s">
        <v>1206</v>
      </c>
      <c r="BS3456" s="269" t="s">
        <v>1207</v>
      </c>
      <c r="BT3456" s="269" t="s">
        <v>1205</v>
      </c>
      <c r="BU3456" s="269" t="s">
        <v>1911</v>
      </c>
      <c r="BV3456" s="269" t="s">
        <v>1912</v>
      </c>
    </row>
    <row r="3457" spans="59:74" x14ac:dyDescent="0.25">
      <c r="BG3457" s="84">
        <v>3345</v>
      </c>
      <c r="BH3457" s="269" t="s">
        <v>11</v>
      </c>
      <c r="BI3457" s="268" t="s">
        <v>11799</v>
      </c>
      <c r="BJ3457" s="257" t="s">
        <v>1</v>
      </c>
      <c r="BK3457" s="269" t="s">
        <v>26</v>
      </c>
      <c r="BL3457" s="269" t="s">
        <v>102</v>
      </c>
      <c r="BM3457" s="270" t="s">
        <v>12232</v>
      </c>
      <c r="BN3457" s="269" t="s">
        <v>12233</v>
      </c>
      <c r="BO3457" s="269" t="s">
        <v>12234</v>
      </c>
      <c r="BP3457" s="269" t="s">
        <v>1205</v>
      </c>
      <c r="BQ3457" s="269" t="s">
        <v>558</v>
      </c>
      <c r="BR3457" s="269" t="s">
        <v>1206</v>
      </c>
      <c r="BS3457" s="269" t="s">
        <v>1207</v>
      </c>
      <c r="BT3457" s="269" t="s">
        <v>1205</v>
      </c>
      <c r="BU3457" s="269" t="s">
        <v>1911</v>
      </c>
      <c r="BV3457" s="269" t="s">
        <v>1912</v>
      </c>
    </row>
    <row r="3458" spans="59:74" x14ac:dyDescent="0.25">
      <c r="BG3458" s="84">
        <v>3346</v>
      </c>
      <c r="BH3458" s="269" t="s">
        <v>11</v>
      </c>
      <c r="BI3458" s="268" t="s">
        <v>11799</v>
      </c>
      <c r="BJ3458" s="257" t="s">
        <v>1</v>
      </c>
      <c r="BK3458" s="269" t="s">
        <v>26</v>
      </c>
      <c r="BL3458" s="269" t="s">
        <v>102</v>
      </c>
      <c r="BM3458" s="270" t="s">
        <v>12235</v>
      </c>
      <c r="BN3458" s="269" t="s">
        <v>12236</v>
      </c>
      <c r="BO3458" s="269" t="s">
        <v>12237</v>
      </c>
      <c r="BP3458" s="269" t="s">
        <v>1205</v>
      </c>
      <c r="BQ3458" s="269" t="s">
        <v>558</v>
      </c>
      <c r="BR3458" s="269" t="s">
        <v>1206</v>
      </c>
      <c r="BS3458" s="269" t="s">
        <v>1207</v>
      </c>
      <c r="BT3458" s="269" t="s">
        <v>1205</v>
      </c>
      <c r="BU3458" s="269" t="s">
        <v>1911</v>
      </c>
      <c r="BV3458" s="269" t="s">
        <v>1912</v>
      </c>
    </row>
    <row r="3459" spans="59:74" x14ac:dyDescent="0.25">
      <c r="BG3459" s="84">
        <v>3347</v>
      </c>
      <c r="BH3459" s="269" t="s">
        <v>11</v>
      </c>
      <c r="BI3459" s="268" t="s">
        <v>11799</v>
      </c>
      <c r="BJ3459" s="257" t="s">
        <v>1</v>
      </c>
      <c r="BK3459" s="269" t="s">
        <v>26</v>
      </c>
      <c r="BL3459" s="269" t="s">
        <v>102</v>
      </c>
      <c r="BM3459" s="270" t="s">
        <v>12238</v>
      </c>
      <c r="BN3459" s="269" t="s">
        <v>12239</v>
      </c>
      <c r="BO3459" s="269" t="s">
        <v>12240</v>
      </c>
      <c r="BP3459" s="269" t="s">
        <v>1205</v>
      </c>
      <c r="BQ3459" s="269" t="s">
        <v>558</v>
      </c>
      <c r="BR3459" s="269" t="s">
        <v>1206</v>
      </c>
      <c r="BS3459" s="269" t="s">
        <v>1207</v>
      </c>
      <c r="BT3459" s="269" t="s">
        <v>1205</v>
      </c>
      <c r="BU3459" s="269" t="s">
        <v>1911</v>
      </c>
      <c r="BV3459" s="269" t="s">
        <v>1912</v>
      </c>
    </row>
    <row r="3460" spans="59:74" x14ac:dyDescent="0.25">
      <c r="BG3460" s="84">
        <v>3348</v>
      </c>
      <c r="BH3460" s="269" t="s">
        <v>11</v>
      </c>
      <c r="BI3460" s="268" t="s">
        <v>11799</v>
      </c>
      <c r="BJ3460" s="257" t="s">
        <v>1</v>
      </c>
      <c r="BK3460" s="269" t="s">
        <v>26</v>
      </c>
      <c r="BL3460" s="269" t="s">
        <v>102</v>
      </c>
      <c r="BM3460" s="270" t="s">
        <v>12241</v>
      </c>
      <c r="BN3460" s="269" t="s">
        <v>12242</v>
      </c>
      <c r="BO3460" s="269" t="s">
        <v>12243</v>
      </c>
      <c r="BP3460" s="269" t="s">
        <v>1205</v>
      </c>
      <c r="BQ3460" s="269" t="s">
        <v>558</v>
      </c>
      <c r="BR3460" s="269" t="s">
        <v>1206</v>
      </c>
      <c r="BS3460" s="269" t="s">
        <v>1207</v>
      </c>
      <c r="BT3460" s="269" t="s">
        <v>1205</v>
      </c>
      <c r="BU3460" s="269" t="s">
        <v>1911</v>
      </c>
      <c r="BV3460" s="269" t="s">
        <v>1912</v>
      </c>
    </row>
    <row r="3461" spans="59:74" x14ac:dyDescent="0.25">
      <c r="BG3461" s="84">
        <v>3349</v>
      </c>
      <c r="BH3461" s="269" t="s">
        <v>11</v>
      </c>
      <c r="BI3461" s="268" t="s">
        <v>11799</v>
      </c>
      <c r="BJ3461" s="257" t="s">
        <v>1</v>
      </c>
      <c r="BK3461" s="269" t="s">
        <v>26</v>
      </c>
      <c r="BL3461" s="269" t="s">
        <v>102</v>
      </c>
      <c r="BM3461" s="270" t="s">
        <v>12244</v>
      </c>
      <c r="BN3461" s="269" t="s">
        <v>12245</v>
      </c>
      <c r="BO3461" s="269" t="s">
        <v>12246</v>
      </c>
      <c r="BP3461" s="269" t="s">
        <v>1205</v>
      </c>
      <c r="BQ3461" s="269" t="s">
        <v>558</v>
      </c>
      <c r="BR3461" s="269" t="s">
        <v>1206</v>
      </c>
      <c r="BS3461" s="269" t="s">
        <v>1207</v>
      </c>
      <c r="BT3461" s="269" t="s">
        <v>1205</v>
      </c>
      <c r="BU3461" s="269" t="s">
        <v>1911</v>
      </c>
      <c r="BV3461" s="269" t="s">
        <v>1912</v>
      </c>
    </row>
    <row r="3462" spans="59:74" x14ac:dyDescent="0.25">
      <c r="BG3462" s="84">
        <v>3350</v>
      </c>
      <c r="BH3462" s="269" t="s">
        <v>11</v>
      </c>
      <c r="BI3462" s="268" t="s">
        <v>11799</v>
      </c>
      <c r="BJ3462" s="257" t="s">
        <v>1</v>
      </c>
      <c r="BK3462" s="269" t="s">
        <v>26</v>
      </c>
      <c r="BL3462" s="269" t="s">
        <v>102</v>
      </c>
      <c r="BM3462" s="270" t="s">
        <v>12247</v>
      </c>
      <c r="BN3462" s="269" t="s">
        <v>12248</v>
      </c>
      <c r="BO3462" s="269" t="s">
        <v>12249</v>
      </c>
      <c r="BP3462" s="269" t="s">
        <v>1205</v>
      </c>
      <c r="BQ3462" s="269" t="s">
        <v>558</v>
      </c>
      <c r="BR3462" s="269" t="s">
        <v>1206</v>
      </c>
      <c r="BS3462" s="269" t="s">
        <v>1207</v>
      </c>
      <c r="BT3462" s="269" t="s">
        <v>1205</v>
      </c>
      <c r="BU3462" s="269" t="s">
        <v>1911</v>
      </c>
      <c r="BV3462" s="269" t="s">
        <v>1912</v>
      </c>
    </row>
    <row r="3463" spans="59:74" x14ac:dyDescent="0.25">
      <c r="BG3463" s="84">
        <v>3351</v>
      </c>
      <c r="BH3463" s="269" t="s">
        <v>11</v>
      </c>
      <c r="BI3463" s="268" t="s">
        <v>11799</v>
      </c>
      <c r="BJ3463" s="257" t="s">
        <v>4</v>
      </c>
      <c r="BK3463" s="269" t="s">
        <v>26</v>
      </c>
      <c r="BL3463" s="269" t="s">
        <v>102</v>
      </c>
      <c r="BM3463" s="270" t="s">
        <v>12250</v>
      </c>
      <c r="BN3463" s="269" t="s">
        <v>12251</v>
      </c>
      <c r="BO3463" s="269" t="s">
        <v>12252</v>
      </c>
      <c r="BP3463" s="269" t="s">
        <v>1205</v>
      </c>
      <c r="BQ3463" s="269" t="s">
        <v>558</v>
      </c>
      <c r="BR3463" s="269" t="s">
        <v>1206</v>
      </c>
      <c r="BS3463" s="269" t="s">
        <v>1207</v>
      </c>
      <c r="BT3463" s="269" t="s">
        <v>1205</v>
      </c>
      <c r="BU3463" s="269" t="s">
        <v>1911</v>
      </c>
      <c r="BV3463" s="269" t="s">
        <v>1912</v>
      </c>
    </row>
    <row r="3464" spans="59:74" x14ac:dyDescent="0.25">
      <c r="BG3464" s="84">
        <v>3352</v>
      </c>
      <c r="BH3464" s="269" t="s">
        <v>11</v>
      </c>
      <c r="BI3464" s="268" t="s">
        <v>11799</v>
      </c>
      <c r="BJ3464" s="257" t="s">
        <v>4</v>
      </c>
      <c r="BK3464" s="269" t="s">
        <v>26</v>
      </c>
      <c r="BL3464" s="269" t="s">
        <v>102</v>
      </c>
      <c r="BM3464" s="270" t="s">
        <v>12253</v>
      </c>
      <c r="BN3464" s="269" t="s">
        <v>12254</v>
      </c>
      <c r="BO3464" s="269" t="s">
        <v>12255</v>
      </c>
      <c r="BP3464" s="269" t="s">
        <v>1205</v>
      </c>
      <c r="BQ3464" s="269" t="s">
        <v>558</v>
      </c>
      <c r="BR3464" s="269" t="s">
        <v>1206</v>
      </c>
      <c r="BS3464" s="269" t="s">
        <v>1207</v>
      </c>
      <c r="BT3464" s="269" t="s">
        <v>1205</v>
      </c>
      <c r="BU3464" s="269" t="s">
        <v>1911</v>
      </c>
      <c r="BV3464" s="269" t="s">
        <v>1912</v>
      </c>
    </row>
    <row r="3465" spans="59:74" x14ac:dyDescent="0.25">
      <c r="BG3465" s="84">
        <v>3353</v>
      </c>
      <c r="BH3465" s="269" t="s">
        <v>11</v>
      </c>
      <c r="BI3465" s="268" t="s">
        <v>11799</v>
      </c>
      <c r="BJ3465" s="257" t="s">
        <v>4</v>
      </c>
      <c r="BK3465" s="269" t="s">
        <v>26</v>
      </c>
      <c r="BL3465" s="269" t="s">
        <v>102</v>
      </c>
      <c r="BM3465" s="270" t="s">
        <v>12256</v>
      </c>
      <c r="BN3465" s="269" t="s">
        <v>12257</v>
      </c>
      <c r="BO3465" s="269" t="s">
        <v>12258</v>
      </c>
      <c r="BP3465" s="269" t="s">
        <v>1205</v>
      </c>
      <c r="BQ3465" s="269" t="s">
        <v>558</v>
      </c>
      <c r="BR3465" s="269" t="s">
        <v>1206</v>
      </c>
      <c r="BS3465" s="269" t="s">
        <v>1207</v>
      </c>
      <c r="BT3465" s="269" t="s">
        <v>1205</v>
      </c>
      <c r="BU3465" s="269" t="s">
        <v>1911</v>
      </c>
      <c r="BV3465" s="269" t="s">
        <v>1912</v>
      </c>
    </row>
    <row r="3466" spans="59:74" x14ac:dyDescent="0.25">
      <c r="BG3466" s="84">
        <v>3354</v>
      </c>
      <c r="BH3466" s="269" t="s">
        <v>11</v>
      </c>
      <c r="BI3466" s="268" t="s">
        <v>11799</v>
      </c>
      <c r="BJ3466" s="257" t="s">
        <v>4</v>
      </c>
      <c r="BK3466" s="269" t="s">
        <v>26</v>
      </c>
      <c r="BL3466" s="269" t="s">
        <v>102</v>
      </c>
      <c r="BM3466" s="270" t="s">
        <v>12259</v>
      </c>
      <c r="BN3466" s="269" t="s">
        <v>12260</v>
      </c>
      <c r="BO3466" s="269" t="s">
        <v>12261</v>
      </c>
      <c r="BP3466" s="269" t="s">
        <v>1205</v>
      </c>
      <c r="BQ3466" s="269" t="s">
        <v>558</v>
      </c>
      <c r="BR3466" s="269" t="s">
        <v>1206</v>
      </c>
      <c r="BS3466" s="269" t="s">
        <v>1207</v>
      </c>
      <c r="BT3466" s="269" t="s">
        <v>1205</v>
      </c>
      <c r="BU3466" s="269" t="s">
        <v>1911</v>
      </c>
      <c r="BV3466" s="269" t="s">
        <v>1912</v>
      </c>
    </row>
    <row r="3467" spans="59:74" x14ac:dyDescent="0.25">
      <c r="BG3467" s="84">
        <v>3355</v>
      </c>
      <c r="BH3467" s="269" t="s">
        <v>11</v>
      </c>
      <c r="BI3467" s="268" t="s">
        <v>11799</v>
      </c>
      <c r="BJ3467" s="257" t="s">
        <v>4</v>
      </c>
      <c r="BK3467" s="269" t="s">
        <v>26</v>
      </c>
      <c r="BL3467" s="269" t="s">
        <v>102</v>
      </c>
      <c r="BM3467" s="270" t="s">
        <v>12262</v>
      </c>
      <c r="BN3467" s="269" t="s">
        <v>12263</v>
      </c>
      <c r="BO3467" s="269" t="s">
        <v>12264</v>
      </c>
      <c r="BP3467" s="269" t="s">
        <v>1205</v>
      </c>
      <c r="BQ3467" s="269" t="s">
        <v>558</v>
      </c>
      <c r="BR3467" s="269" t="s">
        <v>1206</v>
      </c>
      <c r="BS3467" s="269" t="s">
        <v>1207</v>
      </c>
      <c r="BT3467" s="269" t="s">
        <v>1205</v>
      </c>
      <c r="BU3467" s="269" t="s">
        <v>1911</v>
      </c>
      <c r="BV3467" s="269" t="s">
        <v>1912</v>
      </c>
    </row>
    <row r="3468" spans="59:74" x14ac:dyDescent="0.25">
      <c r="BG3468" s="84">
        <v>3356</v>
      </c>
      <c r="BH3468" s="269" t="s">
        <v>11</v>
      </c>
      <c r="BI3468" s="268" t="s">
        <v>11799</v>
      </c>
      <c r="BJ3468" s="257" t="s">
        <v>4</v>
      </c>
      <c r="BK3468" s="269" t="s">
        <v>26</v>
      </c>
      <c r="BL3468" s="269" t="s">
        <v>102</v>
      </c>
      <c r="BM3468" s="270" t="s">
        <v>12265</v>
      </c>
      <c r="BN3468" s="269" t="s">
        <v>12266</v>
      </c>
      <c r="BO3468" s="269" t="s">
        <v>12267</v>
      </c>
      <c r="BP3468" s="269" t="s">
        <v>1205</v>
      </c>
      <c r="BQ3468" s="269" t="s">
        <v>558</v>
      </c>
      <c r="BR3468" s="269" t="s">
        <v>1206</v>
      </c>
      <c r="BS3468" s="269" t="s">
        <v>1207</v>
      </c>
      <c r="BT3468" s="269" t="s">
        <v>1205</v>
      </c>
      <c r="BU3468" s="269" t="s">
        <v>1911</v>
      </c>
      <c r="BV3468" s="269" t="s">
        <v>1912</v>
      </c>
    </row>
    <row r="3469" spans="59:74" x14ac:dyDescent="0.25">
      <c r="BG3469" s="84">
        <v>3357</v>
      </c>
      <c r="BH3469" s="269" t="s">
        <v>11</v>
      </c>
      <c r="BI3469" s="268" t="s">
        <v>11799</v>
      </c>
      <c r="BJ3469" s="257" t="s">
        <v>4</v>
      </c>
      <c r="BK3469" s="269" t="s">
        <v>26</v>
      </c>
      <c r="BL3469" s="269" t="s">
        <v>102</v>
      </c>
      <c r="BM3469" s="270" t="s">
        <v>12268</v>
      </c>
      <c r="BN3469" s="269" t="s">
        <v>12269</v>
      </c>
      <c r="BO3469" s="269" t="s">
        <v>12270</v>
      </c>
      <c r="BP3469" s="269" t="s">
        <v>1205</v>
      </c>
      <c r="BQ3469" s="269" t="s">
        <v>558</v>
      </c>
      <c r="BR3469" s="269" t="s">
        <v>1206</v>
      </c>
      <c r="BS3469" s="269" t="s">
        <v>1207</v>
      </c>
      <c r="BT3469" s="269" t="s">
        <v>1205</v>
      </c>
      <c r="BU3469" s="269" t="s">
        <v>1911</v>
      </c>
      <c r="BV3469" s="269" t="s">
        <v>1912</v>
      </c>
    </row>
    <row r="3470" spans="59:74" x14ac:dyDescent="0.25">
      <c r="BG3470" s="84">
        <v>3358</v>
      </c>
      <c r="BH3470" s="269" t="s">
        <v>11</v>
      </c>
      <c r="BI3470" s="268" t="s">
        <v>11799</v>
      </c>
      <c r="BJ3470" s="257" t="s">
        <v>4</v>
      </c>
      <c r="BK3470" s="269" t="s">
        <v>26</v>
      </c>
      <c r="BL3470" s="269" t="s">
        <v>102</v>
      </c>
      <c r="BM3470" s="270" t="s">
        <v>12271</v>
      </c>
      <c r="BN3470" s="269" t="s">
        <v>12272</v>
      </c>
      <c r="BO3470" s="269" t="s">
        <v>12273</v>
      </c>
      <c r="BP3470" s="269" t="s">
        <v>1205</v>
      </c>
      <c r="BQ3470" s="269" t="s">
        <v>558</v>
      </c>
      <c r="BR3470" s="269" t="s">
        <v>1206</v>
      </c>
      <c r="BS3470" s="269" t="s">
        <v>1207</v>
      </c>
      <c r="BT3470" s="269" t="s">
        <v>1205</v>
      </c>
      <c r="BU3470" s="269" t="s">
        <v>1911</v>
      </c>
      <c r="BV3470" s="269" t="s">
        <v>1912</v>
      </c>
    </row>
    <row r="3471" spans="59:74" x14ac:dyDescent="0.25">
      <c r="BG3471" s="84">
        <v>3359</v>
      </c>
      <c r="BH3471" s="269" t="s">
        <v>11</v>
      </c>
      <c r="BI3471" s="268" t="s">
        <v>11799</v>
      </c>
      <c r="BJ3471" s="257" t="s">
        <v>4</v>
      </c>
      <c r="BK3471" s="269" t="s">
        <v>26</v>
      </c>
      <c r="BL3471" s="269" t="s">
        <v>102</v>
      </c>
      <c r="BM3471" s="270" t="s">
        <v>12274</v>
      </c>
      <c r="BN3471" s="269" t="s">
        <v>12275</v>
      </c>
      <c r="BO3471" s="269" t="s">
        <v>12276</v>
      </c>
      <c r="BP3471" s="269" t="s">
        <v>1205</v>
      </c>
      <c r="BQ3471" s="269" t="s">
        <v>558</v>
      </c>
      <c r="BR3471" s="269" t="s">
        <v>1206</v>
      </c>
      <c r="BS3471" s="269" t="s">
        <v>1207</v>
      </c>
      <c r="BT3471" s="269" t="s">
        <v>1205</v>
      </c>
      <c r="BU3471" s="269" t="s">
        <v>1911</v>
      </c>
      <c r="BV3471" s="269" t="s">
        <v>1912</v>
      </c>
    </row>
    <row r="3472" spans="59:74" x14ac:dyDescent="0.25">
      <c r="BG3472" s="84">
        <v>3360</v>
      </c>
      <c r="BH3472" s="269" t="s">
        <v>11</v>
      </c>
      <c r="BI3472" s="268" t="s">
        <v>11799</v>
      </c>
      <c r="BJ3472" s="257" t="s">
        <v>4</v>
      </c>
      <c r="BK3472" s="269" t="s">
        <v>26</v>
      </c>
      <c r="BL3472" s="269" t="s">
        <v>102</v>
      </c>
      <c r="BM3472" s="270" t="s">
        <v>12277</v>
      </c>
      <c r="BN3472" s="269" t="s">
        <v>12278</v>
      </c>
      <c r="BO3472" s="269" t="s">
        <v>12279</v>
      </c>
      <c r="BP3472" s="269" t="s">
        <v>1205</v>
      </c>
      <c r="BQ3472" s="269" t="s">
        <v>558</v>
      </c>
      <c r="BR3472" s="269" t="s">
        <v>1206</v>
      </c>
      <c r="BS3472" s="269" t="s">
        <v>1207</v>
      </c>
      <c r="BT3472" s="269" t="s">
        <v>1205</v>
      </c>
      <c r="BU3472" s="269" t="s">
        <v>1911</v>
      </c>
      <c r="BV3472" s="269" t="s">
        <v>1912</v>
      </c>
    </row>
    <row r="3473" spans="59:74" x14ac:dyDescent="0.25">
      <c r="BG3473" s="84">
        <v>3361</v>
      </c>
      <c r="BH3473" s="269" t="s">
        <v>11</v>
      </c>
      <c r="BI3473" s="268" t="s">
        <v>11799</v>
      </c>
      <c r="BJ3473" s="257" t="s">
        <v>1</v>
      </c>
      <c r="BK3473" s="269" t="s">
        <v>129</v>
      </c>
      <c r="BL3473" s="269" t="s">
        <v>102</v>
      </c>
      <c r="BM3473" s="270" t="s">
        <v>12280</v>
      </c>
      <c r="BN3473" s="269" t="s">
        <v>12281</v>
      </c>
      <c r="BO3473" s="269" t="s">
        <v>12282</v>
      </c>
      <c r="BP3473" s="269" t="s">
        <v>1208</v>
      </c>
      <c r="BQ3473" s="269" t="s">
        <v>601</v>
      </c>
      <c r="BR3473" s="269" t="s">
        <v>1209</v>
      </c>
      <c r="BS3473" s="269" t="s">
        <v>1210</v>
      </c>
      <c r="BT3473" s="269" t="s">
        <v>1208</v>
      </c>
      <c r="BU3473" s="269" t="s">
        <v>1913</v>
      </c>
      <c r="BV3473" s="269" t="s">
        <v>1914</v>
      </c>
    </row>
    <row r="3474" spans="59:74" x14ac:dyDescent="0.25">
      <c r="BG3474" s="84">
        <v>3362</v>
      </c>
      <c r="BH3474" s="269" t="s">
        <v>11</v>
      </c>
      <c r="BI3474" s="268" t="s">
        <v>11799</v>
      </c>
      <c r="BJ3474" s="257" t="s">
        <v>1</v>
      </c>
      <c r="BK3474" s="269" t="s">
        <v>129</v>
      </c>
      <c r="BL3474" s="269" t="s">
        <v>102</v>
      </c>
      <c r="BM3474" s="270" t="s">
        <v>12283</v>
      </c>
      <c r="BN3474" s="269" t="s">
        <v>12284</v>
      </c>
      <c r="BO3474" s="269" t="s">
        <v>12285</v>
      </c>
      <c r="BP3474" s="269" t="s">
        <v>1208</v>
      </c>
      <c r="BQ3474" s="269" t="s">
        <v>601</v>
      </c>
      <c r="BR3474" s="269" t="s">
        <v>1209</v>
      </c>
      <c r="BS3474" s="269" t="s">
        <v>1210</v>
      </c>
      <c r="BT3474" s="269" t="s">
        <v>1208</v>
      </c>
      <c r="BU3474" s="269" t="s">
        <v>1913</v>
      </c>
      <c r="BV3474" s="269" t="s">
        <v>1914</v>
      </c>
    </row>
    <row r="3475" spans="59:74" x14ac:dyDescent="0.25">
      <c r="BG3475" s="84">
        <v>3363</v>
      </c>
      <c r="BH3475" s="269" t="s">
        <v>11</v>
      </c>
      <c r="BI3475" s="268" t="s">
        <v>11799</v>
      </c>
      <c r="BJ3475" s="257" t="s">
        <v>1</v>
      </c>
      <c r="BK3475" s="269" t="s">
        <v>129</v>
      </c>
      <c r="BL3475" s="269" t="s">
        <v>102</v>
      </c>
      <c r="BM3475" s="270" t="s">
        <v>12286</v>
      </c>
      <c r="BN3475" s="269" t="s">
        <v>12287</v>
      </c>
      <c r="BO3475" s="269" t="s">
        <v>12288</v>
      </c>
      <c r="BP3475" s="269" t="s">
        <v>1208</v>
      </c>
      <c r="BQ3475" s="269" t="s">
        <v>601</v>
      </c>
      <c r="BR3475" s="269" t="s">
        <v>1209</v>
      </c>
      <c r="BS3475" s="269" t="s">
        <v>1210</v>
      </c>
      <c r="BT3475" s="269" t="s">
        <v>1208</v>
      </c>
      <c r="BU3475" s="269" t="s">
        <v>1913</v>
      </c>
      <c r="BV3475" s="269" t="s">
        <v>1914</v>
      </c>
    </row>
    <row r="3476" spans="59:74" x14ac:dyDescent="0.25">
      <c r="BG3476" s="84">
        <v>3364</v>
      </c>
      <c r="BH3476" s="269" t="s">
        <v>11</v>
      </c>
      <c r="BI3476" s="268" t="s">
        <v>11799</v>
      </c>
      <c r="BJ3476" s="257" t="s">
        <v>1</v>
      </c>
      <c r="BK3476" s="269" t="s">
        <v>129</v>
      </c>
      <c r="BL3476" s="269" t="s">
        <v>102</v>
      </c>
      <c r="BM3476" s="270" t="s">
        <v>12289</v>
      </c>
      <c r="BN3476" s="269" t="s">
        <v>12290</v>
      </c>
      <c r="BO3476" s="269" t="s">
        <v>12291</v>
      </c>
      <c r="BP3476" s="269" t="s">
        <v>1208</v>
      </c>
      <c r="BQ3476" s="269" t="s">
        <v>601</v>
      </c>
      <c r="BR3476" s="269" t="s">
        <v>1209</v>
      </c>
      <c r="BS3476" s="269" t="s">
        <v>1210</v>
      </c>
      <c r="BT3476" s="269" t="s">
        <v>1208</v>
      </c>
      <c r="BU3476" s="269" t="s">
        <v>1913</v>
      </c>
      <c r="BV3476" s="269" t="s">
        <v>1914</v>
      </c>
    </row>
    <row r="3477" spans="59:74" x14ac:dyDescent="0.25">
      <c r="BG3477" s="84">
        <v>3365</v>
      </c>
      <c r="BH3477" s="269" t="s">
        <v>11</v>
      </c>
      <c r="BI3477" s="268" t="s">
        <v>11799</v>
      </c>
      <c r="BJ3477" s="257" t="s">
        <v>1</v>
      </c>
      <c r="BK3477" s="269" t="s">
        <v>129</v>
      </c>
      <c r="BL3477" s="269" t="s">
        <v>102</v>
      </c>
      <c r="BM3477" s="270" t="s">
        <v>12292</v>
      </c>
      <c r="BN3477" s="269" t="s">
        <v>12293</v>
      </c>
      <c r="BO3477" s="269" t="s">
        <v>12294</v>
      </c>
      <c r="BP3477" s="269" t="s">
        <v>1208</v>
      </c>
      <c r="BQ3477" s="269" t="s">
        <v>601</v>
      </c>
      <c r="BR3477" s="269" t="s">
        <v>1209</v>
      </c>
      <c r="BS3477" s="269" t="s">
        <v>1210</v>
      </c>
      <c r="BT3477" s="269" t="s">
        <v>1208</v>
      </c>
      <c r="BU3477" s="269" t="s">
        <v>1913</v>
      </c>
      <c r="BV3477" s="269" t="s">
        <v>1914</v>
      </c>
    </row>
    <row r="3478" spans="59:74" x14ac:dyDescent="0.25">
      <c r="BG3478" s="84">
        <v>3366</v>
      </c>
      <c r="BH3478" s="269" t="s">
        <v>11</v>
      </c>
      <c r="BI3478" s="268" t="s">
        <v>11799</v>
      </c>
      <c r="BJ3478" s="257" t="s">
        <v>1</v>
      </c>
      <c r="BK3478" s="269" t="s">
        <v>129</v>
      </c>
      <c r="BL3478" s="269" t="s">
        <v>102</v>
      </c>
      <c r="BM3478" s="270" t="s">
        <v>12295</v>
      </c>
      <c r="BN3478" s="269" t="s">
        <v>12296</v>
      </c>
      <c r="BO3478" s="269" t="s">
        <v>12297</v>
      </c>
      <c r="BP3478" s="269" t="s">
        <v>1208</v>
      </c>
      <c r="BQ3478" s="269" t="s">
        <v>601</v>
      </c>
      <c r="BR3478" s="269" t="s">
        <v>1209</v>
      </c>
      <c r="BS3478" s="269" t="s">
        <v>1210</v>
      </c>
      <c r="BT3478" s="269" t="s">
        <v>1208</v>
      </c>
      <c r="BU3478" s="269" t="s">
        <v>1913</v>
      </c>
      <c r="BV3478" s="269" t="s">
        <v>1914</v>
      </c>
    </row>
    <row r="3479" spans="59:74" x14ac:dyDescent="0.25">
      <c r="BG3479" s="84">
        <v>3367</v>
      </c>
      <c r="BH3479" s="269" t="s">
        <v>11</v>
      </c>
      <c r="BI3479" s="268" t="s">
        <v>11799</v>
      </c>
      <c r="BJ3479" s="257" t="s">
        <v>1</v>
      </c>
      <c r="BK3479" s="269" t="s">
        <v>129</v>
      </c>
      <c r="BL3479" s="269" t="s">
        <v>102</v>
      </c>
      <c r="BM3479" s="270" t="s">
        <v>12298</v>
      </c>
      <c r="BN3479" s="269" t="s">
        <v>12299</v>
      </c>
      <c r="BO3479" s="269" t="s">
        <v>12300</v>
      </c>
      <c r="BP3479" s="269" t="s">
        <v>1208</v>
      </c>
      <c r="BQ3479" s="269" t="s">
        <v>601</v>
      </c>
      <c r="BR3479" s="269" t="s">
        <v>1209</v>
      </c>
      <c r="BS3479" s="269" t="s">
        <v>1210</v>
      </c>
      <c r="BT3479" s="269" t="s">
        <v>1208</v>
      </c>
      <c r="BU3479" s="269" t="s">
        <v>1913</v>
      </c>
      <c r="BV3479" s="269" t="s">
        <v>1914</v>
      </c>
    </row>
    <row r="3480" spans="59:74" x14ac:dyDescent="0.25">
      <c r="BG3480" s="84">
        <v>3368</v>
      </c>
      <c r="BH3480" s="269" t="s">
        <v>11</v>
      </c>
      <c r="BI3480" s="268" t="s">
        <v>11799</v>
      </c>
      <c r="BJ3480" s="257" t="s">
        <v>1</v>
      </c>
      <c r="BK3480" s="269" t="s">
        <v>129</v>
      </c>
      <c r="BL3480" s="269" t="s">
        <v>102</v>
      </c>
      <c r="BM3480" s="270" t="s">
        <v>12301</v>
      </c>
      <c r="BN3480" s="269" t="s">
        <v>12302</v>
      </c>
      <c r="BO3480" s="269" t="s">
        <v>12303</v>
      </c>
      <c r="BP3480" s="269" t="s">
        <v>1208</v>
      </c>
      <c r="BQ3480" s="269" t="s">
        <v>601</v>
      </c>
      <c r="BR3480" s="269" t="s">
        <v>1209</v>
      </c>
      <c r="BS3480" s="269" t="s">
        <v>1210</v>
      </c>
      <c r="BT3480" s="269" t="s">
        <v>1208</v>
      </c>
      <c r="BU3480" s="269" t="s">
        <v>1913</v>
      </c>
      <c r="BV3480" s="269" t="s">
        <v>1914</v>
      </c>
    </row>
    <row r="3481" spans="59:74" x14ac:dyDescent="0.25">
      <c r="BG3481" s="84">
        <v>3369</v>
      </c>
      <c r="BH3481" s="269" t="s">
        <v>11</v>
      </c>
      <c r="BI3481" s="268" t="s">
        <v>11799</v>
      </c>
      <c r="BJ3481" s="257" t="s">
        <v>1</v>
      </c>
      <c r="BK3481" s="269" t="s">
        <v>129</v>
      </c>
      <c r="BL3481" s="269" t="s">
        <v>102</v>
      </c>
      <c r="BM3481" s="270" t="s">
        <v>12304</v>
      </c>
      <c r="BN3481" s="269" t="s">
        <v>12305</v>
      </c>
      <c r="BO3481" s="269" t="s">
        <v>12306</v>
      </c>
      <c r="BP3481" s="269" t="s">
        <v>1208</v>
      </c>
      <c r="BQ3481" s="269" t="s">
        <v>601</v>
      </c>
      <c r="BR3481" s="269" t="s">
        <v>1209</v>
      </c>
      <c r="BS3481" s="269" t="s">
        <v>1210</v>
      </c>
      <c r="BT3481" s="269" t="s">
        <v>1208</v>
      </c>
      <c r="BU3481" s="269" t="s">
        <v>1913</v>
      </c>
      <c r="BV3481" s="269" t="s">
        <v>1914</v>
      </c>
    </row>
    <row r="3482" spans="59:74" x14ac:dyDescent="0.25">
      <c r="BG3482" s="84">
        <v>3370</v>
      </c>
      <c r="BH3482" s="269" t="s">
        <v>11</v>
      </c>
      <c r="BI3482" s="268" t="s">
        <v>11799</v>
      </c>
      <c r="BJ3482" s="257" t="s">
        <v>1</v>
      </c>
      <c r="BK3482" s="269" t="s">
        <v>129</v>
      </c>
      <c r="BL3482" s="269" t="s">
        <v>102</v>
      </c>
      <c r="BM3482" s="270" t="s">
        <v>12307</v>
      </c>
      <c r="BN3482" s="269" t="s">
        <v>12308</v>
      </c>
      <c r="BO3482" s="269" t="s">
        <v>12309</v>
      </c>
      <c r="BP3482" s="269" t="s">
        <v>1208</v>
      </c>
      <c r="BQ3482" s="269" t="s">
        <v>601</v>
      </c>
      <c r="BR3482" s="269" t="s">
        <v>1209</v>
      </c>
      <c r="BS3482" s="269" t="s">
        <v>1210</v>
      </c>
      <c r="BT3482" s="269" t="s">
        <v>1208</v>
      </c>
      <c r="BU3482" s="269" t="s">
        <v>1913</v>
      </c>
      <c r="BV3482" s="269" t="s">
        <v>1914</v>
      </c>
    </row>
    <row r="3483" spans="59:74" x14ac:dyDescent="0.25">
      <c r="BG3483" s="84">
        <v>3371</v>
      </c>
      <c r="BH3483" s="269" t="s">
        <v>11</v>
      </c>
      <c r="BI3483" s="268" t="s">
        <v>11799</v>
      </c>
      <c r="BJ3483" s="257" t="s">
        <v>4</v>
      </c>
      <c r="BK3483" s="269" t="s">
        <v>129</v>
      </c>
      <c r="BL3483" s="269" t="s">
        <v>102</v>
      </c>
      <c r="BM3483" s="270" t="s">
        <v>12310</v>
      </c>
      <c r="BN3483" s="269" t="s">
        <v>12311</v>
      </c>
      <c r="BO3483" s="269" t="s">
        <v>12312</v>
      </c>
      <c r="BP3483" s="269" t="s">
        <v>1208</v>
      </c>
      <c r="BQ3483" s="269" t="s">
        <v>601</v>
      </c>
      <c r="BR3483" s="269" t="s">
        <v>1209</v>
      </c>
      <c r="BS3483" s="269" t="s">
        <v>1210</v>
      </c>
      <c r="BT3483" s="269" t="s">
        <v>1208</v>
      </c>
      <c r="BU3483" s="269" t="s">
        <v>1913</v>
      </c>
      <c r="BV3483" s="269" t="s">
        <v>1914</v>
      </c>
    </row>
    <row r="3484" spans="59:74" x14ac:dyDescent="0.25">
      <c r="BG3484" s="84">
        <v>3372</v>
      </c>
      <c r="BH3484" s="269" t="s">
        <v>11</v>
      </c>
      <c r="BI3484" s="268" t="s">
        <v>11799</v>
      </c>
      <c r="BJ3484" s="257" t="s">
        <v>4</v>
      </c>
      <c r="BK3484" s="269" t="s">
        <v>129</v>
      </c>
      <c r="BL3484" s="269" t="s">
        <v>102</v>
      </c>
      <c r="BM3484" s="270" t="s">
        <v>12313</v>
      </c>
      <c r="BN3484" s="269" t="s">
        <v>12314</v>
      </c>
      <c r="BO3484" s="269" t="s">
        <v>12315</v>
      </c>
      <c r="BP3484" s="269" t="s">
        <v>1208</v>
      </c>
      <c r="BQ3484" s="269" t="s">
        <v>601</v>
      </c>
      <c r="BR3484" s="269" t="s">
        <v>1209</v>
      </c>
      <c r="BS3484" s="269" t="s">
        <v>1210</v>
      </c>
      <c r="BT3484" s="269" t="s">
        <v>1208</v>
      </c>
      <c r="BU3484" s="269" t="s">
        <v>1913</v>
      </c>
      <c r="BV3484" s="269" t="s">
        <v>1914</v>
      </c>
    </row>
    <row r="3485" spans="59:74" x14ac:dyDescent="0.25">
      <c r="BG3485" s="84">
        <v>3373</v>
      </c>
      <c r="BH3485" s="269" t="s">
        <v>11</v>
      </c>
      <c r="BI3485" s="268" t="s">
        <v>11799</v>
      </c>
      <c r="BJ3485" s="257" t="s">
        <v>4</v>
      </c>
      <c r="BK3485" s="269" t="s">
        <v>129</v>
      </c>
      <c r="BL3485" s="269" t="s">
        <v>102</v>
      </c>
      <c r="BM3485" s="270" t="s">
        <v>12316</v>
      </c>
      <c r="BN3485" s="269" t="s">
        <v>12317</v>
      </c>
      <c r="BO3485" s="269" t="s">
        <v>12318</v>
      </c>
      <c r="BP3485" s="269" t="s">
        <v>1208</v>
      </c>
      <c r="BQ3485" s="269" t="s">
        <v>601</v>
      </c>
      <c r="BR3485" s="269" t="s">
        <v>1209</v>
      </c>
      <c r="BS3485" s="269" t="s">
        <v>1210</v>
      </c>
      <c r="BT3485" s="269" t="s">
        <v>1208</v>
      </c>
      <c r="BU3485" s="269" t="s">
        <v>1913</v>
      </c>
      <c r="BV3485" s="269" t="s">
        <v>1914</v>
      </c>
    </row>
    <row r="3486" spans="59:74" x14ac:dyDescent="0.25">
      <c r="BG3486" s="84">
        <v>3374</v>
      </c>
      <c r="BH3486" s="269" t="s">
        <v>11</v>
      </c>
      <c r="BI3486" s="268" t="s">
        <v>11799</v>
      </c>
      <c r="BJ3486" s="257" t="s">
        <v>4</v>
      </c>
      <c r="BK3486" s="269" t="s">
        <v>129</v>
      </c>
      <c r="BL3486" s="269" t="s">
        <v>102</v>
      </c>
      <c r="BM3486" s="270" t="s">
        <v>12319</v>
      </c>
      <c r="BN3486" s="269" t="s">
        <v>12320</v>
      </c>
      <c r="BO3486" s="269" t="s">
        <v>12321</v>
      </c>
      <c r="BP3486" s="269" t="s">
        <v>1208</v>
      </c>
      <c r="BQ3486" s="269" t="s">
        <v>601</v>
      </c>
      <c r="BR3486" s="269" t="s">
        <v>1209</v>
      </c>
      <c r="BS3486" s="269" t="s">
        <v>1210</v>
      </c>
      <c r="BT3486" s="269" t="s">
        <v>1208</v>
      </c>
      <c r="BU3486" s="269" t="s">
        <v>1913</v>
      </c>
      <c r="BV3486" s="269" t="s">
        <v>1914</v>
      </c>
    </row>
    <row r="3487" spans="59:74" x14ac:dyDescent="0.25">
      <c r="BG3487" s="84">
        <v>3375</v>
      </c>
      <c r="BH3487" s="269" t="s">
        <v>11</v>
      </c>
      <c r="BI3487" s="268" t="s">
        <v>11799</v>
      </c>
      <c r="BJ3487" s="257" t="s">
        <v>4</v>
      </c>
      <c r="BK3487" s="269" t="s">
        <v>129</v>
      </c>
      <c r="BL3487" s="269" t="s">
        <v>102</v>
      </c>
      <c r="BM3487" s="270" t="s">
        <v>12322</v>
      </c>
      <c r="BN3487" s="269" t="s">
        <v>12323</v>
      </c>
      <c r="BO3487" s="269" t="s">
        <v>12324</v>
      </c>
      <c r="BP3487" s="269" t="s">
        <v>1208</v>
      </c>
      <c r="BQ3487" s="269" t="s">
        <v>601</v>
      </c>
      <c r="BR3487" s="269" t="s">
        <v>1209</v>
      </c>
      <c r="BS3487" s="269" t="s">
        <v>1210</v>
      </c>
      <c r="BT3487" s="269" t="s">
        <v>1208</v>
      </c>
      <c r="BU3487" s="269" t="s">
        <v>1913</v>
      </c>
      <c r="BV3487" s="269" t="s">
        <v>1914</v>
      </c>
    </row>
    <row r="3488" spans="59:74" x14ac:dyDescent="0.25">
      <c r="BG3488" s="84">
        <v>3376</v>
      </c>
      <c r="BH3488" s="269" t="s">
        <v>11</v>
      </c>
      <c r="BI3488" s="268" t="s">
        <v>11799</v>
      </c>
      <c r="BJ3488" s="257" t="s">
        <v>4</v>
      </c>
      <c r="BK3488" s="269" t="s">
        <v>129</v>
      </c>
      <c r="BL3488" s="269" t="s">
        <v>102</v>
      </c>
      <c r="BM3488" s="270" t="s">
        <v>12325</v>
      </c>
      <c r="BN3488" s="269" t="s">
        <v>12326</v>
      </c>
      <c r="BO3488" s="269" t="s">
        <v>12327</v>
      </c>
      <c r="BP3488" s="269" t="s">
        <v>1208</v>
      </c>
      <c r="BQ3488" s="269" t="s">
        <v>601</v>
      </c>
      <c r="BR3488" s="269" t="s">
        <v>1209</v>
      </c>
      <c r="BS3488" s="269" t="s">
        <v>1210</v>
      </c>
      <c r="BT3488" s="269" t="s">
        <v>1208</v>
      </c>
      <c r="BU3488" s="269" t="s">
        <v>1913</v>
      </c>
      <c r="BV3488" s="269" t="s">
        <v>1914</v>
      </c>
    </row>
    <row r="3489" spans="59:74" x14ac:dyDescent="0.25">
      <c r="BG3489" s="84">
        <v>3377</v>
      </c>
      <c r="BH3489" s="269" t="s">
        <v>11</v>
      </c>
      <c r="BI3489" s="268" t="s">
        <v>11799</v>
      </c>
      <c r="BJ3489" s="257" t="s">
        <v>4</v>
      </c>
      <c r="BK3489" s="269" t="s">
        <v>129</v>
      </c>
      <c r="BL3489" s="269" t="s">
        <v>102</v>
      </c>
      <c r="BM3489" s="270" t="s">
        <v>12328</v>
      </c>
      <c r="BN3489" s="269" t="s">
        <v>12329</v>
      </c>
      <c r="BO3489" s="269" t="s">
        <v>12330</v>
      </c>
      <c r="BP3489" s="269" t="s">
        <v>1208</v>
      </c>
      <c r="BQ3489" s="269" t="s">
        <v>601</v>
      </c>
      <c r="BR3489" s="269" t="s">
        <v>1209</v>
      </c>
      <c r="BS3489" s="269" t="s">
        <v>1210</v>
      </c>
      <c r="BT3489" s="269" t="s">
        <v>1208</v>
      </c>
      <c r="BU3489" s="269" t="s">
        <v>1913</v>
      </c>
      <c r="BV3489" s="269" t="s">
        <v>1914</v>
      </c>
    </row>
    <row r="3490" spans="59:74" x14ac:dyDescent="0.25">
      <c r="BG3490" s="84">
        <v>3378</v>
      </c>
      <c r="BH3490" s="269" t="s">
        <v>11</v>
      </c>
      <c r="BI3490" s="268" t="s">
        <v>11799</v>
      </c>
      <c r="BJ3490" s="257" t="s">
        <v>4</v>
      </c>
      <c r="BK3490" s="269" t="s">
        <v>129</v>
      </c>
      <c r="BL3490" s="269" t="s">
        <v>102</v>
      </c>
      <c r="BM3490" s="270" t="s">
        <v>12331</v>
      </c>
      <c r="BN3490" s="269" t="s">
        <v>12332</v>
      </c>
      <c r="BO3490" s="269" t="s">
        <v>12333</v>
      </c>
      <c r="BP3490" s="269" t="s">
        <v>1208</v>
      </c>
      <c r="BQ3490" s="269" t="s">
        <v>601</v>
      </c>
      <c r="BR3490" s="269" t="s">
        <v>1209</v>
      </c>
      <c r="BS3490" s="269" t="s">
        <v>1210</v>
      </c>
      <c r="BT3490" s="269" t="s">
        <v>1208</v>
      </c>
      <c r="BU3490" s="269" t="s">
        <v>1913</v>
      </c>
      <c r="BV3490" s="269" t="s">
        <v>1914</v>
      </c>
    </row>
    <row r="3491" spans="59:74" x14ac:dyDescent="0.25">
      <c r="BG3491" s="84">
        <v>3379</v>
      </c>
      <c r="BH3491" s="269" t="s">
        <v>11</v>
      </c>
      <c r="BI3491" s="268" t="s">
        <v>11799</v>
      </c>
      <c r="BJ3491" s="257" t="s">
        <v>4</v>
      </c>
      <c r="BK3491" s="269" t="s">
        <v>129</v>
      </c>
      <c r="BL3491" s="269" t="s">
        <v>102</v>
      </c>
      <c r="BM3491" s="270" t="s">
        <v>12334</v>
      </c>
      <c r="BN3491" s="269" t="s">
        <v>12335</v>
      </c>
      <c r="BO3491" s="269" t="s">
        <v>12336</v>
      </c>
      <c r="BP3491" s="269" t="s">
        <v>1208</v>
      </c>
      <c r="BQ3491" s="269" t="s">
        <v>601</v>
      </c>
      <c r="BR3491" s="269" t="s">
        <v>1209</v>
      </c>
      <c r="BS3491" s="269" t="s">
        <v>1210</v>
      </c>
      <c r="BT3491" s="269" t="s">
        <v>1208</v>
      </c>
      <c r="BU3491" s="269" t="s">
        <v>1913</v>
      </c>
      <c r="BV3491" s="269" t="s">
        <v>1914</v>
      </c>
    </row>
    <row r="3492" spans="59:74" x14ac:dyDescent="0.25">
      <c r="BG3492" s="84">
        <v>3380</v>
      </c>
      <c r="BH3492" s="269" t="s">
        <v>11</v>
      </c>
      <c r="BI3492" s="268" t="s">
        <v>11799</v>
      </c>
      <c r="BJ3492" s="257" t="s">
        <v>4</v>
      </c>
      <c r="BK3492" s="269" t="s">
        <v>129</v>
      </c>
      <c r="BL3492" s="269" t="s">
        <v>102</v>
      </c>
      <c r="BM3492" s="270" t="s">
        <v>12337</v>
      </c>
      <c r="BN3492" s="269" t="s">
        <v>12338</v>
      </c>
      <c r="BO3492" s="269" t="s">
        <v>12339</v>
      </c>
      <c r="BP3492" s="269" t="s">
        <v>1208</v>
      </c>
      <c r="BQ3492" s="269" t="s">
        <v>601</v>
      </c>
      <c r="BR3492" s="269" t="s">
        <v>1209</v>
      </c>
      <c r="BS3492" s="269" t="s">
        <v>1210</v>
      </c>
      <c r="BT3492" s="269" t="s">
        <v>1208</v>
      </c>
      <c r="BU3492" s="269" t="s">
        <v>1913</v>
      </c>
      <c r="BV3492" s="269" t="s">
        <v>1914</v>
      </c>
    </row>
    <row r="3493" spans="59:74" x14ac:dyDescent="0.25">
      <c r="BG3493" s="84">
        <v>3381</v>
      </c>
      <c r="BH3493" s="269" t="s">
        <v>11</v>
      </c>
      <c r="BI3493" s="268" t="s">
        <v>11799</v>
      </c>
      <c r="BJ3493" s="257" t="s">
        <v>1</v>
      </c>
      <c r="BK3493" s="269" t="s">
        <v>27</v>
      </c>
      <c r="BL3493" s="269" t="s">
        <v>102</v>
      </c>
      <c r="BM3493" s="270" t="s">
        <v>12340</v>
      </c>
      <c r="BN3493" s="269" t="s">
        <v>12341</v>
      </c>
      <c r="BO3493" s="269" t="s">
        <v>12342</v>
      </c>
      <c r="BP3493" s="269" t="s">
        <v>1211</v>
      </c>
      <c r="BQ3493" s="269" t="s">
        <v>648</v>
      </c>
      <c r="BR3493" s="269" t="s">
        <v>1212</v>
      </c>
      <c r="BS3493" s="269" t="s">
        <v>1213</v>
      </c>
      <c r="BT3493" s="269" t="s">
        <v>1211</v>
      </c>
      <c r="BU3493" s="269" t="s">
        <v>1915</v>
      </c>
      <c r="BV3493" s="269" t="s">
        <v>1916</v>
      </c>
    </row>
    <row r="3494" spans="59:74" x14ac:dyDescent="0.25">
      <c r="BG3494" s="84">
        <v>3382</v>
      </c>
      <c r="BH3494" s="269" t="s">
        <v>11</v>
      </c>
      <c r="BI3494" s="268" t="s">
        <v>11799</v>
      </c>
      <c r="BJ3494" s="257" t="s">
        <v>1</v>
      </c>
      <c r="BK3494" s="269" t="s">
        <v>27</v>
      </c>
      <c r="BL3494" s="269" t="s">
        <v>102</v>
      </c>
      <c r="BM3494" s="270" t="s">
        <v>12343</v>
      </c>
      <c r="BN3494" s="269" t="s">
        <v>12344</v>
      </c>
      <c r="BO3494" s="269" t="s">
        <v>12345</v>
      </c>
      <c r="BP3494" s="269" t="s">
        <v>1211</v>
      </c>
      <c r="BQ3494" s="269" t="s">
        <v>648</v>
      </c>
      <c r="BR3494" s="269" t="s">
        <v>1212</v>
      </c>
      <c r="BS3494" s="269" t="s">
        <v>1213</v>
      </c>
      <c r="BT3494" s="269" t="s">
        <v>1211</v>
      </c>
      <c r="BU3494" s="269" t="s">
        <v>1915</v>
      </c>
      <c r="BV3494" s="269" t="s">
        <v>1916</v>
      </c>
    </row>
    <row r="3495" spans="59:74" x14ac:dyDescent="0.25">
      <c r="BG3495" s="84">
        <v>3383</v>
      </c>
      <c r="BH3495" s="269" t="s">
        <v>11</v>
      </c>
      <c r="BI3495" s="268" t="s">
        <v>11799</v>
      </c>
      <c r="BJ3495" s="257" t="s">
        <v>1</v>
      </c>
      <c r="BK3495" s="269" t="s">
        <v>27</v>
      </c>
      <c r="BL3495" s="269" t="s">
        <v>102</v>
      </c>
      <c r="BM3495" s="270" t="s">
        <v>12346</v>
      </c>
      <c r="BN3495" s="269" t="s">
        <v>12347</v>
      </c>
      <c r="BO3495" s="269" t="s">
        <v>12348</v>
      </c>
      <c r="BP3495" s="269" t="s">
        <v>1211</v>
      </c>
      <c r="BQ3495" s="269" t="s">
        <v>648</v>
      </c>
      <c r="BR3495" s="269" t="s">
        <v>1212</v>
      </c>
      <c r="BS3495" s="269" t="s">
        <v>1213</v>
      </c>
      <c r="BT3495" s="269" t="s">
        <v>1211</v>
      </c>
      <c r="BU3495" s="269" t="s">
        <v>1915</v>
      </c>
      <c r="BV3495" s="269" t="s">
        <v>1916</v>
      </c>
    </row>
    <row r="3496" spans="59:74" x14ac:dyDescent="0.25">
      <c r="BG3496" s="84">
        <v>3384</v>
      </c>
      <c r="BH3496" s="269" t="s">
        <v>11</v>
      </c>
      <c r="BI3496" s="268" t="s">
        <v>11799</v>
      </c>
      <c r="BJ3496" s="257" t="s">
        <v>1</v>
      </c>
      <c r="BK3496" s="269" t="s">
        <v>27</v>
      </c>
      <c r="BL3496" s="269" t="s">
        <v>102</v>
      </c>
      <c r="BM3496" s="270" t="s">
        <v>12349</v>
      </c>
      <c r="BN3496" s="269" t="s">
        <v>12350</v>
      </c>
      <c r="BO3496" s="269" t="s">
        <v>12351</v>
      </c>
      <c r="BP3496" s="269" t="s">
        <v>1211</v>
      </c>
      <c r="BQ3496" s="269" t="s">
        <v>648</v>
      </c>
      <c r="BR3496" s="269" t="s">
        <v>1212</v>
      </c>
      <c r="BS3496" s="269" t="s">
        <v>1213</v>
      </c>
      <c r="BT3496" s="269" t="s">
        <v>1211</v>
      </c>
      <c r="BU3496" s="269" t="s">
        <v>1915</v>
      </c>
      <c r="BV3496" s="269" t="s">
        <v>1916</v>
      </c>
    </row>
    <row r="3497" spans="59:74" x14ac:dyDescent="0.25">
      <c r="BG3497" s="84">
        <v>3385</v>
      </c>
      <c r="BH3497" s="269" t="s">
        <v>11</v>
      </c>
      <c r="BI3497" s="268" t="s">
        <v>11799</v>
      </c>
      <c r="BJ3497" s="257" t="s">
        <v>1</v>
      </c>
      <c r="BK3497" s="269" t="s">
        <v>27</v>
      </c>
      <c r="BL3497" s="269" t="s">
        <v>102</v>
      </c>
      <c r="BM3497" s="270" t="s">
        <v>12352</v>
      </c>
      <c r="BN3497" s="269" t="s">
        <v>12353</v>
      </c>
      <c r="BO3497" s="269" t="s">
        <v>12354</v>
      </c>
      <c r="BP3497" s="269" t="s">
        <v>1211</v>
      </c>
      <c r="BQ3497" s="269" t="s">
        <v>648</v>
      </c>
      <c r="BR3497" s="269" t="s">
        <v>1212</v>
      </c>
      <c r="BS3497" s="269" t="s">
        <v>1213</v>
      </c>
      <c r="BT3497" s="269" t="s">
        <v>1211</v>
      </c>
      <c r="BU3497" s="269" t="s">
        <v>1915</v>
      </c>
      <c r="BV3497" s="269" t="s">
        <v>1916</v>
      </c>
    </row>
    <row r="3498" spans="59:74" x14ac:dyDescent="0.25">
      <c r="BG3498" s="84">
        <v>3386</v>
      </c>
      <c r="BH3498" s="269" t="s">
        <v>11</v>
      </c>
      <c r="BI3498" s="268" t="s">
        <v>11799</v>
      </c>
      <c r="BJ3498" s="257" t="s">
        <v>1</v>
      </c>
      <c r="BK3498" s="269" t="s">
        <v>27</v>
      </c>
      <c r="BL3498" s="269" t="s">
        <v>102</v>
      </c>
      <c r="BM3498" s="270" t="s">
        <v>12355</v>
      </c>
      <c r="BN3498" s="269" t="s">
        <v>12356</v>
      </c>
      <c r="BO3498" s="269" t="s">
        <v>12357</v>
      </c>
      <c r="BP3498" s="269" t="s">
        <v>1211</v>
      </c>
      <c r="BQ3498" s="269" t="s">
        <v>648</v>
      </c>
      <c r="BR3498" s="269" t="s">
        <v>1212</v>
      </c>
      <c r="BS3498" s="269" t="s">
        <v>1213</v>
      </c>
      <c r="BT3498" s="269" t="s">
        <v>1211</v>
      </c>
      <c r="BU3498" s="269" t="s">
        <v>1915</v>
      </c>
      <c r="BV3498" s="269" t="s">
        <v>1916</v>
      </c>
    </row>
    <row r="3499" spans="59:74" x14ac:dyDescent="0.25">
      <c r="BG3499" s="84">
        <v>3387</v>
      </c>
      <c r="BH3499" s="269" t="s">
        <v>11</v>
      </c>
      <c r="BI3499" s="268" t="s">
        <v>11799</v>
      </c>
      <c r="BJ3499" s="257" t="s">
        <v>1</v>
      </c>
      <c r="BK3499" s="269" t="s">
        <v>27</v>
      </c>
      <c r="BL3499" s="269" t="s">
        <v>102</v>
      </c>
      <c r="BM3499" s="270" t="s">
        <v>12358</v>
      </c>
      <c r="BN3499" s="269" t="s">
        <v>12359</v>
      </c>
      <c r="BO3499" s="269" t="s">
        <v>12360</v>
      </c>
      <c r="BP3499" s="269" t="s">
        <v>1211</v>
      </c>
      <c r="BQ3499" s="269" t="s">
        <v>648</v>
      </c>
      <c r="BR3499" s="269" t="s">
        <v>1212</v>
      </c>
      <c r="BS3499" s="269" t="s">
        <v>1213</v>
      </c>
      <c r="BT3499" s="269" t="s">
        <v>1211</v>
      </c>
      <c r="BU3499" s="269" t="s">
        <v>1915</v>
      </c>
      <c r="BV3499" s="269" t="s">
        <v>1916</v>
      </c>
    </row>
    <row r="3500" spans="59:74" x14ac:dyDescent="0.25">
      <c r="BG3500" s="84">
        <v>3388</v>
      </c>
      <c r="BH3500" s="269" t="s">
        <v>11</v>
      </c>
      <c r="BI3500" s="268" t="s">
        <v>11799</v>
      </c>
      <c r="BJ3500" s="257" t="s">
        <v>1</v>
      </c>
      <c r="BK3500" s="269" t="s">
        <v>27</v>
      </c>
      <c r="BL3500" s="269" t="s">
        <v>102</v>
      </c>
      <c r="BM3500" s="270" t="s">
        <v>12361</v>
      </c>
      <c r="BN3500" s="269" t="s">
        <v>12362</v>
      </c>
      <c r="BO3500" s="269" t="s">
        <v>12363</v>
      </c>
      <c r="BP3500" s="269" t="s">
        <v>1211</v>
      </c>
      <c r="BQ3500" s="269" t="s">
        <v>648</v>
      </c>
      <c r="BR3500" s="269" t="s">
        <v>1212</v>
      </c>
      <c r="BS3500" s="269" t="s">
        <v>1213</v>
      </c>
      <c r="BT3500" s="269" t="s">
        <v>1211</v>
      </c>
      <c r="BU3500" s="269" t="s">
        <v>1915</v>
      </c>
      <c r="BV3500" s="269" t="s">
        <v>1916</v>
      </c>
    </row>
    <row r="3501" spans="59:74" x14ac:dyDescent="0.25">
      <c r="BG3501" s="84">
        <v>3389</v>
      </c>
      <c r="BH3501" s="269" t="s">
        <v>11</v>
      </c>
      <c r="BI3501" s="268" t="s">
        <v>11799</v>
      </c>
      <c r="BJ3501" s="257" t="s">
        <v>1</v>
      </c>
      <c r="BK3501" s="269" t="s">
        <v>27</v>
      </c>
      <c r="BL3501" s="269" t="s">
        <v>102</v>
      </c>
      <c r="BM3501" s="270" t="s">
        <v>12364</v>
      </c>
      <c r="BN3501" s="269" t="s">
        <v>12365</v>
      </c>
      <c r="BO3501" s="269" t="s">
        <v>12366</v>
      </c>
      <c r="BP3501" s="269" t="s">
        <v>1211</v>
      </c>
      <c r="BQ3501" s="269" t="s">
        <v>648</v>
      </c>
      <c r="BR3501" s="269" t="s">
        <v>1212</v>
      </c>
      <c r="BS3501" s="269" t="s">
        <v>1213</v>
      </c>
      <c r="BT3501" s="269" t="s">
        <v>1211</v>
      </c>
      <c r="BU3501" s="269" t="s">
        <v>1915</v>
      </c>
      <c r="BV3501" s="269" t="s">
        <v>1916</v>
      </c>
    </row>
    <row r="3502" spans="59:74" x14ac:dyDescent="0.25">
      <c r="BG3502" s="84">
        <v>3390</v>
      </c>
      <c r="BH3502" s="269" t="s">
        <v>11</v>
      </c>
      <c r="BI3502" s="268" t="s">
        <v>11799</v>
      </c>
      <c r="BJ3502" s="257" t="s">
        <v>1</v>
      </c>
      <c r="BK3502" s="269" t="s">
        <v>27</v>
      </c>
      <c r="BL3502" s="269" t="s">
        <v>102</v>
      </c>
      <c r="BM3502" s="270" t="s">
        <v>12367</v>
      </c>
      <c r="BN3502" s="269" t="s">
        <v>12368</v>
      </c>
      <c r="BO3502" s="269" t="s">
        <v>12369</v>
      </c>
      <c r="BP3502" s="269" t="s">
        <v>1211</v>
      </c>
      <c r="BQ3502" s="269" t="s">
        <v>648</v>
      </c>
      <c r="BR3502" s="269" t="s">
        <v>1212</v>
      </c>
      <c r="BS3502" s="269" t="s">
        <v>1213</v>
      </c>
      <c r="BT3502" s="269" t="s">
        <v>1211</v>
      </c>
      <c r="BU3502" s="269" t="s">
        <v>1915</v>
      </c>
      <c r="BV3502" s="269" t="s">
        <v>1916</v>
      </c>
    </row>
    <row r="3503" spans="59:74" x14ac:dyDescent="0.25">
      <c r="BG3503" s="84">
        <v>3391</v>
      </c>
      <c r="BH3503" s="269" t="s">
        <v>11</v>
      </c>
      <c r="BI3503" s="268" t="s">
        <v>11799</v>
      </c>
      <c r="BJ3503" s="257" t="s">
        <v>4</v>
      </c>
      <c r="BK3503" s="269" t="s">
        <v>27</v>
      </c>
      <c r="BL3503" s="269" t="s">
        <v>102</v>
      </c>
      <c r="BM3503" s="270" t="s">
        <v>12370</v>
      </c>
      <c r="BN3503" s="269" t="s">
        <v>12371</v>
      </c>
      <c r="BO3503" s="269" t="s">
        <v>12372</v>
      </c>
      <c r="BP3503" s="269" t="s">
        <v>1211</v>
      </c>
      <c r="BQ3503" s="269" t="s">
        <v>648</v>
      </c>
      <c r="BR3503" s="269" t="s">
        <v>1212</v>
      </c>
      <c r="BS3503" s="269" t="s">
        <v>1213</v>
      </c>
      <c r="BT3503" s="269" t="s">
        <v>1211</v>
      </c>
      <c r="BU3503" s="269" t="s">
        <v>1915</v>
      </c>
      <c r="BV3503" s="269" t="s">
        <v>1916</v>
      </c>
    </row>
    <row r="3504" spans="59:74" x14ac:dyDescent="0.25">
      <c r="BG3504" s="84">
        <v>3392</v>
      </c>
      <c r="BH3504" s="269" t="s">
        <v>11</v>
      </c>
      <c r="BI3504" s="268" t="s">
        <v>11799</v>
      </c>
      <c r="BJ3504" s="257" t="s">
        <v>4</v>
      </c>
      <c r="BK3504" s="269" t="s">
        <v>27</v>
      </c>
      <c r="BL3504" s="269" t="s">
        <v>102</v>
      </c>
      <c r="BM3504" s="270" t="s">
        <v>12373</v>
      </c>
      <c r="BN3504" s="269" t="s">
        <v>12374</v>
      </c>
      <c r="BO3504" s="269" t="s">
        <v>12375</v>
      </c>
      <c r="BP3504" s="269" t="s">
        <v>1211</v>
      </c>
      <c r="BQ3504" s="269" t="s">
        <v>648</v>
      </c>
      <c r="BR3504" s="269" t="s">
        <v>1212</v>
      </c>
      <c r="BS3504" s="269" t="s">
        <v>1213</v>
      </c>
      <c r="BT3504" s="269" t="s">
        <v>1211</v>
      </c>
      <c r="BU3504" s="269" t="s">
        <v>1915</v>
      </c>
      <c r="BV3504" s="269" t="s">
        <v>1916</v>
      </c>
    </row>
    <row r="3505" spans="59:74" x14ac:dyDescent="0.25">
      <c r="BG3505" s="84">
        <v>3393</v>
      </c>
      <c r="BH3505" s="269" t="s">
        <v>11</v>
      </c>
      <c r="BI3505" s="268" t="s">
        <v>11799</v>
      </c>
      <c r="BJ3505" s="257" t="s">
        <v>4</v>
      </c>
      <c r="BK3505" s="269" t="s">
        <v>27</v>
      </c>
      <c r="BL3505" s="269" t="s">
        <v>102</v>
      </c>
      <c r="BM3505" s="270" t="s">
        <v>12376</v>
      </c>
      <c r="BN3505" s="269" t="s">
        <v>12377</v>
      </c>
      <c r="BO3505" s="269" t="s">
        <v>12378</v>
      </c>
      <c r="BP3505" s="269" t="s">
        <v>1211</v>
      </c>
      <c r="BQ3505" s="269" t="s">
        <v>648</v>
      </c>
      <c r="BR3505" s="269" t="s">
        <v>1212</v>
      </c>
      <c r="BS3505" s="269" t="s">
        <v>1213</v>
      </c>
      <c r="BT3505" s="269" t="s">
        <v>1211</v>
      </c>
      <c r="BU3505" s="269" t="s">
        <v>1915</v>
      </c>
      <c r="BV3505" s="269" t="s">
        <v>1916</v>
      </c>
    </row>
    <row r="3506" spans="59:74" x14ac:dyDescent="0.25">
      <c r="BG3506" s="84">
        <v>3394</v>
      </c>
      <c r="BH3506" s="269" t="s">
        <v>11</v>
      </c>
      <c r="BI3506" s="268" t="s">
        <v>11799</v>
      </c>
      <c r="BJ3506" s="257" t="s">
        <v>4</v>
      </c>
      <c r="BK3506" s="269" t="s">
        <v>27</v>
      </c>
      <c r="BL3506" s="269" t="s">
        <v>102</v>
      </c>
      <c r="BM3506" s="270" t="s">
        <v>12379</v>
      </c>
      <c r="BN3506" s="269" t="s">
        <v>12380</v>
      </c>
      <c r="BO3506" s="269" t="s">
        <v>12381</v>
      </c>
      <c r="BP3506" s="269" t="s">
        <v>1211</v>
      </c>
      <c r="BQ3506" s="269" t="s">
        <v>648</v>
      </c>
      <c r="BR3506" s="269" t="s">
        <v>1212</v>
      </c>
      <c r="BS3506" s="269" t="s">
        <v>1213</v>
      </c>
      <c r="BT3506" s="269" t="s">
        <v>1211</v>
      </c>
      <c r="BU3506" s="269" t="s">
        <v>1915</v>
      </c>
      <c r="BV3506" s="269" t="s">
        <v>1916</v>
      </c>
    </row>
    <row r="3507" spans="59:74" x14ac:dyDescent="0.25">
      <c r="BG3507" s="84">
        <v>3395</v>
      </c>
      <c r="BH3507" s="269" t="s">
        <v>11</v>
      </c>
      <c r="BI3507" s="268" t="s">
        <v>11799</v>
      </c>
      <c r="BJ3507" s="257" t="s">
        <v>4</v>
      </c>
      <c r="BK3507" s="269" t="s">
        <v>27</v>
      </c>
      <c r="BL3507" s="269" t="s">
        <v>102</v>
      </c>
      <c r="BM3507" s="270" t="s">
        <v>12382</v>
      </c>
      <c r="BN3507" s="269" t="s">
        <v>12383</v>
      </c>
      <c r="BO3507" s="269" t="s">
        <v>12384</v>
      </c>
      <c r="BP3507" s="269" t="s">
        <v>1211</v>
      </c>
      <c r="BQ3507" s="269" t="s">
        <v>648</v>
      </c>
      <c r="BR3507" s="269" t="s">
        <v>1212</v>
      </c>
      <c r="BS3507" s="269" t="s">
        <v>1213</v>
      </c>
      <c r="BT3507" s="269" t="s">
        <v>1211</v>
      </c>
      <c r="BU3507" s="269" t="s">
        <v>1915</v>
      </c>
      <c r="BV3507" s="269" t="s">
        <v>1916</v>
      </c>
    </row>
    <row r="3508" spans="59:74" x14ac:dyDescent="0.25">
      <c r="BG3508" s="84">
        <v>3396</v>
      </c>
      <c r="BH3508" s="269" t="s">
        <v>11</v>
      </c>
      <c r="BI3508" s="268" t="s">
        <v>11799</v>
      </c>
      <c r="BJ3508" s="257" t="s">
        <v>4</v>
      </c>
      <c r="BK3508" s="269" t="s">
        <v>27</v>
      </c>
      <c r="BL3508" s="269" t="s">
        <v>102</v>
      </c>
      <c r="BM3508" s="270" t="s">
        <v>12385</v>
      </c>
      <c r="BN3508" s="269" t="s">
        <v>12386</v>
      </c>
      <c r="BO3508" s="269" t="s">
        <v>12387</v>
      </c>
      <c r="BP3508" s="269" t="s">
        <v>1211</v>
      </c>
      <c r="BQ3508" s="269" t="s">
        <v>648</v>
      </c>
      <c r="BR3508" s="269" t="s">
        <v>1212</v>
      </c>
      <c r="BS3508" s="269" t="s">
        <v>1213</v>
      </c>
      <c r="BT3508" s="269" t="s">
        <v>1211</v>
      </c>
      <c r="BU3508" s="269" t="s">
        <v>1915</v>
      </c>
      <c r="BV3508" s="269" t="s">
        <v>1916</v>
      </c>
    </row>
    <row r="3509" spans="59:74" x14ac:dyDescent="0.25">
      <c r="BG3509" s="84">
        <v>3397</v>
      </c>
      <c r="BH3509" s="269" t="s">
        <v>11</v>
      </c>
      <c r="BI3509" s="268" t="s">
        <v>11799</v>
      </c>
      <c r="BJ3509" s="257" t="s">
        <v>4</v>
      </c>
      <c r="BK3509" s="269" t="s">
        <v>27</v>
      </c>
      <c r="BL3509" s="269" t="s">
        <v>102</v>
      </c>
      <c r="BM3509" s="270" t="s">
        <v>12388</v>
      </c>
      <c r="BN3509" s="269" t="s">
        <v>12389</v>
      </c>
      <c r="BO3509" s="269" t="s">
        <v>12390</v>
      </c>
      <c r="BP3509" s="269" t="s">
        <v>1211</v>
      </c>
      <c r="BQ3509" s="269" t="s">
        <v>648</v>
      </c>
      <c r="BR3509" s="269" t="s">
        <v>1212</v>
      </c>
      <c r="BS3509" s="269" t="s">
        <v>1213</v>
      </c>
      <c r="BT3509" s="269" t="s">
        <v>1211</v>
      </c>
      <c r="BU3509" s="269" t="s">
        <v>1915</v>
      </c>
      <c r="BV3509" s="269" t="s">
        <v>1916</v>
      </c>
    </row>
    <row r="3510" spans="59:74" x14ac:dyDescent="0.25">
      <c r="BG3510" s="84">
        <v>3398</v>
      </c>
      <c r="BH3510" s="269" t="s">
        <v>11</v>
      </c>
      <c r="BI3510" s="268" t="s">
        <v>11799</v>
      </c>
      <c r="BJ3510" s="257" t="s">
        <v>4</v>
      </c>
      <c r="BK3510" s="269" t="s">
        <v>27</v>
      </c>
      <c r="BL3510" s="269" t="s">
        <v>102</v>
      </c>
      <c r="BM3510" s="270" t="s">
        <v>12391</v>
      </c>
      <c r="BN3510" s="269" t="s">
        <v>12392</v>
      </c>
      <c r="BO3510" s="269" t="s">
        <v>12393</v>
      </c>
      <c r="BP3510" s="269" t="s">
        <v>1211</v>
      </c>
      <c r="BQ3510" s="269" t="s">
        <v>648</v>
      </c>
      <c r="BR3510" s="269" t="s">
        <v>1212</v>
      </c>
      <c r="BS3510" s="269" t="s">
        <v>1213</v>
      </c>
      <c r="BT3510" s="269" t="s">
        <v>1211</v>
      </c>
      <c r="BU3510" s="269" t="s">
        <v>1915</v>
      </c>
      <c r="BV3510" s="269" t="s">
        <v>1916</v>
      </c>
    </row>
    <row r="3511" spans="59:74" x14ac:dyDescent="0.25">
      <c r="BG3511" s="84">
        <v>3399</v>
      </c>
      <c r="BH3511" s="269" t="s">
        <v>11</v>
      </c>
      <c r="BI3511" s="268" t="s">
        <v>11799</v>
      </c>
      <c r="BJ3511" s="257" t="s">
        <v>4</v>
      </c>
      <c r="BK3511" s="269" t="s">
        <v>27</v>
      </c>
      <c r="BL3511" s="269" t="s">
        <v>102</v>
      </c>
      <c r="BM3511" s="270" t="s">
        <v>12394</v>
      </c>
      <c r="BN3511" s="269" t="s">
        <v>12395</v>
      </c>
      <c r="BO3511" s="269" t="s">
        <v>12396</v>
      </c>
      <c r="BP3511" s="269" t="s">
        <v>1211</v>
      </c>
      <c r="BQ3511" s="269" t="s">
        <v>648</v>
      </c>
      <c r="BR3511" s="269" t="s">
        <v>1212</v>
      </c>
      <c r="BS3511" s="269" t="s">
        <v>1213</v>
      </c>
      <c r="BT3511" s="269" t="s">
        <v>1211</v>
      </c>
      <c r="BU3511" s="269" t="s">
        <v>1915</v>
      </c>
      <c r="BV3511" s="269" t="s">
        <v>1916</v>
      </c>
    </row>
    <row r="3512" spans="59:74" x14ac:dyDescent="0.25">
      <c r="BG3512" s="84">
        <v>3400</v>
      </c>
      <c r="BH3512" s="269" t="s">
        <v>11</v>
      </c>
      <c r="BI3512" s="268" t="s">
        <v>11799</v>
      </c>
      <c r="BJ3512" s="257" t="s">
        <v>4</v>
      </c>
      <c r="BK3512" s="269" t="s">
        <v>27</v>
      </c>
      <c r="BL3512" s="269" t="s">
        <v>102</v>
      </c>
      <c r="BM3512" s="270" t="s">
        <v>12397</v>
      </c>
      <c r="BN3512" s="269" t="s">
        <v>12398</v>
      </c>
      <c r="BO3512" s="269" t="s">
        <v>12399</v>
      </c>
      <c r="BP3512" s="269" t="s">
        <v>1211</v>
      </c>
      <c r="BQ3512" s="269" t="s">
        <v>648</v>
      </c>
      <c r="BR3512" s="269" t="s">
        <v>1212</v>
      </c>
      <c r="BS3512" s="269" t="s">
        <v>1213</v>
      </c>
      <c r="BT3512" s="269" t="s">
        <v>1211</v>
      </c>
      <c r="BU3512" s="269" t="s">
        <v>1915</v>
      </c>
      <c r="BV3512" s="269" t="s">
        <v>1916</v>
      </c>
    </row>
    <row r="3513" spans="59:74" x14ac:dyDescent="0.25">
      <c r="BG3513" s="84">
        <v>3401</v>
      </c>
      <c r="BH3513" s="269" t="s">
        <v>11</v>
      </c>
      <c r="BI3513" s="268" t="s">
        <v>11799</v>
      </c>
      <c r="BJ3513" s="257" t="s">
        <v>1</v>
      </c>
      <c r="BK3513" s="269" t="s">
        <v>31</v>
      </c>
      <c r="BL3513" s="269" t="s">
        <v>130</v>
      </c>
      <c r="BM3513" s="270" t="s">
        <v>12400</v>
      </c>
      <c r="BN3513" s="269" t="s">
        <v>12401</v>
      </c>
      <c r="BO3513" s="269" t="s">
        <v>12402</v>
      </c>
      <c r="BP3513" s="269" t="s">
        <v>1214</v>
      </c>
      <c r="BQ3513" s="269" t="s">
        <v>687</v>
      </c>
      <c r="BR3513" s="269" t="s">
        <v>1215</v>
      </c>
      <c r="BS3513" s="269" t="s">
        <v>1216</v>
      </c>
      <c r="BT3513" s="269" t="s">
        <v>1214</v>
      </c>
      <c r="BU3513" s="269" t="s">
        <v>1917</v>
      </c>
      <c r="BV3513" s="269" t="s">
        <v>1918</v>
      </c>
    </row>
    <row r="3514" spans="59:74" x14ac:dyDescent="0.25">
      <c r="BG3514" s="84">
        <v>3402</v>
      </c>
      <c r="BH3514" s="269" t="s">
        <v>11</v>
      </c>
      <c r="BI3514" s="268" t="s">
        <v>11799</v>
      </c>
      <c r="BJ3514" s="257" t="s">
        <v>1</v>
      </c>
      <c r="BK3514" s="269" t="s">
        <v>31</v>
      </c>
      <c r="BL3514" s="269" t="s">
        <v>130</v>
      </c>
      <c r="BM3514" s="270" t="s">
        <v>12403</v>
      </c>
      <c r="BN3514" s="269" t="s">
        <v>12404</v>
      </c>
      <c r="BO3514" s="269" t="s">
        <v>12405</v>
      </c>
      <c r="BP3514" s="269" t="s">
        <v>1214</v>
      </c>
      <c r="BQ3514" s="269" t="s">
        <v>687</v>
      </c>
      <c r="BR3514" s="269" t="s">
        <v>1215</v>
      </c>
      <c r="BS3514" s="269" t="s">
        <v>1216</v>
      </c>
      <c r="BT3514" s="269" t="s">
        <v>1214</v>
      </c>
      <c r="BU3514" s="269" t="s">
        <v>1917</v>
      </c>
      <c r="BV3514" s="269" t="s">
        <v>1918</v>
      </c>
    </row>
    <row r="3515" spans="59:74" x14ac:dyDescent="0.25">
      <c r="BG3515" s="84">
        <v>3403</v>
      </c>
      <c r="BH3515" s="269" t="s">
        <v>11</v>
      </c>
      <c r="BI3515" s="268" t="s">
        <v>11799</v>
      </c>
      <c r="BJ3515" s="257" t="s">
        <v>1</v>
      </c>
      <c r="BK3515" s="269" t="s">
        <v>31</v>
      </c>
      <c r="BL3515" s="269" t="s">
        <v>130</v>
      </c>
      <c r="BM3515" s="270" t="s">
        <v>12406</v>
      </c>
      <c r="BN3515" s="269" t="s">
        <v>12407</v>
      </c>
      <c r="BO3515" s="269" t="s">
        <v>12408</v>
      </c>
      <c r="BP3515" s="269" t="s">
        <v>1214</v>
      </c>
      <c r="BQ3515" s="269" t="s">
        <v>687</v>
      </c>
      <c r="BR3515" s="269" t="s">
        <v>1215</v>
      </c>
      <c r="BS3515" s="269" t="s">
        <v>1216</v>
      </c>
      <c r="BT3515" s="269" t="s">
        <v>1214</v>
      </c>
      <c r="BU3515" s="269" t="s">
        <v>1917</v>
      </c>
      <c r="BV3515" s="269" t="s">
        <v>1918</v>
      </c>
    </row>
    <row r="3516" spans="59:74" x14ac:dyDescent="0.25">
      <c r="BG3516" s="84">
        <v>3404</v>
      </c>
      <c r="BH3516" s="269" t="s">
        <v>11</v>
      </c>
      <c r="BI3516" s="268" t="s">
        <v>11799</v>
      </c>
      <c r="BJ3516" s="257" t="s">
        <v>1</v>
      </c>
      <c r="BK3516" s="269" t="s">
        <v>31</v>
      </c>
      <c r="BL3516" s="269" t="s">
        <v>130</v>
      </c>
      <c r="BM3516" s="270" t="s">
        <v>12409</v>
      </c>
      <c r="BN3516" s="269" t="s">
        <v>12410</v>
      </c>
      <c r="BO3516" s="269" t="s">
        <v>12411</v>
      </c>
      <c r="BP3516" s="269" t="s">
        <v>1214</v>
      </c>
      <c r="BQ3516" s="269" t="s">
        <v>687</v>
      </c>
      <c r="BR3516" s="269" t="s">
        <v>1215</v>
      </c>
      <c r="BS3516" s="269" t="s">
        <v>1216</v>
      </c>
      <c r="BT3516" s="269" t="s">
        <v>1214</v>
      </c>
      <c r="BU3516" s="269" t="s">
        <v>1917</v>
      </c>
      <c r="BV3516" s="269" t="s">
        <v>1918</v>
      </c>
    </row>
    <row r="3517" spans="59:74" x14ac:dyDescent="0.25">
      <c r="BG3517" s="84">
        <v>3405</v>
      </c>
      <c r="BH3517" s="269" t="s">
        <v>11</v>
      </c>
      <c r="BI3517" s="268" t="s">
        <v>11799</v>
      </c>
      <c r="BJ3517" s="257" t="s">
        <v>1</v>
      </c>
      <c r="BK3517" s="269" t="s">
        <v>31</v>
      </c>
      <c r="BL3517" s="269" t="s">
        <v>130</v>
      </c>
      <c r="BM3517" s="270" t="s">
        <v>12412</v>
      </c>
      <c r="BN3517" s="269" t="s">
        <v>12413</v>
      </c>
      <c r="BO3517" s="269" t="s">
        <v>12414</v>
      </c>
      <c r="BP3517" s="269" t="s">
        <v>1214</v>
      </c>
      <c r="BQ3517" s="269" t="s">
        <v>687</v>
      </c>
      <c r="BR3517" s="269" t="s">
        <v>1215</v>
      </c>
      <c r="BS3517" s="269" t="s">
        <v>1216</v>
      </c>
      <c r="BT3517" s="269" t="s">
        <v>1214</v>
      </c>
      <c r="BU3517" s="269" t="s">
        <v>1917</v>
      </c>
      <c r="BV3517" s="269" t="s">
        <v>1918</v>
      </c>
    </row>
    <row r="3518" spans="59:74" x14ac:dyDescent="0.25">
      <c r="BG3518" s="84">
        <v>3406</v>
      </c>
      <c r="BH3518" s="269" t="s">
        <v>11</v>
      </c>
      <c r="BI3518" s="268" t="s">
        <v>11799</v>
      </c>
      <c r="BJ3518" s="257" t="s">
        <v>1</v>
      </c>
      <c r="BK3518" s="269" t="s">
        <v>31</v>
      </c>
      <c r="BL3518" s="269" t="s">
        <v>130</v>
      </c>
      <c r="BM3518" s="270" t="s">
        <v>12415</v>
      </c>
      <c r="BN3518" s="269" t="s">
        <v>12416</v>
      </c>
      <c r="BO3518" s="269" t="s">
        <v>12417</v>
      </c>
      <c r="BP3518" s="269" t="s">
        <v>1214</v>
      </c>
      <c r="BQ3518" s="269" t="s">
        <v>687</v>
      </c>
      <c r="BR3518" s="269" t="s">
        <v>1215</v>
      </c>
      <c r="BS3518" s="269" t="s">
        <v>1216</v>
      </c>
      <c r="BT3518" s="269" t="s">
        <v>1214</v>
      </c>
      <c r="BU3518" s="269" t="s">
        <v>1917</v>
      </c>
      <c r="BV3518" s="269" t="s">
        <v>1918</v>
      </c>
    </row>
    <row r="3519" spans="59:74" x14ac:dyDescent="0.25">
      <c r="BG3519" s="84">
        <v>3407</v>
      </c>
      <c r="BH3519" s="269" t="s">
        <v>11</v>
      </c>
      <c r="BI3519" s="268" t="s">
        <v>11799</v>
      </c>
      <c r="BJ3519" s="257" t="s">
        <v>1</v>
      </c>
      <c r="BK3519" s="269" t="s">
        <v>31</v>
      </c>
      <c r="BL3519" s="269" t="s">
        <v>130</v>
      </c>
      <c r="BM3519" s="270" t="s">
        <v>12418</v>
      </c>
      <c r="BN3519" s="269" t="s">
        <v>12419</v>
      </c>
      <c r="BO3519" s="269" t="s">
        <v>12420</v>
      </c>
      <c r="BP3519" s="269" t="s">
        <v>1214</v>
      </c>
      <c r="BQ3519" s="269" t="s">
        <v>687</v>
      </c>
      <c r="BR3519" s="269" t="s">
        <v>1215</v>
      </c>
      <c r="BS3519" s="269" t="s">
        <v>1216</v>
      </c>
      <c r="BT3519" s="269" t="s">
        <v>1214</v>
      </c>
      <c r="BU3519" s="269" t="s">
        <v>1917</v>
      </c>
      <c r="BV3519" s="269" t="s">
        <v>1918</v>
      </c>
    </row>
    <row r="3520" spans="59:74" x14ac:dyDescent="0.25">
      <c r="BG3520" s="84">
        <v>3408</v>
      </c>
      <c r="BH3520" s="269" t="s">
        <v>11</v>
      </c>
      <c r="BI3520" s="268" t="s">
        <v>11799</v>
      </c>
      <c r="BJ3520" s="257" t="s">
        <v>1</v>
      </c>
      <c r="BK3520" s="269" t="s">
        <v>31</v>
      </c>
      <c r="BL3520" s="269" t="s">
        <v>130</v>
      </c>
      <c r="BM3520" s="270" t="s">
        <v>12421</v>
      </c>
      <c r="BN3520" s="269" t="s">
        <v>12422</v>
      </c>
      <c r="BO3520" s="269" t="s">
        <v>12423</v>
      </c>
      <c r="BP3520" s="269" t="s">
        <v>1214</v>
      </c>
      <c r="BQ3520" s="269" t="s">
        <v>687</v>
      </c>
      <c r="BR3520" s="269" t="s">
        <v>1215</v>
      </c>
      <c r="BS3520" s="269" t="s">
        <v>1216</v>
      </c>
      <c r="BT3520" s="269" t="s">
        <v>1214</v>
      </c>
      <c r="BU3520" s="269" t="s">
        <v>1917</v>
      </c>
      <c r="BV3520" s="269" t="s">
        <v>1918</v>
      </c>
    </row>
    <row r="3521" spans="59:74" x14ac:dyDescent="0.25">
      <c r="BG3521" s="84">
        <v>3409</v>
      </c>
      <c r="BH3521" s="269" t="s">
        <v>11</v>
      </c>
      <c r="BI3521" s="268" t="s">
        <v>11799</v>
      </c>
      <c r="BJ3521" s="257" t="s">
        <v>1</v>
      </c>
      <c r="BK3521" s="269" t="s">
        <v>31</v>
      </c>
      <c r="BL3521" s="269" t="s">
        <v>130</v>
      </c>
      <c r="BM3521" s="270" t="s">
        <v>12424</v>
      </c>
      <c r="BN3521" s="269" t="s">
        <v>12425</v>
      </c>
      <c r="BO3521" s="269" t="s">
        <v>12426</v>
      </c>
      <c r="BP3521" s="269" t="s">
        <v>1214</v>
      </c>
      <c r="BQ3521" s="269" t="s">
        <v>687</v>
      </c>
      <c r="BR3521" s="269" t="s">
        <v>1215</v>
      </c>
      <c r="BS3521" s="269" t="s">
        <v>1216</v>
      </c>
      <c r="BT3521" s="269" t="s">
        <v>1214</v>
      </c>
      <c r="BU3521" s="269" t="s">
        <v>1917</v>
      </c>
      <c r="BV3521" s="269" t="s">
        <v>1918</v>
      </c>
    </row>
    <row r="3522" spans="59:74" x14ac:dyDescent="0.25">
      <c r="BG3522" s="84">
        <v>3410</v>
      </c>
      <c r="BH3522" s="269" t="s">
        <v>11</v>
      </c>
      <c r="BI3522" s="268" t="s">
        <v>11799</v>
      </c>
      <c r="BJ3522" s="257" t="s">
        <v>1</v>
      </c>
      <c r="BK3522" s="269" t="s">
        <v>31</v>
      </c>
      <c r="BL3522" s="269" t="s">
        <v>130</v>
      </c>
      <c r="BM3522" s="270" t="s">
        <v>12427</v>
      </c>
      <c r="BN3522" s="269" t="s">
        <v>12428</v>
      </c>
      <c r="BO3522" s="269" t="s">
        <v>12429</v>
      </c>
      <c r="BP3522" s="269" t="s">
        <v>1214</v>
      </c>
      <c r="BQ3522" s="269" t="s">
        <v>687</v>
      </c>
      <c r="BR3522" s="269" t="s">
        <v>1215</v>
      </c>
      <c r="BS3522" s="269" t="s">
        <v>1216</v>
      </c>
      <c r="BT3522" s="269" t="s">
        <v>1214</v>
      </c>
      <c r="BU3522" s="269" t="s">
        <v>1917</v>
      </c>
      <c r="BV3522" s="269" t="s">
        <v>1918</v>
      </c>
    </row>
    <row r="3523" spans="59:74" x14ac:dyDescent="0.25">
      <c r="BG3523" s="84">
        <v>3411</v>
      </c>
      <c r="BH3523" s="269" t="s">
        <v>11</v>
      </c>
      <c r="BI3523" s="268" t="s">
        <v>11799</v>
      </c>
      <c r="BJ3523" s="257" t="s">
        <v>4</v>
      </c>
      <c r="BK3523" s="269" t="s">
        <v>31</v>
      </c>
      <c r="BL3523" s="269" t="s">
        <v>130</v>
      </c>
      <c r="BM3523" s="270" t="s">
        <v>12430</v>
      </c>
      <c r="BN3523" s="269" t="s">
        <v>12431</v>
      </c>
      <c r="BO3523" s="269" t="s">
        <v>12432</v>
      </c>
      <c r="BP3523" s="269" t="s">
        <v>1214</v>
      </c>
      <c r="BQ3523" s="269" t="s">
        <v>687</v>
      </c>
      <c r="BR3523" s="269" t="s">
        <v>1215</v>
      </c>
      <c r="BS3523" s="269" t="s">
        <v>1216</v>
      </c>
      <c r="BT3523" s="269" t="s">
        <v>1214</v>
      </c>
      <c r="BU3523" s="269" t="s">
        <v>1917</v>
      </c>
      <c r="BV3523" s="269" t="s">
        <v>1918</v>
      </c>
    </row>
    <row r="3524" spans="59:74" x14ac:dyDescent="0.25">
      <c r="BG3524" s="84">
        <v>3412</v>
      </c>
      <c r="BH3524" s="269" t="s">
        <v>11</v>
      </c>
      <c r="BI3524" s="268" t="s">
        <v>11799</v>
      </c>
      <c r="BJ3524" s="257" t="s">
        <v>4</v>
      </c>
      <c r="BK3524" s="269" t="s">
        <v>31</v>
      </c>
      <c r="BL3524" s="269" t="s">
        <v>130</v>
      </c>
      <c r="BM3524" s="270" t="s">
        <v>12433</v>
      </c>
      <c r="BN3524" s="269" t="s">
        <v>12434</v>
      </c>
      <c r="BO3524" s="269" t="s">
        <v>12435</v>
      </c>
      <c r="BP3524" s="269" t="s">
        <v>1214</v>
      </c>
      <c r="BQ3524" s="269" t="s">
        <v>687</v>
      </c>
      <c r="BR3524" s="269" t="s">
        <v>1215</v>
      </c>
      <c r="BS3524" s="269" t="s">
        <v>1216</v>
      </c>
      <c r="BT3524" s="269" t="s">
        <v>1214</v>
      </c>
      <c r="BU3524" s="269" t="s">
        <v>1917</v>
      </c>
      <c r="BV3524" s="269" t="s">
        <v>1918</v>
      </c>
    </row>
    <row r="3525" spans="59:74" x14ac:dyDescent="0.25">
      <c r="BG3525" s="84">
        <v>3413</v>
      </c>
      <c r="BH3525" s="269" t="s">
        <v>11</v>
      </c>
      <c r="BI3525" s="268" t="s">
        <v>11799</v>
      </c>
      <c r="BJ3525" s="257" t="s">
        <v>4</v>
      </c>
      <c r="BK3525" s="269" t="s">
        <v>31</v>
      </c>
      <c r="BL3525" s="269" t="s">
        <v>130</v>
      </c>
      <c r="BM3525" s="270" t="s">
        <v>12436</v>
      </c>
      <c r="BN3525" s="269" t="s">
        <v>12437</v>
      </c>
      <c r="BO3525" s="269" t="s">
        <v>12438</v>
      </c>
      <c r="BP3525" s="269" t="s">
        <v>1214</v>
      </c>
      <c r="BQ3525" s="269" t="s">
        <v>687</v>
      </c>
      <c r="BR3525" s="269" t="s">
        <v>1215</v>
      </c>
      <c r="BS3525" s="269" t="s">
        <v>1216</v>
      </c>
      <c r="BT3525" s="269" t="s">
        <v>1214</v>
      </c>
      <c r="BU3525" s="269" t="s">
        <v>1917</v>
      </c>
      <c r="BV3525" s="269" t="s">
        <v>1918</v>
      </c>
    </row>
    <row r="3526" spans="59:74" x14ac:dyDescent="0.25">
      <c r="BG3526" s="84">
        <v>3414</v>
      </c>
      <c r="BH3526" s="269" t="s">
        <v>11</v>
      </c>
      <c r="BI3526" s="268" t="s">
        <v>11799</v>
      </c>
      <c r="BJ3526" s="257" t="s">
        <v>4</v>
      </c>
      <c r="BK3526" s="269" t="s">
        <v>31</v>
      </c>
      <c r="BL3526" s="269" t="s">
        <v>130</v>
      </c>
      <c r="BM3526" s="270" t="s">
        <v>12439</v>
      </c>
      <c r="BN3526" s="269" t="s">
        <v>12440</v>
      </c>
      <c r="BO3526" s="269" t="s">
        <v>12441</v>
      </c>
      <c r="BP3526" s="269" t="s">
        <v>1214</v>
      </c>
      <c r="BQ3526" s="269" t="s">
        <v>687</v>
      </c>
      <c r="BR3526" s="269" t="s">
        <v>1215</v>
      </c>
      <c r="BS3526" s="269" t="s">
        <v>1216</v>
      </c>
      <c r="BT3526" s="269" t="s">
        <v>1214</v>
      </c>
      <c r="BU3526" s="269" t="s">
        <v>1917</v>
      </c>
      <c r="BV3526" s="269" t="s">
        <v>1918</v>
      </c>
    </row>
    <row r="3527" spans="59:74" x14ac:dyDescent="0.25">
      <c r="BG3527" s="84">
        <v>3415</v>
      </c>
      <c r="BH3527" s="269" t="s">
        <v>11</v>
      </c>
      <c r="BI3527" s="268" t="s">
        <v>11799</v>
      </c>
      <c r="BJ3527" s="257" t="s">
        <v>4</v>
      </c>
      <c r="BK3527" s="269" t="s">
        <v>31</v>
      </c>
      <c r="BL3527" s="269" t="s">
        <v>130</v>
      </c>
      <c r="BM3527" s="270" t="s">
        <v>12442</v>
      </c>
      <c r="BN3527" s="269" t="s">
        <v>12443</v>
      </c>
      <c r="BO3527" s="269" t="s">
        <v>12444</v>
      </c>
      <c r="BP3527" s="269" t="s">
        <v>1214</v>
      </c>
      <c r="BQ3527" s="269" t="s">
        <v>687</v>
      </c>
      <c r="BR3527" s="269" t="s">
        <v>1215</v>
      </c>
      <c r="BS3527" s="269" t="s">
        <v>1216</v>
      </c>
      <c r="BT3527" s="269" t="s">
        <v>1214</v>
      </c>
      <c r="BU3527" s="269" t="s">
        <v>1917</v>
      </c>
      <c r="BV3527" s="269" t="s">
        <v>1918</v>
      </c>
    </row>
    <row r="3528" spans="59:74" x14ac:dyDescent="0.25">
      <c r="BG3528" s="84">
        <v>3416</v>
      </c>
      <c r="BH3528" s="269" t="s">
        <v>11</v>
      </c>
      <c r="BI3528" s="268" t="s">
        <v>11799</v>
      </c>
      <c r="BJ3528" s="257" t="s">
        <v>4</v>
      </c>
      <c r="BK3528" s="269" t="s">
        <v>31</v>
      </c>
      <c r="BL3528" s="269" t="s">
        <v>130</v>
      </c>
      <c r="BM3528" s="270" t="s">
        <v>12445</v>
      </c>
      <c r="BN3528" s="269" t="s">
        <v>12446</v>
      </c>
      <c r="BO3528" s="269" t="s">
        <v>12447</v>
      </c>
      <c r="BP3528" s="269" t="s">
        <v>1214</v>
      </c>
      <c r="BQ3528" s="269" t="s">
        <v>687</v>
      </c>
      <c r="BR3528" s="269" t="s">
        <v>1215</v>
      </c>
      <c r="BS3528" s="269" t="s">
        <v>1216</v>
      </c>
      <c r="BT3528" s="269" t="s">
        <v>1214</v>
      </c>
      <c r="BU3528" s="269" t="s">
        <v>1917</v>
      </c>
      <c r="BV3528" s="269" t="s">
        <v>1918</v>
      </c>
    </row>
    <row r="3529" spans="59:74" x14ac:dyDescent="0.25">
      <c r="BG3529" s="84">
        <v>3417</v>
      </c>
      <c r="BH3529" s="269" t="s">
        <v>11</v>
      </c>
      <c r="BI3529" s="268" t="s">
        <v>11799</v>
      </c>
      <c r="BJ3529" s="257" t="s">
        <v>4</v>
      </c>
      <c r="BK3529" s="269" t="s">
        <v>31</v>
      </c>
      <c r="BL3529" s="269" t="s">
        <v>130</v>
      </c>
      <c r="BM3529" s="270" t="s">
        <v>12448</v>
      </c>
      <c r="BN3529" s="269" t="s">
        <v>12449</v>
      </c>
      <c r="BO3529" s="269" t="s">
        <v>12450</v>
      </c>
      <c r="BP3529" s="269" t="s">
        <v>1214</v>
      </c>
      <c r="BQ3529" s="269" t="s">
        <v>687</v>
      </c>
      <c r="BR3529" s="269" t="s">
        <v>1215</v>
      </c>
      <c r="BS3529" s="269" t="s">
        <v>1216</v>
      </c>
      <c r="BT3529" s="269" t="s">
        <v>1214</v>
      </c>
      <c r="BU3529" s="269" t="s">
        <v>1917</v>
      </c>
      <c r="BV3529" s="269" t="s">
        <v>1918</v>
      </c>
    </row>
    <row r="3530" spans="59:74" x14ac:dyDescent="0.25">
      <c r="BG3530" s="84">
        <v>3418</v>
      </c>
      <c r="BH3530" s="269" t="s">
        <v>11</v>
      </c>
      <c r="BI3530" s="268" t="s">
        <v>11799</v>
      </c>
      <c r="BJ3530" s="257" t="s">
        <v>4</v>
      </c>
      <c r="BK3530" s="269" t="s">
        <v>31</v>
      </c>
      <c r="BL3530" s="269" t="s">
        <v>130</v>
      </c>
      <c r="BM3530" s="270" t="s">
        <v>12451</v>
      </c>
      <c r="BN3530" s="269" t="s">
        <v>12452</v>
      </c>
      <c r="BO3530" s="269" t="s">
        <v>12453</v>
      </c>
      <c r="BP3530" s="269" t="s">
        <v>1214</v>
      </c>
      <c r="BQ3530" s="269" t="s">
        <v>687</v>
      </c>
      <c r="BR3530" s="269" t="s">
        <v>1215</v>
      </c>
      <c r="BS3530" s="269" t="s">
        <v>1216</v>
      </c>
      <c r="BT3530" s="269" t="s">
        <v>1214</v>
      </c>
      <c r="BU3530" s="269" t="s">
        <v>1917</v>
      </c>
      <c r="BV3530" s="269" t="s">
        <v>1918</v>
      </c>
    </row>
    <row r="3531" spans="59:74" x14ac:dyDescent="0.25">
      <c r="BG3531" s="84">
        <v>3419</v>
      </c>
      <c r="BH3531" s="269" t="s">
        <v>11</v>
      </c>
      <c r="BI3531" s="268" t="s">
        <v>11799</v>
      </c>
      <c r="BJ3531" s="257" t="s">
        <v>4</v>
      </c>
      <c r="BK3531" s="269" t="s">
        <v>31</v>
      </c>
      <c r="BL3531" s="269" t="s">
        <v>130</v>
      </c>
      <c r="BM3531" s="270" t="s">
        <v>12454</v>
      </c>
      <c r="BN3531" s="269" t="s">
        <v>12455</v>
      </c>
      <c r="BO3531" s="269" t="s">
        <v>12456</v>
      </c>
      <c r="BP3531" s="269" t="s">
        <v>1214</v>
      </c>
      <c r="BQ3531" s="269" t="s">
        <v>687</v>
      </c>
      <c r="BR3531" s="269" t="s">
        <v>1215</v>
      </c>
      <c r="BS3531" s="269" t="s">
        <v>1216</v>
      </c>
      <c r="BT3531" s="269" t="s">
        <v>1214</v>
      </c>
      <c r="BU3531" s="269" t="s">
        <v>1917</v>
      </c>
      <c r="BV3531" s="269" t="s">
        <v>1918</v>
      </c>
    </row>
    <row r="3532" spans="59:74" x14ac:dyDescent="0.25">
      <c r="BG3532" s="84">
        <v>3420</v>
      </c>
      <c r="BH3532" s="269" t="s">
        <v>11</v>
      </c>
      <c r="BI3532" s="268" t="s">
        <v>11799</v>
      </c>
      <c r="BJ3532" s="257" t="s">
        <v>4</v>
      </c>
      <c r="BK3532" s="269" t="s">
        <v>31</v>
      </c>
      <c r="BL3532" s="269" t="s">
        <v>130</v>
      </c>
      <c r="BM3532" s="270" t="s">
        <v>12457</v>
      </c>
      <c r="BN3532" s="269" t="s">
        <v>12458</v>
      </c>
      <c r="BO3532" s="269" t="s">
        <v>12459</v>
      </c>
      <c r="BP3532" s="269" t="s">
        <v>1214</v>
      </c>
      <c r="BQ3532" s="269" t="s">
        <v>687</v>
      </c>
      <c r="BR3532" s="269" t="s">
        <v>1215</v>
      </c>
      <c r="BS3532" s="269" t="s">
        <v>1216</v>
      </c>
      <c r="BT3532" s="269" t="s">
        <v>1214</v>
      </c>
      <c r="BU3532" s="269" t="s">
        <v>1917</v>
      </c>
      <c r="BV3532" s="269" t="s">
        <v>1918</v>
      </c>
    </row>
    <row r="3533" spans="59:74" x14ac:dyDescent="0.25">
      <c r="BG3533" s="84">
        <v>3421</v>
      </c>
      <c r="BH3533" s="269" t="s">
        <v>11</v>
      </c>
      <c r="BI3533" s="268" t="s">
        <v>11799</v>
      </c>
      <c r="BJ3533" s="257" t="s">
        <v>1</v>
      </c>
      <c r="BK3533" s="269" t="s">
        <v>32</v>
      </c>
      <c r="BL3533" s="269" t="s">
        <v>130</v>
      </c>
      <c r="BM3533" s="270" t="s">
        <v>12460</v>
      </c>
      <c r="BN3533" s="269" t="s">
        <v>12461</v>
      </c>
      <c r="BO3533" s="269" t="s">
        <v>12462</v>
      </c>
      <c r="BP3533" s="269" t="s">
        <v>1217</v>
      </c>
      <c r="BQ3533" s="269" t="s">
        <v>693</v>
      </c>
      <c r="BR3533" s="269" t="s">
        <v>1218</v>
      </c>
      <c r="BS3533" s="269" t="s">
        <v>1219</v>
      </c>
      <c r="BT3533" s="269" t="s">
        <v>1217</v>
      </c>
      <c r="BU3533" s="269" t="s">
        <v>1217</v>
      </c>
      <c r="BV3533" s="269" t="s">
        <v>1919</v>
      </c>
    </row>
    <row r="3534" spans="59:74" x14ac:dyDescent="0.25">
      <c r="BG3534" s="84">
        <v>3422</v>
      </c>
      <c r="BH3534" s="269" t="s">
        <v>11</v>
      </c>
      <c r="BI3534" s="268" t="s">
        <v>11799</v>
      </c>
      <c r="BJ3534" s="257" t="s">
        <v>1</v>
      </c>
      <c r="BK3534" s="269" t="s">
        <v>32</v>
      </c>
      <c r="BL3534" s="269" t="s">
        <v>130</v>
      </c>
      <c r="BM3534" s="270" t="s">
        <v>12463</v>
      </c>
      <c r="BN3534" s="269" t="s">
        <v>12464</v>
      </c>
      <c r="BO3534" s="269" t="s">
        <v>12465</v>
      </c>
      <c r="BP3534" s="269" t="s">
        <v>1217</v>
      </c>
      <c r="BQ3534" s="269" t="s">
        <v>693</v>
      </c>
      <c r="BR3534" s="269" t="s">
        <v>1218</v>
      </c>
      <c r="BS3534" s="269" t="s">
        <v>1219</v>
      </c>
      <c r="BT3534" s="269" t="s">
        <v>1217</v>
      </c>
      <c r="BU3534" s="269" t="s">
        <v>1217</v>
      </c>
      <c r="BV3534" s="269" t="s">
        <v>1919</v>
      </c>
    </row>
    <row r="3535" spans="59:74" x14ac:dyDescent="0.25">
      <c r="BG3535" s="84">
        <v>3423</v>
      </c>
      <c r="BH3535" s="269" t="s">
        <v>11</v>
      </c>
      <c r="BI3535" s="268" t="s">
        <v>11799</v>
      </c>
      <c r="BJ3535" s="257" t="s">
        <v>1</v>
      </c>
      <c r="BK3535" s="269" t="s">
        <v>32</v>
      </c>
      <c r="BL3535" s="269" t="s">
        <v>130</v>
      </c>
      <c r="BM3535" s="270" t="s">
        <v>12466</v>
      </c>
      <c r="BN3535" s="269" t="s">
        <v>12467</v>
      </c>
      <c r="BO3535" s="269" t="s">
        <v>12468</v>
      </c>
      <c r="BP3535" s="269" t="s">
        <v>1217</v>
      </c>
      <c r="BQ3535" s="269" t="s">
        <v>693</v>
      </c>
      <c r="BR3535" s="269" t="s">
        <v>1218</v>
      </c>
      <c r="BS3535" s="269" t="s">
        <v>1219</v>
      </c>
      <c r="BT3535" s="269" t="s">
        <v>1217</v>
      </c>
      <c r="BU3535" s="269" t="s">
        <v>1217</v>
      </c>
      <c r="BV3535" s="269" t="s">
        <v>1919</v>
      </c>
    </row>
    <row r="3536" spans="59:74" x14ac:dyDescent="0.25">
      <c r="BG3536" s="84">
        <v>3424</v>
      </c>
      <c r="BH3536" s="269" t="s">
        <v>11</v>
      </c>
      <c r="BI3536" s="268" t="s">
        <v>11799</v>
      </c>
      <c r="BJ3536" s="257" t="s">
        <v>1</v>
      </c>
      <c r="BK3536" s="269" t="s">
        <v>32</v>
      </c>
      <c r="BL3536" s="269" t="s">
        <v>130</v>
      </c>
      <c r="BM3536" s="270" t="s">
        <v>12469</v>
      </c>
      <c r="BN3536" s="269" t="s">
        <v>12470</v>
      </c>
      <c r="BO3536" s="269" t="s">
        <v>12471</v>
      </c>
      <c r="BP3536" s="269" t="s">
        <v>1217</v>
      </c>
      <c r="BQ3536" s="269" t="s">
        <v>693</v>
      </c>
      <c r="BR3536" s="269" t="s">
        <v>1218</v>
      </c>
      <c r="BS3536" s="269" t="s">
        <v>1219</v>
      </c>
      <c r="BT3536" s="269" t="s">
        <v>1217</v>
      </c>
      <c r="BU3536" s="269" t="s">
        <v>1217</v>
      </c>
      <c r="BV3536" s="269" t="s">
        <v>1919</v>
      </c>
    </row>
    <row r="3537" spans="59:74" x14ac:dyDescent="0.25">
      <c r="BG3537" s="84">
        <v>3425</v>
      </c>
      <c r="BH3537" s="269" t="s">
        <v>11</v>
      </c>
      <c r="BI3537" s="268" t="s">
        <v>11799</v>
      </c>
      <c r="BJ3537" s="257" t="s">
        <v>1</v>
      </c>
      <c r="BK3537" s="269" t="s">
        <v>32</v>
      </c>
      <c r="BL3537" s="269" t="s">
        <v>130</v>
      </c>
      <c r="BM3537" s="270" t="s">
        <v>12472</v>
      </c>
      <c r="BN3537" s="269" t="s">
        <v>12473</v>
      </c>
      <c r="BO3537" s="269" t="s">
        <v>12474</v>
      </c>
      <c r="BP3537" s="269" t="s">
        <v>1217</v>
      </c>
      <c r="BQ3537" s="269" t="s">
        <v>693</v>
      </c>
      <c r="BR3537" s="269" t="s">
        <v>1218</v>
      </c>
      <c r="BS3537" s="269" t="s">
        <v>1219</v>
      </c>
      <c r="BT3537" s="269" t="s">
        <v>1217</v>
      </c>
      <c r="BU3537" s="269" t="s">
        <v>1217</v>
      </c>
      <c r="BV3537" s="269" t="s">
        <v>1919</v>
      </c>
    </row>
    <row r="3538" spans="59:74" x14ac:dyDescent="0.25">
      <c r="BG3538" s="84">
        <v>3426</v>
      </c>
      <c r="BH3538" s="269" t="s">
        <v>11</v>
      </c>
      <c r="BI3538" s="268" t="s">
        <v>11799</v>
      </c>
      <c r="BJ3538" s="257" t="s">
        <v>1</v>
      </c>
      <c r="BK3538" s="269" t="s">
        <v>32</v>
      </c>
      <c r="BL3538" s="269" t="s">
        <v>130</v>
      </c>
      <c r="BM3538" s="270" t="s">
        <v>12475</v>
      </c>
      <c r="BN3538" s="269" t="s">
        <v>12476</v>
      </c>
      <c r="BO3538" s="269" t="s">
        <v>12477</v>
      </c>
      <c r="BP3538" s="269" t="s">
        <v>1217</v>
      </c>
      <c r="BQ3538" s="269" t="s">
        <v>693</v>
      </c>
      <c r="BR3538" s="269" t="s">
        <v>1218</v>
      </c>
      <c r="BS3538" s="269" t="s">
        <v>1219</v>
      </c>
      <c r="BT3538" s="269" t="s">
        <v>1217</v>
      </c>
      <c r="BU3538" s="269" t="s">
        <v>1217</v>
      </c>
      <c r="BV3538" s="269" t="s">
        <v>1919</v>
      </c>
    </row>
    <row r="3539" spans="59:74" x14ac:dyDescent="0.25">
      <c r="BG3539" s="84">
        <v>3427</v>
      </c>
      <c r="BH3539" s="269" t="s">
        <v>11</v>
      </c>
      <c r="BI3539" s="268" t="s">
        <v>11799</v>
      </c>
      <c r="BJ3539" s="257" t="s">
        <v>1</v>
      </c>
      <c r="BK3539" s="269" t="s">
        <v>32</v>
      </c>
      <c r="BL3539" s="269" t="s">
        <v>130</v>
      </c>
      <c r="BM3539" s="270" t="s">
        <v>12478</v>
      </c>
      <c r="BN3539" s="269" t="s">
        <v>12479</v>
      </c>
      <c r="BO3539" s="269" t="s">
        <v>12480</v>
      </c>
      <c r="BP3539" s="269" t="s">
        <v>1217</v>
      </c>
      <c r="BQ3539" s="269" t="s">
        <v>693</v>
      </c>
      <c r="BR3539" s="269" t="s">
        <v>1218</v>
      </c>
      <c r="BS3539" s="269" t="s">
        <v>1219</v>
      </c>
      <c r="BT3539" s="269" t="s">
        <v>1217</v>
      </c>
      <c r="BU3539" s="269" t="s">
        <v>1217</v>
      </c>
      <c r="BV3539" s="269" t="s">
        <v>1919</v>
      </c>
    </row>
    <row r="3540" spans="59:74" x14ac:dyDescent="0.25">
      <c r="BG3540" s="84">
        <v>3428</v>
      </c>
      <c r="BH3540" s="269" t="s">
        <v>11</v>
      </c>
      <c r="BI3540" s="268" t="s">
        <v>11799</v>
      </c>
      <c r="BJ3540" s="257" t="s">
        <v>1</v>
      </c>
      <c r="BK3540" s="269" t="s">
        <v>32</v>
      </c>
      <c r="BL3540" s="269" t="s">
        <v>130</v>
      </c>
      <c r="BM3540" s="270" t="s">
        <v>12481</v>
      </c>
      <c r="BN3540" s="269" t="s">
        <v>12482</v>
      </c>
      <c r="BO3540" s="269" t="s">
        <v>12483</v>
      </c>
      <c r="BP3540" s="269" t="s">
        <v>1217</v>
      </c>
      <c r="BQ3540" s="269" t="s">
        <v>693</v>
      </c>
      <c r="BR3540" s="269" t="s">
        <v>1218</v>
      </c>
      <c r="BS3540" s="269" t="s">
        <v>1219</v>
      </c>
      <c r="BT3540" s="269" t="s">
        <v>1217</v>
      </c>
      <c r="BU3540" s="269" t="s">
        <v>1217</v>
      </c>
      <c r="BV3540" s="269" t="s">
        <v>1919</v>
      </c>
    </row>
    <row r="3541" spans="59:74" x14ac:dyDescent="0.25">
      <c r="BG3541" s="84">
        <v>3429</v>
      </c>
      <c r="BH3541" s="269" t="s">
        <v>11</v>
      </c>
      <c r="BI3541" s="268" t="s">
        <v>11799</v>
      </c>
      <c r="BJ3541" s="257" t="s">
        <v>1</v>
      </c>
      <c r="BK3541" s="269" t="s">
        <v>32</v>
      </c>
      <c r="BL3541" s="269" t="s">
        <v>130</v>
      </c>
      <c r="BM3541" s="270" t="s">
        <v>12484</v>
      </c>
      <c r="BN3541" s="269" t="s">
        <v>12485</v>
      </c>
      <c r="BO3541" s="269" t="s">
        <v>12486</v>
      </c>
      <c r="BP3541" s="269" t="s">
        <v>1217</v>
      </c>
      <c r="BQ3541" s="269" t="s">
        <v>693</v>
      </c>
      <c r="BR3541" s="269" t="s">
        <v>1218</v>
      </c>
      <c r="BS3541" s="269" t="s">
        <v>1219</v>
      </c>
      <c r="BT3541" s="269" t="s">
        <v>1217</v>
      </c>
      <c r="BU3541" s="269" t="s">
        <v>1217</v>
      </c>
      <c r="BV3541" s="269" t="s">
        <v>1919</v>
      </c>
    </row>
    <row r="3542" spans="59:74" x14ac:dyDescent="0.25">
      <c r="BG3542" s="84">
        <v>3430</v>
      </c>
      <c r="BH3542" s="269" t="s">
        <v>11</v>
      </c>
      <c r="BI3542" s="268" t="s">
        <v>11799</v>
      </c>
      <c r="BJ3542" s="257" t="s">
        <v>1</v>
      </c>
      <c r="BK3542" s="269" t="s">
        <v>32</v>
      </c>
      <c r="BL3542" s="269" t="s">
        <v>130</v>
      </c>
      <c r="BM3542" s="270" t="s">
        <v>12487</v>
      </c>
      <c r="BN3542" s="269" t="s">
        <v>12488</v>
      </c>
      <c r="BO3542" s="269" t="s">
        <v>12489</v>
      </c>
      <c r="BP3542" s="269" t="s">
        <v>1217</v>
      </c>
      <c r="BQ3542" s="269" t="s">
        <v>693</v>
      </c>
      <c r="BR3542" s="269" t="s">
        <v>1218</v>
      </c>
      <c r="BS3542" s="269" t="s">
        <v>1219</v>
      </c>
      <c r="BT3542" s="269" t="s">
        <v>1217</v>
      </c>
      <c r="BU3542" s="269" t="s">
        <v>1217</v>
      </c>
      <c r="BV3542" s="269" t="s">
        <v>1919</v>
      </c>
    </row>
    <row r="3543" spans="59:74" x14ac:dyDescent="0.25">
      <c r="BG3543" s="84">
        <v>3431</v>
      </c>
      <c r="BH3543" s="269" t="s">
        <v>11</v>
      </c>
      <c r="BI3543" s="268" t="s">
        <v>11799</v>
      </c>
      <c r="BJ3543" s="257" t="s">
        <v>4</v>
      </c>
      <c r="BK3543" s="269" t="s">
        <v>32</v>
      </c>
      <c r="BL3543" s="269" t="s">
        <v>130</v>
      </c>
      <c r="BM3543" s="270" t="s">
        <v>12490</v>
      </c>
      <c r="BN3543" s="269" t="s">
        <v>12491</v>
      </c>
      <c r="BO3543" s="269" t="s">
        <v>12492</v>
      </c>
      <c r="BP3543" s="269" t="s">
        <v>1217</v>
      </c>
      <c r="BQ3543" s="269" t="s">
        <v>693</v>
      </c>
      <c r="BR3543" s="269" t="s">
        <v>1218</v>
      </c>
      <c r="BS3543" s="269" t="s">
        <v>1219</v>
      </c>
      <c r="BT3543" s="269" t="s">
        <v>1217</v>
      </c>
      <c r="BU3543" s="269" t="s">
        <v>1217</v>
      </c>
      <c r="BV3543" s="269" t="s">
        <v>1919</v>
      </c>
    </row>
    <row r="3544" spans="59:74" x14ac:dyDescent="0.25">
      <c r="BG3544" s="84">
        <v>3432</v>
      </c>
      <c r="BH3544" s="269" t="s">
        <v>11</v>
      </c>
      <c r="BI3544" s="268" t="s">
        <v>11799</v>
      </c>
      <c r="BJ3544" s="257" t="s">
        <v>4</v>
      </c>
      <c r="BK3544" s="269" t="s">
        <v>32</v>
      </c>
      <c r="BL3544" s="269" t="s">
        <v>130</v>
      </c>
      <c r="BM3544" s="270" t="s">
        <v>12493</v>
      </c>
      <c r="BN3544" s="269" t="s">
        <v>12494</v>
      </c>
      <c r="BO3544" s="269" t="s">
        <v>12495</v>
      </c>
      <c r="BP3544" s="269" t="s">
        <v>1217</v>
      </c>
      <c r="BQ3544" s="269" t="s">
        <v>693</v>
      </c>
      <c r="BR3544" s="269" t="s">
        <v>1218</v>
      </c>
      <c r="BS3544" s="269" t="s">
        <v>1219</v>
      </c>
      <c r="BT3544" s="269" t="s">
        <v>1217</v>
      </c>
      <c r="BU3544" s="269" t="s">
        <v>1217</v>
      </c>
      <c r="BV3544" s="269" t="s">
        <v>1919</v>
      </c>
    </row>
    <row r="3545" spans="59:74" x14ac:dyDescent="0.25">
      <c r="BG3545" s="84">
        <v>3433</v>
      </c>
      <c r="BH3545" s="269" t="s">
        <v>11</v>
      </c>
      <c r="BI3545" s="268" t="s">
        <v>11799</v>
      </c>
      <c r="BJ3545" s="257" t="s">
        <v>4</v>
      </c>
      <c r="BK3545" s="269" t="s">
        <v>32</v>
      </c>
      <c r="BL3545" s="269" t="s">
        <v>130</v>
      </c>
      <c r="BM3545" s="270" t="s">
        <v>12496</v>
      </c>
      <c r="BN3545" s="269" t="s">
        <v>12497</v>
      </c>
      <c r="BO3545" s="269" t="s">
        <v>12498</v>
      </c>
      <c r="BP3545" s="269" t="s">
        <v>1217</v>
      </c>
      <c r="BQ3545" s="269" t="s">
        <v>693</v>
      </c>
      <c r="BR3545" s="269" t="s">
        <v>1218</v>
      </c>
      <c r="BS3545" s="269" t="s">
        <v>1219</v>
      </c>
      <c r="BT3545" s="269" t="s">
        <v>1217</v>
      </c>
      <c r="BU3545" s="269" t="s">
        <v>1217</v>
      </c>
      <c r="BV3545" s="269" t="s">
        <v>1919</v>
      </c>
    </row>
    <row r="3546" spans="59:74" x14ac:dyDescent="0.25">
      <c r="BG3546" s="84">
        <v>3434</v>
      </c>
      <c r="BH3546" s="269" t="s">
        <v>11</v>
      </c>
      <c r="BI3546" s="268" t="s">
        <v>11799</v>
      </c>
      <c r="BJ3546" s="257" t="s">
        <v>4</v>
      </c>
      <c r="BK3546" s="269" t="s">
        <v>32</v>
      </c>
      <c r="BL3546" s="269" t="s">
        <v>130</v>
      </c>
      <c r="BM3546" s="270" t="s">
        <v>12499</v>
      </c>
      <c r="BN3546" s="269" t="s">
        <v>12500</v>
      </c>
      <c r="BO3546" s="269" t="s">
        <v>12501</v>
      </c>
      <c r="BP3546" s="269" t="s">
        <v>1217</v>
      </c>
      <c r="BQ3546" s="269" t="s">
        <v>693</v>
      </c>
      <c r="BR3546" s="269" t="s">
        <v>1218</v>
      </c>
      <c r="BS3546" s="269" t="s">
        <v>1219</v>
      </c>
      <c r="BT3546" s="269" t="s">
        <v>1217</v>
      </c>
      <c r="BU3546" s="269" t="s">
        <v>1217</v>
      </c>
      <c r="BV3546" s="269" t="s">
        <v>1919</v>
      </c>
    </row>
    <row r="3547" spans="59:74" x14ac:dyDescent="0.25">
      <c r="BG3547" s="84">
        <v>3435</v>
      </c>
      <c r="BH3547" s="269" t="s">
        <v>11</v>
      </c>
      <c r="BI3547" s="268" t="s">
        <v>11799</v>
      </c>
      <c r="BJ3547" s="257" t="s">
        <v>4</v>
      </c>
      <c r="BK3547" s="269" t="s">
        <v>32</v>
      </c>
      <c r="BL3547" s="269" t="s">
        <v>130</v>
      </c>
      <c r="BM3547" s="270" t="s">
        <v>12502</v>
      </c>
      <c r="BN3547" s="269" t="s">
        <v>12503</v>
      </c>
      <c r="BO3547" s="269" t="s">
        <v>12504</v>
      </c>
      <c r="BP3547" s="269" t="s">
        <v>1217</v>
      </c>
      <c r="BQ3547" s="269" t="s">
        <v>693</v>
      </c>
      <c r="BR3547" s="269" t="s">
        <v>1218</v>
      </c>
      <c r="BS3547" s="269" t="s">
        <v>1219</v>
      </c>
      <c r="BT3547" s="269" t="s">
        <v>1217</v>
      </c>
      <c r="BU3547" s="269" t="s">
        <v>1217</v>
      </c>
      <c r="BV3547" s="269" t="s">
        <v>1919</v>
      </c>
    </row>
    <row r="3548" spans="59:74" x14ac:dyDescent="0.25">
      <c r="BG3548" s="84">
        <v>3436</v>
      </c>
      <c r="BH3548" s="269" t="s">
        <v>11</v>
      </c>
      <c r="BI3548" s="268" t="s">
        <v>11799</v>
      </c>
      <c r="BJ3548" s="257" t="s">
        <v>4</v>
      </c>
      <c r="BK3548" s="269" t="s">
        <v>32</v>
      </c>
      <c r="BL3548" s="269" t="s">
        <v>130</v>
      </c>
      <c r="BM3548" s="270" t="s">
        <v>12505</v>
      </c>
      <c r="BN3548" s="269" t="s">
        <v>12506</v>
      </c>
      <c r="BO3548" s="269" t="s">
        <v>12507</v>
      </c>
      <c r="BP3548" s="269" t="s">
        <v>1217</v>
      </c>
      <c r="BQ3548" s="269" t="s">
        <v>693</v>
      </c>
      <c r="BR3548" s="269" t="s">
        <v>1218</v>
      </c>
      <c r="BS3548" s="269" t="s">
        <v>1219</v>
      </c>
      <c r="BT3548" s="269" t="s">
        <v>1217</v>
      </c>
      <c r="BU3548" s="269" t="s">
        <v>1217</v>
      </c>
      <c r="BV3548" s="269" t="s">
        <v>1919</v>
      </c>
    </row>
    <row r="3549" spans="59:74" x14ac:dyDescent="0.25">
      <c r="BG3549" s="84">
        <v>3437</v>
      </c>
      <c r="BH3549" s="269" t="s">
        <v>11</v>
      </c>
      <c r="BI3549" s="268" t="s">
        <v>11799</v>
      </c>
      <c r="BJ3549" s="257" t="s">
        <v>4</v>
      </c>
      <c r="BK3549" s="269" t="s">
        <v>32</v>
      </c>
      <c r="BL3549" s="269" t="s">
        <v>130</v>
      </c>
      <c r="BM3549" s="270" t="s">
        <v>12508</v>
      </c>
      <c r="BN3549" s="269" t="s">
        <v>12509</v>
      </c>
      <c r="BO3549" s="269" t="s">
        <v>12510</v>
      </c>
      <c r="BP3549" s="269" t="s">
        <v>1217</v>
      </c>
      <c r="BQ3549" s="269" t="s">
        <v>693</v>
      </c>
      <c r="BR3549" s="269" t="s">
        <v>1218</v>
      </c>
      <c r="BS3549" s="269" t="s">
        <v>1219</v>
      </c>
      <c r="BT3549" s="269" t="s">
        <v>1217</v>
      </c>
      <c r="BU3549" s="269" t="s">
        <v>1217</v>
      </c>
      <c r="BV3549" s="269" t="s">
        <v>1919</v>
      </c>
    </row>
    <row r="3550" spans="59:74" x14ac:dyDescent="0.25">
      <c r="BG3550" s="84">
        <v>3438</v>
      </c>
      <c r="BH3550" s="269" t="s">
        <v>11</v>
      </c>
      <c r="BI3550" s="268" t="s">
        <v>11799</v>
      </c>
      <c r="BJ3550" s="257" t="s">
        <v>4</v>
      </c>
      <c r="BK3550" s="269" t="s">
        <v>32</v>
      </c>
      <c r="BL3550" s="269" t="s">
        <v>130</v>
      </c>
      <c r="BM3550" s="270" t="s">
        <v>12511</v>
      </c>
      <c r="BN3550" s="269" t="s">
        <v>12512</v>
      </c>
      <c r="BO3550" s="269" t="s">
        <v>12513</v>
      </c>
      <c r="BP3550" s="269" t="s">
        <v>1217</v>
      </c>
      <c r="BQ3550" s="269" t="s">
        <v>693</v>
      </c>
      <c r="BR3550" s="269" t="s">
        <v>1218</v>
      </c>
      <c r="BS3550" s="269" t="s">
        <v>1219</v>
      </c>
      <c r="BT3550" s="269" t="s">
        <v>1217</v>
      </c>
      <c r="BU3550" s="269" t="s">
        <v>1217</v>
      </c>
      <c r="BV3550" s="269" t="s">
        <v>1919</v>
      </c>
    </row>
    <row r="3551" spans="59:74" x14ac:dyDescent="0.25">
      <c r="BG3551" s="84">
        <v>3439</v>
      </c>
      <c r="BH3551" s="269" t="s">
        <v>11</v>
      </c>
      <c r="BI3551" s="268" t="s">
        <v>11799</v>
      </c>
      <c r="BJ3551" s="257" t="s">
        <v>4</v>
      </c>
      <c r="BK3551" s="269" t="s">
        <v>32</v>
      </c>
      <c r="BL3551" s="269" t="s">
        <v>130</v>
      </c>
      <c r="BM3551" s="270" t="s">
        <v>12514</v>
      </c>
      <c r="BN3551" s="269" t="s">
        <v>12515</v>
      </c>
      <c r="BO3551" s="269" t="s">
        <v>12516</v>
      </c>
      <c r="BP3551" s="269" t="s">
        <v>1217</v>
      </c>
      <c r="BQ3551" s="269" t="s">
        <v>693</v>
      </c>
      <c r="BR3551" s="269" t="s">
        <v>1218</v>
      </c>
      <c r="BS3551" s="269" t="s">
        <v>1219</v>
      </c>
      <c r="BT3551" s="269" t="s">
        <v>1217</v>
      </c>
      <c r="BU3551" s="269" t="s">
        <v>1217</v>
      </c>
      <c r="BV3551" s="269" t="s">
        <v>1919</v>
      </c>
    </row>
    <row r="3552" spans="59:74" x14ac:dyDescent="0.25">
      <c r="BG3552" s="84">
        <v>3440</v>
      </c>
      <c r="BH3552" s="269" t="s">
        <v>11</v>
      </c>
      <c r="BI3552" s="268" t="s">
        <v>11799</v>
      </c>
      <c r="BJ3552" s="257" t="s">
        <v>4</v>
      </c>
      <c r="BK3552" s="269" t="s">
        <v>32</v>
      </c>
      <c r="BL3552" s="269" t="s">
        <v>130</v>
      </c>
      <c r="BM3552" s="270" t="s">
        <v>12517</v>
      </c>
      <c r="BN3552" s="269" t="s">
        <v>12518</v>
      </c>
      <c r="BO3552" s="269" t="s">
        <v>12519</v>
      </c>
      <c r="BP3552" s="269" t="s">
        <v>1217</v>
      </c>
      <c r="BQ3552" s="269" t="s">
        <v>693</v>
      </c>
      <c r="BR3552" s="269" t="s">
        <v>1218</v>
      </c>
      <c r="BS3552" s="269" t="s">
        <v>1219</v>
      </c>
      <c r="BT3552" s="269" t="s">
        <v>1217</v>
      </c>
      <c r="BU3552" s="269" t="s">
        <v>1217</v>
      </c>
      <c r="BV3552" s="269" t="s">
        <v>1919</v>
      </c>
    </row>
    <row r="3553" spans="59:74" x14ac:dyDescent="0.25">
      <c r="BG3553" s="84">
        <v>3441</v>
      </c>
      <c r="BH3553" s="269" t="s">
        <v>11</v>
      </c>
      <c r="BI3553" s="268" t="s">
        <v>11799</v>
      </c>
      <c r="BJ3553" s="257" t="s">
        <v>1</v>
      </c>
      <c r="BK3553" s="269" t="s">
        <v>34</v>
      </c>
      <c r="BL3553" s="269" t="s">
        <v>130</v>
      </c>
      <c r="BM3553" s="270" t="s">
        <v>12520</v>
      </c>
      <c r="BN3553" s="269" t="s">
        <v>12521</v>
      </c>
      <c r="BO3553" s="269" t="s">
        <v>12522</v>
      </c>
      <c r="BP3553" s="269" t="s">
        <v>1220</v>
      </c>
      <c r="BQ3553" s="269" t="s">
        <v>699</v>
      </c>
      <c r="BR3553" s="269" t="s">
        <v>1221</v>
      </c>
      <c r="BS3553" s="269" t="s">
        <v>1222</v>
      </c>
      <c r="BT3553" s="269" t="s">
        <v>1220</v>
      </c>
      <c r="BU3553" s="269" t="s">
        <v>1920</v>
      </c>
      <c r="BV3553" s="269" t="s">
        <v>1921</v>
      </c>
    </row>
    <row r="3554" spans="59:74" x14ac:dyDescent="0.25">
      <c r="BG3554" s="84">
        <v>3442</v>
      </c>
      <c r="BH3554" s="269" t="s">
        <v>11</v>
      </c>
      <c r="BI3554" s="268" t="s">
        <v>11799</v>
      </c>
      <c r="BJ3554" s="257" t="s">
        <v>1</v>
      </c>
      <c r="BK3554" s="269" t="s">
        <v>34</v>
      </c>
      <c r="BL3554" s="269" t="s">
        <v>130</v>
      </c>
      <c r="BM3554" s="270" t="s">
        <v>12523</v>
      </c>
      <c r="BN3554" s="269" t="s">
        <v>12524</v>
      </c>
      <c r="BO3554" s="269" t="s">
        <v>12525</v>
      </c>
      <c r="BP3554" s="269" t="s">
        <v>1220</v>
      </c>
      <c r="BQ3554" s="269" t="s">
        <v>699</v>
      </c>
      <c r="BR3554" s="269" t="s">
        <v>1221</v>
      </c>
      <c r="BS3554" s="269" t="s">
        <v>1222</v>
      </c>
      <c r="BT3554" s="269" t="s">
        <v>1220</v>
      </c>
      <c r="BU3554" s="269" t="s">
        <v>1920</v>
      </c>
      <c r="BV3554" s="269" t="s">
        <v>1921</v>
      </c>
    </row>
    <row r="3555" spans="59:74" x14ac:dyDescent="0.25">
      <c r="BG3555" s="84">
        <v>3443</v>
      </c>
      <c r="BH3555" s="269" t="s">
        <v>11</v>
      </c>
      <c r="BI3555" s="268" t="s">
        <v>11799</v>
      </c>
      <c r="BJ3555" s="257" t="s">
        <v>1</v>
      </c>
      <c r="BK3555" s="269" t="s">
        <v>34</v>
      </c>
      <c r="BL3555" s="269" t="s">
        <v>130</v>
      </c>
      <c r="BM3555" s="270" t="s">
        <v>12526</v>
      </c>
      <c r="BN3555" s="269" t="s">
        <v>12527</v>
      </c>
      <c r="BO3555" s="269" t="s">
        <v>12528</v>
      </c>
      <c r="BP3555" s="269" t="s">
        <v>1220</v>
      </c>
      <c r="BQ3555" s="269" t="s">
        <v>699</v>
      </c>
      <c r="BR3555" s="269" t="s">
        <v>1221</v>
      </c>
      <c r="BS3555" s="269" t="s">
        <v>1222</v>
      </c>
      <c r="BT3555" s="269" t="s">
        <v>1220</v>
      </c>
      <c r="BU3555" s="269" t="s">
        <v>1920</v>
      </c>
      <c r="BV3555" s="269" t="s">
        <v>1921</v>
      </c>
    </row>
    <row r="3556" spans="59:74" x14ac:dyDescent="0.25">
      <c r="BG3556" s="84">
        <v>3444</v>
      </c>
      <c r="BH3556" s="269" t="s">
        <v>11</v>
      </c>
      <c r="BI3556" s="268" t="s">
        <v>11799</v>
      </c>
      <c r="BJ3556" s="257" t="s">
        <v>1</v>
      </c>
      <c r="BK3556" s="269" t="s">
        <v>34</v>
      </c>
      <c r="BL3556" s="269" t="s">
        <v>130</v>
      </c>
      <c r="BM3556" s="270" t="s">
        <v>12529</v>
      </c>
      <c r="BN3556" s="269" t="s">
        <v>12530</v>
      </c>
      <c r="BO3556" s="269" t="s">
        <v>12531</v>
      </c>
      <c r="BP3556" s="269" t="s">
        <v>1220</v>
      </c>
      <c r="BQ3556" s="269" t="s">
        <v>699</v>
      </c>
      <c r="BR3556" s="269" t="s">
        <v>1221</v>
      </c>
      <c r="BS3556" s="269" t="s">
        <v>1222</v>
      </c>
      <c r="BT3556" s="269" t="s">
        <v>1220</v>
      </c>
      <c r="BU3556" s="269" t="s">
        <v>1920</v>
      </c>
      <c r="BV3556" s="269" t="s">
        <v>1921</v>
      </c>
    </row>
    <row r="3557" spans="59:74" x14ac:dyDescent="0.25">
      <c r="BG3557" s="84">
        <v>3445</v>
      </c>
      <c r="BH3557" s="269" t="s">
        <v>11</v>
      </c>
      <c r="BI3557" s="268" t="s">
        <v>11799</v>
      </c>
      <c r="BJ3557" s="257" t="s">
        <v>1</v>
      </c>
      <c r="BK3557" s="269" t="s">
        <v>34</v>
      </c>
      <c r="BL3557" s="269" t="s">
        <v>130</v>
      </c>
      <c r="BM3557" s="270" t="s">
        <v>12532</v>
      </c>
      <c r="BN3557" s="269" t="s">
        <v>12533</v>
      </c>
      <c r="BO3557" s="269" t="s">
        <v>12534</v>
      </c>
      <c r="BP3557" s="269" t="s">
        <v>1220</v>
      </c>
      <c r="BQ3557" s="269" t="s">
        <v>699</v>
      </c>
      <c r="BR3557" s="269" t="s">
        <v>1221</v>
      </c>
      <c r="BS3557" s="269" t="s">
        <v>1222</v>
      </c>
      <c r="BT3557" s="269" t="s">
        <v>1220</v>
      </c>
      <c r="BU3557" s="269" t="s">
        <v>1920</v>
      </c>
      <c r="BV3557" s="269" t="s">
        <v>1921</v>
      </c>
    </row>
    <row r="3558" spans="59:74" x14ac:dyDescent="0.25">
      <c r="BG3558" s="84">
        <v>3446</v>
      </c>
      <c r="BH3558" s="269" t="s">
        <v>11</v>
      </c>
      <c r="BI3558" s="268" t="s">
        <v>11799</v>
      </c>
      <c r="BJ3558" s="257" t="s">
        <v>1</v>
      </c>
      <c r="BK3558" s="269" t="s">
        <v>34</v>
      </c>
      <c r="BL3558" s="269" t="s">
        <v>130</v>
      </c>
      <c r="BM3558" s="270" t="s">
        <v>12535</v>
      </c>
      <c r="BN3558" s="269" t="s">
        <v>12536</v>
      </c>
      <c r="BO3558" s="269" t="s">
        <v>12537</v>
      </c>
      <c r="BP3558" s="269" t="s">
        <v>1220</v>
      </c>
      <c r="BQ3558" s="269" t="s">
        <v>699</v>
      </c>
      <c r="BR3558" s="269" t="s">
        <v>1221</v>
      </c>
      <c r="BS3558" s="269" t="s">
        <v>1222</v>
      </c>
      <c r="BT3558" s="269" t="s">
        <v>1220</v>
      </c>
      <c r="BU3558" s="269" t="s">
        <v>1920</v>
      </c>
      <c r="BV3558" s="269" t="s">
        <v>1921</v>
      </c>
    </row>
    <row r="3559" spans="59:74" x14ac:dyDescent="0.25">
      <c r="BG3559" s="84">
        <v>3447</v>
      </c>
      <c r="BH3559" s="269" t="s">
        <v>11</v>
      </c>
      <c r="BI3559" s="268" t="s">
        <v>11799</v>
      </c>
      <c r="BJ3559" s="257" t="s">
        <v>1</v>
      </c>
      <c r="BK3559" s="269" t="s">
        <v>34</v>
      </c>
      <c r="BL3559" s="269" t="s">
        <v>130</v>
      </c>
      <c r="BM3559" s="270" t="s">
        <v>12538</v>
      </c>
      <c r="BN3559" s="269" t="s">
        <v>12539</v>
      </c>
      <c r="BO3559" s="269" t="s">
        <v>12540</v>
      </c>
      <c r="BP3559" s="269" t="s">
        <v>1220</v>
      </c>
      <c r="BQ3559" s="269" t="s">
        <v>699</v>
      </c>
      <c r="BR3559" s="269" t="s">
        <v>1221</v>
      </c>
      <c r="BS3559" s="269" t="s">
        <v>1222</v>
      </c>
      <c r="BT3559" s="269" t="s">
        <v>1220</v>
      </c>
      <c r="BU3559" s="269" t="s">
        <v>1920</v>
      </c>
      <c r="BV3559" s="269" t="s">
        <v>1921</v>
      </c>
    </row>
    <row r="3560" spans="59:74" x14ac:dyDescent="0.25">
      <c r="BG3560" s="84">
        <v>3448</v>
      </c>
      <c r="BH3560" s="269" t="s">
        <v>11</v>
      </c>
      <c r="BI3560" s="268" t="s">
        <v>11799</v>
      </c>
      <c r="BJ3560" s="257" t="s">
        <v>1</v>
      </c>
      <c r="BK3560" s="269" t="s">
        <v>34</v>
      </c>
      <c r="BL3560" s="269" t="s">
        <v>130</v>
      </c>
      <c r="BM3560" s="270" t="s">
        <v>12541</v>
      </c>
      <c r="BN3560" s="269" t="s">
        <v>12542</v>
      </c>
      <c r="BO3560" s="269" t="s">
        <v>12543</v>
      </c>
      <c r="BP3560" s="269" t="s">
        <v>1220</v>
      </c>
      <c r="BQ3560" s="269" t="s">
        <v>699</v>
      </c>
      <c r="BR3560" s="269" t="s">
        <v>1221</v>
      </c>
      <c r="BS3560" s="269" t="s">
        <v>1222</v>
      </c>
      <c r="BT3560" s="269" t="s">
        <v>1220</v>
      </c>
      <c r="BU3560" s="269" t="s">
        <v>1920</v>
      </c>
      <c r="BV3560" s="269" t="s">
        <v>1921</v>
      </c>
    </row>
    <row r="3561" spans="59:74" x14ac:dyDescent="0.25">
      <c r="BG3561" s="84">
        <v>3449</v>
      </c>
      <c r="BH3561" s="269" t="s">
        <v>11</v>
      </c>
      <c r="BI3561" s="268" t="s">
        <v>11799</v>
      </c>
      <c r="BJ3561" s="257" t="s">
        <v>1</v>
      </c>
      <c r="BK3561" s="269" t="s">
        <v>34</v>
      </c>
      <c r="BL3561" s="269" t="s">
        <v>130</v>
      </c>
      <c r="BM3561" s="270" t="s">
        <v>12544</v>
      </c>
      <c r="BN3561" s="269" t="s">
        <v>12545</v>
      </c>
      <c r="BO3561" s="269" t="s">
        <v>12546</v>
      </c>
      <c r="BP3561" s="269" t="s">
        <v>1220</v>
      </c>
      <c r="BQ3561" s="269" t="s">
        <v>699</v>
      </c>
      <c r="BR3561" s="269" t="s">
        <v>1221</v>
      </c>
      <c r="BS3561" s="269" t="s">
        <v>1222</v>
      </c>
      <c r="BT3561" s="269" t="s">
        <v>1220</v>
      </c>
      <c r="BU3561" s="269" t="s">
        <v>1920</v>
      </c>
      <c r="BV3561" s="269" t="s">
        <v>1921</v>
      </c>
    </row>
    <row r="3562" spans="59:74" x14ac:dyDescent="0.25">
      <c r="BG3562" s="84">
        <v>3450</v>
      </c>
      <c r="BH3562" s="269" t="s">
        <v>11</v>
      </c>
      <c r="BI3562" s="268" t="s">
        <v>11799</v>
      </c>
      <c r="BJ3562" s="257" t="s">
        <v>1</v>
      </c>
      <c r="BK3562" s="269" t="s">
        <v>34</v>
      </c>
      <c r="BL3562" s="269" t="s">
        <v>130</v>
      </c>
      <c r="BM3562" s="270" t="s">
        <v>12547</v>
      </c>
      <c r="BN3562" s="269" t="s">
        <v>12548</v>
      </c>
      <c r="BO3562" s="269" t="s">
        <v>12549</v>
      </c>
      <c r="BP3562" s="269" t="s">
        <v>1220</v>
      </c>
      <c r="BQ3562" s="269" t="s">
        <v>699</v>
      </c>
      <c r="BR3562" s="269" t="s">
        <v>1221</v>
      </c>
      <c r="BS3562" s="269" t="s">
        <v>1222</v>
      </c>
      <c r="BT3562" s="269" t="s">
        <v>1220</v>
      </c>
      <c r="BU3562" s="269" t="s">
        <v>1920</v>
      </c>
      <c r="BV3562" s="269" t="s">
        <v>1921</v>
      </c>
    </row>
    <row r="3563" spans="59:74" x14ac:dyDescent="0.25">
      <c r="BG3563" s="84">
        <v>3451</v>
      </c>
      <c r="BH3563" s="269" t="s">
        <v>11</v>
      </c>
      <c r="BI3563" s="268" t="s">
        <v>11799</v>
      </c>
      <c r="BJ3563" s="257" t="s">
        <v>4</v>
      </c>
      <c r="BK3563" s="269" t="s">
        <v>34</v>
      </c>
      <c r="BL3563" s="269" t="s">
        <v>130</v>
      </c>
      <c r="BM3563" s="270" t="s">
        <v>12550</v>
      </c>
      <c r="BN3563" s="269" t="s">
        <v>12551</v>
      </c>
      <c r="BO3563" s="269" t="s">
        <v>12552</v>
      </c>
      <c r="BP3563" s="269" t="s">
        <v>1220</v>
      </c>
      <c r="BQ3563" s="269" t="s">
        <v>699</v>
      </c>
      <c r="BR3563" s="269" t="s">
        <v>1221</v>
      </c>
      <c r="BS3563" s="269" t="s">
        <v>1222</v>
      </c>
      <c r="BT3563" s="269" t="s">
        <v>1220</v>
      </c>
      <c r="BU3563" s="269" t="s">
        <v>1920</v>
      </c>
      <c r="BV3563" s="269" t="s">
        <v>1921</v>
      </c>
    </row>
    <row r="3564" spans="59:74" x14ac:dyDescent="0.25">
      <c r="BG3564" s="84">
        <v>3452</v>
      </c>
      <c r="BH3564" s="269" t="s">
        <v>11</v>
      </c>
      <c r="BI3564" s="268" t="s">
        <v>11799</v>
      </c>
      <c r="BJ3564" s="257" t="s">
        <v>4</v>
      </c>
      <c r="BK3564" s="269" t="s">
        <v>34</v>
      </c>
      <c r="BL3564" s="269" t="s">
        <v>130</v>
      </c>
      <c r="BM3564" s="270" t="s">
        <v>12553</v>
      </c>
      <c r="BN3564" s="269" t="s">
        <v>12554</v>
      </c>
      <c r="BO3564" s="269" t="s">
        <v>12555</v>
      </c>
      <c r="BP3564" s="269" t="s">
        <v>1220</v>
      </c>
      <c r="BQ3564" s="269" t="s">
        <v>699</v>
      </c>
      <c r="BR3564" s="269" t="s">
        <v>1221</v>
      </c>
      <c r="BS3564" s="269" t="s">
        <v>1222</v>
      </c>
      <c r="BT3564" s="269" t="s">
        <v>1220</v>
      </c>
      <c r="BU3564" s="269" t="s">
        <v>1920</v>
      </c>
      <c r="BV3564" s="269" t="s">
        <v>1921</v>
      </c>
    </row>
    <row r="3565" spans="59:74" x14ac:dyDescent="0.25">
      <c r="BG3565" s="84">
        <v>3453</v>
      </c>
      <c r="BH3565" s="269" t="s">
        <v>11</v>
      </c>
      <c r="BI3565" s="268" t="s">
        <v>11799</v>
      </c>
      <c r="BJ3565" s="257" t="s">
        <v>4</v>
      </c>
      <c r="BK3565" s="269" t="s">
        <v>34</v>
      </c>
      <c r="BL3565" s="269" t="s">
        <v>130</v>
      </c>
      <c r="BM3565" s="270" t="s">
        <v>12556</v>
      </c>
      <c r="BN3565" s="269" t="s">
        <v>12557</v>
      </c>
      <c r="BO3565" s="269" t="s">
        <v>12558</v>
      </c>
      <c r="BP3565" s="269" t="s">
        <v>1220</v>
      </c>
      <c r="BQ3565" s="269" t="s">
        <v>699</v>
      </c>
      <c r="BR3565" s="269" t="s">
        <v>1221</v>
      </c>
      <c r="BS3565" s="269" t="s">
        <v>1222</v>
      </c>
      <c r="BT3565" s="269" t="s">
        <v>1220</v>
      </c>
      <c r="BU3565" s="269" t="s">
        <v>1920</v>
      </c>
      <c r="BV3565" s="269" t="s">
        <v>1921</v>
      </c>
    </row>
    <row r="3566" spans="59:74" x14ac:dyDescent="0.25">
      <c r="BG3566" s="84">
        <v>3454</v>
      </c>
      <c r="BH3566" s="269" t="s">
        <v>11</v>
      </c>
      <c r="BI3566" s="268" t="s">
        <v>11799</v>
      </c>
      <c r="BJ3566" s="257" t="s">
        <v>4</v>
      </c>
      <c r="BK3566" s="269" t="s">
        <v>34</v>
      </c>
      <c r="BL3566" s="269" t="s">
        <v>130</v>
      </c>
      <c r="BM3566" s="270" t="s">
        <v>12559</v>
      </c>
      <c r="BN3566" s="269" t="s">
        <v>12560</v>
      </c>
      <c r="BO3566" s="269" t="s">
        <v>12561</v>
      </c>
      <c r="BP3566" s="269" t="s">
        <v>1220</v>
      </c>
      <c r="BQ3566" s="269" t="s">
        <v>699</v>
      </c>
      <c r="BR3566" s="269" t="s">
        <v>1221</v>
      </c>
      <c r="BS3566" s="269" t="s">
        <v>1222</v>
      </c>
      <c r="BT3566" s="269" t="s">
        <v>1220</v>
      </c>
      <c r="BU3566" s="269" t="s">
        <v>1920</v>
      </c>
      <c r="BV3566" s="269" t="s">
        <v>1921</v>
      </c>
    </row>
    <row r="3567" spans="59:74" x14ac:dyDescent="0.25">
      <c r="BG3567" s="84">
        <v>3455</v>
      </c>
      <c r="BH3567" s="269" t="s">
        <v>11</v>
      </c>
      <c r="BI3567" s="268" t="s">
        <v>11799</v>
      </c>
      <c r="BJ3567" s="257" t="s">
        <v>4</v>
      </c>
      <c r="BK3567" s="269" t="s">
        <v>34</v>
      </c>
      <c r="BL3567" s="269" t="s">
        <v>130</v>
      </c>
      <c r="BM3567" s="270" t="s">
        <v>12562</v>
      </c>
      <c r="BN3567" s="269" t="s">
        <v>12563</v>
      </c>
      <c r="BO3567" s="269" t="s">
        <v>12564</v>
      </c>
      <c r="BP3567" s="269" t="s">
        <v>1220</v>
      </c>
      <c r="BQ3567" s="269" t="s">
        <v>699</v>
      </c>
      <c r="BR3567" s="269" t="s">
        <v>1221</v>
      </c>
      <c r="BS3567" s="269" t="s">
        <v>1222</v>
      </c>
      <c r="BT3567" s="269" t="s">
        <v>1220</v>
      </c>
      <c r="BU3567" s="269" t="s">
        <v>1920</v>
      </c>
      <c r="BV3567" s="269" t="s">
        <v>1921</v>
      </c>
    </row>
    <row r="3568" spans="59:74" x14ac:dyDescent="0.25">
      <c r="BG3568" s="84">
        <v>3456</v>
      </c>
      <c r="BH3568" s="269" t="s">
        <v>11</v>
      </c>
      <c r="BI3568" s="268" t="s">
        <v>11799</v>
      </c>
      <c r="BJ3568" s="257" t="s">
        <v>4</v>
      </c>
      <c r="BK3568" s="269" t="s">
        <v>34</v>
      </c>
      <c r="BL3568" s="269" t="s">
        <v>130</v>
      </c>
      <c r="BM3568" s="270" t="s">
        <v>12565</v>
      </c>
      <c r="BN3568" s="269" t="s">
        <v>12566</v>
      </c>
      <c r="BO3568" s="269" t="s">
        <v>12567</v>
      </c>
      <c r="BP3568" s="269" t="s">
        <v>1220</v>
      </c>
      <c r="BQ3568" s="269" t="s">
        <v>699</v>
      </c>
      <c r="BR3568" s="269" t="s">
        <v>1221</v>
      </c>
      <c r="BS3568" s="269" t="s">
        <v>1222</v>
      </c>
      <c r="BT3568" s="269" t="s">
        <v>1220</v>
      </c>
      <c r="BU3568" s="269" t="s">
        <v>1920</v>
      </c>
      <c r="BV3568" s="269" t="s">
        <v>1921</v>
      </c>
    </row>
    <row r="3569" spans="59:74" x14ac:dyDescent="0.25">
      <c r="BG3569" s="84">
        <v>3457</v>
      </c>
      <c r="BH3569" s="269" t="s">
        <v>11</v>
      </c>
      <c r="BI3569" s="268" t="s">
        <v>11799</v>
      </c>
      <c r="BJ3569" s="257" t="s">
        <v>4</v>
      </c>
      <c r="BK3569" s="269" t="s">
        <v>34</v>
      </c>
      <c r="BL3569" s="269" t="s">
        <v>130</v>
      </c>
      <c r="BM3569" s="270" t="s">
        <v>12568</v>
      </c>
      <c r="BN3569" s="269" t="s">
        <v>12569</v>
      </c>
      <c r="BO3569" s="269" t="s">
        <v>12570</v>
      </c>
      <c r="BP3569" s="269" t="s">
        <v>1220</v>
      </c>
      <c r="BQ3569" s="269" t="s">
        <v>699</v>
      </c>
      <c r="BR3569" s="269" t="s">
        <v>1221</v>
      </c>
      <c r="BS3569" s="269" t="s">
        <v>1222</v>
      </c>
      <c r="BT3569" s="269" t="s">
        <v>1220</v>
      </c>
      <c r="BU3569" s="269" t="s">
        <v>1920</v>
      </c>
      <c r="BV3569" s="269" t="s">
        <v>1921</v>
      </c>
    </row>
    <row r="3570" spans="59:74" x14ac:dyDescent="0.25">
      <c r="BG3570" s="84">
        <v>3458</v>
      </c>
      <c r="BH3570" s="269" t="s">
        <v>11</v>
      </c>
      <c r="BI3570" s="268" t="s">
        <v>11799</v>
      </c>
      <c r="BJ3570" s="257" t="s">
        <v>4</v>
      </c>
      <c r="BK3570" s="269" t="s">
        <v>34</v>
      </c>
      <c r="BL3570" s="269" t="s">
        <v>130</v>
      </c>
      <c r="BM3570" s="270" t="s">
        <v>12571</v>
      </c>
      <c r="BN3570" s="269" t="s">
        <v>12572</v>
      </c>
      <c r="BO3570" s="269" t="s">
        <v>12573</v>
      </c>
      <c r="BP3570" s="269" t="s">
        <v>1220</v>
      </c>
      <c r="BQ3570" s="269" t="s">
        <v>699</v>
      </c>
      <c r="BR3570" s="269" t="s">
        <v>1221</v>
      </c>
      <c r="BS3570" s="269" t="s">
        <v>1222</v>
      </c>
      <c r="BT3570" s="269" t="s">
        <v>1220</v>
      </c>
      <c r="BU3570" s="269" t="s">
        <v>1920</v>
      </c>
      <c r="BV3570" s="269" t="s">
        <v>1921</v>
      </c>
    </row>
    <row r="3571" spans="59:74" x14ac:dyDescent="0.25">
      <c r="BG3571" s="84">
        <v>3459</v>
      </c>
      <c r="BH3571" s="269" t="s">
        <v>11</v>
      </c>
      <c r="BI3571" s="268" t="s">
        <v>11799</v>
      </c>
      <c r="BJ3571" s="257" t="s">
        <v>4</v>
      </c>
      <c r="BK3571" s="269" t="s">
        <v>34</v>
      </c>
      <c r="BL3571" s="269" t="s">
        <v>130</v>
      </c>
      <c r="BM3571" s="270" t="s">
        <v>12574</v>
      </c>
      <c r="BN3571" s="269" t="s">
        <v>12575</v>
      </c>
      <c r="BO3571" s="269" t="s">
        <v>12576</v>
      </c>
      <c r="BP3571" s="269" t="s">
        <v>1220</v>
      </c>
      <c r="BQ3571" s="269" t="s">
        <v>699</v>
      </c>
      <c r="BR3571" s="269" t="s">
        <v>1221</v>
      </c>
      <c r="BS3571" s="269" t="s">
        <v>1222</v>
      </c>
      <c r="BT3571" s="269" t="s">
        <v>1220</v>
      </c>
      <c r="BU3571" s="269" t="s">
        <v>1920</v>
      </c>
      <c r="BV3571" s="269" t="s">
        <v>1921</v>
      </c>
    </row>
    <row r="3572" spans="59:74" x14ac:dyDescent="0.25">
      <c r="BG3572" s="84">
        <v>3460</v>
      </c>
      <c r="BH3572" s="269" t="s">
        <v>11</v>
      </c>
      <c r="BI3572" s="268" t="s">
        <v>11799</v>
      </c>
      <c r="BJ3572" s="257" t="s">
        <v>4</v>
      </c>
      <c r="BK3572" s="269" t="s">
        <v>34</v>
      </c>
      <c r="BL3572" s="269" t="s">
        <v>130</v>
      </c>
      <c r="BM3572" s="270" t="s">
        <v>12577</v>
      </c>
      <c r="BN3572" s="269" t="s">
        <v>12578</v>
      </c>
      <c r="BO3572" s="269" t="s">
        <v>12579</v>
      </c>
      <c r="BP3572" s="269" t="s">
        <v>1220</v>
      </c>
      <c r="BQ3572" s="269" t="s">
        <v>699</v>
      </c>
      <c r="BR3572" s="269" t="s">
        <v>1221</v>
      </c>
      <c r="BS3572" s="269" t="s">
        <v>1222</v>
      </c>
      <c r="BT3572" s="269" t="s">
        <v>1220</v>
      </c>
      <c r="BU3572" s="269" t="s">
        <v>1920</v>
      </c>
      <c r="BV3572" s="269" t="s">
        <v>1921</v>
      </c>
    </row>
    <row r="3573" spans="59:74" x14ac:dyDescent="0.25">
      <c r="BG3573" s="84">
        <v>3461</v>
      </c>
      <c r="BH3573" s="269" t="s">
        <v>11</v>
      </c>
      <c r="BI3573" s="268" t="s">
        <v>11799</v>
      </c>
      <c r="BJ3573" s="257" t="s">
        <v>1</v>
      </c>
      <c r="BK3573" s="269" t="s">
        <v>33</v>
      </c>
      <c r="BL3573" s="269" t="s">
        <v>155</v>
      </c>
      <c r="BM3573" s="270" t="s">
        <v>12580</v>
      </c>
      <c r="BN3573" s="269" t="s">
        <v>12581</v>
      </c>
      <c r="BO3573" s="269" t="s">
        <v>12582</v>
      </c>
      <c r="BP3573" s="269" t="s">
        <v>1223</v>
      </c>
      <c r="BQ3573" s="269" t="s">
        <v>704</v>
      </c>
      <c r="BR3573" s="269" t="s">
        <v>1224</v>
      </c>
      <c r="BS3573" s="269" t="s">
        <v>1225</v>
      </c>
      <c r="BT3573" s="269" t="s">
        <v>1223</v>
      </c>
      <c r="BU3573" s="269" t="s">
        <v>1922</v>
      </c>
      <c r="BV3573" s="269" t="s">
        <v>1923</v>
      </c>
    </row>
    <row r="3574" spans="59:74" x14ac:dyDescent="0.25">
      <c r="BG3574" s="84">
        <v>3462</v>
      </c>
      <c r="BH3574" s="269" t="s">
        <v>11</v>
      </c>
      <c r="BI3574" s="268" t="s">
        <v>11799</v>
      </c>
      <c r="BJ3574" s="257" t="s">
        <v>1</v>
      </c>
      <c r="BK3574" s="269" t="s">
        <v>33</v>
      </c>
      <c r="BL3574" s="269" t="s">
        <v>155</v>
      </c>
      <c r="BM3574" s="270" t="s">
        <v>12583</v>
      </c>
      <c r="BN3574" s="269" t="s">
        <v>12584</v>
      </c>
      <c r="BO3574" s="269" t="s">
        <v>12585</v>
      </c>
      <c r="BP3574" s="269" t="s">
        <v>1223</v>
      </c>
      <c r="BQ3574" s="269" t="s">
        <v>704</v>
      </c>
      <c r="BR3574" s="269" t="s">
        <v>1224</v>
      </c>
      <c r="BS3574" s="269" t="s">
        <v>1225</v>
      </c>
      <c r="BT3574" s="269" t="s">
        <v>1223</v>
      </c>
      <c r="BU3574" s="269" t="s">
        <v>1922</v>
      </c>
      <c r="BV3574" s="269" t="s">
        <v>1923</v>
      </c>
    </row>
    <row r="3575" spans="59:74" x14ac:dyDescent="0.25">
      <c r="BG3575" s="84">
        <v>3463</v>
      </c>
      <c r="BH3575" s="269" t="s">
        <v>11</v>
      </c>
      <c r="BI3575" s="268" t="s">
        <v>11799</v>
      </c>
      <c r="BJ3575" s="257" t="s">
        <v>1</v>
      </c>
      <c r="BK3575" s="269" t="s">
        <v>33</v>
      </c>
      <c r="BL3575" s="269" t="s">
        <v>155</v>
      </c>
      <c r="BM3575" s="270" t="s">
        <v>12586</v>
      </c>
      <c r="BN3575" s="269" t="s">
        <v>12587</v>
      </c>
      <c r="BO3575" s="269" t="s">
        <v>12588</v>
      </c>
      <c r="BP3575" s="269" t="s">
        <v>1223</v>
      </c>
      <c r="BQ3575" s="269" t="s">
        <v>704</v>
      </c>
      <c r="BR3575" s="269" t="s">
        <v>1224</v>
      </c>
      <c r="BS3575" s="269" t="s">
        <v>1225</v>
      </c>
      <c r="BT3575" s="269" t="s">
        <v>1223</v>
      </c>
      <c r="BU3575" s="269" t="s">
        <v>1922</v>
      </c>
      <c r="BV3575" s="269" t="s">
        <v>1923</v>
      </c>
    </row>
    <row r="3576" spans="59:74" x14ac:dyDescent="0.25">
      <c r="BG3576" s="84">
        <v>3464</v>
      </c>
      <c r="BH3576" s="269" t="s">
        <v>11</v>
      </c>
      <c r="BI3576" s="268" t="s">
        <v>11799</v>
      </c>
      <c r="BJ3576" s="257" t="s">
        <v>1</v>
      </c>
      <c r="BK3576" s="269" t="s">
        <v>33</v>
      </c>
      <c r="BL3576" s="269" t="s">
        <v>155</v>
      </c>
      <c r="BM3576" s="270" t="s">
        <v>12589</v>
      </c>
      <c r="BN3576" s="269" t="s">
        <v>12590</v>
      </c>
      <c r="BO3576" s="269" t="s">
        <v>12591</v>
      </c>
      <c r="BP3576" s="269" t="s">
        <v>1223</v>
      </c>
      <c r="BQ3576" s="269" t="s">
        <v>704</v>
      </c>
      <c r="BR3576" s="269" t="s">
        <v>1224</v>
      </c>
      <c r="BS3576" s="269" t="s">
        <v>1225</v>
      </c>
      <c r="BT3576" s="269" t="s">
        <v>1223</v>
      </c>
      <c r="BU3576" s="269" t="s">
        <v>1922</v>
      </c>
      <c r="BV3576" s="269" t="s">
        <v>1923</v>
      </c>
    </row>
    <row r="3577" spans="59:74" x14ac:dyDescent="0.25">
      <c r="BG3577" s="84">
        <v>3465</v>
      </c>
      <c r="BH3577" s="269" t="s">
        <v>11</v>
      </c>
      <c r="BI3577" s="268" t="s">
        <v>11799</v>
      </c>
      <c r="BJ3577" s="257" t="s">
        <v>1</v>
      </c>
      <c r="BK3577" s="269" t="s">
        <v>33</v>
      </c>
      <c r="BL3577" s="269" t="s">
        <v>155</v>
      </c>
      <c r="BM3577" s="270" t="s">
        <v>12592</v>
      </c>
      <c r="BN3577" s="269" t="s">
        <v>12593</v>
      </c>
      <c r="BO3577" s="269" t="s">
        <v>12594</v>
      </c>
      <c r="BP3577" s="269" t="s">
        <v>1223</v>
      </c>
      <c r="BQ3577" s="269" t="s">
        <v>704</v>
      </c>
      <c r="BR3577" s="269" t="s">
        <v>1224</v>
      </c>
      <c r="BS3577" s="269" t="s">
        <v>1225</v>
      </c>
      <c r="BT3577" s="269" t="s">
        <v>1223</v>
      </c>
      <c r="BU3577" s="269" t="s">
        <v>1922</v>
      </c>
      <c r="BV3577" s="269" t="s">
        <v>1923</v>
      </c>
    </row>
    <row r="3578" spans="59:74" x14ac:dyDescent="0.25">
      <c r="BG3578" s="84">
        <v>3466</v>
      </c>
      <c r="BH3578" s="269" t="s">
        <v>11</v>
      </c>
      <c r="BI3578" s="268" t="s">
        <v>11799</v>
      </c>
      <c r="BJ3578" s="257" t="s">
        <v>1</v>
      </c>
      <c r="BK3578" s="269" t="s">
        <v>33</v>
      </c>
      <c r="BL3578" s="269" t="s">
        <v>155</v>
      </c>
      <c r="BM3578" s="270" t="s">
        <v>12595</v>
      </c>
      <c r="BN3578" s="269" t="s">
        <v>12596</v>
      </c>
      <c r="BO3578" s="269" t="s">
        <v>12597</v>
      </c>
      <c r="BP3578" s="269" t="s">
        <v>1223</v>
      </c>
      <c r="BQ3578" s="269" t="s">
        <v>704</v>
      </c>
      <c r="BR3578" s="269" t="s">
        <v>1224</v>
      </c>
      <c r="BS3578" s="269" t="s">
        <v>1225</v>
      </c>
      <c r="BT3578" s="269" t="s">
        <v>1223</v>
      </c>
      <c r="BU3578" s="269" t="s">
        <v>1922</v>
      </c>
      <c r="BV3578" s="269" t="s">
        <v>1923</v>
      </c>
    </row>
    <row r="3579" spans="59:74" x14ac:dyDescent="0.25">
      <c r="BG3579" s="84">
        <v>3467</v>
      </c>
      <c r="BH3579" s="269" t="s">
        <v>11</v>
      </c>
      <c r="BI3579" s="268" t="s">
        <v>11799</v>
      </c>
      <c r="BJ3579" s="257" t="s">
        <v>1</v>
      </c>
      <c r="BK3579" s="269" t="s">
        <v>33</v>
      </c>
      <c r="BL3579" s="269" t="s">
        <v>155</v>
      </c>
      <c r="BM3579" s="270" t="s">
        <v>12598</v>
      </c>
      <c r="BN3579" s="269" t="s">
        <v>12599</v>
      </c>
      <c r="BO3579" s="269" t="s">
        <v>12600</v>
      </c>
      <c r="BP3579" s="269" t="s">
        <v>1223</v>
      </c>
      <c r="BQ3579" s="269" t="s">
        <v>704</v>
      </c>
      <c r="BR3579" s="269" t="s">
        <v>1224</v>
      </c>
      <c r="BS3579" s="269" t="s">
        <v>1225</v>
      </c>
      <c r="BT3579" s="269" t="s">
        <v>1223</v>
      </c>
      <c r="BU3579" s="269" t="s">
        <v>1922</v>
      </c>
      <c r="BV3579" s="269" t="s">
        <v>1923</v>
      </c>
    </row>
    <row r="3580" spans="59:74" x14ac:dyDescent="0.25">
      <c r="BG3580" s="84">
        <v>3468</v>
      </c>
      <c r="BH3580" s="269" t="s">
        <v>11</v>
      </c>
      <c r="BI3580" s="268" t="s">
        <v>11799</v>
      </c>
      <c r="BJ3580" s="257" t="s">
        <v>1</v>
      </c>
      <c r="BK3580" s="269" t="s">
        <v>33</v>
      </c>
      <c r="BL3580" s="269" t="s">
        <v>155</v>
      </c>
      <c r="BM3580" s="270" t="s">
        <v>12601</v>
      </c>
      <c r="BN3580" s="269" t="s">
        <v>12602</v>
      </c>
      <c r="BO3580" s="269" t="s">
        <v>12603</v>
      </c>
      <c r="BP3580" s="269" t="s">
        <v>1223</v>
      </c>
      <c r="BQ3580" s="269" t="s">
        <v>704</v>
      </c>
      <c r="BR3580" s="269" t="s">
        <v>1224</v>
      </c>
      <c r="BS3580" s="269" t="s">
        <v>1225</v>
      </c>
      <c r="BT3580" s="269" t="s">
        <v>1223</v>
      </c>
      <c r="BU3580" s="269" t="s">
        <v>1922</v>
      </c>
      <c r="BV3580" s="269" t="s">
        <v>1923</v>
      </c>
    </row>
    <row r="3581" spans="59:74" x14ac:dyDescent="0.25">
      <c r="BG3581" s="84">
        <v>3469</v>
      </c>
      <c r="BH3581" s="269" t="s">
        <v>11</v>
      </c>
      <c r="BI3581" s="268" t="s">
        <v>11799</v>
      </c>
      <c r="BJ3581" s="257" t="s">
        <v>1</v>
      </c>
      <c r="BK3581" s="269" t="s">
        <v>33</v>
      </c>
      <c r="BL3581" s="269" t="s">
        <v>155</v>
      </c>
      <c r="BM3581" s="270" t="s">
        <v>12604</v>
      </c>
      <c r="BN3581" s="269" t="s">
        <v>12605</v>
      </c>
      <c r="BO3581" s="269" t="s">
        <v>12606</v>
      </c>
      <c r="BP3581" s="269" t="s">
        <v>1223</v>
      </c>
      <c r="BQ3581" s="269" t="s">
        <v>704</v>
      </c>
      <c r="BR3581" s="269" t="s">
        <v>1224</v>
      </c>
      <c r="BS3581" s="269" t="s">
        <v>1225</v>
      </c>
      <c r="BT3581" s="269" t="s">
        <v>1223</v>
      </c>
      <c r="BU3581" s="269" t="s">
        <v>1922</v>
      </c>
      <c r="BV3581" s="269" t="s">
        <v>1923</v>
      </c>
    </row>
    <row r="3582" spans="59:74" x14ac:dyDescent="0.25">
      <c r="BG3582" s="84">
        <v>3470</v>
      </c>
      <c r="BH3582" s="269" t="s">
        <v>11</v>
      </c>
      <c r="BI3582" s="268" t="s">
        <v>11799</v>
      </c>
      <c r="BJ3582" s="257" t="s">
        <v>1</v>
      </c>
      <c r="BK3582" s="269" t="s">
        <v>33</v>
      </c>
      <c r="BL3582" s="269" t="s">
        <v>155</v>
      </c>
      <c r="BM3582" s="270" t="s">
        <v>12607</v>
      </c>
      <c r="BN3582" s="269" t="s">
        <v>12608</v>
      </c>
      <c r="BO3582" s="269" t="s">
        <v>12609</v>
      </c>
      <c r="BP3582" s="269" t="s">
        <v>1223</v>
      </c>
      <c r="BQ3582" s="269" t="s">
        <v>704</v>
      </c>
      <c r="BR3582" s="269" t="s">
        <v>1224</v>
      </c>
      <c r="BS3582" s="269" t="s">
        <v>1225</v>
      </c>
      <c r="BT3582" s="269" t="s">
        <v>1223</v>
      </c>
      <c r="BU3582" s="269" t="s">
        <v>1922</v>
      </c>
      <c r="BV3582" s="269" t="s">
        <v>1923</v>
      </c>
    </row>
    <row r="3583" spans="59:74" x14ac:dyDescent="0.25">
      <c r="BG3583" s="84">
        <v>3471</v>
      </c>
      <c r="BH3583" s="269" t="s">
        <v>11</v>
      </c>
      <c r="BI3583" s="268" t="s">
        <v>11799</v>
      </c>
      <c r="BJ3583" s="257" t="s">
        <v>4</v>
      </c>
      <c r="BK3583" s="269" t="s">
        <v>33</v>
      </c>
      <c r="BL3583" s="269" t="s">
        <v>155</v>
      </c>
      <c r="BM3583" s="270" t="s">
        <v>12610</v>
      </c>
      <c r="BN3583" s="269" t="s">
        <v>12611</v>
      </c>
      <c r="BO3583" s="269" t="s">
        <v>12612</v>
      </c>
      <c r="BP3583" s="269" t="s">
        <v>1223</v>
      </c>
      <c r="BQ3583" s="269" t="s">
        <v>704</v>
      </c>
      <c r="BR3583" s="269" t="s">
        <v>1224</v>
      </c>
      <c r="BS3583" s="269" t="s">
        <v>1225</v>
      </c>
      <c r="BT3583" s="269" t="s">
        <v>1223</v>
      </c>
      <c r="BU3583" s="269" t="s">
        <v>1922</v>
      </c>
      <c r="BV3583" s="269" t="s">
        <v>1923</v>
      </c>
    </row>
    <row r="3584" spans="59:74" x14ac:dyDescent="0.25">
      <c r="BG3584" s="84">
        <v>3472</v>
      </c>
      <c r="BH3584" s="269" t="s">
        <v>11</v>
      </c>
      <c r="BI3584" s="268" t="s">
        <v>11799</v>
      </c>
      <c r="BJ3584" s="257" t="s">
        <v>4</v>
      </c>
      <c r="BK3584" s="269" t="s">
        <v>33</v>
      </c>
      <c r="BL3584" s="269" t="s">
        <v>155</v>
      </c>
      <c r="BM3584" s="270" t="s">
        <v>12613</v>
      </c>
      <c r="BN3584" s="269" t="s">
        <v>12614</v>
      </c>
      <c r="BO3584" s="269" t="s">
        <v>12615</v>
      </c>
      <c r="BP3584" s="269" t="s">
        <v>1223</v>
      </c>
      <c r="BQ3584" s="269" t="s">
        <v>704</v>
      </c>
      <c r="BR3584" s="269" t="s">
        <v>1224</v>
      </c>
      <c r="BS3584" s="269" t="s">
        <v>1225</v>
      </c>
      <c r="BT3584" s="269" t="s">
        <v>1223</v>
      </c>
      <c r="BU3584" s="269" t="s">
        <v>1922</v>
      </c>
      <c r="BV3584" s="269" t="s">
        <v>1923</v>
      </c>
    </row>
    <row r="3585" spans="59:74" x14ac:dyDescent="0.25">
      <c r="BG3585" s="84">
        <v>3473</v>
      </c>
      <c r="BH3585" s="269" t="s">
        <v>11</v>
      </c>
      <c r="BI3585" s="268" t="s">
        <v>11799</v>
      </c>
      <c r="BJ3585" s="257" t="s">
        <v>4</v>
      </c>
      <c r="BK3585" s="269" t="s">
        <v>33</v>
      </c>
      <c r="BL3585" s="269" t="s">
        <v>155</v>
      </c>
      <c r="BM3585" s="270" t="s">
        <v>12616</v>
      </c>
      <c r="BN3585" s="269" t="s">
        <v>12617</v>
      </c>
      <c r="BO3585" s="269" t="s">
        <v>12618</v>
      </c>
      <c r="BP3585" s="269" t="s">
        <v>1223</v>
      </c>
      <c r="BQ3585" s="269" t="s">
        <v>704</v>
      </c>
      <c r="BR3585" s="269" t="s">
        <v>1224</v>
      </c>
      <c r="BS3585" s="269" t="s">
        <v>1225</v>
      </c>
      <c r="BT3585" s="269" t="s">
        <v>1223</v>
      </c>
      <c r="BU3585" s="269" t="s">
        <v>1922</v>
      </c>
      <c r="BV3585" s="269" t="s">
        <v>1923</v>
      </c>
    </row>
    <row r="3586" spans="59:74" x14ac:dyDescent="0.25">
      <c r="BG3586" s="84">
        <v>3474</v>
      </c>
      <c r="BH3586" s="269" t="s">
        <v>11</v>
      </c>
      <c r="BI3586" s="268" t="s">
        <v>11799</v>
      </c>
      <c r="BJ3586" s="257" t="s">
        <v>4</v>
      </c>
      <c r="BK3586" s="269" t="s">
        <v>33</v>
      </c>
      <c r="BL3586" s="269" t="s">
        <v>155</v>
      </c>
      <c r="BM3586" s="270" t="s">
        <v>12619</v>
      </c>
      <c r="BN3586" s="269" t="s">
        <v>12620</v>
      </c>
      <c r="BO3586" s="269" t="s">
        <v>12621</v>
      </c>
      <c r="BP3586" s="269" t="s">
        <v>1223</v>
      </c>
      <c r="BQ3586" s="269" t="s">
        <v>704</v>
      </c>
      <c r="BR3586" s="269" t="s">
        <v>1224</v>
      </c>
      <c r="BS3586" s="269" t="s">
        <v>1225</v>
      </c>
      <c r="BT3586" s="269" t="s">
        <v>1223</v>
      </c>
      <c r="BU3586" s="269" t="s">
        <v>1922</v>
      </c>
      <c r="BV3586" s="269" t="s">
        <v>1923</v>
      </c>
    </row>
    <row r="3587" spans="59:74" x14ac:dyDescent="0.25">
      <c r="BG3587" s="84">
        <v>3475</v>
      </c>
      <c r="BH3587" s="269" t="s">
        <v>11</v>
      </c>
      <c r="BI3587" s="268" t="s">
        <v>11799</v>
      </c>
      <c r="BJ3587" s="257" t="s">
        <v>4</v>
      </c>
      <c r="BK3587" s="269" t="s">
        <v>33</v>
      </c>
      <c r="BL3587" s="269" t="s">
        <v>155</v>
      </c>
      <c r="BM3587" s="270" t="s">
        <v>12622</v>
      </c>
      <c r="BN3587" s="269" t="s">
        <v>12623</v>
      </c>
      <c r="BO3587" s="269" t="s">
        <v>12624</v>
      </c>
      <c r="BP3587" s="269" t="s">
        <v>1223</v>
      </c>
      <c r="BQ3587" s="269" t="s">
        <v>704</v>
      </c>
      <c r="BR3587" s="269" t="s">
        <v>1224</v>
      </c>
      <c r="BS3587" s="269" t="s">
        <v>1225</v>
      </c>
      <c r="BT3587" s="269" t="s">
        <v>1223</v>
      </c>
      <c r="BU3587" s="269" t="s">
        <v>1922</v>
      </c>
      <c r="BV3587" s="269" t="s">
        <v>1923</v>
      </c>
    </row>
    <row r="3588" spans="59:74" x14ac:dyDescent="0.25">
      <c r="BG3588" s="84">
        <v>3476</v>
      </c>
      <c r="BH3588" s="269" t="s">
        <v>11</v>
      </c>
      <c r="BI3588" s="268" t="s">
        <v>11799</v>
      </c>
      <c r="BJ3588" s="257" t="s">
        <v>4</v>
      </c>
      <c r="BK3588" s="269" t="s">
        <v>33</v>
      </c>
      <c r="BL3588" s="269" t="s">
        <v>155</v>
      </c>
      <c r="BM3588" s="270" t="s">
        <v>12625</v>
      </c>
      <c r="BN3588" s="269" t="s">
        <v>12626</v>
      </c>
      <c r="BO3588" s="269" t="s">
        <v>12627</v>
      </c>
      <c r="BP3588" s="269" t="s">
        <v>1223</v>
      </c>
      <c r="BQ3588" s="269" t="s">
        <v>704</v>
      </c>
      <c r="BR3588" s="269" t="s">
        <v>1224</v>
      </c>
      <c r="BS3588" s="269" t="s">
        <v>1225</v>
      </c>
      <c r="BT3588" s="269" t="s">
        <v>1223</v>
      </c>
      <c r="BU3588" s="269" t="s">
        <v>1922</v>
      </c>
      <c r="BV3588" s="269" t="s">
        <v>1923</v>
      </c>
    </row>
    <row r="3589" spans="59:74" x14ac:dyDescent="0.25">
      <c r="BG3589" s="84">
        <v>3477</v>
      </c>
      <c r="BH3589" s="269" t="s">
        <v>11</v>
      </c>
      <c r="BI3589" s="268" t="s">
        <v>11799</v>
      </c>
      <c r="BJ3589" s="257" t="s">
        <v>4</v>
      </c>
      <c r="BK3589" s="269" t="s">
        <v>33</v>
      </c>
      <c r="BL3589" s="269" t="s">
        <v>155</v>
      </c>
      <c r="BM3589" s="270" t="s">
        <v>12628</v>
      </c>
      <c r="BN3589" s="269" t="s">
        <v>12629</v>
      </c>
      <c r="BO3589" s="269" t="s">
        <v>12630</v>
      </c>
      <c r="BP3589" s="269" t="s">
        <v>1223</v>
      </c>
      <c r="BQ3589" s="269" t="s">
        <v>704</v>
      </c>
      <c r="BR3589" s="269" t="s">
        <v>1224</v>
      </c>
      <c r="BS3589" s="269" t="s">
        <v>1225</v>
      </c>
      <c r="BT3589" s="269" t="s">
        <v>1223</v>
      </c>
      <c r="BU3589" s="269" t="s">
        <v>1922</v>
      </c>
      <c r="BV3589" s="269" t="s">
        <v>1923</v>
      </c>
    </row>
    <row r="3590" spans="59:74" x14ac:dyDescent="0.25">
      <c r="BG3590" s="84">
        <v>3478</v>
      </c>
      <c r="BH3590" s="269" t="s">
        <v>11</v>
      </c>
      <c r="BI3590" s="268" t="s">
        <v>11799</v>
      </c>
      <c r="BJ3590" s="257" t="s">
        <v>4</v>
      </c>
      <c r="BK3590" s="269" t="s">
        <v>33</v>
      </c>
      <c r="BL3590" s="269" t="s">
        <v>155</v>
      </c>
      <c r="BM3590" s="270" t="s">
        <v>12631</v>
      </c>
      <c r="BN3590" s="269" t="s">
        <v>12632</v>
      </c>
      <c r="BO3590" s="269" t="s">
        <v>12633</v>
      </c>
      <c r="BP3590" s="269" t="s">
        <v>1223</v>
      </c>
      <c r="BQ3590" s="269" t="s">
        <v>704</v>
      </c>
      <c r="BR3590" s="269" t="s">
        <v>1224</v>
      </c>
      <c r="BS3590" s="269" t="s">
        <v>1225</v>
      </c>
      <c r="BT3590" s="269" t="s">
        <v>1223</v>
      </c>
      <c r="BU3590" s="269" t="s">
        <v>1922</v>
      </c>
      <c r="BV3590" s="269" t="s">
        <v>1923</v>
      </c>
    </row>
    <row r="3591" spans="59:74" x14ac:dyDescent="0.25">
      <c r="BG3591" s="84">
        <v>3479</v>
      </c>
      <c r="BH3591" s="269" t="s">
        <v>11</v>
      </c>
      <c r="BI3591" s="268" t="s">
        <v>11799</v>
      </c>
      <c r="BJ3591" s="257" t="s">
        <v>4</v>
      </c>
      <c r="BK3591" s="269" t="s">
        <v>33</v>
      </c>
      <c r="BL3591" s="269" t="s">
        <v>155</v>
      </c>
      <c r="BM3591" s="270" t="s">
        <v>12634</v>
      </c>
      <c r="BN3591" s="269" t="s">
        <v>12635</v>
      </c>
      <c r="BO3591" s="269" t="s">
        <v>12636</v>
      </c>
      <c r="BP3591" s="269" t="s">
        <v>1223</v>
      </c>
      <c r="BQ3591" s="269" t="s">
        <v>704</v>
      </c>
      <c r="BR3591" s="269" t="s">
        <v>1224</v>
      </c>
      <c r="BS3591" s="269" t="s">
        <v>1225</v>
      </c>
      <c r="BT3591" s="269" t="s">
        <v>1223</v>
      </c>
      <c r="BU3591" s="269" t="s">
        <v>1922</v>
      </c>
      <c r="BV3591" s="269" t="s">
        <v>1923</v>
      </c>
    </row>
    <row r="3592" spans="59:74" x14ac:dyDescent="0.25">
      <c r="BG3592" s="84">
        <v>3480</v>
      </c>
      <c r="BH3592" s="269" t="s">
        <v>11</v>
      </c>
      <c r="BI3592" s="268" t="s">
        <v>11799</v>
      </c>
      <c r="BJ3592" s="257" t="s">
        <v>4</v>
      </c>
      <c r="BK3592" s="269" t="s">
        <v>33</v>
      </c>
      <c r="BL3592" s="269" t="s">
        <v>155</v>
      </c>
      <c r="BM3592" s="270" t="s">
        <v>12637</v>
      </c>
      <c r="BN3592" s="269" t="s">
        <v>12638</v>
      </c>
      <c r="BO3592" s="269" t="s">
        <v>12639</v>
      </c>
      <c r="BP3592" s="269" t="s">
        <v>1223</v>
      </c>
      <c r="BQ3592" s="269" t="s">
        <v>704</v>
      </c>
      <c r="BR3592" s="269" t="s">
        <v>1224</v>
      </c>
      <c r="BS3592" s="269" t="s">
        <v>1225</v>
      </c>
      <c r="BT3592" s="269" t="s">
        <v>1223</v>
      </c>
      <c r="BU3592" s="269" t="s">
        <v>1922</v>
      </c>
      <c r="BV3592" s="269" t="s">
        <v>1923</v>
      </c>
    </row>
    <row r="3593" spans="59:74" x14ac:dyDescent="0.25">
      <c r="BG3593" s="84">
        <v>3481</v>
      </c>
      <c r="BH3593" s="269" t="s">
        <v>11</v>
      </c>
      <c r="BI3593" s="268" t="s">
        <v>11799</v>
      </c>
      <c r="BJ3593" s="257" t="s">
        <v>1</v>
      </c>
      <c r="BK3593" s="269" t="s">
        <v>160</v>
      </c>
      <c r="BL3593" s="269" t="s">
        <v>109</v>
      </c>
      <c r="BM3593" s="270" t="s">
        <v>12640</v>
      </c>
      <c r="BN3593" s="269" t="s">
        <v>12641</v>
      </c>
      <c r="BO3593" s="269" t="s">
        <v>12642</v>
      </c>
      <c r="BP3593" s="269" t="s">
        <v>1226</v>
      </c>
      <c r="BQ3593" s="269" t="s">
        <v>709</v>
      </c>
      <c r="BR3593" s="269" t="s">
        <v>1227</v>
      </c>
      <c r="BS3593" s="269" t="s">
        <v>1228</v>
      </c>
      <c r="BT3593" s="269" t="s">
        <v>1226</v>
      </c>
      <c r="BU3593" s="269" t="s">
        <v>1924</v>
      </c>
      <c r="BV3593" s="269" t="s">
        <v>1925</v>
      </c>
    </row>
    <row r="3594" spans="59:74" x14ac:dyDescent="0.25">
      <c r="BG3594" s="84">
        <v>3482</v>
      </c>
      <c r="BH3594" s="269" t="s">
        <v>11</v>
      </c>
      <c r="BI3594" s="268" t="s">
        <v>11799</v>
      </c>
      <c r="BJ3594" s="257" t="s">
        <v>1</v>
      </c>
      <c r="BK3594" s="269" t="s">
        <v>160</v>
      </c>
      <c r="BL3594" s="269" t="s">
        <v>109</v>
      </c>
      <c r="BM3594" s="270" t="s">
        <v>12643</v>
      </c>
      <c r="BN3594" s="269" t="s">
        <v>12644</v>
      </c>
      <c r="BO3594" s="269" t="s">
        <v>12645</v>
      </c>
      <c r="BP3594" s="269" t="s">
        <v>1226</v>
      </c>
      <c r="BQ3594" s="269" t="s">
        <v>709</v>
      </c>
      <c r="BR3594" s="269" t="s">
        <v>1227</v>
      </c>
      <c r="BS3594" s="269" t="s">
        <v>1228</v>
      </c>
      <c r="BT3594" s="269" t="s">
        <v>1226</v>
      </c>
      <c r="BU3594" s="269" t="s">
        <v>1924</v>
      </c>
      <c r="BV3594" s="269" t="s">
        <v>1925</v>
      </c>
    </row>
    <row r="3595" spans="59:74" x14ac:dyDescent="0.25">
      <c r="BG3595" s="84">
        <v>3483</v>
      </c>
      <c r="BH3595" s="269" t="s">
        <v>11</v>
      </c>
      <c r="BI3595" s="268" t="s">
        <v>11799</v>
      </c>
      <c r="BJ3595" s="257" t="s">
        <v>1</v>
      </c>
      <c r="BK3595" s="269" t="s">
        <v>160</v>
      </c>
      <c r="BL3595" s="269" t="s">
        <v>109</v>
      </c>
      <c r="BM3595" s="270" t="s">
        <v>12646</v>
      </c>
      <c r="BN3595" s="269" t="s">
        <v>12647</v>
      </c>
      <c r="BO3595" s="269" t="s">
        <v>12648</v>
      </c>
      <c r="BP3595" s="269" t="s">
        <v>1226</v>
      </c>
      <c r="BQ3595" s="269" t="s">
        <v>709</v>
      </c>
      <c r="BR3595" s="269" t="s">
        <v>1227</v>
      </c>
      <c r="BS3595" s="269" t="s">
        <v>1228</v>
      </c>
      <c r="BT3595" s="269" t="s">
        <v>1226</v>
      </c>
      <c r="BU3595" s="269" t="s">
        <v>1924</v>
      </c>
      <c r="BV3595" s="269" t="s">
        <v>1925</v>
      </c>
    </row>
    <row r="3596" spans="59:74" x14ac:dyDescent="0.25">
      <c r="BG3596" s="84">
        <v>3484</v>
      </c>
      <c r="BH3596" s="269" t="s">
        <v>11</v>
      </c>
      <c r="BI3596" s="268" t="s">
        <v>11799</v>
      </c>
      <c r="BJ3596" s="257" t="s">
        <v>1</v>
      </c>
      <c r="BK3596" s="269" t="s">
        <v>160</v>
      </c>
      <c r="BL3596" s="269" t="s">
        <v>109</v>
      </c>
      <c r="BM3596" s="270" t="s">
        <v>12649</v>
      </c>
      <c r="BN3596" s="269" t="s">
        <v>12650</v>
      </c>
      <c r="BO3596" s="269" t="s">
        <v>12651</v>
      </c>
      <c r="BP3596" s="269" t="s">
        <v>1226</v>
      </c>
      <c r="BQ3596" s="269" t="s">
        <v>709</v>
      </c>
      <c r="BR3596" s="269" t="s">
        <v>1227</v>
      </c>
      <c r="BS3596" s="269" t="s">
        <v>1228</v>
      </c>
      <c r="BT3596" s="269" t="s">
        <v>1226</v>
      </c>
      <c r="BU3596" s="269" t="s">
        <v>1924</v>
      </c>
      <c r="BV3596" s="269" t="s">
        <v>1925</v>
      </c>
    </row>
    <row r="3597" spans="59:74" x14ac:dyDescent="0.25">
      <c r="BG3597" s="84">
        <v>3485</v>
      </c>
      <c r="BH3597" s="269" t="s">
        <v>11</v>
      </c>
      <c r="BI3597" s="268" t="s">
        <v>11799</v>
      </c>
      <c r="BJ3597" s="257" t="s">
        <v>1</v>
      </c>
      <c r="BK3597" s="269" t="s">
        <v>160</v>
      </c>
      <c r="BL3597" s="269" t="s">
        <v>109</v>
      </c>
      <c r="BM3597" s="270" t="s">
        <v>12652</v>
      </c>
      <c r="BN3597" s="269" t="s">
        <v>12653</v>
      </c>
      <c r="BO3597" s="269" t="s">
        <v>12654</v>
      </c>
      <c r="BP3597" s="269" t="s">
        <v>1226</v>
      </c>
      <c r="BQ3597" s="269" t="s">
        <v>709</v>
      </c>
      <c r="BR3597" s="269" t="s">
        <v>1227</v>
      </c>
      <c r="BS3597" s="269" t="s">
        <v>1228</v>
      </c>
      <c r="BT3597" s="269" t="s">
        <v>1226</v>
      </c>
      <c r="BU3597" s="269" t="s">
        <v>1924</v>
      </c>
      <c r="BV3597" s="269" t="s">
        <v>1925</v>
      </c>
    </row>
    <row r="3598" spans="59:74" x14ac:dyDescent="0.25">
      <c r="BG3598" s="84">
        <v>3486</v>
      </c>
      <c r="BH3598" s="269" t="s">
        <v>11</v>
      </c>
      <c r="BI3598" s="268" t="s">
        <v>11799</v>
      </c>
      <c r="BJ3598" s="257" t="s">
        <v>1</v>
      </c>
      <c r="BK3598" s="269" t="s">
        <v>160</v>
      </c>
      <c r="BL3598" s="269" t="s">
        <v>109</v>
      </c>
      <c r="BM3598" s="270" t="s">
        <v>12655</v>
      </c>
      <c r="BN3598" s="269" t="s">
        <v>12656</v>
      </c>
      <c r="BO3598" s="269" t="s">
        <v>12657</v>
      </c>
      <c r="BP3598" s="269" t="s">
        <v>1226</v>
      </c>
      <c r="BQ3598" s="269" t="s">
        <v>709</v>
      </c>
      <c r="BR3598" s="269" t="s">
        <v>1227</v>
      </c>
      <c r="BS3598" s="269" t="s">
        <v>1228</v>
      </c>
      <c r="BT3598" s="269" t="s">
        <v>1226</v>
      </c>
      <c r="BU3598" s="269" t="s">
        <v>1924</v>
      </c>
      <c r="BV3598" s="269" t="s">
        <v>1925</v>
      </c>
    </row>
    <row r="3599" spans="59:74" x14ac:dyDescent="0.25">
      <c r="BG3599" s="84">
        <v>3487</v>
      </c>
      <c r="BH3599" s="269" t="s">
        <v>11</v>
      </c>
      <c r="BI3599" s="268" t="s">
        <v>11799</v>
      </c>
      <c r="BJ3599" s="257" t="s">
        <v>1</v>
      </c>
      <c r="BK3599" s="269" t="s">
        <v>160</v>
      </c>
      <c r="BL3599" s="269" t="s">
        <v>109</v>
      </c>
      <c r="BM3599" s="270" t="s">
        <v>12658</v>
      </c>
      <c r="BN3599" s="269" t="s">
        <v>12659</v>
      </c>
      <c r="BO3599" s="269" t="s">
        <v>12660</v>
      </c>
      <c r="BP3599" s="269" t="s">
        <v>1226</v>
      </c>
      <c r="BQ3599" s="269" t="s">
        <v>709</v>
      </c>
      <c r="BR3599" s="269" t="s">
        <v>1227</v>
      </c>
      <c r="BS3599" s="269" t="s">
        <v>1228</v>
      </c>
      <c r="BT3599" s="269" t="s">
        <v>1226</v>
      </c>
      <c r="BU3599" s="269" t="s">
        <v>1924</v>
      </c>
      <c r="BV3599" s="269" t="s">
        <v>1925</v>
      </c>
    </row>
    <row r="3600" spans="59:74" x14ac:dyDescent="0.25">
      <c r="BG3600" s="84">
        <v>3488</v>
      </c>
      <c r="BH3600" s="269" t="s">
        <v>11</v>
      </c>
      <c r="BI3600" s="268" t="s">
        <v>11799</v>
      </c>
      <c r="BJ3600" s="257" t="s">
        <v>1</v>
      </c>
      <c r="BK3600" s="269" t="s">
        <v>160</v>
      </c>
      <c r="BL3600" s="269" t="s">
        <v>109</v>
      </c>
      <c r="BM3600" s="270" t="s">
        <v>12661</v>
      </c>
      <c r="BN3600" s="269" t="s">
        <v>12662</v>
      </c>
      <c r="BO3600" s="269" t="s">
        <v>12663</v>
      </c>
      <c r="BP3600" s="269" t="s">
        <v>1226</v>
      </c>
      <c r="BQ3600" s="269" t="s">
        <v>709</v>
      </c>
      <c r="BR3600" s="269" t="s">
        <v>1227</v>
      </c>
      <c r="BS3600" s="269" t="s">
        <v>1228</v>
      </c>
      <c r="BT3600" s="269" t="s">
        <v>1226</v>
      </c>
      <c r="BU3600" s="269" t="s">
        <v>1924</v>
      </c>
      <c r="BV3600" s="269" t="s">
        <v>1925</v>
      </c>
    </row>
    <row r="3601" spans="59:74" x14ac:dyDescent="0.25">
      <c r="BG3601" s="84">
        <v>3489</v>
      </c>
      <c r="BH3601" s="269" t="s">
        <v>11</v>
      </c>
      <c r="BI3601" s="268" t="s">
        <v>11799</v>
      </c>
      <c r="BJ3601" s="257" t="s">
        <v>1</v>
      </c>
      <c r="BK3601" s="269" t="s">
        <v>160</v>
      </c>
      <c r="BL3601" s="269" t="s">
        <v>109</v>
      </c>
      <c r="BM3601" s="270" t="s">
        <v>12664</v>
      </c>
      <c r="BN3601" s="269" t="s">
        <v>12665</v>
      </c>
      <c r="BO3601" s="269" t="s">
        <v>12666</v>
      </c>
      <c r="BP3601" s="269" t="s">
        <v>1226</v>
      </c>
      <c r="BQ3601" s="269" t="s">
        <v>709</v>
      </c>
      <c r="BR3601" s="269" t="s">
        <v>1227</v>
      </c>
      <c r="BS3601" s="269" t="s">
        <v>1228</v>
      </c>
      <c r="BT3601" s="269" t="s">
        <v>1226</v>
      </c>
      <c r="BU3601" s="269" t="s">
        <v>1924</v>
      </c>
      <c r="BV3601" s="269" t="s">
        <v>1925</v>
      </c>
    </row>
    <row r="3602" spans="59:74" x14ac:dyDescent="0.25">
      <c r="BG3602" s="84">
        <v>3490</v>
      </c>
      <c r="BH3602" s="269" t="s">
        <v>11</v>
      </c>
      <c r="BI3602" s="268" t="s">
        <v>11799</v>
      </c>
      <c r="BJ3602" s="257" t="s">
        <v>1</v>
      </c>
      <c r="BK3602" s="269" t="s">
        <v>160</v>
      </c>
      <c r="BL3602" s="269" t="s">
        <v>109</v>
      </c>
      <c r="BM3602" s="270" t="s">
        <v>12667</v>
      </c>
      <c r="BN3602" s="269" t="s">
        <v>12668</v>
      </c>
      <c r="BO3602" s="269" t="s">
        <v>12669</v>
      </c>
      <c r="BP3602" s="269" t="s">
        <v>1226</v>
      </c>
      <c r="BQ3602" s="269" t="s">
        <v>709</v>
      </c>
      <c r="BR3602" s="269" t="s">
        <v>1227</v>
      </c>
      <c r="BS3602" s="269" t="s">
        <v>1228</v>
      </c>
      <c r="BT3602" s="269" t="s">
        <v>1226</v>
      </c>
      <c r="BU3602" s="269" t="s">
        <v>1924</v>
      </c>
      <c r="BV3602" s="269" t="s">
        <v>1925</v>
      </c>
    </row>
    <row r="3603" spans="59:74" x14ac:dyDescent="0.25">
      <c r="BG3603" s="84">
        <v>3491</v>
      </c>
      <c r="BH3603" s="269" t="s">
        <v>11</v>
      </c>
      <c r="BI3603" s="268" t="s">
        <v>11799</v>
      </c>
      <c r="BJ3603" s="257" t="s">
        <v>4</v>
      </c>
      <c r="BK3603" s="269" t="s">
        <v>160</v>
      </c>
      <c r="BL3603" s="269" t="s">
        <v>109</v>
      </c>
      <c r="BM3603" s="270" t="s">
        <v>12670</v>
      </c>
      <c r="BN3603" s="269" t="s">
        <v>12671</v>
      </c>
      <c r="BO3603" s="269" t="s">
        <v>12672</v>
      </c>
      <c r="BP3603" s="269" t="s">
        <v>1226</v>
      </c>
      <c r="BQ3603" s="269" t="s">
        <v>709</v>
      </c>
      <c r="BR3603" s="269" t="s">
        <v>1227</v>
      </c>
      <c r="BS3603" s="269" t="s">
        <v>1228</v>
      </c>
      <c r="BT3603" s="269" t="s">
        <v>1226</v>
      </c>
      <c r="BU3603" s="269" t="s">
        <v>1924</v>
      </c>
      <c r="BV3603" s="269" t="s">
        <v>1925</v>
      </c>
    </row>
    <row r="3604" spans="59:74" x14ac:dyDescent="0.25">
      <c r="BG3604" s="84">
        <v>3492</v>
      </c>
      <c r="BH3604" s="269" t="s">
        <v>11</v>
      </c>
      <c r="BI3604" s="268" t="s">
        <v>11799</v>
      </c>
      <c r="BJ3604" s="257" t="s">
        <v>4</v>
      </c>
      <c r="BK3604" s="269" t="s">
        <v>160</v>
      </c>
      <c r="BL3604" s="269" t="s">
        <v>109</v>
      </c>
      <c r="BM3604" s="270" t="s">
        <v>12673</v>
      </c>
      <c r="BN3604" s="269" t="s">
        <v>12674</v>
      </c>
      <c r="BO3604" s="269" t="s">
        <v>12675</v>
      </c>
      <c r="BP3604" s="269" t="s">
        <v>1226</v>
      </c>
      <c r="BQ3604" s="269" t="s">
        <v>709</v>
      </c>
      <c r="BR3604" s="269" t="s">
        <v>1227</v>
      </c>
      <c r="BS3604" s="269" t="s">
        <v>1228</v>
      </c>
      <c r="BT3604" s="269" t="s">
        <v>1226</v>
      </c>
      <c r="BU3604" s="269" t="s">
        <v>1924</v>
      </c>
      <c r="BV3604" s="269" t="s">
        <v>1925</v>
      </c>
    </row>
    <row r="3605" spans="59:74" x14ac:dyDescent="0.25">
      <c r="BG3605" s="84">
        <v>3493</v>
      </c>
      <c r="BH3605" s="269" t="s">
        <v>11</v>
      </c>
      <c r="BI3605" s="268" t="s">
        <v>11799</v>
      </c>
      <c r="BJ3605" s="257" t="s">
        <v>4</v>
      </c>
      <c r="BK3605" s="269" t="s">
        <v>160</v>
      </c>
      <c r="BL3605" s="269" t="s">
        <v>109</v>
      </c>
      <c r="BM3605" s="270" t="s">
        <v>12676</v>
      </c>
      <c r="BN3605" s="269" t="s">
        <v>12677</v>
      </c>
      <c r="BO3605" s="269" t="s">
        <v>12678</v>
      </c>
      <c r="BP3605" s="269" t="s">
        <v>1226</v>
      </c>
      <c r="BQ3605" s="269" t="s">
        <v>709</v>
      </c>
      <c r="BR3605" s="269" t="s">
        <v>1227</v>
      </c>
      <c r="BS3605" s="269" t="s">
        <v>1228</v>
      </c>
      <c r="BT3605" s="269" t="s">
        <v>1226</v>
      </c>
      <c r="BU3605" s="269" t="s">
        <v>1924</v>
      </c>
      <c r="BV3605" s="269" t="s">
        <v>1925</v>
      </c>
    </row>
    <row r="3606" spans="59:74" x14ac:dyDescent="0.25">
      <c r="BG3606" s="84">
        <v>3494</v>
      </c>
      <c r="BH3606" s="269" t="s">
        <v>11</v>
      </c>
      <c r="BI3606" s="268" t="s">
        <v>11799</v>
      </c>
      <c r="BJ3606" s="257" t="s">
        <v>4</v>
      </c>
      <c r="BK3606" s="269" t="s">
        <v>160</v>
      </c>
      <c r="BL3606" s="269" t="s">
        <v>109</v>
      </c>
      <c r="BM3606" s="270" t="s">
        <v>12679</v>
      </c>
      <c r="BN3606" s="269" t="s">
        <v>12680</v>
      </c>
      <c r="BO3606" s="269" t="s">
        <v>12681</v>
      </c>
      <c r="BP3606" s="269" t="s">
        <v>1226</v>
      </c>
      <c r="BQ3606" s="269" t="s">
        <v>709</v>
      </c>
      <c r="BR3606" s="269" t="s">
        <v>1227</v>
      </c>
      <c r="BS3606" s="269" t="s">
        <v>1228</v>
      </c>
      <c r="BT3606" s="269" t="s">
        <v>1226</v>
      </c>
      <c r="BU3606" s="269" t="s">
        <v>1924</v>
      </c>
      <c r="BV3606" s="269" t="s">
        <v>1925</v>
      </c>
    </row>
    <row r="3607" spans="59:74" x14ac:dyDescent="0.25">
      <c r="BG3607" s="84">
        <v>3495</v>
      </c>
      <c r="BH3607" s="269" t="s">
        <v>11</v>
      </c>
      <c r="BI3607" s="268" t="s">
        <v>11799</v>
      </c>
      <c r="BJ3607" s="257" t="s">
        <v>4</v>
      </c>
      <c r="BK3607" s="269" t="s">
        <v>160</v>
      </c>
      <c r="BL3607" s="269" t="s">
        <v>109</v>
      </c>
      <c r="BM3607" s="270" t="s">
        <v>12682</v>
      </c>
      <c r="BN3607" s="269" t="s">
        <v>12683</v>
      </c>
      <c r="BO3607" s="269" t="s">
        <v>12684</v>
      </c>
      <c r="BP3607" s="269" t="s">
        <v>1226</v>
      </c>
      <c r="BQ3607" s="269" t="s">
        <v>709</v>
      </c>
      <c r="BR3607" s="269" t="s">
        <v>1227</v>
      </c>
      <c r="BS3607" s="269" t="s">
        <v>1228</v>
      </c>
      <c r="BT3607" s="269" t="s">
        <v>1226</v>
      </c>
      <c r="BU3607" s="269" t="s">
        <v>1924</v>
      </c>
      <c r="BV3607" s="269" t="s">
        <v>1925</v>
      </c>
    </row>
    <row r="3608" spans="59:74" x14ac:dyDescent="0.25">
      <c r="BG3608" s="84">
        <v>3496</v>
      </c>
      <c r="BH3608" s="269" t="s">
        <v>11</v>
      </c>
      <c r="BI3608" s="268" t="s">
        <v>11799</v>
      </c>
      <c r="BJ3608" s="257" t="s">
        <v>4</v>
      </c>
      <c r="BK3608" s="269" t="s">
        <v>160</v>
      </c>
      <c r="BL3608" s="269" t="s">
        <v>109</v>
      </c>
      <c r="BM3608" s="270" t="s">
        <v>12685</v>
      </c>
      <c r="BN3608" s="269" t="s">
        <v>12686</v>
      </c>
      <c r="BO3608" s="269" t="s">
        <v>12687</v>
      </c>
      <c r="BP3608" s="269" t="s">
        <v>1226</v>
      </c>
      <c r="BQ3608" s="269" t="s">
        <v>709</v>
      </c>
      <c r="BR3608" s="269" t="s">
        <v>1227</v>
      </c>
      <c r="BS3608" s="269" t="s">
        <v>1228</v>
      </c>
      <c r="BT3608" s="269" t="s">
        <v>1226</v>
      </c>
      <c r="BU3608" s="269" t="s">
        <v>1924</v>
      </c>
      <c r="BV3608" s="269" t="s">
        <v>1925</v>
      </c>
    </row>
    <row r="3609" spans="59:74" x14ac:dyDescent="0.25">
      <c r="BG3609" s="84">
        <v>3497</v>
      </c>
      <c r="BH3609" s="269" t="s">
        <v>11</v>
      </c>
      <c r="BI3609" s="268" t="s">
        <v>11799</v>
      </c>
      <c r="BJ3609" s="257" t="s">
        <v>4</v>
      </c>
      <c r="BK3609" s="269" t="s">
        <v>160</v>
      </c>
      <c r="BL3609" s="269" t="s">
        <v>109</v>
      </c>
      <c r="BM3609" s="270" t="s">
        <v>12688</v>
      </c>
      <c r="BN3609" s="269" t="s">
        <v>12689</v>
      </c>
      <c r="BO3609" s="269" t="s">
        <v>12690</v>
      </c>
      <c r="BP3609" s="269" t="s">
        <v>1226</v>
      </c>
      <c r="BQ3609" s="269" t="s">
        <v>709</v>
      </c>
      <c r="BR3609" s="269" t="s">
        <v>1227</v>
      </c>
      <c r="BS3609" s="269" t="s">
        <v>1228</v>
      </c>
      <c r="BT3609" s="269" t="s">
        <v>1226</v>
      </c>
      <c r="BU3609" s="269" t="s">
        <v>1924</v>
      </c>
      <c r="BV3609" s="269" t="s">
        <v>1925</v>
      </c>
    </row>
    <row r="3610" spans="59:74" x14ac:dyDescent="0.25">
      <c r="BG3610" s="84">
        <v>3498</v>
      </c>
      <c r="BH3610" s="269" t="s">
        <v>11</v>
      </c>
      <c r="BI3610" s="268" t="s">
        <v>11799</v>
      </c>
      <c r="BJ3610" s="257" t="s">
        <v>4</v>
      </c>
      <c r="BK3610" s="269" t="s">
        <v>160</v>
      </c>
      <c r="BL3610" s="269" t="s">
        <v>109</v>
      </c>
      <c r="BM3610" s="270" t="s">
        <v>12691</v>
      </c>
      <c r="BN3610" s="269" t="s">
        <v>12692</v>
      </c>
      <c r="BO3610" s="269" t="s">
        <v>12693</v>
      </c>
      <c r="BP3610" s="269" t="s">
        <v>1226</v>
      </c>
      <c r="BQ3610" s="269" t="s">
        <v>709</v>
      </c>
      <c r="BR3610" s="269" t="s">
        <v>1227</v>
      </c>
      <c r="BS3610" s="269" t="s">
        <v>1228</v>
      </c>
      <c r="BT3610" s="269" t="s">
        <v>1226</v>
      </c>
      <c r="BU3610" s="269" t="s">
        <v>1924</v>
      </c>
      <c r="BV3610" s="269" t="s">
        <v>1925</v>
      </c>
    </row>
    <row r="3611" spans="59:74" x14ac:dyDescent="0.25">
      <c r="BG3611" s="84">
        <v>3499</v>
      </c>
      <c r="BH3611" s="269" t="s">
        <v>11</v>
      </c>
      <c r="BI3611" s="268" t="s">
        <v>11799</v>
      </c>
      <c r="BJ3611" s="257" t="s">
        <v>4</v>
      </c>
      <c r="BK3611" s="269" t="s">
        <v>160</v>
      </c>
      <c r="BL3611" s="269" t="s">
        <v>109</v>
      </c>
      <c r="BM3611" s="270" t="s">
        <v>12694</v>
      </c>
      <c r="BN3611" s="269" t="s">
        <v>12695</v>
      </c>
      <c r="BO3611" s="269" t="s">
        <v>12696</v>
      </c>
      <c r="BP3611" s="269" t="s">
        <v>1226</v>
      </c>
      <c r="BQ3611" s="269" t="s">
        <v>709</v>
      </c>
      <c r="BR3611" s="269" t="s">
        <v>1227</v>
      </c>
      <c r="BS3611" s="269" t="s">
        <v>1228</v>
      </c>
      <c r="BT3611" s="269" t="s">
        <v>1226</v>
      </c>
      <c r="BU3611" s="269" t="s">
        <v>1924</v>
      </c>
      <c r="BV3611" s="269" t="s">
        <v>1925</v>
      </c>
    </row>
    <row r="3612" spans="59:74" x14ac:dyDescent="0.25">
      <c r="BG3612" s="84">
        <v>3500</v>
      </c>
      <c r="BH3612" s="269" t="s">
        <v>11</v>
      </c>
      <c r="BI3612" s="268" t="s">
        <v>11799</v>
      </c>
      <c r="BJ3612" s="257" t="s">
        <v>4</v>
      </c>
      <c r="BK3612" s="269" t="s">
        <v>160</v>
      </c>
      <c r="BL3612" s="269" t="s">
        <v>109</v>
      </c>
      <c r="BM3612" s="270" t="s">
        <v>12697</v>
      </c>
      <c r="BN3612" s="269" t="s">
        <v>12698</v>
      </c>
      <c r="BO3612" s="269" t="s">
        <v>12699</v>
      </c>
      <c r="BP3612" s="269" t="s">
        <v>1226</v>
      </c>
      <c r="BQ3612" s="269" t="s">
        <v>709</v>
      </c>
      <c r="BR3612" s="269" t="s">
        <v>1227</v>
      </c>
      <c r="BS3612" s="269" t="s">
        <v>1228</v>
      </c>
      <c r="BT3612" s="269" t="s">
        <v>1226</v>
      </c>
      <c r="BU3612" s="269" t="s">
        <v>1924</v>
      </c>
      <c r="BV3612" s="269" t="s">
        <v>1925</v>
      </c>
    </row>
    <row r="3613" spans="59:74" x14ac:dyDescent="0.25">
      <c r="BG3613" s="84">
        <v>3501</v>
      </c>
      <c r="BH3613" s="269" t="s">
        <v>11</v>
      </c>
      <c r="BI3613" s="268" t="s">
        <v>11799</v>
      </c>
      <c r="BJ3613" s="257" t="s">
        <v>1</v>
      </c>
      <c r="BK3613" s="269" t="s">
        <v>161</v>
      </c>
      <c r="BL3613" s="269" t="s">
        <v>130</v>
      </c>
      <c r="BM3613" s="270" t="s">
        <v>12700</v>
      </c>
      <c r="BN3613" s="269" t="s">
        <v>12701</v>
      </c>
      <c r="BO3613" s="269" t="s">
        <v>12702</v>
      </c>
      <c r="BP3613" s="269" t="s">
        <v>1229</v>
      </c>
      <c r="BQ3613" s="269" t="s">
        <v>715</v>
      </c>
      <c r="BR3613" s="269" t="s">
        <v>1230</v>
      </c>
      <c r="BS3613" s="269" t="s">
        <v>1231</v>
      </c>
      <c r="BT3613" s="269" t="s">
        <v>1229</v>
      </c>
      <c r="BU3613" s="269" t="s">
        <v>1926</v>
      </c>
      <c r="BV3613" s="269" t="s">
        <v>1927</v>
      </c>
    </row>
    <row r="3614" spans="59:74" x14ac:dyDescent="0.25">
      <c r="BG3614" s="84">
        <v>3502</v>
      </c>
      <c r="BH3614" s="269" t="s">
        <v>11</v>
      </c>
      <c r="BI3614" s="268" t="s">
        <v>11799</v>
      </c>
      <c r="BJ3614" s="257" t="s">
        <v>1</v>
      </c>
      <c r="BK3614" s="269" t="s">
        <v>161</v>
      </c>
      <c r="BL3614" s="269" t="s">
        <v>130</v>
      </c>
      <c r="BM3614" s="270" t="s">
        <v>12703</v>
      </c>
      <c r="BN3614" s="269" t="s">
        <v>12704</v>
      </c>
      <c r="BO3614" s="269" t="s">
        <v>12705</v>
      </c>
      <c r="BP3614" s="269" t="s">
        <v>1229</v>
      </c>
      <c r="BQ3614" s="269" t="s">
        <v>715</v>
      </c>
      <c r="BR3614" s="269" t="s">
        <v>1230</v>
      </c>
      <c r="BS3614" s="269" t="s">
        <v>1231</v>
      </c>
      <c r="BT3614" s="269" t="s">
        <v>1229</v>
      </c>
      <c r="BU3614" s="269" t="s">
        <v>1926</v>
      </c>
      <c r="BV3614" s="269" t="s">
        <v>1927</v>
      </c>
    </row>
    <row r="3615" spans="59:74" x14ac:dyDescent="0.25">
      <c r="BG3615" s="84">
        <v>3503</v>
      </c>
      <c r="BH3615" s="269" t="s">
        <v>11</v>
      </c>
      <c r="BI3615" s="268" t="s">
        <v>11799</v>
      </c>
      <c r="BJ3615" s="257" t="s">
        <v>1</v>
      </c>
      <c r="BK3615" s="269" t="s">
        <v>161</v>
      </c>
      <c r="BL3615" s="269" t="s">
        <v>130</v>
      </c>
      <c r="BM3615" s="270" t="s">
        <v>12706</v>
      </c>
      <c r="BN3615" s="269" t="s">
        <v>12707</v>
      </c>
      <c r="BO3615" s="269" t="s">
        <v>12708</v>
      </c>
      <c r="BP3615" s="269" t="s">
        <v>1229</v>
      </c>
      <c r="BQ3615" s="269" t="s">
        <v>715</v>
      </c>
      <c r="BR3615" s="269" t="s">
        <v>1230</v>
      </c>
      <c r="BS3615" s="269" t="s">
        <v>1231</v>
      </c>
      <c r="BT3615" s="269" t="s">
        <v>1229</v>
      </c>
      <c r="BU3615" s="269" t="s">
        <v>1926</v>
      </c>
      <c r="BV3615" s="269" t="s">
        <v>1927</v>
      </c>
    </row>
    <row r="3616" spans="59:74" x14ac:dyDescent="0.25">
      <c r="BG3616" s="84">
        <v>3504</v>
      </c>
      <c r="BH3616" s="269" t="s">
        <v>11</v>
      </c>
      <c r="BI3616" s="268" t="s">
        <v>11799</v>
      </c>
      <c r="BJ3616" s="257" t="s">
        <v>1</v>
      </c>
      <c r="BK3616" s="269" t="s">
        <v>161</v>
      </c>
      <c r="BL3616" s="269" t="s">
        <v>130</v>
      </c>
      <c r="BM3616" s="270" t="s">
        <v>12709</v>
      </c>
      <c r="BN3616" s="269" t="s">
        <v>12710</v>
      </c>
      <c r="BO3616" s="269" t="s">
        <v>12711</v>
      </c>
      <c r="BP3616" s="269" t="s">
        <v>1229</v>
      </c>
      <c r="BQ3616" s="269" t="s">
        <v>715</v>
      </c>
      <c r="BR3616" s="269" t="s">
        <v>1230</v>
      </c>
      <c r="BS3616" s="269" t="s">
        <v>1231</v>
      </c>
      <c r="BT3616" s="269" t="s">
        <v>1229</v>
      </c>
      <c r="BU3616" s="269" t="s">
        <v>1926</v>
      </c>
      <c r="BV3616" s="269" t="s">
        <v>1927</v>
      </c>
    </row>
    <row r="3617" spans="59:74" x14ac:dyDescent="0.25">
      <c r="BG3617" s="84">
        <v>3505</v>
      </c>
      <c r="BH3617" s="269" t="s">
        <v>11</v>
      </c>
      <c r="BI3617" s="268" t="s">
        <v>11799</v>
      </c>
      <c r="BJ3617" s="257" t="s">
        <v>1</v>
      </c>
      <c r="BK3617" s="269" t="s">
        <v>161</v>
      </c>
      <c r="BL3617" s="269" t="s">
        <v>130</v>
      </c>
      <c r="BM3617" s="270" t="s">
        <v>12712</v>
      </c>
      <c r="BN3617" s="269" t="s">
        <v>12713</v>
      </c>
      <c r="BO3617" s="269" t="s">
        <v>12714</v>
      </c>
      <c r="BP3617" s="269" t="s">
        <v>1229</v>
      </c>
      <c r="BQ3617" s="269" t="s">
        <v>715</v>
      </c>
      <c r="BR3617" s="269" t="s">
        <v>1230</v>
      </c>
      <c r="BS3617" s="269" t="s">
        <v>1231</v>
      </c>
      <c r="BT3617" s="269" t="s">
        <v>1229</v>
      </c>
      <c r="BU3617" s="269" t="s">
        <v>1926</v>
      </c>
      <c r="BV3617" s="269" t="s">
        <v>1927</v>
      </c>
    </row>
    <row r="3618" spans="59:74" x14ac:dyDescent="0.25">
      <c r="BG3618" s="84">
        <v>3506</v>
      </c>
      <c r="BH3618" s="269" t="s">
        <v>11</v>
      </c>
      <c r="BI3618" s="268" t="s">
        <v>11799</v>
      </c>
      <c r="BJ3618" s="257" t="s">
        <v>1</v>
      </c>
      <c r="BK3618" s="269" t="s">
        <v>161</v>
      </c>
      <c r="BL3618" s="269" t="s">
        <v>130</v>
      </c>
      <c r="BM3618" s="270" t="s">
        <v>12715</v>
      </c>
      <c r="BN3618" s="269" t="s">
        <v>12716</v>
      </c>
      <c r="BO3618" s="269" t="s">
        <v>12717</v>
      </c>
      <c r="BP3618" s="269" t="s">
        <v>1229</v>
      </c>
      <c r="BQ3618" s="269" t="s">
        <v>715</v>
      </c>
      <c r="BR3618" s="269" t="s">
        <v>1230</v>
      </c>
      <c r="BS3618" s="269" t="s">
        <v>1231</v>
      </c>
      <c r="BT3618" s="269" t="s">
        <v>1229</v>
      </c>
      <c r="BU3618" s="269" t="s">
        <v>1926</v>
      </c>
      <c r="BV3618" s="269" t="s">
        <v>1927</v>
      </c>
    </row>
    <row r="3619" spans="59:74" x14ac:dyDescent="0.25">
      <c r="BG3619" s="84">
        <v>3507</v>
      </c>
      <c r="BH3619" s="269" t="s">
        <v>11</v>
      </c>
      <c r="BI3619" s="268" t="s">
        <v>11799</v>
      </c>
      <c r="BJ3619" s="257" t="s">
        <v>1</v>
      </c>
      <c r="BK3619" s="269" t="s">
        <v>161</v>
      </c>
      <c r="BL3619" s="269" t="s">
        <v>130</v>
      </c>
      <c r="BM3619" s="270" t="s">
        <v>12718</v>
      </c>
      <c r="BN3619" s="269" t="s">
        <v>12719</v>
      </c>
      <c r="BO3619" s="269" t="s">
        <v>12720</v>
      </c>
      <c r="BP3619" s="269" t="s">
        <v>1229</v>
      </c>
      <c r="BQ3619" s="269" t="s">
        <v>715</v>
      </c>
      <c r="BR3619" s="269" t="s">
        <v>1230</v>
      </c>
      <c r="BS3619" s="269" t="s">
        <v>1231</v>
      </c>
      <c r="BT3619" s="269" t="s">
        <v>1229</v>
      </c>
      <c r="BU3619" s="269" t="s">
        <v>1926</v>
      </c>
      <c r="BV3619" s="269" t="s">
        <v>1927</v>
      </c>
    </row>
    <row r="3620" spans="59:74" x14ac:dyDescent="0.25">
      <c r="BG3620" s="84">
        <v>3508</v>
      </c>
      <c r="BH3620" s="269" t="s">
        <v>11</v>
      </c>
      <c r="BI3620" s="268" t="s">
        <v>11799</v>
      </c>
      <c r="BJ3620" s="257" t="s">
        <v>1</v>
      </c>
      <c r="BK3620" s="269" t="s">
        <v>161</v>
      </c>
      <c r="BL3620" s="269" t="s">
        <v>130</v>
      </c>
      <c r="BM3620" s="270" t="s">
        <v>12721</v>
      </c>
      <c r="BN3620" s="269" t="s">
        <v>12722</v>
      </c>
      <c r="BO3620" s="269" t="s">
        <v>12723</v>
      </c>
      <c r="BP3620" s="269" t="s">
        <v>1229</v>
      </c>
      <c r="BQ3620" s="269" t="s">
        <v>715</v>
      </c>
      <c r="BR3620" s="269" t="s">
        <v>1230</v>
      </c>
      <c r="BS3620" s="269" t="s">
        <v>1231</v>
      </c>
      <c r="BT3620" s="269" t="s">
        <v>1229</v>
      </c>
      <c r="BU3620" s="269" t="s">
        <v>1926</v>
      </c>
      <c r="BV3620" s="269" t="s">
        <v>1927</v>
      </c>
    </row>
    <row r="3621" spans="59:74" x14ac:dyDescent="0.25">
      <c r="BG3621" s="84">
        <v>3509</v>
      </c>
      <c r="BH3621" s="269" t="s">
        <v>11</v>
      </c>
      <c r="BI3621" s="268" t="s">
        <v>11799</v>
      </c>
      <c r="BJ3621" s="257" t="s">
        <v>1</v>
      </c>
      <c r="BK3621" s="269" t="s">
        <v>161</v>
      </c>
      <c r="BL3621" s="269" t="s">
        <v>130</v>
      </c>
      <c r="BM3621" s="270" t="s">
        <v>12724</v>
      </c>
      <c r="BN3621" s="269" t="s">
        <v>12725</v>
      </c>
      <c r="BO3621" s="269" t="s">
        <v>12726</v>
      </c>
      <c r="BP3621" s="269" t="s">
        <v>1229</v>
      </c>
      <c r="BQ3621" s="269" t="s">
        <v>715</v>
      </c>
      <c r="BR3621" s="269" t="s">
        <v>1230</v>
      </c>
      <c r="BS3621" s="269" t="s">
        <v>1231</v>
      </c>
      <c r="BT3621" s="269" t="s">
        <v>1229</v>
      </c>
      <c r="BU3621" s="269" t="s">
        <v>1926</v>
      </c>
      <c r="BV3621" s="269" t="s">
        <v>1927</v>
      </c>
    </row>
    <row r="3622" spans="59:74" x14ac:dyDescent="0.25">
      <c r="BG3622" s="84">
        <v>3510</v>
      </c>
      <c r="BH3622" s="269" t="s">
        <v>11</v>
      </c>
      <c r="BI3622" s="268" t="s">
        <v>11799</v>
      </c>
      <c r="BJ3622" s="257" t="s">
        <v>1</v>
      </c>
      <c r="BK3622" s="269" t="s">
        <v>161</v>
      </c>
      <c r="BL3622" s="269" t="s">
        <v>130</v>
      </c>
      <c r="BM3622" s="270" t="s">
        <v>12727</v>
      </c>
      <c r="BN3622" s="269" t="s">
        <v>12728</v>
      </c>
      <c r="BO3622" s="269" t="s">
        <v>12729</v>
      </c>
      <c r="BP3622" s="269" t="s">
        <v>1229</v>
      </c>
      <c r="BQ3622" s="269" t="s">
        <v>715</v>
      </c>
      <c r="BR3622" s="269" t="s">
        <v>1230</v>
      </c>
      <c r="BS3622" s="269" t="s">
        <v>1231</v>
      </c>
      <c r="BT3622" s="269" t="s">
        <v>1229</v>
      </c>
      <c r="BU3622" s="269" t="s">
        <v>1926</v>
      </c>
      <c r="BV3622" s="269" t="s">
        <v>1927</v>
      </c>
    </row>
    <row r="3623" spans="59:74" x14ac:dyDescent="0.25">
      <c r="BG3623" s="84">
        <v>3511</v>
      </c>
      <c r="BH3623" s="269" t="s">
        <v>11</v>
      </c>
      <c r="BI3623" s="268" t="s">
        <v>11799</v>
      </c>
      <c r="BJ3623" s="257" t="s">
        <v>4</v>
      </c>
      <c r="BK3623" s="269" t="s">
        <v>161</v>
      </c>
      <c r="BL3623" s="269" t="s">
        <v>130</v>
      </c>
      <c r="BM3623" s="270" t="s">
        <v>12730</v>
      </c>
      <c r="BN3623" s="269" t="s">
        <v>12731</v>
      </c>
      <c r="BO3623" s="269" t="s">
        <v>12732</v>
      </c>
      <c r="BP3623" s="269" t="s">
        <v>1229</v>
      </c>
      <c r="BQ3623" s="269" t="s">
        <v>715</v>
      </c>
      <c r="BR3623" s="269" t="s">
        <v>1230</v>
      </c>
      <c r="BS3623" s="269" t="s">
        <v>1231</v>
      </c>
      <c r="BT3623" s="269" t="s">
        <v>1229</v>
      </c>
      <c r="BU3623" s="269" t="s">
        <v>1926</v>
      </c>
      <c r="BV3623" s="269" t="s">
        <v>1927</v>
      </c>
    </row>
    <row r="3624" spans="59:74" x14ac:dyDescent="0.25">
      <c r="BG3624" s="84">
        <v>3512</v>
      </c>
      <c r="BH3624" s="269" t="s">
        <v>11</v>
      </c>
      <c r="BI3624" s="268" t="s">
        <v>11799</v>
      </c>
      <c r="BJ3624" s="257" t="s">
        <v>4</v>
      </c>
      <c r="BK3624" s="269" t="s">
        <v>161</v>
      </c>
      <c r="BL3624" s="269" t="s">
        <v>130</v>
      </c>
      <c r="BM3624" s="270" t="s">
        <v>12733</v>
      </c>
      <c r="BN3624" s="269" t="s">
        <v>12734</v>
      </c>
      <c r="BO3624" s="269" t="s">
        <v>12735</v>
      </c>
      <c r="BP3624" s="269" t="s">
        <v>1229</v>
      </c>
      <c r="BQ3624" s="269" t="s">
        <v>715</v>
      </c>
      <c r="BR3624" s="269" t="s">
        <v>1230</v>
      </c>
      <c r="BS3624" s="269" t="s">
        <v>1231</v>
      </c>
      <c r="BT3624" s="269" t="s">
        <v>1229</v>
      </c>
      <c r="BU3624" s="269" t="s">
        <v>1926</v>
      </c>
      <c r="BV3624" s="269" t="s">
        <v>1927</v>
      </c>
    </row>
    <row r="3625" spans="59:74" x14ac:dyDescent="0.25">
      <c r="BG3625" s="84">
        <v>3513</v>
      </c>
      <c r="BH3625" s="269" t="s">
        <v>11</v>
      </c>
      <c r="BI3625" s="268" t="s">
        <v>11799</v>
      </c>
      <c r="BJ3625" s="257" t="s">
        <v>4</v>
      </c>
      <c r="BK3625" s="269" t="s">
        <v>161</v>
      </c>
      <c r="BL3625" s="269" t="s">
        <v>130</v>
      </c>
      <c r="BM3625" s="270" t="s">
        <v>12736</v>
      </c>
      <c r="BN3625" s="269" t="s">
        <v>12737</v>
      </c>
      <c r="BO3625" s="269" t="s">
        <v>12738</v>
      </c>
      <c r="BP3625" s="269" t="s">
        <v>1229</v>
      </c>
      <c r="BQ3625" s="269" t="s">
        <v>715</v>
      </c>
      <c r="BR3625" s="269" t="s">
        <v>1230</v>
      </c>
      <c r="BS3625" s="269" t="s">
        <v>1231</v>
      </c>
      <c r="BT3625" s="269" t="s">
        <v>1229</v>
      </c>
      <c r="BU3625" s="269" t="s">
        <v>1926</v>
      </c>
      <c r="BV3625" s="269" t="s">
        <v>1927</v>
      </c>
    </row>
    <row r="3626" spans="59:74" x14ac:dyDescent="0.25">
      <c r="BG3626" s="84">
        <v>3514</v>
      </c>
      <c r="BH3626" s="269" t="s">
        <v>11</v>
      </c>
      <c r="BI3626" s="268" t="s">
        <v>11799</v>
      </c>
      <c r="BJ3626" s="257" t="s">
        <v>4</v>
      </c>
      <c r="BK3626" s="269" t="s">
        <v>161</v>
      </c>
      <c r="BL3626" s="269" t="s">
        <v>130</v>
      </c>
      <c r="BM3626" s="270" t="s">
        <v>12739</v>
      </c>
      <c r="BN3626" s="269" t="s">
        <v>12740</v>
      </c>
      <c r="BO3626" s="269" t="s">
        <v>12741</v>
      </c>
      <c r="BP3626" s="269" t="s">
        <v>1229</v>
      </c>
      <c r="BQ3626" s="269" t="s">
        <v>715</v>
      </c>
      <c r="BR3626" s="269" t="s">
        <v>1230</v>
      </c>
      <c r="BS3626" s="269" t="s">
        <v>1231</v>
      </c>
      <c r="BT3626" s="269" t="s">
        <v>1229</v>
      </c>
      <c r="BU3626" s="269" t="s">
        <v>1926</v>
      </c>
      <c r="BV3626" s="269" t="s">
        <v>1927</v>
      </c>
    </row>
    <row r="3627" spans="59:74" x14ac:dyDescent="0.25">
      <c r="BG3627" s="84">
        <v>3515</v>
      </c>
      <c r="BH3627" s="269" t="s">
        <v>11</v>
      </c>
      <c r="BI3627" s="268" t="s">
        <v>11799</v>
      </c>
      <c r="BJ3627" s="257" t="s">
        <v>4</v>
      </c>
      <c r="BK3627" s="269" t="s">
        <v>161</v>
      </c>
      <c r="BL3627" s="269" t="s">
        <v>130</v>
      </c>
      <c r="BM3627" s="270" t="s">
        <v>12742</v>
      </c>
      <c r="BN3627" s="269" t="s">
        <v>12743</v>
      </c>
      <c r="BO3627" s="269" t="s">
        <v>12744</v>
      </c>
      <c r="BP3627" s="269" t="s">
        <v>1229</v>
      </c>
      <c r="BQ3627" s="269" t="s">
        <v>715</v>
      </c>
      <c r="BR3627" s="269" t="s">
        <v>1230</v>
      </c>
      <c r="BS3627" s="269" t="s">
        <v>1231</v>
      </c>
      <c r="BT3627" s="269" t="s">
        <v>1229</v>
      </c>
      <c r="BU3627" s="269" t="s">
        <v>1926</v>
      </c>
      <c r="BV3627" s="269" t="s">
        <v>1927</v>
      </c>
    </row>
    <row r="3628" spans="59:74" x14ac:dyDescent="0.25">
      <c r="BG3628" s="84">
        <v>3516</v>
      </c>
      <c r="BH3628" s="269" t="s">
        <v>11</v>
      </c>
      <c r="BI3628" s="268" t="s">
        <v>11799</v>
      </c>
      <c r="BJ3628" s="257" t="s">
        <v>4</v>
      </c>
      <c r="BK3628" s="269" t="s">
        <v>161</v>
      </c>
      <c r="BL3628" s="269" t="s">
        <v>130</v>
      </c>
      <c r="BM3628" s="270" t="s">
        <v>12745</v>
      </c>
      <c r="BN3628" s="269" t="s">
        <v>12746</v>
      </c>
      <c r="BO3628" s="269" t="s">
        <v>12747</v>
      </c>
      <c r="BP3628" s="269" t="s">
        <v>1229</v>
      </c>
      <c r="BQ3628" s="269" t="s">
        <v>715</v>
      </c>
      <c r="BR3628" s="269" t="s">
        <v>1230</v>
      </c>
      <c r="BS3628" s="269" t="s">
        <v>1231</v>
      </c>
      <c r="BT3628" s="269" t="s">
        <v>1229</v>
      </c>
      <c r="BU3628" s="269" t="s">
        <v>1926</v>
      </c>
      <c r="BV3628" s="269" t="s">
        <v>1927</v>
      </c>
    </row>
    <row r="3629" spans="59:74" x14ac:dyDescent="0.25">
      <c r="BG3629" s="84">
        <v>3517</v>
      </c>
      <c r="BH3629" s="269" t="s">
        <v>11</v>
      </c>
      <c r="BI3629" s="268" t="s">
        <v>11799</v>
      </c>
      <c r="BJ3629" s="257" t="s">
        <v>4</v>
      </c>
      <c r="BK3629" s="269" t="s">
        <v>161</v>
      </c>
      <c r="BL3629" s="269" t="s">
        <v>130</v>
      </c>
      <c r="BM3629" s="270" t="s">
        <v>12748</v>
      </c>
      <c r="BN3629" s="269" t="s">
        <v>12749</v>
      </c>
      <c r="BO3629" s="269" t="s">
        <v>12750</v>
      </c>
      <c r="BP3629" s="269" t="s">
        <v>1229</v>
      </c>
      <c r="BQ3629" s="269" t="s">
        <v>715</v>
      </c>
      <c r="BR3629" s="269" t="s">
        <v>1230</v>
      </c>
      <c r="BS3629" s="269" t="s">
        <v>1231</v>
      </c>
      <c r="BT3629" s="269" t="s">
        <v>1229</v>
      </c>
      <c r="BU3629" s="269" t="s">
        <v>1926</v>
      </c>
      <c r="BV3629" s="269" t="s">
        <v>1927</v>
      </c>
    </row>
    <row r="3630" spans="59:74" x14ac:dyDescent="0.25">
      <c r="BG3630" s="84">
        <v>3518</v>
      </c>
      <c r="BH3630" s="269" t="s">
        <v>11</v>
      </c>
      <c r="BI3630" s="268" t="s">
        <v>11799</v>
      </c>
      <c r="BJ3630" s="257" t="s">
        <v>4</v>
      </c>
      <c r="BK3630" s="269" t="s">
        <v>161</v>
      </c>
      <c r="BL3630" s="269" t="s">
        <v>130</v>
      </c>
      <c r="BM3630" s="270" t="s">
        <v>12751</v>
      </c>
      <c r="BN3630" s="269" t="s">
        <v>12752</v>
      </c>
      <c r="BO3630" s="269" t="s">
        <v>12753</v>
      </c>
      <c r="BP3630" s="269" t="s">
        <v>1229</v>
      </c>
      <c r="BQ3630" s="269" t="s">
        <v>715</v>
      </c>
      <c r="BR3630" s="269" t="s">
        <v>1230</v>
      </c>
      <c r="BS3630" s="269" t="s">
        <v>1231</v>
      </c>
      <c r="BT3630" s="269" t="s">
        <v>1229</v>
      </c>
      <c r="BU3630" s="269" t="s">
        <v>1926</v>
      </c>
      <c r="BV3630" s="269" t="s">
        <v>1927</v>
      </c>
    </row>
    <row r="3631" spans="59:74" x14ac:dyDescent="0.25">
      <c r="BG3631" s="84">
        <v>3519</v>
      </c>
      <c r="BH3631" s="269" t="s">
        <v>11</v>
      </c>
      <c r="BI3631" s="268" t="s">
        <v>11799</v>
      </c>
      <c r="BJ3631" s="257" t="s">
        <v>4</v>
      </c>
      <c r="BK3631" s="269" t="s">
        <v>161</v>
      </c>
      <c r="BL3631" s="269" t="s">
        <v>130</v>
      </c>
      <c r="BM3631" s="270" t="s">
        <v>12754</v>
      </c>
      <c r="BN3631" s="269" t="s">
        <v>12755</v>
      </c>
      <c r="BO3631" s="269" t="s">
        <v>12756</v>
      </c>
      <c r="BP3631" s="269" t="s">
        <v>1229</v>
      </c>
      <c r="BQ3631" s="269" t="s">
        <v>715</v>
      </c>
      <c r="BR3631" s="269" t="s">
        <v>1230</v>
      </c>
      <c r="BS3631" s="269" t="s">
        <v>1231</v>
      </c>
      <c r="BT3631" s="269" t="s">
        <v>1229</v>
      </c>
      <c r="BU3631" s="269" t="s">
        <v>1926</v>
      </c>
      <c r="BV3631" s="269" t="s">
        <v>1927</v>
      </c>
    </row>
    <row r="3632" spans="59:74" x14ac:dyDescent="0.25">
      <c r="BG3632" s="84">
        <v>3520</v>
      </c>
      <c r="BH3632" s="269" t="s">
        <v>11</v>
      </c>
      <c r="BI3632" s="268" t="s">
        <v>11799</v>
      </c>
      <c r="BJ3632" s="257" t="s">
        <v>4</v>
      </c>
      <c r="BK3632" s="269" t="s">
        <v>161</v>
      </c>
      <c r="BL3632" s="269" t="s">
        <v>130</v>
      </c>
      <c r="BM3632" s="270" t="s">
        <v>12757</v>
      </c>
      <c r="BN3632" s="269" t="s">
        <v>12758</v>
      </c>
      <c r="BO3632" s="269" t="s">
        <v>12759</v>
      </c>
      <c r="BP3632" s="269" t="s">
        <v>1229</v>
      </c>
      <c r="BQ3632" s="269" t="s">
        <v>715</v>
      </c>
      <c r="BR3632" s="269" t="s">
        <v>1230</v>
      </c>
      <c r="BS3632" s="269" t="s">
        <v>1231</v>
      </c>
      <c r="BT3632" s="269" t="s">
        <v>1229</v>
      </c>
      <c r="BU3632" s="269" t="s">
        <v>1926</v>
      </c>
      <c r="BV3632" s="269" t="s">
        <v>1927</v>
      </c>
    </row>
    <row r="3633" spans="59:74" x14ac:dyDescent="0.25">
      <c r="BG3633" s="84">
        <v>3521</v>
      </c>
      <c r="BH3633" s="269" t="s">
        <v>11</v>
      </c>
      <c r="BI3633" s="268" t="s">
        <v>11799</v>
      </c>
      <c r="BJ3633" s="257" t="s">
        <v>1</v>
      </c>
      <c r="BK3633" s="269" t="s">
        <v>169</v>
      </c>
      <c r="BL3633" s="269" t="s">
        <v>130</v>
      </c>
      <c r="BM3633" s="270" t="s">
        <v>12760</v>
      </c>
      <c r="BN3633" s="269" t="s">
        <v>12761</v>
      </c>
      <c r="BO3633" s="269" t="s">
        <v>12762</v>
      </c>
      <c r="BP3633" s="269" t="s">
        <v>1232</v>
      </c>
      <c r="BQ3633" s="269" t="s">
        <v>721</v>
      </c>
      <c r="BR3633" s="269" t="s">
        <v>1233</v>
      </c>
      <c r="BS3633" s="269" t="s">
        <v>1234</v>
      </c>
      <c r="BT3633" s="269" t="s">
        <v>1232</v>
      </c>
      <c r="BU3633" s="269" t="s">
        <v>1928</v>
      </c>
      <c r="BV3633" s="269" t="s">
        <v>1929</v>
      </c>
    </row>
    <row r="3634" spans="59:74" x14ac:dyDescent="0.25">
      <c r="BG3634" s="84">
        <v>3522</v>
      </c>
      <c r="BH3634" s="269" t="s">
        <v>11</v>
      </c>
      <c r="BI3634" s="268" t="s">
        <v>11799</v>
      </c>
      <c r="BJ3634" s="257" t="s">
        <v>1</v>
      </c>
      <c r="BK3634" s="269" t="s">
        <v>169</v>
      </c>
      <c r="BL3634" s="269" t="s">
        <v>130</v>
      </c>
      <c r="BM3634" s="270" t="s">
        <v>12763</v>
      </c>
      <c r="BN3634" s="269" t="s">
        <v>12764</v>
      </c>
      <c r="BO3634" s="269" t="s">
        <v>12765</v>
      </c>
      <c r="BP3634" s="269" t="s">
        <v>1232</v>
      </c>
      <c r="BQ3634" s="269" t="s">
        <v>721</v>
      </c>
      <c r="BR3634" s="269" t="s">
        <v>1233</v>
      </c>
      <c r="BS3634" s="269" t="s">
        <v>1234</v>
      </c>
      <c r="BT3634" s="269" t="s">
        <v>1232</v>
      </c>
      <c r="BU3634" s="269" t="s">
        <v>1928</v>
      </c>
      <c r="BV3634" s="269" t="s">
        <v>1929</v>
      </c>
    </row>
    <row r="3635" spans="59:74" x14ac:dyDescent="0.25">
      <c r="BG3635" s="84">
        <v>3523</v>
      </c>
      <c r="BH3635" s="269" t="s">
        <v>11</v>
      </c>
      <c r="BI3635" s="268" t="s">
        <v>11799</v>
      </c>
      <c r="BJ3635" s="257" t="s">
        <v>1</v>
      </c>
      <c r="BK3635" s="269" t="s">
        <v>169</v>
      </c>
      <c r="BL3635" s="269" t="s">
        <v>130</v>
      </c>
      <c r="BM3635" s="270" t="s">
        <v>12766</v>
      </c>
      <c r="BN3635" s="269" t="s">
        <v>12767</v>
      </c>
      <c r="BO3635" s="269" t="s">
        <v>12768</v>
      </c>
      <c r="BP3635" s="269" t="s">
        <v>1232</v>
      </c>
      <c r="BQ3635" s="269" t="s">
        <v>721</v>
      </c>
      <c r="BR3635" s="269" t="s">
        <v>1233</v>
      </c>
      <c r="BS3635" s="269" t="s">
        <v>1234</v>
      </c>
      <c r="BT3635" s="269" t="s">
        <v>1232</v>
      </c>
      <c r="BU3635" s="269" t="s">
        <v>1928</v>
      </c>
      <c r="BV3635" s="269" t="s">
        <v>1929</v>
      </c>
    </row>
    <row r="3636" spans="59:74" x14ac:dyDescent="0.25">
      <c r="BG3636" s="84">
        <v>3524</v>
      </c>
      <c r="BH3636" s="269" t="s">
        <v>11</v>
      </c>
      <c r="BI3636" s="268" t="s">
        <v>11799</v>
      </c>
      <c r="BJ3636" s="257" t="s">
        <v>1</v>
      </c>
      <c r="BK3636" s="269" t="s">
        <v>169</v>
      </c>
      <c r="BL3636" s="269" t="s">
        <v>130</v>
      </c>
      <c r="BM3636" s="270" t="s">
        <v>12769</v>
      </c>
      <c r="BN3636" s="269" t="s">
        <v>12770</v>
      </c>
      <c r="BO3636" s="269" t="s">
        <v>12771</v>
      </c>
      <c r="BP3636" s="269" t="s">
        <v>1232</v>
      </c>
      <c r="BQ3636" s="269" t="s">
        <v>721</v>
      </c>
      <c r="BR3636" s="269" t="s">
        <v>1233</v>
      </c>
      <c r="BS3636" s="269" t="s">
        <v>1234</v>
      </c>
      <c r="BT3636" s="269" t="s">
        <v>1232</v>
      </c>
      <c r="BU3636" s="269" t="s">
        <v>1928</v>
      </c>
      <c r="BV3636" s="269" t="s">
        <v>1929</v>
      </c>
    </row>
    <row r="3637" spans="59:74" x14ac:dyDescent="0.25">
      <c r="BG3637" s="84">
        <v>3525</v>
      </c>
      <c r="BH3637" s="269" t="s">
        <v>11</v>
      </c>
      <c r="BI3637" s="268" t="s">
        <v>11799</v>
      </c>
      <c r="BJ3637" s="257" t="s">
        <v>1</v>
      </c>
      <c r="BK3637" s="269" t="s">
        <v>169</v>
      </c>
      <c r="BL3637" s="269" t="s">
        <v>130</v>
      </c>
      <c r="BM3637" s="270" t="s">
        <v>12772</v>
      </c>
      <c r="BN3637" s="269" t="s">
        <v>12773</v>
      </c>
      <c r="BO3637" s="269" t="s">
        <v>12774</v>
      </c>
      <c r="BP3637" s="269" t="s">
        <v>1232</v>
      </c>
      <c r="BQ3637" s="269" t="s">
        <v>721</v>
      </c>
      <c r="BR3637" s="269" t="s">
        <v>1233</v>
      </c>
      <c r="BS3637" s="269" t="s">
        <v>1234</v>
      </c>
      <c r="BT3637" s="269" t="s">
        <v>1232</v>
      </c>
      <c r="BU3637" s="269" t="s">
        <v>1928</v>
      </c>
      <c r="BV3637" s="269" t="s">
        <v>1929</v>
      </c>
    </row>
    <row r="3638" spans="59:74" x14ac:dyDescent="0.25">
      <c r="BG3638" s="84">
        <v>3526</v>
      </c>
      <c r="BH3638" s="269" t="s">
        <v>11</v>
      </c>
      <c r="BI3638" s="268" t="s">
        <v>11799</v>
      </c>
      <c r="BJ3638" s="257" t="s">
        <v>1</v>
      </c>
      <c r="BK3638" s="269" t="s">
        <v>169</v>
      </c>
      <c r="BL3638" s="269" t="s">
        <v>130</v>
      </c>
      <c r="BM3638" s="270" t="s">
        <v>12775</v>
      </c>
      <c r="BN3638" s="269" t="s">
        <v>12776</v>
      </c>
      <c r="BO3638" s="269" t="s">
        <v>12777</v>
      </c>
      <c r="BP3638" s="269" t="s">
        <v>1232</v>
      </c>
      <c r="BQ3638" s="269" t="s">
        <v>721</v>
      </c>
      <c r="BR3638" s="269" t="s">
        <v>1233</v>
      </c>
      <c r="BS3638" s="269" t="s">
        <v>1234</v>
      </c>
      <c r="BT3638" s="269" t="s">
        <v>1232</v>
      </c>
      <c r="BU3638" s="269" t="s">
        <v>1928</v>
      </c>
      <c r="BV3638" s="269" t="s">
        <v>1929</v>
      </c>
    </row>
    <row r="3639" spans="59:74" x14ac:dyDescent="0.25">
      <c r="BG3639" s="84">
        <v>3527</v>
      </c>
      <c r="BH3639" s="269" t="s">
        <v>11</v>
      </c>
      <c r="BI3639" s="268" t="s">
        <v>11799</v>
      </c>
      <c r="BJ3639" s="257" t="s">
        <v>1</v>
      </c>
      <c r="BK3639" s="269" t="s">
        <v>169</v>
      </c>
      <c r="BL3639" s="269" t="s">
        <v>130</v>
      </c>
      <c r="BM3639" s="270" t="s">
        <v>12778</v>
      </c>
      <c r="BN3639" s="269" t="s">
        <v>12779</v>
      </c>
      <c r="BO3639" s="269" t="s">
        <v>12780</v>
      </c>
      <c r="BP3639" s="269" t="s">
        <v>1232</v>
      </c>
      <c r="BQ3639" s="269" t="s">
        <v>721</v>
      </c>
      <c r="BR3639" s="269" t="s">
        <v>1233</v>
      </c>
      <c r="BS3639" s="269" t="s">
        <v>1234</v>
      </c>
      <c r="BT3639" s="269" t="s">
        <v>1232</v>
      </c>
      <c r="BU3639" s="269" t="s">
        <v>1928</v>
      </c>
      <c r="BV3639" s="269" t="s">
        <v>1929</v>
      </c>
    </row>
    <row r="3640" spans="59:74" x14ac:dyDescent="0.25">
      <c r="BG3640" s="84">
        <v>3528</v>
      </c>
      <c r="BH3640" s="269" t="s">
        <v>11</v>
      </c>
      <c r="BI3640" s="268" t="s">
        <v>11799</v>
      </c>
      <c r="BJ3640" s="257" t="s">
        <v>1</v>
      </c>
      <c r="BK3640" s="269" t="s">
        <v>169</v>
      </c>
      <c r="BL3640" s="269" t="s">
        <v>130</v>
      </c>
      <c r="BM3640" s="270" t="s">
        <v>12781</v>
      </c>
      <c r="BN3640" s="269" t="s">
        <v>12782</v>
      </c>
      <c r="BO3640" s="269" t="s">
        <v>12783</v>
      </c>
      <c r="BP3640" s="269" t="s">
        <v>1232</v>
      </c>
      <c r="BQ3640" s="269" t="s">
        <v>721</v>
      </c>
      <c r="BR3640" s="269" t="s">
        <v>1233</v>
      </c>
      <c r="BS3640" s="269" t="s">
        <v>1234</v>
      </c>
      <c r="BT3640" s="269" t="s">
        <v>1232</v>
      </c>
      <c r="BU3640" s="269" t="s">
        <v>1928</v>
      </c>
      <c r="BV3640" s="269" t="s">
        <v>1929</v>
      </c>
    </row>
    <row r="3641" spans="59:74" x14ac:dyDescent="0.25">
      <c r="BG3641" s="84">
        <v>3529</v>
      </c>
      <c r="BH3641" s="269" t="s">
        <v>11</v>
      </c>
      <c r="BI3641" s="268" t="s">
        <v>11799</v>
      </c>
      <c r="BJ3641" s="257" t="s">
        <v>1</v>
      </c>
      <c r="BK3641" s="269" t="s">
        <v>169</v>
      </c>
      <c r="BL3641" s="269" t="s">
        <v>130</v>
      </c>
      <c r="BM3641" s="270" t="s">
        <v>12784</v>
      </c>
      <c r="BN3641" s="269" t="s">
        <v>12785</v>
      </c>
      <c r="BO3641" s="269" t="s">
        <v>12786</v>
      </c>
      <c r="BP3641" s="269" t="s">
        <v>1232</v>
      </c>
      <c r="BQ3641" s="269" t="s">
        <v>721</v>
      </c>
      <c r="BR3641" s="269" t="s">
        <v>1233</v>
      </c>
      <c r="BS3641" s="269" t="s">
        <v>1234</v>
      </c>
      <c r="BT3641" s="269" t="s">
        <v>1232</v>
      </c>
      <c r="BU3641" s="269" t="s">
        <v>1928</v>
      </c>
      <c r="BV3641" s="269" t="s">
        <v>1929</v>
      </c>
    </row>
    <row r="3642" spans="59:74" x14ac:dyDescent="0.25">
      <c r="BG3642" s="84">
        <v>3530</v>
      </c>
      <c r="BH3642" s="269" t="s">
        <v>11</v>
      </c>
      <c r="BI3642" s="268" t="s">
        <v>11799</v>
      </c>
      <c r="BJ3642" s="257" t="s">
        <v>1</v>
      </c>
      <c r="BK3642" s="269" t="s">
        <v>169</v>
      </c>
      <c r="BL3642" s="269" t="s">
        <v>130</v>
      </c>
      <c r="BM3642" s="270" t="s">
        <v>12787</v>
      </c>
      <c r="BN3642" s="269" t="s">
        <v>12788</v>
      </c>
      <c r="BO3642" s="269" t="s">
        <v>12789</v>
      </c>
      <c r="BP3642" s="269" t="s">
        <v>1232</v>
      </c>
      <c r="BQ3642" s="269" t="s">
        <v>721</v>
      </c>
      <c r="BR3642" s="269" t="s">
        <v>1233</v>
      </c>
      <c r="BS3642" s="269" t="s">
        <v>1234</v>
      </c>
      <c r="BT3642" s="269" t="s">
        <v>1232</v>
      </c>
      <c r="BU3642" s="269" t="s">
        <v>1928</v>
      </c>
      <c r="BV3642" s="269" t="s">
        <v>1929</v>
      </c>
    </row>
    <row r="3643" spans="59:74" x14ac:dyDescent="0.25">
      <c r="BG3643" s="84">
        <v>3531</v>
      </c>
      <c r="BH3643" s="269" t="s">
        <v>11</v>
      </c>
      <c r="BI3643" s="268" t="s">
        <v>11799</v>
      </c>
      <c r="BJ3643" s="257" t="s">
        <v>4</v>
      </c>
      <c r="BK3643" s="269" t="s">
        <v>169</v>
      </c>
      <c r="BL3643" s="269" t="s">
        <v>130</v>
      </c>
      <c r="BM3643" s="270" t="s">
        <v>12790</v>
      </c>
      <c r="BN3643" s="269" t="s">
        <v>12791</v>
      </c>
      <c r="BO3643" s="269" t="s">
        <v>12792</v>
      </c>
      <c r="BP3643" s="269" t="s">
        <v>1232</v>
      </c>
      <c r="BQ3643" s="269" t="s">
        <v>721</v>
      </c>
      <c r="BR3643" s="269" t="s">
        <v>1233</v>
      </c>
      <c r="BS3643" s="269" t="s">
        <v>1234</v>
      </c>
      <c r="BT3643" s="269" t="s">
        <v>1232</v>
      </c>
      <c r="BU3643" s="269" t="s">
        <v>1928</v>
      </c>
      <c r="BV3643" s="269" t="s">
        <v>1929</v>
      </c>
    </row>
    <row r="3644" spans="59:74" x14ac:dyDescent="0.25">
      <c r="BG3644" s="84">
        <v>3532</v>
      </c>
      <c r="BH3644" s="269" t="s">
        <v>11</v>
      </c>
      <c r="BI3644" s="268" t="s">
        <v>11799</v>
      </c>
      <c r="BJ3644" s="257" t="s">
        <v>4</v>
      </c>
      <c r="BK3644" s="269" t="s">
        <v>169</v>
      </c>
      <c r="BL3644" s="269" t="s">
        <v>130</v>
      </c>
      <c r="BM3644" s="270" t="s">
        <v>12793</v>
      </c>
      <c r="BN3644" s="269" t="s">
        <v>12794</v>
      </c>
      <c r="BO3644" s="269" t="s">
        <v>12795</v>
      </c>
      <c r="BP3644" s="269" t="s">
        <v>1232</v>
      </c>
      <c r="BQ3644" s="269" t="s">
        <v>721</v>
      </c>
      <c r="BR3644" s="269" t="s">
        <v>1233</v>
      </c>
      <c r="BS3644" s="269" t="s">
        <v>1234</v>
      </c>
      <c r="BT3644" s="269" t="s">
        <v>1232</v>
      </c>
      <c r="BU3644" s="269" t="s">
        <v>1928</v>
      </c>
      <c r="BV3644" s="269" t="s">
        <v>1929</v>
      </c>
    </row>
    <row r="3645" spans="59:74" x14ac:dyDescent="0.25">
      <c r="BG3645" s="84">
        <v>3533</v>
      </c>
      <c r="BH3645" s="269" t="s">
        <v>11</v>
      </c>
      <c r="BI3645" s="268" t="s">
        <v>11799</v>
      </c>
      <c r="BJ3645" s="257" t="s">
        <v>4</v>
      </c>
      <c r="BK3645" s="269" t="s">
        <v>169</v>
      </c>
      <c r="BL3645" s="269" t="s">
        <v>130</v>
      </c>
      <c r="BM3645" s="270" t="s">
        <v>12796</v>
      </c>
      <c r="BN3645" s="269" t="s">
        <v>12797</v>
      </c>
      <c r="BO3645" s="269" t="s">
        <v>12798</v>
      </c>
      <c r="BP3645" s="269" t="s">
        <v>1232</v>
      </c>
      <c r="BQ3645" s="269" t="s">
        <v>721</v>
      </c>
      <c r="BR3645" s="269" t="s">
        <v>1233</v>
      </c>
      <c r="BS3645" s="269" t="s">
        <v>1234</v>
      </c>
      <c r="BT3645" s="269" t="s">
        <v>1232</v>
      </c>
      <c r="BU3645" s="269" t="s">
        <v>1928</v>
      </c>
      <c r="BV3645" s="269" t="s">
        <v>1929</v>
      </c>
    </row>
    <row r="3646" spans="59:74" x14ac:dyDescent="0.25">
      <c r="BG3646" s="84">
        <v>3534</v>
      </c>
      <c r="BH3646" s="269" t="s">
        <v>11</v>
      </c>
      <c r="BI3646" s="268" t="s">
        <v>11799</v>
      </c>
      <c r="BJ3646" s="257" t="s">
        <v>4</v>
      </c>
      <c r="BK3646" s="269" t="s">
        <v>169</v>
      </c>
      <c r="BL3646" s="269" t="s">
        <v>130</v>
      </c>
      <c r="BM3646" s="270" t="s">
        <v>12799</v>
      </c>
      <c r="BN3646" s="269" t="s">
        <v>12800</v>
      </c>
      <c r="BO3646" s="269" t="s">
        <v>12801</v>
      </c>
      <c r="BP3646" s="269" t="s">
        <v>1232</v>
      </c>
      <c r="BQ3646" s="269" t="s">
        <v>721</v>
      </c>
      <c r="BR3646" s="269" t="s">
        <v>1233</v>
      </c>
      <c r="BS3646" s="269" t="s">
        <v>1234</v>
      </c>
      <c r="BT3646" s="269" t="s">
        <v>1232</v>
      </c>
      <c r="BU3646" s="269" t="s">
        <v>1928</v>
      </c>
      <c r="BV3646" s="269" t="s">
        <v>1929</v>
      </c>
    </row>
    <row r="3647" spans="59:74" x14ac:dyDescent="0.25">
      <c r="BG3647" s="84">
        <v>3535</v>
      </c>
      <c r="BH3647" s="269" t="s">
        <v>11</v>
      </c>
      <c r="BI3647" s="268" t="s">
        <v>11799</v>
      </c>
      <c r="BJ3647" s="257" t="s">
        <v>4</v>
      </c>
      <c r="BK3647" s="269" t="s">
        <v>169</v>
      </c>
      <c r="BL3647" s="269" t="s">
        <v>130</v>
      </c>
      <c r="BM3647" s="270" t="s">
        <v>12802</v>
      </c>
      <c r="BN3647" s="269" t="s">
        <v>12803</v>
      </c>
      <c r="BO3647" s="269" t="s">
        <v>12804</v>
      </c>
      <c r="BP3647" s="269" t="s">
        <v>1232</v>
      </c>
      <c r="BQ3647" s="269" t="s">
        <v>721</v>
      </c>
      <c r="BR3647" s="269" t="s">
        <v>1233</v>
      </c>
      <c r="BS3647" s="269" t="s">
        <v>1234</v>
      </c>
      <c r="BT3647" s="269" t="s">
        <v>1232</v>
      </c>
      <c r="BU3647" s="269" t="s">
        <v>1928</v>
      </c>
      <c r="BV3647" s="269" t="s">
        <v>1929</v>
      </c>
    </row>
    <row r="3648" spans="59:74" x14ac:dyDescent="0.25">
      <c r="BG3648" s="84">
        <v>3536</v>
      </c>
      <c r="BH3648" s="269" t="s">
        <v>11</v>
      </c>
      <c r="BI3648" s="268" t="s">
        <v>11799</v>
      </c>
      <c r="BJ3648" s="257" t="s">
        <v>4</v>
      </c>
      <c r="BK3648" s="269" t="s">
        <v>169</v>
      </c>
      <c r="BL3648" s="269" t="s">
        <v>130</v>
      </c>
      <c r="BM3648" s="270" t="s">
        <v>12805</v>
      </c>
      <c r="BN3648" s="269" t="s">
        <v>12806</v>
      </c>
      <c r="BO3648" s="269" t="s">
        <v>12807</v>
      </c>
      <c r="BP3648" s="269" t="s">
        <v>1232</v>
      </c>
      <c r="BQ3648" s="269" t="s">
        <v>721</v>
      </c>
      <c r="BR3648" s="269" t="s">
        <v>1233</v>
      </c>
      <c r="BS3648" s="269" t="s">
        <v>1234</v>
      </c>
      <c r="BT3648" s="269" t="s">
        <v>1232</v>
      </c>
      <c r="BU3648" s="269" t="s">
        <v>1928</v>
      </c>
      <c r="BV3648" s="269" t="s">
        <v>1929</v>
      </c>
    </row>
    <row r="3649" spans="59:74" x14ac:dyDescent="0.25">
      <c r="BG3649" s="84">
        <v>3537</v>
      </c>
      <c r="BH3649" s="269" t="s">
        <v>11</v>
      </c>
      <c r="BI3649" s="268" t="s">
        <v>11799</v>
      </c>
      <c r="BJ3649" s="257" t="s">
        <v>4</v>
      </c>
      <c r="BK3649" s="269" t="s">
        <v>169</v>
      </c>
      <c r="BL3649" s="269" t="s">
        <v>130</v>
      </c>
      <c r="BM3649" s="270" t="s">
        <v>12808</v>
      </c>
      <c r="BN3649" s="269" t="s">
        <v>12809</v>
      </c>
      <c r="BO3649" s="269" t="s">
        <v>12810</v>
      </c>
      <c r="BP3649" s="269" t="s">
        <v>1232</v>
      </c>
      <c r="BQ3649" s="269" t="s">
        <v>721</v>
      </c>
      <c r="BR3649" s="269" t="s">
        <v>1233</v>
      </c>
      <c r="BS3649" s="269" t="s">
        <v>1234</v>
      </c>
      <c r="BT3649" s="269" t="s">
        <v>1232</v>
      </c>
      <c r="BU3649" s="269" t="s">
        <v>1928</v>
      </c>
      <c r="BV3649" s="269" t="s">
        <v>1929</v>
      </c>
    </row>
    <row r="3650" spans="59:74" x14ac:dyDescent="0.25">
      <c r="BG3650" s="84">
        <v>3538</v>
      </c>
      <c r="BH3650" s="269" t="s">
        <v>11</v>
      </c>
      <c r="BI3650" s="268" t="s">
        <v>11799</v>
      </c>
      <c r="BJ3650" s="257" t="s">
        <v>4</v>
      </c>
      <c r="BK3650" s="269" t="s">
        <v>169</v>
      </c>
      <c r="BL3650" s="269" t="s">
        <v>130</v>
      </c>
      <c r="BM3650" s="270" t="s">
        <v>12811</v>
      </c>
      <c r="BN3650" s="269" t="s">
        <v>12812</v>
      </c>
      <c r="BO3650" s="269" t="s">
        <v>12813</v>
      </c>
      <c r="BP3650" s="269" t="s">
        <v>1232</v>
      </c>
      <c r="BQ3650" s="269" t="s">
        <v>721</v>
      </c>
      <c r="BR3650" s="269" t="s">
        <v>1233</v>
      </c>
      <c r="BS3650" s="269" t="s">
        <v>1234</v>
      </c>
      <c r="BT3650" s="269" t="s">
        <v>1232</v>
      </c>
      <c r="BU3650" s="269" t="s">
        <v>1928</v>
      </c>
      <c r="BV3650" s="269" t="s">
        <v>1929</v>
      </c>
    </row>
    <row r="3651" spans="59:74" x14ac:dyDescent="0.25">
      <c r="BG3651" s="84">
        <v>3539</v>
      </c>
      <c r="BH3651" s="269" t="s">
        <v>11</v>
      </c>
      <c r="BI3651" s="268" t="s">
        <v>11799</v>
      </c>
      <c r="BJ3651" s="257" t="s">
        <v>4</v>
      </c>
      <c r="BK3651" s="269" t="s">
        <v>169</v>
      </c>
      <c r="BL3651" s="269" t="s">
        <v>130</v>
      </c>
      <c r="BM3651" s="270" t="s">
        <v>12814</v>
      </c>
      <c r="BN3651" s="269" t="s">
        <v>12815</v>
      </c>
      <c r="BO3651" s="269" t="s">
        <v>12816</v>
      </c>
      <c r="BP3651" s="269" t="s">
        <v>1232</v>
      </c>
      <c r="BQ3651" s="269" t="s">
        <v>721</v>
      </c>
      <c r="BR3651" s="269" t="s">
        <v>1233</v>
      </c>
      <c r="BS3651" s="269" t="s">
        <v>1234</v>
      </c>
      <c r="BT3651" s="269" t="s">
        <v>1232</v>
      </c>
      <c r="BU3651" s="269" t="s">
        <v>1928</v>
      </c>
      <c r="BV3651" s="269" t="s">
        <v>1929</v>
      </c>
    </row>
    <row r="3652" spans="59:74" x14ac:dyDescent="0.25">
      <c r="BG3652" s="84">
        <v>3540</v>
      </c>
      <c r="BH3652" s="269" t="s">
        <v>11</v>
      </c>
      <c r="BI3652" s="268" t="s">
        <v>11799</v>
      </c>
      <c r="BJ3652" s="257" t="s">
        <v>4</v>
      </c>
      <c r="BK3652" s="269" t="s">
        <v>169</v>
      </c>
      <c r="BL3652" s="269" t="s">
        <v>130</v>
      </c>
      <c r="BM3652" s="270" t="s">
        <v>12817</v>
      </c>
      <c r="BN3652" s="269" t="s">
        <v>12818</v>
      </c>
      <c r="BO3652" s="269" t="s">
        <v>12819</v>
      </c>
      <c r="BP3652" s="269" t="s">
        <v>1232</v>
      </c>
      <c r="BQ3652" s="269" t="s">
        <v>721</v>
      </c>
      <c r="BR3652" s="269" t="s">
        <v>1233</v>
      </c>
      <c r="BS3652" s="269" t="s">
        <v>1234</v>
      </c>
      <c r="BT3652" s="269" t="s">
        <v>1232</v>
      </c>
      <c r="BU3652" s="269" t="s">
        <v>1928</v>
      </c>
      <c r="BV3652" s="269" t="s">
        <v>1929</v>
      </c>
    </row>
    <row r="3653" spans="59:74" x14ac:dyDescent="0.25">
      <c r="BG3653" s="84">
        <v>3541</v>
      </c>
      <c r="BH3653" s="269" t="s">
        <v>11</v>
      </c>
      <c r="BI3653" s="268" t="s">
        <v>11799</v>
      </c>
      <c r="BJ3653" s="257" t="s">
        <v>1</v>
      </c>
      <c r="BK3653" s="269" t="s">
        <v>175</v>
      </c>
      <c r="BL3653" s="269" t="s">
        <v>102</v>
      </c>
      <c r="BM3653" s="270" t="s">
        <v>12820</v>
      </c>
      <c r="BN3653" s="269" t="s">
        <v>12821</v>
      </c>
      <c r="BO3653" s="269" t="s">
        <v>12822</v>
      </c>
      <c r="BP3653" s="269" t="s">
        <v>1235</v>
      </c>
      <c r="BQ3653" s="269" t="s">
        <v>727</v>
      </c>
      <c r="BR3653" s="269" t="s">
        <v>1236</v>
      </c>
      <c r="BS3653" s="269" t="s">
        <v>1237</v>
      </c>
      <c r="BT3653" s="269" t="s">
        <v>1235</v>
      </c>
      <c r="BU3653" s="269" t="s">
        <v>1930</v>
      </c>
      <c r="BV3653" s="269" t="s">
        <v>1931</v>
      </c>
    </row>
    <row r="3654" spans="59:74" x14ac:dyDescent="0.25">
      <c r="BG3654" s="84">
        <v>3542</v>
      </c>
      <c r="BH3654" s="269" t="s">
        <v>11</v>
      </c>
      <c r="BI3654" s="268" t="s">
        <v>11799</v>
      </c>
      <c r="BJ3654" s="257" t="s">
        <v>1</v>
      </c>
      <c r="BK3654" s="269" t="s">
        <v>175</v>
      </c>
      <c r="BL3654" s="269" t="s">
        <v>102</v>
      </c>
      <c r="BM3654" s="270" t="s">
        <v>12823</v>
      </c>
      <c r="BN3654" s="269" t="s">
        <v>12824</v>
      </c>
      <c r="BO3654" s="269" t="s">
        <v>12825</v>
      </c>
      <c r="BP3654" s="269" t="s">
        <v>1235</v>
      </c>
      <c r="BQ3654" s="269" t="s">
        <v>727</v>
      </c>
      <c r="BR3654" s="269" t="s">
        <v>1236</v>
      </c>
      <c r="BS3654" s="269" t="s">
        <v>1237</v>
      </c>
      <c r="BT3654" s="269" t="s">
        <v>1235</v>
      </c>
      <c r="BU3654" s="269" t="s">
        <v>1930</v>
      </c>
      <c r="BV3654" s="269" t="s">
        <v>1931</v>
      </c>
    </row>
    <row r="3655" spans="59:74" x14ac:dyDescent="0.25">
      <c r="BG3655" s="84">
        <v>3543</v>
      </c>
      <c r="BH3655" s="269" t="s">
        <v>11</v>
      </c>
      <c r="BI3655" s="268" t="s">
        <v>11799</v>
      </c>
      <c r="BJ3655" s="257" t="s">
        <v>1</v>
      </c>
      <c r="BK3655" s="269" t="s">
        <v>175</v>
      </c>
      <c r="BL3655" s="269" t="s">
        <v>102</v>
      </c>
      <c r="BM3655" s="270" t="s">
        <v>12826</v>
      </c>
      <c r="BN3655" s="269" t="s">
        <v>12827</v>
      </c>
      <c r="BO3655" s="269" t="s">
        <v>12828</v>
      </c>
      <c r="BP3655" s="269" t="s">
        <v>1235</v>
      </c>
      <c r="BQ3655" s="269" t="s">
        <v>727</v>
      </c>
      <c r="BR3655" s="269" t="s">
        <v>1236</v>
      </c>
      <c r="BS3655" s="269" t="s">
        <v>1237</v>
      </c>
      <c r="BT3655" s="269" t="s">
        <v>1235</v>
      </c>
      <c r="BU3655" s="269" t="s">
        <v>1930</v>
      </c>
      <c r="BV3655" s="269" t="s">
        <v>1931</v>
      </c>
    </row>
    <row r="3656" spans="59:74" x14ac:dyDescent="0.25">
      <c r="BG3656" s="84">
        <v>3544</v>
      </c>
      <c r="BH3656" s="269" t="s">
        <v>11</v>
      </c>
      <c r="BI3656" s="268" t="s">
        <v>11799</v>
      </c>
      <c r="BJ3656" s="257" t="s">
        <v>1</v>
      </c>
      <c r="BK3656" s="269" t="s">
        <v>175</v>
      </c>
      <c r="BL3656" s="269" t="s">
        <v>102</v>
      </c>
      <c r="BM3656" s="270" t="s">
        <v>12829</v>
      </c>
      <c r="BN3656" s="269" t="s">
        <v>12830</v>
      </c>
      <c r="BO3656" s="269" t="s">
        <v>12831</v>
      </c>
      <c r="BP3656" s="269" t="s">
        <v>1235</v>
      </c>
      <c r="BQ3656" s="269" t="s">
        <v>727</v>
      </c>
      <c r="BR3656" s="269" t="s">
        <v>1236</v>
      </c>
      <c r="BS3656" s="269" t="s">
        <v>1237</v>
      </c>
      <c r="BT3656" s="269" t="s">
        <v>1235</v>
      </c>
      <c r="BU3656" s="269" t="s">
        <v>1930</v>
      </c>
      <c r="BV3656" s="269" t="s">
        <v>1931</v>
      </c>
    </row>
    <row r="3657" spans="59:74" x14ac:dyDescent="0.25">
      <c r="BG3657" s="84">
        <v>3545</v>
      </c>
      <c r="BH3657" s="269" t="s">
        <v>11</v>
      </c>
      <c r="BI3657" s="268" t="s">
        <v>11799</v>
      </c>
      <c r="BJ3657" s="257" t="s">
        <v>1</v>
      </c>
      <c r="BK3657" s="269" t="s">
        <v>175</v>
      </c>
      <c r="BL3657" s="269" t="s">
        <v>102</v>
      </c>
      <c r="BM3657" s="270" t="s">
        <v>12832</v>
      </c>
      <c r="BN3657" s="269" t="s">
        <v>12833</v>
      </c>
      <c r="BO3657" s="269" t="s">
        <v>12834</v>
      </c>
      <c r="BP3657" s="269" t="s">
        <v>1235</v>
      </c>
      <c r="BQ3657" s="269" t="s">
        <v>727</v>
      </c>
      <c r="BR3657" s="269" t="s">
        <v>1236</v>
      </c>
      <c r="BS3657" s="269" t="s">
        <v>1237</v>
      </c>
      <c r="BT3657" s="269" t="s">
        <v>1235</v>
      </c>
      <c r="BU3657" s="269" t="s">
        <v>1930</v>
      </c>
      <c r="BV3657" s="269" t="s">
        <v>1931</v>
      </c>
    </row>
    <row r="3658" spans="59:74" x14ac:dyDescent="0.25">
      <c r="BG3658" s="84">
        <v>3546</v>
      </c>
      <c r="BH3658" s="269" t="s">
        <v>11</v>
      </c>
      <c r="BI3658" s="268" t="s">
        <v>11799</v>
      </c>
      <c r="BJ3658" s="257" t="s">
        <v>1</v>
      </c>
      <c r="BK3658" s="269" t="s">
        <v>175</v>
      </c>
      <c r="BL3658" s="269" t="s">
        <v>102</v>
      </c>
      <c r="BM3658" s="270" t="s">
        <v>12835</v>
      </c>
      <c r="BN3658" s="269" t="s">
        <v>12836</v>
      </c>
      <c r="BO3658" s="269" t="s">
        <v>12837</v>
      </c>
      <c r="BP3658" s="269" t="s">
        <v>1235</v>
      </c>
      <c r="BQ3658" s="269" t="s">
        <v>727</v>
      </c>
      <c r="BR3658" s="269" t="s">
        <v>1236</v>
      </c>
      <c r="BS3658" s="269" t="s">
        <v>1237</v>
      </c>
      <c r="BT3658" s="269" t="s">
        <v>1235</v>
      </c>
      <c r="BU3658" s="269" t="s">
        <v>1930</v>
      </c>
      <c r="BV3658" s="269" t="s">
        <v>1931</v>
      </c>
    </row>
    <row r="3659" spans="59:74" x14ac:dyDescent="0.25">
      <c r="BG3659" s="84">
        <v>3547</v>
      </c>
      <c r="BH3659" s="269" t="s">
        <v>11</v>
      </c>
      <c r="BI3659" s="268" t="s">
        <v>11799</v>
      </c>
      <c r="BJ3659" s="257" t="s">
        <v>1</v>
      </c>
      <c r="BK3659" s="269" t="s">
        <v>175</v>
      </c>
      <c r="BL3659" s="269" t="s">
        <v>102</v>
      </c>
      <c r="BM3659" s="270" t="s">
        <v>12838</v>
      </c>
      <c r="BN3659" s="269" t="s">
        <v>12839</v>
      </c>
      <c r="BO3659" s="269" t="s">
        <v>12840</v>
      </c>
      <c r="BP3659" s="269" t="s">
        <v>1235</v>
      </c>
      <c r="BQ3659" s="269" t="s">
        <v>727</v>
      </c>
      <c r="BR3659" s="269" t="s">
        <v>1236</v>
      </c>
      <c r="BS3659" s="269" t="s">
        <v>1237</v>
      </c>
      <c r="BT3659" s="269" t="s">
        <v>1235</v>
      </c>
      <c r="BU3659" s="269" t="s">
        <v>1930</v>
      </c>
      <c r="BV3659" s="269" t="s">
        <v>1931</v>
      </c>
    </row>
    <row r="3660" spans="59:74" x14ac:dyDescent="0.25">
      <c r="BG3660" s="84">
        <v>3548</v>
      </c>
      <c r="BH3660" s="269" t="s">
        <v>11</v>
      </c>
      <c r="BI3660" s="268" t="s">
        <v>11799</v>
      </c>
      <c r="BJ3660" s="257" t="s">
        <v>1</v>
      </c>
      <c r="BK3660" s="269" t="s">
        <v>175</v>
      </c>
      <c r="BL3660" s="269" t="s">
        <v>102</v>
      </c>
      <c r="BM3660" s="270" t="s">
        <v>12841</v>
      </c>
      <c r="BN3660" s="269" t="s">
        <v>12842</v>
      </c>
      <c r="BO3660" s="269" t="s">
        <v>12843</v>
      </c>
      <c r="BP3660" s="269" t="s">
        <v>1235</v>
      </c>
      <c r="BQ3660" s="269" t="s">
        <v>727</v>
      </c>
      <c r="BR3660" s="269" t="s">
        <v>1236</v>
      </c>
      <c r="BS3660" s="269" t="s">
        <v>1237</v>
      </c>
      <c r="BT3660" s="269" t="s">
        <v>1235</v>
      </c>
      <c r="BU3660" s="269" t="s">
        <v>1930</v>
      </c>
      <c r="BV3660" s="269" t="s">
        <v>1931</v>
      </c>
    </row>
    <row r="3661" spans="59:74" x14ac:dyDescent="0.25">
      <c r="BG3661" s="84">
        <v>3549</v>
      </c>
      <c r="BH3661" s="269" t="s">
        <v>11</v>
      </c>
      <c r="BI3661" s="268" t="s">
        <v>11799</v>
      </c>
      <c r="BJ3661" s="257" t="s">
        <v>1</v>
      </c>
      <c r="BK3661" s="269" t="s">
        <v>175</v>
      </c>
      <c r="BL3661" s="269" t="s">
        <v>102</v>
      </c>
      <c r="BM3661" s="270" t="s">
        <v>12844</v>
      </c>
      <c r="BN3661" s="269" t="s">
        <v>12845</v>
      </c>
      <c r="BO3661" s="269" t="s">
        <v>12846</v>
      </c>
      <c r="BP3661" s="269" t="s">
        <v>1235</v>
      </c>
      <c r="BQ3661" s="269" t="s">
        <v>727</v>
      </c>
      <c r="BR3661" s="269" t="s">
        <v>1236</v>
      </c>
      <c r="BS3661" s="269" t="s">
        <v>1237</v>
      </c>
      <c r="BT3661" s="269" t="s">
        <v>1235</v>
      </c>
      <c r="BU3661" s="269" t="s">
        <v>1930</v>
      </c>
      <c r="BV3661" s="269" t="s">
        <v>1931</v>
      </c>
    </row>
    <row r="3662" spans="59:74" x14ac:dyDescent="0.25">
      <c r="BG3662" s="84">
        <v>3550</v>
      </c>
      <c r="BH3662" s="269" t="s">
        <v>11</v>
      </c>
      <c r="BI3662" s="268" t="s">
        <v>11799</v>
      </c>
      <c r="BJ3662" s="257" t="s">
        <v>1</v>
      </c>
      <c r="BK3662" s="269" t="s">
        <v>175</v>
      </c>
      <c r="BL3662" s="269" t="s">
        <v>102</v>
      </c>
      <c r="BM3662" s="270" t="s">
        <v>12847</v>
      </c>
      <c r="BN3662" s="269" t="s">
        <v>12848</v>
      </c>
      <c r="BO3662" s="269" t="s">
        <v>12849</v>
      </c>
      <c r="BP3662" s="269" t="s">
        <v>1235</v>
      </c>
      <c r="BQ3662" s="269" t="s">
        <v>727</v>
      </c>
      <c r="BR3662" s="269" t="s">
        <v>1236</v>
      </c>
      <c r="BS3662" s="269" t="s">
        <v>1237</v>
      </c>
      <c r="BT3662" s="269" t="s">
        <v>1235</v>
      </c>
      <c r="BU3662" s="269" t="s">
        <v>1930</v>
      </c>
      <c r="BV3662" s="269" t="s">
        <v>1931</v>
      </c>
    </row>
    <row r="3663" spans="59:74" x14ac:dyDescent="0.25">
      <c r="BG3663" s="84">
        <v>3551</v>
      </c>
      <c r="BH3663" s="269" t="s">
        <v>11</v>
      </c>
      <c r="BI3663" s="268" t="s">
        <v>11799</v>
      </c>
      <c r="BJ3663" s="257" t="s">
        <v>4</v>
      </c>
      <c r="BK3663" s="269" t="s">
        <v>175</v>
      </c>
      <c r="BL3663" s="269" t="s">
        <v>102</v>
      </c>
      <c r="BM3663" s="270" t="s">
        <v>12850</v>
      </c>
      <c r="BN3663" s="269" t="s">
        <v>12851</v>
      </c>
      <c r="BO3663" s="269" t="s">
        <v>12852</v>
      </c>
      <c r="BP3663" s="269" t="s">
        <v>1235</v>
      </c>
      <c r="BQ3663" s="269" t="s">
        <v>727</v>
      </c>
      <c r="BR3663" s="269" t="s">
        <v>1236</v>
      </c>
      <c r="BS3663" s="269" t="s">
        <v>1237</v>
      </c>
      <c r="BT3663" s="269" t="s">
        <v>1235</v>
      </c>
      <c r="BU3663" s="269" t="s">
        <v>1930</v>
      </c>
      <c r="BV3663" s="269" t="s">
        <v>1931</v>
      </c>
    </row>
    <row r="3664" spans="59:74" x14ac:dyDescent="0.25">
      <c r="BG3664" s="84">
        <v>3552</v>
      </c>
      <c r="BH3664" s="269" t="s">
        <v>11</v>
      </c>
      <c r="BI3664" s="268" t="s">
        <v>11799</v>
      </c>
      <c r="BJ3664" s="257" t="s">
        <v>4</v>
      </c>
      <c r="BK3664" s="269" t="s">
        <v>175</v>
      </c>
      <c r="BL3664" s="269" t="s">
        <v>102</v>
      </c>
      <c r="BM3664" s="270" t="s">
        <v>12853</v>
      </c>
      <c r="BN3664" s="269" t="s">
        <v>12854</v>
      </c>
      <c r="BO3664" s="269" t="s">
        <v>12855</v>
      </c>
      <c r="BP3664" s="269" t="s">
        <v>1235</v>
      </c>
      <c r="BQ3664" s="269" t="s">
        <v>727</v>
      </c>
      <c r="BR3664" s="269" t="s">
        <v>1236</v>
      </c>
      <c r="BS3664" s="269" t="s">
        <v>1237</v>
      </c>
      <c r="BT3664" s="269" t="s">
        <v>1235</v>
      </c>
      <c r="BU3664" s="269" t="s">
        <v>1930</v>
      </c>
      <c r="BV3664" s="269" t="s">
        <v>1931</v>
      </c>
    </row>
    <row r="3665" spans="59:74" x14ac:dyDescent="0.25">
      <c r="BG3665" s="84">
        <v>3553</v>
      </c>
      <c r="BH3665" s="269" t="s">
        <v>11</v>
      </c>
      <c r="BI3665" s="268" t="s">
        <v>11799</v>
      </c>
      <c r="BJ3665" s="257" t="s">
        <v>4</v>
      </c>
      <c r="BK3665" s="269" t="s">
        <v>175</v>
      </c>
      <c r="BL3665" s="269" t="s">
        <v>102</v>
      </c>
      <c r="BM3665" s="270" t="s">
        <v>12856</v>
      </c>
      <c r="BN3665" s="269" t="s">
        <v>12857</v>
      </c>
      <c r="BO3665" s="269" t="s">
        <v>12858</v>
      </c>
      <c r="BP3665" s="269" t="s">
        <v>1235</v>
      </c>
      <c r="BQ3665" s="269" t="s">
        <v>727</v>
      </c>
      <c r="BR3665" s="269" t="s">
        <v>1236</v>
      </c>
      <c r="BS3665" s="269" t="s">
        <v>1237</v>
      </c>
      <c r="BT3665" s="269" t="s">
        <v>1235</v>
      </c>
      <c r="BU3665" s="269" t="s">
        <v>1930</v>
      </c>
      <c r="BV3665" s="269" t="s">
        <v>1931</v>
      </c>
    </row>
    <row r="3666" spans="59:74" x14ac:dyDescent="0.25">
      <c r="BG3666" s="84">
        <v>3554</v>
      </c>
      <c r="BH3666" s="269" t="s">
        <v>11</v>
      </c>
      <c r="BI3666" s="268" t="s">
        <v>11799</v>
      </c>
      <c r="BJ3666" s="257" t="s">
        <v>4</v>
      </c>
      <c r="BK3666" s="269" t="s">
        <v>175</v>
      </c>
      <c r="BL3666" s="269" t="s">
        <v>102</v>
      </c>
      <c r="BM3666" s="270" t="s">
        <v>12859</v>
      </c>
      <c r="BN3666" s="269" t="s">
        <v>12860</v>
      </c>
      <c r="BO3666" s="269" t="s">
        <v>12861</v>
      </c>
      <c r="BP3666" s="269" t="s">
        <v>1235</v>
      </c>
      <c r="BQ3666" s="269" t="s">
        <v>727</v>
      </c>
      <c r="BR3666" s="269" t="s">
        <v>1236</v>
      </c>
      <c r="BS3666" s="269" t="s">
        <v>1237</v>
      </c>
      <c r="BT3666" s="269" t="s">
        <v>1235</v>
      </c>
      <c r="BU3666" s="269" t="s">
        <v>1930</v>
      </c>
      <c r="BV3666" s="269" t="s">
        <v>1931</v>
      </c>
    </row>
    <row r="3667" spans="59:74" x14ac:dyDescent="0.25">
      <c r="BG3667" s="84">
        <v>3555</v>
      </c>
      <c r="BH3667" s="269" t="s">
        <v>11</v>
      </c>
      <c r="BI3667" s="268" t="s">
        <v>11799</v>
      </c>
      <c r="BJ3667" s="257" t="s">
        <v>4</v>
      </c>
      <c r="BK3667" s="269" t="s">
        <v>175</v>
      </c>
      <c r="BL3667" s="269" t="s">
        <v>102</v>
      </c>
      <c r="BM3667" s="270" t="s">
        <v>12862</v>
      </c>
      <c r="BN3667" s="269" t="s">
        <v>12863</v>
      </c>
      <c r="BO3667" s="269" t="s">
        <v>12864</v>
      </c>
      <c r="BP3667" s="269" t="s">
        <v>1235</v>
      </c>
      <c r="BQ3667" s="269" t="s">
        <v>727</v>
      </c>
      <c r="BR3667" s="269" t="s">
        <v>1236</v>
      </c>
      <c r="BS3667" s="269" t="s">
        <v>1237</v>
      </c>
      <c r="BT3667" s="269" t="s">
        <v>1235</v>
      </c>
      <c r="BU3667" s="269" t="s">
        <v>1930</v>
      </c>
      <c r="BV3667" s="269" t="s">
        <v>1931</v>
      </c>
    </row>
    <row r="3668" spans="59:74" x14ac:dyDescent="0.25">
      <c r="BG3668" s="84">
        <v>3556</v>
      </c>
      <c r="BH3668" s="269" t="s">
        <v>11</v>
      </c>
      <c r="BI3668" s="268" t="s">
        <v>11799</v>
      </c>
      <c r="BJ3668" s="257" t="s">
        <v>4</v>
      </c>
      <c r="BK3668" s="269" t="s">
        <v>175</v>
      </c>
      <c r="BL3668" s="269" t="s">
        <v>102</v>
      </c>
      <c r="BM3668" s="270" t="s">
        <v>12865</v>
      </c>
      <c r="BN3668" s="269" t="s">
        <v>12866</v>
      </c>
      <c r="BO3668" s="269" t="s">
        <v>12867</v>
      </c>
      <c r="BP3668" s="269" t="s">
        <v>1235</v>
      </c>
      <c r="BQ3668" s="269" t="s">
        <v>727</v>
      </c>
      <c r="BR3668" s="269" t="s">
        <v>1236</v>
      </c>
      <c r="BS3668" s="269" t="s">
        <v>1237</v>
      </c>
      <c r="BT3668" s="269" t="s">
        <v>1235</v>
      </c>
      <c r="BU3668" s="269" t="s">
        <v>1930</v>
      </c>
      <c r="BV3668" s="269" t="s">
        <v>1931</v>
      </c>
    </row>
    <row r="3669" spans="59:74" x14ac:dyDescent="0.25">
      <c r="BG3669" s="84">
        <v>3557</v>
      </c>
      <c r="BH3669" s="269" t="s">
        <v>11</v>
      </c>
      <c r="BI3669" s="268" t="s">
        <v>11799</v>
      </c>
      <c r="BJ3669" s="257" t="s">
        <v>4</v>
      </c>
      <c r="BK3669" s="269" t="s">
        <v>175</v>
      </c>
      <c r="BL3669" s="269" t="s">
        <v>102</v>
      </c>
      <c r="BM3669" s="270" t="s">
        <v>12868</v>
      </c>
      <c r="BN3669" s="269" t="s">
        <v>12869</v>
      </c>
      <c r="BO3669" s="269" t="s">
        <v>12870</v>
      </c>
      <c r="BP3669" s="269" t="s">
        <v>1235</v>
      </c>
      <c r="BQ3669" s="269" t="s">
        <v>727</v>
      </c>
      <c r="BR3669" s="269" t="s">
        <v>1236</v>
      </c>
      <c r="BS3669" s="269" t="s">
        <v>1237</v>
      </c>
      <c r="BT3669" s="269" t="s">
        <v>1235</v>
      </c>
      <c r="BU3669" s="269" t="s">
        <v>1930</v>
      </c>
      <c r="BV3669" s="269" t="s">
        <v>1931</v>
      </c>
    </row>
    <row r="3670" spans="59:74" x14ac:dyDescent="0.25">
      <c r="BG3670" s="84">
        <v>3558</v>
      </c>
      <c r="BH3670" s="269" t="s">
        <v>11</v>
      </c>
      <c r="BI3670" s="268" t="s">
        <v>11799</v>
      </c>
      <c r="BJ3670" s="257" t="s">
        <v>4</v>
      </c>
      <c r="BK3670" s="269" t="s">
        <v>175</v>
      </c>
      <c r="BL3670" s="269" t="s">
        <v>102</v>
      </c>
      <c r="BM3670" s="270" t="s">
        <v>12871</v>
      </c>
      <c r="BN3670" s="269" t="s">
        <v>12872</v>
      </c>
      <c r="BO3670" s="269" t="s">
        <v>12873</v>
      </c>
      <c r="BP3670" s="269" t="s">
        <v>1235</v>
      </c>
      <c r="BQ3670" s="269" t="s">
        <v>727</v>
      </c>
      <c r="BR3670" s="269" t="s">
        <v>1236</v>
      </c>
      <c r="BS3670" s="269" t="s">
        <v>1237</v>
      </c>
      <c r="BT3670" s="269" t="s">
        <v>1235</v>
      </c>
      <c r="BU3670" s="269" t="s">
        <v>1930</v>
      </c>
      <c r="BV3670" s="269" t="s">
        <v>1931</v>
      </c>
    </row>
    <row r="3671" spans="59:74" x14ac:dyDescent="0.25">
      <c r="BG3671" s="84">
        <v>3559</v>
      </c>
      <c r="BH3671" s="269" t="s">
        <v>11</v>
      </c>
      <c r="BI3671" s="268" t="s">
        <v>11799</v>
      </c>
      <c r="BJ3671" s="257" t="s">
        <v>4</v>
      </c>
      <c r="BK3671" s="269" t="s">
        <v>175</v>
      </c>
      <c r="BL3671" s="269" t="s">
        <v>102</v>
      </c>
      <c r="BM3671" s="270" t="s">
        <v>12874</v>
      </c>
      <c r="BN3671" s="269" t="s">
        <v>12875</v>
      </c>
      <c r="BO3671" s="269" t="s">
        <v>12876</v>
      </c>
      <c r="BP3671" s="269" t="s">
        <v>1235</v>
      </c>
      <c r="BQ3671" s="269" t="s">
        <v>727</v>
      </c>
      <c r="BR3671" s="269" t="s">
        <v>1236</v>
      </c>
      <c r="BS3671" s="269" t="s">
        <v>1237</v>
      </c>
      <c r="BT3671" s="269" t="s">
        <v>1235</v>
      </c>
      <c r="BU3671" s="269" t="s">
        <v>1930</v>
      </c>
      <c r="BV3671" s="269" t="s">
        <v>1931</v>
      </c>
    </row>
    <row r="3672" spans="59:74" x14ac:dyDescent="0.25">
      <c r="BG3672" s="84">
        <v>3560</v>
      </c>
      <c r="BH3672" s="269" t="s">
        <v>11</v>
      </c>
      <c r="BI3672" s="268" t="s">
        <v>11799</v>
      </c>
      <c r="BJ3672" s="257" t="s">
        <v>4</v>
      </c>
      <c r="BK3672" s="269" t="s">
        <v>175</v>
      </c>
      <c r="BL3672" s="269" t="s">
        <v>102</v>
      </c>
      <c r="BM3672" s="270" t="s">
        <v>12877</v>
      </c>
      <c r="BN3672" s="269" t="s">
        <v>12878</v>
      </c>
      <c r="BO3672" s="269" t="s">
        <v>12879</v>
      </c>
      <c r="BP3672" s="269" t="s">
        <v>1235</v>
      </c>
      <c r="BQ3672" s="269" t="s">
        <v>727</v>
      </c>
      <c r="BR3672" s="269" t="s">
        <v>1236</v>
      </c>
      <c r="BS3672" s="269" t="s">
        <v>1237</v>
      </c>
      <c r="BT3672" s="269" t="s">
        <v>1235</v>
      </c>
      <c r="BU3672" s="269" t="s">
        <v>1930</v>
      </c>
      <c r="BV3672" s="269" t="s">
        <v>1931</v>
      </c>
    </row>
    <row r="3673" spans="59:74" x14ac:dyDescent="0.25">
      <c r="BG3673" s="84">
        <v>3561</v>
      </c>
      <c r="BH3673" s="269" t="s">
        <v>11</v>
      </c>
      <c r="BI3673" s="268" t="s">
        <v>11799</v>
      </c>
      <c r="BJ3673" s="257" t="s">
        <v>1</v>
      </c>
      <c r="BK3673" s="269" t="s">
        <v>213</v>
      </c>
      <c r="BL3673" s="269" t="s">
        <v>102</v>
      </c>
      <c r="BM3673" s="270" t="s">
        <v>12880</v>
      </c>
      <c r="BN3673" s="269" t="s">
        <v>12881</v>
      </c>
      <c r="BO3673" s="269" t="s">
        <v>12882</v>
      </c>
      <c r="BP3673" s="269" t="s">
        <v>1238</v>
      </c>
      <c r="BQ3673" s="269" t="s">
        <v>732</v>
      </c>
      <c r="BR3673" s="269" t="s">
        <v>1239</v>
      </c>
      <c r="BS3673" s="269" t="s">
        <v>1240</v>
      </c>
      <c r="BT3673" s="269" t="s">
        <v>1238</v>
      </c>
      <c r="BU3673" s="269" t="s">
        <v>1932</v>
      </c>
      <c r="BV3673" s="269" t="s">
        <v>1933</v>
      </c>
    </row>
    <row r="3674" spans="59:74" x14ac:dyDescent="0.25">
      <c r="BG3674" s="84">
        <v>3562</v>
      </c>
      <c r="BH3674" s="269" t="s">
        <v>11</v>
      </c>
      <c r="BI3674" s="268" t="s">
        <v>11799</v>
      </c>
      <c r="BJ3674" s="257" t="s">
        <v>1</v>
      </c>
      <c r="BK3674" s="269" t="s">
        <v>213</v>
      </c>
      <c r="BL3674" s="269" t="s">
        <v>102</v>
      </c>
      <c r="BM3674" s="270" t="s">
        <v>12883</v>
      </c>
      <c r="BN3674" s="269" t="s">
        <v>12884</v>
      </c>
      <c r="BO3674" s="269" t="s">
        <v>12885</v>
      </c>
      <c r="BP3674" s="269" t="s">
        <v>1238</v>
      </c>
      <c r="BQ3674" s="269" t="s">
        <v>732</v>
      </c>
      <c r="BR3674" s="269" t="s">
        <v>1239</v>
      </c>
      <c r="BS3674" s="269" t="s">
        <v>1240</v>
      </c>
      <c r="BT3674" s="269" t="s">
        <v>1238</v>
      </c>
      <c r="BU3674" s="269" t="s">
        <v>1932</v>
      </c>
      <c r="BV3674" s="269" t="s">
        <v>1933</v>
      </c>
    </row>
    <row r="3675" spans="59:74" x14ac:dyDescent="0.25">
      <c r="BG3675" s="84">
        <v>3563</v>
      </c>
      <c r="BH3675" s="269" t="s">
        <v>11</v>
      </c>
      <c r="BI3675" s="268" t="s">
        <v>11799</v>
      </c>
      <c r="BJ3675" s="257" t="s">
        <v>1</v>
      </c>
      <c r="BK3675" s="269" t="s">
        <v>213</v>
      </c>
      <c r="BL3675" s="269" t="s">
        <v>102</v>
      </c>
      <c r="BM3675" s="270" t="s">
        <v>12886</v>
      </c>
      <c r="BN3675" s="269" t="s">
        <v>12887</v>
      </c>
      <c r="BO3675" s="269" t="s">
        <v>12888</v>
      </c>
      <c r="BP3675" s="269" t="s">
        <v>1238</v>
      </c>
      <c r="BQ3675" s="269" t="s">
        <v>732</v>
      </c>
      <c r="BR3675" s="269" t="s">
        <v>1239</v>
      </c>
      <c r="BS3675" s="269" t="s">
        <v>1240</v>
      </c>
      <c r="BT3675" s="269" t="s">
        <v>1238</v>
      </c>
      <c r="BU3675" s="269" t="s">
        <v>1932</v>
      </c>
      <c r="BV3675" s="269" t="s">
        <v>1933</v>
      </c>
    </row>
    <row r="3676" spans="59:74" x14ac:dyDescent="0.25">
      <c r="BG3676" s="84">
        <v>3564</v>
      </c>
      <c r="BH3676" s="269" t="s">
        <v>11</v>
      </c>
      <c r="BI3676" s="268" t="s">
        <v>11799</v>
      </c>
      <c r="BJ3676" s="257" t="s">
        <v>1</v>
      </c>
      <c r="BK3676" s="269" t="s">
        <v>213</v>
      </c>
      <c r="BL3676" s="269" t="s">
        <v>102</v>
      </c>
      <c r="BM3676" s="270" t="s">
        <v>12889</v>
      </c>
      <c r="BN3676" s="269" t="s">
        <v>12890</v>
      </c>
      <c r="BO3676" s="269" t="s">
        <v>12891</v>
      </c>
      <c r="BP3676" s="269" t="s">
        <v>1238</v>
      </c>
      <c r="BQ3676" s="269" t="s">
        <v>732</v>
      </c>
      <c r="BR3676" s="269" t="s">
        <v>1239</v>
      </c>
      <c r="BS3676" s="269" t="s">
        <v>1240</v>
      </c>
      <c r="BT3676" s="269" t="s">
        <v>1238</v>
      </c>
      <c r="BU3676" s="269" t="s">
        <v>1932</v>
      </c>
      <c r="BV3676" s="269" t="s">
        <v>1933</v>
      </c>
    </row>
    <row r="3677" spans="59:74" x14ac:dyDescent="0.25">
      <c r="BG3677" s="84">
        <v>3565</v>
      </c>
      <c r="BH3677" s="269" t="s">
        <v>11</v>
      </c>
      <c r="BI3677" s="268" t="s">
        <v>11799</v>
      </c>
      <c r="BJ3677" s="257" t="s">
        <v>1</v>
      </c>
      <c r="BK3677" s="269" t="s">
        <v>213</v>
      </c>
      <c r="BL3677" s="269" t="s">
        <v>102</v>
      </c>
      <c r="BM3677" s="270" t="s">
        <v>12892</v>
      </c>
      <c r="BN3677" s="269" t="s">
        <v>12893</v>
      </c>
      <c r="BO3677" s="269" t="s">
        <v>12894</v>
      </c>
      <c r="BP3677" s="269" t="s">
        <v>1238</v>
      </c>
      <c r="BQ3677" s="269" t="s">
        <v>732</v>
      </c>
      <c r="BR3677" s="269" t="s">
        <v>1239</v>
      </c>
      <c r="BS3677" s="269" t="s">
        <v>1240</v>
      </c>
      <c r="BT3677" s="269" t="s">
        <v>1238</v>
      </c>
      <c r="BU3677" s="269" t="s">
        <v>1932</v>
      </c>
      <c r="BV3677" s="269" t="s">
        <v>1933</v>
      </c>
    </row>
    <row r="3678" spans="59:74" x14ac:dyDescent="0.25">
      <c r="BG3678" s="84">
        <v>3566</v>
      </c>
      <c r="BH3678" s="269" t="s">
        <v>11</v>
      </c>
      <c r="BI3678" s="268" t="s">
        <v>11799</v>
      </c>
      <c r="BJ3678" s="257" t="s">
        <v>1</v>
      </c>
      <c r="BK3678" s="269" t="s">
        <v>213</v>
      </c>
      <c r="BL3678" s="269" t="s">
        <v>102</v>
      </c>
      <c r="BM3678" s="270" t="s">
        <v>12895</v>
      </c>
      <c r="BN3678" s="269" t="s">
        <v>12896</v>
      </c>
      <c r="BO3678" s="269" t="s">
        <v>12897</v>
      </c>
      <c r="BP3678" s="269" t="s">
        <v>1238</v>
      </c>
      <c r="BQ3678" s="269" t="s">
        <v>732</v>
      </c>
      <c r="BR3678" s="269" t="s">
        <v>1239</v>
      </c>
      <c r="BS3678" s="269" t="s">
        <v>1240</v>
      </c>
      <c r="BT3678" s="269" t="s">
        <v>1238</v>
      </c>
      <c r="BU3678" s="269" t="s">
        <v>1932</v>
      </c>
      <c r="BV3678" s="269" t="s">
        <v>1933</v>
      </c>
    </row>
    <row r="3679" spans="59:74" x14ac:dyDescent="0.25">
      <c r="BG3679" s="84">
        <v>3567</v>
      </c>
      <c r="BH3679" s="269" t="s">
        <v>11</v>
      </c>
      <c r="BI3679" s="268" t="s">
        <v>11799</v>
      </c>
      <c r="BJ3679" s="257" t="s">
        <v>1</v>
      </c>
      <c r="BK3679" s="269" t="s">
        <v>213</v>
      </c>
      <c r="BL3679" s="269" t="s">
        <v>102</v>
      </c>
      <c r="BM3679" s="270" t="s">
        <v>12898</v>
      </c>
      <c r="BN3679" s="269" t="s">
        <v>12899</v>
      </c>
      <c r="BO3679" s="269" t="s">
        <v>12900</v>
      </c>
      <c r="BP3679" s="269" t="s">
        <v>1238</v>
      </c>
      <c r="BQ3679" s="269" t="s">
        <v>732</v>
      </c>
      <c r="BR3679" s="269" t="s">
        <v>1239</v>
      </c>
      <c r="BS3679" s="269" t="s">
        <v>1240</v>
      </c>
      <c r="BT3679" s="269" t="s">
        <v>1238</v>
      </c>
      <c r="BU3679" s="269" t="s">
        <v>1932</v>
      </c>
      <c r="BV3679" s="269" t="s">
        <v>1933</v>
      </c>
    </row>
    <row r="3680" spans="59:74" x14ac:dyDescent="0.25">
      <c r="BG3680" s="84">
        <v>3568</v>
      </c>
      <c r="BH3680" s="269" t="s">
        <v>11</v>
      </c>
      <c r="BI3680" s="268" t="s">
        <v>11799</v>
      </c>
      <c r="BJ3680" s="257" t="s">
        <v>1</v>
      </c>
      <c r="BK3680" s="269" t="s">
        <v>213</v>
      </c>
      <c r="BL3680" s="269" t="s">
        <v>102</v>
      </c>
      <c r="BM3680" s="270" t="s">
        <v>12901</v>
      </c>
      <c r="BN3680" s="269" t="s">
        <v>12902</v>
      </c>
      <c r="BO3680" s="269" t="s">
        <v>12903</v>
      </c>
      <c r="BP3680" s="269" t="s">
        <v>1238</v>
      </c>
      <c r="BQ3680" s="269" t="s">
        <v>732</v>
      </c>
      <c r="BR3680" s="269" t="s">
        <v>1239</v>
      </c>
      <c r="BS3680" s="269" t="s">
        <v>1240</v>
      </c>
      <c r="BT3680" s="269" t="s">
        <v>1238</v>
      </c>
      <c r="BU3680" s="269" t="s">
        <v>1932</v>
      </c>
      <c r="BV3680" s="269" t="s">
        <v>1933</v>
      </c>
    </row>
    <row r="3681" spans="59:74" x14ac:dyDescent="0.25">
      <c r="BG3681" s="84">
        <v>3569</v>
      </c>
      <c r="BH3681" s="269" t="s">
        <v>11</v>
      </c>
      <c r="BI3681" s="268" t="s">
        <v>11799</v>
      </c>
      <c r="BJ3681" s="257" t="s">
        <v>1</v>
      </c>
      <c r="BK3681" s="269" t="s">
        <v>213</v>
      </c>
      <c r="BL3681" s="269" t="s">
        <v>102</v>
      </c>
      <c r="BM3681" s="270" t="s">
        <v>12904</v>
      </c>
      <c r="BN3681" s="269" t="s">
        <v>12905</v>
      </c>
      <c r="BO3681" s="269" t="s">
        <v>12906</v>
      </c>
      <c r="BP3681" s="269" t="s">
        <v>1238</v>
      </c>
      <c r="BQ3681" s="269" t="s">
        <v>732</v>
      </c>
      <c r="BR3681" s="269" t="s">
        <v>1239</v>
      </c>
      <c r="BS3681" s="269" t="s">
        <v>1240</v>
      </c>
      <c r="BT3681" s="269" t="s">
        <v>1238</v>
      </c>
      <c r="BU3681" s="269" t="s">
        <v>1932</v>
      </c>
      <c r="BV3681" s="269" t="s">
        <v>1933</v>
      </c>
    </row>
    <row r="3682" spans="59:74" x14ac:dyDescent="0.25">
      <c r="BG3682" s="84">
        <v>3570</v>
      </c>
      <c r="BH3682" s="269" t="s">
        <v>11</v>
      </c>
      <c r="BI3682" s="268" t="s">
        <v>11799</v>
      </c>
      <c r="BJ3682" s="257" t="s">
        <v>1</v>
      </c>
      <c r="BK3682" s="269" t="s">
        <v>213</v>
      </c>
      <c r="BL3682" s="269" t="s">
        <v>102</v>
      </c>
      <c r="BM3682" s="270" t="s">
        <v>12907</v>
      </c>
      <c r="BN3682" s="269" t="s">
        <v>12908</v>
      </c>
      <c r="BO3682" s="269" t="s">
        <v>12909</v>
      </c>
      <c r="BP3682" s="269" t="s">
        <v>1238</v>
      </c>
      <c r="BQ3682" s="269" t="s">
        <v>732</v>
      </c>
      <c r="BR3682" s="269" t="s">
        <v>1239</v>
      </c>
      <c r="BS3682" s="269" t="s">
        <v>1240</v>
      </c>
      <c r="BT3682" s="269" t="s">
        <v>1238</v>
      </c>
      <c r="BU3682" s="269" t="s">
        <v>1932</v>
      </c>
      <c r="BV3682" s="269" t="s">
        <v>1933</v>
      </c>
    </row>
    <row r="3683" spans="59:74" x14ac:dyDescent="0.25">
      <c r="BG3683" s="84">
        <v>3571</v>
      </c>
      <c r="BH3683" s="269" t="s">
        <v>11</v>
      </c>
      <c r="BI3683" s="268" t="s">
        <v>11799</v>
      </c>
      <c r="BJ3683" s="257" t="s">
        <v>4</v>
      </c>
      <c r="BK3683" s="269" t="s">
        <v>213</v>
      </c>
      <c r="BL3683" s="269" t="s">
        <v>102</v>
      </c>
      <c r="BM3683" s="270" t="s">
        <v>12910</v>
      </c>
      <c r="BN3683" s="269" t="s">
        <v>12911</v>
      </c>
      <c r="BO3683" s="269" t="s">
        <v>12912</v>
      </c>
      <c r="BP3683" s="269" t="s">
        <v>1238</v>
      </c>
      <c r="BQ3683" s="269" t="s">
        <v>732</v>
      </c>
      <c r="BR3683" s="269" t="s">
        <v>1239</v>
      </c>
      <c r="BS3683" s="269" t="s">
        <v>1240</v>
      </c>
      <c r="BT3683" s="269" t="s">
        <v>1238</v>
      </c>
      <c r="BU3683" s="269" t="s">
        <v>1932</v>
      </c>
      <c r="BV3683" s="269" t="s">
        <v>1933</v>
      </c>
    </row>
    <row r="3684" spans="59:74" x14ac:dyDescent="0.25">
      <c r="BG3684" s="84">
        <v>3572</v>
      </c>
      <c r="BH3684" s="269" t="s">
        <v>11</v>
      </c>
      <c r="BI3684" s="268" t="s">
        <v>11799</v>
      </c>
      <c r="BJ3684" s="257" t="s">
        <v>4</v>
      </c>
      <c r="BK3684" s="269" t="s">
        <v>213</v>
      </c>
      <c r="BL3684" s="269" t="s">
        <v>102</v>
      </c>
      <c r="BM3684" s="270" t="s">
        <v>12913</v>
      </c>
      <c r="BN3684" s="269" t="s">
        <v>12914</v>
      </c>
      <c r="BO3684" s="269" t="s">
        <v>12915</v>
      </c>
      <c r="BP3684" s="269" t="s">
        <v>1238</v>
      </c>
      <c r="BQ3684" s="269" t="s">
        <v>732</v>
      </c>
      <c r="BR3684" s="269" t="s">
        <v>1239</v>
      </c>
      <c r="BS3684" s="269" t="s">
        <v>1240</v>
      </c>
      <c r="BT3684" s="269" t="s">
        <v>1238</v>
      </c>
      <c r="BU3684" s="269" t="s">
        <v>1932</v>
      </c>
      <c r="BV3684" s="269" t="s">
        <v>1933</v>
      </c>
    </row>
    <row r="3685" spans="59:74" x14ac:dyDescent="0.25">
      <c r="BG3685" s="84">
        <v>3573</v>
      </c>
      <c r="BH3685" s="269" t="s">
        <v>11</v>
      </c>
      <c r="BI3685" s="268" t="s">
        <v>11799</v>
      </c>
      <c r="BJ3685" s="257" t="s">
        <v>4</v>
      </c>
      <c r="BK3685" s="269" t="s">
        <v>213</v>
      </c>
      <c r="BL3685" s="269" t="s">
        <v>102</v>
      </c>
      <c r="BM3685" s="270" t="s">
        <v>12916</v>
      </c>
      <c r="BN3685" s="269" t="s">
        <v>12917</v>
      </c>
      <c r="BO3685" s="269" t="s">
        <v>12918</v>
      </c>
      <c r="BP3685" s="269" t="s">
        <v>1238</v>
      </c>
      <c r="BQ3685" s="269" t="s">
        <v>732</v>
      </c>
      <c r="BR3685" s="269" t="s">
        <v>1239</v>
      </c>
      <c r="BS3685" s="269" t="s">
        <v>1240</v>
      </c>
      <c r="BT3685" s="269" t="s">
        <v>1238</v>
      </c>
      <c r="BU3685" s="269" t="s">
        <v>1932</v>
      </c>
      <c r="BV3685" s="269" t="s">
        <v>1933</v>
      </c>
    </row>
    <row r="3686" spans="59:74" x14ac:dyDescent="0.25">
      <c r="BG3686" s="84">
        <v>3574</v>
      </c>
      <c r="BH3686" s="269" t="s">
        <v>11</v>
      </c>
      <c r="BI3686" s="268" t="s">
        <v>11799</v>
      </c>
      <c r="BJ3686" s="257" t="s">
        <v>4</v>
      </c>
      <c r="BK3686" s="269" t="s">
        <v>213</v>
      </c>
      <c r="BL3686" s="269" t="s">
        <v>102</v>
      </c>
      <c r="BM3686" s="270" t="s">
        <v>12919</v>
      </c>
      <c r="BN3686" s="269" t="s">
        <v>12920</v>
      </c>
      <c r="BO3686" s="269" t="s">
        <v>12921</v>
      </c>
      <c r="BP3686" s="269" t="s">
        <v>1238</v>
      </c>
      <c r="BQ3686" s="269" t="s">
        <v>732</v>
      </c>
      <c r="BR3686" s="269" t="s">
        <v>1239</v>
      </c>
      <c r="BS3686" s="269" t="s">
        <v>1240</v>
      </c>
      <c r="BT3686" s="269" t="s">
        <v>1238</v>
      </c>
      <c r="BU3686" s="269" t="s">
        <v>1932</v>
      </c>
      <c r="BV3686" s="269" t="s">
        <v>1933</v>
      </c>
    </row>
    <row r="3687" spans="59:74" x14ac:dyDescent="0.25">
      <c r="BG3687" s="84">
        <v>3575</v>
      </c>
      <c r="BH3687" s="269" t="s">
        <v>11</v>
      </c>
      <c r="BI3687" s="268" t="s">
        <v>11799</v>
      </c>
      <c r="BJ3687" s="257" t="s">
        <v>4</v>
      </c>
      <c r="BK3687" s="269" t="s">
        <v>213</v>
      </c>
      <c r="BL3687" s="269" t="s">
        <v>102</v>
      </c>
      <c r="BM3687" s="270" t="s">
        <v>12922</v>
      </c>
      <c r="BN3687" s="269" t="s">
        <v>12923</v>
      </c>
      <c r="BO3687" s="269" t="s">
        <v>12924</v>
      </c>
      <c r="BP3687" s="269" t="s">
        <v>1238</v>
      </c>
      <c r="BQ3687" s="269" t="s">
        <v>732</v>
      </c>
      <c r="BR3687" s="269" t="s">
        <v>1239</v>
      </c>
      <c r="BS3687" s="269" t="s">
        <v>1240</v>
      </c>
      <c r="BT3687" s="269" t="s">
        <v>1238</v>
      </c>
      <c r="BU3687" s="269" t="s">
        <v>1932</v>
      </c>
      <c r="BV3687" s="269" t="s">
        <v>1933</v>
      </c>
    </row>
    <row r="3688" spans="59:74" x14ac:dyDescent="0.25">
      <c r="BG3688" s="84">
        <v>3576</v>
      </c>
      <c r="BH3688" s="269" t="s">
        <v>11</v>
      </c>
      <c r="BI3688" s="268" t="s">
        <v>11799</v>
      </c>
      <c r="BJ3688" s="257" t="s">
        <v>4</v>
      </c>
      <c r="BK3688" s="269" t="s">
        <v>213</v>
      </c>
      <c r="BL3688" s="269" t="s">
        <v>102</v>
      </c>
      <c r="BM3688" s="270" t="s">
        <v>12925</v>
      </c>
      <c r="BN3688" s="269" t="s">
        <v>12926</v>
      </c>
      <c r="BO3688" s="269" t="s">
        <v>12927</v>
      </c>
      <c r="BP3688" s="269" t="s">
        <v>1238</v>
      </c>
      <c r="BQ3688" s="269" t="s">
        <v>732</v>
      </c>
      <c r="BR3688" s="269" t="s">
        <v>1239</v>
      </c>
      <c r="BS3688" s="269" t="s">
        <v>1240</v>
      </c>
      <c r="BT3688" s="269" t="s">
        <v>1238</v>
      </c>
      <c r="BU3688" s="269" t="s">
        <v>1932</v>
      </c>
      <c r="BV3688" s="269" t="s">
        <v>1933</v>
      </c>
    </row>
    <row r="3689" spans="59:74" x14ac:dyDescent="0.25">
      <c r="BG3689" s="84">
        <v>3577</v>
      </c>
      <c r="BH3689" s="269" t="s">
        <v>11</v>
      </c>
      <c r="BI3689" s="268" t="s">
        <v>11799</v>
      </c>
      <c r="BJ3689" s="257" t="s">
        <v>4</v>
      </c>
      <c r="BK3689" s="269" t="s">
        <v>213</v>
      </c>
      <c r="BL3689" s="269" t="s">
        <v>102</v>
      </c>
      <c r="BM3689" s="270" t="s">
        <v>12928</v>
      </c>
      <c r="BN3689" s="269" t="s">
        <v>12929</v>
      </c>
      <c r="BO3689" s="269" t="s">
        <v>12930</v>
      </c>
      <c r="BP3689" s="269" t="s">
        <v>1238</v>
      </c>
      <c r="BQ3689" s="269" t="s">
        <v>732</v>
      </c>
      <c r="BR3689" s="269" t="s">
        <v>1239</v>
      </c>
      <c r="BS3689" s="269" t="s">
        <v>1240</v>
      </c>
      <c r="BT3689" s="269" t="s">
        <v>1238</v>
      </c>
      <c r="BU3689" s="269" t="s">
        <v>1932</v>
      </c>
      <c r="BV3689" s="269" t="s">
        <v>1933</v>
      </c>
    </row>
    <row r="3690" spans="59:74" x14ac:dyDescent="0.25">
      <c r="BG3690" s="84">
        <v>3578</v>
      </c>
      <c r="BH3690" s="269" t="s">
        <v>11</v>
      </c>
      <c r="BI3690" s="268" t="s">
        <v>11799</v>
      </c>
      <c r="BJ3690" s="257" t="s">
        <v>4</v>
      </c>
      <c r="BK3690" s="269" t="s">
        <v>213</v>
      </c>
      <c r="BL3690" s="269" t="s">
        <v>102</v>
      </c>
      <c r="BM3690" s="270" t="s">
        <v>12931</v>
      </c>
      <c r="BN3690" s="269" t="s">
        <v>12932</v>
      </c>
      <c r="BO3690" s="269" t="s">
        <v>12933</v>
      </c>
      <c r="BP3690" s="269" t="s">
        <v>1238</v>
      </c>
      <c r="BQ3690" s="269" t="s">
        <v>732</v>
      </c>
      <c r="BR3690" s="269" t="s">
        <v>1239</v>
      </c>
      <c r="BS3690" s="269" t="s">
        <v>1240</v>
      </c>
      <c r="BT3690" s="269" t="s">
        <v>1238</v>
      </c>
      <c r="BU3690" s="269" t="s">
        <v>1932</v>
      </c>
      <c r="BV3690" s="269" t="s">
        <v>1933</v>
      </c>
    </row>
    <row r="3691" spans="59:74" x14ac:dyDescent="0.25">
      <c r="BG3691" s="84">
        <v>3579</v>
      </c>
      <c r="BH3691" s="269" t="s">
        <v>11</v>
      </c>
      <c r="BI3691" s="268" t="s">
        <v>11799</v>
      </c>
      <c r="BJ3691" s="257" t="s">
        <v>4</v>
      </c>
      <c r="BK3691" s="269" t="s">
        <v>213</v>
      </c>
      <c r="BL3691" s="269" t="s">
        <v>102</v>
      </c>
      <c r="BM3691" s="270" t="s">
        <v>12934</v>
      </c>
      <c r="BN3691" s="269" t="s">
        <v>12935</v>
      </c>
      <c r="BO3691" s="269" t="s">
        <v>12936</v>
      </c>
      <c r="BP3691" s="269" t="s">
        <v>1238</v>
      </c>
      <c r="BQ3691" s="269" t="s">
        <v>732</v>
      </c>
      <c r="BR3691" s="269" t="s">
        <v>1239</v>
      </c>
      <c r="BS3691" s="269" t="s">
        <v>1240</v>
      </c>
      <c r="BT3691" s="269" t="s">
        <v>1238</v>
      </c>
      <c r="BU3691" s="269" t="s">
        <v>1932</v>
      </c>
      <c r="BV3691" s="269" t="s">
        <v>1933</v>
      </c>
    </row>
    <row r="3692" spans="59:74" x14ac:dyDescent="0.25">
      <c r="BG3692" s="84">
        <v>3580</v>
      </c>
      <c r="BH3692" s="269" t="s">
        <v>11</v>
      </c>
      <c r="BI3692" s="268" t="s">
        <v>11799</v>
      </c>
      <c r="BJ3692" s="257" t="s">
        <v>4</v>
      </c>
      <c r="BK3692" s="269" t="s">
        <v>213</v>
      </c>
      <c r="BL3692" s="269" t="s">
        <v>102</v>
      </c>
      <c r="BM3692" s="270" t="s">
        <v>12937</v>
      </c>
      <c r="BN3692" s="269" t="s">
        <v>12938</v>
      </c>
      <c r="BO3692" s="269" t="s">
        <v>12939</v>
      </c>
      <c r="BP3692" s="269" t="s">
        <v>1238</v>
      </c>
      <c r="BQ3692" s="269" t="s">
        <v>732</v>
      </c>
      <c r="BR3692" s="269" t="s">
        <v>1239</v>
      </c>
      <c r="BS3692" s="269" t="s">
        <v>1240</v>
      </c>
      <c r="BT3692" s="269" t="s">
        <v>1238</v>
      </c>
      <c r="BU3692" s="269" t="s">
        <v>1932</v>
      </c>
      <c r="BV3692" s="269" t="s">
        <v>1933</v>
      </c>
    </row>
    <row r="3693" spans="59:74" x14ac:dyDescent="0.25">
      <c r="BG3693" s="84">
        <v>3581</v>
      </c>
      <c r="BH3693" s="269" t="s">
        <v>11</v>
      </c>
      <c r="BI3693" s="268" t="s">
        <v>11799</v>
      </c>
      <c r="BJ3693" s="257" t="s">
        <v>1</v>
      </c>
      <c r="BK3693" s="269" t="s">
        <v>216</v>
      </c>
      <c r="BL3693" s="269" t="s">
        <v>102</v>
      </c>
      <c r="BM3693" s="270" t="s">
        <v>12940</v>
      </c>
      <c r="BN3693" s="269" t="s">
        <v>12941</v>
      </c>
      <c r="BO3693" s="269" t="s">
        <v>12942</v>
      </c>
      <c r="BP3693" s="269" t="s">
        <v>1241</v>
      </c>
      <c r="BQ3693" s="269" t="s">
        <v>738</v>
      </c>
      <c r="BR3693" s="269" t="s">
        <v>1242</v>
      </c>
      <c r="BS3693" s="269" t="s">
        <v>1243</v>
      </c>
      <c r="BT3693" s="269" t="s">
        <v>1241</v>
      </c>
      <c r="BU3693" s="269" t="s">
        <v>1934</v>
      </c>
      <c r="BV3693" s="269" t="s">
        <v>1935</v>
      </c>
    </row>
    <row r="3694" spans="59:74" x14ac:dyDescent="0.25">
      <c r="BG3694" s="84">
        <v>3582</v>
      </c>
      <c r="BH3694" s="269" t="s">
        <v>11</v>
      </c>
      <c r="BI3694" s="268" t="s">
        <v>11799</v>
      </c>
      <c r="BJ3694" s="257" t="s">
        <v>1</v>
      </c>
      <c r="BK3694" s="269" t="s">
        <v>216</v>
      </c>
      <c r="BL3694" s="269" t="s">
        <v>102</v>
      </c>
      <c r="BM3694" s="270" t="s">
        <v>12943</v>
      </c>
      <c r="BN3694" s="269" t="s">
        <v>12944</v>
      </c>
      <c r="BO3694" s="269" t="s">
        <v>12945</v>
      </c>
      <c r="BP3694" s="269" t="s">
        <v>1241</v>
      </c>
      <c r="BQ3694" s="269" t="s">
        <v>738</v>
      </c>
      <c r="BR3694" s="269" t="s">
        <v>1242</v>
      </c>
      <c r="BS3694" s="269" t="s">
        <v>1243</v>
      </c>
      <c r="BT3694" s="269" t="s">
        <v>1241</v>
      </c>
      <c r="BU3694" s="269" t="s">
        <v>1934</v>
      </c>
      <c r="BV3694" s="269" t="s">
        <v>1935</v>
      </c>
    </row>
    <row r="3695" spans="59:74" x14ac:dyDescent="0.25">
      <c r="BG3695" s="84">
        <v>3583</v>
      </c>
      <c r="BH3695" s="269" t="s">
        <v>11</v>
      </c>
      <c r="BI3695" s="268" t="s">
        <v>11799</v>
      </c>
      <c r="BJ3695" s="257" t="s">
        <v>1</v>
      </c>
      <c r="BK3695" s="269" t="s">
        <v>216</v>
      </c>
      <c r="BL3695" s="269" t="s">
        <v>102</v>
      </c>
      <c r="BM3695" s="270" t="s">
        <v>12946</v>
      </c>
      <c r="BN3695" s="269" t="s">
        <v>12947</v>
      </c>
      <c r="BO3695" s="269" t="s">
        <v>12948</v>
      </c>
      <c r="BP3695" s="269" t="s">
        <v>1241</v>
      </c>
      <c r="BQ3695" s="269" t="s">
        <v>738</v>
      </c>
      <c r="BR3695" s="269" t="s">
        <v>1242</v>
      </c>
      <c r="BS3695" s="269" t="s">
        <v>1243</v>
      </c>
      <c r="BT3695" s="269" t="s">
        <v>1241</v>
      </c>
      <c r="BU3695" s="269" t="s">
        <v>1934</v>
      </c>
      <c r="BV3695" s="269" t="s">
        <v>1935</v>
      </c>
    </row>
    <row r="3696" spans="59:74" x14ac:dyDescent="0.25">
      <c r="BG3696" s="84">
        <v>3584</v>
      </c>
      <c r="BH3696" s="269" t="s">
        <v>11</v>
      </c>
      <c r="BI3696" s="268" t="s">
        <v>11799</v>
      </c>
      <c r="BJ3696" s="257" t="s">
        <v>1</v>
      </c>
      <c r="BK3696" s="269" t="s">
        <v>216</v>
      </c>
      <c r="BL3696" s="269" t="s">
        <v>102</v>
      </c>
      <c r="BM3696" s="270" t="s">
        <v>12949</v>
      </c>
      <c r="BN3696" s="269" t="s">
        <v>12950</v>
      </c>
      <c r="BO3696" s="269" t="s">
        <v>12951</v>
      </c>
      <c r="BP3696" s="269" t="s">
        <v>1241</v>
      </c>
      <c r="BQ3696" s="269" t="s">
        <v>738</v>
      </c>
      <c r="BR3696" s="269" t="s">
        <v>1242</v>
      </c>
      <c r="BS3696" s="269" t="s">
        <v>1243</v>
      </c>
      <c r="BT3696" s="269" t="s">
        <v>1241</v>
      </c>
      <c r="BU3696" s="269" t="s">
        <v>1934</v>
      </c>
      <c r="BV3696" s="269" t="s">
        <v>1935</v>
      </c>
    </row>
    <row r="3697" spans="59:74" x14ac:dyDescent="0.25">
      <c r="BG3697" s="84">
        <v>3585</v>
      </c>
      <c r="BH3697" s="269" t="s">
        <v>11</v>
      </c>
      <c r="BI3697" s="268" t="s">
        <v>11799</v>
      </c>
      <c r="BJ3697" s="257" t="s">
        <v>1</v>
      </c>
      <c r="BK3697" s="269" t="s">
        <v>216</v>
      </c>
      <c r="BL3697" s="269" t="s">
        <v>102</v>
      </c>
      <c r="BM3697" s="270" t="s">
        <v>12952</v>
      </c>
      <c r="BN3697" s="269" t="s">
        <v>12953</v>
      </c>
      <c r="BO3697" s="269" t="s">
        <v>12954</v>
      </c>
      <c r="BP3697" s="269" t="s">
        <v>1241</v>
      </c>
      <c r="BQ3697" s="269" t="s">
        <v>738</v>
      </c>
      <c r="BR3697" s="269" t="s">
        <v>1242</v>
      </c>
      <c r="BS3697" s="269" t="s">
        <v>1243</v>
      </c>
      <c r="BT3697" s="269" t="s">
        <v>1241</v>
      </c>
      <c r="BU3697" s="269" t="s">
        <v>1934</v>
      </c>
      <c r="BV3697" s="269" t="s">
        <v>1935</v>
      </c>
    </row>
    <row r="3698" spans="59:74" x14ac:dyDescent="0.25">
      <c r="BG3698" s="84">
        <v>3586</v>
      </c>
      <c r="BH3698" s="269" t="s">
        <v>11</v>
      </c>
      <c r="BI3698" s="268" t="s">
        <v>11799</v>
      </c>
      <c r="BJ3698" s="257" t="s">
        <v>1</v>
      </c>
      <c r="BK3698" s="269" t="s">
        <v>216</v>
      </c>
      <c r="BL3698" s="269" t="s">
        <v>102</v>
      </c>
      <c r="BM3698" s="270" t="s">
        <v>12955</v>
      </c>
      <c r="BN3698" s="269" t="s">
        <v>12956</v>
      </c>
      <c r="BO3698" s="269" t="s">
        <v>12957</v>
      </c>
      <c r="BP3698" s="269" t="s">
        <v>1241</v>
      </c>
      <c r="BQ3698" s="269" t="s">
        <v>738</v>
      </c>
      <c r="BR3698" s="269" t="s">
        <v>1242</v>
      </c>
      <c r="BS3698" s="269" t="s">
        <v>1243</v>
      </c>
      <c r="BT3698" s="269" t="s">
        <v>1241</v>
      </c>
      <c r="BU3698" s="269" t="s">
        <v>1934</v>
      </c>
      <c r="BV3698" s="269" t="s">
        <v>1935</v>
      </c>
    </row>
    <row r="3699" spans="59:74" x14ac:dyDescent="0.25">
      <c r="BG3699" s="84">
        <v>3587</v>
      </c>
      <c r="BH3699" s="269" t="s">
        <v>11</v>
      </c>
      <c r="BI3699" s="268" t="s">
        <v>11799</v>
      </c>
      <c r="BJ3699" s="257" t="s">
        <v>1</v>
      </c>
      <c r="BK3699" s="269" t="s">
        <v>216</v>
      </c>
      <c r="BL3699" s="269" t="s">
        <v>102</v>
      </c>
      <c r="BM3699" s="270" t="s">
        <v>12958</v>
      </c>
      <c r="BN3699" s="269" t="s">
        <v>12959</v>
      </c>
      <c r="BO3699" s="269" t="s">
        <v>12960</v>
      </c>
      <c r="BP3699" s="269" t="s">
        <v>1241</v>
      </c>
      <c r="BQ3699" s="269" t="s">
        <v>738</v>
      </c>
      <c r="BR3699" s="269" t="s">
        <v>1242</v>
      </c>
      <c r="BS3699" s="269" t="s">
        <v>1243</v>
      </c>
      <c r="BT3699" s="269" t="s">
        <v>1241</v>
      </c>
      <c r="BU3699" s="269" t="s">
        <v>1934</v>
      </c>
      <c r="BV3699" s="269" t="s">
        <v>1935</v>
      </c>
    </row>
    <row r="3700" spans="59:74" x14ac:dyDescent="0.25">
      <c r="BG3700" s="84">
        <v>3588</v>
      </c>
      <c r="BH3700" s="269" t="s">
        <v>11</v>
      </c>
      <c r="BI3700" s="268" t="s">
        <v>11799</v>
      </c>
      <c r="BJ3700" s="257" t="s">
        <v>1</v>
      </c>
      <c r="BK3700" s="269" t="s">
        <v>216</v>
      </c>
      <c r="BL3700" s="269" t="s">
        <v>102</v>
      </c>
      <c r="BM3700" s="270" t="s">
        <v>12961</v>
      </c>
      <c r="BN3700" s="269" t="s">
        <v>12962</v>
      </c>
      <c r="BO3700" s="269" t="s">
        <v>12963</v>
      </c>
      <c r="BP3700" s="269" t="s">
        <v>1241</v>
      </c>
      <c r="BQ3700" s="269" t="s">
        <v>738</v>
      </c>
      <c r="BR3700" s="269" t="s">
        <v>1242</v>
      </c>
      <c r="BS3700" s="269" t="s">
        <v>1243</v>
      </c>
      <c r="BT3700" s="269" t="s">
        <v>1241</v>
      </c>
      <c r="BU3700" s="269" t="s">
        <v>1934</v>
      </c>
      <c r="BV3700" s="269" t="s">
        <v>1935</v>
      </c>
    </row>
    <row r="3701" spans="59:74" x14ac:dyDescent="0.25">
      <c r="BG3701" s="84">
        <v>3589</v>
      </c>
      <c r="BH3701" s="269" t="s">
        <v>11</v>
      </c>
      <c r="BI3701" s="268" t="s">
        <v>11799</v>
      </c>
      <c r="BJ3701" s="257" t="s">
        <v>1</v>
      </c>
      <c r="BK3701" s="269" t="s">
        <v>216</v>
      </c>
      <c r="BL3701" s="269" t="s">
        <v>102</v>
      </c>
      <c r="BM3701" s="270" t="s">
        <v>12964</v>
      </c>
      <c r="BN3701" s="269" t="s">
        <v>12965</v>
      </c>
      <c r="BO3701" s="269" t="s">
        <v>12966</v>
      </c>
      <c r="BP3701" s="269" t="s">
        <v>1241</v>
      </c>
      <c r="BQ3701" s="269" t="s">
        <v>738</v>
      </c>
      <c r="BR3701" s="269" t="s">
        <v>1242</v>
      </c>
      <c r="BS3701" s="269" t="s">
        <v>1243</v>
      </c>
      <c r="BT3701" s="269" t="s">
        <v>1241</v>
      </c>
      <c r="BU3701" s="269" t="s">
        <v>1934</v>
      </c>
      <c r="BV3701" s="269" t="s">
        <v>1935</v>
      </c>
    </row>
    <row r="3702" spans="59:74" x14ac:dyDescent="0.25">
      <c r="BG3702" s="84">
        <v>3590</v>
      </c>
      <c r="BH3702" s="269" t="s">
        <v>11</v>
      </c>
      <c r="BI3702" s="268" t="s">
        <v>11799</v>
      </c>
      <c r="BJ3702" s="257" t="s">
        <v>1</v>
      </c>
      <c r="BK3702" s="269" t="s">
        <v>216</v>
      </c>
      <c r="BL3702" s="269" t="s">
        <v>102</v>
      </c>
      <c r="BM3702" s="270" t="s">
        <v>12967</v>
      </c>
      <c r="BN3702" s="269" t="s">
        <v>12968</v>
      </c>
      <c r="BO3702" s="269" t="s">
        <v>12969</v>
      </c>
      <c r="BP3702" s="269" t="s">
        <v>1241</v>
      </c>
      <c r="BQ3702" s="269" t="s">
        <v>738</v>
      </c>
      <c r="BR3702" s="269" t="s">
        <v>1242</v>
      </c>
      <c r="BS3702" s="269" t="s">
        <v>1243</v>
      </c>
      <c r="BT3702" s="269" t="s">
        <v>1241</v>
      </c>
      <c r="BU3702" s="269" t="s">
        <v>1934</v>
      </c>
      <c r="BV3702" s="269" t="s">
        <v>1935</v>
      </c>
    </row>
    <row r="3703" spans="59:74" x14ac:dyDescent="0.25">
      <c r="BG3703" s="84">
        <v>3591</v>
      </c>
      <c r="BH3703" s="269" t="s">
        <v>11</v>
      </c>
      <c r="BI3703" s="268" t="s">
        <v>11799</v>
      </c>
      <c r="BJ3703" s="257" t="s">
        <v>4</v>
      </c>
      <c r="BK3703" s="269" t="s">
        <v>216</v>
      </c>
      <c r="BL3703" s="269" t="s">
        <v>102</v>
      </c>
      <c r="BM3703" s="270" t="s">
        <v>12970</v>
      </c>
      <c r="BN3703" s="269" t="s">
        <v>12971</v>
      </c>
      <c r="BO3703" s="269" t="s">
        <v>12972</v>
      </c>
      <c r="BP3703" s="269" t="s">
        <v>1241</v>
      </c>
      <c r="BQ3703" s="269" t="s">
        <v>738</v>
      </c>
      <c r="BR3703" s="269" t="s">
        <v>1242</v>
      </c>
      <c r="BS3703" s="269" t="s">
        <v>1243</v>
      </c>
      <c r="BT3703" s="269" t="s">
        <v>1241</v>
      </c>
      <c r="BU3703" s="269" t="s">
        <v>1934</v>
      </c>
      <c r="BV3703" s="269" t="s">
        <v>1935</v>
      </c>
    </row>
    <row r="3704" spans="59:74" x14ac:dyDescent="0.25">
      <c r="BG3704" s="84">
        <v>3592</v>
      </c>
      <c r="BH3704" s="269" t="s">
        <v>11</v>
      </c>
      <c r="BI3704" s="268" t="s">
        <v>11799</v>
      </c>
      <c r="BJ3704" s="257" t="s">
        <v>4</v>
      </c>
      <c r="BK3704" s="269" t="s">
        <v>216</v>
      </c>
      <c r="BL3704" s="269" t="s">
        <v>102</v>
      </c>
      <c r="BM3704" s="270" t="s">
        <v>12973</v>
      </c>
      <c r="BN3704" s="269" t="s">
        <v>12974</v>
      </c>
      <c r="BO3704" s="269" t="s">
        <v>12975</v>
      </c>
      <c r="BP3704" s="269" t="s">
        <v>1241</v>
      </c>
      <c r="BQ3704" s="269" t="s">
        <v>738</v>
      </c>
      <c r="BR3704" s="269" t="s">
        <v>1242</v>
      </c>
      <c r="BS3704" s="269" t="s">
        <v>1243</v>
      </c>
      <c r="BT3704" s="269" t="s">
        <v>1241</v>
      </c>
      <c r="BU3704" s="269" t="s">
        <v>1934</v>
      </c>
      <c r="BV3704" s="269" t="s">
        <v>1935</v>
      </c>
    </row>
    <row r="3705" spans="59:74" x14ac:dyDescent="0.25">
      <c r="BG3705" s="84">
        <v>3593</v>
      </c>
      <c r="BH3705" s="269" t="s">
        <v>11</v>
      </c>
      <c r="BI3705" s="268" t="s">
        <v>11799</v>
      </c>
      <c r="BJ3705" s="257" t="s">
        <v>4</v>
      </c>
      <c r="BK3705" s="269" t="s">
        <v>216</v>
      </c>
      <c r="BL3705" s="269" t="s">
        <v>102</v>
      </c>
      <c r="BM3705" s="270" t="s">
        <v>12976</v>
      </c>
      <c r="BN3705" s="269" t="s">
        <v>12977</v>
      </c>
      <c r="BO3705" s="269" t="s">
        <v>12978</v>
      </c>
      <c r="BP3705" s="269" t="s">
        <v>1241</v>
      </c>
      <c r="BQ3705" s="269" t="s">
        <v>738</v>
      </c>
      <c r="BR3705" s="269" t="s">
        <v>1242</v>
      </c>
      <c r="BS3705" s="269" t="s">
        <v>1243</v>
      </c>
      <c r="BT3705" s="269" t="s">
        <v>1241</v>
      </c>
      <c r="BU3705" s="269" t="s">
        <v>1934</v>
      </c>
      <c r="BV3705" s="269" t="s">
        <v>1935</v>
      </c>
    </row>
    <row r="3706" spans="59:74" x14ac:dyDescent="0.25">
      <c r="BG3706" s="84">
        <v>3594</v>
      </c>
      <c r="BH3706" s="269" t="s">
        <v>11</v>
      </c>
      <c r="BI3706" s="268" t="s">
        <v>11799</v>
      </c>
      <c r="BJ3706" s="257" t="s">
        <v>4</v>
      </c>
      <c r="BK3706" s="269" t="s">
        <v>216</v>
      </c>
      <c r="BL3706" s="269" t="s">
        <v>102</v>
      </c>
      <c r="BM3706" s="270" t="s">
        <v>12979</v>
      </c>
      <c r="BN3706" s="269" t="s">
        <v>12980</v>
      </c>
      <c r="BO3706" s="269" t="s">
        <v>12981</v>
      </c>
      <c r="BP3706" s="269" t="s">
        <v>1241</v>
      </c>
      <c r="BQ3706" s="269" t="s">
        <v>738</v>
      </c>
      <c r="BR3706" s="269" t="s">
        <v>1242</v>
      </c>
      <c r="BS3706" s="269" t="s">
        <v>1243</v>
      </c>
      <c r="BT3706" s="269" t="s">
        <v>1241</v>
      </c>
      <c r="BU3706" s="269" t="s">
        <v>1934</v>
      </c>
      <c r="BV3706" s="269" t="s">
        <v>1935</v>
      </c>
    </row>
    <row r="3707" spans="59:74" x14ac:dyDescent="0.25">
      <c r="BG3707" s="84">
        <v>3595</v>
      </c>
      <c r="BH3707" s="269" t="s">
        <v>11</v>
      </c>
      <c r="BI3707" s="268" t="s">
        <v>11799</v>
      </c>
      <c r="BJ3707" s="257" t="s">
        <v>4</v>
      </c>
      <c r="BK3707" s="269" t="s">
        <v>216</v>
      </c>
      <c r="BL3707" s="269" t="s">
        <v>102</v>
      </c>
      <c r="BM3707" s="270" t="s">
        <v>12982</v>
      </c>
      <c r="BN3707" s="269" t="s">
        <v>12983</v>
      </c>
      <c r="BO3707" s="269" t="s">
        <v>12984</v>
      </c>
      <c r="BP3707" s="269" t="s">
        <v>1241</v>
      </c>
      <c r="BQ3707" s="269" t="s">
        <v>738</v>
      </c>
      <c r="BR3707" s="269" t="s">
        <v>1242</v>
      </c>
      <c r="BS3707" s="269" t="s">
        <v>1243</v>
      </c>
      <c r="BT3707" s="269" t="s">
        <v>1241</v>
      </c>
      <c r="BU3707" s="269" t="s">
        <v>1934</v>
      </c>
      <c r="BV3707" s="269" t="s">
        <v>1935</v>
      </c>
    </row>
    <row r="3708" spans="59:74" x14ac:dyDescent="0.25">
      <c r="BG3708" s="84">
        <v>3596</v>
      </c>
      <c r="BH3708" s="269" t="s">
        <v>11</v>
      </c>
      <c r="BI3708" s="268" t="s">
        <v>11799</v>
      </c>
      <c r="BJ3708" s="257" t="s">
        <v>4</v>
      </c>
      <c r="BK3708" s="269" t="s">
        <v>216</v>
      </c>
      <c r="BL3708" s="269" t="s">
        <v>102</v>
      </c>
      <c r="BM3708" s="270" t="s">
        <v>12985</v>
      </c>
      <c r="BN3708" s="269" t="s">
        <v>12986</v>
      </c>
      <c r="BO3708" s="269" t="s">
        <v>12987</v>
      </c>
      <c r="BP3708" s="269" t="s">
        <v>1241</v>
      </c>
      <c r="BQ3708" s="269" t="s">
        <v>738</v>
      </c>
      <c r="BR3708" s="269" t="s">
        <v>1242</v>
      </c>
      <c r="BS3708" s="269" t="s">
        <v>1243</v>
      </c>
      <c r="BT3708" s="269" t="s">
        <v>1241</v>
      </c>
      <c r="BU3708" s="269" t="s">
        <v>1934</v>
      </c>
      <c r="BV3708" s="269" t="s">
        <v>1935</v>
      </c>
    </row>
    <row r="3709" spans="59:74" x14ac:dyDescent="0.25">
      <c r="BG3709" s="84">
        <v>3597</v>
      </c>
      <c r="BH3709" s="269" t="s">
        <v>11</v>
      </c>
      <c r="BI3709" s="268" t="s">
        <v>11799</v>
      </c>
      <c r="BJ3709" s="257" t="s">
        <v>4</v>
      </c>
      <c r="BK3709" s="269" t="s">
        <v>216</v>
      </c>
      <c r="BL3709" s="269" t="s">
        <v>102</v>
      </c>
      <c r="BM3709" s="270" t="s">
        <v>12988</v>
      </c>
      <c r="BN3709" s="269" t="s">
        <v>12989</v>
      </c>
      <c r="BO3709" s="269" t="s">
        <v>12990</v>
      </c>
      <c r="BP3709" s="269" t="s">
        <v>1241</v>
      </c>
      <c r="BQ3709" s="269" t="s">
        <v>738</v>
      </c>
      <c r="BR3709" s="269" t="s">
        <v>1242</v>
      </c>
      <c r="BS3709" s="269" t="s">
        <v>1243</v>
      </c>
      <c r="BT3709" s="269" t="s">
        <v>1241</v>
      </c>
      <c r="BU3709" s="269" t="s">
        <v>1934</v>
      </c>
      <c r="BV3709" s="269" t="s">
        <v>1935</v>
      </c>
    </row>
    <row r="3710" spans="59:74" x14ac:dyDescent="0.25">
      <c r="BG3710" s="84">
        <v>3598</v>
      </c>
      <c r="BH3710" s="269" t="s">
        <v>11</v>
      </c>
      <c r="BI3710" s="268" t="s">
        <v>11799</v>
      </c>
      <c r="BJ3710" s="257" t="s">
        <v>4</v>
      </c>
      <c r="BK3710" s="269" t="s">
        <v>216</v>
      </c>
      <c r="BL3710" s="269" t="s">
        <v>102</v>
      </c>
      <c r="BM3710" s="270" t="s">
        <v>12991</v>
      </c>
      <c r="BN3710" s="269" t="s">
        <v>12992</v>
      </c>
      <c r="BO3710" s="269" t="s">
        <v>12993</v>
      </c>
      <c r="BP3710" s="269" t="s">
        <v>1241</v>
      </c>
      <c r="BQ3710" s="269" t="s">
        <v>738</v>
      </c>
      <c r="BR3710" s="269" t="s">
        <v>1242</v>
      </c>
      <c r="BS3710" s="269" t="s">
        <v>1243</v>
      </c>
      <c r="BT3710" s="269" t="s">
        <v>1241</v>
      </c>
      <c r="BU3710" s="269" t="s">
        <v>1934</v>
      </c>
      <c r="BV3710" s="269" t="s">
        <v>1935</v>
      </c>
    </row>
    <row r="3711" spans="59:74" x14ac:dyDescent="0.25">
      <c r="BG3711" s="84">
        <v>3599</v>
      </c>
      <c r="BH3711" s="269" t="s">
        <v>11</v>
      </c>
      <c r="BI3711" s="268" t="s">
        <v>11799</v>
      </c>
      <c r="BJ3711" s="257" t="s">
        <v>4</v>
      </c>
      <c r="BK3711" s="269" t="s">
        <v>216</v>
      </c>
      <c r="BL3711" s="269" t="s">
        <v>102</v>
      </c>
      <c r="BM3711" s="270" t="s">
        <v>12994</v>
      </c>
      <c r="BN3711" s="269" t="s">
        <v>12995</v>
      </c>
      <c r="BO3711" s="269" t="s">
        <v>12996</v>
      </c>
      <c r="BP3711" s="269" t="s">
        <v>1241</v>
      </c>
      <c r="BQ3711" s="269" t="s">
        <v>738</v>
      </c>
      <c r="BR3711" s="269" t="s">
        <v>1242</v>
      </c>
      <c r="BS3711" s="269" t="s">
        <v>1243</v>
      </c>
      <c r="BT3711" s="269" t="s">
        <v>1241</v>
      </c>
      <c r="BU3711" s="269" t="s">
        <v>1934</v>
      </c>
      <c r="BV3711" s="269" t="s">
        <v>1935</v>
      </c>
    </row>
    <row r="3712" spans="59:74" x14ac:dyDescent="0.25">
      <c r="BG3712" s="84">
        <v>3600</v>
      </c>
      <c r="BH3712" s="269" t="s">
        <v>11</v>
      </c>
      <c r="BI3712" s="268" t="s">
        <v>11799</v>
      </c>
      <c r="BJ3712" s="257" t="s">
        <v>4</v>
      </c>
      <c r="BK3712" s="269" t="s">
        <v>216</v>
      </c>
      <c r="BL3712" s="269" t="s">
        <v>102</v>
      </c>
      <c r="BM3712" s="270" t="s">
        <v>12997</v>
      </c>
      <c r="BN3712" s="269" t="s">
        <v>12998</v>
      </c>
      <c r="BO3712" s="269" t="s">
        <v>12999</v>
      </c>
      <c r="BP3712" s="269" t="s">
        <v>1241</v>
      </c>
      <c r="BQ3712" s="269" t="s">
        <v>738</v>
      </c>
      <c r="BR3712" s="269" t="s">
        <v>1242</v>
      </c>
      <c r="BS3712" s="269" t="s">
        <v>1243</v>
      </c>
      <c r="BT3712" s="269" t="s">
        <v>1241</v>
      </c>
      <c r="BU3712" s="269" t="s">
        <v>1934</v>
      </c>
      <c r="BV3712" s="269" t="s">
        <v>1935</v>
      </c>
    </row>
  </sheetData>
  <mergeCells count="10">
    <mergeCell ref="H20:H21"/>
    <mergeCell ref="I20:K21"/>
    <mergeCell ref="B23:K24"/>
    <mergeCell ref="H5:J5"/>
    <mergeCell ref="K8:K9"/>
    <mergeCell ref="C12:G13"/>
    <mergeCell ref="H16:H17"/>
    <mergeCell ref="I16:K17"/>
    <mergeCell ref="H18:H19"/>
    <mergeCell ref="I18:K19"/>
  </mergeCells>
  <conditionalFormatting sqref="C11:D11">
    <cfRule type="containsText" dxfId="1" priority="2" operator="containsText" text="ALERTE"/>
  </conditionalFormatting>
  <conditionalFormatting sqref="H5">
    <cfRule type="containsText" dxfId="0" priority="1" operator="containsText" text="ALERTE"/>
  </conditionalFormatting>
  <dataValidations count="3">
    <dataValidation type="list" sqref="B8" xr:uid="{8D635ED1-6634-4A18-AB34-0685ECFD89A4}">
      <formula1>"TOUS,MANIPULATION,RECEPTION,STOCKAGE,CUISSON,REFROIDISSEMENT,SERVICE,RESTES,TRACABILITE,AUTOCONTROLE,ALLERGENES,DANGERS"</formula1>
    </dataValidation>
    <dataValidation type="list" sqref="B5" xr:uid="{5A821625-60BA-49BC-89D5-1269E34FFA19}">
      <formula1>"TOUS,CUISINE,EHPAD,RESTAURATION_COLLECTIVE,TRAITEUR,PATISSERIE,CHARCUTERIE,BOULANGERIE"</formula1>
    </dataValidation>
    <dataValidation type="list" sqref="B3" xr:uid="{79061792-97BD-4131-B360-EDE502F8B2EA}">
      <formula1>"CFA,PRO,AUDIT"</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1A743-D177-483D-94AA-411969EB1D7F}">
  <dimension ref="A1:R3618"/>
  <sheetViews>
    <sheetView tabSelected="1" workbookViewId="0">
      <selection activeCell="E3616" sqref="E3615:E3616"/>
    </sheetView>
  </sheetViews>
  <sheetFormatPr baseColWidth="10" defaultRowHeight="15.75" x14ac:dyDescent="0.25"/>
  <cols>
    <col min="1" max="1" width="6.28515625" style="103" customWidth="1"/>
    <col min="2" max="2" width="16.28515625" style="119" customWidth="1"/>
    <col min="3" max="3" width="34.85546875" style="105" customWidth="1"/>
    <col min="4" max="4" width="29.140625" style="105" customWidth="1"/>
    <col min="5" max="5" width="24" style="105" customWidth="1"/>
    <col min="6" max="6" width="31.7109375" style="105" customWidth="1"/>
    <col min="7" max="7" width="43.42578125" style="106" customWidth="1"/>
    <col min="8" max="9" width="100.7109375" style="108" customWidth="1"/>
    <col min="10" max="10" width="48.42578125" style="103" customWidth="1"/>
    <col min="11" max="11" width="27.42578125" style="105" customWidth="1"/>
    <col min="12" max="12" width="39.7109375" style="105" customWidth="1"/>
    <col min="13" max="13" width="93.7109375" style="103" hidden="1" customWidth="1"/>
    <col min="14" max="14" width="81.7109375" style="103" hidden="1" customWidth="1"/>
    <col min="15" max="15" width="23.7109375" style="105" hidden="1" customWidth="1"/>
    <col min="16" max="16" width="25.140625" style="105" hidden="1" customWidth="1"/>
    <col min="17" max="17" width="44.85546875" style="105" hidden="1" customWidth="1"/>
    <col min="18" max="18" width="24" style="103" customWidth="1"/>
    <col min="19" max="16384" width="11.42578125" style="103"/>
  </cols>
  <sheetData>
    <row r="1" spans="2:18" ht="32.25" customHeight="1" x14ac:dyDescent="0.25">
      <c r="B1" s="396" t="s">
        <v>2128</v>
      </c>
      <c r="C1" s="376"/>
      <c r="D1" s="376"/>
      <c r="E1" s="376"/>
      <c r="F1" s="376"/>
      <c r="G1" s="375" t="s">
        <v>13166</v>
      </c>
      <c r="H1" s="377"/>
      <c r="I1" s="377"/>
      <c r="J1" s="377"/>
      <c r="K1" s="376"/>
      <c r="L1" s="376"/>
      <c r="M1" s="100"/>
      <c r="N1" s="101"/>
      <c r="O1" s="102"/>
      <c r="P1" s="102"/>
      <c r="Q1" s="102"/>
    </row>
    <row r="2" spans="2:18" ht="23.25" customHeight="1" x14ac:dyDescent="0.25">
      <c r="B2" s="104" t="s">
        <v>2189</v>
      </c>
      <c r="H2" s="107"/>
      <c r="L2" s="382" t="s">
        <v>17243</v>
      </c>
      <c r="M2" s="101"/>
      <c r="N2" s="101"/>
      <c r="O2" s="102"/>
      <c r="P2" s="102"/>
      <c r="Q2" s="102"/>
      <c r="R2" s="383" t="s">
        <v>17244</v>
      </c>
    </row>
    <row r="3" spans="2:18" ht="24.95" customHeight="1" x14ac:dyDescent="0.25">
      <c r="B3" s="378"/>
      <c r="C3" s="378"/>
      <c r="D3" s="378"/>
      <c r="E3" s="424" t="s">
        <v>17255</v>
      </c>
      <c r="F3" s="424"/>
      <c r="G3" s="424"/>
      <c r="H3" s="395" t="s">
        <v>17256</v>
      </c>
      <c r="I3" s="387" t="s">
        <v>17258</v>
      </c>
      <c r="J3" s="385" t="s">
        <v>17251</v>
      </c>
      <c r="K3" s="386" t="s">
        <v>17252</v>
      </c>
      <c r="L3" s="386" t="s">
        <v>17253</v>
      </c>
      <c r="M3" s="109"/>
      <c r="N3" s="109"/>
      <c r="O3" s="110"/>
      <c r="P3" s="110"/>
      <c r="Q3" s="110"/>
    </row>
    <row r="4" spans="2:18" ht="50.1" customHeight="1" x14ac:dyDescent="0.25">
      <c r="B4" s="391"/>
      <c r="C4" s="390" t="s">
        <v>13000</v>
      </c>
      <c r="D4" s="384">
        <v>2412</v>
      </c>
      <c r="E4" s="425" t="str">
        <f>IF($D$4="","",IFERROR(INDEX($H$7:$H$3606,MATCH(IF(ISNUMBER($D$4),$D$4,VALUE(TRIM(SUBSTITUTE($D$4,CHAR(160)," ")))),$B$7:$B$3606,0)),""))</f>
        <v>Quels contrôles, preuves et actions correctives attends-tu sur la manipulation en service en salle ?</v>
      </c>
      <c r="F4" s="425"/>
      <c r="G4" s="425"/>
      <c r="H4" s="393" t="str">
        <f>IF($D$4="","",IFERROR(INDEX($I$7:$I$3606,MATCH(IF(ISNUMBER($D$4),$D$4,VALUE(TRIM(SUBSTITUTE($D$4,CHAR(160)," ")))),$B$7:$B$3606,0)),""))</f>
        <v>En service en salle, pour la manipulation, je contrôle les points suivants : lavage mains, mains propres et savon, je note l’écart si besoin et je propose une correction.</v>
      </c>
      <c r="I4" s="388" t="str">
        <f>IF($D$4="","",IFERROR(INDEX($J$7:$J$3606,MATCH(IF(ISNUMBER($D$4),$D$4,VALUE(TRIM(SUBSTITUTE($D$4,CHAR(160)," ")))),$B$7:$B$3606,0)),""))</f>
        <v>En service en salle, pour la manipulation, contrôle/preuve/correctif : vérifier les points suivants : bph, hygiene du personnel et procedure lavage mains, conserver fiche ou relevé, puis corriger et tracer l’action.</v>
      </c>
      <c r="J4" s="381" t="str">
        <f>IF($D$4="","",IFERROR(INDEX($K$7:$K$3606,MATCH(IF(ISNUMBER($D$4),$D$4,VALUE(TRIM(SUBSTITUTE($D$4,CHAR(160)," ")))),$B$7:$B$3606,0)),""))</f>
        <v>R0001;R0121</v>
      </c>
      <c r="K4" s="381" t="str">
        <f>IF($D$4="","",IFERROR(INDEX($O$7:$O$3606,MATCH(IF(ISNUMBER($D$4),$D$4,VALUE(TRIM(SUBSTITUTE($D$4,CHAR(160)," ")))),$B$7:$B$3606,0)),""))</f>
        <v>R0001;R0121</v>
      </c>
      <c r="L4" s="381" t="str">
        <f>IF($D$4="","",IFERROR(INDEX($Q$7:$Q$3606,MATCH(IF(ISNUMBER($D$4),$D$4,VALUE(TRIM(SUBSTITUTE($D$4,CHAR(160)," ")))),$B$7:$B$3606,0)),""))</f>
        <v>R0001;R0121;R0012;R0011;R0013</v>
      </c>
      <c r="M4" s="101"/>
      <c r="N4" s="101"/>
      <c r="O4" s="110"/>
      <c r="P4" s="110"/>
      <c r="Q4" s="110"/>
    </row>
    <row r="5" spans="2:18" ht="39" customHeight="1" x14ac:dyDescent="0.25">
      <c r="B5" s="426" t="str">
        <f>IF($D$4="","",IFERROR(INDEX($D$7:$D$3606,MATCH(IF(ISNUMBER($D$4),$D$4,VALUE(TRIM(SUBSTITUTE($D$4,CHAR(160)," ")))),$B$7:$B$3606,0)),""))</f>
        <v>SERVEUR / SERVICE EN SALLE</v>
      </c>
      <c r="C5" s="426"/>
      <c r="D5" s="426"/>
      <c r="E5" s="398" t="s">
        <v>17247</v>
      </c>
      <c r="F5" s="398" t="s">
        <v>17246</v>
      </c>
      <c r="G5" s="398" t="s">
        <v>17245</v>
      </c>
      <c r="H5" s="395" t="s">
        <v>17257</v>
      </c>
      <c r="I5" s="387" t="s">
        <v>17259</v>
      </c>
      <c r="J5" s="378" t="s">
        <v>17251</v>
      </c>
      <c r="K5" s="379" t="s">
        <v>17254</v>
      </c>
      <c r="L5" s="379"/>
      <c r="M5" s="378" t="s">
        <v>99</v>
      </c>
      <c r="N5" s="378" t="s">
        <v>100</v>
      </c>
      <c r="O5" s="378" t="s">
        <v>1576</v>
      </c>
      <c r="P5" s="378" t="s">
        <v>1577</v>
      </c>
      <c r="Q5" s="378" t="s">
        <v>1578</v>
      </c>
    </row>
    <row r="6" spans="2:18" ht="39" customHeight="1" x14ac:dyDescent="0.25">
      <c r="B6" s="392" t="s">
        <v>17250</v>
      </c>
      <c r="C6" s="392" t="s">
        <v>17249</v>
      </c>
      <c r="D6" s="392" t="s">
        <v>17248</v>
      </c>
      <c r="E6" s="397" t="str">
        <f>IF($D$4="","",IFERROR(INDEX($E$7:$E$3606,MATCH(IF(ISNUMBER($D$4),$D$4,VALUE(TRIM(SUBSTITUTE($D$4,CHAR(160)," ")))),$B$7:$B$3606,0)),""))</f>
        <v>PRO</v>
      </c>
      <c r="F6" s="397" t="str">
        <f>IF($D$4="","",IFERROR(INDEX($F$7:$F$3606,MATCH(IF(ISNUMBER($D$4),$D$4,VALUE(TRIM(SUBSTITUTE($D$4,CHAR(160)," ")))),$B$7:$B$3606,0)),""))</f>
        <v>MANIPULATION</v>
      </c>
      <c r="G6" s="397" t="str">
        <f>IF($D$4="","",IFERROR(INDEX($G$7:$G$3606,MATCH(IF(ISNUMBER($D$4),$D$4,VALUE(TRIM(SUBSTITUTE($D$4,CHAR(160)," ")))),$B$7:$B$3606,0)),""))</f>
        <v>MICROBIOLOGIQUE</v>
      </c>
      <c r="H6" s="394" t="str">
        <f>IF($D$4="","",IFERROR(INDEX($M$7:$M$3606,MATCH(IF(ISNUMBER($D$4),$D$4,VALUE(TRIM(SUBSTITUTE($D$4,CHAR(160)," ")))),$B$7:$B$3606,0)),""))</f>
        <v>lavage mains; mains propres; savon; essuie main; tenue propre; gants propres; service; client</v>
      </c>
      <c r="I6" s="389" t="str">
        <f>IF($D$4="","",IFERROR(INDEX($N$7:$N$3606,MATCH(IF(ISNUMBER($D$4),$D$4,VALUE(TRIM(SUBSTITUTE($D$4,CHAR(160)," ")))),$B$7:$B$3606,0)),""))</f>
        <v>bph; hygiene du personnel; procedure lavage mains; tenue reglementaire; contamination manuportee; pansement detectable; exclusion bijoux; service; client</v>
      </c>
      <c r="J6" s="380" t="str">
        <f>IF($D$4="","",IFERROR(INDEX($L$7:$L$3606,MATCH(IF(ISNUMBER($D$4),$D$4,VALUE(TRIM(SUBSTITUTE($D$4,CHAR(160)," ")))),$B$7:$B$3606,0)),""))</f>
        <v>C0001</v>
      </c>
      <c r="K6" s="380" t="str">
        <f>IF($D$4="","",IFERROR(INDEX($P$7:$P$3606,MATCH(IF(ISNUMBER($D$4),$D$4,VALUE(TRIM(SUBSTITUTE($D$4,CHAR(160)," ")))),$B$7:$B$3606,0)),""))</f>
        <v>R0001;R0121;R0012</v>
      </c>
      <c r="L6" s="380"/>
      <c r="M6" s="111"/>
      <c r="N6" s="111"/>
      <c r="O6" s="111"/>
      <c r="P6" s="111"/>
      <c r="Q6" s="111"/>
    </row>
    <row r="7" spans="2:18" ht="18.75" hidden="1" x14ac:dyDescent="0.25">
      <c r="B7" s="112">
        <v>1</v>
      </c>
      <c r="C7" s="113" t="s">
        <v>101</v>
      </c>
      <c r="D7" s="114" t="s">
        <v>2192</v>
      </c>
      <c r="E7" s="114" t="s">
        <v>1</v>
      </c>
      <c r="F7" s="114" t="s">
        <v>20</v>
      </c>
      <c r="G7" s="114" t="s">
        <v>102</v>
      </c>
      <c r="H7" s="115" t="s">
        <v>2193</v>
      </c>
      <c r="I7" s="116" t="s">
        <v>2194</v>
      </c>
      <c r="J7" s="116" t="s">
        <v>2195</v>
      </c>
      <c r="K7" s="114" t="s">
        <v>223</v>
      </c>
      <c r="L7" s="114" t="s">
        <v>228</v>
      </c>
      <c r="M7" s="116" t="s">
        <v>229</v>
      </c>
      <c r="N7" s="116" t="s">
        <v>230</v>
      </c>
      <c r="O7" s="114" t="s">
        <v>223</v>
      </c>
      <c r="P7" s="114" t="s">
        <v>1579</v>
      </c>
      <c r="Q7" s="114" t="s">
        <v>1580</v>
      </c>
      <c r="R7" s="116"/>
    </row>
    <row r="8" spans="2:18" ht="18.75" hidden="1" x14ac:dyDescent="0.25">
      <c r="B8" s="112">
        <v>2</v>
      </c>
      <c r="C8" s="113" t="s">
        <v>101</v>
      </c>
      <c r="D8" s="114" t="s">
        <v>2192</v>
      </c>
      <c r="E8" s="114" t="s">
        <v>1</v>
      </c>
      <c r="F8" s="114" t="s">
        <v>20</v>
      </c>
      <c r="G8" s="114" t="s">
        <v>102</v>
      </c>
      <c r="H8" s="115" t="s">
        <v>2196</v>
      </c>
      <c r="I8" s="116" t="s">
        <v>2197</v>
      </c>
      <c r="J8" s="116" t="s">
        <v>2198</v>
      </c>
      <c r="K8" s="114" t="s">
        <v>223</v>
      </c>
      <c r="L8" s="114" t="s">
        <v>228</v>
      </c>
      <c r="M8" s="116" t="s">
        <v>229</v>
      </c>
      <c r="N8" s="116" t="s">
        <v>230</v>
      </c>
      <c r="O8" s="114" t="s">
        <v>223</v>
      </c>
      <c r="P8" s="114" t="s">
        <v>1579</v>
      </c>
      <c r="Q8" s="114" t="s">
        <v>1580</v>
      </c>
      <c r="R8" s="116"/>
    </row>
    <row r="9" spans="2:18" ht="18.75" hidden="1" x14ac:dyDescent="0.25">
      <c r="B9" s="112">
        <v>3</v>
      </c>
      <c r="C9" s="113" t="s">
        <v>101</v>
      </c>
      <c r="D9" s="114" t="s">
        <v>2192</v>
      </c>
      <c r="E9" s="114" t="s">
        <v>1</v>
      </c>
      <c r="F9" s="114" t="s">
        <v>20</v>
      </c>
      <c r="G9" s="114" t="s">
        <v>102</v>
      </c>
      <c r="H9" s="115" t="s">
        <v>2199</v>
      </c>
      <c r="I9" s="116" t="s">
        <v>2200</v>
      </c>
      <c r="J9" s="116" t="s">
        <v>2201</v>
      </c>
      <c r="K9" s="114" t="s">
        <v>223</v>
      </c>
      <c r="L9" s="114" t="s">
        <v>228</v>
      </c>
      <c r="M9" s="116" t="s">
        <v>229</v>
      </c>
      <c r="N9" s="116" t="s">
        <v>230</v>
      </c>
      <c r="O9" s="114" t="s">
        <v>223</v>
      </c>
      <c r="P9" s="114" t="s">
        <v>1579</v>
      </c>
      <c r="Q9" s="114" t="s">
        <v>1580</v>
      </c>
      <c r="R9" s="116"/>
    </row>
    <row r="10" spans="2:18" ht="18.75" hidden="1" x14ac:dyDescent="0.25">
      <c r="B10" s="112">
        <v>4</v>
      </c>
      <c r="C10" s="113" t="s">
        <v>101</v>
      </c>
      <c r="D10" s="114" t="s">
        <v>2192</v>
      </c>
      <c r="E10" s="114" t="s">
        <v>1</v>
      </c>
      <c r="F10" s="114" t="s">
        <v>20</v>
      </c>
      <c r="G10" s="114" t="s">
        <v>102</v>
      </c>
      <c r="H10" s="115" t="s">
        <v>2202</v>
      </c>
      <c r="I10" s="116" t="s">
        <v>2203</v>
      </c>
      <c r="J10" s="116" t="s">
        <v>2204</v>
      </c>
      <c r="K10" s="114" t="s">
        <v>223</v>
      </c>
      <c r="L10" s="114" t="s">
        <v>228</v>
      </c>
      <c r="M10" s="116" t="s">
        <v>229</v>
      </c>
      <c r="N10" s="116" t="s">
        <v>230</v>
      </c>
      <c r="O10" s="114" t="s">
        <v>223</v>
      </c>
      <c r="P10" s="114" t="s">
        <v>1579</v>
      </c>
      <c r="Q10" s="114" t="s">
        <v>1580</v>
      </c>
      <c r="R10" s="116"/>
    </row>
    <row r="11" spans="2:18" ht="18.75" hidden="1" x14ac:dyDescent="0.25">
      <c r="B11" s="112">
        <v>5</v>
      </c>
      <c r="C11" s="113" t="s">
        <v>101</v>
      </c>
      <c r="D11" s="114" t="s">
        <v>2192</v>
      </c>
      <c r="E11" s="114" t="s">
        <v>1</v>
      </c>
      <c r="F11" s="114" t="s">
        <v>20</v>
      </c>
      <c r="G11" s="114" t="s">
        <v>102</v>
      </c>
      <c r="H11" s="115" t="s">
        <v>2205</v>
      </c>
      <c r="I11" s="116" t="s">
        <v>2206</v>
      </c>
      <c r="J11" s="116" t="s">
        <v>2207</v>
      </c>
      <c r="K11" s="114" t="s">
        <v>223</v>
      </c>
      <c r="L11" s="114" t="s">
        <v>228</v>
      </c>
      <c r="M11" s="116" t="s">
        <v>229</v>
      </c>
      <c r="N11" s="116" t="s">
        <v>230</v>
      </c>
      <c r="O11" s="114" t="s">
        <v>223</v>
      </c>
      <c r="P11" s="114" t="s">
        <v>1579</v>
      </c>
      <c r="Q11" s="114" t="s">
        <v>1580</v>
      </c>
      <c r="R11" s="116"/>
    </row>
    <row r="12" spans="2:18" ht="18.75" hidden="1" x14ac:dyDescent="0.25">
      <c r="B12" s="112">
        <v>6</v>
      </c>
      <c r="C12" s="113" t="s">
        <v>101</v>
      </c>
      <c r="D12" s="114" t="s">
        <v>2192</v>
      </c>
      <c r="E12" s="114" t="s">
        <v>1</v>
      </c>
      <c r="F12" s="114" t="s">
        <v>20</v>
      </c>
      <c r="G12" s="114" t="s">
        <v>102</v>
      </c>
      <c r="H12" s="115" t="s">
        <v>2208</v>
      </c>
      <c r="I12" s="116" t="s">
        <v>2209</v>
      </c>
      <c r="J12" s="116" t="s">
        <v>2210</v>
      </c>
      <c r="K12" s="114" t="s">
        <v>223</v>
      </c>
      <c r="L12" s="114" t="s">
        <v>228</v>
      </c>
      <c r="M12" s="116" t="s">
        <v>229</v>
      </c>
      <c r="N12" s="116" t="s">
        <v>230</v>
      </c>
      <c r="O12" s="114" t="s">
        <v>223</v>
      </c>
      <c r="P12" s="114" t="s">
        <v>1579</v>
      </c>
      <c r="Q12" s="114" t="s">
        <v>1580</v>
      </c>
      <c r="R12" s="116"/>
    </row>
    <row r="13" spans="2:18" ht="18.75" hidden="1" x14ac:dyDescent="0.25">
      <c r="B13" s="112">
        <v>7</v>
      </c>
      <c r="C13" s="113" t="s">
        <v>101</v>
      </c>
      <c r="D13" s="114" t="s">
        <v>2192</v>
      </c>
      <c r="E13" s="114" t="s">
        <v>1</v>
      </c>
      <c r="F13" s="114" t="s">
        <v>20</v>
      </c>
      <c r="G13" s="114" t="s">
        <v>102</v>
      </c>
      <c r="H13" s="115" t="s">
        <v>2211</v>
      </c>
      <c r="I13" s="116" t="s">
        <v>2212</v>
      </c>
      <c r="J13" s="116" t="s">
        <v>2213</v>
      </c>
      <c r="K13" s="114" t="s">
        <v>223</v>
      </c>
      <c r="L13" s="114" t="s">
        <v>228</v>
      </c>
      <c r="M13" s="116" t="s">
        <v>229</v>
      </c>
      <c r="N13" s="116" t="s">
        <v>230</v>
      </c>
      <c r="O13" s="114" t="s">
        <v>223</v>
      </c>
      <c r="P13" s="114" t="s">
        <v>1579</v>
      </c>
      <c r="Q13" s="114" t="s">
        <v>1580</v>
      </c>
      <c r="R13" s="116"/>
    </row>
    <row r="14" spans="2:18" ht="18.75" hidden="1" x14ac:dyDescent="0.25">
      <c r="B14" s="112">
        <v>8</v>
      </c>
      <c r="C14" s="113" t="s">
        <v>101</v>
      </c>
      <c r="D14" s="114" t="s">
        <v>2192</v>
      </c>
      <c r="E14" s="114" t="s">
        <v>1</v>
      </c>
      <c r="F14" s="114" t="s">
        <v>20</v>
      </c>
      <c r="G14" s="114" t="s">
        <v>102</v>
      </c>
      <c r="H14" s="115" t="s">
        <v>2214</v>
      </c>
      <c r="I14" s="116" t="s">
        <v>2215</v>
      </c>
      <c r="J14" s="116" t="s">
        <v>2216</v>
      </c>
      <c r="K14" s="114" t="s">
        <v>223</v>
      </c>
      <c r="L14" s="114" t="s">
        <v>228</v>
      </c>
      <c r="M14" s="116" t="s">
        <v>229</v>
      </c>
      <c r="N14" s="116" t="s">
        <v>230</v>
      </c>
      <c r="O14" s="114" t="s">
        <v>223</v>
      </c>
      <c r="P14" s="114" t="s">
        <v>1579</v>
      </c>
      <c r="Q14" s="114" t="s">
        <v>1580</v>
      </c>
      <c r="R14" s="116"/>
    </row>
    <row r="15" spans="2:18" ht="18.75" hidden="1" x14ac:dyDescent="0.25">
      <c r="B15" s="112">
        <v>9</v>
      </c>
      <c r="C15" s="113" t="s">
        <v>101</v>
      </c>
      <c r="D15" s="114" t="s">
        <v>2192</v>
      </c>
      <c r="E15" s="114" t="s">
        <v>1</v>
      </c>
      <c r="F15" s="114" t="s">
        <v>20</v>
      </c>
      <c r="G15" s="114" t="s">
        <v>102</v>
      </c>
      <c r="H15" s="115" t="s">
        <v>2217</v>
      </c>
      <c r="I15" s="116" t="s">
        <v>2218</v>
      </c>
      <c r="J15" s="116" t="s">
        <v>2219</v>
      </c>
      <c r="K15" s="114" t="s">
        <v>223</v>
      </c>
      <c r="L15" s="114" t="s">
        <v>228</v>
      </c>
      <c r="M15" s="116" t="s">
        <v>229</v>
      </c>
      <c r="N15" s="116" t="s">
        <v>230</v>
      </c>
      <c r="O15" s="114" t="s">
        <v>223</v>
      </c>
      <c r="P15" s="114" t="s">
        <v>1579</v>
      </c>
      <c r="Q15" s="114" t="s">
        <v>1580</v>
      </c>
      <c r="R15" s="116"/>
    </row>
    <row r="16" spans="2:18" ht="18.75" hidden="1" x14ac:dyDescent="0.25">
      <c r="B16" s="112">
        <v>10</v>
      </c>
      <c r="C16" s="113" t="s">
        <v>101</v>
      </c>
      <c r="D16" s="114" t="s">
        <v>2192</v>
      </c>
      <c r="E16" s="114" t="s">
        <v>1</v>
      </c>
      <c r="F16" s="114" t="s">
        <v>20</v>
      </c>
      <c r="G16" s="114" t="s">
        <v>102</v>
      </c>
      <c r="H16" s="115" t="s">
        <v>2220</v>
      </c>
      <c r="I16" s="116" t="s">
        <v>2221</v>
      </c>
      <c r="J16" s="116" t="s">
        <v>2222</v>
      </c>
      <c r="K16" s="114" t="s">
        <v>223</v>
      </c>
      <c r="L16" s="114" t="s">
        <v>228</v>
      </c>
      <c r="M16" s="116" t="s">
        <v>229</v>
      </c>
      <c r="N16" s="116" t="s">
        <v>230</v>
      </c>
      <c r="O16" s="114" t="s">
        <v>223</v>
      </c>
      <c r="P16" s="114" t="s">
        <v>1579</v>
      </c>
      <c r="Q16" s="114" t="s">
        <v>1580</v>
      </c>
      <c r="R16" s="116"/>
    </row>
    <row r="17" spans="2:18" ht="18.75" hidden="1" x14ac:dyDescent="0.25">
      <c r="B17" s="112">
        <v>11</v>
      </c>
      <c r="C17" s="113" t="s">
        <v>101</v>
      </c>
      <c r="D17" s="114" t="s">
        <v>2192</v>
      </c>
      <c r="E17" s="114" t="s">
        <v>4</v>
      </c>
      <c r="F17" s="114" t="s">
        <v>20</v>
      </c>
      <c r="G17" s="114" t="s">
        <v>102</v>
      </c>
      <c r="H17" s="115" t="s">
        <v>2223</v>
      </c>
      <c r="I17" s="116" t="s">
        <v>2224</v>
      </c>
      <c r="J17" s="116" t="s">
        <v>2225</v>
      </c>
      <c r="K17" s="114" t="s">
        <v>223</v>
      </c>
      <c r="L17" s="114" t="s">
        <v>228</v>
      </c>
      <c r="M17" s="116" t="s">
        <v>229</v>
      </c>
      <c r="N17" s="116" t="s">
        <v>230</v>
      </c>
      <c r="O17" s="114" t="s">
        <v>223</v>
      </c>
      <c r="P17" s="114" t="s">
        <v>1579</v>
      </c>
      <c r="Q17" s="114" t="s">
        <v>1580</v>
      </c>
      <c r="R17" s="116"/>
    </row>
    <row r="18" spans="2:18" ht="18.75" hidden="1" x14ac:dyDescent="0.25">
      <c r="B18" s="112">
        <v>12</v>
      </c>
      <c r="C18" s="113" t="s">
        <v>101</v>
      </c>
      <c r="D18" s="114" t="s">
        <v>2192</v>
      </c>
      <c r="E18" s="114" t="s">
        <v>4</v>
      </c>
      <c r="F18" s="114" t="s">
        <v>20</v>
      </c>
      <c r="G18" s="114" t="s">
        <v>102</v>
      </c>
      <c r="H18" s="115" t="s">
        <v>2226</v>
      </c>
      <c r="I18" s="116" t="s">
        <v>2227</v>
      </c>
      <c r="J18" s="116" t="s">
        <v>2228</v>
      </c>
      <c r="K18" s="114" t="s">
        <v>223</v>
      </c>
      <c r="L18" s="114" t="s">
        <v>228</v>
      </c>
      <c r="M18" s="116" t="s">
        <v>229</v>
      </c>
      <c r="N18" s="116" t="s">
        <v>230</v>
      </c>
      <c r="O18" s="114" t="s">
        <v>223</v>
      </c>
      <c r="P18" s="114" t="s">
        <v>1579</v>
      </c>
      <c r="Q18" s="114" t="s">
        <v>1580</v>
      </c>
      <c r="R18" s="116"/>
    </row>
    <row r="19" spans="2:18" ht="18.75" hidden="1" x14ac:dyDescent="0.25">
      <c r="B19" s="112">
        <v>13</v>
      </c>
      <c r="C19" s="113" t="s">
        <v>101</v>
      </c>
      <c r="D19" s="114" t="s">
        <v>2192</v>
      </c>
      <c r="E19" s="114" t="s">
        <v>4</v>
      </c>
      <c r="F19" s="114" t="s">
        <v>20</v>
      </c>
      <c r="G19" s="114" t="s">
        <v>102</v>
      </c>
      <c r="H19" s="115" t="s">
        <v>2229</v>
      </c>
      <c r="I19" s="116" t="s">
        <v>2230</v>
      </c>
      <c r="J19" s="116" t="s">
        <v>2231</v>
      </c>
      <c r="K19" s="114" t="s">
        <v>223</v>
      </c>
      <c r="L19" s="114" t="s">
        <v>228</v>
      </c>
      <c r="M19" s="116" t="s">
        <v>229</v>
      </c>
      <c r="N19" s="116" t="s">
        <v>230</v>
      </c>
      <c r="O19" s="114" t="s">
        <v>223</v>
      </c>
      <c r="P19" s="114" t="s">
        <v>1579</v>
      </c>
      <c r="Q19" s="114" t="s">
        <v>1580</v>
      </c>
      <c r="R19" s="116"/>
    </row>
    <row r="20" spans="2:18" ht="18.75" hidden="1" x14ac:dyDescent="0.25">
      <c r="B20" s="112">
        <v>14</v>
      </c>
      <c r="C20" s="113" t="s">
        <v>101</v>
      </c>
      <c r="D20" s="114" t="s">
        <v>2192</v>
      </c>
      <c r="E20" s="114" t="s">
        <v>4</v>
      </c>
      <c r="F20" s="114" t="s">
        <v>20</v>
      </c>
      <c r="G20" s="114" t="s">
        <v>102</v>
      </c>
      <c r="H20" s="115" t="s">
        <v>2232</v>
      </c>
      <c r="I20" s="116" t="s">
        <v>2233</v>
      </c>
      <c r="J20" s="116" t="s">
        <v>2234</v>
      </c>
      <c r="K20" s="114" t="s">
        <v>223</v>
      </c>
      <c r="L20" s="114" t="s">
        <v>228</v>
      </c>
      <c r="M20" s="116" t="s">
        <v>229</v>
      </c>
      <c r="N20" s="116" t="s">
        <v>230</v>
      </c>
      <c r="O20" s="114" t="s">
        <v>223</v>
      </c>
      <c r="P20" s="114" t="s">
        <v>1579</v>
      </c>
      <c r="Q20" s="114" t="s">
        <v>1580</v>
      </c>
      <c r="R20" s="116"/>
    </row>
    <row r="21" spans="2:18" ht="18.75" hidden="1" x14ac:dyDescent="0.25">
      <c r="B21" s="112">
        <v>15</v>
      </c>
      <c r="C21" s="113" t="s">
        <v>101</v>
      </c>
      <c r="D21" s="114" t="s">
        <v>2192</v>
      </c>
      <c r="E21" s="114" t="s">
        <v>4</v>
      </c>
      <c r="F21" s="114" t="s">
        <v>20</v>
      </c>
      <c r="G21" s="114" t="s">
        <v>102</v>
      </c>
      <c r="H21" s="115" t="s">
        <v>2235</v>
      </c>
      <c r="I21" s="116" t="s">
        <v>2236</v>
      </c>
      <c r="J21" s="116" t="s">
        <v>2237</v>
      </c>
      <c r="K21" s="114" t="s">
        <v>223</v>
      </c>
      <c r="L21" s="114" t="s">
        <v>228</v>
      </c>
      <c r="M21" s="116" t="s">
        <v>229</v>
      </c>
      <c r="N21" s="116" t="s">
        <v>230</v>
      </c>
      <c r="O21" s="114" t="s">
        <v>223</v>
      </c>
      <c r="P21" s="114" t="s">
        <v>1579</v>
      </c>
      <c r="Q21" s="114" t="s">
        <v>1580</v>
      </c>
      <c r="R21" s="116"/>
    </row>
    <row r="22" spans="2:18" ht="18.75" hidden="1" x14ac:dyDescent="0.25">
      <c r="B22" s="112">
        <v>16</v>
      </c>
      <c r="C22" s="113" t="s">
        <v>101</v>
      </c>
      <c r="D22" s="114" t="s">
        <v>2192</v>
      </c>
      <c r="E22" s="114" t="s">
        <v>4</v>
      </c>
      <c r="F22" s="114" t="s">
        <v>20</v>
      </c>
      <c r="G22" s="114" t="s">
        <v>102</v>
      </c>
      <c r="H22" s="115" t="s">
        <v>2238</v>
      </c>
      <c r="I22" s="116" t="s">
        <v>2239</v>
      </c>
      <c r="J22" s="116" t="s">
        <v>2240</v>
      </c>
      <c r="K22" s="114" t="s">
        <v>223</v>
      </c>
      <c r="L22" s="114" t="s">
        <v>228</v>
      </c>
      <c r="M22" s="116" t="s">
        <v>229</v>
      </c>
      <c r="N22" s="116" t="s">
        <v>230</v>
      </c>
      <c r="O22" s="114" t="s">
        <v>223</v>
      </c>
      <c r="P22" s="114" t="s">
        <v>1579</v>
      </c>
      <c r="Q22" s="114" t="s">
        <v>1580</v>
      </c>
      <c r="R22" s="116"/>
    </row>
    <row r="23" spans="2:18" ht="18.75" hidden="1" x14ac:dyDescent="0.25">
      <c r="B23" s="112">
        <v>17</v>
      </c>
      <c r="C23" s="113" t="s">
        <v>101</v>
      </c>
      <c r="D23" s="114" t="s">
        <v>2192</v>
      </c>
      <c r="E23" s="114" t="s">
        <v>4</v>
      </c>
      <c r="F23" s="114" t="s">
        <v>20</v>
      </c>
      <c r="G23" s="114" t="s">
        <v>102</v>
      </c>
      <c r="H23" s="115" t="s">
        <v>2241</v>
      </c>
      <c r="I23" s="116" t="s">
        <v>2242</v>
      </c>
      <c r="J23" s="116" t="s">
        <v>2243</v>
      </c>
      <c r="K23" s="114" t="s">
        <v>223</v>
      </c>
      <c r="L23" s="114" t="s">
        <v>228</v>
      </c>
      <c r="M23" s="116" t="s">
        <v>229</v>
      </c>
      <c r="N23" s="116" t="s">
        <v>230</v>
      </c>
      <c r="O23" s="114" t="s">
        <v>223</v>
      </c>
      <c r="P23" s="114" t="s">
        <v>1579</v>
      </c>
      <c r="Q23" s="114" t="s">
        <v>1580</v>
      </c>
      <c r="R23" s="116"/>
    </row>
    <row r="24" spans="2:18" ht="18.75" hidden="1" x14ac:dyDescent="0.25">
      <c r="B24" s="112">
        <v>18</v>
      </c>
      <c r="C24" s="113" t="s">
        <v>101</v>
      </c>
      <c r="D24" s="114" t="s">
        <v>2192</v>
      </c>
      <c r="E24" s="114" t="s">
        <v>4</v>
      </c>
      <c r="F24" s="114" t="s">
        <v>20</v>
      </c>
      <c r="G24" s="114" t="s">
        <v>102</v>
      </c>
      <c r="H24" s="115" t="s">
        <v>2244</v>
      </c>
      <c r="I24" s="116" t="s">
        <v>2245</v>
      </c>
      <c r="J24" s="116" t="s">
        <v>2246</v>
      </c>
      <c r="K24" s="114" t="s">
        <v>223</v>
      </c>
      <c r="L24" s="114" t="s">
        <v>228</v>
      </c>
      <c r="M24" s="116" t="s">
        <v>229</v>
      </c>
      <c r="N24" s="116" t="s">
        <v>230</v>
      </c>
      <c r="O24" s="114" t="s">
        <v>223</v>
      </c>
      <c r="P24" s="114" t="s">
        <v>1579</v>
      </c>
      <c r="Q24" s="114" t="s">
        <v>1580</v>
      </c>
      <c r="R24" s="116"/>
    </row>
    <row r="25" spans="2:18" ht="18.75" hidden="1" x14ac:dyDescent="0.25">
      <c r="B25" s="112">
        <v>19</v>
      </c>
      <c r="C25" s="113" t="s">
        <v>101</v>
      </c>
      <c r="D25" s="114" t="s">
        <v>2192</v>
      </c>
      <c r="E25" s="114" t="s">
        <v>4</v>
      </c>
      <c r="F25" s="114" t="s">
        <v>20</v>
      </c>
      <c r="G25" s="114" t="s">
        <v>102</v>
      </c>
      <c r="H25" s="115" t="s">
        <v>2247</v>
      </c>
      <c r="I25" s="116" t="s">
        <v>2248</v>
      </c>
      <c r="J25" s="116" t="s">
        <v>2249</v>
      </c>
      <c r="K25" s="114" t="s">
        <v>223</v>
      </c>
      <c r="L25" s="114" t="s">
        <v>228</v>
      </c>
      <c r="M25" s="116" t="s">
        <v>229</v>
      </c>
      <c r="N25" s="116" t="s">
        <v>230</v>
      </c>
      <c r="O25" s="114" t="s">
        <v>223</v>
      </c>
      <c r="P25" s="114" t="s">
        <v>1579</v>
      </c>
      <c r="Q25" s="114" t="s">
        <v>1580</v>
      </c>
      <c r="R25" s="116"/>
    </row>
    <row r="26" spans="2:18" ht="18.75" hidden="1" x14ac:dyDescent="0.25">
      <c r="B26" s="112">
        <v>20</v>
      </c>
      <c r="C26" s="113" t="s">
        <v>101</v>
      </c>
      <c r="D26" s="114" t="s">
        <v>2192</v>
      </c>
      <c r="E26" s="114" t="s">
        <v>4</v>
      </c>
      <c r="F26" s="114" t="s">
        <v>20</v>
      </c>
      <c r="G26" s="114" t="s">
        <v>102</v>
      </c>
      <c r="H26" s="115" t="s">
        <v>2250</v>
      </c>
      <c r="I26" s="116" t="s">
        <v>2251</v>
      </c>
      <c r="J26" s="116" t="s">
        <v>2252</v>
      </c>
      <c r="K26" s="114" t="s">
        <v>223</v>
      </c>
      <c r="L26" s="114" t="s">
        <v>228</v>
      </c>
      <c r="M26" s="116" t="s">
        <v>229</v>
      </c>
      <c r="N26" s="116" t="s">
        <v>230</v>
      </c>
      <c r="O26" s="114" t="s">
        <v>223</v>
      </c>
      <c r="P26" s="114" t="s">
        <v>1579</v>
      </c>
      <c r="Q26" s="114" t="s">
        <v>1580</v>
      </c>
      <c r="R26" s="116"/>
    </row>
    <row r="27" spans="2:18" ht="18.75" hidden="1" x14ac:dyDescent="0.25">
      <c r="B27" s="112">
        <v>21</v>
      </c>
      <c r="C27" s="113" t="s">
        <v>101</v>
      </c>
      <c r="D27" s="114" t="s">
        <v>2192</v>
      </c>
      <c r="E27" s="114" t="s">
        <v>1</v>
      </c>
      <c r="F27" s="114" t="s">
        <v>114</v>
      </c>
      <c r="G27" s="114" t="s">
        <v>102</v>
      </c>
      <c r="H27" s="115" t="s">
        <v>2253</v>
      </c>
      <c r="I27" s="116" t="s">
        <v>2254</v>
      </c>
      <c r="J27" s="116" t="s">
        <v>2255</v>
      </c>
      <c r="K27" s="114" t="s">
        <v>231</v>
      </c>
      <c r="L27" s="114" t="s">
        <v>299</v>
      </c>
      <c r="M27" s="116" t="s">
        <v>300</v>
      </c>
      <c r="N27" s="116" t="s">
        <v>301</v>
      </c>
      <c r="O27" s="114" t="s">
        <v>231</v>
      </c>
      <c r="P27" s="114" t="s">
        <v>1587</v>
      </c>
      <c r="Q27" s="114" t="s">
        <v>1588</v>
      </c>
      <c r="R27" s="116"/>
    </row>
    <row r="28" spans="2:18" ht="18.75" hidden="1" x14ac:dyDescent="0.25">
      <c r="B28" s="112">
        <v>22</v>
      </c>
      <c r="C28" s="113" t="s">
        <v>101</v>
      </c>
      <c r="D28" s="114" t="s">
        <v>2192</v>
      </c>
      <c r="E28" s="114" t="s">
        <v>1</v>
      </c>
      <c r="F28" s="114" t="s">
        <v>114</v>
      </c>
      <c r="G28" s="114" t="s">
        <v>102</v>
      </c>
      <c r="H28" s="115" t="s">
        <v>2256</v>
      </c>
      <c r="I28" s="116" t="s">
        <v>2257</v>
      </c>
      <c r="J28" s="116" t="s">
        <v>2258</v>
      </c>
      <c r="K28" s="114" t="s">
        <v>231</v>
      </c>
      <c r="L28" s="114" t="s">
        <v>299</v>
      </c>
      <c r="M28" s="116" t="s">
        <v>300</v>
      </c>
      <c r="N28" s="116" t="s">
        <v>301</v>
      </c>
      <c r="O28" s="114" t="s">
        <v>231</v>
      </c>
      <c r="P28" s="114" t="s">
        <v>1587</v>
      </c>
      <c r="Q28" s="114" t="s">
        <v>1588</v>
      </c>
      <c r="R28" s="116"/>
    </row>
    <row r="29" spans="2:18" ht="18.75" hidden="1" x14ac:dyDescent="0.25">
      <c r="B29" s="112">
        <v>23</v>
      </c>
      <c r="C29" s="113" t="s">
        <v>101</v>
      </c>
      <c r="D29" s="114" t="s">
        <v>2192</v>
      </c>
      <c r="E29" s="114" t="s">
        <v>1</v>
      </c>
      <c r="F29" s="114" t="s">
        <v>114</v>
      </c>
      <c r="G29" s="114" t="s">
        <v>102</v>
      </c>
      <c r="H29" s="115" t="s">
        <v>2259</v>
      </c>
      <c r="I29" s="116" t="s">
        <v>2260</v>
      </c>
      <c r="J29" s="116" t="s">
        <v>2261</v>
      </c>
      <c r="K29" s="114" t="s">
        <v>231</v>
      </c>
      <c r="L29" s="114" t="s">
        <v>299</v>
      </c>
      <c r="M29" s="116" t="s">
        <v>300</v>
      </c>
      <c r="N29" s="116" t="s">
        <v>301</v>
      </c>
      <c r="O29" s="114" t="s">
        <v>231</v>
      </c>
      <c r="P29" s="114" t="s">
        <v>1587</v>
      </c>
      <c r="Q29" s="114" t="s">
        <v>1588</v>
      </c>
      <c r="R29" s="116"/>
    </row>
    <row r="30" spans="2:18" ht="18.75" hidden="1" x14ac:dyDescent="0.25">
      <c r="B30" s="112">
        <v>24</v>
      </c>
      <c r="C30" s="113" t="s">
        <v>101</v>
      </c>
      <c r="D30" s="114" t="s">
        <v>2192</v>
      </c>
      <c r="E30" s="114" t="s">
        <v>1</v>
      </c>
      <c r="F30" s="114" t="s">
        <v>114</v>
      </c>
      <c r="G30" s="114" t="s">
        <v>102</v>
      </c>
      <c r="H30" s="115" t="s">
        <v>2262</v>
      </c>
      <c r="I30" s="116" t="s">
        <v>2263</v>
      </c>
      <c r="J30" s="116" t="s">
        <v>2264</v>
      </c>
      <c r="K30" s="114" t="s">
        <v>231</v>
      </c>
      <c r="L30" s="114" t="s">
        <v>299</v>
      </c>
      <c r="M30" s="116" t="s">
        <v>300</v>
      </c>
      <c r="N30" s="116" t="s">
        <v>301</v>
      </c>
      <c r="O30" s="114" t="s">
        <v>231</v>
      </c>
      <c r="P30" s="114" t="s">
        <v>1587</v>
      </c>
      <c r="Q30" s="114" t="s">
        <v>1588</v>
      </c>
      <c r="R30" s="116"/>
    </row>
    <row r="31" spans="2:18" ht="18.75" hidden="1" x14ac:dyDescent="0.25">
      <c r="B31" s="112">
        <v>25</v>
      </c>
      <c r="C31" s="113" t="s">
        <v>101</v>
      </c>
      <c r="D31" s="114" t="s">
        <v>2192</v>
      </c>
      <c r="E31" s="114" t="s">
        <v>1</v>
      </c>
      <c r="F31" s="114" t="s">
        <v>114</v>
      </c>
      <c r="G31" s="114" t="s">
        <v>102</v>
      </c>
      <c r="H31" s="115" t="s">
        <v>2265</v>
      </c>
      <c r="I31" s="116" t="s">
        <v>2266</v>
      </c>
      <c r="J31" s="116" t="s">
        <v>2267</v>
      </c>
      <c r="K31" s="114" t="s">
        <v>231</v>
      </c>
      <c r="L31" s="114" t="s">
        <v>299</v>
      </c>
      <c r="M31" s="116" t="s">
        <v>300</v>
      </c>
      <c r="N31" s="116" t="s">
        <v>301</v>
      </c>
      <c r="O31" s="114" t="s">
        <v>231</v>
      </c>
      <c r="P31" s="114" t="s">
        <v>1587</v>
      </c>
      <c r="Q31" s="114" t="s">
        <v>1588</v>
      </c>
      <c r="R31" s="116"/>
    </row>
    <row r="32" spans="2:18" ht="18.75" hidden="1" x14ac:dyDescent="0.25">
      <c r="B32" s="112">
        <v>26</v>
      </c>
      <c r="C32" s="113" t="s">
        <v>101</v>
      </c>
      <c r="D32" s="114" t="s">
        <v>2192</v>
      </c>
      <c r="E32" s="114" t="s">
        <v>1</v>
      </c>
      <c r="F32" s="114" t="s">
        <v>114</v>
      </c>
      <c r="G32" s="114" t="s">
        <v>102</v>
      </c>
      <c r="H32" s="115" t="s">
        <v>2268</v>
      </c>
      <c r="I32" s="116" t="s">
        <v>2269</v>
      </c>
      <c r="J32" s="116" t="s">
        <v>2270</v>
      </c>
      <c r="K32" s="114" t="s">
        <v>231</v>
      </c>
      <c r="L32" s="114" t="s">
        <v>299</v>
      </c>
      <c r="M32" s="116" t="s">
        <v>300</v>
      </c>
      <c r="N32" s="116" t="s">
        <v>301</v>
      </c>
      <c r="O32" s="114" t="s">
        <v>231</v>
      </c>
      <c r="P32" s="114" t="s">
        <v>1587</v>
      </c>
      <c r="Q32" s="114" t="s">
        <v>1588</v>
      </c>
      <c r="R32" s="116"/>
    </row>
    <row r="33" spans="2:18" ht="18.75" hidden="1" x14ac:dyDescent="0.25">
      <c r="B33" s="112">
        <v>27</v>
      </c>
      <c r="C33" s="113" t="s">
        <v>101</v>
      </c>
      <c r="D33" s="114" t="s">
        <v>2192</v>
      </c>
      <c r="E33" s="114" t="s">
        <v>1</v>
      </c>
      <c r="F33" s="114" t="s">
        <v>114</v>
      </c>
      <c r="G33" s="114" t="s">
        <v>102</v>
      </c>
      <c r="H33" s="115" t="s">
        <v>2271</v>
      </c>
      <c r="I33" s="116" t="s">
        <v>2272</v>
      </c>
      <c r="J33" s="116" t="s">
        <v>2273</v>
      </c>
      <c r="K33" s="114" t="s">
        <v>231</v>
      </c>
      <c r="L33" s="114" t="s">
        <v>299</v>
      </c>
      <c r="M33" s="116" t="s">
        <v>300</v>
      </c>
      <c r="N33" s="116" t="s">
        <v>301</v>
      </c>
      <c r="O33" s="114" t="s">
        <v>231</v>
      </c>
      <c r="P33" s="114" t="s">
        <v>1587</v>
      </c>
      <c r="Q33" s="114" t="s">
        <v>1588</v>
      </c>
      <c r="R33" s="116"/>
    </row>
    <row r="34" spans="2:18" ht="18.75" hidden="1" x14ac:dyDescent="0.25">
      <c r="B34" s="112">
        <v>28</v>
      </c>
      <c r="C34" s="113" t="s">
        <v>101</v>
      </c>
      <c r="D34" s="114" t="s">
        <v>2192</v>
      </c>
      <c r="E34" s="114" t="s">
        <v>1</v>
      </c>
      <c r="F34" s="114" t="s">
        <v>114</v>
      </c>
      <c r="G34" s="114" t="s">
        <v>102</v>
      </c>
      <c r="H34" s="115" t="s">
        <v>2274</v>
      </c>
      <c r="I34" s="116" t="s">
        <v>2275</v>
      </c>
      <c r="J34" s="116" t="s">
        <v>2276</v>
      </c>
      <c r="K34" s="114" t="s">
        <v>231</v>
      </c>
      <c r="L34" s="114" t="s">
        <v>299</v>
      </c>
      <c r="M34" s="116" t="s">
        <v>300</v>
      </c>
      <c r="N34" s="116" t="s">
        <v>301</v>
      </c>
      <c r="O34" s="114" t="s">
        <v>231</v>
      </c>
      <c r="P34" s="114" t="s">
        <v>1587</v>
      </c>
      <c r="Q34" s="114" t="s">
        <v>1588</v>
      </c>
      <c r="R34" s="116"/>
    </row>
    <row r="35" spans="2:18" ht="18.75" hidden="1" x14ac:dyDescent="0.25">
      <c r="B35" s="112">
        <v>29</v>
      </c>
      <c r="C35" s="113" t="s">
        <v>101</v>
      </c>
      <c r="D35" s="114" t="s">
        <v>2192</v>
      </c>
      <c r="E35" s="114" t="s">
        <v>1</v>
      </c>
      <c r="F35" s="114" t="s">
        <v>114</v>
      </c>
      <c r="G35" s="114" t="s">
        <v>102</v>
      </c>
      <c r="H35" s="115" t="s">
        <v>2277</v>
      </c>
      <c r="I35" s="116" t="s">
        <v>2278</v>
      </c>
      <c r="J35" s="116" t="s">
        <v>2279</v>
      </c>
      <c r="K35" s="114" t="s">
        <v>231</v>
      </c>
      <c r="L35" s="114" t="s">
        <v>299</v>
      </c>
      <c r="M35" s="116" t="s">
        <v>300</v>
      </c>
      <c r="N35" s="116" t="s">
        <v>301</v>
      </c>
      <c r="O35" s="114" t="s">
        <v>231</v>
      </c>
      <c r="P35" s="114" t="s">
        <v>1587</v>
      </c>
      <c r="Q35" s="114" t="s">
        <v>1588</v>
      </c>
      <c r="R35" s="116"/>
    </row>
    <row r="36" spans="2:18" ht="18.75" hidden="1" x14ac:dyDescent="0.25">
      <c r="B36" s="112">
        <v>30</v>
      </c>
      <c r="C36" s="113" t="s">
        <v>101</v>
      </c>
      <c r="D36" s="114" t="s">
        <v>2192</v>
      </c>
      <c r="E36" s="114" t="s">
        <v>1</v>
      </c>
      <c r="F36" s="114" t="s">
        <v>114</v>
      </c>
      <c r="G36" s="114" t="s">
        <v>102</v>
      </c>
      <c r="H36" s="115" t="s">
        <v>2280</v>
      </c>
      <c r="I36" s="116" t="s">
        <v>2281</v>
      </c>
      <c r="J36" s="116" t="s">
        <v>2282</v>
      </c>
      <c r="K36" s="114" t="s">
        <v>231</v>
      </c>
      <c r="L36" s="114" t="s">
        <v>299</v>
      </c>
      <c r="M36" s="116" t="s">
        <v>300</v>
      </c>
      <c r="N36" s="116" t="s">
        <v>301</v>
      </c>
      <c r="O36" s="114" t="s">
        <v>231</v>
      </c>
      <c r="P36" s="114" t="s">
        <v>1587</v>
      </c>
      <c r="Q36" s="114" t="s">
        <v>1588</v>
      </c>
      <c r="R36" s="116"/>
    </row>
    <row r="37" spans="2:18" ht="18.75" hidden="1" x14ac:dyDescent="0.25">
      <c r="B37" s="112">
        <v>31</v>
      </c>
      <c r="C37" s="113" t="s">
        <v>101</v>
      </c>
      <c r="D37" s="114" t="s">
        <v>2192</v>
      </c>
      <c r="E37" s="114" t="s">
        <v>4</v>
      </c>
      <c r="F37" s="114" t="s">
        <v>114</v>
      </c>
      <c r="G37" s="114" t="s">
        <v>102</v>
      </c>
      <c r="H37" s="115" t="s">
        <v>2283</v>
      </c>
      <c r="I37" s="116" t="s">
        <v>2284</v>
      </c>
      <c r="J37" s="116" t="s">
        <v>2285</v>
      </c>
      <c r="K37" s="114" t="s">
        <v>231</v>
      </c>
      <c r="L37" s="114" t="s">
        <v>299</v>
      </c>
      <c r="M37" s="116" t="s">
        <v>300</v>
      </c>
      <c r="N37" s="116" t="s">
        <v>301</v>
      </c>
      <c r="O37" s="114" t="s">
        <v>231</v>
      </c>
      <c r="P37" s="114" t="s">
        <v>1587</v>
      </c>
      <c r="Q37" s="114" t="s">
        <v>1588</v>
      </c>
      <c r="R37" s="116"/>
    </row>
    <row r="38" spans="2:18" ht="18.75" hidden="1" x14ac:dyDescent="0.25">
      <c r="B38" s="112">
        <v>32</v>
      </c>
      <c r="C38" s="113" t="s">
        <v>101</v>
      </c>
      <c r="D38" s="114" t="s">
        <v>2192</v>
      </c>
      <c r="E38" s="114" t="s">
        <v>4</v>
      </c>
      <c r="F38" s="114" t="s">
        <v>114</v>
      </c>
      <c r="G38" s="114" t="s">
        <v>102</v>
      </c>
      <c r="H38" s="115" t="s">
        <v>2286</v>
      </c>
      <c r="I38" s="116" t="s">
        <v>2287</v>
      </c>
      <c r="J38" s="116" t="s">
        <v>2288</v>
      </c>
      <c r="K38" s="114" t="s">
        <v>231</v>
      </c>
      <c r="L38" s="114" t="s">
        <v>299</v>
      </c>
      <c r="M38" s="116" t="s">
        <v>300</v>
      </c>
      <c r="N38" s="116" t="s">
        <v>301</v>
      </c>
      <c r="O38" s="114" t="s">
        <v>231</v>
      </c>
      <c r="P38" s="114" t="s">
        <v>1587</v>
      </c>
      <c r="Q38" s="114" t="s">
        <v>1588</v>
      </c>
      <c r="R38" s="116"/>
    </row>
    <row r="39" spans="2:18" ht="18.75" hidden="1" x14ac:dyDescent="0.25">
      <c r="B39" s="112">
        <v>33</v>
      </c>
      <c r="C39" s="113" t="s">
        <v>101</v>
      </c>
      <c r="D39" s="114" t="s">
        <v>2192</v>
      </c>
      <c r="E39" s="114" t="s">
        <v>4</v>
      </c>
      <c r="F39" s="114" t="s">
        <v>114</v>
      </c>
      <c r="G39" s="114" t="s">
        <v>102</v>
      </c>
      <c r="H39" s="115" t="s">
        <v>2289</v>
      </c>
      <c r="I39" s="116" t="s">
        <v>2290</v>
      </c>
      <c r="J39" s="116" t="s">
        <v>2291</v>
      </c>
      <c r="K39" s="114" t="s">
        <v>231</v>
      </c>
      <c r="L39" s="114" t="s">
        <v>299</v>
      </c>
      <c r="M39" s="116" t="s">
        <v>300</v>
      </c>
      <c r="N39" s="116" t="s">
        <v>301</v>
      </c>
      <c r="O39" s="114" t="s">
        <v>231</v>
      </c>
      <c r="P39" s="114" t="s">
        <v>1587</v>
      </c>
      <c r="Q39" s="114" t="s">
        <v>1588</v>
      </c>
      <c r="R39" s="116"/>
    </row>
    <row r="40" spans="2:18" ht="18.75" hidden="1" x14ac:dyDescent="0.25">
      <c r="B40" s="112">
        <v>34</v>
      </c>
      <c r="C40" s="113" t="s">
        <v>101</v>
      </c>
      <c r="D40" s="114" t="s">
        <v>2192</v>
      </c>
      <c r="E40" s="114" t="s">
        <v>4</v>
      </c>
      <c r="F40" s="114" t="s">
        <v>114</v>
      </c>
      <c r="G40" s="114" t="s">
        <v>102</v>
      </c>
      <c r="H40" s="115" t="s">
        <v>2292</v>
      </c>
      <c r="I40" s="116" t="s">
        <v>2293</v>
      </c>
      <c r="J40" s="116" t="s">
        <v>2294</v>
      </c>
      <c r="K40" s="114" t="s">
        <v>231</v>
      </c>
      <c r="L40" s="114" t="s">
        <v>299</v>
      </c>
      <c r="M40" s="116" t="s">
        <v>300</v>
      </c>
      <c r="N40" s="116" t="s">
        <v>301</v>
      </c>
      <c r="O40" s="114" t="s">
        <v>231</v>
      </c>
      <c r="P40" s="114" t="s">
        <v>1587</v>
      </c>
      <c r="Q40" s="114" t="s">
        <v>1588</v>
      </c>
      <c r="R40" s="116"/>
    </row>
    <row r="41" spans="2:18" ht="18.75" hidden="1" x14ac:dyDescent="0.25">
      <c r="B41" s="112">
        <v>35</v>
      </c>
      <c r="C41" s="113" t="s">
        <v>101</v>
      </c>
      <c r="D41" s="114" t="s">
        <v>2192</v>
      </c>
      <c r="E41" s="114" t="s">
        <v>4</v>
      </c>
      <c r="F41" s="114" t="s">
        <v>114</v>
      </c>
      <c r="G41" s="114" t="s">
        <v>102</v>
      </c>
      <c r="H41" s="115" t="s">
        <v>2295</v>
      </c>
      <c r="I41" s="116" t="s">
        <v>2296</v>
      </c>
      <c r="J41" s="116" t="s">
        <v>2297</v>
      </c>
      <c r="K41" s="114" t="s">
        <v>231</v>
      </c>
      <c r="L41" s="114" t="s">
        <v>299</v>
      </c>
      <c r="M41" s="116" t="s">
        <v>300</v>
      </c>
      <c r="N41" s="116" t="s">
        <v>301</v>
      </c>
      <c r="O41" s="114" t="s">
        <v>231</v>
      </c>
      <c r="P41" s="114" t="s">
        <v>1587</v>
      </c>
      <c r="Q41" s="114" t="s">
        <v>1588</v>
      </c>
      <c r="R41" s="116"/>
    </row>
    <row r="42" spans="2:18" ht="18.75" hidden="1" x14ac:dyDescent="0.25">
      <c r="B42" s="112">
        <v>36</v>
      </c>
      <c r="C42" s="113" t="s">
        <v>101</v>
      </c>
      <c r="D42" s="114" t="s">
        <v>2192</v>
      </c>
      <c r="E42" s="114" t="s">
        <v>4</v>
      </c>
      <c r="F42" s="114" t="s">
        <v>114</v>
      </c>
      <c r="G42" s="114" t="s">
        <v>102</v>
      </c>
      <c r="H42" s="115" t="s">
        <v>2298</v>
      </c>
      <c r="I42" s="116" t="s">
        <v>2299</v>
      </c>
      <c r="J42" s="116" t="s">
        <v>2300</v>
      </c>
      <c r="K42" s="114" t="s">
        <v>231</v>
      </c>
      <c r="L42" s="114" t="s">
        <v>299</v>
      </c>
      <c r="M42" s="116" t="s">
        <v>300</v>
      </c>
      <c r="N42" s="116" t="s">
        <v>301</v>
      </c>
      <c r="O42" s="114" t="s">
        <v>231</v>
      </c>
      <c r="P42" s="114" t="s">
        <v>1587</v>
      </c>
      <c r="Q42" s="114" t="s">
        <v>1588</v>
      </c>
      <c r="R42" s="116"/>
    </row>
    <row r="43" spans="2:18" ht="18.75" hidden="1" x14ac:dyDescent="0.25">
      <c r="B43" s="112">
        <v>37</v>
      </c>
      <c r="C43" s="113" t="s">
        <v>101</v>
      </c>
      <c r="D43" s="114" t="s">
        <v>2192</v>
      </c>
      <c r="E43" s="114" t="s">
        <v>4</v>
      </c>
      <c r="F43" s="114" t="s">
        <v>114</v>
      </c>
      <c r="G43" s="114" t="s">
        <v>102</v>
      </c>
      <c r="H43" s="115" t="s">
        <v>2301</v>
      </c>
      <c r="I43" s="116" t="s">
        <v>2302</v>
      </c>
      <c r="J43" s="116" t="s">
        <v>2303</v>
      </c>
      <c r="K43" s="114" t="s">
        <v>231</v>
      </c>
      <c r="L43" s="114" t="s">
        <v>299</v>
      </c>
      <c r="M43" s="116" t="s">
        <v>300</v>
      </c>
      <c r="N43" s="116" t="s">
        <v>301</v>
      </c>
      <c r="O43" s="114" t="s">
        <v>231</v>
      </c>
      <c r="P43" s="114" t="s">
        <v>1587</v>
      </c>
      <c r="Q43" s="114" t="s">
        <v>1588</v>
      </c>
      <c r="R43" s="116"/>
    </row>
    <row r="44" spans="2:18" ht="18.75" hidden="1" x14ac:dyDescent="0.25">
      <c r="B44" s="112">
        <v>38</v>
      </c>
      <c r="C44" s="113" t="s">
        <v>101</v>
      </c>
      <c r="D44" s="114" t="s">
        <v>2192</v>
      </c>
      <c r="E44" s="114" t="s">
        <v>4</v>
      </c>
      <c r="F44" s="114" t="s">
        <v>114</v>
      </c>
      <c r="G44" s="114" t="s">
        <v>102</v>
      </c>
      <c r="H44" s="115" t="s">
        <v>2304</v>
      </c>
      <c r="I44" s="116" t="s">
        <v>2305</v>
      </c>
      <c r="J44" s="116" t="s">
        <v>2306</v>
      </c>
      <c r="K44" s="114" t="s">
        <v>231</v>
      </c>
      <c r="L44" s="114" t="s">
        <v>299</v>
      </c>
      <c r="M44" s="116" t="s">
        <v>300</v>
      </c>
      <c r="N44" s="116" t="s">
        <v>301</v>
      </c>
      <c r="O44" s="114" t="s">
        <v>231</v>
      </c>
      <c r="P44" s="114" t="s">
        <v>1587</v>
      </c>
      <c r="Q44" s="114" t="s">
        <v>1588</v>
      </c>
      <c r="R44" s="116"/>
    </row>
    <row r="45" spans="2:18" ht="18.75" hidden="1" x14ac:dyDescent="0.25">
      <c r="B45" s="112">
        <v>39</v>
      </c>
      <c r="C45" s="113" t="s">
        <v>101</v>
      </c>
      <c r="D45" s="114" t="s">
        <v>2192</v>
      </c>
      <c r="E45" s="114" t="s">
        <v>4</v>
      </c>
      <c r="F45" s="114" t="s">
        <v>114</v>
      </c>
      <c r="G45" s="114" t="s">
        <v>102</v>
      </c>
      <c r="H45" s="115" t="s">
        <v>2307</v>
      </c>
      <c r="I45" s="116" t="s">
        <v>2308</v>
      </c>
      <c r="J45" s="116" t="s">
        <v>2309</v>
      </c>
      <c r="K45" s="114" t="s">
        <v>231</v>
      </c>
      <c r="L45" s="114" t="s">
        <v>299</v>
      </c>
      <c r="M45" s="116" t="s">
        <v>300</v>
      </c>
      <c r="N45" s="116" t="s">
        <v>301</v>
      </c>
      <c r="O45" s="114" t="s">
        <v>231</v>
      </c>
      <c r="P45" s="114" t="s">
        <v>1587</v>
      </c>
      <c r="Q45" s="114" t="s">
        <v>1588</v>
      </c>
      <c r="R45" s="116"/>
    </row>
    <row r="46" spans="2:18" ht="18.75" hidden="1" x14ac:dyDescent="0.25">
      <c r="B46" s="112">
        <v>40</v>
      </c>
      <c r="C46" s="113" t="s">
        <v>101</v>
      </c>
      <c r="D46" s="114" t="s">
        <v>2192</v>
      </c>
      <c r="E46" s="114" t="s">
        <v>4</v>
      </c>
      <c r="F46" s="114" t="s">
        <v>114</v>
      </c>
      <c r="G46" s="114" t="s">
        <v>102</v>
      </c>
      <c r="H46" s="115" t="s">
        <v>2310</v>
      </c>
      <c r="I46" s="116" t="s">
        <v>2311</v>
      </c>
      <c r="J46" s="116" t="s">
        <v>2312</v>
      </c>
      <c r="K46" s="114" t="s">
        <v>231</v>
      </c>
      <c r="L46" s="114" t="s">
        <v>299</v>
      </c>
      <c r="M46" s="116" t="s">
        <v>300</v>
      </c>
      <c r="N46" s="116" t="s">
        <v>301</v>
      </c>
      <c r="O46" s="114" t="s">
        <v>231</v>
      </c>
      <c r="P46" s="114" t="s">
        <v>1587</v>
      </c>
      <c r="Q46" s="114" t="s">
        <v>1588</v>
      </c>
      <c r="R46" s="116"/>
    </row>
    <row r="47" spans="2:18" ht="18.75" hidden="1" x14ac:dyDescent="0.25">
      <c r="B47" s="112">
        <v>41</v>
      </c>
      <c r="C47" s="113" t="s">
        <v>101</v>
      </c>
      <c r="D47" s="114" t="s">
        <v>2192</v>
      </c>
      <c r="E47" s="114" t="s">
        <v>1</v>
      </c>
      <c r="F47" s="114" t="s">
        <v>30</v>
      </c>
      <c r="G47" s="114" t="s">
        <v>116</v>
      </c>
      <c r="H47" s="115" t="s">
        <v>2313</v>
      </c>
      <c r="I47" s="116" t="s">
        <v>2314</v>
      </c>
      <c r="J47" s="116" t="s">
        <v>2315</v>
      </c>
      <c r="K47" s="114" t="s">
        <v>234</v>
      </c>
      <c r="L47" s="114" t="s">
        <v>342</v>
      </c>
      <c r="M47" s="116" t="s">
        <v>343</v>
      </c>
      <c r="N47" s="116" t="s">
        <v>344</v>
      </c>
      <c r="O47" s="114" t="s">
        <v>234</v>
      </c>
      <c r="P47" s="114" t="s">
        <v>1589</v>
      </c>
      <c r="Q47" s="114" t="s">
        <v>1590</v>
      </c>
      <c r="R47" s="116"/>
    </row>
    <row r="48" spans="2:18" ht="18.75" hidden="1" x14ac:dyDescent="0.25">
      <c r="B48" s="112">
        <v>42</v>
      </c>
      <c r="C48" s="113" t="s">
        <v>101</v>
      </c>
      <c r="D48" s="114" t="s">
        <v>2192</v>
      </c>
      <c r="E48" s="114" t="s">
        <v>1</v>
      </c>
      <c r="F48" s="114" t="s">
        <v>30</v>
      </c>
      <c r="G48" s="114" t="s">
        <v>116</v>
      </c>
      <c r="H48" s="115" t="s">
        <v>2316</v>
      </c>
      <c r="I48" s="116" t="s">
        <v>2317</v>
      </c>
      <c r="J48" s="116" t="s">
        <v>2318</v>
      </c>
      <c r="K48" s="114" t="s">
        <v>234</v>
      </c>
      <c r="L48" s="114" t="s">
        <v>342</v>
      </c>
      <c r="M48" s="116" t="s">
        <v>343</v>
      </c>
      <c r="N48" s="116" t="s">
        <v>344</v>
      </c>
      <c r="O48" s="114" t="s">
        <v>234</v>
      </c>
      <c r="P48" s="114" t="s">
        <v>1589</v>
      </c>
      <c r="Q48" s="114" t="s">
        <v>1590</v>
      </c>
      <c r="R48" s="116"/>
    </row>
    <row r="49" spans="2:18" ht="18.75" hidden="1" x14ac:dyDescent="0.25">
      <c r="B49" s="112">
        <v>43</v>
      </c>
      <c r="C49" s="113" t="s">
        <v>101</v>
      </c>
      <c r="D49" s="114" t="s">
        <v>2192</v>
      </c>
      <c r="E49" s="114" t="s">
        <v>1</v>
      </c>
      <c r="F49" s="114" t="s">
        <v>30</v>
      </c>
      <c r="G49" s="114" t="s">
        <v>116</v>
      </c>
      <c r="H49" s="115" t="s">
        <v>2319</v>
      </c>
      <c r="I49" s="116" t="s">
        <v>2320</v>
      </c>
      <c r="J49" s="116" t="s">
        <v>2321</v>
      </c>
      <c r="K49" s="114" t="s">
        <v>234</v>
      </c>
      <c r="L49" s="114" t="s">
        <v>342</v>
      </c>
      <c r="M49" s="116" t="s">
        <v>343</v>
      </c>
      <c r="N49" s="116" t="s">
        <v>344</v>
      </c>
      <c r="O49" s="114" t="s">
        <v>234</v>
      </c>
      <c r="P49" s="114" t="s">
        <v>1589</v>
      </c>
      <c r="Q49" s="114" t="s">
        <v>1590</v>
      </c>
      <c r="R49" s="116"/>
    </row>
    <row r="50" spans="2:18" ht="18.75" hidden="1" x14ac:dyDescent="0.25">
      <c r="B50" s="112">
        <v>44</v>
      </c>
      <c r="C50" s="113" t="s">
        <v>101</v>
      </c>
      <c r="D50" s="114" t="s">
        <v>2192</v>
      </c>
      <c r="E50" s="114" t="s">
        <v>1</v>
      </c>
      <c r="F50" s="114" t="s">
        <v>30</v>
      </c>
      <c r="G50" s="114" t="s">
        <v>116</v>
      </c>
      <c r="H50" s="115" t="s">
        <v>2322</v>
      </c>
      <c r="I50" s="116" t="s">
        <v>2323</v>
      </c>
      <c r="J50" s="116" t="s">
        <v>2324</v>
      </c>
      <c r="K50" s="114" t="s">
        <v>234</v>
      </c>
      <c r="L50" s="114" t="s">
        <v>342</v>
      </c>
      <c r="M50" s="116" t="s">
        <v>343</v>
      </c>
      <c r="N50" s="116" t="s">
        <v>344</v>
      </c>
      <c r="O50" s="114" t="s">
        <v>234</v>
      </c>
      <c r="P50" s="114" t="s">
        <v>1589</v>
      </c>
      <c r="Q50" s="114" t="s">
        <v>1590</v>
      </c>
      <c r="R50" s="116"/>
    </row>
    <row r="51" spans="2:18" ht="18.75" hidden="1" x14ac:dyDescent="0.25">
      <c r="B51" s="112">
        <v>45</v>
      </c>
      <c r="C51" s="113" t="s">
        <v>101</v>
      </c>
      <c r="D51" s="114" t="s">
        <v>2192</v>
      </c>
      <c r="E51" s="114" t="s">
        <v>1</v>
      </c>
      <c r="F51" s="114" t="s">
        <v>30</v>
      </c>
      <c r="G51" s="114" t="s">
        <v>116</v>
      </c>
      <c r="H51" s="115" t="s">
        <v>2325</v>
      </c>
      <c r="I51" s="116" t="s">
        <v>2326</v>
      </c>
      <c r="J51" s="116" t="s">
        <v>2327</v>
      </c>
      <c r="K51" s="114" t="s">
        <v>234</v>
      </c>
      <c r="L51" s="114" t="s">
        <v>342</v>
      </c>
      <c r="M51" s="116" t="s">
        <v>343</v>
      </c>
      <c r="N51" s="116" t="s">
        <v>344</v>
      </c>
      <c r="O51" s="114" t="s">
        <v>234</v>
      </c>
      <c r="P51" s="114" t="s">
        <v>1589</v>
      </c>
      <c r="Q51" s="114" t="s">
        <v>1590</v>
      </c>
      <c r="R51" s="116"/>
    </row>
    <row r="52" spans="2:18" ht="18.75" hidden="1" x14ac:dyDescent="0.25">
      <c r="B52" s="112">
        <v>46</v>
      </c>
      <c r="C52" s="113" t="s">
        <v>101</v>
      </c>
      <c r="D52" s="114" t="s">
        <v>2192</v>
      </c>
      <c r="E52" s="114" t="s">
        <v>1</v>
      </c>
      <c r="F52" s="114" t="s">
        <v>30</v>
      </c>
      <c r="G52" s="114" t="s">
        <v>116</v>
      </c>
      <c r="H52" s="115" t="s">
        <v>2328</v>
      </c>
      <c r="I52" s="116" t="s">
        <v>2329</v>
      </c>
      <c r="J52" s="116" t="s">
        <v>2330</v>
      </c>
      <c r="K52" s="114" t="s">
        <v>234</v>
      </c>
      <c r="L52" s="114" t="s">
        <v>342</v>
      </c>
      <c r="M52" s="116" t="s">
        <v>343</v>
      </c>
      <c r="N52" s="116" t="s">
        <v>344</v>
      </c>
      <c r="O52" s="114" t="s">
        <v>234</v>
      </c>
      <c r="P52" s="114" t="s">
        <v>1589</v>
      </c>
      <c r="Q52" s="114" t="s">
        <v>1590</v>
      </c>
      <c r="R52" s="116"/>
    </row>
    <row r="53" spans="2:18" ht="18.75" hidden="1" x14ac:dyDescent="0.25">
      <c r="B53" s="112">
        <v>47</v>
      </c>
      <c r="C53" s="113" t="s">
        <v>101</v>
      </c>
      <c r="D53" s="114" t="s">
        <v>2192</v>
      </c>
      <c r="E53" s="114" t="s">
        <v>1</v>
      </c>
      <c r="F53" s="114" t="s">
        <v>30</v>
      </c>
      <c r="G53" s="114" t="s">
        <v>116</v>
      </c>
      <c r="H53" s="115" t="s">
        <v>2331</v>
      </c>
      <c r="I53" s="116" t="s">
        <v>2332</v>
      </c>
      <c r="J53" s="116" t="s">
        <v>2333</v>
      </c>
      <c r="K53" s="114" t="s">
        <v>234</v>
      </c>
      <c r="L53" s="114" t="s">
        <v>342</v>
      </c>
      <c r="M53" s="116" t="s">
        <v>343</v>
      </c>
      <c r="N53" s="116" t="s">
        <v>344</v>
      </c>
      <c r="O53" s="114" t="s">
        <v>234</v>
      </c>
      <c r="P53" s="114" t="s">
        <v>1589</v>
      </c>
      <c r="Q53" s="114" t="s">
        <v>1590</v>
      </c>
      <c r="R53" s="116"/>
    </row>
    <row r="54" spans="2:18" ht="18.75" hidden="1" x14ac:dyDescent="0.25">
      <c r="B54" s="112">
        <v>48</v>
      </c>
      <c r="C54" s="113" t="s">
        <v>101</v>
      </c>
      <c r="D54" s="114" t="s">
        <v>2192</v>
      </c>
      <c r="E54" s="114" t="s">
        <v>1</v>
      </c>
      <c r="F54" s="114" t="s">
        <v>30</v>
      </c>
      <c r="G54" s="114" t="s">
        <v>116</v>
      </c>
      <c r="H54" s="115" t="s">
        <v>2334</v>
      </c>
      <c r="I54" s="116" t="s">
        <v>2335</v>
      </c>
      <c r="J54" s="116" t="s">
        <v>2336</v>
      </c>
      <c r="K54" s="114" t="s">
        <v>234</v>
      </c>
      <c r="L54" s="114" t="s">
        <v>342</v>
      </c>
      <c r="M54" s="116" t="s">
        <v>343</v>
      </c>
      <c r="N54" s="116" t="s">
        <v>344</v>
      </c>
      <c r="O54" s="114" t="s">
        <v>234</v>
      </c>
      <c r="P54" s="114" t="s">
        <v>1589</v>
      </c>
      <c r="Q54" s="114" t="s">
        <v>1590</v>
      </c>
      <c r="R54" s="116"/>
    </row>
    <row r="55" spans="2:18" ht="18.75" hidden="1" x14ac:dyDescent="0.25">
      <c r="B55" s="112">
        <v>49</v>
      </c>
      <c r="C55" s="113" t="s">
        <v>101</v>
      </c>
      <c r="D55" s="114" t="s">
        <v>2192</v>
      </c>
      <c r="E55" s="114" t="s">
        <v>1</v>
      </c>
      <c r="F55" s="114" t="s">
        <v>30</v>
      </c>
      <c r="G55" s="114" t="s">
        <v>116</v>
      </c>
      <c r="H55" s="115" t="s">
        <v>2337</v>
      </c>
      <c r="I55" s="116" t="s">
        <v>2338</v>
      </c>
      <c r="J55" s="116" t="s">
        <v>2339</v>
      </c>
      <c r="K55" s="114" t="s">
        <v>234</v>
      </c>
      <c r="L55" s="114" t="s">
        <v>342</v>
      </c>
      <c r="M55" s="116" t="s">
        <v>343</v>
      </c>
      <c r="N55" s="116" t="s">
        <v>344</v>
      </c>
      <c r="O55" s="114" t="s">
        <v>234</v>
      </c>
      <c r="P55" s="114" t="s">
        <v>1589</v>
      </c>
      <c r="Q55" s="114" t="s">
        <v>1590</v>
      </c>
      <c r="R55" s="116"/>
    </row>
    <row r="56" spans="2:18" ht="18.75" hidden="1" x14ac:dyDescent="0.25">
      <c r="B56" s="112">
        <v>50</v>
      </c>
      <c r="C56" s="113" t="s">
        <v>101</v>
      </c>
      <c r="D56" s="114" t="s">
        <v>2192</v>
      </c>
      <c r="E56" s="114" t="s">
        <v>1</v>
      </c>
      <c r="F56" s="114" t="s">
        <v>30</v>
      </c>
      <c r="G56" s="114" t="s">
        <v>116</v>
      </c>
      <c r="H56" s="115" t="s">
        <v>2340</v>
      </c>
      <c r="I56" s="116" t="s">
        <v>2341</v>
      </c>
      <c r="J56" s="116" t="s">
        <v>2342</v>
      </c>
      <c r="K56" s="114" t="s">
        <v>234</v>
      </c>
      <c r="L56" s="114" t="s">
        <v>342</v>
      </c>
      <c r="M56" s="116" t="s">
        <v>343</v>
      </c>
      <c r="N56" s="116" t="s">
        <v>344</v>
      </c>
      <c r="O56" s="114" t="s">
        <v>234</v>
      </c>
      <c r="P56" s="114" t="s">
        <v>1589</v>
      </c>
      <c r="Q56" s="114" t="s">
        <v>1590</v>
      </c>
      <c r="R56" s="116"/>
    </row>
    <row r="57" spans="2:18" ht="18.75" hidden="1" x14ac:dyDescent="0.25">
      <c r="B57" s="112">
        <v>51</v>
      </c>
      <c r="C57" s="113" t="s">
        <v>101</v>
      </c>
      <c r="D57" s="114" t="s">
        <v>2192</v>
      </c>
      <c r="E57" s="114" t="s">
        <v>4</v>
      </c>
      <c r="F57" s="114" t="s">
        <v>30</v>
      </c>
      <c r="G57" s="114" t="s">
        <v>116</v>
      </c>
      <c r="H57" s="115" t="s">
        <v>2343</v>
      </c>
      <c r="I57" s="116" t="s">
        <v>2344</v>
      </c>
      <c r="J57" s="116" t="s">
        <v>2345</v>
      </c>
      <c r="K57" s="114" t="s">
        <v>234</v>
      </c>
      <c r="L57" s="114" t="s">
        <v>342</v>
      </c>
      <c r="M57" s="116" t="s">
        <v>343</v>
      </c>
      <c r="N57" s="116" t="s">
        <v>344</v>
      </c>
      <c r="O57" s="114" t="s">
        <v>234</v>
      </c>
      <c r="P57" s="114" t="s">
        <v>1589</v>
      </c>
      <c r="Q57" s="114" t="s">
        <v>1590</v>
      </c>
      <c r="R57" s="116"/>
    </row>
    <row r="58" spans="2:18" ht="18.75" hidden="1" x14ac:dyDescent="0.25">
      <c r="B58" s="112">
        <v>52</v>
      </c>
      <c r="C58" s="113" t="s">
        <v>101</v>
      </c>
      <c r="D58" s="114" t="s">
        <v>2192</v>
      </c>
      <c r="E58" s="114" t="s">
        <v>4</v>
      </c>
      <c r="F58" s="114" t="s">
        <v>30</v>
      </c>
      <c r="G58" s="114" t="s">
        <v>116</v>
      </c>
      <c r="H58" s="115" t="s">
        <v>2346</v>
      </c>
      <c r="I58" s="116" t="s">
        <v>2347</v>
      </c>
      <c r="J58" s="116" t="s">
        <v>2348</v>
      </c>
      <c r="K58" s="114" t="s">
        <v>234</v>
      </c>
      <c r="L58" s="114" t="s">
        <v>342</v>
      </c>
      <c r="M58" s="116" t="s">
        <v>343</v>
      </c>
      <c r="N58" s="116" t="s">
        <v>344</v>
      </c>
      <c r="O58" s="114" t="s">
        <v>234</v>
      </c>
      <c r="P58" s="114" t="s">
        <v>1589</v>
      </c>
      <c r="Q58" s="114" t="s">
        <v>1590</v>
      </c>
      <c r="R58" s="116"/>
    </row>
    <row r="59" spans="2:18" ht="18.75" hidden="1" x14ac:dyDescent="0.25">
      <c r="B59" s="112">
        <v>53</v>
      </c>
      <c r="C59" s="113" t="s">
        <v>101</v>
      </c>
      <c r="D59" s="114" t="s">
        <v>2192</v>
      </c>
      <c r="E59" s="114" t="s">
        <v>4</v>
      </c>
      <c r="F59" s="114" t="s">
        <v>30</v>
      </c>
      <c r="G59" s="114" t="s">
        <v>116</v>
      </c>
      <c r="H59" s="115" t="s">
        <v>2349</v>
      </c>
      <c r="I59" s="116" t="s">
        <v>2350</v>
      </c>
      <c r="J59" s="116" t="s">
        <v>2351</v>
      </c>
      <c r="K59" s="114" t="s">
        <v>234</v>
      </c>
      <c r="L59" s="114" t="s">
        <v>342</v>
      </c>
      <c r="M59" s="116" t="s">
        <v>343</v>
      </c>
      <c r="N59" s="116" t="s">
        <v>344</v>
      </c>
      <c r="O59" s="114" t="s">
        <v>234</v>
      </c>
      <c r="P59" s="114" t="s">
        <v>1589</v>
      </c>
      <c r="Q59" s="114" t="s">
        <v>1590</v>
      </c>
      <c r="R59" s="116"/>
    </row>
    <row r="60" spans="2:18" ht="18.75" hidden="1" x14ac:dyDescent="0.25">
      <c r="B60" s="112">
        <v>54</v>
      </c>
      <c r="C60" s="113" t="s">
        <v>101</v>
      </c>
      <c r="D60" s="114" t="s">
        <v>2192</v>
      </c>
      <c r="E60" s="114" t="s">
        <v>4</v>
      </c>
      <c r="F60" s="114" t="s">
        <v>30</v>
      </c>
      <c r="G60" s="114" t="s">
        <v>116</v>
      </c>
      <c r="H60" s="115" t="s">
        <v>2352</v>
      </c>
      <c r="I60" s="116" t="s">
        <v>2353</v>
      </c>
      <c r="J60" s="116" t="s">
        <v>2354</v>
      </c>
      <c r="K60" s="114" t="s">
        <v>234</v>
      </c>
      <c r="L60" s="114" t="s">
        <v>342</v>
      </c>
      <c r="M60" s="116" t="s">
        <v>343</v>
      </c>
      <c r="N60" s="116" t="s">
        <v>344</v>
      </c>
      <c r="O60" s="114" t="s">
        <v>234</v>
      </c>
      <c r="P60" s="114" t="s">
        <v>1589</v>
      </c>
      <c r="Q60" s="114" t="s">
        <v>1590</v>
      </c>
      <c r="R60" s="116"/>
    </row>
    <row r="61" spans="2:18" ht="18.75" hidden="1" x14ac:dyDescent="0.25">
      <c r="B61" s="112">
        <v>55</v>
      </c>
      <c r="C61" s="113" t="s">
        <v>101</v>
      </c>
      <c r="D61" s="114" t="s">
        <v>2192</v>
      </c>
      <c r="E61" s="114" t="s">
        <v>4</v>
      </c>
      <c r="F61" s="114" t="s">
        <v>30</v>
      </c>
      <c r="G61" s="114" t="s">
        <v>116</v>
      </c>
      <c r="H61" s="115" t="s">
        <v>2355</v>
      </c>
      <c r="I61" s="116" t="s">
        <v>2356</v>
      </c>
      <c r="J61" s="116" t="s">
        <v>2357</v>
      </c>
      <c r="K61" s="114" t="s">
        <v>234</v>
      </c>
      <c r="L61" s="114" t="s">
        <v>342</v>
      </c>
      <c r="M61" s="116" t="s">
        <v>343</v>
      </c>
      <c r="N61" s="116" t="s">
        <v>344</v>
      </c>
      <c r="O61" s="114" t="s">
        <v>234</v>
      </c>
      <c r="P61" s="114" t="s">
        <v>1589</v>
      </c>
      <c r="Q61" s="114" t="s">
        <v>1590</v>
      </c>
      <c r="R61" s="116"/>
    </row>
    <row r="62" spans="2:18" ht="18.75" hidden="1" x14ac:dyDescent="0.25">
      <c r="B62" s="112">
        <v>56</v>
      </c>
      <c r="C62" s="113" t="s">
        <v>101</v>
      </c>
      <c r="D62" s="114" t="s">
        <v>2192</v>
      </c>
      <c r="E62" s="114" t="s">
        <v>4</v>
      </c>
      <c r="F62" s="114" t="s">
        <v>30</v>
      </c>
      <c r="G62" s="114" t="s">
        <v>116</v>
      </c>
      <c r="H62" s="115" t="s">
        <v>2358</v>
      </c>
      <c r="I62" s="116" t="s">
        <v>2359</v>
      </c>
      <c r="J62" s="116" t="s">
        <v>2360</v>
      </c>
      <c r="K62" s="114" t="s">
        <v>234</v>
      </c>
      <c r="L62" s="114" t="s">
        <v>342</v>
      </c>
      <c r="M62" s="116" t="s">
        <v>343</v>
      </c>
      <c r="N62" s="116" t="s">
        <v>344</v>
      </c>
      <c r="O62" s="114" t="s">
        <v>234</v>
      </c>
      <c r="P62" s="114" t="s">
        <v>1589</v>
      </c>
      <c r="Q62" s="114" t="s">
        <v>1590</v>
      </c>
      <c r="R62" s="116"/>
    </row>
    <row r="63" spans="2:18" ht="18.75" hidden="1" x14ac:dyDescent="0.25">
      <c r="B63" s="112">
        <v>57</v>
      </c>
      <c r="C63" s="113" t="s">
        <v>101</v>
      </c>
      <c r="D63" s="114" t="s">
        <v>2192</v>
      </c>
      <c r="E63" s="114" t="s">
        <v>4</v>
      </c>
      <c r="F63" s="114" t="s">
        <v>30</v>
      </c>
      <c r="G63" s="114" t="s">
        <v>116</v>
      </c>
      <c r="H63" s="115" t="s">
        <v>2361</v>
      </c>
      <c r="I63" s="116" t="s">
        <v>2362</v>
      </c>
      <c r="J63" s="116" t="s">
        <v>2363</v>
      </c>
      <c r="K63" s="114" t="s">
        <v>234</v>
      </c>
      <c r="L63" s="114" t="s">
        <v>342</v>
      </c>
      <c r="M63" s="116" t="s">
        <v>343</v>
      </c>
      <c r="N63" s="116" t="s">
        <v>344</v>
      </c>
      <c r="O63" s="114" t="s">
        <v>234</v>
      </c>
      <c r="P63" s="114" t="s">
        <v>1589</v>
      </c>
      <c r="Q63" s="114" t="s">
        <v>1590</v>
      </c>
      <c r="R63" s="116"/>
    </row>
    <row r="64" spans="2:18" ht="18.75" hidden="1" x14ac:dyDescent="0.25">
      <c r="B64" s="112">
        <v>58</v>
      </c>
      <c r="C64" s="113" t="s">
        <v>101</v>
      </c>
      <c r="D64" s="114" t="s">
        <v>2192</v>
      </c>
      <c r="E64" s="114" t="s">
        <v>4</v>
      </c>
      <c r="F64" s="114" t="s">
        <v>30</v>
      </c>
      <c r="G64" s="114" t="s">
        <v>116</v>
      </c>
      <c r="H64" s="115" t="s">
        <v>2364</v>
      </c>
      <c r="I64" s="116" t="s">
        <v>2365</v>
      </c>
      <c r="J64" s="116" t="s">
        <v>2366</v>
      </c>
      <c r="K64" s="114" t="s">
        <v>234</v>
      </c>
      <c r="L64" s="114" t="s">
        <v>342</v>
      </c>
      <c r="M64" s="116" t="s">
        <v>343</v>
      </c>
      <c r="N64" s="116" t="s">
        <v>344</v>
      </c>
      <c r="O64" s="114" t="s">
        <v>234</v>
      </c>
      <c r="P64" s="114" t="s">
        <v>1589</v>
      </c>
      <c r="Q64" s="114" t="s">
        <v>1590</v>
      </c>
      <c r="R64" s="116"/>
    </row>
    <row r="65" spans="2:18" ht="18.75" hidden="1" x14ac:dyDescent="0.25">
      <c r="B65" s="112">
        <v>59</v>
      </c>
      <c r="C65" s="113" t="s">
        <v>101</v>
      </c>
      <c r="D65" s="114" t="s">
        <v>2192</v>
      </c>
      <c r="E65" s="114" t="s">
        <v>4</v>
      </c>
      <c r="F65" s="114" t="s">
        <v>30</v>
      </c>
      <c r="G65" s="114" t="s">
        <v>116</v>
      </c>
      <c r="H65" s="115" t="s">
        <v>2367</v>
      </c>
      <c r="I65" s="116" t="s">
        <v>2368</v>
      </c>
      <c r="J65" s="116" t="s">
        <v>2369</v>
      </c>
      <c r="K65" s="114" t="s">
        <v>234</v>
      </c>
      <c r="L65" s="114" t="s">
        <v>342</v>
      </c>
      <c r="M65" s="116" t="s">
        <v>343</v>
      </c>
      <c r="N65" s="116" t="s">
        <v>344</v>
      </c>
      <c r="O65" s="114" t="s">
        <v>234</v>
      </c>
      <c r="P65" s="114" t="s">
        <v>1589</v>
      </c>
      <c r="Q65" s="114" t="s">
        <v>1590</v>
      </c>
      <c r="R65" s="116"/>
    </row>
    <row r="66" spans="2:18" ht="18.75" hidden="1" x14ac:dyDescent="0.25">
      <c r="B66" s="112">
        <v>60</v>
      </c>
      <c r="C66" s="113" t="s">
        <v>101</v>
      </c>
      <c r="D66" s="114" t="s">
        <v>2192</v>
      </c>
      <c r="E66" s="114" t="s">
        <v>4</v>
      </c>
      <c r="F66" s="114" t="s">
        <v>30</v>
      </c>
      <c r="G66" s="114" t="s">
        <v>116</v>
      </c>
      <c r="H66" s="115" t="s">
        <v>2370</v>
      </c>
      <c r="I66" s="116" t="s">
        <v>2371</v>
      </c>
      <c r="J66" s="116" t="s">
        <v>2372</v>
      </c>
      <c r="K66" s="114" t="s">
        <v>234</v>
      </c>
      <c r="L66" s="114" t="s">
        <v>342</v>
      </c>
      <c r="M66" s="116" t="s">
        <v>343</v>
      </c>
      <c r="N66" s="116" t="s">
        <v>344</v>
      </c>
      <c r="O66" s="114" t="s">
        <v>234</v>
      </c>
      <c r="P66" s="114" t="s">
        <v>1589</v>
      </c>
      <c r="Q66" s="114" t="s">
        <v>1590</v>
      </c>
      <c r="R66" s="116"/>
    </row>
    <row r="67" spans="2:18" ht="18.75" hidden="1" x14ac:dyDescent="0.25">
      <c r="B67" s="112">
        <v>61</v>
      </c>
      <c r="C67" s="113" t="s">
        <v>101</v>
      </c>
      <c r="D67" s="114" t="s">
        <v>2192</v>
      </c>
      <c r="E67" s="114" t="s">
        <v>1</v>
      </c>
      <c r="F67" s="114" t="s">
        <v>21</v>
      </c>
      <c r="G67" s="114" t="s">
        <v>102</v>
      </c>
      <c r="H67" s="115" t="s">
        <v>2373</v>
      </c>
      <c r="I67" s="116" t="s">
        <v>2374</v>
      </c>
      <c r="J67" s="116" t="s">
        <v>2375</v>
      </c>
      <c r="K67" s="114" t="s">
        <v>238</v>
      </c>
      <c r="L67" s="114" t="s">
        <v>385</v>
      </c>
      <c r="M67" s="116" t="s">
        <v>386</v>
      </c>
      <c r="N67" s="116" t="s">
        <v>387</v>
      </c>
      <c r="O67" s="114" t="s">
        <v>238</v>
      </c>
      <c r="P67" s="114" t="s">
        <v>1591</v>
      </c>
      <c r="Q67" s="114" t="s">
        <v>1592</v>
      </c>
      <c r="R67" s="116"/>
    </row>
    <row r="68" spans="2:18" ht="18.75" hidden="1" x14ac:dyDescent="0.25">
      <c r="B68" s="112">
        <v>62</v>
      </c>
      <c r="C68" s="113" t="s">
        <v>101</v>
      </c>
      <c r="D68" s="114" t="s">
        <v>2192</v>
      </c>
      <c r="E68" s="114" t="s">
        <v>1</v>
      </c>
      <c r="F68" s="114" t="s">
        <v>21</v>
      </c>
      <c r="G68" s="114" t="s">
        <v>102</v>
      </c>
      <c r="H68" s="115" t="s">
        <v>2376</v>
      </c>
      <c r="I68" s="116" t="s">
        <v>2377</v>
      </c>
      <c r="J68" s="116" t="s">
        <v>2378</v>
      </c>
      <c r="K68" s="114" t="s">
        <v>238</v>
      </c>
      <c r="L68" s="114" t="s">
        <v>385</v>
      </c>
      <c r="M68" s="116" t="s">
        <v>386</v>
      </c>
      <c r="N68" s="116" t="s">
        <v>387</v>
      </c>
      <c r="O68" s="114" t="s">
        <v>238</v>
      </c>
      <c r="P68" s="114" t="s">
        <v>1591</v>
      </c>
      <c r="Q68" s="114" t="s">
        <v>1592</v>
      </c>
      <c r="R68" s="116"/>
    </row>
    <row r="69" spans="2:18" ht="18.75" hidden="1" x14ac:dyDescent="0.25">
      <c r="B69" s="112">
        <v>63</v>
      </c>
      <c r="C69" s="113" t="s">
        <v>101</v>
      </c>
      <c r="D69" s="114" t="s">
        <v>2192</v>
      </c>
      <c r="E69" s="114" t="s">
        <v>1</v>
      </c>
      <c r="F69" s="114" t="s">
        <v>21</v>
      </c>
      <c r="G69" s="114" t="s">
        <v>102</v>
      </c>
      <c r="H69" s="115" t="s">
        <v>2379</v>
      </c>
      <c r="I69" s="116" t="s">
        <v>2380</v>
      </c>
      <c r="J69" s="116" t="s">
        <v>2381</v>
      </c>
      <c r="K69" s="114" t="s">
        <v>238</v>
      </c>
      <c r="L69" s="114" t="s">
        <v>385</v>
      </c>
      <c r="M69" s="116" t="s">
        <v>386</v>
      </c>
      <c r="N69" s="116" t="s">
        <v>387</v>
      </c>
      <c r="O69" s="114" t="s">
        <v>238</v>
      </c>
      <c r="P69" s="114" t="s">
        <v>1591</v>
      </c>
      <c r="Q69" s="114" t="s">
        <v>1592</v>
      </c>
      <c r="R69" s="116"/>
    </row>
    <row r="70" spans="2:18" ht="18.75" hidden="1" x14ac:dyDescent="0.25">
      <c r="B70" s="112">
        <v>64</v>
      </c>
      <c r="C70" s="113" t="s">
        <v>101</v>
      </c>
      <c r="D70" s="114" t="s">
        <v>2192</v>
      </c>
      <c r="E70" s="114" t="s">
        <v>1</v>
      </c>
      <c r="F70" s="114" t="s">
        <v>21</v>
      </c>
      <c r="G70" s="114" t="s">
        <v>102</v>
      </c>
      <c r="H70" s="115" t="s">
        <v>2382</v>
      </c>
      <c r="I70" s="116" t="s">
        <v>2383</v>
      </c>
      <c r="J70" s="116" t="s">
        <v>2384</v>
      </c>
      <c r="K70" s="114" t="s">
        <v>238</v>
      </c>
      <c r="L70" s="114" t="s">
        <v>385</v>
      </c>
      <c r="M70" s="116" t="s">
        <v>386</v>
      </c>
      <c r="N70" s="116" t="s">
        <v>387</v>
      </c>
      <c r="O70" s="114" t="s">
        <v>238</v>
      </c>
      <c r="P70" s="114" t="s">
        <v>1591</v>
      </c>
      <c r="Q70" s="114" t="s">
        <v>1592</v>
      </c>
      <c r="R70" s="116"/>
    </row>
    <row r="71" spans="2:18" ht="18.75" hidden="1" x14ac:dyDescent="0.25">
      <c r="B71" s="112">
        <v>65</v>
      </c>
      <c r="C71" s="113" t="s">
        <v>101</v>
      </c>
      <c r="D71" s="114" t="s">
        <v>2192</v>
      </c>
      <c r="E71" s="114" t="s">
        <v>1</v>
      </c>
      <c r="F71" s="114" t="s">
        <v>21</v>
      </c>
      <c r="G71" s="114" t="s">
        <v>102</v>
      </c>
      <c r="H71" s="115" t="s">
        <v>2385</v>
      </c>
      <c r="I71" s="116" t="s">
        <v>2386</v>
      </c>
      <c r="J71" s="116" t="s">
        <v>2387</v>
      </c>
      <c r="K71" s="114" t="s">
        <v>238</v>
      </c>
      <c r="L71" s="114" t="s">
        <v>385</v>
      </c>
      <c r="M71" s="116" t="s">
        <v>386</v>
      </c>
      <c r="N71" s="116" t="s">
        <v>387</v>
      </c>
      <c r="O71" s="114" t="s">
        <v>238</v>
      </c>
      <c r="P71" s="114" t="s">
        <v>1591</v>
      </c>
      <c r="Q71" s="114" t="s">
        <v>1592</v>
      </c>
      <c r="R71" s="116"/>
    </row>
    <row r="72" spans="2:18" ht="18.75" hidden="1" x14ac:dyDescent="0.25">
      <c r="B72" s="112">
        <v>66</v>
      </c>
      <c r="C72" s="113" t="s">
        <v>101</v>
      </c>
      <c r="D72" s="114" t="s">
        <v>2192</v>
      </c>
      <c r="E72" s="114" t="s">
        <v>1</v>
      </c>
      <c r="F72" s="114" t="s">
        <v>21</v>
      </c>
      <c r="G72" s="114" t="s">
        <v>102</v>
      </c>
      <c r="H72" s="115" t="s">
        <v>2388</v>
      </c>
      <c r="I72" s="116" t="s">
        <v>2389</v>
      </c>
      <c r="J72" s="116" t="s">
        <v>2390</v>
      </c>
      <c r="K72" s="114" t="s">
        <v>238</v>
      </c>
      <c r="L72" s="114" t="s">
        <v>385</v>
      </c>
      <c r="M72" s="116" t="s">
        <v>386</v>
      </c>
      <c r="N72" s="116" t="s">
        <v>387</v>
      </c>
      <c r="O72" s="114" t="s">
        <v>238</v>
      </c>
      <c r="P72" s="114" t="s">
        <v>1591</v>
      </c>
      <c r="Q72" s="114" t="s">
        <v>1592</v>
      </c>
      <c r="R72" s="116"/>
    </row>
    <row r="73" spans="2:18" ht="18.75" hidden="1" x14ac:dyDescent="0.25">
      <c r="B73" s="112">
        <v>67</v>
      </c>
      <c r="C73" s="113" t="s">
        <v>101</v>
      </c>
      <c r="D73" s="114" t="s">
        <v>2192</v>
      </c>
      <c r="E73" s="114" t="s">
        <v>1</v>
      </c>
      <c r="F73" s="114" t="s">
        <v>21</v>
      </c>
      <c r="G73" s="114" t="s">
        <v>102</v>
      </c>
      <c r="H73" s="115" t="s">
        <v>2391</v>
      </c>
      <c r="I73" s="116" t="s">
        <v>2392</v>
      </c>
      <c r="J73" s="116" t="s">
        <v>2393</v>
      </c>
      <c r="K73" s="114" t="s">
        <v>238</v>
      </c>
      <c r="L73" s="114" t="s">
        <v>385</v>
      </c>
      <c r="M73" s="116" t="s">
        <v>386</v>
      </c>
      <c r="N73" s="116" t="s">
        <v>387</v>
      </c>
      <c r="O73" s="114" t="s">
        <v>238</v>
      </c>
      <c r="P73" s="114" t="s">
        <v>1591</v>
      </c>
      <c r="Q73" s="114" t="s">
        <v>1592</v>
      </c>
      <c r="R73" s="116"/>
    </row>
    <row r="74" spans="2:18" ht="18.75" hidden="1" x14ac:dyDescent="0.25">
      <c r="B74" s="112">
        <v>68</v>
      </c>
      <c r="C74" s="113" t="s">
        <v>101</v>
      </c>
      <c r="D74" s="114" t="s">
        <v>2192</v>
      </c>
      <c r="E74" s="114" t="s">
        <v>1</v>
      </c>
      <c r="F74" s="114" t="s">
        <v>21</v>
      </c>
      <c r="G74" s="114" t="s">
        <v>102</v>
      </c>
      <c r="H74" s="115" t="s">
        <v>2394</v>
      </c>
      <c r="I74" s="116" t="s">
        <v>2395</v>
      </c>
      <c r="J74" s="116" t="s">
        <v>2396</v>
      </c>
      <c r="K74" s="114" t="s">
        <v>238</v>
      </c>
      <c r="L74" s="114" t="s">
        <v>385</v>
      </c>
      <c r="M74" s="116" t="s">
        <v>386</v>
      </c>
      <c r="N74" s="116" t="s">
        <v>387</v>
      </c>
      <c r="O74" s="114" t="s">
        <v>238</v>
      </c>
      <c r="P74" s="114" t="s">
        <v>1591</v>
      </c>
      <c r="Q74" s="114" t="s">
        <v>1592</v>
      </c>
      <c r="R74" s="116"/>
    </row>
    <row r="75" spans="2:18" ht="18.75" hidden="1" x14ac:dyDescent="0.25">
      <c r="B75" s="112">
        <v>69</v>
      </c>
      <c r="C75" s="113" t="s">
        <v>101</v>
      </c>
      <c r="D75" s="114" t="s">
        <v>2192</v>
      </c>
      <c r="E75" s="114" t="s">
        <v>1</v>
      </c>
      <c r="F75" s="114" t="s">
        <v>21</v>
      </c>
      <c r="G75" s="114" t="s">
        <v>102</v>
      </c>
      <c r="H75" s="115" t="s">
        <v>2397</v>
      </c>
      <c r="I75" s="116" t="s">
        <v>2398</v>
      </c>
      <c r="J75" s="116" t="s">
        <v>2399</v>
      </c>
      <c r="K75" s="114" t="s">
        <v>238</v>
      </c>
      <c r="L75" s="114" t="s">
        <v>385</v>
      </c>
      <c r="M75" s="116" t="s">
        <v>386</v>
      </c>
      <c r="N75" s="116" t="s">
        <v>387</v>
      </c>
      <c r="O75" s="114" t="s">
        <v>238</v>
      </c>
      <c r="P75" s="114" t="s">
        <v>1591</v>
      </c>
      <c r="Q75" s="114" t="s">
        <v>1592</v>
      </c>
      <c r="R75" s="116"/>
    </row>
    <row r="76" spans="2:18" ht="18.75" hidden="1" x14ac:dyDescent="0.25">
      <c r="B76" s="112">
        <v>70</v>
      </c>
      <c r="C76" s="113" t="s">
        <v>101</v>
      </c>
      <c r="D76" s="114" t="s">
        <v>2192</v>
      </c>
      <c r="E76" s="114" t="s">
        <v>1</v>
      </c>
      <c r="F76" s="114" t="s">
        <v>21</v>
      </c>
      <c r="G76" s="114" t="s">
        <v>102</v>
      </c>
      <c r="H76" s="115" t="s">
        <v>2400</v>
      </c>
      <c r="I76" s="116" t="s">
        <v>2401</v>
      </c>
      <c r="J76" s="116" t="s">
        <v>2402</v>
      </c>
      <c r="K76" s="114" t="s">
        <v>238</v>
      </c>
      <c r="L76" s="114" t="s">
        <v>385</v>
      </c>
      <c r="M76" s="116" t="s">
        <v>386</v>
      </c>
      <c r="N76" s="116" t="s">
        <v>387</v>
      </c>
      <c r="O76" s="114" t="s">
        <v>238</v>
      </c>
      <c r="P76" s="114" t="s">
        <v>1591</v>
      </c>
      <c r="Q76" s="114" t="s">
        <v>1592</v>
      </c>
      <c r="R76" s="116"/>
    </row>
    <row r="77" spans="2:18" ht="18.75" hidden="1" x14ac:dyDescent="0.25">
      <c r="B77" s="112">
        <v>71</v>
      </c>
      <c r="C77" s="113" t="s">
        <v>101</v>
      </c>
      <c r="D77" s="114" t="s">
        <v>2192</v>
      </c>
      <c r="E77" s="114" t="s">
        <v>4</v>
      </c>
      <c r="F77" s="114" t="s">
        <v>21</v>
      </c>
      <c r="G77" s="114" t="s">
        <v>102</v>
      </c>
      <c r="H77" s="115" t="s">
        <v>2403</v>
      </c>
      <c r="I77" s="116" t="s">
        <v>2404</v>
      </c>
      <c r="J77" s="116" t="s">
        <v>2405</v>
      </c>
      <c r="K77" s="114" t="s">
        <v>238</v>
      </c>
      <c r="L77" s="114" t="s">
        <v>385</v>
      </c>
      <c r="M77" s="116" t="s">
        <v>386</v>
      </c>
      <c r="N77" s="116" t="s">
        <v>387</v>
      </c>
      <c r="O77" s="114" t="s">
        <v>238</v>
      </c>
      <c r="P77" s="114" t="s">
        <v>1591</v>
      </c>
      <c r="Q77" s="114" t="s">
        <v>1592</v>
      </c>
      <c r="R77" s="116"/>
    </row>
    <row r="78" spans="2:18" ht="18.75" hidden="1" x14ac:dyDescent="0.25">
      <c r="B78" s="112">
        <v>72</v>
      </c>
      <c r="C78" s="113" t="s">
        <v>101</v>
      </c>
      <c r="D78" s="114" t="s">
        <v>2192</v>
      </c>
      <c r="E78" s="114" t="s">
        <v>4</v>
      </c>
      <c r="F78" s="114" t="s">
        <v>21</v>
      </c>
      <c r="G78" s="114" t="s">
        <v>102</v>
      </c>
      <c r="H78" s="115" t="s">
        <v>2406</v>
      </c>
      <c r="I78" s="116" t="s">
        <v>2407</v>
      </c>
      <c r="J78" s="116" t="s">
        <v>2408</v>
      </c>
      <c r="K78" s="114" t="s">
        <v>238</v>
      </c>
      <c r="L78" s="114" t="s">
        <v>385</v>
      </c>
      <c r="M78" s="116" t="s">
        <v>386</v>
      </c>
      <c r="N78" s="116" t="s">
        <v>387</v>
      </c>
      <c r="O78" s="114" t="s">
        <v>238</v>
      </c>
      <c r="P78" s="114" t="s">
        <v>1591</v>
      </c>
      <c r="Q78" s="114" t="s">
        <v>1592</v>
      </c>
      <c r="R78" s="116"/>
    </row>
    <row r="79" spans="2:18" ht="18.75" hidden="1" x14ac:dyDescent="0.25">
      <c r="B79" s="112">
        <v>73</v>
      </c>
      <c r="C79" s="113" t="s">
        <v>101</v>
      </c>
      <c r="D79" s="114" t="s">
        <v>2192</v>
      </c>
      <c r="E79" s="114" t="s">
        <v>4</v>
      </c>
      <c r="F79" s="114" t="s">
        <v>21</v>
      </c>
      <c r="G79" s="114" t="s">
        <v>102</v>
      </c>
      <c r="H79" s="115" t="s">
        <v>2409</v>
      </c>
      <c r="I79" s="116" t="s">
        <v>2410</v>
      </c>
      <c r="J79" s="116" t="s">
        <v>2411</v>
      </c>
      <c r="K79" s="114" t="s">
        <v>238</v>
      </c>
      <c r="L79" s="114" t="s">
        <v>385</v>
      </c>
      <c r="M79" s="116" t="s">
        <v>386</v>
      </c>
      <c r="N79" s="116" t="s">
        <v>387</v>
      </c>
      <c r="O79" s="114" t="s">
        <v>238</v>
      </c>
      <c r="P79" s="114" t="s">
        <v>1591</v>
      </c>
      <c r="Q79" s="114" t="s">
        <v>1592</v>
      </c>
      <c r="R79" s="116"/>
    </row>
    <row r="80" spans="2:18" ht="18.75" hidden="1" x14ac:dyDescent="0.25">
      <c r="B80" s="112">
        <v>74</v>
      </c>
      <c r="C80" s="113" t="s">
        <v>101</v>
      </c>
      <c r="D80" s="114" t="s">
        <v>2192</v>
      </c>
      <c r="E80" s="114" t="s">
        <v>4</v>
      </c>
      <c r="F80" s="114" t="s">
        <v>21</v>
      </c>
      <c r="G80" s="114" t="s">
        <v>102</v>
      </c>
      <c r="H80" s="115" t="s">
        <v>2412</v>
      </c>
      <c r="I80" s="116" t="s">
        <v>2413</v>
      </c>
      <c r="J80" s="116" t="s">
        <v>2414</v>
      </c>
      <c r="K80" s="114" t="s">
        <v>238</v>
      </c>
      <c r="L80" s="114" t="s">
        <v>385</v>
      </c>
      <c r="M80" s="116" t="s">
        <v>386</v>
      </c>
      <c r="N80" s="116" t="s">
        <v>387</v>
      </c>
      <c r="O80" s="114" t="s">
        <v>238</v>
      </c>
      <c r="P80" s="114" t="s">
        <v>1591</v>
      </c>
      <c r="Q80" s="114" t="s">
        <v>1592</v>
      </c>
      <c r="R80" s="116"/>
    </row>
    <row r="81" spans="2:18" ht="18.75" hidden="1" x14ac:dyDescent="0.25">
      <c r="B81" s="112">
        <v>75</v>
      </c>
      <c r="C81" s="113" t="s">
        <v>101</v>
      </c>
      <c r="D81" s="114" t="s">
        <v>2192</v>
      </c>
      <c r="E81" s="114" t="s">
        <v>4</v>
      </c>
      <c r="F81" s="114" t="s">
        <v>21</v>
      </c>
      <c r="G81" s="114" t="s">
        <v>102</v>
      </c>
      <c r="H81" s="115" t="s">
        <v>2415</v>
      </c>
      <c r="I81" s="116" t="s">
        <v>2416</v>
      </c>
      <c r="J81" s="116" t="s">
        <v>2417</v>
      </c>
      <c r="K81" s="114" t="s">
        <v>238</v>
      </c>
      <c r="L81" s="114" t="s">
        <v>385</v>
      </c>
      <c r="M81" s="116" t="s">
        <v>386</v>
      </c>
      <c r="N81" s="116" t="s">
        <v>387</v>
      </c>
      <c r="O81" s="114" t="s">
        <v>238</v>
      </c>
      <c r="P81" s="114" t="s">
        <v>1591</v>
      </c>
      <c r="Q81" s="114" t="s">
        <v>1592</v>
      </c>
      <c r="R81" s="116"/>
    </row>
    <row r="82" spans="2:18" ht="18.75" hidden="1" x14ac:dyDescent="0.25">
      <c r="B82" s="112">
        <v>76</v>
      </c>
      <c r="C82" s="113" t="s">
        <v>101</v>
      </c>
      <c r="D82" s="114" t="s">
        <v>2192</v>
      </c>
      <c r="E82" s="114" t="s">
        <v>4</v>
      </c>
      <c r="F82" s="114" t="s">
        <v>21</v>
      </c>
      <c r="G82" s="114" t="s">
        <v>102</v>
      </c>
      <c r="H82" s="115" t="s">
        <v>2418</v>
      </c>
      <c r="I82" s="116" t="s">
        <v>2419</v>
      </c>
      <c r="J82" s="116" t="s">
        <v>2420</v>
      </c>
      <c r="K82" s="114" t="s">
        <v>238</v>
      </c>
      <c r="L82" s="114" t="s">
        <v>385</v>
      </c>
      <c r="M82" s="116" t="s">
        <v>386</v>
      </c>
      <c r="N82" s="116" t="s">
        <v>387</v>
      </c>
      <c r="O82" s="114" t="s">
        <v>238</v>
      </c>
      <c r="P82" s="114" t="s">
        <v>1591</v>
      </c>
      <c r="Q82" s="114" t="s">
        <v>1592</v>
      </c>
      <c r="R82" s="116"/>
    </row>
    <row r="83" spans="2:18" ht="18.75" hidden="1" x14ac:dyDescent="0.25">
      <c r="B83" s="112">
        <v>77</v>
      </c>
      <c r="C83" s="113" t="s">
        <v>101</v>
      </c>
      <c r="D83" s="114" t="s">
        <v>2192</v>
      </c>
      <c r="E83" s="114" t="s">
        <v>4</v>
      </c>
      <c r="F83" s="114" t="s">
        <v>21</v>
      </c>
      <c r="G83" s="114" t="s">
        <v>102</v>
      </c>
      <c r="H83" s="115" t="s">
        <v>2421</v>
      </c>
      <c r="I83" s="116" t="s">
        <v>2422</v>
      </c>
      <c r="J83" s="116" t="s">
        <v>2423</v>
      </c>
      <c r="K83" s="114" t="s">
        <v>238</v>
      </c>
      <c r="L83" s="114" t="s">
        <v>385</v>
      </c>
      <c r="M83" s="116" t="s">
        <v>386</v>
      </c>
      <c r="N83" s="116" t="s">
        <v>387</v>
      </c>
      <c r="O83" s="114" t="s">
        <v>238</v>
      </c>
      <c r="P83" s="114" t="s">
        <v>1591</v>
      </c>
      <c r="Q83" s="114" t="s">
        <v>1592</v>
      </c>
      <c r="R83" s="116"/>
    </row>
    <row r="84" spans="2:18" ht="18.75" hidden="1" x14ac:dyDescent="0.25">
      <c r="B84" s="112">
        <v>78</v>
      </c>
      <c r="C84" s="113" t="s">
        <v>101</v>
      </c>
      <c r="D84" s="114" t="s">
        <v>2192</v>
      </c>
      <c r="E84" s="114" t="s">
        <v>4</v>
      </c>
      <c r="F84" s="114" t="s">
        <v>21</v>
      </c>
      <c r="G84" s="114" t="s">
        <v>102</v>
      </c>
      <c r="H84" s="115" t="s">
        <v>2424</v>
      </c>
      <c r="I84" s="116" t="s">
        <v>2425</v>
      </c>
      <c r="J84" s="116" t="s">
        <v>2426</v>
      </c>
      <c r="K84" s="114" t="s">
        <v>238</v>
      </c>
      <c r="L84" s="114" t="s">
        <v>385</v>
      </c>
      <c r="M84" s="116" t="s">
        <v>386</v>
      </c>
      <c r="N84" s="116" t="s">
        <v>387</v>
      </c>
      <c r="O84" s="114" t="s">
        <v>238</v>
      </c>
      <c r="P84" s="114" t="s">
        <v>1591</v>
      </c>
      <c r="Q84" s="114" t="s">
        <v>1592</v>
      </c>
      <c r="R84" s="116"/>
    </row>
    <row r="85" spans="2:18" ht="18.75" hidden="1" x14ac:dyDescent="0.25">
      <c r="B85" s="112">
        <v>79</v>
      </c>
      <c r="C85" s="113" t="s">
        <v>101</v>
      </c>
      <c r="D85" s="114" t="s">
        <v>2192</v>
      </c>
      <c r="E85" s="114" t="s">
        <v>4</v>
      </c>
      <c r="F85" s="114" t="s">
        <v>21</v>
      </c>
      <c r="G85" s="114" t="s">
        <v>102</v>
      </c>
      <c r="H85" s="115" t="s">
        <v>2427</v>
      </c>
      <c r="I85" s="116" t="s">
        <v>2428</v>
      </c>
      <c r="J85" s="116" t="s">
        <v>2429</v>
      </c>
      <c r="K85" s="114" t="s">
        <v>238</v>
      </c>
      <c r="L85" s="114" t="s">
        <v>385</v>
      </c>
      <c r="M85" s="116" t="s">
        <v>386</v>
      </c>
      <c r="N85" s="116" t="s">
        <v>387</v>
      </c>
      <c r="O85" s="114" t="s">
        <v>238</v>
      </c>
      <c r="P85" s="114" t="s">
        <v>1591</v>
      </c>
      <c r="Q85" s="114" t="s">
        <v>1592</v>
      </c>
      <c r="R85" s="116"/>
    </row>
    <row r="86" spans="2:18" ht="18.75" hidden="1" x14ac:dyDescent="0.25">
      <c r="B86" s="112">
        <v>80</v>
      </c>
      <c r="C86" s="113" t="s">
        <v>101</v>
      </c>
      <c r="D86" s="114" t="s">
        <v>2192</v>
      </c>
      <c r="E86" s="114" t="s">
        <v>4</v>
      </c>
      <c r="F86" s="114" t="s">
        <v>21</v>
      </c>
      <c r="G86" s="114" t="s">
        <v>102</v>
      </c>
      <c r="H86" s="115" t="s">
        <v>2430</v>
      </c>
      <c r="I86" s="116" t="s">
        <v>2431</v>
      </c>
      <c r="J86" s="116" t="s">
        <v>2432</v>
      </c>
      <c r="K86" s="114" t="s">
        <v>238</v>
      </c>
      <c r="L86" s="114" t="s">
        <v>385</v>
      </c>
      <c r="M86" s="116" t="s">
        <v>386</v>
      </c>
      <c r="N86" s="116" t="s">
        <v>387</v>
      </c>
      <c r="O86" s="114" t="s">
        <v>238</v>
      </c>
      <c r="P86" s="114" t="s">
        <v>1591</v>
      </c>
      <c r="Q86" s="114" t="s">
        <v>1592</v>
      </c>
      <c r="R86" s="116"/>
    </row>
    <row r="87" spans="2:18" ht="18.75" hidden="1" x14ac:dyDescent="0.25">
      <c r="B87" s="112">
        <v>81</v>
      </c>
      <c r="C87" s="113" t="s">
        <v>101</v>
      </c>
      <c r="D87" s="114" t="s">
        <v>2192</v>
      </c>
      <c r="E87" s="114" t="s">
        <v>1</v>
      </c>
      <c r="F87" s="114" t="s">
        <v>22</v>
      </c>
      <c r="G87" s="114" t="s">
        <v>102</v>
      </c>
      <c r="H87" s="115" t="s">
        <v>2433</v>
      </c>
      <c r="I87" s="116" t="s">
        <v>2434</v>
      </c>
      <c r="J87" s="116" t="s">
        <v>2435</v>
      </c>
      <c r="K87" s="114" t="s">
        <v>241</v>
      </c>
      <c r="L87" s="114" t="s">
        <v>428</v>
      </c>
      <c r="M87" s="116" t="s">
        <v>429</v>
      </c>
      <c r="N87" s="116" t="s">
        <v>430</v>
      </c>
      <c r="O87" s="114" t="s">
        <v>241</v>
      </c>
      <c r="P87" s="114" t="s">
        <v>1593</v>
      </c>
      <c r="Q87" s="114" t="s">
        <v>1594</v>
      </c>
      <c r="R87" s="116"/>
    </row>
    <row r="88" spans="2:18" ht="18.75" hidden="1" x14ac:dyDescent="0.25">
      <c r="B88" s="112">
        <v>82</v>
      </c>
      <c r="C88" s="113" t="s">
        <v>101</v>
      </c>
      <c r="D88" s="114" t="s">
        <v>2192</v>
      </c>
      <c r="E88" s="114" t="s">
        <v>1</v>
      </c>
      <c r="F88" s="114" t="s">
        <v>22</v>
      </c>
      <c r="G88" s="114" t="s">
        <v>102</v>
      </c>
      <c r="H88" s="115" t="s">
        <v>2436</v>
      </c>
      <c r="I88" s="116" t="s">
        <v>2437</v>
      </c>
      <c r="J88" s="116" t="s">
        <v>2438</v>
      </c>
      <c r="K88" s="114" t="s">
        <v>241</v>
      </c>
      <c r="L88" s="114" t="s">
        <v>428</v>
      </c>
      <c r="M88" s="116" t="s">
        <v>429</v>
      </c>
      <c r="N88" s="116" t="s">
        <v>430</v>
      </c>
      <c r="O88" s="114" t="s">
        <v>241</v>
      </c>
      <c r="P88" s="114" t="s">
        <v>1593</v>
      </c>
      <c r="Q88" s="114" t="s">
        <v>1594</v>
      </c>
      <c r="R88" s="116"/>
    </row>
    <row r="89" spans="2:18" ht="18.75" hidden="1" x14ac:dyDescent="0.25">
      <c r="B89" s="112">
        <v>83</v>
      </c>
      <c r="C89" s="113" t="s">
        <v>101</v>
      </c>
      <c r="D89" s="114" t="s">
        <v>2192</v>
      </c>
      <c r="E89" s="114" t="s">
        <v>1</v>
      </c>
      <c r="F89" s="114" t="s">
        <v>22</v>
      </c>
      <c r="G89" s="114" t="s">
        <v>102</v>
      </c>
      <c r="H89" s="115" t="s">
        <v>2439</v>
      </c>
      <c r="I89" s="116" t="s">
        <v>2440</v>
      </c>
      <c r="J89" s="116" t="s">
        <v>2441</v>
      </c>
      <c r="K89" s="114" t="s">
        <v>241</v>
      </c>
      <c r="L89" s="114" t="s">
        <v>428</v>
      </c>
      <c r="M89" s="116" t="s">
        <v>429</v>
      </c>
      <c r="N89" s="116" t="s">
        <v>430</v>
      </c>
      <c r="O89" s="114" t="s">
        <v>241</v>
      </c>
      <c r="P89" s="114" t="s">
        <v>1593</v>
      </c>
      <c r="Q89" s="114" t="s">
        <v>1594</v>
      </c>
      <c r="R89" s="116"/>
    </row>
    <row r="90" spans="2:18" ht="18.75" hidden="1" x14ac:dyDescent="0.25">
      <c r="B90" s="112">
        <v>84</v>
      </c>
      <c r="C90" s="113" t="s">
        <v>101</v>
      </c>
      <c r="D90" s="114" t="s">
        <v>2192</v>
      </c>
      <c r="E90" s="114" t="s">
        <v>1</v>
      </c>
      <c r="F90" s="114" t="s">
        <v>22</v>
      </c>
      <c r="G90" s="114" t="s">
        <v>102</v>
      </c>
      <c r="H90" s="115" t="s">
        <v>2442</v>
      </c>
      <c r="I90" s="116" t="s">
        <v>2443</v>
      </c>
      <c r="J90" s="116" t="s">
        <v>2444</v>
      </c>
      <c r="K90" s="114" t="s">
        <v>241</v>
      </c>
      <c r="L90" s="114" t="s">
        <v>428</v>
      </c>
      <c r="M90" s="116" t="s">
        <v>429</v>
      </c>
      <c r="N90" s="116" t="s">
        <v>430</v>
      </c>
      <c r="O90" s="114" t="s">
        <v>241</v>
      </c>
      <c r="P90" s="114" t="s">
        <v>1593</v>
      </c>
      <c r="Q90" s="114" t="s">
        <v>1594</v>
      </c>
      <c r="R90" s="116"/>
    </row>
    <row r="91" spans="2:18" ht="18.75" hidden="1" x14ac:dyDescent="0.25">
      <c r="B91" s="112">
        <v>85</v>
      </c>
      <c r="C91" s="113" t="s">
        <v>101</v>
      </c>
      <c r="D91" s="114" t="s">
        <v>2192</v>
      </c>
      <c r="E91" s="114" t="s">
        <v>1</v>
      </c>
      <c r="F91" s="114" t="s">
        <v>22</v>
      </c>
      <c r="G91" s="114" t="s">
        <v>102</v>
      </c>
      <c r="H91" s="115" t="s">
        <v>2445</v>
      </c>
      <c r="I91" s="116" t="s">
        <v>2446</v>
      </c>
      <c r="J91" s="116" t="s">
        <v>2447</v>
      </c>
      <c r="K91" s="114" t="s">
        <v>241</v>
      </c>
      <c r="L91" s="114" t="s">
        <v>428</v>
      </c>
      <c r="M91" s="116" t="s">
        <v>429</v>
      </c>
      <c r="N91" s="116" t="s">
        <v>430</v>
      </c>
      <c r="O91" s="114" t="s">
        <v>241</v>
      </c>
      <c r="P91" s="114" t="s">
        <v>1593</v>
      </c>
      <c r="Q91" s="114" t="s">
        <v>1594</v>
      </c>
      <c r="R91" s="116"/>
    </row>
    <row r="92" spans="2:18" ht="18.75" hidden="1" x14ac:dyDescent="0.25">
      <c r="B92" s="112">
        <v>86</v>
      </c>
      <c r="C92" s="113" t="s">
        <v>101</v>
      </c>
      <c r="D92" s="114" t="s">
        <v>2192</v>
      </c>
      <c r="E92" s="114" t="s">
        <v>1</v>
      </c>
      <c r="F92" s="114" t="s">
        <v>22</v>
      </c>
      <c r="G92" s="114" t="s">
        <v>102</v>
      </c>
      <c r="H92" s="115" t="s">
        <v>2448</v>
      </c>
      <c r="I92" s="116" t="s">
        <v>2449</v>
      </c>
      <c r="J92" s="116" t="s">
        <v>2450</v>
      </c>
      <c r="K92" s="114" t="s">
        <v>241</v>
      </c>
      <c r="L92" s="114" t="s">
        <v>428</v>
      </c>
      <c r="M92" s="116" t="s">
        <v>429</v>
      </c>
      <c r="N92" s="116" t="s">
        <v>430</v>
      </c>
      <c r="O92" s="114" t="s">
        <v>241</v>
      </c>
      <c r="P92" s="114" t="s">
        <v>1593</v>
      </c>
      <c r="Q92" s="114" t="s">
        <v>1594</v>
      </c>
      <c r="R92" s="116"/>
    </row>
    <row r="93" spans="2:18" ht="18.75" hidden="1" x14ac:dyDescent="0.25">
      <c r="B93" s="112">
        <v>87</v>
      </c>
      <c r="C93" s="113" t="s">
        <v>101</v>
      </c>
      <c r="D93" s="114" t="s">
        <v>2192</v>
      </c>
      <c r="E93" s="114" t="s">
        <v>1</v>
      </c>
      <c r="F93" s="114" t="s">
        <v>22</v>
      </c>
      <c r="G93" s="114" t="s">
        <v>102</v>
      </c>
      <c r="H93" s="115" t="s">
        <v>2451</v>
      </c>
      <c r="I93" s="116" t="s">
        <v>2452</v>
      </c>
      <c r="J93" s="116" t="s">
        <v>2453</v>
      </c>
      <c r="K93" s="114" t="s">
        <v>241</v>
      </c>
      <c r="L93" s="114" t="s">
        <v>428</v>
      </c>
      <c r="M93" s="116" t="s">
        <v>429</v>
      </c>
      <c r="N93" s="116" t="s">
        <v>430</v>
      </c>
      <c r="O93" s="114" t="s">
        <v>241</v>
      </c>
      <c r="P93" s="114" t="s">
        <v>1593</v>
      </c>
      <c r="Q93" s="114" t="s">
        <v>1594</v>
      </c>
      <c r="R93" s="116"/>
    </row>
    <row r="94" spans="2:18" ht="18.75" hidden="1" x14ac:dyDescent="0.25">
      <c r="B94" s="112">
        <v>88</v>
      </c>
      <c r="C94" s="113" t="s">
        <v>101</v>
      </c>
      <c r="D94" s="114" t="s">
        <v>2192</v>
      </c>
      <c r="E94" s="114" t="s">
        <v>1</v>
      </c>
      <c r="F94" s="114" t="s">
        <v>22</v>
      </c>
      <c r="G94" s="114" t="s">
        <v>102</v>
      </c>
      <c r="H94" s="115" t="s">
        <v>2454</v>
      </c>
      <c r="I94" s="116" t="s">
        <v>2455</v>
      </c>
      <c r="J94" s="116" t="s">
        <v>2456</v>
      </c>
      <c r="K94" s="114" t="s">
        <v>241</v>
      </c>
      <c r="L94" s="114" t="s">
        <v>428</v>
      </c>
      <c r="M94" s="116" t="s">
        <v>429</v>
      </c>
      <c r="N94" s="116" t="s">
        <v>430</v>
      </c>
      <c r="O94" s="114" t="s">
        <v>241</v>
      </c>
      <c r="P94" s="114" t="s">
        <v>1593</v>
      </c>
      <c r="Q94" s="114" t="s">
        <v>1594</v>
      </c>
      <c r="R94" s="116"/>
    </row>
    <row r="95" spans="2:18" ht="18.75" hidden="1" x14ac:dyDescent="0.25">
      <c r="B95" s="112">
        <v>89</v>
      </c>
      <c r="C95" s="113" t="s">
        <v>101</v>
      </c>
      <c r="D95" s="114" t="s">
        <v>2192</v>
      </c>
      <c r="E95" s="114" t="s">
        <v>1</v>
      </c>
      <c r="F95" s="114" t="s">
        <v>22</v>
      </c>
      <c r="G95" s="114" t="s">
        <v>102</v>
      </c>
      <c r="H95" s="115" t="s">
        <v>2457</v>
      </c>
      <c r="I95" s="116" t="s">
        <v>2458</v>
      </c>
      <c r="J95" s="116" t="s">
        <v>2459</v>
      </c>
      <c r="K95" s="114" t="s">
        <v>241</v>
      </c>
      <c r="L95" s="114" t="s">
        <v>428</v>
      </c>
      <c r="M95" s="116" t="s">
        <v>429</v>
      </c>
      <c r="N95" s="116" t="s">
        <v>430</v>
      </c>
      <c r="O95" s="114" t="s">
        <v>241</v>
      </c>
      <c r="P95" s="114" t="s">
        <v>1593</v>
      </c>
      <c r="Q95" s="114" t="s">
        <v>1594</v>
      </c>
      <c r="R95" s="116"/>
    </row>
    <row r="96" spans="2:18" ht="18.75" hidden="1" x14ac:dyDescent="0.25">
      <c r="B96" s="112">
        <v>90</v>
      </c>
      <c r="C96" s="113" t="s">
        <v>101</v>
      </c>
      <c r="D96" s="114" t="s">
        <v>2192</v>
      </c>
      <c r="E96" s="114" t="s">
        <v>1</v>
      </c>
      <c r="F96" s="114" t="s">
        <v>22</v>
      </c>
      <c r="G96" s="114" t="s">
        <v>102</v>
      </c>
      <c r="H96" s="115" t="s">
        <v>2460</v>
      </c>
      <c r="I96" s="116" t="s">
        <v>2461</v>
      </c>
      <c r="J96" s="116" t="s">
        <v>2462</v>
      </c>
      <c r="K96" s="114" t="s">
        <v>241</v>
      </c>
      <c r="L96" s="114" t="s">
        <v>428</v>
      </c>
      <c r="M96" s="116" t="s">
        <v>429</v>
      </c>
      <c r="N96" s="116" t="s">
        <v>430</v>
      </c>
      <c r="O96" s="114" t="s">
        <v>241</v>
      </c>
      <c r="P96" s="114" t="s">
        <v>1593</v>
      </c>
      <c r="Q96" s="114" t="s">
        <v>1594</v>
      </c>
      <c r="R96" s="116"/>
    </row>
    <row r="97" spans="2:18" ht="18.75" hidden="1" x14ac:dyDescent="0.25">
      <c r="B97" s="112">
        <v>91</v>
      </c>
      <c r="C97" s="113" t="s">
        <v>101</v>
      </c>
      <c r="D97" s="114" t="s">
        <v>2192</v>
      </c>
      <c r="E97" s="114" t="s">
        <v>4</v>
      </c>
      <c r="F97" s="114" t="s">
        <v>22</v>
      </c>
      <c r="G97" s="114" t="s">
        <v>102</v>
      </c>
      <c r="H97" s="115" t="s">
        <v>2463</v>
      </c>
      <c r="I97" s="116" t="s">
        <v>2464</v>
      </c>
      <c r="J97" s="116" t="s">
        <v>2465</v>
      </c>
      <c r="K97" s="114" t="s">
        <v>241</v>
      </c>
      <c r="L97" s="114" t="s">
        <v>428</v>
      </c>
      <c r="M97" s="116" t="s">
        <v>429</v>
      </c>
      <c r="N97" s="116" t="s">
        <v>430</v>
      </c>
      <c r="O97" s="114" t="s">
        <v>241</v>
      </c>
      <c r="P97" s="114" t="s">
        <v>1593</v>
      </c>
      <c r="Q97" s="114" t="s">
        <v>1594</v>
      </c>
      <c r="R97" s="116"/>
    </row>
    <row r="98" spans="2:18" ht="18.75" hidden="1" x14ac:dyDescent="0.25">
      <c r="B98" s="112">
        <v>92</v>
      </c>
      <c r="C98" s="113" t="s">
        <v>101</v>
      </c>
      <c r="D98" s="114" t="s">
        <v>2192</v>
      </c>
      <c r="E98" s="114" t="s">
        <v>4</v>
      </c>
      <c r="F98" s="114" t="s">
        <v>22</v>
      </c>
      <c r="G98" s="114" t="s">
        <v>102</v>
      </c>
      <c r="H98" s="115" t="s">
        <v>2466</v>
      </c>
      <c r="I98" s="116" t="s">
        <v>2467</v>
      </c>
      <c r="J98" s="116" t="s">
        <v>2468</v>
      </c>
      <c r="K98" s="114" t="s">
        <v>241</v>
      </c>
      <c r="L98" s="114" t="s">
        <v>428</v>
      </c>
      <c r="M98" s="116" t="s">
        <v>429</v>
      </c>
      <c r="N98" s="116" t="s">
        <v>430</v>
      </c>
      <c r="O98" s="114" t="s">
        <v>241</v>
      </c>
      <c r="P98" s="114" t="s">
        <v>1593</v>
      </c>
      <c r="Q98" s="114" t="s">
        <v>1594</v>
      </c>
      <c r="R98" s="116"/>
    </row>
    <row r="99" spans="2:18" ht="18.75" hidden="1" x14ac:dyDescent="0.25">
      <c r="B99" s="112">
        <v>93</v>
      </c>
      <c r="C99" s="113" t="s">
        <v>101</v>
      </c>
      <c r="D99" s="114" t="s">
        <v>2192</v>
      </c>
      <c r="E99" s="114" t="s">
        <v>4</v>
      </c>
      <c r="F99" s="114" t="s">
        <v>22</v>
      </c>
      <c r="G99" s="114" t="s">
        <v>102</v>
      </c>
      <c r="H99" s="115" t="s">
        <v>2469</v>
      </c>
      <c r="I99" s="116" t="s">
        <v>2470</v>
      </c>
      <c r="J99" s="116" t="s">
        <v>2471</v>
      </c>
      <c r="K99" s="114" t="s">
        <v>241</v>
      </c>
      <c r="L99" s="114" t="s">
        <v>428</v>
      </c>
      <c r="M99" s="116" t="s">
        <v>429</v>
      </c>
      <c r="N99" s="116" t="s">
        <v>430</v>
      </c>
      <c r="O99" s="114" t="s">
        <v>241</v>
      </c>
      <c r="P99" s="114" t="s">
        <v>1593</v>
      </c>
      <c r="Q99" s="114" t="s">
        <v>1594</v>
      </c>
      <c r="R99" s="116"/>
    </row>
    <row r="100" spans="2:18" ht="18.75" hidden="1" x14ac:dyDescent="0.25">
      <c r="B100" s="112">
        <v>94</v>
      </c>
      <c r="C100" s="113" t="s">
        <v>101</v>
      </c>
      <c r="D100" s="114" t="s">
        <v>2192</v>
      </c>
      <c r="E100" s="114" t="s">
        <v>4</v>
      </c>
      <c r="F100" s="114" t="s">
        <v>22</v>
      </c>
      <c r="G100" s="114" t="s">
        <v>102</v>
      </c>
      <c r="H100" s="115" t="s">
        <v>2472</v>
      </c>
      <c r="I100" s="116" t="s">
        <v>2473</v>
      </c>
      <c r="J100" s="116" t="s">
        <v>2474</v>
      </c>
      <c r="K100" s="114" t="s">
        <v>241</v>
      </c>
      <c r="L100" s="114" t="s">
        <v>428</v>
      </c>
      <c r="M100" s="116" t="s">
        <v>429</v>
      </c>
      <c r="N100" s="116" t="s">
        <v>430</v>
      </c>
      <c r="O100" s="114" t="s">
        <v>241</v>
      </c>
      <c r="P100" s="114" t="s">
        <v>1593</v>
      </c>
      <c r="Q100" s="114" t="s">
        <v>1594</v>
      </c>
      <c r="R100" s="116"/>
    </row>
    <row r="101" spans="2:18" ht="18.75" hidden="1" x14ac:dyDescent="0.25">
      <c r="B101" s="112">
        <v>95</v>
      </c>
      <c r="C101" s="113" t="s">
        <v>101</v>
      </c>
      <c r="D101" s="114" t="s">
        <v>2192</v>
      </c>
      <c r="E101" s="114" t="s">
        <v>4</v>
      </c>
      <c r="F101" s="114" t="s">
        <v>22</v>
      </c>
      <c r="G101" s="114" t="s">
        <v>102</v>
      </c>
      <c r="H101" s="115" t="s">
        <v>2475</v>
      </c>
      <c r="I101" s="116" t="s">
        <v>2476</v>
      </c>
      <c r="J101" s="116" t="s">
        <v>2477</v>
      </c>
      <c r="K101" s="114" t="s">
        <v>241</v>
      </c>
      <c r="L101" s="114" t="s">
        <v>428</v>
      </c>
      <c r="M101" s="116" t="s">
        <v>429</v>
      </c>
      <c r="N101" s="116" t="s">
        <v>430</v>
      </c>
      <c r="O101" s="114" t="s">
        <v>241</v>
      </c>
      <c r="P101" s="114" t="s">
        <v>1593</v>
      </c>
      <c r="Q101" s="114" t="s">
        <v>1594</v>
      </c>
      <c r="R101" s="116"/>
    </row>
    <row r="102" spans="2:18" ht="18.75" hidden="1" x14ac:dyDescent="0.25">
      <c r="B102" s="112">
        <v>96</v>
      </c>
      <c r="C102" s="113" t="s">
        <v>101</v>
      </c>
      <c r="D102" s="114" t="s">
        <v>2192</v>
      </c>
      <c r="E102" s="114" t="s">
        <v>4</v>
      </c>
      <c r="F102" s="114" t="s">
        <v>22</v>
      </c>
      <c r="G102" s="114" t="s">
        <v>102</v>
      </c>
      <c r="H102" s="115" t="s">
        <v>2478</v>
      </c>
      <c r="I102" s="116" t="s">
        <v>2479</v>
      </c>
      <c r="J102" s="116" t="s">
        <v>2480</v>
      </c>
      <c r="K102" s="114" t="s">
        <v>241</v>
      </c>
      <c r="L102" s="114" t="s">
        <v>428</v>
      </c>
      <c r="M102" s="116" t="s">
        <v>429</v>
      </c>
      <c r="N102" s="116" t="s">
        <v>430</v>
      </c>
      <c r="O102" s="114" t="s">
        <v>241</v>
      </c>
      <c r="P102" s="114" t="s">
        <v>1593</v>
      </c>
      <c r="Q102" s="114" t="s">
        <v>1594</v>
      </c>
      <c r="R102" s="116"/>
    </row>
    <row r="103" spans="2:18" ht="18.75" hidden="1" x14ac:dyDescent="0.25">
      <c r="B103" s="112">
        <v>97</v>
      </c>
      <c r="C103" s="113" t="s">
        <v>101</v>
      </c>
      <c r="D103" s="114" t="s">
        <v>2192</v>
      </c>
      <c r="E103" s="114" t="s">
        <v>4</v>
      </c>
      <c r="F103" s="114" t="s">
        <v>22</v>
      </c>
      <c r="G103" s="114" t="s">
        <v>102</v>
      </c>
      <c r="H103" s="115" t="s">
        <v>2481</v>
      </c>
      <c r="I103" s="116" t="s">
        <v>2482</v>
      </c>
      <c r="J103" s="116" t="s">
        <v>2483</v>
      </c>
      <c r="K103" s="114" t="s">
        <v>241</v>
      </c>
      <c r="L103" s="114" t="s">
        <v>428</v>
      </c>
      <c r="M103" s="116" t="s">
        <v>429</v>
      </c>
      <c r="N103" s="116" t="s">
        <v>430</v>
      </c>
      <c r="O103" s="114" t="s">
        <v>241</v>
      </c>
      <c r="P103" s="114" t="s">
        <v>1593</v>
      </c>
      <c r="Q103" s="114" t="s">
        <v>1594</v>
      </c>
      <c r="R103" s="116"/>
    </row>
    <row r="104" spans="2:18" ht="18.75" hidden="1" x14ac:dyDescent="0.25">
      <c r="B104" s="112">
        <v>98</v>
      </c>
      <c r="C104" s="113" t="s">
        <v>101</v>
      </c>
      <c r="D104" s="114" t="s">
        <v>2192</v>
      </c>
      <c r="E104" s="114" t="s">
        <v>4</v>
      </c>
      <c r="F104" s="114" t="s">
        <v>22</v>
      </c>
      <c r="G104" s="114" t="s">
        <v>102</v>
      </c>
      <c r="H104" s="115" t="s">
        <v>2484</v>
      </c>
      <c r="I104" s="116" t="s">
        <v>2485</v>
      </c>
      <c r="J104" s="116" t="s">
        <v>2486</v>
      </c>
      <c r="K104" s="114" t="s">
        <v>241</v>
      </c>
      <c r="L104" s="114" t="s">
        <v>428</v>
      </c>
      <c r="M104" s="116" t="s">
        <v>429</v>
      </c>
      <c r="N104" s="116" t="s">
        <v>430</v>
      </c>
      <c r="O104" s="114" t="s">
        <v>241</v>
      </c>
      <c r="P104" s="114" t="s">
        <v>1593</v>
      </c>
      <c r="Q104" s="114" t="s">
        <v>1594</v>
      </c>
      <c r="R104" s="116"/>
    </row>
    <row r="105" spans="2:18" ht="18.75" hidden="1" x14ac:dyDescent="0.25">
      <c r="B105" s="112">
        <v>99</v>
      </c>
      <c r="C105" s="113" t="s">
        <v>101</v>
      </c>
      <c r="D105" s="114" t="s">
        <v>2192</v>
      </c>
      <c r="E105" s="114" t="s">
        <v>4</v>
      </c>
      <c r="F105" s="114" t="s">
        <v>22</v>
      </c>
      <c r="G105" s="114" t="s">
        <v>102</v>
      </c>
      <c r="H105" s="115" t="s">
        <v>2487</v>
      </c>
      <c r="I105" s="116" t="s">
        <v>2488</v>
      </c>
      <c r="J105" s="116" t="s">
        <v>2489</v>
      </c>
      <c r="K105" s="114" t="s">
        <v>241</v>
      </c>
      <c r="L105" s="114" t="s">
        <v>428</v>
      </c>
      <c r="M105" s="116" t="s">
        <v>429</v>
      </c>
      <c r="N105" s="116" t="s">
        <v>430</v>
      </c>
      <c r="O105" s="114" t="s">
        <v>241</v>
      </c>
      <c r="P105" s="114" t="s">
        <v>1593</v>
      </c>
      <c r="Q105" s="114" t="s">
        <v>1594</v>
      </c>
      <c r="R105" s="116"/>
    </row>
    <row r="106" spans="2:18" ht="18.75" hidden="1" x14ac:dyDescent="0.25">
      <c r="B106" s="112">
        <v>100</v>
      </c>
      <c r="C106" s="113" t="s">
        <v>101</v>
      </c>
      <c r="D106" s="114" t="s">
        <v>2192</v>
      </c>
      <c r="E106" s="114" t="s">
        <v>4</v>
      </c>
      <c r="F106" s="114" t="s">
        <v>22</v>
      </c>
      <c r="G106" s="114" t="s">
        <v>102</v>
      </c>
      <c r="H106" s="115" t="s">
        <v>2490</v>
      </c>
      <c r="I106" s="116" t="s">
        <v>2491</v>
      </c>
      <c r="J106" s="116" t="s">
        <v>2492</v>
      </c>
      <c r="K106" s="114" t="s">
        <v>241</v>
      </c>
      <c r="L106" s="114" t="s">
        <v>428</v>
      </c>
      <c r="M106" s="116" t="s">
        <v>429</v>
      </c>
      <c r="N106" s="116" t="s">
        <v>430</v>
      </c>
      <c r="O106" s="114" t="s">
        <v>241</v>
      </c>
      <c r="P106" s="114" t="s">
        <v>1593</v>
      </c>
      <c r="Q106" s="114" t="s">
        <v>1594</v>
      </c>
      <c r="R106" s="116"/>
    </row>
    <row r="107" spans="2:18" ht="18.75" hidden="1" x14ac:dyDescent="0.25">
      <c r="B107" s="112">
        <v>101</v>
      </c>
      <c r="C107" s="113" t="s">
        <v>101</v>
      </c>
      <c r="D107" s="114" t="s">
        <v>2192</v>
      </c>
      <c r="E107" s="114" t="s">
        <v>1</v>
      </c>
      <c r="F107" s="114" t="s">
        <v>25</v>
      </c>
      <c r="G107" s="114" t="s">
        <v>102</v>
      </c>
      <c r="H107" s="115" t="s">
        <v>2493</v>
      </c>
      <c r="I107" s="116" t="s">
        <v>2494</v>
      </c>
      <c r="J107" s="116" t="s">
        <v>2495</v>
      </c>
      <c r="K107" s="114" t="s">
        <v>244</v>
      </c>
      <c r="L107" s="114" t="s">
        <v>472</v>
      </c>
      <c r="M107" s="116" t="s">
        <v>473</v>
      </c>
      <c r="N107" s="116" t="s">
        <v>474</v>
      </c>
      <c r="O107" s="114" t="s">
        <v>244</v>
      </c>
      <c r="P107" s="114" t="s">
        <v>1595</v>
      </c>
      <c r="Q107" s="114" t="s">
        <v>1596</v>
      </c>
      <c r="R107" s="116"/>
    </row>
    <row r="108" spans="2:18" ht="18.75" hidden="1" x14ac:dyDescent="0.25">
      <c r="B108" s="112">
        <v>102</v>
      </c>
      <c r="C108" s="113" t="s">
        <v>101</v>
      </c>
      <c r="D108" s="114" t="s">
        <v>2192</v>
      </c>
      <c r="E108" s="114" t="s">
        <v>1</v>
      </c>
      <c r="F108" s="114" t="s">
        <v>25</v>
      </c>
      <c r="G108" s="114" t="s">
        <v>102</v>
      </c>
      <c r="H108" s="115" t="s">
        <v>2496</v>
      </c>
      <c r="I108" s="116" t="s">
        <v>2497</v>
      </c>
      <c r="J108" s="116" t="s">
        <v>2498</v>
      </c>
      <c r="K108" s="114" t="s">
        <v>244</v>
      </c>
      <c r="L108" s="114" t="s">
        <v>472</v>
      </c>
      <c r="M108" s="116" t="s">
        <v>473</v>
      </c>
      <c r="N108" s="116" t="s">
        <v>474</v>
      </c>
      <c r="O108" s="114" t="s">
        <v>244</v>
      </c>
      <c r="P108" s="114" t="s">
        <v>1595</v>
      </c>
      <c r="Q108" s="114" t="s">
        <v>1596</v>
      </c>
      <c r="R108" s="116"/>
    </row>
    <row r="109" spans="2:18" ht="18.75" hidden="1" x14ac:dyDescent="0.25">
      <c r="B109" s="112">
        <v>103</v>
      </c>
      <c r="C109" s="113" t="s">
        <v>101</v>
      </c>
      <c r="D109" s="114" t="s">
        <v>2192</v>
      </c>
      <c r="E109" s="114" t="s">
        <v>1</v>
      </c>
      <c r="F109" s="114" t="s">
        <v>25</v>
      </c>
      <c r="G109" s="114" t="s">
        <v>102</v>
      </c>
      <c r="H109" s="115" t="s">
        <v>2499</v>
      </c>
      <c r="I109" s="116" t="s">
        <v>2500</v>
      </c>
      <c r="J109" s="116" t="s">
        <v>2501</v>
      </c>
      <c r="K109" s="114" t="s">
        <v>244</v>
      </c>
      <c r="L109" s="114" t="s">
        <v>472</v>
      </c>
      <c r="M109" s="116" t="s">
        <v>473</v>
      </c>
      <c r="N109" s="116" t="s">
        <v>474</v>
      </c>
      <c r="O109" s="114" t="s">
        <v>244</v>
      </c>
      <c r="P109" s="114" t="s">
        <v>1595</v>
      </c>
      <c r="Q109" s="114" t="s">
        <v>1596</v>
      </c>
      <c r="R109" s="116"/>
    </row>
    <row r="110" spans="2:18" ht="18.75" hidden="1" x14ac:dyDescent="0.25">
      <c r="B110" s="112">
        <v>104</v>
      </c>
      <c r="C110" s="113" t="s">
        <v>101</v>
      </c>
      <c r="D110" s="114" t="s">
        <v>2192</v>
      </c>
      <c r="E110" s="114" t="s">
        <v>1</v>
      </c>
      <c r="F110" s="114" t="s">
        <v>25</v>
      </c>
      <c r="G110" s="114" t="s">
        <v>102</v>
      </c>
      <c r="H110" s="115" t="s">
        <v>2502</v>
      </c>
      <c r="I110" s="116" t="s">
        <v>2503</v>
      </c>
      <c r="J110" s="116" t="s">
        <v>2504</v>
      </c>
      <c r="K110" s="114" t="s">
        <v>244</v>
      </c>
      <c r="L110" s="114" t="s">
        <v>472</v>
      </c>
      <c r="M110" s="116" t="s">
        <v>473</v>
      </c>
      <c r="N110" s="116" t="s">
        <v>474</v>
      </c>
      <c r="O110" s="114" t="s">
        <v>244</v>
      </c>
      <c r="P110" s="114" t="s">
        <v>1595</v>
      </c>
      <c r="Q110" s="114" t="s">
        <v>1596</v>
      </c>
      <c r="R110" s="116"/>
    </row>
    <row r="111" spans="2:18" ht="18.75" hidden="1" x14ac:dyDescent="0.25">
      <c r="B111" s="112">
        <v>105</v>
      </c>
      <c r="C111" s="113" t="s">
        <v>101</v>
      </c>
      <c r="D111" s="114" t="s">
        <v>2192</v>
      </c>
      <c r="E111" s="114" t="s">
        <v>1</v>
      </c>
      <c r="F111" s="114" t="s">
        <v>25</v>
      </c>
      <c r="G111" s="114" t="s">
        <v>102</v>
      </c>
      <c r="H111" s="115" t="s">
        <v>2505</v>
      </c>
      <c r="I111" s="116" t="s">
        <v>2506</v>
      </c>
      <c r="J111" s="116" t="s">
        <v>2507</v>
      </c>
      <c r="K111" s="114" t="s">
        <v>244</v>
      </c>
      <c r="L111" s="114" t="s">
        <v>472</v>
      </c>
      <c r="M111" s="116" t="s">
        <v>473</v>
      </c>
      <c r="N111" s="116" t="s">
        <v>474</v>
      </c>
      <c r="O111" s="114" t="s">
        <v>244</v>
      </c>
      <c r="P111" s="114" t="s">
        <v>1595</v>
      </c>
      <c r="Q111" s="114" t="s">
        <v>1596</v>
      </c>
      <c r="R111" s="116"/>
    </row>
    <row r="112" spans="2:18" ht="18.75" hidden="1" x14ac:dyDescent="0.25">
      <c r="B112" s="112">
        <v>106</v>
      </c>
      <c r="C112" s="113" t="s">
        <v>101</v>
      </c>
      <c r="D112" s="114" t="s">
        <v>2192</v>
      </c>
      <c r="E112" s="114" t="s">
        <v>1</v>
      </c>
      <c r="F112" s="114" t="s">
        <v>25</v>
      </c>
      <c r="G112" s="114" t="s">
        <v>102</v>
      </c>
      <c r="H112" s="115" t="s">
        <v>2508</v>
      </c>
      <c r="I112" s="116" t="s">
        <v>2509</v>
      </c>
      <c r="J112" s="116" t="s">
        <v>2510</v>
      </c>
      <c r="K112" s="114" t="s">
        <v>244</v>
      </c>
      <c r="L112" s="114" t="s">
        <v>472</v>
      </c>
      <c r="M112" s="116" t="s">
        <v>473</v>
      </c>
      <c r="N112" s="116" t="s">
        <v>474</v>
      </c>
      <c r="O112" s="114" t="s">
        <v>244</v>
      </c>
      <c r="P112" s="114" t="s">
        <v>1595</v>
      </c>
      <c r="Q112" s="114" t="s">
        <v>1596</v>
      </c>
      <c r="R112" s="116"/>
    </row>
    <row r="113" spans="2:18" ht="18.75" hidden="1" x14ac:dyDescent="0.25">
      <c r="B113" s="112">
        <v>107</v>
      </c>
      <c r="C113" s="113" t="s">
        <v>101</v>
      </c>
      <c r="D113" s="114" t="s">
        <v>2192</v>
      </c>
      <c r="E113" s="114" t="s">
        <v>1</v>
      </c>
      <c r="F113" s="114" t="s">
        <v>25</v>
      </c>
      <c r="G113" s="114" t="s">
        <v>102</v>
      </c>
      <c r="H113" s="115" t="s">
        <v>2511</v>
      </c>
      <c r="I113" s="116" t="s">
        <v>2512</v>
      </c>
      <c r="J113" s="116" t="s">
        <v>2513</v>
      </c>
      <c r="K113" s="114" t="s">
        <v>244</v>
      </c>
      <c r="L113" s="114" t="s">
        <v>472</v>
      </c>
      <c r="M113" s="116" t="s">
        <v>473</v>
      </c>
      <c r="N113" s="116" t="s">
        <v>474</v>
      </c>
      <c r="O113" s="114" t="s">
        <v>244</v>
      </c>
      <c r="P113" s="114" t="s">
        <v>1595</v>
      </c>
      <c r="Q113" s="114" t="s">
        <v>1596</v>
      </c>
      <c r="R113" s="116"/>
    </row>
    <row r="114" spans="2:18" ht="18.75" hidden="1" x14ac:dyDescent="0.25">
      <c r="B114" s="112">
        <v>108</v>
      </c>
      <c r="C114" s="113" t="s">
        <v>101</v>
      </c>
      <c r="D114" s="114" t="s">
        <v>2192</v>
      </c>
      <c r="E114" s="114" t="s">
        <v>1</v>
      </c>
      <c r="F114" s="114" t="s">
        <v>25</v>
      </c>
      <c r="G114" s="114" t="s">
        <v>102</v>
      </c>
      <c r="H114" s="115" t="s">
        <v>2514</v>
      </c>
      <c r="I114" s="116" t="s">
        <v>2515</v>
      </c>
      <c r="J114" s="116" t="s">
        <v>2516</v>
      </c>
      <c r="K114" s="114" t="s">
        <v>244</v>
      </c>
      <c r="L114" s="114" t="s">
        <v>472</v>
      </c>
      <c r="M114" s="116" t="s">
        <v>473</v>
      </c>
      <c r="N114" s="116" t="s">
        <v>474</v>
      </c>
      <c r="O114" s="114" t="s">
        <v>244</v>
      </c>
      <c r="P114" s="114" t="s">
        <v>1595</v>
      </c>
      <c r="Q114" s="114" t="s">
        <v>1596</v>
      </c>
      <c r="R114" s="116"/>
    </row>
    <row r="115" spans="2:18" ht="18.75" hidden="1" x14ac:dyDescent="0.25">
      <c r="B115" s="112">
        <v>109</v>
      </c>
      <c r="C115" s="113" t="s">
        <v>101</v>
      </c>
      <c r="D115" s="114" t="s">
        <v>2192</v>
      </c>
      <c r="E115" s="114" t="s">
        <v>1</v>
      </c>
      <c r="F115" s="114" t="s">
        <v>25</v>
      </c>
      <c r="G115" s="114" t="s">
        <v>102</v>
      </c>
      <c r="H115" s="115" t="s">
        <v>2517</v>
      </c>
      <c r="I115" s="116" t="s">
        <v>2518</v>
      </c>
      <c r="J115" s="116" t="s">
        <v>2519</v>
      </c>
      <c r="K115" s="114" t="s">
        <v>244</v>
      </c>
      <c r="L115" s="114" t="s">
        <v>472</v>
      </c>
      <c r="M115" s="116" t="s">
        <v>473</v>
      </c>
      <c r="N115" s="116" t="s">
        <v>474</v>
      </c>
      <c r="O115" s="114" t="s">
        <v>244</v>
      </c>
      <c r="P115" s="114" t="s">
        <v>1595</v>
      </c>
      <c r="Q115" s="114" t="s">
        <v>1596</v>
      </c>
      <c r="R115" s="116"/>
    </row>
    <row r="116" spans="2:18" ht="18.75" hidden="1" x14ac:dyDescent="0.25">
      <c r="B116" s="112">
        <v>110</v>
      </c>
      <c r="C116" s="113" t="s">
        <v>101</v>
      </c>
      <c r="D116" s="114" t="s">
        <v>2192</v>
      </c>
      <c r="E116" s="114" t="s">
        <v>1</v>
      </c>
      <c r="F116" s="114" t="s">
        <v>25</v>
      </c>
      <c r="G116" s="114" t="s">
        <v>102</v>
      </c>
      <c r="H116" s="115" t="s">
        <v>2520</v>
      </c>
      <c r="I116" s="116" t="s">
        <v>2521</v>
      </c>
      <c r="J116" s="116" t="s">
        <v>2522</v>
      </c>
      <c r="K116" s="114" t="s">
        <v>244</v>
      </c>
      <c r="L116" s="114" t="s">
        <v>472</v>
      </c>
      <c r="M116" s="116" t="s">
        <v>473</v>
      </c>
      <c r="N116" s="116" t="s">
        <v>474</v>
      </c>
      <c r="O116" s="114" t="s">
        <v>244</v>
      </c>
      <c r="P116" s="114" t="s">
        <v>1595</v>
      </c>
      <c r="Q116" s="114" t="s">
        <v>1596</v>
      </c>
      <c r="R116" s="116"/>
    </row>
    <row r="117" spans="2:18" ht="18.75" hidden="1" x14ac:dyDescent="0.25">
      <c r="B117" s="112">
        <v>111</v>
      </c>
      <c r="C117" s="113" t="s">
        <v>101</v>
      </c>
      <c r="D117" s="114" t="s">
        <v>2192</v>
      </c>
      <c r="E117" s="114" t="s">
        <v>4</v>
      </c>
      <c r="F117" s="114" t="s">
        <v>25</v>
      </c>
      <c r="G117" s="114" t="s">
        <v>102</v>
      </c>
      <c r="H117" s="115" t="s">
        <v>2523</v>
      </c>
      <c r="I117" s="116" t="s">
        <v>2524</v>
      </c>
      <c r="J117" s="116" t="s">
        <v>2525</v>
      </c>
      <c r="K117" s="114" t="s">
        <v>244</v>
      </c>
      <c r="L117" s="114" t="s">
        <v>472</v>
      </c>
      <c r="M117" s="116" t="s">
        <v>473</v>
      </c>
      <c r="N117" s="116" t="s">
        <v>474</v>
      </c>
      <c r="O117" s="114" t="s">
        <v>244</v>
      </c>
      <c r="P117" s="114" t="s">
        <v>1595</v>
      </c>
      <c r="Q117" s="114" t="s">
        <v>1596</v>
      </c>
      <c r="R117" s="116"/>
    </row>
    <row r="118" spans="2:18" ht="18.75" hidden="1" x14ac:dyDescent="0.25">
      <c r="B118" s="112">
        <v>112</v>
      </c>
      <c r="C118" s="113" t="s">
        <v>101</v>
      </c>
      <c r="D118" s="114" t="s">
        <v>2192</v>
      </c>
      <c r="E118" s="114" t="s">
        <v>4</v>
      </c>
      <c r="F118" s="114" t="s">
        <v>25</v>
      </c>
      <c r="G118" s="114" t="s">
        <v>102</v>
      </c>
      <c r="H118" s="115" t="s">
        <v>2526</v>
      </c>
      <c r="I118" s="116" t="s">
        <v>2527</v>
      </c>
      <c r="J118" s="116" t="s">
        <v>2528</v>
      </c>
      <c r="K118" s="114" t="s">
        <v>244</v>
      </c>
      <c r="L118" s="114" t="s">
        <v>472</v>
      </c>
      <c r="M118" s="116" t="s">
        <v>473</v>
      </c>
      <c r="N118" s="116" t="s">
        <v>474</v>
      </c>
      <c r="O118" s="114" t="s">
        <v>244</v>
      </c>
      <c r="P118" s="114" t="s">
        <v>1595</v>
      </c>
      <c r="Q118" s="114" t="s">
        <v>1596</v>
      </c>
      <c r="R118" s="116"/>
    </row>
    <row r="119" spans="2:18" ht="18.75" hidden="1" x14ac:dyDescent="0.25">
      <c r="B119" s="112">
        <v>113</v>
      </c>
      <c r="C119" s="113" t="s">
        <v>101</v>
      </c>
      <c r="D119" s="114" t="s">
        <v>2192</v>
      </c>
      <c r="E119" s="114" t="s">
        <v>4</v>
      </c>
      <c r="F119" s="114" t="s">
        <v>25</v>
      </c>
      <c r="G119" s="114" t="s">
        <v>102</v>
      </c>
      <c r="H119" s="115" t="s">
        <v>2529</v>
      </c>
      <c r="I119" s="116" t="s">
        <v>2530</v>
      </c>
      <c r="J119" s="116" t="s">
        <v>2531</v>
      </c>
      <c r="K119" s="114" t="s">
        <v>244</v>
      </c>
      <c r="L119" s="114" t="s">
        <v>472</v>
      </c>
      <c r="M119" s="116" t="s">
        <v>473</v>
      </c>
      <c r="N119" s="116" t="s">
        <v>474</v>
      </c>
      <c r="O119" s="114" t="s">
        <v>244</v>
      </c>
      <c r="P119" s="114" t="s">
        <v>1595</v>
      </c>
      <c r="Q119" s="114" t="s">
        <v>1596</v>
      </c>
      <c r="R119" s="116"/>
    </row>
    <row r="120" spans="2:18" ht="18.75" hidden="1" x14ac:dyDescent="0.25">
      <c r="B120" s="112">
        <v>114</v>
      </c>
      <c r="C120" s="113" t="s">
        <v>101</v>
      </c>
      <c r="D120" s="114" t="s">
        <v>2192</v>
      </c>
      <c r="E120" s="114" t="s">
        <v>4</v>
      </c>
      <c r="F120" s="114" t="s">
        <v>25</v>
      </c>
      <c r="G120" s="114" t="s">
        <v>102</v>
      </c>
      <c r="H120" s="115" t="s">
        <v>2532</v>
      </c>
      <c r="I120" s="116" t="s">
        <v>2533</v>
      </c>
      <c r="J120" s="116" t="s">
        <v>2534</v>
      </c>
      <c r="K120" s="114" t="s">
        <v>244</v>
      </c>
      <c r="L120" s="114" t="s">
        <v>472</v>
      </c>
      <c r="M120" s="116" t="s">
        <v>473</v>
      </c>
      <c r="N120" s="116" t="s">
        <v>474</v>
      </c>
      <c r="O120" s="114" t="s">
        <v>244</v>
      </c>
      <c r="P120" s="114" t="s">
        <v>1595</v>
      </c>
      <c r="Q120" s="114" t="s">
        <v>1596</v>
      </c>
      <c r="R120" s="116"/>
    </row>
    <row r="121" spans="2:18" ht="18.75" hidden="1" x14ac:dyDescent="0.25">
      <c r="B121" s="112">
        <v>115</v>
      </c>
      <c r="C121" s="113" t="s">
        <v>101</v>
      </c>
      <c r="D121" s="114" t="s">
        <v>2192</v>
      </c>
      <c r="E121" s="114" t="s">
        <v>4</v>
      </c>
      <c r="F121" s="114" t="s">
        <v>25</v>
      </c>
      <c r="G121" s="114" t="s">
        <v>102</v>
      </c>
      <c r="H121" s="115" t="s">
        <v>2535</v>
      </c>
      <c r="I121" s="116" t="s">
        <v>2536</v>
      </c>
      <c r="J121" s="116" t="s">
        <v>2537</v>
      </c>
      <c r="K121" s="114" t="s">
        <v>244</v>
      </c>
      <c r="L121" s="114" t="s">
        <v>472</v>
      </c>
      <c r="M121" s="116" t="s">
        <v>473</v>
      </c>
      <c r="N121" s="116" t="s">
        <v>474</v>
      </c>
      <c r="O121" s="114" t="s">
        <v>244</v>
      </c>
      <c r="P121" s="114" t="s">
        <v>1595</v>
      </c>
      <c r="Q121" s="114" t="s">
        <v>1596</v>
      </c>
      <c r="R121" s="116"/>
    </row>
    <row r="122" spans="2:18" ht="18.75" hidden="1" x14ac:dyDescent="0.25">
      <c r="B122" s="112">
        <v>116</v>
      </c>
      <c r="C122" s="113" t="s">
        <v>101</v>
      </c>
      <c r="D122" s="114" t="s">
        <v>2192</v>
      </c>
      <c r="E122" s="114" t="s">
        <v>4</v>
      </c>
      <c r="F122" s="114" t="s">
        <v>25</v>
      </c>
      <c r="G122" s="114" t="s">
        <v>102</v>
      </c>
      <c r="H122" s="115" t="s">
        <v>2538</v>
      </c>
      <c r="I122" s="116" t="s">
        <v>2539</v>
      </c>
      <c r="J122" s="116" t="s">
        <v>2540</v>
      </c>
      <c r="K122" s="114" t="s">
        <v>244</v>
      </c>
      <c r="L122" s="114" t="s">
        <v>472</v>
      </c>
      <c r="M122" s="116" t="s">
        <v>473</v>
      </c>
      <c r="N122" s="116" t="s">
        <v>474</v>
      </c>
      <c r="O122" s="114" t="s">
        <v>244</v>
      </c>
      <c r="P122" s="114" t="s">
        <v>1595</v>
      </c>
      <c r="Q122" s="114" t="s">
        <v>1596</v>
      </c>
      <c r="R122" s="116"/>
    </row>
    <row r="123" spans="2:18" ht="18.75" hidden="1" x14ac:dyDescent="0.25">
      <c r="B123" s="112">
        <v>117</v>
      </c>
      <c r="C123" s="113" t="s">
        <v>101</v>
      </c>
      <c r="D123" s="114" t="s">
        <v>2192</v>
      </c>
      <c r="E123" s="114" t="s">
        <v>4</v>
      </c>
      <c r="F123" s="114" t="s">
        <v>25</v>
      </c>
      <c r="G123" s="114" t="s">
        <v>102</v>
      </c>
      <c r="H123" s="115" t="s">
        <v>2541</v>
      </c>
      <c r="I123" s="116" t="s">
        <v>2542</v>
      </c>
      <c r="J123" s="116" t="s">
        <v>2543</v>
      </c>
      <c r="K123" s="114" t="s">
        <v>244</v>
      </c>
      <c r="L123" s="114" t="s">
        <v>472</v>
      </c>
      <c r="M123" s="116" t="s">
        <v>473</v>
      </c>
      <c r="N123" s="116" t="s">
        <v>474</v>
      </c>
      <c r="O123" s="114" t="s">
        <v>244</v>
      </c>
      <c r="P123" s="114" t="s">
        <v>1595</v>
      </c>
      <c r="Q123" s="114" t="s">
        <v>1596</v>
      </c>
      <c r="R123" s="116"/>
    </row>
    <row r="124" spans="2:18" ht="18.75" hidden="1" x14ac:dyDescent="0.25">
      <c r="B124" s="112">
        <v>118</v>
      </c>
      <c r="C124" s="113" t="s">
        <v>101</v>
      </c>
      <c r="D124" s="114" t="s">
        <v>2192</v>
      </c>
      <c r="E124" s="114" t="s">
        <v>4</v>
      </c>
      <c r="F124" s="114" t="s">
        <v>25</v>
      </c>
      <c r="G124" s="114" t="s">
        <v>102</v>
      </c>
      <c r="H124" s="115" t="s">
        <v>2544</v>
      </c>
      <c r="I124" s="116" t="s">
        <v>2545</v>
      </c>
      <c r="J124" s="116" t="s">
        <v>2546</v>
      </c>
      <c r="K124" s="114" t="s">
        <v>244</v>
      </c>
      <c r="L124" s="114" t="s">
        <v>472</v>
      </c>
      <c r="M124" s="116" t="s">
        <v>473</v>
      </c>
      <c r="N124" s="116" t="s">
        <v>474</v>
      </c>
      <c r="O124" s="114" t="s">
        <v>244</v>
      </c>
      <c r="P124" s="114" t="s">
        <v>1595</v>
      </c>
      <c r="Q124" s="114" t="s">
        <v>1596</v>
      </c>
      <c r="R124" s="116"/>
    </row>
    <row r="125" spans="2:18" ht="18.75" hidden="1" x14ac:dyDescent="0.25">
      <c r="B125" s="112">
        <v>119</v>
      </c>
      <c r="C125" s="113" t="s">
        <v>101</v>
      </c>
      <c r="D125" s="114" t="s">
        <v>2192</v>
      </c>
      <c r="E125" s="114" t="s">
        <v>4</v>
      </c>
      <c r="F125" s="114" t="s">
        <v>25</v>
      </c>
      <c r="G125" s="114" t="s">
        <v>102</v>
      </c>
      <c r="H125" s="115" t="s">
        <v>2547</v>
      </c>
      <c r="I125" s="116" t="s">
        <v>2548</v>
      </c>
      <c r="J125" s="116" t="s">
        <v>2549</v>
      </c>
      <c r="K125" s="114" t="s">
        <v>244</v>
      </c>
      <c r="L125" s="114" t="s">
        <v>472</v>
      </c>
      <c r="M125" s="116" t="s">
        <v>473</v>
      </c>
      <c r="N125" s="116" t="s">
        <v>474</v>
      </c>
      <c r="O125" s="114" t="s">
        <v>244</v>
      </c>
      <c r="P125" s="114" t="s">
        <v>1595</v>
      </c>
      <c r="Q125" s="114" t="s">
        <v>1596</v>
      </c>
      <c r="R125" s="116"/>
    </row>
    <row r="126" spans="2:18" ht="18.75" hidden="1" x14ac:dyDescent="0.25">
      <c r="B126" s="112">
        <v>120</v>
      </c>
      <c r="C126" s="113" t="s">
        <v>101</v>
      </c>
      <c r="D126" s="114" t="s">
        <v>2192</v>
      </c>
      <c r="E126" s="114" t="s">
        <v>4</v>
      </c>
      <c r="F126" s="114" t="s">
        <v>25</v>
      </c>
      <c r="G126" s="114" t="s">
        <v>102</v>
      </c>
      <c r="H126" s="115" t="s">
        <v>2550</v>
      </c>
      <c r="I126" s="116" t="s">
        <v>2551</v>
      </c>
      <c r="J126" s="116" t="s">
        <v>2552</v>
      </c>
      <c r="K126" s="114" t="s">
        <v>244</v>
      </c>
      <c r="L126" s="114" t="s">
        <v>472</v>
      </c>
      <c r="M126" s="116" t="s">
        <v>473</v>
      </c>
      <c r="N126" s="116" t="s">
        <v>474</v>
      </c>
      <c r="O126" s="114" t="s">
        <v>244</v>
      </c>
      <c r="P126" s="114" t="s">
        <v>1595</v>
      </c>
      <c r="Q126" s="114" t="s">
        <v>1596</v>
      </c>
      <c r="R126" s="116"/>
    </row>
    <row r="127" spans="2:18" ht="18.75" hidden="1" x14ac:dyDescent="0.25">
      <c r="B127" s="112">
        <v>121</v>
      </c>
      <c r="C127" s="113" t="s">
        <v>101</v>
      </c>
      <c r="D127" s="114" t="s">
        <v>2192</v>
      </c>
      <c r="E127" s="114" t="s">
        <v>1</v>
      </c>
      <c r="F127" s="114" t="s">
        <v>14</v>
      </c>
      <c r="G127" s="114" t="s">
        <v>102</v>
      </c>
      <c r="H127" s="115" t="s">
        <v>2553</v>
      </c>
      <c r="I127" s="116" t="s">
        <v>2554</v>
      </c>
      <c r="J127" s="116" t="s">
        <v>2555</v>
      </c>
      <c r="K127" s="114" t="s">
        <v>250</v>
      </c>
      <c r="L127" s="114" t="s">
        <v>515</v>
      </c>
      <c r="M127" s="116" t="s">
        <v>516</v>
      </c>
      <c r="N127" s="116" t="s">
        <v>517</v>
      </c>
      <c r="O127" s="114" t="s">
        <v>250</v>
      </c>
      <c r="P127" s="114" t="s">
        <v>1597</v>
      </c>
      <c r="Q127" s="114" t="s">
        <v>1598</v>
      </c>
      <c r="R127" s="116"/>
    </row>
    <row r="128" spans="2:18" ht="18.75" hidden="1" x14ac:dyDescent="0.25">
      <c r="B128" s="112">
        <v>122</v>
      </c>
      <c r="C128" s="113" t="s">
        <v>101</v>
      </c>
      <c r="D128" s="114" t="s">
        <v>2192</v>
      </c>
      <c r="E128" s="114" t="s">
        <v>1</v>
      </c>
      <c r="F128" s="114" t="s">
        <v>14</v>
      </c>
      <c r="G128" s="114" t="s">
        <v>102</v>
      </c>
      <c r="H128" s="115" t="s">
        <v>2556</v>
      </c>
      <c r="I128" s="116" t="s">
        <v>2557</v>
      </c>
      <c r="J128" s="116" t="s">
        <v>2558</v>
      </c>
      <c r="K128" s="114" t="s">
        <v>250</v>
      </c>
      <c r="L128" s="114" t="s">
        <v>515</v>
      </c>
      <c r="M128" s="116" t="s">
        <v>516</v>
      </c>
      <c r="N128" s="116" t="s">
        <v>517</v>
      </c>
      <c r="O128" s="114" t="s">
        <v>250</v>
      </c>
      <c r="P128" s="114" t="s">
        <v>1597</v>
      </c>
      <c r="Q128" s="114" t="s">
        <v>1598</v>
      </c>
      <c r="R128" s="116"/>
    </row>
    <row r="129" spans="2:18" ht="18.75" hidden="1" x14ac:dyDescent="0.25">
      <c r="B129" s="112">
        <v>123</v>
      </c>
      <c r="C129" s="113" t="s">
        <v>101</v>
      </c>
      <c r="D129" s="114" t="s">
        <v>2192</v>
      </c>
      <c r="E129" s="114" t="s">
        <v>1</v>
      </c>
      <c r="F129" s="114" t="s">
        <v>14</v>
      </c>
      <c r="G129" s="114" t="s">
        <v>102</v>
      </c>
      <c r="H129" s="115" t="s">
        <v>2559</v>
      </c>
      <c r="I129" s="116" t="s">
        <v>2560</v>
      </c>
      <c r="J129" s="116" t="s">
        <v>2561</v>
      </c>
      <c r="K129" s="114" t="s">
        <v>250</v>
      </c>
      <c r="L129" s="114" t="s">
        <v>515</v>
      </c>
      <c r="M129" s="116" t="s">
        <v>516</v>
      </c>
      <c r="N129" s="116" t="s">
        <v>517</v>
      </c>
      <c r="O129" s="114" t="s">
        <v>250</v>
      </c>
      <c r="P129" s="114" t="s">
        <v>1597</v>
      </c>
      <c r="Q129" s="114" t="s">
        <v>1598</v>
      </c>
      <c r="R129" s="116"/>
    </row>
    <row r="130" spans="2:18" ht="18.75" hidden="1" x14ac:dyDescent="0.25">
      <c r="B130" s="112">
        <v>124</v>
      </c>
      <c r="C130" s="113" t="s">
        <v>101</v>
      </c>
      <c r="D130" s="114" t="s">
        <v>2192</v>
      </c>
      <c r="E130" s="114" t="s">
        <v>1</v>
      </c>
      <c r="F130" s="114" t="s">
        <v>14</v>
      </c>
      <c r="G130" s="114" t="s">
        <v>102</v>
      </c>
      <c r="H130" s="115" t="s">
        <v>2562</v>
      </c>
      <c r="I130" s="116" t="s">
        <v>2563</v>
      </c>
      <c r="J130" s="116" t="s">
        <v>2564</v>
      </c>
      <c r="K130" s="114" t="s">
        <v>250</v>
      </c>
      <c r="L130" s="114" t="s">
        <v>515</v>
      </c>
      <c r="M130" s="116" t="s">
        <v>516</v>
      </c>
      <c r="N130" s="116" t="s">
        <v>517</v>
      </c>
      <c r="O130" s="114" t="s">
        <v>250</v>
      </c>
      <c r="P130" s="114" t="s">
        <v>1597</v>
      </c>
      <c r="Q130" s="114" t="s">
        <v>1598</v>
      </c>
      <c r="R130" s="116"/>
    </row>
    <row r="131" spans="2:18" ht="18.75" hidden="1" x14ac:dyDescent="0.25">
      <c r="B131" s="112">
        <v>125</v>
      </c>
      <c r="C131" s="113" t="s">
        <v>101</v>
      </c>
      <c r="D131" s="114" t="s">
        <v>2192</v>
      </c>
      <c r="E131" s="114" t="s">
        <v>1</v>
      </c>
      <c r="F131" s="114" t="s">
        <v>14</v>
      </c>
      <c r="G131" s="114" t="s">
        <v>102</v>
      </c>
      <c r="H131" s="115" t="s">
        <v>2565</v>
      </c>
      <c r="I131" s="116" t="s">
        <v>2566</v>
      </c>
      <c r="J131" s="116" t="s">
        <v>2567</v>
      </c>
      <c r="K131" s="114" t="s">
        <v>250</v>
      </c>
      <c r="L131" s="114" t="s">
        <v>515</v>
      </c>
      <c r="M131" s="116" t="s">
        <v>516</v>
      </c>
      <c r="N131" s="116" t="s">
        <v>517</v>
      </c>
      <c r="O131" s="114" t="s">
        <v>250</v>
      </c>
      <c r="P131" s="114" t="s">
        <v>1597</v>
      </c>
      <c r="Q131" s="114" t="s">
        <v>1598</v>
      </c>
      <c r="R131" s="116"/>
    </row>
    <row r="132" spans="2:18" ht="18.75" hidden="1" x14ac:dyDescent="0.25">
      <c r="B132" s="112">
        <v>126</v>
      </c>
      <c r="C132" s="113" t="s">
        <v>101</v>
      </c>
      <c r="D132" s="114" t="s">
        <v>2192</v>
      </c>
      <c r="E132" s="114" t="s">
        <v>1</v>
      </c>
      <c r="F132" s="114" t="s">
        <v>14</v>
      </c>
      <c r="G132" s="114" t="s">
        <v>102</v>
      </c>
      <c r="H132" s="115" t="s">
        <v>2568</v>
      </c>
      <c r="I132" s="116" t="s">
        <v>2569</v>
      </c>
      <c r="J132" s="116" t="s">
        <v>2570</v>
      </c>
      <c r="K132" s="114" t="s">
        <v>250</v>
      </c>
      <c r="L132" s="114" t="s">
        <v>515</v>
      </c>
      <c r="M132" s="116" t="s">
        <v>516</v>
      </c>
      <c r="N132" s="116" t="s">
        <v>517</v>
      </c>
      <c r="O132" s="114" t="s">
        <v>250</v>
      </c>
      <c r="P132" s="114" t="s">
        <v>1597</v>
      </c>
      <c r="Q132" s="114" t="s">
        <v>1598</v>
      </c>
      <c r="R132" s="116"/>
    </row>
    <row r="133" spans="2:18" ht="18.75" hidden="1" x14ac:dyDescent="0.25">
      <c r="B133" s="112">
        <v>127</v>
      </c>
      <c r="C133" s="113" t="s">
        <v>101</v>
      </c>
      <c r="D133" s="114" t="s">
        <v>2192</v>
      </c>
      <c r="E133" s="114" t="s">
        <v>1</v>
      </c>
      <c r="F133" s="114" t="s">
        <v>14</v>
      </c>
      <c r="G133" s="114" t="s">
        <v>102</v>
      </c>
      <c r="H133" s="115" t="s">
        <v>2571</v>
      </c>
      <c r="I133" s="116" t="s">
        <v>2572</v>
      </c>
      <c r="J133" s="116" t="s">
        <v>2573</v>
      </c>
      <c r="K133" s="114" t="s">
        <v>250</v>
      </c>
      <c r="L133" s="114" t="s">
        <v>515</v>
      </c>
      <c r="M133" s="116" t="s">
        <v>516</v>
      </c>
      <c r="N133" s="116" t="s">
        <v>517</v>
      </c>
      <c r="O133" s="114" t="s">
        <v>250</v>
      </c>
      <c r="P133" s="114" t="s">
        <v>1597</v>
      </c>
      <c r="Q133" s="114" t="s">
        <v>1598</v>
      </c>
      <c r="R133" s="116"/>
    </row>
    <row r="134" spans="2:18" ht="18.75" hidden="1" x14ac:dyDescent="0.25">
      <c r="B134" s="112">
        <v>128</v>
      </c>
      <c r="C134" s="113" t="s">
        <v>101</v>
      </c>
      <c r="D134" s="114" t="s">
        <v>2192</v>
      </c>
      <c r="E134" s="114" t="s">
        <v>1</v>
      </c>
      <c r="F134" s="114" t="s">
        <v>14</v>
      </c>
      <c r="G134" s="114" t="s">
        <v>102</v>
      </c>
      <c r="H134" s="115" t="s">
        <v>2574</v>
      </c>
      <c r="I134" s="116" t="s">
        <v>2575</v>
      </c>
      <c r="J134" s="116" t="s">
        <v>2576</v>
      </c>
      <c r="K134" s="114" t="s">
        <v>250</v>
      </c>
      <c r="L134" s="114" t="s">
        <v>515</v>
      </c>
      <c r="M134" s="116" t="s">
        <v>516</v>
      </c>
      <c r="N134" s="116" t="s">
        <v>517</v>
      </c>
      <c r="O134" s="114" t="s">
        <v>250</v>
      </c>
      <c r="P134" s="114" t="s">
        <v>1597</v>
      </c>
      <c r="Q134" s="114" t="s">
        <v>1598</v>
      </c>
      <c r="R134" s="116"/>
    </row>
    <row r="135" spans="2:18" ht="18.75" hidden="1" x14ac:dyDescent="0.25">
      <c r="B135" s="112">
        <v>129</v>
      </c>
      <c r="C135" s="113" t="s">
        <v>101</v>
      </c>
      <c r="D135" s="114" t="s">
        <v>2192</v>
      </c>
      <c r="E135" s="114" t="s">
        <v>1</v>
      </c>
      <c r="F135" s="114" t="s">
        <v>14</v>
      </c>
      <c r="G135" s="114" t="s">
        <v>102</v>
      </c>
      <c r="H135" s="115" t="s">
        <v>2577</v>
      </c>
      <c r="I135" s="116" t="s">
        <v>2578</v>
      </c>
      <c r="J135" s="116" t="s">
        <v>2579</v>
      </c>
      <c r="K135" s="114" t="s">
        <v>250</v>
      </c>
      <c r="L135" s="114" t="s">
        <v>515</v>
      </c>
      <c r="M135" s="116" t="s">
        <v>516</v>
      </c>
      <c r="N135" s="116" t="s">
        <v>517</v>
      </c>
      <c r="O135" s="114" t="s">
        <v>250</v>
      </c>
      <c r="P135" s="114" t="s">
        <v>1597</v>
      </c>
      <c r="Q135" s="114" t="s">
        <v>1598</v>
      </c>
      <c r="R135" s="116"/>
    </row>
    <row r="136" spans="2:18" ht="18.75" hidden="1" x14ac:dyDescent="0.25">
      <c r="B136" s="112">
        <v>130</v>
      </c>
      <c r="C136" s="113" t="s">
        <v>101</v>
      </c>
      <c r="D136" s="114" t="s">
        <v>2192</v>
      </c>
      <c r="E136" s="114" t="s">
        <v>1</v>
      </c>
      <c r="F136" s="114" t="s">
        <v>14</v>
      </c>
      <c r="G136" s="114" t="s">
        <v>102</v>
      </c>
      <c r="H136" s="115" t="s">
        <v>2580</v>
      </c>
      <c r="I136" s="116" t="s">
        <v>2581</v>
      </c>
      <c r="J136" s="116" t="s">
        <v>2582</v>
      </c>
      <c r="K136" s="114" t="s">
        <v>250</v>
      </c>
      <c r="L136" s="114" t="s">
        <v>515</v>
      </c>
      <c r="M136" s="116" t="s">
        <v>516</v>
      </c>
      <c r="N136" s="116" t="s">
        <v>517</v>
      </c>
      <c r="O136" s="114" t="s">
        <v>250</v>
      </c>
      <c r="P136" s="114" t="s">
        <v>1597</v>
      </c>
      <c r="Q136" s="114" t="s">
        <v>1598</v>
      </c>
      <c r="R136" s="116"/>
    </row>
    <row r="137" spans="2:18" ht="18.75" hidden="1" x14ac:dyDescent="0.25">
      <c r="B137" s="112">
        <v>131</v>
      </c>
      <c r="C137" s="113" t="s">
        <v>101</v>
      </c>
      <c r="D137" s="114" t="s">
        <v>2192</v>
      </c>
      <c r="E137" s="114" t="s">
        <v>4</v>
      </c>
      <c r="F137" s="114" t="s">
        <v>14</v>
      </c>
      <c r="G137" s="114" t="s">
        <v>102</v>
      </c>
      <c r="H137" s="115" t="s">
        <v>2583</v>
      </c>
      <c r="I137" s="116" t="s">
        <v>2584</v>
      </c>
      <c r="J137" s="116" t="s">
        <v>2585</v>
      </c>
      <c r="K137" s="114" t="s">
        <v>250</v>
      </c>
      <c r="L137" s="114" t="s">
        <v>515</v>
      </c>
      <c r="M137" s="116" t="s">
        <v>516</v>
      </c>
      <c r="N137" s="116" t="s">
        <v>517</v>
      </c>
      <c r="O137" s="114" t="s">
        <v>250</v>
      </c>
      <c r="P137" s="114" t="s">
        <v>1597</v>
      </c>
      <c r="Q137" s="114" t="s">
        <v>1598</v>
      </c>
      <c r="R137" s="116"/>
    </row>
    <row r="138" spans="2:18" ht="18.75" hidden="1" x14ac:dyDescent="0.25">
      <c r="B138" s="112">
        <v>132</v>
      </c>
      <c r="C138" s="113" t="s">
        <v>101</v>
      </c>
      <c r="D138" s="114" t="s">
        <v>2192</v>
      </c>
      <c r="E138" s="114" t="s">
        <v>4</v>
      </c>
      <c r="F138" s="114" t="s">
        <v>14</v>
      </c>
      <c r="G138" s="114" t="s">
        <v>102</v>
      </c>
      <c r="H138" s="115" t="s">
        <v>2586</v>
      </c>
      <c r="I138" s="116" t="s">
        <v>2587</v>
      </c>
      <c r="J138" s="116" t="s">
        <v>2588</v>
      </c>
      <c r="K138" s="114" t="s">
        <v>250</v>
      </c>
      <c r="L138" s="114" t="s">
        <v>515</v>
      </c>
      <c r="M138" s="116" t="s">
        <v>516</v>
      </c>
      <c r="N138" s="116" t="s">
        <v>517</v>
      </c>
      <c r="O138" s="114" t="s">
        <v>250</v>
      </c>
      <c r="P138" s="114" t="s">
        <v>1597</v>
      </c>
      <c r="Q138" s="114" t="s">
        <v>1598</v>
      </c>
      <c r="R138" s="116"/>
    </row>
    <row r="139" spans="2:18" ht="18.75" hidden="1" x14ac:dyDescent="0.25">
      <c r="B139" s="112">
        <v>133</v>
      </c>
      <c r="C139" s="113" t="s">
        <v>101</v>
      </c>
      <c r="D139" s="114" t="s">
        <v>2192</v>
      </c>
      <c r="E139" s="114" t="s">
        <v>4</v>
      </c>
      <c r="F139" s="114" t="s">
        <v>14</v>
      </c>
      <c r="G139" s="114" t="s">
        <v>102</v>
      </c>
      <c r="H139" s="115" t="s">
        <v>2589</v>
      </c>
      <c r="I139" s="116" t="s">
        <v>2590</v>
      </c>
      <c r="J139" s="116" t="s">
        <v>2591</v>
      </c>
      <c r="K139" s="114" t="s">
        <v>250</v>
      </c>
      <c r="L139" s="114" t="s">
        <v>515</v>
      </c>
      <c r="M139" s="116" t="s">
        <v>516</v>
      </c>
      <c r="N139" s="116" t="s">
        <v>517</v>
      </c>
      <c r="O139" s="114" t="s">
        <v>250</v>
      </c>
      <c r="P139" s="114" t="s">
        <v>1597</v>
      </c>
      <c r="Q139" s="114" t="s">
        <v>1598</v>
      </c>
      <c r="R139" s="116"/>
    </row>
    <row r="140" spans="2:18" ht="18.75" hidden="1" x14ac:dyDescent="0.25">
      <c r="B140" s="112">
        <v>134</v>
      </c>
      <c r="C140" s="113" t="s">
        <v>101</v>
      </c>
      <c r="D140" s="114" t="s">
        <v>2192</v>
      </c>
      <c r="E140" s="114" t="s">
        <v>4</v>
      </c>
      <c r="F140" s="114" t="s">
        <v>14</v>
      </c>
      <c r="G140" s="114" t="s">
        <v>102</v>
      </c>
      <c r="H140" s="115" t="s">
        <v>2592</v>
      </c>
      <c r="I140" s="116" t="s">
        <v>2593</v>
      </c>
      <c r="J140" s="116" t="s">
        <v>2594</v>
      </c>
      <c r="K140" s="114" t="s">
        <v>250</v>
      </c>
      <c r="L140" s="114" t="s">
        <v>515</v>
      </c>
      <c r="M140" s="116" t="s">
        <v>516</v>
      </c>
      <c r="N140" s="116" t="s">
        <v>517</v>
      </c>
      <c r="O140" s="114" t="s">
        <v>250</v>
      </c>
      <c r="P140" s="114" t="s">
        <v>1597</v>
      </c>
      <c r="Q140" s="114" t="s">
        <v>1598</v>
      </c>
      <c r="R140" s="116"/>
    </row>
    <row r="141" spans="2:18" ht="18.75" hidden="1" x14ac:dyDescent="0.25">
      <c r="B141" s="112">
        <v>135</v>
      </c>
      <c r="C141" s="113" t="s">
        <v>101</v>
      </c>
      <c r="D141" s="114" t="s">
        <v>2192</v>
      </c>
      <c r="E141" s="114" t="s">
        <v>4</v>
      </c>
      <c r="F141" s="114" t="s">
        <v>14</v>
      </c>
      <c r="G141" s="114" t="s">
        <v>102</v>
      </c>
      <c r="H141" s="115" t="s">
        <v>2595</v>
      </c>
      <c r="I141" s="116" t="s">
        <v>2596</v>
      </c>
      <c r="J141" s="116" t="s">
        <v>2597</v>
      </c>
      <c r="K141" s="114" t="s">
        <v>250</v>
      </c>
      <c r="L141" s="114" t="s">
        <v>515</v>
      </c>
      <c r="M141" s="116" t="s">
        <v>516</v>
      </c>
      <c r="N141" s="116" t="s">
        <v>517</v>
      </c>
      <c r="O141" s="114" t="s">
        <v>250</v>
      </c>
      <c r="P141" s="114" t="s">
        <v>1597</v>
      </c>
      <c r="Q141" s="114" t="s">
        <v>1598</v>
      </c>
      <c r="R141" s="116"/>
    </row>
    <row r="142" spans="2:18" ht="18.75" hidden="1" x14ac:dyDescent="0.25">
      <c r="B142" s="112">
        <v>136</v>
      </c>
      <c r="C142" s="113" t="s">
        <v>101</v>
      </c>
      <c r="D142" s="114" t="s">
        <v>2192</v>
      </c>
      <c r="E142" s="114" t="s">
        <v>4</v>
      </c>
      <c r="F142" s="114" t="s">
        <v>14</v>
      </c>
      <c r="G142" s="114" t="s">
        <v>102</v>
      </c>
      <c r="H142" s="115" t="s">
        <v>2598</v>
      </c>
      <c r="I142" s="116" t="s">
        <v>2599</v>
      </c>
      <c r="J142" s="116" t="s">
        <v>2600</v>
      </c>
      <c r="K142" s="114" t="s">
        <v>250</v>
      </c>
      <c r="L142" s="114" t="s">
        <v>515</v>
      </c>
      <c r="M142" s="116" t="s">
        <v>516</v>
      </c>
      <c r="N142" s="116" t="s">
        <v>517</v>
      </c>
      <c r="O142" s="114" t="s">
        <v>250</v>
      </c>
      <c r="P142" s="114" t="s">
        <v>1597</v>
      </c>
      <c r="Q142" s="114" t="s">
        <v>1598</v>
      </c>
      <c r="R142" s="116"/>
    </row>
    <row r="143" spans="2:18" ht="18.75" hidden="1" x14ac:dyDescent="0.25">
      <c r="B143" s="112">
        <v>137</v>
      </c>
      <c r="C143" s="113" t="s">
        <v>101</v>
      </c>
      <c r="D143" s="114" t="s">
        <v>2192</v>
      </c>
      <c r="E143" s="114" t="s">
        <v>4</v>
      </c>
      <c r="F143" s="114" t="s">
        <v>14</v>
      </c>
      <c r="G143" s="114" t="s">
        <v>102</v>
      </c>
      <c r="H143" s="115" t="s">
        <v>2601</v>
      </c>
      <c r="I143" s="116" t="s">
        <v>2602</v>
      </c>
      <c r="J143" s="116" t="s">
        <v>2603</v>
      </c>
      <c r="K143" s="114" t="s">
        <v>250</v>
      </c>
      <c r="L143" s="114" t="s">
        <v>515</v>
      </c>
      <c r="M143" s="116" t="s">
        <v>516</v>
      </c>
      <c r="N143" s="116" t="s">
        <v>517</v>
      </c>
      <c r="O143" s="114" t="s">
        <v>250</v>
      </c>
      <c r="P143" s="114" t="s">
        <v>1597</v>
      </c>
      <c r="Q143" s="114" t="s">
        <v>1598</v>
      </c>
      <c r="R143" s="116"/>
    </row>
    <row r="144" spans="2:18" ht="18.75" hidden="1" x14ac:dyDescent="0.25">
      <c r="B144" s="112">
        <v>138</v>
      </c>
      <c r="C144" s="113" t="s">
        <v>101</v>
      </c>
      <c r="D144" s="114" t="s">
        <v>2192</v>
      </c>
      <c r="E144" s="114" t="s">
        <v>4</v>
      </c>
      <c r="F144" s="114" t="s">
        <v>14</v>
      </c>
      <c r="G144" s="114" t="s">
        <v>102</v>
      </c>
      <c r="H144" s="115" t="s">
        <v>2604</v>
      </c>
      <c r="I144" s="116" t="s">
        <v>2605</v>
      </c>
      <c r="J144" s="116" t="s">
        <v>2606</v>
      </c>
      <c r="K144" s="114" t="s">
        <v>250</v>
      </c>
      <c r="L144" s="114" t="s">
        <v>515</v>
      </c>
      <c r="M144" s="116" t="s">
        <v>516</v>
      </c>
      <c r="N144" s="116" t="s">
        <v>517</v>
      </c>
      <c r="O144" s="114" t="s">
        <v>250</v>
      </c>
      <c r="P144" s="114" t="s">
        <v>1597</v>
      </c>
      <c r="Q144" s="114" t="s">
        <v>1598</v>
      </c>
      <c r="R144" s="116"/>
    </row>
    <row r="145" spans="2:18" ht="18.75" hidden="1" x14ac:dyDescent="0.25">
      <c r="B145" s="112">
        <v>139</v>
      </c>
      <c r="C145" s="113" t="s">
        <v>101</v>
      </c>
      <c r="D145" s="114" t="s">
        <v>2192</v>
      </c>
      <c r="E145" s="114" t="s">
        <v>4</v>
      </c>
      <c r="F145" s="114" t="s">
        <v>14</v>
      </c>
      <c r="G145" s="114" t="s">
        <v>102</v>
      </c>
      <c r="H145" s="115" t="s">
        <v>2607</v>
      </c>
      <c r="I145" s="116" t="s">
        <v>2608</v>
      </c>
      <c r="J145" s="116" t="s">
        <v>2609</v>
      </c>
      <c r="K145" s="114" t="s">
        <v>250</v>
      </c>
      <c r="L145" s="114" t="s">
        <v>515</v>
      </c>
      <c r="M145" s="116" t="s">
        <v>516</v>
      </c>
      <c r="N145" s="116" t="s">
        <v>517</v>
      </c>
      <c r="O145" s="114" t="s">
        <v>250</v>
      </c>
      <c r="P145" s="114" t="s">
        <v>1597</v>
      </c>
      <c r="Q145" s="114" t="s">
        <v>1598</v>
      </c>
      <c r="R145" s="116"/>
    </row>
    <row r="146" spans="2:18" ht="18.75" hidden="1" x14ac:dyDescent="0.25">
      <c r="B146" s="112">
        <v>140</v>
      </c>
      <c r="C146" s="113" t="s">
        <v>101</v>
      </c>
      <c r="D146" s="114" t="s">
        <v>2192</v>
      </c>
      <c r="E146" s="114" t="s">
        <v>4</v>
      </c>
      <c r="F146" s="114" t="s">
        <v>14</v>
      </c>
      <c r="G146" s="114" t="s">
        <v>102</v>
      </c>
      <c r="H146" s="115" t="s">
        <v>2610</v>
      </c>
      <c r="I146" s="116" t="s">
        <v>2611</v>
      </c>
      <c r="J146" s="116" t="s">
        <v>2612</v>
      </c>
      <c r="K146" s="114" t="s">
        <v>250</v>
      </c>
      <c r="L146" s="114" t="s">
        <v>515</v>
      </c>
      <c r="M146" s="116" t="s">
        <v>516</v>
      </c>
      <c r="N146" s="116" t="s">
        <v>517</v>
      </c>
      <c r="O146" s="114" t="s">
        <v>250</v>
      </c>
      <c r="P146" s="114" t="s">
        <v>1597</v>
      </c>
      <c r="Q146" s="114" t="s">
        <v>1598</v>
      </c>
      <c r="R146" s="116"/>
    </row>
    <row r="147" spans="2:18" ht="18.75" hidden="1" x14ac:dyDescent="0.25">
      <c r="B147" s="112">
        <v>141</v>
      </c>
      <c r="C147" s="113" t="s">
        <v>101</v>
      </c>
      <c r="D147" s="114" t="s">
        <v>2192</v>
      </c>
      <c r="E147" s="114" t="s">
        <v>1</v>
      </c>
      <c r="F147" s="114" t="s">
        <v>26</v>
      </c>
      <c r="G147" s="114" t="s">
        <v>102</v>
      </c>
      <c r="H147" s="115" t="s">
        <v>2613</v>
      </c>
      <c r="I147" s="116" t="s">
        <v>2614</v>
      </c>
      <c r="J147" s="116" t="s">
        <v>2615</v>
      </c>
      <c r="K147" s="114" t="s">
        <v>254</v>
      </c>
      <c r="L147" s="114" t="s">
        <v>558</v>
      </c>
      <c r="M147" s="116" t="s">
        <v>559</v>
      </c>
      <c r="N147" s="116" t="s">
        <v>560</v>
      </c>
      <c r="O147" s="114" t="s">
        <v>254</v>
      </c>
      <c r="P147" s="114" t="s">
        <v>1599</v>
      </c>
      <c r="Q147" s="114" t="s">
        <v>1600</v>
      </c>
      <c r="R147" s="116"/>
    </row>
    <row r="148" spans="2:18" ht="18.75" hidden="1" x14ac:dyDescent="0.25">
      <c r="B148" s="112">
        <v>142</v>
      </c>
      <c r="C148" s="113" t="s">
        <v>101</v>
      </c>
      <c r="D148" s="114" t="s">
        <v>2192</v>
      </c>
      <c r="E148" s="114" t="s">
        <v>1</v>
      </c>
      <c r="F148" s="114" t="s">
        <v>26</v>
      </c>
      <c r="G148" s="114" t="s">
        <v>102</v>
      </c>
      <c r="H148" s="115" t="s">
        <v>2616</v>
      </c>
      <c r="I148" s="116" t="s">
        <v>2617</v>
      </c>
      <c r="J148" s="116" t="s">
        <v>2618</v>
      </c>
      <c r="K148" s="114" t="s">
        <v>254</v>
      </c>
      <c r="L148" s="114" t="s">
        <v>558</v>
      </c>
      <c r="M148" s="116" t="s">
        <v>559</v>
      </c>
      <c r="N148" s="116" t="s">
        <v>560</v>
      </c>
      <c r="O148" s="114" t="s">
        <v>254</v>
      </c>
      <c r="P148" s="114" t="s">
        <v>1599</v>
      </c>
      <c r="Q148" s="114" t="s">
        <v>1600</v>
      </c>
      <c r="R148" s="116"/>
    </row>
    <row r="149" spans="2:18" ht="18.75" hidden="1" x14ac:dyDescent="0.25">
      <c r="B149" s="112">
        <v>143</v>
      </c>
      <c r="C149" s="113" t="s">
        <v>101</v>
      </c>
      <c r="D149" s="114" t="s">
        <v>2192</v>
      </c>
      <c r="E149" s="114" t="s">
        <v>1</v>
      </c>
      <c r="F149" s="114" t="s">
        <v>26</v>
      </c>
      <c r="G149" s="114" t="s">
        <v>102</v>
      </c>
      <c r="H149" s="115" t="s">
        <v>2619</v>
      </c>
      <c r="I149" s="116" t="s">
        <v>2620</v>
      </c>
      <c r="J149" s="116" t="s">
        <v>2621</v>
      </c>
      <c r="K149" s="114" t="s">
        <v>254</v>
      </c>
      <c r="L149" s="114" t="s">
        <v>558</v>
      </c>
      <c r="M149" s="116" t="s">
        <v>559</v>
      </c>
      <c r="N149" s="116" t="s">
        <v>560</v>
      </c>
      <c r="O149" s="114" t="s">
        <v>254</v>
      </c>
      <c r="P149" s="114" t="s">
        <v>1599</v>
      </c>
      <c r="Q149" s="114" t="s">
        <v>1600</v>
      </c>
      <c r="R149" s="116"/>
    </row>
    <row r="150" spans="2:18" ht="18.75" hidden="1" x14ac:dyDescent="0.25">
      <c r="B150" s="112">
        <v>144</v>
      </c>
      <c r="C150" s="113" t="s">
        <v>101</v>
      </c>
      <c r="D150" s="114" t="s">
        <v>2192</v>
      </c>
      <c r="E150" s="114" t="s">
        <v>1</v>
      </c>
      <c r="F150" s="114" t="s">
        <v>26</v>
      </c>
      <c r="G150" s="114" t="s">
        <v>102</v>
      </c>
      <c r="H150" s="115" t="s">
        <v>2622</v>
      </c>
      <c r="I150" s="116" t="s">
        <v>2623</v>
      </c>
      <c r="J150" s="116" t="s">
        <v>2624</v>
      </c>
      <c r="K150" s="114" t="s">
        <v>254</v>
      </c>
      <c r="L150" s="114" t="s">
        <v>558</v>
      </c>
      <c r="M150" s="116" t="s">
        <v>559</v>
      </c>
      <c r="N150" s="116" t="s">
        <v>560</v>
      </c>
      <c r="O150" s="114" t="s">
        <v>254</v>
      </c>
      <c r="P150" s="114" t="s">
        <v>1599</v>
      </c>
      <c r="Q150" s="114" t="s">
        <v>1600</v>
      </c>
      <c r="R150" s="116"/>
    </row>
    <row r="151" spans="2:18" ht="18.75" hidden="1" x14ac:dyDescent="0.25">
      <c r="B151" s="112">
        <v>145</v>
      </c>
      <c r="C151" s="113" t="s">
        <v>101</v>
      </c>
      <c r="D151" s="114" t="s">
        <v>2192</v>
      </c>
      <c r="E151" s="114" t="s">
        <v>1</v>
      </c>
      <c r="F151" s="114" t="s">
        <v>26</v>
      </c>
      <c r="G151" s="114" t="s">
        <v>102</v>
      </c>
      <c r="H151" s="115" t="s">
        <v>2625</v>
      </c>
      <c r="I151" s="116" t="s">
        <v>2626</v>
      </c>
      <c r="J151" s="116" t="s">
        <v>2627</v>
      </c>
      <c r="K151" s="114" t="s">
        <v>254</v>
      </c>
      <c r="L151" s="114" t="s">
        <v>558</v>
      </c>
      <c r="M151" s="116" t="s">
        <v>559</v>
      </c>
      <c r="N151" s="116" t="s">
        <v>560</v>
      </c>
      <c r="O151" s="114" t="s">
        <v>254</v>
      </c>
      <c r="P151" s="114" t="s">
        <v>1599</v>
      </c>
      <c r="Q151" s="114" t="s">
        <v>1600</v>
      </c>
      <c r="R151" s="116"/>
    </row>
    <row r="152" spans="2:18" ht="18.75" hidden="1" x14ac:dyDescent="0.25">
      <c r="B152" s="112">
        <v>146</v>
      </c>
      <c r="C152" s="113" t="s">
        <v>101</v>
      </c>
      <c r="D152" s="114" t="s">
        <v>2192</v>
      </c>
      <c r="E152" s="114" t="s">
        <v>1</v>
      </c>
      <c r="F152" s="114" t="s">
        <v>26</v>
      </c>
      <c r="G152" s="114" t="s">
        <v>102</v>
      </c>
      <c r="H152" s="115" t="s">
        <v>2628</v>
      </c>
      <c r="I152" s="116" t="s">
        <v>2629</v>
      </c>
      <c r="J152" s="116" t="s">
        <v>2630</v>
      </c>
      <c r="K152" s="114" t="s">
        <v>254</v>
      </c>
      <c r="L152" s="114" t="s">
        <v>558</v>
      </c>
      <c r="M152" s="116" t="s">
        <v>559</v>
      </c>
      <c r="N152" s="116" t="s">
        <v>560</v>
      </c>
      <c r="O152" s="114" t="s">
        <v>254</v>
      </c>
      <c r="P152" s="114" t="s">
        <v>1599</v>
      </c>
      <c r="Q152" s="114" t="s">
        <v>1600</v>
      </c>
      <c r="R152" s="116"/>
    </row>
    <row r="153" spans="2:18" ht="18.75" hidden="1" x14ac:dyDescent="0.25">
      <c r="B153" s="112">
        <v>147</v>
      </c>
      <c r="C153" s="113" t="s">
        <v>101</v>
      </c>
      <c r="D153" s="114" t="s">
        <v>2192</v>
      </c>
      <c r="E153" s="114" t="s">
        <v>1</v>
      </c>
      <c r="F153" s="114" t="s">
        <v>26</v>
      </c>
      <c r="G153" s="114" t="s">
        <v>102</v>
      </c>
      <c r="H153" s="115" t="s">
        <v>2631</v>
      </c>
      <c r="I153" s="116" t="s">
        <v>2632</v>
      </c>
      <c r="J153" s="116" t="s">
        <v>2633</v>
      </c>
      <c r="K153" s="114" t="s">
        <v>254</v>
      </c>
      <c r="L153" s="114" t="s">
        <v>558</v>
      </c>
      <c r="M153" s="116" t="s">
        <v>559</v>
      </c>
      <c r="N153" s="116" t="s">
        <v>560</v>
      </c>
      <c r="O153" s="114" t="s">
        <v>254</v>
      </c>
      <c r="P153" s="114" t="s">
        <v>1599</v>
      </c>
      <c r="Q153" s="114" t="s">
        <v>1600</v>
      </c>
      <c r="R153" s="116"/>
    </row>
    <row r="154" spans="2:18" ht="18.75" hidden="1" x14ac:dyDescent="0.25">
      <c r="B154" s="112">
        <v>148</v>
      </c>
      <c r="C154" s="113" t="s">
        <v>101</v>
      </c>
      <c r="D154" s="114" t="s">
        <v>2192</v>
      </c>
      <c r="E154" s="114" t="s">
        <v>1</v>
      </c>
      <c r="F154" s="114" t="s">
        <v>26</v>
      </c>
      <c r="G154" s="114" t="s">
        <v>102</v>
      </c>
      <c r="H154" s="115" t="s">
        <v>2634</v>
      </c>
      <c r="I154" s="116" t="s">
        <v>2635</v>
      </c>
      <c r="J154" s="116" t="s">
        <v>2636</v>
      </c>
      <c r="K154" s="114" t="s">
        <v>254</v>
      </c>
      <c r="L154" s="114" t="s">
        <v>558</v>
      </c>
      <c r="M154" s="116" t="s">
        <v>559</v>
      </c>
      <c r="N154" s="116" t="s">
        <v>560</v>
      </c>
      <c r="O154" s="114" t="s">
        <v>254</v>
      </c>
      <c r="P154" s="114" t="s">
        <v>1599</v>
      </c>
      <c r="Q154" s="114" t="s">
        <v>1600</v>
      </c>
      <c r="R154" s="116"/>
    </row>
    <row r="155" spans="2:18" ht="18.75" hidden="1" x14ac:dyDescent="0.25">
      <c r="B155" s="112">
        <v>149</v>
      </c>
      <c r="C155" s="113" t="s">
        <v>101</v>
      </c>
      <c r="D155" s="114" t="s">
        <v>2192</v>
      </c>
      <c r="E155" s="114" t="s">
        <v>1</v>
      </c>
      <c r="F155" s="114" t="s">
        <v>26</v>
      </c>
      <c r="G155" s="114" t="s">
        <v>102</v>
      </c>
      <c r="H155" s="115" t="s">
        <v>2637</v>
      </c>
      <c r="I155" s="116" t="s">
        <v>2638</v>
      </c>
      <c r="J155" s="116" t="s">
        <v>2639</v>
      </c>
      <c r="K155" s="114" t="s">
        <v>254</v>
      </c>
      <c r="L155" s="114" t="s">
        <v>558</v>
      </c>
      <c r="M155" s="116" t="s">
        <v>559</v>
      </c>
      <c r="N155" s="116" t="s">
        <v>560</v>
      </c>
      <c r="O155" s="114" t="s">
        <v>254</v>
      </c>
      <c r="P155" s="114" t="s">
        <v>1599</v>
      </c>
      <c r="Q155" s="114" t="s">
        <v>1600</v>
      </c>
      <c r="R155" s="116"/>
    </row>
    <row r="156" spans="2:18" ht="18.75" hidden="1" x14ac:dyDescent="0.25">
      <c r="B156" s="112">
        <v>150</v>
      </c>
      <c r="C156" s="113" t="s">
        <v>101</v>
      </c>
      <c r="D156" s="114" t="s">
        <v>2192</v>
      </c>
      <c r="E156" s="114" t="s">
        <v>1</v>
      </c>
      <c r="F156" s="114" t="s">
        <v>26</v>
      </c>
      <c r="G156" s="114" t="s">
        <v>102</v>
      </c>
      <c r="H156" s="115" t="s">
        <v>2640</v>
      </c>
      <c r="I156" s="116" t="s">
        <v>2641</v>
      </c>
      <c r="J156" s="116" t="s">
        <v>2642</v>
      </c>
      <c r="K156" s="114" t="s">
        <v>254</v>
      </c>
      <c r="L156" s="114" t="s">
        <v>558</v>
      </c>
      <c r="M156" s="116" t="s">
        <v>559</v>
      </c>
      <c r="N156" s="116" t="s">
        <v>560</v>
      </c>
      <c r="O156" s="114" t="s">
        <v>254</v>
      </c>
      <c r="P156" s="114" t="s">
        <v>1599</v>
      </c>
      <c r="Q156" s="114" t="s">
        <v>1600</v>
      </c>
      <c r="R156" s="116"/>
    </row>
    <row r="157" spans="2:18" ht="18.75" hidden="1" x14ac:dyDescent="0.25">
      <c r="B157" s="112">
        <v>151</v>
      </c>
      <c r="C157" s="113" t="s">
        <v>101</v>
      </c>
      <c r="D157" s="114" t="s">
        <v>2192</v>
      </c>
      <c r="E157" s="114" t="s">
        <v>4</v>
      </c>
      <c r="F157" s="114" t="s">
        <v>26</v>
      </c>
      <c r="G157" s="114" t="s">
        <v>102</v>
      </c>
      <c r="H157" s="115" t="s">
        <v>2643</v>
      </c>
      <c r="I157" s="116" t="s">
        <v>2644</v>
      </c>
      <c r="J157" s="116" t="s">
        <v>2645</v>
      </c>
      <c r="K157" s="114" t="s">
        <v>254</v>
      </c>
      <c r="L157" s="114" t="s">
        <v>558</v>
      </c>
      <c r="M157" s="116" t="s">
        <v>559</v>
      </c>
      <c r="N157" s="116" t="s">
        <v>560</v>
      </c>
      <c r="O157" s="114" t="s">
        <v>254</v>
      </c>
      <c r="P157" s="114" t="s">
        <v>1599</v>
      </c>
      <c r="Q157" s="114" t="s">
        <v>1600</v>
      </c>
      <c r="R157" s="116"/>
    </row>
    <row r="158" spans="2:18" ht="18.75" hidden="1" x14ac:dyDescent="0.25">
      <c r="B158" s="112">
        <v>152</v>
      </c>
      <c r="C158" s="113" t="s">
        <v>101</v>
      </c>
      <c r="D158" s="114" t="s">
        <v>2192</v>
      </c>
      <c r="E158" s="114" t="s">
        <v>4</v>
      </c>
      <c r="F158" s="114" t="s">
        <v>26</v>
      </c>
      <c r="G158" s="114" t="s">
        <v>102</v>
      </c>
      <c r="H158" s="115" t="s">
        <v>2646</v>
      </c>
      <c r="I158" s="116" t="s">
        <v>2647</v>
      </c>
      <c r="J158" s="116" t="s">
        <v>2648</v>
      </c>
      <c r="K158" s="114" t="s">
        <v>254</v>
      </c>
      <c r="L158" s="114" t="s">
        <v>558</v>
      </c>
      <c r="M158" s="116" t="s">
        <v>559</v>
      </c>
      <c r="N158" s="116" t="s">
        <v>560</v>
      </c>
      <c r="O158" s="114" t="s">
        <v>254</v>
      </c>
      <c r="P158" s="114" t="s">
        <v>1599</v>
      </c>
      <c r="Q158" s="114" t="s">
        <v>1600</v>
      </c>
      <c r="R158" s="116"/>
    </row>
    <row r="159" spans="2:18" ht="18.75" hidden="1" x14ac:dyDescent="0.25">
      <c r="B159" s="112">
        <v>153</v>
      </c>
      <c r="C159" s="113" t="s">
        <v>101</v>
      </c>
      <c r="D159" s="114" t="s">
        <v>2192</v>
      </c>
      <c r="E159" s="114" t="s">
        <v>4</v>
      </c>
      <c r="F159" s="114" t="s">
        <v>26</v>
      </c>
      <c r="G159" s="114" t="s">
        <v>102</v>
      </c>
      <c r="H159" s="115" t="s">
        <v>2649</v>
      </c>
      <c r="I159" s="116" t="s">
        <v>2650</v>
      </c>
      <c r="J159" s="116" t="s">
        <v>2651</v>
      </c>
      <c r="K159" s="114" t="s">
        <v>254</v>
      </c>
      <c r="L159" s="114" t="s">
        <v>558</v>
      </c>
      <c r="M159" s="116" t="s">
        <v>559</v>
      </c>
      <c r="N159" s="116" t="s">
        <v>560</v>
      </c>
      <c r="O159" s="114" t="s">
        <v>254</v>
      </c>
      <c r="P159" s="114" t="s">
        <v>1599</v>
      </c>
      <c r="Q159" s="114" t="s">
        <v>1600</v>
      </c>
      <c r="R159" s="116"/>
    </row>
    <row r="160" spans="2:18" ht="18.75" hidden="1" x14ac:dyDescent="0.25">
      <c r="B160" s="112">
        <v>154</v>
      </c>
      <c r="C160" s="113" t="s">
        <v>101</v>
      </c>
      <c r="D160" s="114" t="s">
        <v>2192</v>
      </c>
      <c r="E160" s="114" t="s">
        <v>4</v>
      </c>
      <c r="F160" s="114" t="s">
        <v>26</v>
      </c>
      <c r="G160" s="114" t="s">
        <v>102</v>
      </c>
      <c r="H160" s="115" t="s">
        <v>2652</v>
      </c>
      <c r="I160" s="116" t="s">
        <v>2653</v>
      </c>
      <c r="J160" s="116" t="s">
        <v>2654</v>
      </c>
      <c r="K160" s="114" t="s">
        <v>254</v>
      </c>
      <c r="L160" s="114" t="s">
        <v>558</v>
      </c>
      <c r="M160" s="116" t="s">
        <v>559</v>
      </c>
      <c r="N160" s="116" t="s">
        <v>560</v>
      </c>
      <c r="O160" s="114" t="s">
        <v>254</v>
      </c>
      <c r="P160" s="114" t="s">
        <v>1599</v>
      </c>
      <c r="Q160" s="114" t="s">
        <v>1600</v>
      </c>
      <c r="R160" s="116"/>
    </row>
    <row r="161" spans="2:18" ht="18.75" hidden="1" x14ac:dyDescent="0.25">
      <c r="B161" s="112">
        <v>155</v>
      </c>
      <c r="C161" s="113" t="s">
        <v>101</v>
      </c>
      <c r="D161" s="114" t="s">
        <v>2192</v>
      </c>
      <c r="E161" s="114" t="s">
        <v>4</v>
      </c>
      <c r="F161" s="114" t="s">
        <v>26</v>
      </c>
      <c r="G161" s="114" t="s">
        <v>102</v>
      </c>
      <c r="H161" s="115" t="s">
        <v>2655</v>
      </c>
      <c r="I161" s="116" t="s">
        <v>2656</v>
      </c>
      <c r="J161" s="116" t="s">
        <v>2657</v>
      </c>
      <c r="K161" s="114" t="s">
        <v>254</v>
      </c>
      <c r="L161" s="114" t="s">
        <v>558</v>
      </c>
      <c r="M161" s="116" t="s">
        <v>559</v>
      </c>
      <c r="N161" s="116" t="s">
        <v>560</v>
      </c>
      <c r="O161" s="114" t="s">
        <v>254</v>
      </c>
      <c r="P161" s="114" t="s">
        <v>1599</v>
      </c>
      <c r="Q161" s="114" t="s">
        <v>1600</v>
      </c>
      <c r="R161" s="116"/>
    </row>
    <row r="162" spans="2:18" ht="18.75" hidden="1" x14ac:dyDescent="0.25">
      <c r="B162" s="112">
        <v>156</v>
      </c>
      <c r="C162" s="113" t="s">
        <v>101</v>
      </c>
      <c r="D162" s="114" t="s">
        <v>2192</v>
      </c>
      <c r="E162" s="114" t="s">
        <v>4</v>
      </c>
      <c r="F162" s="114" t="s">
        <v>26</v>
      </c>
      <c r="G162" s="114" t="s">
        <v>102</v>
      </c>
      <c r="H162" s="115" t="s">
        <v>2658</v>
      </c>
      <c r="I162" s="116" t="s">
        <v>2659</v>
      </c>
      <c r="J162" s="116" t="s">
        <v>2660</v>
      </c>
      <c r="K162" s="114" t="s">
        <v>254</v>
      </c>
      <c r="L162" s="114" t="s">
        <v>558</v>
      </c>
      <c r="M162" s="116" t="s">
        <v>559</v>
      </c>
      <c r="N162" s="116" t="s">
        <v>560</v>
      </c>
      <c r="O162" s="114" t="s">
        <v>254</v>
      </c>
      <c r="P162" s="114" t="s">
        <v>1599</v>
      </c>
      <c r="Q162" s="114" t="s">
        <v>1600</v>
      </c>
      <c r="R162" s="116"/>
    </row>
    <row r="163" spans="2:18" ht="18.75" hidden="1" x14ac:dyDescent="0.25">
      <c r="B163" s="112">
        <v>157</v>
      </c>
      <c r="C163" s="113" t="s">
        <v>101</v>
      </c>
      <c r="D163" s="114" t="s">
        <v>2192</v>
      </c>
      <c r="E163" s="114" t="s">
        <v>4</v>
      </c>
      <c r="F163" s="114" t="s">
        <v>26</v>
      </c>
      <c r="G163" s="114" t="s">
        <v>102</v>
      </c>
      <c r="H163" s="115" t="s">
        <v>2661</v>
      </c>
      <c r="I163" s="116" t="s">
        <v>2662</v>
      </c>
      <c r="J163" s="116" t="s">
        <v>2663</v>
      </c>
      <c r="K163" s="114" t="s">
        <v>254</v>
      </c>
      <c r="L163" s="114" t="s">
        <v>558</v>
      </c>
      <c r="M163" s="116" t="s">
        <v>559</v>
      </c>
      <c r="N163" s="116" t="s">
        <v>560</v>
      </c>
      <c r="O163" s="114" t="s">
        <v>254</v>
      </c>
      <c r="P163" s="114" t="s">
        <v>1599</v>
      </c>
      <c r="Q163" s="114" t="s">
        <v>1600</v>
      </c>
      <c r="R163" s="116"/>
    </row>
    <row r="164" spans="2:18" ht="18.75" hidden="1" x14ac:dyDescent="0.25">
      <c r="B164" s="112">
        <v>158</v>
      </c>
      <c r="C164" s="113" t="s">
        <v>101</v>
      </c>
      <c r="D164" s="114" t="s">
        <v>2192</v>
      </c>
      <c r="E164" s="114" t="s">
        <v>4</v>
      </c>
      <c r="F164" s="114" t="s">
        <v>26</v>
      </c>
      <c r="G164" s="114" t="s">
        <v>102</v>
      </c>
      <c r="H164" s="115" t="s">
        <v>2664</v>
      </c>
      <c r="I164" s="116" t="s">
        <v>2665</v>
      </c>
      <c r="J164" s="116" t="s">
        <v>2666</v>
      </c>
      <c r="K164" s="114" t="s">
        <v>254</v>
      </c>
      <c r="L164" s="114" t="s">
        <v>558</v>
      </c>
      <c r="M164" s="116" t="s">
        <v>559</v>
      </c>
      <c r="N164" s="116" t="s">
        <v>560</v>
      </c>
      <c r="O164" s="114" t="s">
        <v>254</v>
      </c>
      <c r="P164" s="114" t="s">
        <v>1599</v>
      </c>
      <c r="Q164" s="114" t="s">
        <v>1600</v>
      </c>
      <c r="R164" s="116"/>
    </row>
    <row r="165" spans="2:18" ht="18.75" hidden="1" x14ac:dyDescent="0.25">
      <c r="B165" s="112">
        <v>159</v>
      </c>
      <c r="C165" s="113" t="s">
        <v>101</v>
      </c>
      <c r="D165" s="114" t="s">
        <v>2192</v>
      </c>
      <c r="E165" s="114" t="s">
        <v>4</v>
      </c>
      <c r="F165" s="114" t="s">
        <v>26</v>
      </c>
      <c r="G165" s="114" t="s">
        <v>102</v>
      </c>
      <c r="H165" s="115" t="s">
        <v>2667</v>
      </c>
      <c r="I165" s="116" t="s">
        <v>2668</v>
      </c>
      <c r="J165" s="116" t="s">
        <v>2669</v>
      </c>
      <c r="K165" s="114" t="s">
        <v>254</v>
      </c>
      <c r="L165" s="114" t="s">
        <v>558</v>
      </c>
      <c r="M165" s="116" t="s">
        <v>559</v>
      </c>
      <c r="N165" s="116" t="s">
        <v>560</v>
      </c>
      <c r="O165" s="114" t="s">
        <v>254</v>
      </c>
      <c r="P165" s="114" t="s">
        <v>1599</v>
      </c>
      <c r="Q165" s="114" t="s">
        <v>1600</v>
      </c>
      <c r="R165" s="116"/>
    </row>
    <row r="166" spans="2:18" ht="18.75" hidden="1" x14ac:dyDescent="0.25">
      <c r="B166" s="112">
        <v>160</v>
      </c>
      <c r="C166" s="113" t="s">
        <v>101</v>
      </c>
      <c r="D166" s="114" t="s">
        <v>2192</v>
      </c>
      <c r="E166" s="114" t="s">
        <v>4</v>
      </c>
      <c r="F166" s="114" t="s">
        <v>26</v>
      </c>
      <c r="G166" s="114" t="s">
        <v>102</v>
      </c>
      <c r="H166" s="115" t="s">
        <v>2670</v>
      </c>
      <c r="I166" s="116" t="s">
        <v>2671</v>
      </c>
      <c r="J166" s="116" t="s">
        <v>2672</v>
      </c>
      <c r="K166" s="114" t="s">
        <v>254</v>
      </c>
      <c r="L166" s="114" t="s">
        <v>558</v>
      </c>
      <c r="M166" s="116" t="s">
        <v>559</v>
      </c>
      <c r="N166" s="116" t="s">
        <v>560</v>
      </c>
      <c r="O166" s="114" t="s">
        <v>254</v>
      </c>
      <c r="P166" s="114" t="s">
        <v>1599</v>
      </c>
      <c r="Q166" s="114" t="s">
        <v>1600</v>
      </c>
      <c r="R166" s="116"/>
    </row>
    <row r="167" spans="2:18" ht="18.75" hidden="1" x14ac:dyDescent="0.25">
      <c r="B167" s="112">
        <v>161</v>
      </c>
      <c r="C167" s="113" t="s">
        <v>101</v>
      </c>
      <c r="D167" s="114" t="s">
        <v>2192</v>
      </c>
      <c r="E167" s="114" t="s">
        <v>1</v>
      </c>
      <c r="F167" s="114" t="s">
        <v>129</v>
      </c>
      <c r="G167" s="114" t="s">
        <v>102</v>
      </c>
      <c r="H167" s="115" t="s">
        <v>2673</v>
      </c>
      <c r="I167" s="116" t="s">
        <v>2674</v>
      </c>
      <c r="J167" s="116" t="s">
        <v>2675</v>
      </c>
      <c r="K167" s="114" t="s">
        <v>257</v>
      </c>
      <c r="L167" s="114" t="s">
        <v>601</v>
      </c>
      <c r="M167" s="116" t="s">
        <v>602</v>
      </c>
      <c r="N167" s="116" t="s">
        <v>603</v>
      </c>
      <c r="O167" s="114" t="s">
        <v>257</v>
      </c>
      <c r="P167" s="114" t="s">
        <v>1601</v>
      </c>
      <c r="Q167" s="114" t="s">
        <v>1602</v>
      </c>
      <c r="R167" s="116"/>
    </row>
    <row r="168" spans="2:18" ht="18.75" hidden="1" x14ac:dyDescent="0.25">
      <c r="B168" s="112">
        <v>162</v>
      </c>
      <c r="C168" s="113" t="s">
        <v>101</v>
      </c>
      <c r="D168" s="114" t="s">
        <v>2192</v>
      </c>
      <c r="E168" s="114" t="s">
        <v>1</v>
      </c>
      <c r="F168" s="114" t="s">
        <v>129</v>
      </c>
      <c r="G168" s="114" t="s">
        <v>102</v>
      </c>
      <c r="H168" s="115" t="s">
        <v>2676</v>
      </c>
      <c r="I168" s="116" t="s">
        <v>2677</v>
      </c>
      <c r="J168" s="116" t="s">
        <v>2678</v>
      </c>
      <c r="K168" s="114" t="s">
        <v>257</v>
      </c>
      <c r="L168" s="114" t="s">
        <v>601</v>
      </c>
      <c r="M168" s="116" t="s">
        <v>602</v>
      </c>
      <c r="N168" s="116" t="s">
        <v>603</v>
      </c>
      <c r="O168" s="114" t="s">
        <v>257</v>
      </c>
      <c r="P168" s="114" t="s">
        <v>1601</v>
      </c>
      <c r="Q168" s="114" t="s">
        <v>1602</v>
      </c>
      <c r="R168" s="116"/>
    </row>
    <row r="169" spans="2:18" ht="18.75" hidden="1" x14ac:dyDescent="0.25">
      <c r="B169" s="112">
        <v>163</v>
      </c>
      <c r="C169" s="113" t="s">
        <v>101</v>
      </c>
      <c r="D169" s="114" t="s">
        <v>2192</v>
      </c>
      <c r="E169" s="114" t="s">
        <v>1</v>
      </c>
      <c r="F169" s="114" t="s">
        <v>129</v>
      </c>
      <c r="G169" s="114" t="s">
        <v>102</v>
      </c>
      <c r="H169" s="115" t="s">
        <v>2679</v>
      </c>
      <c r="I169" s="116" t="s">
        <v>2680</v>
      </c>
      <c r="J169" s="116" t="s">
        <v>2681</v>
      </c>
      <c r="K169" s="114" t="s">
        <v>257</v>
      </c>
      <c r="L169" s="114" t="s">
        <v>601</v>
      </c>
      <c r="M169" s="116" t="s">
        <v>602</v>
      </c>
      <c r="N169" s="116" t="s">
        <v>603</v>
      </c>
      <c r="O169" s="114" t="s">
        <v>257</v>
      </c>
      <c r="P169" s="114" t="s">
        <v>1601</v>
      </c>
      <c r="Q169" s="114" t="s">
        <v>1602</v>
      </c>
      <c r="R169" s="116"/>
    </row>
    <row r="170" spans="2:18" ht="18.75" hidden="1" x14ac:dyDescent="0.25">
      <c r="B170" s="112">
        <v>164</v>
      </c>
      <c r="C170" s="113" t="s">
        <v>101</v>
      </c>
      <c r="D170" s="114" t="s">
        <v>2192</v>
      </c>
      <c r="E170" s="114" t="s">
        <v>1</v>
      </c>
      <c r="F170" s="114" t="s">
        <v>129</v>
      </c>
      <c r="G170" s="114" t="s">
        <v>102</v>
      </c>
      <c r="H170" s="115" t="s">
        <v>2682</v>
      </c>
      <c r="I170" s="116" t="s">
        <v>2683</v>
      </c>
      <c r="J170" s="116" t="s">
        <v>2684</v>
      </c>
      <c r="K170" s="114" t="s">
        <v>257</v>
      </c>
      <c r="L170" s="114" t="s">
        <v>601</v>
      </c>
      <c r="M170" s="116" t="s">
        <v>602</v>
      </c>
      <c r="N170" s="116" t="s">
        <v>603</v>
      </c>
      <c r="O170" s="114" t="s">
        <v>257</v>
      </c>
      <c r="P170" s="114" t="s">
        <v>1601</v>
      </c>
      <c r="Q170" s="114" t="s">
        <v>1602</v>
      </c>
      <c r="R170" s="116"/>
    </row>
    <row r="171" spans="2:18" ht="18.75" hidden="1" x14ac:dyDescent="0.25">
      <c r="B171" s="112">
        <v>165</v>
      </c>
      <c r="C171" s="113" t="s">
        <v>101</v>
      </c>
      <c r="D171" s="114" t="s">
        <v>2192</v>
      </c>
      <c r="E171" s="114" t="s">
        <v>1</v>
      </c>
      <c r="F171" s="114" t="s">
        <v>129</v>
      </c>
      <c r="G171" s="114" t="s">
        <v>102</v>
      </c>
      <c r="H171" s="115" t="s">
        <v>2685</v>
      </c>
      <c r="I171" s="116" t="s">
        <v>2686</v>
      </c>
      <c r="J171" s="116" t="s">
        <v>2687</v>
      </c>
      <c r="K171" s="114" t="s">
        <v>257</v>
      </c>
      <c r="L171" s="114" t="s">
        <v>601</v>
      </c>
      <c r="M171" s="116" t="s">
        <v>602</v>
      </c>
      <c r="N171" s="116" t="s">
        <v>603</v>
      </c>
      <c r="O171" s="114" t="s">
        <v>257</v>
      </c>
      <c r="P171" s="114" t="s">
        <v>1601</v>
      </c>
      <c r="Q171" s="114" t="s">
        <v>1602</v>
      </c>
      <c r="R171" s="116"/>
    </row>
    <row r="172" spans="2:18" ht="18.75" hidden="1" x14ac:dyDescent="0.25">
      <c r="B172" s="112">
        <v>166</v>
      </c>
      <c r="C172" s="113" t="s">
        <v>101</v>
      </c>
      <c r="D172" s="114" t="s">
        <v>2192</v>
      </c>
      <c r="E172" s="114" t="s">
        <v>1</v>
      </c>
      <c r="F172" s="114" t="s">
        <v>129</v>
      </c>
      <c r="G172" s="114" t="s">
        <v>102</v>
      </c>
      <c r="H172" s="115" t="s">
        <v>2688</v>
      </c>
      <c r="I172" s="116" t="s">
        <v>2689</v>
      </c>
      <c r="J172" s="116" t="s">
        <v>2690</v>
      </c>
      <c r="K172" s="114" t="s">
        <v>257</v>
      </c>
      <c r="L172" s="114" t="s">
        <v>601</v>
      </c>
      <c r="M172" s="116" t="s">
        <v>602</v>
      </c>
      <c r="N172" s="116" t="s">
        <v>603</v>
      </c>
      <c r="O172" s="114" t="s">
        <v>257</v>
      </c>
      <c r="P172" s="114" t="s">
        <v>1601</v>
      </c>
      <c r="Q172" s="114" t="s">
        <v>1602</v>
      </c>
      <c r="R172" s="116"/>
    </row>
    <row r="173" spans="2:18" ht="18.75" hidden="1" x14ac:dyDescent="0.25">
      <c r="B173" s="112">
        <v>167</v>
      </c>
      <c r="C173" s="113" t="s">
        <v>101</v>
      </c>
      <c r="D173" s="114" t="s">
        <v>2192</v>
      </c>
      <c r="E173" s="114" t="s">
        <v>1</v>
      </c>
      <c r="F173" s="114" t="s">
        <v>129</v>
      </c>
      <c r="G173" s="114" t="s">
        <v>102</v>
      </c>
      <c r="H173" s="115" t="s">
        <v>2691</v>
      </c>
      <c r="I173" s="116" t="s">
        <v>2692</v>
      </c>
      <c r="J173" s="116" t="s">
        <v>2693</v>
      </c>
      <c r="K173" s="114" t="s">
        <v>257</v>
      </c>
      <c r="L173" s="114" t="s">
        <v>601</v>
      </c>
      <c r="M173" s="116" t="s">
        <v>602</v>
      </c>
      <c r="N173" s="116" t="s">
        <v>603</v>
      </c>
      <c r="O173" s="114" t="s">
        <v>257</v>
      </c>
      <c r="P173" s="114" t="s">
        <v>1601</v>
      </c>
      <c r="Q173" s="114" t="s">
        <v>1602</v>
      </c>
      <c r="R173" s="116"/>
    </row>
    <row r="174" spans="2:18" ht="18.75" hidden="1" x14ac:dyDescent="0.25">
      <c r="B174" s="112">
        <v>168</v>
      </c>
      <c r="C174" s="113" t="s">
        <v>101</v>
      </c>
      <c r="D174" s="114" t="s">
        <v>2192</v>
      </c>
      <c r="E174" s="114" t="s">
        <v>1</v>
      </c>
      <c r="F174" s="114" t="s">
        <v>129</v>
      </c>
      <c r="G174" s="114" t="s">
        <v>102</v>
      </c>
      <c r="H174" s="115" t="s">
        <v>2694</v>
      </c>
      <c r="I174" s="116" t="s">
        <v>2695</v>
      </c>
      <c r="J174" s="116" t="s">
        <v>2696</v>
      </c>
      <c r="K174" s="114" t="s">
        <v>257</v>
      </c>
      <c r="L174" s="114" t="s">
        <v>601</v>
      </c>
      <c r="M174" s="116" t="s">
        <v>602</v>
      </c>
      <c r="N174" s="116" t="s">
        <v>603</v>
      </c>
      <c r="O174" s="114" t="s">
        <v>257</v>
      </c>
      <c r="P174" s="114" t="s">
        <v>1601</v>
      </c>
      <c r="Q174" s="114" t="s">
        <v>1602</v>
      </c>
      <c r="R174" s="116"/>
    </row>
    <row r="175" spans="2:18" ht="18.75" hidden="1" x14ac:dyDescent="0.25">
      <c r="B175" s="112">
        <v>169</v>
      </c>
      <c r="C175" s="113" t="s">
        <v>101</v>
      </c>
      <c r="D175" s="114" t="s">
        <v>2192</v>
      </c>
      <c r="E175" s="114" t="s">
        <v>1</v>
      </c>
      <c r="F175" s="114" t="s">
        <v>129</v>
      </c>
      <c r="G175" s="114" t="s">
        <v>102</v>
      </c>
      <c r="H175" s="115" t="s">
        <v>2697</v>
      </c>
      <c r="I175" s="116" t="s">
        <v>2698</v>
      </c>
      <c r="J175" s="116" t="s">
        <v>2699</v>
      </c>
      <c r="K175" s="114" t="s">
        <v>257</v>
      </c>
      <c r="L175" s="114" t="s">
        <v>601</v>
      </c>
      <c r="M175" s="116" t="s">
        <v>602</v>
      </c>
      <c r="N175" s="116" t="s">
        <v>603</v>
      </c>
      <c r="O175" s="114" t="s">
        <v>257</v>
      </c>
      <c r="P175" s="114" t="s">
        <v>1601</v>
      </c>
      <c r="Q175" s="114" t="s">
        <v>1602</v>
      </c>
      <c r="R175" s="116"/>
    </row>
    <row r="176" spans="2:18" ht="18.75" hidden="1" x14ac:dyDescent="0.25">
      <c r="B176" s="112">
        <v>170</v>
      </c>
      <c r="C176" s="113" t="s">
        <v>101</v>
      </c>
      <c r="D176" s="114" t="s">
        <v>2192</v>
      </c>
      <c r="E176" s="114" t="s">
        <v>1</v>
      </c>
      <c r="F176" s="114" t="s">
        <v>129</v>
      </c>
      <c r="G176" s="114" t="s">
        <v>102</v>
      </c>
      <c r="H176" s="115" t="s">
        <v>2700</v>
      </c>
      <c r="I176" s="116" t="s">
        <v>2701</v>
      </c>
      <c r="J176" s="116" t="s">
        <v>2702</v>
      </c>
      <c r="K176" s="114" t="s">
        <v>257</v>
      </c>
      <c r="L176" s="114" t="s">
        <v>601</v>
      </c>
      <c r="M176" s="116" t="s">
        <v>602</v>
      </c>
      <c r="N176" s="116" t="s">
        <v>603</v>
      </c>
      <c r="O176" s="114" t="s">
        <v>257</v>
      </c>
      <c r="P176" s="114" t="s">
        <v>1601</v>
      </c>
      <c r="Q176" s="114" t="s">
        <v>1602</v>
      </c>
      <c r="R176" s="116"/>
    </row>
    <row r="177" spans="2:18" ht="18.75" hidden="1" x14ac:dyDescent="0.25">
      <c r="B177" s="112">
        <v>171</v>
      </c>
      <c r="C177" s="113" t="s">
        <v>101</v>
      </c>
      <c r="D177" s="114" t="s">
        <v>2192</v>
      </c>
      <c r="E177" s="114" t="s">
        <v>4</v>
      </c>
      <c r="F177" s="114" t="s">
        <v>129</v>
      </c>
      <c r="G177" s="114" t="s">
        <v>102</v>
      </c>
      <c r="H177" s="115" t="s">
        <v>2703</v>
      </c>
      <c r="I177" s="116" t="s">
        <v>2704</v>
      </c>
      <c r="J177" s="116" t="s">
        <v>2705</v>
      </c>
      <c r="K177" s="114" t="s">
        <v>257</v>
      </c>
      <c r="L177" s="114" t="s">
        <v>601</v>
      </c>
      <c r="M177" s="116" t="s">
        <v>602</v>
      </c>
      <c r="N177" s="116" t="s">
        <v>603</v>
      </c>
      <c r="O177" s="114" t="s">
        <v>257</v>
      </c>
      <c r="P177" s="114" t="s">
        <v>1601</v>
      </c>
      <c r="Q177" s="114" t="s">
        <v>1602</v>
      </c>
      <c r="R177" s="116"/>
    </row>
    <row r="178" spans="2:18" ht="18.75" hidden="1" x14ac:dyDescent="0.25">
      <c r="B178" s="112">
        <v>172</v>
      </c>
      <c r="C178" s="113" t="s">
        <v>101</v>
      </c>
      <c r="D178" s="114" t="s">
        <v>2192</v>
      </c>
      <c r="E178" s="114" t="s">
        <v>4</v>
      </c>
      <c r="F178" s="114" t="s">
        <v>129</v>
      </c>
      <c r="G178" s="114" t="s">
        <v>102</v>
      </c>
      <c r="H178" s="115" t="s">
        <v>2706</v>
      </c>
      <c r="I178" s="116" t="s">
        <v>2707</v>
      </c>
      <c r="J178" s="116" t="s">
        <v>2708</v>
      </c>
      <c r="K178" s="114" t="s">
        <v>257</v>
      </c>
      <c r="L178" s="114" t="s">
        <v>601</v>
      </c>
      <c r="M178" s="116" t="s">
        <v>602</v>
      </c>
      <c r="N178" s="116" t="s">
        <v>603</v>
      </c>
      <c r="O178" s="114" t="s">
        <v>257</v>
      </c>
      <c r="P178" s="114" t="s">
        <v>1601</v>
      </c>
      <c r="Q178" s="114" t="s">
        <v>1602</v>
      </c>
      <c r="R178" s="116"/>
    </row>
    <row r="179" spans="2:18" ht="18.75" hidden="1" x14ac:dyDescent="0.25">
      <c r="B179" s="112">
        <v>173</v>
      </c>
      <c r="C179" s="113" t="s">
        <v>101</v>
      </c>
      <c r="D179" s="114" t="s">
        <v>2192</v>
      </c>
      <c r="E179" s="114" t="s">
        <v>4</v>
      </c>
      <c r="F179" s="114" t="s">
        <v>129</v>
      </c>
      <c r="G179" s="114" t="s">
        <v>102</v>
      </c>
      <c r="H179" s="115" t="s">
        <v>2709</v>
      </c>
      <c r="I179" s="116" t="s">
        <v>2710</v>
      </c>
      <c r="J179" s="116" t="s">
        <v>2711</v>
      </c>
      <c r="K179" s="114" t="s">
        <v>257</v>
      </c>
      <c r="L179" s="114" t="s">
        <v>601</v>
      </c>
      <c r="M179" s="116" t="s">
        <v>602</v>
      </c>
      <c r="N179" s="116" t="s">
        <v>603</v>
      </c>
      <c r="O179" s="114" t="s">
        <v>257</v>
      </c>
      <c r="P179" s="114" t="s">
        <v>1601</v>
      </c>
      <c r="Q179" s="114" t="s">
        <v>1602</v>
      </c>
      <c r="R179" s="116"/>
    </row>
    <row r="180" spans="2:18" ht="18.75" hidden="1" x14ac:dyDescent="0.25">
      <c r="B180" s="112">
        <v>174</v>
      </c>
      <c r="C180" s="113" t="s">
        <v>101</v>
      </c>
      <c r="D180" s="114" t="s">
        <v>2192</v>
      </c>
      <c r="E180" s="114" t="s">
        <v>4</v>
      </c>
      <c r="F180" s="114" t="s">
        <v>129</v>
      </c>
      <c r="G180" s="114" t="s">
        <v>102</v>
      </c>
      <c r="H180" s="115" t="s">
        <v>2712</v>
      </c>
      <c r="I180" s="116" t="s">
        <v>2713</v>
      </c>
      <c r="J180" s="116" t="s">
        <v>2714</v>
      </c>
      <c r="K180" s="114" t="s">
        <v>257</v>
      </c>
      <c r="L180" s="114" t="s">
        <v>601</v>
      </c>
      <c r="M180" s="116" t="s">
        <v>602</v>
      </c>
      <c r="N180" s="116" t="s">
        <v>603</v>
      </c>
      <c r="O180" s="114" t="s">
        <v>257</v>
      </c>
      <c r="P180" s="114" t="s">
        <v>1601</v>
      </c>
      <c r="Q180" s="114" t="s">
        <v>1602</v>
      </c>
      <c r="R180" s="116"/>
    </row>
    <row r="181" spans="2:18" ht="18.75" hidden="1" x14ac:dyDescent="0.25">
      <c r="B181" s="112">
        <v>175</v>
      </c>
      <c r="C181" s="113" t="s">
        <v>101</v>
      </c>
      <c r="D181" s="114" t="s">
        <v>2192</v>
      </c>
      <c r="E181" s="114" t="s">
        <v>4</v>
      </c>
      <c r="F181" s="114" t="s">
        <v>129</v>
      </c>
      <c r="G181" s="114" t="s">
        <v>102</v>
      </c>
      <c r="H181" s="115" t="s">
        <v>2715</v>
      </c>
      <c r="I181" s="116" t="s">
        <v>2716</v>
      </c>
      <c r="J181" s="116" t="s">
        <v>2717</v>
      </c>
      <c r="K181" s="114" t="s">
        <v>257</v>
      </c>
      <c r="L181" s="114" t="s">
        <v>601</v>
      </c>
      <c r="M181" s="116" t="s">
        <v>602</v>
      </c>
      <c r="N181" s="116" t="s">
        <v>603</v>
      </c>
      <c r="O181" s="114" t="s">
        <v>257</v>
      </c>
      <c r="P181" s="114" t="s">
        <v>1601</v>
      </c>
      <c r="Q181" s="114" t="s">
        <v>1602</v>
      </c>
      <c r="R181" s="116"/>
    </row>
    <row r="182" spans="2:18" ht="18.75" hidden="1" x14ac:dyDescent="0.25">
      <c r="B182" s="112">
        <v>176</v>
      </c>
      <c r="C182" s="113" t="s">
        <v>101</v>
      </c>
      <c r="D182" s="114" t="s">
        <v>2192</v>
      </c>
      <c r="E182" s="114" t="s">
        <v>4</v>
      </c>
      <c r="F182" s="114" t="s">
        <v>129</v>
      </c>
      <c r="G182" s="114" t="s">
        <v>102</v>
      </c>
      <c r="H182" s="115" t="s">
        <v>2718</v>
      </c>
      <c r="I182" s="116" t="s">
        <v>2719</v>
      </c>
      <c r="J182" s="116" t="s">
        <v>2720</v>
      </c>
      <c r="K182" s="114" t="s">
        <v>257</v>
      </c>
      <c r="L182" s="114" t="s">
        <v>601</v>
      </c>
      <c r="M182" s="116" t="s">
        <v>602</v>
      </c>
      <c r="N182" s="116" t="s">
        <v>603</v>
      </c>
      <c r="O182" s="114" t="s">
        <v>257</v>
      </c>
      <c r="P182" s="114" t="s">
        <v>1601</v>
      </c>
      <c r="Q182" s="114" t="s">
        <v>1602</v>
      </c>
      <c r="R182" s="116"/>
    </row>
    <row r="183" spans="2:18" ht="18.75" hidden="1" x14ac:dyDescent="0.25">
      <c r="B183" s="112">
        <v>177</v>
      </c>
      <c r="C183" s="113" t="s">
        <v>101</v>
      </c>
      <c r="D183" s="114" t="s">
        <v>2192</v>
      </c>
      <c r="E183" s="114" t="s">
        <v>4</v>
      </c>
      <c r="F183" s="114" t="s">
        <v>129</v>
      </c>
      <c r="G183" s="114" t="s">
        <v>102</v>
      </c>
      <c r="H183" s="115" t="s">
        <v>2721</v>
      </c>
      <c r="I183" s="116" t="s">
        <v>2722</v>
      </c>
      <c r="J183" s="116" t="s">
        <v>2723</v>
      </c>
      <c r="K183" s="114" t="s">
        <v>257</v>
      </c>
      <c r="L183" s="114" t="s">
        <v>601</v>
      </c>
      <c r="M183" s="116" t="s">
        <v>602</v>
      </c>
      <c r="N183" s="116" t="s">
        <v>603</v>
      </c>
      <c r="O183" s="114" t="s">
        <v>257</v>
      </c>
      <c r="P183" s="114" t="s">
        <v>1601</v>
      </c>
      <c r="Q183" s="114" t="s">
        <v>1602</v>
      </c>
      <c r="R183" s="116"/>
    </row>
    <row r="184" spans="2:18" ht="18.75" hidden="1" x14ac:dyDescent="0.25">
      <c r="B184" s="112">
        <v>178</v>
      </c>
      <c r="C184" s="113" t="s">
        <v>101</v>
      </c>
      <c r="D184" s="114" t="s">
        <v>2192</v>
      </c>
      <c r="E184" s="114" t="s">
        <v>4</v>
      </c>
      <c r="F184" s="114" t="s">
        <v>129</v>
      </c>
      <c r="G184" s="114" t="s">
        <v>102</v>
      </c>
      <c r="H184" s="115" t="s">
        <v>2724</v>
      </c>
      <c r="I184" s="116" t="s">
        <v>2725</v>
      </c>
      <c r="J184" s="116" t="s">
        <v>2726</v>
      </c>
      <c r="K184" s="114" t="s">
        <v>257</v>
      </c>
      <c r="L184" s="114" t="s">
        <v>601</v>
      </c>
      <c r="M184" s="116" t="s">
        <v>602</v>
      </c>
      <c r="N184" s="116" t="s">
        <v>603</v>
      </c>
      <c r="O184" s="114" t="s">
        <v>257</v>
      </c>
      <c r="P184" s="114" t="s">
        <v>1601</v>
      </c>
      <c r="Q184" s="114" t="s">
        <v>1602</v>
      </c>
      <c r="R184" s="116"/>
    </row>
    <row r="185" spans="2:18" ht="18.75" hidden="1" x14ac:dyDescent="0.25">
      <c r="B185" s="112">
        <v>179</v>
      </c>
      <c r="C185" s="113" t="s">
        <v>101</v>
      </c>
      <c r="D185" s="114" t="s">
        <v>2192</v>
      </c>
      <c r="E185" s="114" t="s">
        <v>4</v>
      </c>
      <c r="F185" s="114" t="s">
        <v>129</v>
      </c>
      <c r="G185" s="114" t="s">
        <v>102</v>
      </c>
      <c r="H185" s="115" t="s">
        <v>2727</v>
      </c>
      <c r="I185" s="116" t="s">
        <v>2728</v>
      </c>
      <c r="J185" s="116" t="s">
        <v>2729</v>
      </c>
      <c r="K185" s="114" t="s">
        <v>257</v>
      </c>
      <c r="L185" s="114" t="s">
        <v>601</v>
      </c>
      <c r="M185" s="116" t="s">
        <v>602</v>
      </c>
      <c r="N185" s="116" t="s">
        <v>603</v>
      </c>
      <c r="O185" s="114" t="s">
        <v>257</v>
      </c>
      <c r="P185" s="114" t="s">
        <v>1601</v>
      </c>
      <c r="Q185" s="114" t="s">
        <v>1602</v>
      </c>
      <c r="R185" s="116"/>
    </row>
    <row r="186" spans="2:18" ht="18.75" hidden="1" x14ac:dyDescent="0.25">
      <c r="B186" s="112">
        <v>180</v>
      </c>
      <c r="C186" s="113" t="s">
        <v>101</v>
      </c>
      <c r="D186" s="114" t="s">
        <v>2192</v>
      </c>
      <c r="E186" s="114" t="s">
        <v>4</v>
      </c>
      <c r="F186" s="114" t="s">
        <v>129</v>
      </c>
      <c r="G186" s="114" t="s">
        <v>102</v>
      </c>
      <c r="H186" s="115" t="s">
        <v>2730</v>
      </c>
      <c r="I186" s="116" t="s">
        <v>2731</v>
      </c>
      <c r="J186" s="116" t="s">
        <v>2732</v>
      </c>
      <c r="K186" s="114" t="s">
        <v>257</v>
      </c>
      <c r="L186" s="114" t="s">
        <v>601</v>
      </c>
      <c r="M186" s="116" t="s">
        <v>602</v>
      </c>
      <c r="N186" s="116" t="s">
        <v>603</v>
      </c>
      <c r="O186" s="114" t="s">
        <v>257</v>
      </c>
      <c r="P186" s="114" t="s">
        <v>1601</v>
      </c>
      <c r="Q186" s="114" t="s">
        <v>1602</v>
      </c>
      <c r="R186" s="116"/>
    </row>
    <row r="187" spans="2:18" ht="18.75" hidden="1" x14ac:dyDescent="0.25">
      <c r="B187" s="112">
        <v>181</v>
      </c>
      <c r="C187" s="113" t="s">
        <v>101</v>
      </c>
      <c r="D187" s="114" t="s">
        <v>2192</v>
      </c>
      <c r="E187" s="114" t="s">
        <v>1</v>
      </c>
      <c r="F187" s="114" t="s">
        <v>27</v>
      </c>
      <c r="G187" s="114" t="s">
        <v>102</v>
      </c>
      <c r="H187" s="115" t="s">
        <v>2733</v>
      </c>
      <c r="I187" s="116" t="s">
        <v>2734</v>
      </c>
      <c r="J187" s="116" t="s">
        <v>2735</v>
      </c>
      <c r="K187" s="114" t="s">
        <v>260</v>
      </c>
      <c r="L187" s="114" t="s">
        <v>648</v>
      </c>
      <c r="M187" s="116" t="s">
        <v>649</v>
      </c>
      <c r="N187" s="116" t="s">
        <v>650</v>
      </c>
      <c r="O187" s="114" t="s">
        <v>260</v>
      </c>
      <c r="P187" s="114" t="s">
        <v>1603</v>
      </c>
      <c r="Q187" s="114" t="s">
        <v>1604</v>
      </c>
      <c r="R187" s="116"/>
    </row>
    <row r="188" spans="2:18" ht="18.75" hidden="1" x14ac:dyDescent="0.25">
      <c r="B188" s="112">
        <v>182</v>
      </c>
      <c r="C188" s="113" t="s">
        <v>101</v>
      </c>
      <c r="D188" s="114" t="s">
        <v>2192</v>
      </c>
      <c r="E188" s="114" t="s">
        <v>1</v>
      </c>
      <c r="F188" s="114" t="s">
        <v>27</v>
      </c>
      <c r="G188" s="114" t="s">
        <v>102</v>
      </c>
      <c r="H188" s="115" t="s">
        <v>2736</v>
      </c>
      <c r="I188" s="116" t="s">
        <v>2737</v>
      </c>
      <c r="J188" s="116" t="s">
        <v>2738</v>
      </c>
      <c r="K188" s="114" t="s">
        <v>260</v>
      </c>
      <c r="L188" s="114" t="s">
        <v>648</v>
      </c>
      <c r="M188" s="116" t="s">
        <v>649</v>
      </c>
      <c r="N188" s="116" t="s">
        <v>650</v>
      </c>
      <c r="O188" s="114" t="s">
        <v>260</v>
      </c>
      <c r="P188" s="114" t="s">
        <v>1603</v>
      </c>
      <c r="Q188" s="114" t="s">
        <v>1604</v>
      </c>
      <c r="R188" s="116"/>
    </row>
    <row r="189" spans="2:18" ht="18.75" hidden="1" x14ac:dyDescent="0.25">
      <c r="B189" s="112">
        <v>183</v>
      </c>
      <c r="C189" s="113" t="s">
        <v>101</v>
      </c>
      <c r="D189" s="114" t="s">
        <v>2192</v>
      </c>
      <c r="E189" s="114" t="s">
        <v>1</v>
      </c>
      <c r="F189" s="114" t="s">
        <v>27</v>
      </c>
      <c r="G189" s="114" t="s">
        <v>102</v>
      </c>
      <c r="H189" s="115" t="s">
        <v>2739</v>
      </c>
      <c r="I189" s="116" t="s">
        <v>2740</v>
      </c>
      <c r="J189" s="116" t="s">
        <v>2741</v>
      </c>
      <c r="K189" s="114" t="s">
        <v>260</v>
      </c>
      <c r="L189" s="114" t="s">
        <v>648</v>
      </c>
      <c r="M189" s="116" t="s">
        <v>649</v>
      </c>
      <c r="N189" s="116" t="s">
        <v>650</v>
      </c>
      <c r="O189" s="114" t="s">
        <v>260</v>
      </c>
      <c r="P189" s="114" t="s">
        <v>1603</v>
      </c>
      <c r="Q189" s="114" t="s">
        <v>1604</v>
      </c>
      <c r="R189" s="116"/>
    </row>
    <row r="190" spans="2:18" ht="18.75" hidden="1" x14ac:dyDescent="0.25">
      <c r="B190" s="112">
        <v>184</v>
      </c>
      <c r="C190" s="113" t="s">
        <v>101</v>
      </c>
      <c r="D190" s="114" t="s">
        <v>2192</v>
      </c>
      <c r="E190" s="114" t="s">
        <v>1</v>
      </c>
      <c r="F190" s="114" t="s">
        <v>27</v>
      </c>
      <c r="G190" s="114" t="s">
        <v>102</v>
      </c>
      <c r="H190" s="115" t="s">
        <v>2742</v>
      </c>
      <c r="I190" s="116" t="s">
        <v>2743</v>
      </c>
      <c r="J190" s="116" t="s">
        <v>2744</v>
      </c>
      <c r="K190" s="114" t="s">
        <v>260</v>
      </c>
      <c r="L190" s="114" t="s">
        <v>648</v>
      </c>
      <c r="M190" s="116" t="s">
        <v>649</v>
      </c>
      <c r="N190" s="116" t="s">
        <v>650</v>
      </c>
      <c r="O190" s="114" t="s">
        <v>260</v>
      </c>
      <c r="P190" s="114" t="s">
        <v>1603</v>
      </c>
      <c r="Q190" s="114" t="s">
        <v>1604</v>
      </c>
      <c r="R190" s="116"/>
    </row>
    <row r="191" spans="2:18" ht="18.75" hidden="1" x14ac:dyDescent="0.25">
      <c r="B191" s="112">
        <v>185</v>
      </c>
      <c r="C191" s="113" t="s">
        <v>101</v>
      </c>
      <c r="D191" s="114" t="s">
        <v>2192</v>
      </c>
      <c r="E191" s="114" t="s">
        <v>1</v>
      </c>
      <c r="F191" s="114" t="s">
        <v>27</v>
      </c>
      <c r="G191" s="114" t="s">
        <v>102</v>
      </c>
      <c r="H191" s="115" t="s">
        <v>2745</v>
      </c>
      <c r="I191" s="116" t="s">
        <v>2746</v>
      </c>
      <c r="J191" s="116" t="s">
        <v>2747</v>
      </c>
      <c r="K191" s="114" t="s">
        <v>260</v>
      </c>
      <c r="L191" s="114" t="s">
        <v>648</v>
      </c>
      <c r="M191" s="116" t="s">
        <v>649</v>
      </c>
      <c r="N191" s="116" t="s">
        <v>650</v>
      </c>
      <c r="O191" s="114" t="s">
        <v>260</v>
      </c>
      <c r="P191" s="114" t="s">
        <v>1603</v>
      </c>
      <c r="Q191" s="114" t="s">
        <v>1604</v>
      </c>
      <c r="R191" s="116"/>
    </row>
    <row r="192" spans="2:18" ht="18.75" hidden="1" x14ac:dyDescent="0.25">
      <c r="B192" s="112">
        <v>186</v>
      </c>
      <c r="C192" s="113" t="s">
        <v>101</v>
      </c>
      <c r="D192" s="114" t="s">
        <v>2192</v>
      </c>
      <c r="E192" s="114" t="s">
        <v>1</v>
      </c>
      <c r="F192" s="114" t="s">
        <v>27</v>
      </c>
      <c r="G192" s="114" t="s">
        <v>102</v>
      </c>
      <c r="H192" s="115" t="s">
        <v>2748</v>
      </c>
      <c r="I192" s="116" t="s">
        <v>2749</v>
      </c>
      <c r="J192" s="116" t="s">
        <v>2750</v>
      </c>
      <c r="K192" s="114" t="s">
        <v>260</v>
      </c>
      <c r="L192" s="114" t="s">
        <v>648</v>
      </c>
      <c r="M192" s="116" t="s">
        <v>649</v>
      </c>
      <c r="N192" s="116" t="s">
        <v>650</v>
      </c>
      <c r="O192" s="114" t="s">
        <v>260</v>
      </c>
      <c r="P192" s="114" t="s">
        <v>1603</v>
      </c>
      <c r="Q192" s="114" t="s">
        <v>1604</v>
      </c>
      <c r="R192" s="116"/>
    </row>
    <row r="193" spans="2:18" ht="18.75" hidden="1" x14ac:dyDescent="0.25">
      <c r="B193" s="112">
        <v>187</v>
      </c>
      <c r="C193" s="113" t="s">
        <v>101</v>
      </c>
      <c r="D193" s="114" t="s">
        <v>2192</v>
      </c>
      <c r="E193" s="114" t="s">
        <v>1</v>
      </c>
      <c r="F193" s="114" t="s">
        <v>27</v>
      </c>
      <c r="G193" s="114" t="s">
        <v>102</v>
      </c>
      <c r="H193" s="115" t="s">
        <v>2751</v>
      </c>
      <c r="I193" s="116" t="s">
        <v>2752</v>
      </c>
      <c r="J193" s="116" t="s">
        <v>2753</v>
      </c>
      <c r="K193" s="114" t="s">
        <v>260</v>
      </c>
      <c r="L193" s="114" t="s">
        <v>648</v>
      </c>
      <c r="M193" s="116" t="s">
        <v>649</v>
      </c>
      <c r="N193" s="116" t="s">
        <v>650</v>
      </c>
      <c r="O193" s="114" t="s">
        <v>260</v>
      </c>
      <c r="P193" s="114" t="s">
        <v>1603</v>
      </c>
      <c r="Q193" s="114" t="s">
        <v>1604</v>
      </c>
      <c r="R193" s="116"/>
    </row>
    <row r="194" spans="2:18" ht="18.75" hidden="1" x14ac:dyDescent="0.25">
      <c r="B194" s="112">
        <v>188</v>
      </c>
      <c r="C194" s="113" t="s">
        <v>101</v>
      </c>
      <c r="D194" s="114" t="s">
        <v>2192</v>
      </c>
      <c r="E194" s="114" t="s">
        <v>1</v>
      </c>
      <c r="F194" s="114" t="s">
        <v>27</v>
      </c>
      <c r="G194" s="114" t="s">
        <v>102</v>
      </c>
      <c r="H194" s="115" t="s">
        <v>2754</v>
      </c>
      <c r="I194" s="116" t="s">
        <v>2755</v>
      </c>
      <c r="J194" s="116" t="s">
        <v>2756</v>
      </c>
      <c r="K194" s="114" t="s">
        <v>260</v>
      </c>
      <c r="L194" s="114" t="s">
        <v>648</v>
      </c>
      <c r="M194" s="116" t="s">
        <v>649</v>
      </c>
      <c r="N194" s="116" t="s">
        <v>650</v>
      </c>
      <c r="O194" s="114" t="s">
        <v>260</v>
      </c>
      <c r="P194" s="114" t="s">
        <v>1603</v>
      </c>
      <c r="Q194" s="114" t="s">
        <v>1604</v>
      </c>
      <c r="R194" s="116"/>
    </row>
    <row r="195" spans="2:18" ht="18.75" hidden="1" x14ac:dyDescent="0.25">
      <c r="B195" s="112">
        <v>189</v>
      </c>
      <c r="C195" s="113" t="s">
        <v>101</v>
      </c>
      <c r="D195" s="114" t="s">
        <v>2192</v>
      </c>
      <c r="E195" s="114" t="s">
        <v>1</v>
      </c>
      <c r="F195" s="114" t="s">
        <v>27</v>
      </c>
      <c r="G195" s="114" t="s">
        <v>102</v>
      </c>
      <c r="H195" s="115" t="s">
        <v>2757</v>
      </c>
      <c r="I195" s="116" t="s">
        <v>2758</v>
      </c>
      <c r="J195" s="116" t="s">
        <v>2759</v>
      </c>
      <c r="K195" s="114" t="s">
        <v>260</v>
      </c>
      <c r="L195" s="114" t="s">
        <v>648</v>
      </c>
      <c r="M195" s="116" t="s">
        <v>649</v>
      </c>
      <c r="N195" s="116" t="s">
        <v>650</v>
      </c>
      <c r="O195" s="114" t="s">
        <v>260</v>
      </c>
      <c r="P195" s="114" t="s">
        <v>1603</v>
      </c>
      <c r="Q195" s="114" t="s">
        <v>1604</v>
      </c>
      <c r="R195" s="116"/>
    </row>
    <row r="196" spans="2:18" ht="18.75" hidden="1" x14ac:dyDescent="0.25">
      <c r="B196" s="112">
        <v>190</v>
      </c>
      <c r="C196" s="113" t="s">
        <v>101</v>
      </c>
      <c r="D196" s="114" t="s">
        <v>2192</v>
      </c>
      <c r="E196" s="114" t="s">
        <v>1</v>
      </c>
      <c r="F196" s="114" t="s">
        <v>27</v>
      </c>
      <c r="G196" s="114" t="s">
        <v>102</v>
      </c>
      <c r="H196" s="115" t="s">
        <v>2760</v>
      </c>
      <c r="I196" s="116" t="s">
        <v>2761</v>
      </c>
      <c r="J196" s="116" t="s">
        <v>2762</v>
      </c>
      <c r="K196" s="114" t="s">
        <v>260</v>
      </c>
      <c r="L196" s="114" t="s">
        <v>648</v>
      </c>
      <c r="M196" s="116" t="s">
        <v>649</v>
      </c>
      <c r="N196" s="116" t="s">
        <v>650</v>
      </c>
      <c r="O196" s="114" t="s">
        <v>260</v>
      </c>
      <c r="P196" s="114" t="s">
        <v>1603</v>
      </c>
      <c r="Q196" s="114" t="s">
        <v>1604</v>
      </c>
      <c r="R196" s="116"/>
    </row>
    <row r="197" spans="2:18" ht="18.75" hidden="1" x14ac:dyDescent="0.25">
      <c r="B197" s="112">
        <v>191</v>
      </c>
      <c r="C197" s="113" t="s">
        <v>101</v>
      </c>
      <c r="D197" s="114" t="s">
        <v>2192</v>
      </c>
      <c r="E197" s="114" t="s">
        <v>4</v>
      </c>
      <c r="F197" s="114" t="s">
        <v>27</v>
      </c>
      <c r="G197" s="114" t="s">
        <v>102</v>
      </c>
      <c r="H197" s="115" t="s">
        <v>2763</v>
      </c>
      <c r="I197" s="116" t="s">
        <v>2764</v>
      </c>
      <c r="J197" s="116" t="s">
        <v>2765</v>
      </c>
      <c r="K197" s="114" t="s">
        <v>260</v>
      </c>
      <c r="L197" s="114" t="s">
        <v>648</v>
      </c>
      <c r="M197" s="116" t="s">
        <v>649</v>
      </c>
      <c r="N197" s="116" t="s">
        <v>650</v>
      </c>
      <c r="O197" s="114" t="s">
        <v>260</v>
      </c>
      <c r="P197" s="114" t="s">
        <v>1603</v>
      </c>
      <c r="Q197" s="114" t="s">
        <v>1604</v>
      </c>
      <c r="R197" s="116"/>
    </row>
    <row r="198" spans="2:18" ht="18.75" hidden="1" x14ac:dyDescent="0.25">
      <c r="B198" s="112">
        <v>192</v>
      </c>
      <c r="C198" s="113" t="s">
        <v>101</v>
      </c>
      <c r="D198" s="114" t="s">
        <v>2192</v>
      </c>
      <c r="E198" s="114" t="s">
        <v>4</v>
      </c>
      <c r="F198" s="114" t="s">
        <v>27</v>
      </c>
      <c r="G198" s="114" t="s">
        <v>102</v>
      </c>
      <c r="H198" s="115" t="s">
        <v>2766</v>
      </c>
      <c r="I198" s="116" t="s">
        <v>2767</v>
      </c>
      <c r="J198" s="116" t="s">
        <v>2768</v>
      </c>
      <c r="K198" s="114" t="s">
        <v>260</v>
      </c>
      <c r="L198" s="114" t="s">
        <v>648</v>
      </c>
      <c r="M198" s="116" t="s">
        <v>649</v>
      </c>
      <c r="N198" s="116" t="s">
        <v>650</v>
      </c>
      <c r="O198" s="114" t="s">
        <v>260</v>
      </c>
      <c r="P198" s="114" t="s">
        <v>1603</v>
      </c>
      <c r="Q198" s="114" t="s">
        <v>1604</v>
      </c>
      <c r="R198" s="116"/>
    </row>
    <row r="199" spans="2:18" ht="18.75" hidden="1" x14ac:dyDescent="0.25">
      <c r="B199" s="112">
        <v>193</v>
      </c>
      <c r="C199" s="113" t="s">
        <v>101</v>
      </c>
      <c r="D199" s="114" t="s">
        <v>2192</v>
      </c>
      <c r="E199" s="114" t="s">
        <v>4</v>
      </c>
      <c r="F199" s="114" t="s">
        <v>27</v>
      </c>
      <c r="G199" s="114" t="s">
        <v>102</v>
      </c>
      <c r="H199" s="115" t="s">
        <v>2769</v>
      </c>
      <c r="I199" s="116" t="s">
        <v>2770</v>
      </c>
      <c r="J199" s="116" t="s">
        <v>2771</v>
      </c>
      <c r="K199" s="114" t="s">
        <v>260</v>
      </c>
      <c r="L199" s="114" t="s">
        <v>648</v>
      </c>
      <c r="M199" s="116" t="s">
        <v>649</v>
      </c>
      <c r="N199" s="116" t="s">
        <v>650</v>
      </c>
      <c r="O199" s="114" t="s">
        <v>260</v>
      </c>
      <c r="P199" s="114" t="s">
        <v>1603</v>
      </c>
      <c r="Q199" s="114" t="s">
        <v>1604</v>
      </c>
      <c r="R199" s="116"/>
    </row>
    <row r="200" spans="2:18" ht="18.75" hidden="1" x14ac:dyDescent="0.25">
      <c r="B200" s="112">
        <v>194</v>
      </c>
      <c r="C200" s="113" t="s">
        <v>101</v>
      </c>
      <c r="D200" s="114" t="s">
        <v>2192</v>
      </c>
      <c r="E200" s="114" t="s">
        <v>4</v>
      </c>
      <c r="F200" s="114" t="s">
        <v>27</v>
      </c>
      <c r="G200" s="114" t="s">
        <v>102</v>
      </c>
      <c r="H200" s="115" t="s">
        <v>2772</v>
      </c>
      <c r="I200" s="116" t="s">
        <v>2773</v>
      </c>
      <c r="J200" s="116" t="s">
        <v>2774</v>
      </c>
      <c r="K200" s="114" t="s">
        <v>260</v>
      </c>
      <c r="L200" s="114" t="s">
        <v>648</v>
      </c>
      <c r="M200" s="116" t="s">
        <v>649</v>
      </c>
      <c r="N200" s="116" t="s">
        <v>650</v>
      </c>
      <c r="O200" s="114" t="s">
        <v>260</v>
      </c>
      <c r="P200" s="114" t="s">
        <v>1603</v>
      </c>
      <c r="Q200" s="114" t="s">
        <v>1604</v>
      </c>
      <c r="R200" s="116"/>
    </row>
    <row r="201" spans="2:18" ht="18.75" hidden="1" x14ac:dyDescent="0.25">
      <c r="B201" s="112">
        <v>195</v>
      </c>
      <c r="C201" s="113" t="s">
        <v>101</v>
      </c>
      <c r="D201" s="114" t="s">
        <v>2192</v>
      </c>
      <c r="E201" s="114" t="s">
        <v>4</v>
      </c>
      <c r="F201" s="114" t="s">
        <v>27</v>
      </c>
      <c r="G201" s="114" t="s">
        <v>102</v>
      </c>
      <c r="H201" s="115" t="s">
        <v>2775</v>
      </c>
      <c r="I201" s="116" t="s">
        <v>2776</v>
      </c>
      <c r="J201" s="116" t="s">
        <v>2777</v>
      </c>
      <c r="K201" s="114" t="s">
        <v>260</v>
      </c>
      <c r="L201" s="114" t="s">
        <v>648</v>
      </c>
      <c r="M201" s="116" t="s">
        <v>649</v>
      </c>
      <c r="N201" s="116" t="s">
        <v>650</v>
      </c>
      <c r="O201" s="114" t="s">
        <v>260</v>
      </c>
      <c r="P201" s="114" t="s">
        <v>1603</v>
      </c>
      <c r="Q201" s="114" t="s">
        <v>1604</v>
      </c>
      <c r="R201" s="116"/>
    </row>
    <row r="202" spans="2:18" ht="18.75" hidden="1" x14ac:dyDescent="0.25">
      <c r="B202" s="112">
        <v>196</v>
      </c>
      <c r="C202" s="113" t="s">
        <v>101</v>
      </c>
      <c r="D202" s="114" t="s">
        <v>2192</v>
      </c>
      <c r="E202" s="114" t="s">
        <v>4</v>
      </c>
      <c r="F202" s="114" t="s">
        <v>27</v>
      </c>
      <c r="G202" s="114" t="s">
        <v>102</v>
      </c>
      <c r="H202" s="115" t="s">
        <v>2778</v>
      </c>
      <c r="I202" s="116" t="s">
        <v>2779</v>
      </c>
      <c r="J202" s="116" t="s">
        <v>2780</v>
      </c>
      <c r="K202" s="114" t="s">
        <v>260</v>
      </c>
      <c r="L202" s="114" t="s">
        <v>648</v>
      </c>
      <c r="M202" s="116" t="s">
        <v>649</v>
      </c>
      <c r="N202" s="116" t="s">
        <v>650</v>
      </c>
      <c r="O202" s="114" t="s">
        <v>260</v>
      </c>
      <c r="P202" s="114" t="s">
        <v>1603</v>
      </c>
      <c r="Q202" s="114" t="s">
        <v>1604</v>
      </c>
      <c r="R202" s="116"/>
    </row>
    <row r="203" spans="2:18" ht="18.75" hidden="1" x14ac:dyDescent="0.25">
      <c r="B203" s="112">
        <v>197</v>
      </c>
      <c r="C203" s="113" t="s">
        <v>101</v>
      </c>
      <c r="D203" s="114" t="s">
        <v>2192</v>
      </c>
      <c r="E203" s="114" t="s">
        <v>4</v>
      </c>
      <c r="F203" s="114" t="s">
        <v>27</v>
      </c>
      <c r="G203" s="114" t="s">
        <v>102</v>
      </c>
      <c r="H203" s="115" t="s">
        <v>2781</v>
      </c>
      <c r="I203" s="116" t="s">
        <v>2782</v>
      </c>
      <c r="J203" s="116" t="s">
        <v>2783</v>
      </c>
      <c r="K203" s="114" t="s">
        <v>260</v>
      </c>
      <c r="L203" s="114" t="s">
        <v>648</v>
      </c>
      <c r="M203" s="116" t="s">
        <v>649</v>
      </c>
      <c r="N203" s="116" t="s">
        <v>650</v>
      </c>
      <c r="O203" s="114" t="s">
        <v>260</v>
      </c>
      <c r="P203" s="114" t="s">
        <v>1603</v>
      </c>
      <c r="Q203" s="114" t="s">
        <v>1604</v>
      </c>
      <c r="R203" s="116"/>
    </row>
    <row r="204" spans="2:18" ht="18.75" hidden="1" x14ac:dyDescent="0.25">
      <c r="B204" s="112">
        <v>198</v>
      </c>
      <c r="C204" s="113" t="s">
        <v>101</v>
      </c>
      <c r="D204" s="114" t="s">
        <v>2192</v>
      </c>
      <c r="E204" s="114" t="s">
        <v>4</v>
      </c>
      <c r="F204" s="114" t="s">
        <v>27</v>
      </c>
      <c r="G204" s="114" t="s">
        <v>102</v>
      </c>
      <c r="H204" s="115" t="s">
        <v>2784</v>
      </c>
      <c r="I204" s="116" t="s">
        <v>2785</v>
      </c>
      <c r="J204" s="116" t="s">
        <v>2786</v>
      </c>
      <c r="K204" s="114" t="s">
        <v>260</v>
      </c>
      <c r="L204" s="114" t="s">
        <v>648</v>
      </c>
      <c r="M204" s="116" t="s">
        <v>649</v>
      </c>
      <c r="N204" s="116" t="s">
        <v>650</v>
      </c>
      <c r="O204" s="114" t="s">
        <v>260</v>
      </c>
      <c r="P204" s="114" t="s">
        <v>1603</v>
      </c>
      <c r="Q204" s="114" t="s">
        <v>1604</v>
      </c>
      <c r="R204" s="116"/>
    </row>
    <row r="205" spans="2:18" ht="18.75" hidden="1" x14ac:dyDescent="0.25">
      <c r="B205" s="112">
        <v>199</v>
      </c>
      <c r="C205" s="113" t="s">
        <v>101</v>
      </c>
      <c r="D205" s="114" t="s">
        <v>2192</v>
      </c>
      <c r="E205" s="114" t="s">
        <v>4</v>
      </c>
      <c r="F205" s="114" t="s">
        <v>27</v>
      </c>
      <c r="G205" s="114" t="s">
        <v>102</v>
      </c>
      <c r="H205" s="115" t="s">
        <v>2787</v>
      </c>
      <c r="I205" s="116" t="s">
        <v>2788</v>
      </c>
      <c r="J205" s="116" t="s">
        <v>2789</v>
      </c>
      <c r="K205" s="114" t="s">
        <v>260</v>
      </c>
      <c r="L205" s="114" t="s">
        <v>648</v>
      </c>
      <c r="M205" s="116" t="s">
        <v>649</v>
      </c>
      <c r="N205" s="116" t="s">
        <v>650</v>
      </c>
      <c r="O205" s="114" t="s">
        <v>260</v>
      </c>
      <c r="P205" s="114" t="s">
        <v>1603</v>
      </c>
      <c r="Q205" s="114" t="s">
        <v>1604</v>
      </c>
      <c r="R205" s="116"/>
    </row>
    <row r="206" spans="2:18" ht="18.75" hidden="1" x14ac:dyDescent="0.25">
      <c r="B206" s="112">
        <v>200</v>
      </c>
      <c r="C206" s="113" t="s">
        <v>101</v>
      </c>
      <c r="D206" s="114" t="s">
        <v>2192</v>
      </c>
      <c r="E206" s="114" t="s">
        <v>4</v>
      </c>
      <c r="F206" s="114" t="s">
        <v>27</v>
      </c>
      <c r="G206" s="114" t="s">
        <v>102</v>
      </c>
      <c r="H206" s="115" t="s">
        <v>2790</v>
      </c>
      <c r="I206" s="116" t="s">
        <v>2791</v>
      </c>
      <c r="J206" s="116" t="s">
        <v>2792</v>
      </c>
      <c r="K206" s="114" t="s">
        <v>260</v>
      </c>
      <c r="L206" s="114" t="s">
        <v>648</v>
      </c>
      <c r="M206" s="116" t="s">
        <v>649</v>
      </c>
      <c r="N206" s="116" t="s">
        <v>650</v>
      </c>
      <c r="O206" s="114" t="s">
        <v>260</v>
      </c>
      <c r="P206" s="114" t="s">
        <v>1603</v>
      </c>
      <c r="Q206" s="114" t="s">
        <v>1604</v>
      </c>
      <c r="R206" s="116"/>
    </row>
    <row r="207" spans="2:18" ht="18.75" hidden="1" x14ac:dyDescent="0.25">
      <c r="B207" s="112">
        <v>201</v>
      </c>
      <c r="C207" s="113" t="s">
        <v>101</v>
      </c>
      <c r="D207" s="114" t="s">
        <v>2192</v>
      </c>
      <c r="E207" s="114" t="s">
        <v>1</v>
      </c>
      <c r="F207" s="114" t="s">
        <v>31</v>
      </c>
      <c r="G207" s="114" t="s">
        <v>130</v>
      </c>
      <c r="H207" s="115" t="s">
        <v>2793</v>
      </c>
      <c r="I207" s="116" t="s">
        <v>2794</v>
      </c>
      <c r="J207" s="116" t="s">
        <v>2795</v>
      </c>
      <c r="K207" s="114" t="s">
        <v>262</v>
      </c>
      <c r="L207" s="114" t="s">
        <v>687</v>
      </c>
      <c r="M207" s="116" t="s">
        <v>744</v>
      </c>
      <c r="N207" s="116" t="s">
        <v>745</v>
      </c>
      <c r="O207" s="114" t="s">
        <v>262</v>
      </c>
      <c r="P207" s="114" t="s">
        <v>1605</v>
      </c>
      <c r="Q207" s="114" t="s">
        <v>1606</v>
      </c>
      <c r="R207" s="116"/>
    </row>
    <row r="208" spans="2:18" ht="18.75" hidden="1" x14ac:dyDescent="0.25">
      <c r="B208" s="112">
        <v>202</v>
      </c>
      <c r="C208" s="113" t="s">
        <v>101</v>
      </c>
      <c r="D208" s="114" t="s">
        <v>2192</v>
      </c>
      <c r="E208" s="114" t="s">
        <v>1</v>
      </c>
      <c r="F208" s="114" t="s">
        <v>31</v>
      </c>
      <c r="G208" s="114" t="s">
        <v>130</v>
      </c>
      <c r="H208" s="115" t="s">
        <v>2796</v>
      </c>
      <c r="I208" s="116" t="s">
        <v>2797</v>
      </c>
      <c r="J208" s="116" t="s">
        <v>2798</v>
      </c>
      <c r="K208" s="114" t="s">
        <v>262</v>
      </c>
      <c r="L208" s="114" t="s">
        <v>687</v>
      </c>
      <c r="M208" s="116" t="s">
        <v>744</v>
      </c>
      <c r="N208" s="116" t="s">
        <v>745</v>
      </c>
      <c r="O208" s="114" t="s">
        <v>262</v>
      </c>
      <c r="P208" s="114" t="s">
        <v>1605</v>
      </c>
      <c r="Q208" s="114" t="s">
        <v>1606</v>
      </c>
      <c r="R208" s="116"/>
    </row>
    <row r="209" spans="2:18" ht="18.75" hidden="1" x14ac:dyDescent="0.25">
      <c r="B209" s="112">
        <v>203</v>
      </c>
      <c r="C209" s="113" t="s">
        <v>101</v>
      </c>
      <c r="D209" s="114" t="s">
        <v>2192</v>
      </c>
      <c r="E209" s="114" t="s">
        <v>1</v>
      </c>
      <c r="F209" s="114" t="s">
        <v>31</v>
      </c>
      <c r="G209" s="114" t="s">
        <v>130</v>
      </c>
      <c r="H209" s="115" t="s">
        <v>2799</v>
      </c>
      <c r="I209" s="116" t="s">
        <v>2800</v>
      </c>
      <c r="J209" s="116" t="s">
        <v>2801</v>
      </c>
      <c r="K209" s="114" t="s">
        <v>262</v>
      </c>
      <c r="L209" s="114" t="s">
        <v>687</v>
      </c>
      <c r="M209" s="116" t="s">
        <v>744</v>
      </c>
      <c r="N209" s="116" t="s">
        <v>745</v>
      </c>
      <c r="O209" s="114" t="s">
        <v>262</v>
      </c>
      <c r="P209" s="114" t="s">
        <v>1605</v>
      </c>
      <c r="Q209" s="114" t="s">
        <v>1606</v>
      </c>
      <c r="R209" s="116"/>
    </row>
    <row r="210" spans="2:18" ht="18.75" hidden="1" x14ac:dyDescent="0.25">
      <c r="B210" s="112">
        <v>204</v>
      </c>
      <c r="C210" s="113" t="s">
        <v>101</v>
      </c>
      <c r="D210" s="114" t="s">
        <v>2192</v>
      </c>
      <c r="E210" s="114" t="s">
        <v>1</v>
      </c>
      <c r="F210" s="114" t="s">
        <v>31</v>
      </c>
      <c r="G210" s="114" t="s">
        <v>130</v>
      </c>
      <c r="H210" s="115" t="s">
        <v>2802</v>
      </c>
      <c r="I210" s="116" t="s">
        <v>2803</v>
      </c>
      <c r="J210" s="116" t="s">
        <v>2804</v>
      </c>
      <c r="K210" s="114" t="s">
        <v>262</v>
      </c>
      <c r="L210" s="114" t="s">
        <v>687</v>
      </c>
      <c r="M210" s="116" t="s">
        <v>744</v>
      </c>
      <c r="N210" s="116" t="s">
        <v>745</v>
      </c>
      <c r="O210" s="114" t="s">
        <v>262</v>
      </c>
      <c r="P210" s="114" t="s">
        <v>1605</v>
      </c>
      <c r="Q210" s="114" t="s">
        <v>1606</v>
      </c>
      <c r="R210" s="116"/>
    </row>
    <row r="211" spans="2:18" ht="18.75" hidden="1" x14ac:dyDescent="0.25">
      <c r="B211" s="112">
        <v>205</v>
      </c>
      <c r="C211" s="113" t="s">
        <v>101</v>
      </c>
      <c r="D211" s="114" t="s">
        <v>2192</v>
      </c>
      <c r="E211" s="114" t="s">
        <v>1</v>
      </c>
      <c r="F211" s="114" t="s">
        <v>31</v>
      </c>
      <c r="G211" s="114" t="s">
        <v>130</v>
      </c>
      <c r="H211" s="115" t="s">
        <v>2805</v>
      </c>
      <c r="I211" s="116" t="s">
        <v>2806</v>
      </c>
      <c r="J211" s="116" t="s">
        <v>2807</v>
      </c>
      <c r="K211" s="114" t="s">
        <v>262</v>
      </c>
      <c r="L211" s="114" t="s">
        <v>687</v>
      </c>
      <c r="M211" s="116" t="s">
        <v>744</v>
      </c>
      <c r="N211" s="116" t="s">
        <v>745</v>
      </c>
      <c r="O211" s="114" t="s">
        <v>262</v>
      </c>
      <c r="P211" s="114" t="s">
        <v>1605</v>
      </c>
      <c r="Q211" s="114" t="s">
        <v>1606</v>
      </c>
      <c r="R211" s="116"/>
    </row>
    <row r="212" spans="2:18" ht="18.75" hidden="1" x14ac:dyDescent="0.25">
      <c r="B212" s="112">
        <v>206</v>
      </c>
      <c r="C212" s="113" t="s">
        <v>101</v>
      </c>
      <c r="D212" s="114" t="s">
        <v>2192</v>
      </c>
      <c r="E212" s="114" t="s">
        <v>1</v>
      </c>
      <c r="F212" s="114" t="s">
        <v>31</v>
      </c>
      <c r="G212" s="114" t="s">
        <v>130</v>
      </c>
      <c r="H212" s="115" t="s">
        <v>2808</v>
      </c>
      <c r="I212" s="116" t="s">
        <v>2809</v>
      </c>
      <c r="J212" s="116" t="s">
        <v>2810</v>
      </c>
      <c r="K212" s="114" t="s">
        <v>262</v>
      </c>
      <c r="L212" s="114" t="s">
        <v>687</v>
      </c>
      <c r="M212" s="116" t="s">
        <v>744</v>
      </c>
      <c r="N212" s="116" t="s">
        <v>745</v>
      </c>
      <c r="O212" s="114" t="s">
        <v>262</v>
      </c>
      <c r="P212" s="114" t="s">
        <v>1605</v>
      </c>
      <c r="Q212" s="114" t="s">
        <v>1606</v>
      </c>
      <c r="R212" s="116"/>
    </row>
    <row r="213" spans="2:18" ht="18.75" hidden="1" x14ac:dyDescent="0.25">
      <c r="B213" s="112">
        <v>207</v>
      </c>
      <c r="C213" s="113" t="s">
        <v>101</v>
      </c>
      <c r="D213" s="114" t="s">
        <v>2192</v>
      </c>
      <c r="E213" s="114" t="s">
        <v>1</v>
      </c>
      <c r="F213" s="114" t="s">
        <v>31</v>
      </c>
      <c r="G213" s="114" t="s">
        <v>130</v>
      </c>
      <c r="H213" s="115" t="s">
        <v>2811</v>
      </c>
      <c r="I213" s="116" t="s">
        <v>2812</v>
      </c>
      <c r="J213" s="116" t="s">
        <v>2813</v>
      </c>
      <c r="K213" s="114" t="s">
        <v>262</v>
      </c>
      <c r="L213" s="114" t="s">
        <v>687</v>
      </c>
      <c r="M213" s="116" t="s">
        <v>744</v>
      </c>
      <c r="N213" s="116" t="s">
        <v>745</v>
      </c>
      <c r="O213" s="114" t="s">
        <v>262</v>
      </c>
      <c r="P213" s="114" t="s">
        <v>1605</v>
      </c>
      <c r="Q213" s="114" t="s">
        <v>1606</v>
      </c>
      <c r="R213" s="116"/>
    </row>
    <row r="214" spans="2:18" ht="18.75" hidden="1" x14ac:dyDescent="0.25">
      <c r="B214" s="112">
        <v>208</v>
      </c>
      <c r="C214" s="113" t="s">
        <v>101</v>
      </c>
      <c r="D214" s="114" t="s">
        <v>2192</v>
      </c>
      <c r="E214" s="114" t="s">
        <v>1</v>
      </c>
      <c r="F214" s="114" t="s">
        <v>31</v>
      </c>
      <c r="G214" s="114" t="s">
        <v>130</v>
      </c>
      <c r="H214" s="115" t="s">
        <v>2814</v>
      </c>
      <c r="I214" s="116" t="s">
        <v>2815</v>
      </c>
      <c r="J214" s="116" t="s">
        <v>2816</v>
      </c>
      <c r="K214" s="114" t="s">
        <v>262</v>
      </c>
      <c r="L214" s="114" t="s">
        <v>687</v>
      </c>
      <c r="M214" s="116" t="s">
        <v>744</v>
      </c>
      <c r="N214" s="116" t="s">
        <v>745</v>
      </c>
      <c r="O214" s="114" t="s">
        <v>262</v>
      </c>
      <c r="P214" s="114" t="s">
        <v>1605</v>
      </c>
      <c r="Q214" s="114" t="s">
        <v>1606</v>
      </c>
      <c r="R214" s="116"/>
    </row>
    <row r="215" spans="2:18" ht="18.75" hidden="1" x14ac:dyDescent="0.25">
      <c r="B215" s="112">
        <v>209</v>
      </c>
      <c r="C215" s="113" t="s">
        <v>101</v>
      </c>
      <c r="D215" s="114" t="s">
        <v>2192</v>
      </c>
      <c r="E215" s="114" t="s">
        <v>1</v>
      </c>
      <c r="F215" s="114" t="s">
        <v>31</v>
      </c>
      <c r="G215" s="114" t="s">
        <v>130</v>
      </c>
      <c r="H215" s="115" t="s">
        <v>2817</v>
      </c>
      <c r="I215" s="116" t="s">
        <v>2818</v>
      </c>
      <c r="J215" s="116" t="s">
        <v>2819</v>
      </c>
      <c r="K215" s="114" t="s">
        <v>262</v>
      </c>
      <c r="L215" s="114" t="s">
        <v>687</v>
      </c>
      <c r="M215" s="116" t="s">
        <v>744</v>
      </c>
      <c r="N215" s="116" t="s">
        <v>745</v>
      </c>
      <c r="O215" s="114" t="s">
        <v>262</v>
      </c>
      <c r="P215" s="114" t="s">
        <v>1605</v>
      </c>
      <c r="Q215" s="114" t="s">
        <v>1606</v>
      </c>
      <c r="R215" s="116"/>
    </row>
    <row r="216" spans="2:18" ht="18.75" hidden="1" x14ac:dyDescent="0.25">
      <c r="B216" s="112">
        <v>210</v>
      </c>
      <c r="C216" s="113" t="s">
        <v>101</v>
      </c>
      <c r="D216" s="114" t="s">
        <v>2192</v>
      </c>
      <c r="E216" s="114" t="s">
        <v>1</v>
      </c>
      <c r="F216" s="114" t="s">
        <v>31</v>
      </c>
      <c r="G216" s="114" t="s">
        <v>130</v>
      </c>
      <c r="H216" s="115" t="s">
        <v>2820</v>
      </c>
      <c r="I216" s="116" t="s">
        <v>2821</v>
      </c>
      <c r="J216" s="116" t="s">
        <v>2822</v>
      </c>
      <c r="K216" s="114" t="s">
        <v>262</v>
      </c>
      <c r="L216" s="114" t="s">
        <v>687</v>
      </c>
      <c r="M216" s="116" t="s">
        <v>744</v>
      </c>
      <c r="N216" s="116" t="s">
        <v>745</v>
      </c>
      <c r="O216" s="114" t="s">
        <v>262</v>
      </c>
      <c r="P216" s="114" t="s">
        <v>1605</v>
      </c>
      <c r="Q216" s="114" t="s">
        <v>1606</v>
      </c>
      <c r="R216" s="116"/>
    </row>
    <row r="217" spans="2:18" ht="18.75" hidden="1" x14ac:dyDescent="0.25">
      <c r="B217" s="112">
        <v>211</v>
      </c>
      <c r="C217" s="113" t="s">
        <v>101</v>
      </c>
      <c r="D217" s="114" t="s">
        <v>2192</v>
      </c>
      <c r="E217" s="114" t="s">
        <v>4</v>
      </c>
      <c r="F217" s="114" t="s">
        <v>31</v>
      </c>
      <c r="G217" s="114" t="s">
        <v>130</v>
      </c>
      <c r="H217" s="115" t="s">
        <v>2823</v>
      </c>
      <c r="I217" s="116" t="s">
        <v>2824</v>
      </c>
      <c r="J217" s="116" t="s">
        <v>2825</v>
      </c>
      <c r="K217" s="114" t="s">
        <v>262</v>
      </c>
      <c r="L217" s="114" t="s">
        <v>687</v>
      </c>
      <c r="M217" s="116" t="s">
        <v>744</v>
      </c>
      <c r="N217" s="116" t="s">
        <v>745</v>
      </c>
      <c r="O217" s="114" t="s">
        <v>262</v>
      </c>
      <c r="P217" s="114" t="s">
        <v>1605</v>
      </c>
      <c r="Q217" s="114" t="s">
        <v>1606</v>
      </c>
      <c r="R217" s="116"/>
    </row>
    <row r="218" spans="2:18" ht="18.75" hidden="1" x14ac:dyDescent="0.25">
      <c r="B218" s="112">
        <v>212</v>
      </c>
      <c r="C218" s="113" t="s">
        <v>101</v>
      </c>
      <c r="D218" s="114" t="s">
        <v>2192</v>
      </c>
      <c r="E218" s="114" t="s">
        <v>4</v>
      </c>
      <c r="F218" s="114" t="s">
        <v>31</v>
      </c>
      <c r="G218" s="114" t="s">
        <v>130</v>
      </c>
      <c r="H218" s="115" t="s">
        <v>2826</v>
      </c>
      <c r="I218" s="116" t="s">
        <v>2827</v>
      </c>
      <c r="J218" s="116" t="s">
        <v>2828</v>
      </c>
      <c r="K218" s="114" t="s">
        <v>262</v>
      </c>
      <c r="L218" s="114" t="s">
        <v>687</v>
      </c>
      <c r="M218" s="116" t="s">
        <v>744</v>
      </c>
      <c r="N218" s="116" t="s">
        <v>745</v>
      </c>
      <c r="O218" s="114" t="s">
        <v>262</v>
      </c>
      <c r="P218" s="114" t="s">
        <v>1605</v>
      </c>
      <c r="Q218" s="114" t="s">
        <v>1606</v>
      </c>
      <c r="R218" s="116"/>
    </row>
    <row r="219" spans="2:18" ht="18.75" hidden="1" x14ac:dyDescent="0.25">
      <c r="B219" s="112">
        <v>213</v>
      </c>
      <c r="C219" s="113" t="s">
        <v>101</v>
      </c>
      <c r="D219" s="114" t="s">
        <v>2192</v>
      </c>
      <c r="E219" s="114" t="s">
        <v>4</v>
      </c>
      <c r="F219" s="114" t="s">
        <v>31</v>
      </c>
      <c r="G219" s="114" t="s">
        <v>130</v>
      </c>
      <c r="H219" s="115" t="s">
        <v>2829</v>
      </c>
      <c r="I219" s="116" t="s">
        <v>2830</v>
      </c>
      <c r="J219" s="116" t="s">
        <v>2831</v>
      </c>
      <c r="K219" s="114" t="s">
        <v>262</v>
      </c>
      <c r="L219" s="114" t="s">
        <v>687</v>
      </c>
      <c r="M219" s="116" t="s">
        <v>744</v>
      </c>
      <c r="N219" s="116" t="s">
        <v>745</v>
      </c>
      <c r="O219" s="114" t="s">
        <v>262</v>
      </c>
      <c r="P219" s="114" t="s">
        <v>1605</v>
      </c>
      <c r="Q219" s="114" t="s">
        <v>1606</v>
      </c>
      <c r="R219" s="116"/>
    </row>
    <row r="220" spans="2:18" ht="18.75" hidden="1" x14ac:dyDescent="0.25">
      <c r="B220" s="112">
        <v>214</v>
      </c>
      <c r="C220" s="113" t="s">
        <v>101</v>
      </c>
      <c r="D220" s="114" t="s">
        <v>2192</v>
      </c>
      <c r="E220" s="114" t="s">
        <v>4</v>
      </c>
      <c r="F220" s="114" t="s">
        <v>31</v>
      </c>
      <c r="G220" s="114" t="s">
        <v>130</v>
      </c>
      <c r="H220" s="115" t="s">
        <v>2832</v>
      </c>
      <c r="I220" s="116" t="s">
        <v>2833</v>
      </c>
      <c r="J220" s="116" t="s">
        <v>2834</v>
      </c>
      <c r="K220" s="114" t="s">
        <v>262</v>
      </c>
      <c r="L220" s="114" t="s">
        <v>687</v>
      </c>
      <c r="M220" s="116" t="s">
        <v>744</v>
      </c>
      <c r="N220" s="116" t="s">
        <v>745</v>
      </c>
      <c r="O220" s="114" t="s">
        <v>262</v>
      </c>
      <c r="P220" s="114" t="s">
        <v>1605</v>
      </c>
      <c r="Q220" s="114" t="s">
        <v>1606</v>
      </c>
      <c r="R220" s="116"/>
    </row>
    <row r="221" spans="2:18" ht="18.75" hidden="1" x14ac:dyDescent="0.25">
      <c r="B221" s="112">
        <v>215</v>
      </c>
      <c r="C221" s="113" t="s">
        <v>101</v>
      </c>
      <c r="D221" s="114" t="s">
        <v>2192</v>
      </c>
      <c r="E221" s="114" t="s">
        <v>4</v>
      </c>
      <c r="F221" s="114" t="s">
        <v>31</v>
      </c>
      <c r="G221" s="114" t="s">
        <v>130</v>
      </c>
      <c r="H221" s="115" t="s">
        <v>2835</v>
      </c>
      <c r="I221" s="116" t="s">
        <v>2836</v>
      </c>
      <c r="J221" s="116" t="s">
        <v>2837</v>
      </c>
      <c r="K221" s="114" t="s">
        <v>262</v>
      </c>
      <c r="L221" s="114" t="s">
        <v>687</v>
      </c>
      <c r="M221" s="116" t="s">
        <v>744</v>
      </c>
      <c r="N221" s="116" t="s">
        <v>745</v>
      </c>
      <c r="O221" s="114" t="s">
        <v>262</v>
      </c>
      <c r="P221" s="114" t="s">
        <v>1605</v>
      </c>
      <c r="Q221" s="114" t="s">
        <v>1606</v>
      </c>
      <c r="R221" s="116"/>
    </row>
    <row r="222" spans="2:18" ht="18.75" hidden="1" x14ac:dyDescent="0.25">
      <c r="B222" s="112">
        <v>216</v>
      </c>
      <c r="C222" s="113" t="s">
        <v>101</v>
      </c>
      <c r="D222" s="114" t="s">
        <v>2192</v>
      </c>
      <c r="E222" s="114" t="s">
        <v>4</v>
      </c>
      <c r="F222" s="114" t="s">
        <v>31</v>
      </c>
      <c r="G222" s="114" t="s">
        <v>130</v>
      </c>
      <c r="H222" s="115" t="s">
        <v>2838</v>
      </c>
      <c r="I222" s="116" t="s">
        <v>2839</v>
      </c>
      <c r="J222" s="116" t="s">
        <v>2840</v>
      </c>
      <c r="K222" s="114" t="s">
        <v>262</v>
      </c>
      <c r="L222" s="114" t="s">
        <v>687</v>
      </c>
      <c r="M222" s="116" t="s">
        <v>744</v>
      </c>
      <c r="N222" s="116" t="s">
        <v>745</v>
      </c>
      <c r="O222" s="114" t="s">
        <v>262</v>
      </c>
      <c r="P222" s="114" t="s">
        <v>1605</v>
      </c>
      <c r="Q222" s="114" t="s">
        <v>1606</v>
      </c>
      <c r="R222" s="116"/>
    </row>
    <row r="223" spans="2:18" ht="18.75" hidden="1" x14ac:dyDescent="0.25">
      <c r="B223" s="112">
        <v>217</v>
      </c>
      <c r="C223" s="113" t="s">
        <v>101</v>
      </c>
      <c r="D223" s="114" t="s">
        <v>2192</v>
      </c>
      <c r="E223" s="114" t="s">
        <v>4</v>
      </c>
      <c r="F223" s="114" t="s">
        <v>31</v>
      </c>
      <c r="G223" s="114" t="s">
        <v>130</v>
      </c>
      <c r="H223" s="115" t="s">
        <v>2841</v>
      </c>
      <c r="I223" s="116" t="s">
        <v>2842</v>
      </c>
      <c r="J223" s="116" t="s">
        <v>2843</v>
      </c>
      <c r="K223" s="114" t="s">
        <v>262</v>
      </c>
      <c r="L223" s="114" t="s">
        <v>687</v>
      </c>
      <c r="M223" s="116" t="s">
        <v>744</v>
      </c>
      <c r="N223" s="116" t="s">
        <v>745</v>
      </c>
      <c r="O223" s="114" t="s">
        <v>262</v>
      </c>
      <c r="P223" s="114" t="s">
        <v>1605</v>
      </c>
      <c r="Q223" s="114" t="s">
        <v>1606</v>
      </c>
      <c r="R223" s="116"/>
    </row>
    <row r="224" spans="2:18" ht="18.75" hidden="1" x14ac:dyDescent="0.25">
      <c r="B224" s="112">
        <v>218</v>
      </c>
      <c r="C224" s="113" t="s">
        <v>101</v>
      </c>
      <c r="D224" s="114" t="s">
        <v>2192</v>
      </c>
      <c r="E224" s="114" t="s">
        <v>4</v>
      </c>
      <c r="F224" s="114" t="s">
        <v>31</v>
      </c>
      <c r="G224" s="114" t="s">
        <v>130</v>
      </c>
      <c r="H224" s="115" t="s">
        <v>2844</v>
      </c>
      <c r="I224" s="116" t="s">
        <v>2845</v>
      </c>
      <c r="J224" s="116" t="s">
        <v>2846</v>
      </c>
      <c r="K224" s="114" t="s">
        <v>262</v>
      </c>
      <c r="L224" s="114" t="s">
        <v>687</v>
      </c>
      <c r="M224" s="116" t="s">
        <v>744</v>
      </c>
      <c r="N224" s="116" t="s">
        <v>745</v>
      </c>
      <c r="O224" s="114" t="s">
        <v>262</v>
      </c>
      <c r="P224" s="114" t="s">
        <v>1605</v>
      </c>
      <c r="Q224" s="114" t="s">
        <v>1606</v>
      </c>
      <c r="R224" s="116"/>
    </row>
    <row r="225" spans="2:18" ht="18.75" hidden="1" x14ac:dyDescent="0.25">
      <c r="B225" s="112">
        <v>219</v>
      </c>
      <c r="C225" s="113" t="s">
        <v>101</v>
      </c>
      <c r="D225" s="114" t="s">
        <v>2192</v>
      </c>
      <c r="E225" s="114" t="s">
        <v>4</v>
      </c>
      <c r="F225" s="114" t="s">
        <v>31</v>
      </c>
      <c r="G225" s="114" t="s">
        <v>130</v>
      </c>
      <c r="H225" s="115" t="s">
        <v>2847</v>
      </c>
      <c r="I225" s="116" t="s">
        <v>2848</v>
      </c>
      <c r="J225" s="116" t="s">
        <v>2849</v>
      </c>
      <c r="K225" s="114" t="s">
        <v>262</v>
      </c>
      <c r="L225" s="114" t="s">
        <v>687</v>
      </c>
      <c r="M225" s="116" t="s">
        <v>744</v>
      </c>
      <c r="N225" s="116" t="s">
        <v>745</v>
      </c>
      <c r="O225" s="114" t="s">
        <v>262</v>
      </c>
      <c r="P225" s="114" t="s">
        <v>1605</v>
      </c>
      <c r="Q225" s="114" t="s">
        <v>1606</v>
      </c>
      <c r="R225" s="116"/>
    </row>
    <row r="226" spans="2:18" ht="18.75" hidden="1" x14ac:dyDescent="0.25">
      <c r="B226" s="112">
        <v>220</v>
      </c>
      <c r="C226" s="113" t="s">
        <v>101</v>
      </c>
      <c r="D226" s="114" t="s">
        <v>2192</v>
      </c>
      <c r="E226" s="114" t="s">
        <v>4</v>
      </c>
      <c r="F226" s="114" t="s">
        <v>31</v>
      </c>
      <c r="G226" s="114" t="s">
        <v>130</v>
      </c>
      <c r="H226" s="115" t="s">
        <v>2850</v>
      </c>
      <c r="I226" s="116" t="s">
        <v>2851</v>
      </c>
      <c r="J226" s="116" t="s">
        <v>2852</v>
      </c>
      <c r="K226" s="114" t="s">
        <v>262</v>
      </c>
      <c r="L226" s="114" t="s">
        <v>687</v>
      </c>
      <c r="M226" s="116" t="s">
        <v>744</v>
      </c>
      <c r="N226" s="116" t="s">
        <v>745</v>
      </c>
      <c r="O226" s="114" t="s">
        <v>262</v>
      </c>
      <c r="P226" s="114" t="s">
        <v>1605</v>
      </c>
      <c r="Q226" s="114" t="s">
        <v>1606</v>
      </c>
      <c r="R226" s="116"/>
    </row>
    <row r="227" spans="2:18" ht="18.75" hidden="1" x14ac:dyDescent="0.25">
      <c r="B227" s="112">
        <v>221</v>
      </c>
      <c r="C227" s="113" t="s">
        <v>101</v>
      </c>
      <c r="D227" s="114" t="s">
        <v>2192</v>
      </c>
      <c r="E227" s="114" t="s">
        <v>1</v>
      </c>
      <c r="F227" s="114" t="s">
        <v>32</v>
      </c>
      <c r="G227" s="114" t="s">
        <v>130</v>
      </c>
      <c r="H227" s="115" t="s">
        <v>2853</v>
      </c>
      <c r="I227" s="116" t="s">
        <v>2854</v>
      </c>
      <c r="J227" s="116" t="s">
        <v>2855</v>
      </c>
      <c r="K227" s="114" t="s">
        <v>265</v>
      </c>
      <c r="L227" s="114" t="s">
        <v>693</v>
      </c>
      <c r="M227" s="116" t="s">
        <v>746</v>
      </c>
      <c r="N227" s="116" t="s">
        <v>747</v>
      </c>
      <c r="O227" s="114" t="s">
        <v>265</v>
      </c>
      <c r="P227" s="114" t="s">
        <v>265</v>
      </c>
      <c r="Q227" s="114" t="s">
        <v>1607</v>
      </c>
      <c r="R227" s="116"/>
    </row>
    <row r="228" spans="2:18" ht="18.75" hidden="1" x14ac:dyDescent="0.25">
      <c r="B228" s="112">
        <v>222</v>
      </c>
      <c r="C228" s="113" t="s">
        <v>101</v>
      </c>
      <c r="D228" s="114" t="s">
        <v>2192</v>
      </c>
      <c r="E228" s="114" t="s">
        <v>1</v>
      </c>
      <c r="F228" s="114" t="s">
        <v>32</v>
      </c>
      <c r="G228" s="114" t="s">
        <v>130</v>
      </c>
      <c r="H228" s="115" t="s">
        <v>2856</v>
      </c>
      <c r="I228" s="116" t="s">
        <v>2857</v>
      </c>
      <c r="J228" s="116" t="s">
        <v>2858</v>
      </c>
      <c r="K228" s="114" t="s">
        <v>265</v>
      </c>
      <c r="L228" s="114" t="s">
        <v>693</v>
      </c>
      <c r="M228" s="116" t="s">
        <v>746</v>
      </c>
      <c r="N228" s="116" t="s">
        <v>747</v>
      </c>
      <c r="O228" s="114" t="s">
        <v>265</v>
      </c>
      <c r="P228" s="114" t="s">
        <v>265</v>
      </c>
      <c r="Q228" s="114" t="s">
        <v>1607</v>
      </c>
      <c r="R228" s="116"/>
    </row>
    <row r="229" spans="2:18" ht="18.75" hidden="1" x14ac:dyDescent="0.25">
      <c r="B229" s="112">
        <v>223</v>
      </c>
      <c r="C229" s="113" t="s">
        <v>101</v>
      </c>
      <c r="D229" s="114" t="s">
        <v>2192</v>
      </c>
      <c r="E229" s="114" t="s">
        <v>1</v>
      </c>
      <c r="F229" s="114" t="s">
        <v>32</v>
      </c>
      <c r="G229" s="114" t="s">
        <v>130</v>
      </c>
      <c r="H229" s="115" t="s">
        <v>2859</v>
      </c>
      <c r="I229" s="116" t="s">
        <v>2860</v>
      </c>
      <c r="J229" s="116" t="s">
        <v>2861</v>
      </c>
      <c r="K229" s="114" t="s">
        <v>265</v>
      </c>
      <c r="L229" s="114" t="s">
        <v>693</v>
      </c>
      <c r="M229" s="116" t="s">
        <v>746</v>
      </c>
      <c r="N229" s="116" t="s">
        <v>747</v>
      </c>
      <c r="O229" s="114" t="s">
        <v>265</v>
      </c>
      <c r="P229" s="114" t="s">
        <v>265</v>
      </c>
      <c r="Q229" s="114" t="s">
        <v>1607</v>
      </c>
      <c r="R229" s="116"/>
    </row>
    <row r="230" spans="2:18" ht="18.75" hidden="1" x14ac:dyDescent="0.25">
      <c r="B230" s="112">
        <v>224</v>
      </c>
      <c r="C230" s="113" t="s">
        <v>101</v>
      </c>
      <c r="D230" s="114" t="s">
        <v>2192</v>
      </c>
      <c r="E230" s="114" t="s">
        <v>1</v>
      </c>
      <c r="F230" s="114" t="s">
        <v>32</v>
      </c>
      <c r="G230" s="114" t="s">
        <v>130</v>
      </c>
      <c r="H230" s="115" t="s">
        <v>2862</v>
      </c>
      <c r="I230" s="116" t="s">
        <v>2863</v>
      </c>
      <c r="J230" s="116" t="s">
        <v>2864</v>
      </c>
      <c r="K230" s="114" t="s">
        <v>265</v>
      </c>
      <c r="L230" s="114" t="s">
        <v>693</v>
      </c>
      <c r="M230" s="116" t="s">
        <v>746</v>
      </c>
      <c r="N230" s="116" t="s">
        <v>747</v>
      </c>
      <c r="O230" s="114" t="s">
        <v>265</v>
      </c>
      <c r="P230" s="114" t="s">
        <v>265</v>
      </c>
      <c r="Q230" s="114" t="s">
        <v>1607</v>
      </c>
      <c r="R230" s="116"/>
    </row>
    <row r="231" spans="2:18" ht="18.75" hidden="1" x14ac:dyDescent="0.25">
      <c r="B231" s="112">
        <v>225</v>
      </c>
      <c r="C231" s="113" t="s">
        <v>101</v>
      </c>
      <c r="D231" s="114" t="s">
        <v>2192</v>
      </c>
      <c r="E231" s="114" t="s">
        <v>1</v>
      </c>
      <c r="F231" s="114" t="s">
        <v>32</v>
      </c>
      <c r="G231" s="114" t="s">
        <v>130</v>
      </c>
      <c r="H231" s="115" t="s">
        <v>2865</v>
      </c>
      <c r="I231" s="116" t="s">
        <v>2866</v>
      </c>
      <c r="J231" s="116" t="s">
        <v>2867</v>
      </c>
      <c r="K231" s="114" t="s">
        <v>265</v>
      </c>
      <c r="L231" s="114" t="s">
        <v>693</v>
      </c>
      <c r="M231" s="116" t="s">
        <v>746</v>
      </c>
      <c r="N231" s="116" t="s">
        <v>747</v>
      </c>
      <c r="O231" s="114" t="s">
        <v>265</v>
      </c>
      <c r="P231" s="114" t="s">
        <v>265</v>
      </c>
      <c r="Q231" s="114" t="s">
        <v>1607</v>
      </c>
      <c r="R231" s="116"/>
    </row>
    <row r="232" spans="2:18" ht="18.75" hidden="1" x14ac:dyDescent="0.25">
      <c r="B232" s="112">
        <v>226</v>
      </c>
      <c r="C232" s="113" t="s">
        <v>101</v>
      </c>
      <c r="D232" s="114" t="s">
        <v>2192</v>
      </c>
      <c r="E232" s="114" t="s">
        <v>1</v>
      </c>
      <c r="F232" s="114" t="s">
        <v>32</v>
      </c>
      <c r="G232" s="114" t="s">
        <v>130</v>
      </c>
      <c r="H232" s="115" t="s">
        <v>2868</v>
      </c>
      <c r="I232" s="116" t="s">
        <v>2869</v>
      </c>
      <c r="J232" s="116" t="s">
        <v>2870</v>
      </c>
      <c r="K232" s="114" t="s">
        <v>265</v>
      </c>
      <c r="L232" s="114" t="s">
        <v>693</v>
      </c>
      <c r="M232" s="116" t="s">
        <v>746</v>
      </c>
      <c r="N232" s="116" t="s">
        <v>747</v>
      </c>
      <c r="O232" s="114" t="s">
        <v>265</v>
      </c>
      <c r="P232" s="114" t="s">
        <v>265</v>
      </c>
      <c r="Q232" s="114" t="s">
        <v>1607</v>
      </c>
      <c r="R232" s="116"/>
    </row>
    <row r="233" spans="2:18" ht="18.75" hidden="1" x14ac:dyDescent="0.25">
      <c r="B233" s="112">
        <v>227</v>
      </c>
      <c r="C233" s="113" t="s">
        <v>101</v>
      </c>
      <c r="D233" s="114" t="s">
        <v>2192</v>
      </c>
      <c r="E233" s="114" t="s">
        <v>1</v>
      </c>
      <c r="F233" s="114" t="s">
        <v>32</v>
      </c>
      <c r="G233" s="114" t="s">
        <v>130</v>
      </c>
      <c r="H233" s="115" t="s">
        <v>2871</v>
      </c>
      <c r="I233" s="116" t="s">
        <v>2872</v>
      </c>
      <c r="J233" s="116" t="s">
        <v>2873</v>
      </c>
      <c r="K233" s="114" t="s">
        <v>265</v>
      </c>
      <c r="L233" s="114" t="s">
        <v>693</v>
      </c>
      <c r="M233" s="116" t="s">
        <v>746</v>
      </c>
      <c r="N233" s="116" t="s">
        <v>747</v>
      </c>
      <c r="O233" s="114" t="s">
        <v>265</v>
      </c>
      <c r="P233" s="114" t="s">
        <v>265</v>
      </c>
      <c r="Q233" s="114" t="s">
        <v>1607</v>
      </c>
      <c r="R233" s="116"/>
    </row>
    <row r="234" spans="2:18" ht="18.75" hidden="1" x14ac:dyDescent="0.25">
      <c r="B234" s="112">
        <v>228</v>
      </c>
      <c r="C234" s="113" t="s">
        <v>101</v>
      </c>
      <c r="D234" s="114" t="s">
        <v>2192</v>
      </c>
      <c r="E234" s="114" t="s">
        <v>1</v>
      </c>
      <c r="F234" s="114" t="s">
        <v>32</v>
      </c>
      <c r="G234" s="114" t="s">
        <v>130</v>
      </c>
      <c r="H234" s="115" t="s">
        <v>2874</v>
      </c>
      <c r="I234" s="116" t="s">
        <v>2875</v>
      </c>
      <c r="J234" s="116" t="s">
        <v>2876</v>
      </c>
      <c r="K234" s="114" t="s">
        <v>265</v>
      </c>
      <c r="L234" s="114" t="s">
        <v>693</v>
      </c>
      <c r="M234" s="116" t="s">
        <v>746</v>
      </c>
      <c r="N234" s="116" t="s">
        <v>747</v>
      </c>
      <c r="O234" s="114" t="s">
        <v>265</v>
      </c>
      <c r="P234" s="114" t="s">
        <v>265</v>
      </c>
      <c r="Q234" s="114" t="s">
        <v>1607</v>
      </c>
      <c r="R234" s="116"/>
    </row>
    <row r="235" spans="2:18" ht="18.75" hidden="1" x14ac:dyDescent="0.25">
      <c r="B235" s="112">
        <v>229</v>
      </c>
      <c r="C235" s="113" t="s">
        <v>101</v>
      </c>
      <c r="D235" s="114" t="s">
        <v>2192</v>
      </c>
      <c r="E235" s="114" t="s">
        <v>1</v>
      </c>
      <c r="F235" s="114" t="s">
        <v>32</v>
      </c>
      <c r="G235" s="114" t="s">
        <v>130</v>
      </c>
      <c r="H235" s="115" t="s">
        <v>2877</v>
      </c>
      <c r="I235" s="116" t="s">
        <v>2878</v>
      </c>
      <c r="J235" s="116" t="s">
        <v>2879</v>
      </c>
      <c r="K235" s="114" t="s">
        <v>265</v>
      </c>
      <c r="L235" s="114" t="s">
        <v>693</v>
      </c>
      <c r="M235" s="116" t="s">
        <v>746</v>
      </c>
      <c r="N235" s="116" t="s">
        <v>747</v>
      </c>
      <c r="O235" s="114" t="s">
        <v>265</v>
      </c>
      <c r="P235" s="114" t="s">
        <v>265</v>
      </c>
      <c r="Q235" s="114" t="s">
        <v>1607</v>
      </c>
      <c r="R235" s="116"/>
    </row>
    <row r="236" spans="2:18" ht="18.75" hidden="1" x14ac:dyDescent="0.25">
      <c r="B236" s="112">
        <v>230</v>
      </c>
      <c r="C236" s="113" t="s">
        <v>101</v>
      </c>
      <c r="D236" s="114" t="s">
        <v>2192</v>
      </c>
      <c r="E236" s="114" t="s">
        <v>1</v>
      </c>
      <c r="F236" s="114" t="s">
        <v>32</v>
      </c>
      <c r="G236" s="114" t="s">
        <v>130</v>
      </c>
      <c r="H236" s="115" t="s">
        <v>2880</v>
      </c>
      <c r="I236" s="116" t="s">
        <v>2881</v>
      </c>
      <c r="J236" s="116" t="s">
        <v>2882</v>
      </c>
      <c r="K236" s="114" t="s">
        <v>265</v>
      </c>
      <c r="L236" s="114" t="s">
        <v>693</v>
      </c>
      <c r="M236" s="116" t="s">
        <v>746</v>
      </c>
      <c r="N236" s="116" t="s">
        <v>747</v>
      </c>
      <c r="O236" s="114" t="s">
        <v>265</v>
      </c>
      <c r="P236" s="114" t="s">
        <v>265</v>
      </c>
      <c r="Q236" s="114" t="s">
        <v>1607</v>
      </c>
      <c r="R236" s="116"/>
    </row>
    <row r="237" spans="2:18" ht="18.75" hidden="1" x14ac:dyDescent="0.25">
      <c r="B237" s="112">
        <v>231</v>
      </c>
      <c r="C237" s="113" t="s">
        <v>101</v>
      </c>
      <c r="D237" s="114" t="s">
        <v>2192</v>
      </c>
      <c r="E237" s="114" t="s">
        <v>4</v>
      </c>
      <c r="F237" s="114" t="s">
        <v>32</v>
      </c>
      <c r="G237" s="114" t="s">
        <v>130</v>
      </c>
      <c r="H237" s="115" t="s">
        <v>2883</v>
      </c>
      <c r="I237" s="116" t="s">
        <v>2884</v>
      </c>
      <c r="J237" s="116" t="s">
        <v>2885</v>
      </c>
      <c r="K237" s="114" t="s">
        <v>265</v>
      </c>
      <c r="L237" s="114" t="s">
        <v>693</v>
      </c>
      <c r="M237" s="116" t="s">
        <v>746</v>
      </c>
      <c r="N237" s="116" t="s">
        <v>747</v>
      </c>
      <c r="O237" s="114" t="s">
        <v>265</v>
      </c>
      <c r="P237" s="114" t="s">
        <v>265</v>
      </c>
      <c r="Q237" s="114" t="s">
        <v>1607</v>
      </c>
      <c r="R237" s="116"/>
    </row>
    <row r="238" spans="2:18" ht="18.75" hidden="1" x14ac:dyDescent="0.25">
      <c r="B238" s="112">
        <v>232</v>
      </c>
      <c r="C238" s="113" t="s">
        <v>101</v>
      </c>
      <c r="D238" s="114" t="s">
        <v>2192</v>
      </c>
      <c r="E238" s="114" t="s">
        <v>4</v>
      </c>
      <c r="F238" s="114" t="s">
        <v>32</v>
      </c>
      <c r="G238" s="114" t="s">
        <v>130</v>
      </c>
      <c r="H238" s="115" t="s">
        <v>2886</v>
      </c>
      <c r="I238" s="116" t="s">
        <v>2887</v>
      </c>
      <c r="J238" s="116" t="s">
        <v>2888</v>
      </c>
      <c r="K238" s="114" t="s">
        <v>265</v>
      </c>
      <c r="L238" s="114" t="s">
        <v>693</v>
      </c>
      <c r="M238" s="116" t="s">
        <v>746</v>
      </c>
      <c r="N238" s="116" t="s">
        <v>747</v>
      </c>
      <c r="O238" s="114" t="s">
        <v>265</v>
      </c>
      <c r="P238" s="114" t="s">
        <v>265</v>
      </c>
      <c r="Q238" s="114" t="s">
        <v>1607</v>
      </c>
      <c r="R238" s="116"/>
    </row>
    <row r="239" spans="2:18" ht="18.75" hidden="1" x14ac:dyDescent="0.25">
      <c r="B239" s="112">
        <v>233</v>
      </c>
      <c r="C239" s="113" t="s">
        <v>101</v>
      </c>
      <c r="D239" s="114" t="s">
        <v>2192</v>
      </c>
      <c r="E239" s="114" t="s">
        <v>4</v>
      </c>
      <c r="F239" s="114" t="s">
        <v>32</v>
      </c>
      <c r="G239" s="114" t="s">
        <v>130</v>
      </c>
      <c r="H239" s="115" t="s">
        <v>2889</v>
      </c>
      <c r="I239" s="116" t="s">
        <v>2890</v>
      </c>
      <c r="J239" s="116" t="s">
        <v>2891</v>
      </c>
      <c r="K239" s="114" t="s">
        <v>265</v>
      </c>
      <c r="L239" s="114" t="s">
        <v>693</v>
      </c>
      <c r="M239" s="116" t="s">
        <v>746</v>
      </c>
      <c r="N239" s="116" t="s">
        <v>747</v>
      </c>
      <c r="O239" s="114" t="s">
        <v>265</v>
      </c>
      <c r="P239" s="114" t="s">
        <v>265</v>
      </c>
      <c r="Q239" s="114" t="s">
        <v>1607</v>
      </c>
      <c r="R239" s="116"/>
    </row>
    <row r="240" spans="2:18" ht="18.75" hidden="1" x14ac:dyDescent="0.25">
      <c r="B240" s="112">
        <v>234</v>
      </c>
      <c r="C240" s="113" t="s">
        <v>101</v>
      </c>
      <c r="D240" s="114" t="s">
        <v>2192</v>
      </c>
      <c r="E240" s="114" t="s">
        <v>4</v>
      </c>
      <c r="F240" s="114" t="s">
        <v>32</v>
      </c>
      <c r="G240" s="114" t="s">
        <v>130</v>
      </c>
      <c r="H240" s="115" t="s">
        <v>2892</v>
      </c>
      <c r="I240" s="116" t="s">
        <v>2893</v>
      </c>
      <c r="J240" s="116" t="s">
        <v>2894</v>
      </c>
      <c r="K240" s="114" t="s">
        <v>265</v>
      </c>
      <c r="L240" s="114" t="s">
        <v>693</v>
      </c>
      <c r="M240" s="116" t="s">
        <v>746</v>
      </c>
      <c r="N240" s="116" t="s">
        <v>747</v>
      </c>
      <c r="O240" s="114" t="s">
        <v>265</v>
      </c>
      <c r="P240" s="114" t="s">
        <v>265</v>
      </c>
      <c r="Q240" s="114" t="s">
        <v>1607</v>
      </c>
      <c r="R240" s="116"/>
    </row>
    <row r="241" spans="2:18" ht="18.75" hidden="1" x14ac:dyDescent="0.25">
      <c r="B241" s="112">
        <v>235</v>
      </c>
      <c r="C241" s="113" t="s">
        <v>101</v>
      </c>
      <c r="D241" s="114" t="s">
        <v>2192</v>
      </c>
      <c r="E241" s="114" t="s">
        <v>4</v>
      </c>
      <c r="F241" s="114" t="s">
        <v>32</v>
      </c>
      <c r="G241" s="114" t="s">
        <v>130</v>
      </c>
      <c r="H241" s="115" t="s">
        <v>2895</v>
      </c>
      <c r="I241" s="116" t="s">
        <v>2896</v>
      </c>
      <c r="J241" s="116" t="s">
        <v>2897</v>
      </c>
      <c r="K241" s="114" t="s">
        <v>265</v>
      </c>
      <c r="L241" s="114" t="s">
        <v>693</v>
      </c>
      <c r="M241" s="116" t="s">
        <v>746</v>
      </c>
      <c r="N241" s="116" t="s">
        <v>747</v>
      </c>
      <c r="O241" s="114" t="s">
        <v>265</v>
      </c>
      <c r="P241" s="114" t="s">
        <v>265</v>
      </c>
      <c r="Q241" s="114" t="s">
        <v>1607</v>
      </c>
      <c r="R241" s="116"/>
    </row>
    <row r="242" spans="2:18" ht="18.75" hidden="1" x14ac:dyDescent="0.25">
      <c r="B242" s="112">
        <v>236</v>
      </c>
      <c r="C242" s="113" t="s">
        <v>101</v>
      </c>
      <c r="D242" s="114" t="s">
        <v>2192</v>
      </c>
      <c r="E242" s="114" t="s">
        <v>4</v>
      </c>
      <c r="F242" s="114" t="s">
        <v>32</v>
      </c>
      <c r="G242" s="114" t="s">
        <v>130</v>
      </c>
      <c r="H242" s="115" t="s">
        <v>2898</v>
      </c>
      <c r="I242" s="116" t="s">
        <v>2899</v>
      </c>
      <c r="J242" s="116" t="s">
        <v>2900</v>
      </c>
      <c r="K242" s="114" t="s">
        <v>265</v>
      </c>
      <c r="L242" s="114" t="s">
        <v>693</v>
      </c>
      <c r="M242" s="116" t="s">
        <v>746</v>
      </c>
      <c r="N242" s="116" t="s">
        <v>747</v>
      </c>
      <c r="O242" s="114" t="s">
        <v>265</v>
      </c>
      <c r="P242" s="114" t="s">
        <v>265</v>
      </c>
      <c r="Q242" s="114" t="s">
        <v>1607</v>
      </c>
      <c r="R242" s="116"/>
    </row>
    <row r="243" spans="2:18" ht="18.75" hidden="1" x14ac:dyDescent="0.25">
      <c r="B243" s="112">
        <v>237</v>
      </c>
      <c r="C243" s="113" t="s">
        <v>101</v>
      </c>
      <c r="D243" s="114" t="s">
        <v>2192</v>
      </c>
      <c r="E243" s="114" t="s">
        <v>4</v>
      </c>
      <c r="F243" s="114" t="s">
        <v>32</v>
      </c>
      <c r="G243" s="114" t="s">
        <v>130</v>
      </c>
      <c r="H243" s="115" t="s">
        <v>2901</v>
      </c>
      <c r="I243" s="116" t="s">
        <v>2902</v>
      </c>
      <c r="J243" s="116" t="s">
        <v>2903</v>
      </c>
      <c r="K243" s="114" t="s">
        <v>265</v>
      </c>
      <c r="L243" s="114" t="s">
        <v>693</v>
      </c>
      <c r="M243" s="116" t="s">
        <v>746</v>
      </c>
      <c r="N243" s="116" t="s">
        <v>747</v>
      </c>
      <c r="O243" s="114" t="s">
        <v>265</v>
      </c>
      <c r="P243" s="114" t="s">
        <v>265</v>
      </c>
      <c r="Q243" s="114" t="s">
        <v>1607</v>
      </c>
      <c r="R243" s="116"/>
    </row>
    <row r="244" spans="2:18" ht="18.75" hidden="1" x14ac:dyDescent="0.25">
      <c r="B244" s="112">
        <v>238</v>
      </c>
      <c r="C244" s="113" t="s">
        <v>101</v>
      </c>
      <c r="D244" s="114" t="s">
        <v>2192</v>
      </c>
      <c r="E244" s="114" t="s">
        <v>4</v>
      </c>
      <c r="F244" s="114" t="s">
        <v>32</v>
      </c>
      <c r="G244" s="114" t="s">
        <v>130</v>
      </c>
      <c r="H244" s="115" t="s">
        <v>2904</v>
      </c>
      <c r="I244" s="116" t="s">
        <v>2905</v>
      </c>
      <c r="J244" s="116" t="s">
        <v>2906</v>
      </c>
      <c r="K244" s="114" t="s">
        <v>265</v>
      </c>
      <c r="L244" s="114" t="s">
        <v>693</v>
      </c>
      <c r="M244" s="116" t="s">
        <v>746</v>
      </c>
      <c r="N244" s="116" t="s">
        <v>747</v>
      </c>
      <c r="O244" s="114" t="s">
        <v>265</v>
      </c>
      <c r="P244" s="114" t="s">
        <v>265</v>
      </c>
      <c r="Q244" s="114" t="s">
        <v>1607</v>
      </c>
      <c r="R244" s="116"/>
    </row>
    <row r="245" spans="2:18" ht="18.75" hidden="1" x14ac:dyDescent="0.25">
      <c r="B245" s="112">
        <v>239</v>
      </c>
      <c r="C245" s="113" t="s">
        <v>101</v>
      </c>
      <c r="D245" s="114" t="s">
        <v>2192</v>
      </c>
      <c r="E245" s="114" t="s">
        <v>4</v>
      </c>
      <c r="F245" s="114" t="s">
        <v>32</v>
      </c>
      <c r="G245" s="114" t="s">
        <v>130</v>
      </c>
      <c r="H245" s="115" t="s">
        <v>2907</v>
      </c>
      <c r="I245" s="116" t="s">
        <v>2908</v>
      </c>
      <c r="J245" s="116" t="s">
        <v>2909</v>
      </c>
      <c r="K245" s="114" t="s">
        <v>265</v>
      </c>
      <c r="L245" s="114" t="s">
        <v>693</v>
      </c>
      <c r="M245" s="116" t="s">
        <v>746</v>
      </c>
      <c r="N245" s="116" t="s">
        <v>747</v>
      </c>
      <c r="O245" s="114" t="s">
        <v>265</v>
      </c>
      <c r="P245" s="114" t="s">
        <v>265</v>
      </c>
      <c r="Q245" s="114" t="s">
        <v>1607</v>
      </c>
      <c r="R245" s="116"/>
    </row>
    <row r="246" spans="2:18" ht="18.75" hidden="1" x14ac:dyDescent="0.25">
      <c r="B246" s="112">
        <v>240</v>
      </c>
      <c r="C246" s="113" t="s">
        <v>101</v>
      </c>
      <c r="D246" s="114" t="s">
        <v>2192</v>
      </c>
      <c r="E246" s="114" t="s">
        <v>4</v>
      </c>
      <c r="F246" s="114" t="s">
        <v>32</v>
      </c>
      <c r="G246" s="114" t="s">
        <v>130</v>
      </c>
      <c r="H246" s="115" t="s">
        <v>2910</v>
      </c>
      <c r="I246" s="116" t="s">
        <v>2911</v>
      </c>
      <c r="J246" s="116" t="s">
        <v>2912</v>
      </c>
      <c r="K246" s="114" t="s">
        <v>265</v>
      </c>
      <c r="L246" s="114" t="s">
        <v>693</v>
      </c>
      <c r="M246" s="116" t="s">
        <v>746</v>
      </c>
      <c r="N246" s="116" t="s">
        <v>747</v>
      </c>
      <c r="O246" s="114" t="s">
        <v>265</v>
      </c>
      <c r="P246" s="114" t="s">
        <v>265</v>
      </c>
      <c r="Q246" s="114" t="s">
        <v>1607</v>
      </c>
      <c r="R246" s="116"/>
    </row>
    <row r="247" spans="2:18" ht="18.75" hidden="1" x14ac:dyDescent="0.25">
      <c r="B247" s="112">
        <v>241</v>
      </c>
      <c r="C247" s="113" t="s">
        <v>101</v>
      </c>
      <c r="D247" s="114" t="s">
        <v>2192</v>
      </c>
      <c r="E247" s="114" t="s">
        <v>1</v>
      </c>
      <c r="F247" s="114" t="s">
        <v>34</v>
      </c>
      <c r="G247" s="114" t="s">
        <v>130</v>
      </c>
      <c r="H247" s="115" t="s">
        <v>2913</v>
      </c>
      <c r="I247" s="116" t="s">
        <v>2914</v>
      </c>
      <c r="J247" s="116" t="s">
        <v>2915</v>
      </c>
      <c r="K247" s="114" t="s">
        <v>267</v>
      </c>
      <c r="L247" s="114" t="s">
        <v>699</v>
      </c>
      <c r="M247" s="116" t="s">
        <v>748</v>
      </c>
      <c r="N247" s="116" t="s">
        <v>749</v>
      </c>
      <c r="O247" s="114" t="s">
        <v>267</v>
      </c>
      <c r="P247" s="114" t="s">
        <v>1608</v>
      </c>
      <c r="Q247" s="114" t="s">
        <v>1609</v>
      </c>
      <c r="R247" s="116"/>
    </row>
    <row r="248" spans="2:18" ht="18.75" hidden="1" x14ac:dyDescent="0.25">
      <c r="B248" s="112">
        <v>242</v>
      </c>
      <c r="C248" s="113" t="s">
        <v>101</v>
      </c>
      <c r="D248" s="114" t="s">
        <v>2192</v>
      </c>
      <c r="E248" s="114" t="s">
        <v>1</v>
      </c>
      <c r="F248" s="114" t="s">
        <v>34</v>
      </c>
      <c r="G248" s="114" t="s">
        <v>130</v>
      </c>
      <c r="H248" s="115" t="s">
        <v>2916</v>
      </c>
      <c r="I248" s="116" t="s">
        <v>2917</v>
      </c>
      <c r="J248" s="116" t="s">
        <v>2918</v>
      </c>
      <c r="K248" s="114" t="s">
        <v>267</v>
      </c>
      <c r="L248" s="114" t="s">
        <v>699</v>
      </c>
      <c r="M248" s="116" t="s">
        <v>748</v>
      </c>
      <c r="N248" s="116" t="s">
        <v>749</v>
      </c>
      <c r="O248" s="114" t="s">
        <v>267</v>
      </c>
      <c r="P248" s="114" t="s">
        <v>1608</v>
      </c>
      <c r="Q248" s="114" t="s">
        <v>1609</v>
      </c>
      <c r="R248" s="116"/>
    </row>
    <row r="249" spans="2:18" ht="18.75" hidden="1" x14ac:dyDescent="0.25">
      <c r="B249" s="112">
        <v>243</v>
      </c>
      <c r="C249" s="113" t="s">
        <v>101</v>
      </c>
      <c r="D249" s="114" t="s">
        <v>2192</v>
      </c>
      <c r="E249" s="114" t="s">
        <v>1</v>
      </c>
      <c r="F249" s="114" t="s">
        <v>34</v>
      </c>
      <c r="G249" s="114" t="s">
        <v>130</v>
      </c>
      <c r="H249" s="115" t="s">
        <v>2919</v>
      </c>
      <c r="I249" s="116" t="s">
        <v>2920</v>
      </c>
      <c r="J249" s="116" t="s">
        <v>2921</v>
      </c>
      <c r="K249" s="114" t="s">
        <v>267</v>
      </c>
      <c r="L249" s="114" t="s">
        <v>699</v>
      </c>
      <c r="M249" s="116" t="s">
        <v>748</v>
      </c>
      <c r="N249" s="116" t="s">
        <v>749</v>
      </c>
      <c r="O249" s="114" t="s">
        <v>267</v>
      </c>
      <c r="P249" s="114" t="s">
        <v>1608</v>
      </c>
      <c r="Q249" s="114" t="s">
        <v>1609</v>
      </c>
      <c r="R249" s="116"/>
    </row>
    <row r="250" spans="2:18" ht="18.75" hidden="1" x14ac:dyDescent="0.25">
      <c r="B250" s="112">
        <v>244</v>
      </c>
      <c r="C250" s="113" t="s">
        <v>101</v>
      </c>
      <c r="D250" s="114" t="s">
        <v>2192</v>
      </c>
      <c r="E250" s="114" t="s">
        <v>1</v>
      </c>
      <c r="F250" s="114" t="s">
        <v>34</v>
      </c>
      <c r="G250" s="114" t="s">
        <v>130</v>
      </c>
      <c r="H250" s="115" t="s">
        <v>2922</v>
      </c>
      <c r="I250" s="116" t="s">
        <v>2923</v>
      </c>
      <c r="J250" s="116" t="s">
        <v>2924</v>
      </c>
      <c r="K250" s="114" t="s">
        <v>267</v>
      </c>
      <c r="L250" s="114" t="s">
        <v>699</v>
      </c>
      <c r="M250" s="116" t="s">
        <v>748</v>
      </c>
      <c r="N250" s="116" t="s">
        <v>749</v>
      </c>
      <c r="O250" s="114" t="s">
        <v>267</v>
      </c>
      <c r="P250" s="114" t="s">
        <v>1608</v>
      </c>
      <c r="Q250" s="114" t="s">
        <v>1609</v>
      </c>
      <c r="R250" s="116"/>
    </row>
    <row r="251" spans="2:18" ht="18.75" hidden="1" x14ac:dyDescent="0.25">
      <c r="B251" s="112">
        <v>245</v>
      </c>
      <c r="C251" s="113" t="s">
        <v>101</v>
      </c>
      <c r="D251" s="114" t="s">
        <v>2192</v>
      </c>
      <c r="E251" s="114" t="s">
        <v>1</v>
      </c>
      <c r="F251" s="114" t="s">
        <v>34</v>
      </c>
      <c r="G251" s="114" t="s">
        <v>130</v>
      </c>
      <c r="H251" s="115" t="s">
        <v>2925</v>
      </c>
      <c r="I251" s="116" t="s">
        <v>2926</v>
      </c>
      <c r="J251" s="116" t="s">
        <v>2927</v>
      </c>
      <c r="K251" s="114" t="s">
        <v>267</v>
      </c>
      <c r="L251" s="114" t="s">
        <v>699</v>
      </c>
      <c r="M251" s="116" t="s">
        <v>748</v>
      </c>
      <c r="N251" s="116" t="s">
        <v>749</v>
      </c>
      <c r="O251" s="114" t="s">
        <v>267</v>
      </c>
      <c r="P251" s="114" t="s">
        <v>1608</v>
      </c>
      <c r="Q251" s="114" t="s">
        <v>1609</v>
      </c>
      <c r="R251" s="116"/>
    </row>
    <row r="252" spans="2:18" ht="18.75" hidden="1" x14ac:dyDescent="0.25">
      <c r="B252" s="112">
        <v>246</v>
      </c>
      <c r="C252" s="113" t="s">
        <v>101</v>
      </c>
      <c r="D252" s="114" t="s">
        <v>2192</v>
      </c>
      <c r="E252" s="114" t="s">
        <v>1</v>
      </c>
      <c r="F252" s="114" t="s">
        <v>34</v>
      </c>
      <c r="G252" s="114" t="s">
        <v>130</v>
      </c>
      <c r="H252" s="115" t="s">
        <v>2928</v>
      </c>
      <c r="I252" s="116" t="s">
        <v>2929</v>
      </c>
      <c r="J252" s="116" t="s">
        <v>2930</v>
      </c>
      <c r="K252" s="114" t="s">
        <v>267</v>
      </c>
      <c r="L252" s="114" t="s">
        <v>699</v>
      </c>
      <c r="M252" s="116" t="s">
        <v>748</v>
      </c>
      <c r="N252" s="116" t="s">
        <v>749</v>
      </c>
      <c r="O252" s="114" t="s">
        <v>267</v>
      </c>
      <c r="P252" s="114" t="s">
        <v>1608</v>
      </c>
      <c r="Q252" s="114" t="s">
        <v>1609</v>
      </c>
      <c r="R252" s="116"/>
    </row>
    <row r="253" spans="2:18" ht="18.75" hidden="1" x14ac:dyDescent="0.25">
      <c r="B253" s="112">
        <v>247</v>
      </c>
      <c r="C253" s="113" t="s">
        <v>101</v>
      </c>
      <c r="D253" s="114" t="s">
        <v>2192</v>
      </c>
      <c r="E253" s="114" t="s">
        <v>1</v>
      </c>
      <c r="F253" s="114" t="s">
        <v>34</v>
      </c>
      <c r="G253" s="114" t="s">
        <v>130</v>
      </c>
      <c r="H253" s="115" t="s">
        <v>2931</v>
      </c>
      <c r="I253" s="116" t="s">
        <v>2932</v>
      </c>
      <c r="J253" s="116" t="s">
        <v>2933</v>
      </c>
      <c r="K253" s="114" t="s">
        <v>267</v>
      </c>
      <c r="L253" s="114" t="s">
        <v>699</v>
      </c>
      <c r="M253" s="116" t="s">
        <v>748</v>
      </c>
      <c r="N253" s="116" t="s">
        <v>749</v>
      </c>
      <c r="O253" s="114" t="s">
        <v>267</v>
      </c>
      <c r="P253" s="114" t="s">
        <v>1608</v>
      </c>
      <c r="Q253" s="114" t="s">
        <v>1609</v>
      </c>
      <c r="R253" s="116"/>
    </row>
    <row r="254" spans="2:18" ht="18.75" hidden="1" x14ac:dyDescent="0.25">
      <c r="B254" s="112">
        <v>248</v>
      </c>
      <c r="C254" s="113" t="s">
        <v>101</v>
      </c>
      <c r="D254" s="114" t="s">
        <v>2192</v>
      </c>
      <c r="E254" s="114" t="s">
        <v>1</v>
      </c>
      <c r="F254" s="114" t="s">
        <v>34</v>
      </c>
      <c r="G254" s="114" t="s">
        <v>130</v>
      </c>
      <c r="H254" s="115" t="s">
        <v>2934</v>
      </c>
      <c r="I254" s="116" t="s">
        <v>2935</v>
      </c>
      <c r="J254" s="116" t="s">
        <v>2936</v>
      </c>
      <c r="K254" s="114" t="s">
        <v>267</v>
      </c>
      <c r="L254" s="114" t="s">
        <v>699</v>
      </c>
      <c r="M254" s="116" t="s">
        <v>748</v>
      </c>
      <c r="N254" s="116" t="s">
        <v>749</v>
      </c>
      <c r="O254" s="114" t="s">
        <v>267</v>
      </c>
      <c r="P254" s="114" t="s">
        <v>1608</v>
      </c>
      <c r="Q254" s="114" t="s">
        <v>1609</v>
      </c>
      <c r="R254" s="116"/>
    </row>
    <row r="255" spans="2:18" ht="18.75" hidden="1" x14ac:dyDescent="0.25">
      <c r="B255" s="112">
        <v>249</v>
      </c>
      <c r="C255" s="113" t="s">
        <v>101</v>
      </c>
      <c r="D255" s="114" t="s">
        <v>2192</v>
      </c>
      <c r="E255" s="114" t="s">
        <v>1</v>
      </c>
      <c r="F255" s="114" t="s">
        <v>34</v>
      </c>
      <c r="G255" s="114" t="s">
        <v>130</v>
      </c>
      <c r="H255" s="115" t="s">
        <v>2937</v>
      </c>
      <c r="I255" s="116" t="s">
        <v>2938</v>
      </c>
      <c r="J255" s="116" t="s">
        <v>2939</v>
      </c>
      <c r="K255" s="114" t="s">
        <v>267</v>
      </c>
      <c r="L255" s="114" t="s">
        <v>699</v>
      </c>
      <c r="M255" s="116" t="s">
        <v>748</v>
      </c>
      <c r="N255" s="116" t="s">
        <v>749</v>
      </c>
      <c r="O255" s="114" t="s">
        <v>267</v>
      </c>
      <c r="P255" s="114" t="s">
        <v>1608</v>
      </c>
      <c r="Q255" s="114" t="s">
        <v>1609</v>
      </c>
      <c r="R255" s="116"/>
    </row>
    <row r="256" spans="2:18" ht="18.75" hidden="1" x14ac:dyDescent="0.25">
      <c r="B256" s="112">
        <v>250</v>
      </c>
      <c r="C256" s="113" t="s">
        <v>101</v>
      </c>
      <c r="D256" s="114" t="s">
        <v>2192</v>
      </c>
      <c r="E256" s="114" t="s">
        <v>1</v>
      </c>
      <c r="F256" s="114" t="s">
        <v>34</v>
      </c>
      <c r="G256" s="114" t="s">
        <v>130</v>
      </c>
      <c r="H256" s="115" t="s">
        <v>2940</v>
      </c>
      <c r="I256" s="116" t="s">
        <v>2941</v>
      </c>
      <c r="J256" s="116" t="s">
        <v>2942</v>
      </c>
      <c r="K256" s="114" t="s">
        <v>267</v>
      </c>
      <c r="L256" s="114" t="s">
        <v>699</v>
      </c>
      <c r="M256" s="116" t="s">
        <v>748</v>
      </c>
      <c r="N256" s="116" t="s">
        <v>749</v>
      </c>
      <c r="O256" s="114" t="s">
        <v>267</v>
      </c>
      <c r="P256" s="114" t="s">
        <v>1608</v>
      </c>
      <c r="Q256" s="114" t="s">
        <v>1609</v>
      </c>
      <c r="R256" s="116"/>
    </row>
    <row r="257" spans="2:18" ht="18.75" hidden="1" x14ac:dyDescent="0.25">
      <c r="B257" s="112">
        <v>251</v>
      </c>
      <c r="C257" s="113" t="s">
        <v>101</v>
      </c>
      <c r="D257" s="114" t="s">
        <v>2192</v>
      </c>
      <c r="E257" s="114" t="s">
        <v>4</v>
      </c>
      <c r="F257" s="114" t="s">
        <v>34</v>
      </c>
      <c r="G257" s="114" t="s">
        <v>130</v>
      </c>
      <c r="H257" s="115" t="s">
        <v>2943</v>
      </c>
      <c r="I257" s="116" t="s">
        <v>2944</v>
      </c>
      <c r="J257" s="116" t="s">
        <v>2945</v>
      </c>
      <c r="K257" s="114" t="s">
        <v>267</v>
      </c>
      <c r="L257" s="114" t="s">
        <v>699</v>
      </c>
      <c r="M257" s="116" t="s">
        <v>748</v>
      </c>
      <c r="N257" s="116" t="s">
        <v>749</v>
      </c>
      <c r="O257" s="114" t="s">
        <v>267</v>
      </c>
      <c r="P257" s="114" t="s">
        <v>1608</v>
      </c>
      <c r="Q257" s="114" t="s">
        <v>1609</v>
      </c>
      <c r="R257" s="116"/>
    </row>
    <row r="258" spans="2:18" ht="18.75" hidden="1" x14ac:dyDescent="0.25">
      <c r="B258" s="112">
        <v>252</v>
      </c>
      <c r="C258" s="113" t="s">
        <v>101</v>
      </c>
      <c r="D258" s="114" t="s">
        <v>2192</v>
      </c>
      <c r="E258" s="114" t="s">
        <v>4</v>
      </c>
      <c r="F258" s="114" t="s">
        <v>34</v>
      </c>
      <c r="G258" s="114" t="s">
        <v>130</v>
      </c>
      <c r="H258" s="115" t="s">
        <v>2946</v>
      </c>
      <c r="I258" s="116" t="s">
        <v>2947</v>
      </c>
      <c r="J258" s="116" t="s">
        <v>2948</v>
      </c>
      <c r="K258" s="114" t="s">
        <v>267</v>
      </c>
      <c r="L258" s="114" t="s">
        <v>699</v>
      </c>
      <c r="M258" s="116" t="s">
        <v>748</v>
      </c>
      <c r="N258" s="116" t="s">
        <v>749</v>
      </c>
      <c r="O258" s="114" t="s">
        <v>267</v>
      </c>
      <c r="P258" s="114" t="s">
        <v>1608</v>
      </c>
      <c r="Q258" s="114" t="s">
        <v>1609</v>
      </c>
      <c r="R258" s="116"/>
    </row>
    <row r="259" spans="2:18" ht="18.75" hidden="1" x14ac:dyDescent="0.25">
      <c r="B259" s="112">
        <v>253</v>
      </c>
      <c r="C259" s="113" t="s">
        <v>101</v>
      </c>
      <c r="D259" s="114" t="s">
        <v>2192</v>
      </c>
      <c r="E259" s="114" t="s">
        <v>4</v>
      </c>
      <c r="F259" s="114" t="s">
        <v>34</v>
      </c>
      <c r="G259" s="114" t="s">
        <v>130</v>
      </c>
      <c r="H259" s="115" t="s">
        <v>2949</v>
      </c>
      <c r="I259" s="116" t="s">
        <v>2950</v>
      </c>
      <c r="J259" s="116" t="s">
        <v>2951</v>
      </c>
      <c r="K259" s="114" t="s">
        <v>267</v>
      </c>
      <c r="L259" s="114" t="s">
        <v>699</v>
      </c>
      <c r="M259" s="116" t="s">
        <v>748</v>
      </c>
      <c r="N259" s="116" t="s">
        <v>749</v>
      </c>
      <c r="O259" s="114" t="s">
        <v>267</v>
      </c>
      <c r="P259" s="114" t="s">
        <v>1608</v>
      </c>
      <c r="Q259" s="114" t="s">
        <v>1609</v>
      </c>
      <c r="R259" s="116"/>
    </row>
    <row r="260" spans="2:18" ht="18.75" hidden="1" x14ac:dyDescent="0.25">
      <c r="B260" s="112">
        <v>254</v>
      </c>
      <c r="C260" s="113" t="s">
        <v>101</v>
      </c>
      <c r="D260" s="114" t="s">
        <v>2192</v>
      </c>
      <c r="E260" s="114" t="s">
        <v>4</v>
      </c>
      <c r="F260" s="114" t="s">
        <v>34</v>
      </c>
      <c r="G260" s="114" t="s">
        <v>130</v>
      </c>
      <c r="H260" s="115" t="s">
        <v>2952</v>
      </c>
      <c r="I260" s="116" t="s">
        <v>2953</v>
      </c>
      <c r="J260" s="116" t="s">
        <v>2954</v>
      </c>
      <c r="K260" s="114" t="s">
        <v>267</v>
      </c>
      <c r="L260" s="114" t="s">
        <v>699</v>
      </c>
      <c r="M260" s="116" t="s">
        <v>748</v>
      </c>
      <c r="N260" s="116" t="s">
        <v>749</v>
      </c>
      <c r="O260" s="114" t="s">
        <v>267</v>
      </c>
      <c r="P260" s="114" t="s">
        <v>1608</v>
      </c>
      <c r="Q260" s="114" t="s">
        <v>1609</v>
      </c>
      <c r="R260" s="116"/>
    </row>
    <row r="261" spans="2:18" ht="18.75" hidden="1" x14ac:dyDescent="0.25">
      <c r="B261" s="112">
        <v>255</v>
      </c>
      <c r="C261" s="113" t="s">
        <v>101</v>
      </c>
      <c r="D261" s="114" t="s">
        <v>2192</v>
      </c>
      <c r="E261" s="114" t="s">
        <v>4</v>
      </c>
      <c r="F261" s="114" t="s">
        <v>34</v>
      </c>
      <c r="G261" s="114" t="s">
        <v>130</v>
      </c>
      <c r="H261" s="115" t="s">
        <v>2955</v>
      </c>
      <c r="I261" s="116" t="s">
        <v>2956</v>
      </c>
      <c r="J261" s="116" t="s">
        <v>2957</v>
      </c>
      <c r="K261" s="114" t="s">
        <v>267</v>
      </c>
      <c r="L261" s="114" t="s">
        <v>699</v>
      </c>
      <c r="M261" s="116" t="s">
        <v>748</v>
      </c>
      <c r="N261" s="116" t="s">
        <v>749</v>
      </c>
      <c r="O261" s="114" t="s">
        <v>267</v>
      </c>
      <c r="P261" s="114" t="s">
        <v>1608</v>
      </c>
      <c r="Q261" s="114" t="s">
        <v>1609</v>
      </c>
      <c r="R261" s="116"/>
    </row>
    <row r="262" spans="2:18" ht="18.75" hidden="1" x14ac:dyDescent="0.25">
      <c r="B262" s="112">
        <v>256</v>
      </c>
      <c r="C262" s="113" t="s">
        <v>101</v>
      </c>
      <c r="D262" s="114" t="s">
        <v>2192</v>
      </c>
      <c r="E262" s="114" t="s">
        <v>4</v>
      </c>
      <c r="F262" s="114" t="s">
        <v>34</v>
      </c>
      <c r="G262" s="114" t="s">
        <v>130</v>
      </c>
      <c r="H262" s="115" t="s">
        <v>2958</v>
      </c>
      <c r="I262" s="116" t="s">
        <v>2959</v>
      </c>
      <c r="J262" s="116" t="s">
        <v>2960</v>
      </c>
      <c r="K262" s="114" t="s">
        <v>267</v>
      </c>
      <c r="L262" s="114" t="s">
        <v>699</v>
      </c>
      <c r="M262" s="116" t="s">
        <v>748</v>
      </c>
      <c r="N262" s="116" t="s">
        <v>749</v>
      </c>
      <c r="O262" s="114" t="s">
        <v>267</v>
      </c>
      <c r="P262" s="114" t="s">
        <v>1608</v>
      </c>
      <c r="Q262" s="114" t="s">
        <v>1609</v>
      </c>
      <c r="R262" s="116"/>
    </row>
    <row r="263" spans="2:18" ht="18.75" hidden="1" x14ac:dyDescent="0.25">
      <c r="B263" s="112">
        <v>257</v>
      </c>
      <c r="C263" s="113" t="s">
        <v>101</v>
      </c>
      <c r="D263" s="114" t="s">
        <v>2192</v>
      </c>
      <c r="E263" s="114" t="s">
        <v>4</v>
      </c>
      <c r="F263" s="114" t="s">
        <v>34</v>
      </c>
      <c r="G263" s="114" t="s">
        <v>130</v>
      </c>
      <c r="H263" s="115" t="s">
        <v>2961</v>
      </c>
      <c r="I263" s="116" t="s">
        <v>2962</v>
      </c>
      <c r="J263" s="116" t="s">
        <v>2963</v>
      </c>
      <c r="K263" s="114" t="s">
        <v>267</v>
      </c>
      <c r="L263" s="114" t="s">
        <v>699</v>
      </c>
      <c r="M263" s="116" t="s">
        <v>748</v>
      </c>
      <c r="N263" s="116" t="s">
        <v>749</v>
      </c>
      <c r="O263" s="114" t="s">
        <v>267</v>
      </c>
      <c r="P263" s="114" t="s">
        <v>1608</v>
      </c>
      <c r="Q263" s="114" t="s">
        <v>1609</v>
      </c>
      <c r="R263" s="116"/>
    </row>
    <row r="264" spans="2:18" ht="18.75" hidden="1" x14ac:dyDescent="0.25">
      <c r="B264" s="112">
        <v>258</v>
      </c>
      <c r="C264" s="113" t="s">
        <v>101</v>
      </c>
      <c r="D264" s="114" t="s">
        <v>2192</v>
      </c>
      <c r="E264" s="114" t="s">
        <v>4</v>
      </c>
      <c r="F264" s="114" t="s">
        <v>34</v>
      </c>
      <c r="G264" s="114" t="s">
        <v>130</v>
      </c>
      <c r="H264" s="115" t="s">
        <v>2964</v>
      </c>
      <c r="I264" s="116" t="s">
        <v>2965</v>
      </c>
      <c r="J264" s="116" t="s">
        <v>2966</v>
      </c>
      <c r="K264" s="114" t="s">
        <v>267</v>
      </c>
      <c r="L264" s="114" t="s">
        <v>699</v>
      </c>
      <c r="M264" s="116" t="s">
        <v>748</v>
      </c>
      <c r="N264" s="116" t="s">
        <v>749</v>
      </c>
      <c r="O264" s="114" t="s">
        <v>267</v>
      </c>
      <c r="P264" s="114" t="s">
        <v>1608</v>
      </c>
      <c r="Q264" s="114" t="s">
        <v>1609</v>
      </c>
      <c r="R264" s="116"/>
    </row>
    <row r="265" spans="2:18" ht="18.75" hidden="1" x14ac:dyDescent="0.25">
      <c r="B265" s="112">
        <v>259</v>
      </c>
      <c r="C265" s="113" t="s">
        <v>101</v>
      </c>
      <c r="D265" s="114" t="s">
        <v>2192</v>
      </c>
      <c r="E265" s="114" t="s">
        <v>4</v>
      </c>
      <c r="F265" s="114" t="s">
        <v>34</v>
      </c>
      <c r="G265" s="114" t="s">
        <v>130</v>
      </c>
      <c r="H265" s="115" t="s">
        <v>2967</v>
      </c>
      <c r="I265" s="116" t="s">
        <v>2968</v>
      </c>
      <c r="J265" s="116" t="s">
        <v>2969</v>
      </c>
      <c r="K265" s="114" t="s">
        <v>267</v>
      </c>
      <c r="L265" s="114" t="s">
        <v>699</v>
      </c>
      <c r="M265" s="116" t="s">
        <v>748</v>
      </c>
      <c r="N265" s="116" t="s">
        <v>749</v>
      </c>
      <c r="O265" s="114" t="s">
        <v>267</v>
      </c>
      <c r="P265" s="114" t="s">
        <v>1608</v>
      </c>
      <c r="Q265" s="114" t="s">
        <v>1609</v>
      </c>
      <c r="R265" s="116"/>
    </row>
    <row r="266" spans="2:18" ht="18.75" hidden="1" x14ac:dyDescent="0.25">
      <c r="B266" s="112">
        <v>260</v>
      </c>
      <c r="C266" s="113" t="s">
        <v>101</v>
      </c>
      <c r="D266" s="114" t="s">
        <v>2192</v>
      </c>
      <c r="E266" s="114" t="s">
        <v>4</v>
      </c>
      <c r="F266" s="114" t="s">
        <v>34</v>
      </c>
      <c r="G266" s="114" t="s">
        <v>130</v>
      </c>
      <c r="H266" s="115" t="s">
        <v>2970</v>
      </c>
      <c r="I266" s="116" t="s">
        <v>2971</v>
      </c>
      <c r="J266" s="116" t="s">
        <v>2972</v>
      </c>
      <c r="K266" s="114" t="s">
        <v>267</v>
      </c>
      <c r="L266" s="114" t="s">
        <v>699</v>
      </c>
      <c r="M266" s="116" t="s">
        <v>748</v>
      </c>
      <c r="N266" s="116" t="s">
        <v>749</v>
      </c>
      <c r="O266" s="114" t="s">
        <v>267</v>
      </c>
      <c r="P266" s="114" t="s">
        <v>1608</v>
      </c>
      <c r="Q266" s="114" t="s">
        <v>1609</v>
      </c>
      <c r="R266" s="116"/>
    </row>
    <row r="267" spans="2:18" ht="18.75" hidden="1" x14ac:dyDescent="0.25">
      <c r="B267" s="112">
        <v>261</v>
      </c>
      <c r="C267" s="113" t="s">
        <v>101</v>
      </c>
      <c r="D267" s="114" t="s">
        <v>2192</v>
      </c>
      <c r="E267" s="114" t="s">
        <v>1</v>
      </c>
      <c r="F267" s="114" t="s">
        <v>33</v>
      </c>
      <c r="G267" s="114" t="s">
        <v>155</v>
      </c>
      <c r="H267" s="115" t="s">
        <v>2973</v>
      </c>
      <c r="I267" s="116" t="s">
        <v>2974</v>
      </c>
      <c r="J267" s="116" t="s">
        <v>2975</v>
      </c>
      <c r="K267" s="114" t="s">
        <v>269</v>
      </c>
      <c r="L267" s="114" t="s">
        <v>704</v>
      </c>
      <c r="M267" s="116" t="s">
        <v>750</v>
      </c>
      <c r="N267" s="116" t="s">
        <v>751</v>
      </c>
      <c r="O267" s="114" t="s">
        <v>269</v>
      </c>
      <c r="P267" s="114" t="s">
        <v>1610</v>
      </c>
      <c r="Q267" s="114" t="s">
        <v>1611</v>
      </c>
      <c r="R267" s="116"/>
    </row>
    <row r="268" spans="2:18" ht="18.75" hidden="1" x14ac:dyDescent="0.25">
      <c r="B268" s="112">
        <v>262</v>
      </c>
      <c r="C268" s="113" t="s">
        <v>101</v>
      </c>
      <c r="D268" s="114" t="s">
        <v>2192</v>
      </c>
      <c r="E268" s="114" t="s">
        <v>1</v>
      </c>
      <c r="F268" s="114" t="s">
        <v>33</v>
      </c>
      <c r="G268" s="114" t="s">
        <v>155</v>
      </c>
      <c r="H268" s="115" t="s">
        <v>2976</v>
      </c>
      <c r="I268" s="116" t="s">
        <v>2977</v>
      </c>
      <c r="J268" s="116" t="s">
        <v>2978</v>
      </c>
      <c r="K268" s="114" t="s">
        <v>269</v>
      </c>
      <c r="L268" s="114" t="s">
        <v>704</v>
      </c>
      <c r="M268" s="116" t="s">
        <v>750</v>
      </c>
      <c r="N268" s="116" t="s">
        <v>751</v>
      </c>
      <c r="O268" s="114" t="s">
        <v>269</v>
      </c>
      <c r="P268" s="114" t="s">
        <v>1610</v>
      </c>
      <c r="Q268" s="114" t="s">
        <v>1611</v>
      </c>
      <c r="R268" s="116"/>
    </row>
    <row r="269" spans="2:18" ht="18.75" hidden="1" x14ac:dyDescent="0.25">
      <c r="B269" s="112">
        <v>263</v>
      </c>
      <c r="C269" s="113" t="s">
        <v>101</v>
      </c>
      <c r="D269" s="114" t="s">
        <v>2192</v>
      </c>
      <c r="E269" s="114" t="s">
        <v>1</v>
      </c>
      <c r="F269" s="114" t="s">
        <v>33</v>
      </c>
      <c r="G269" s="114" t="s">
        <v>155</v>
      </c>
      <c r="H269" s="115" t="s">
        <v>2979</v>
      </c>
      <c r="I269" s="116" t="s">
        <v>2980</v>
      </c>
      <c r="J269" s="116" t="s">
        <v>2981</v>
      </c>
      <c r="K269" s="114" t="s">
        <v>269</v>
      </c>
      <c r="L269" s="114" t="s">
        <v>704</v>
      </c>
      <c r="M269" s="116" t="s">
        <v>750</v>
      </c>
      <c r="N269" s="116" t="s">
        <v>751</v>
      </c>
      <c r="O269" s="114" t="s">
        <v>269</v>
      </c>
      <c r="P269" s="114" t="s">
        <v>1610</v>
      </c>
      <c r="Q269" s="114" t="s">
        <v>1611</v>
      </c>
      <c r="R269" s="116"/>
    </row>
    <row r="270" spans="2:18" ht="18.75" hidden="1" x14ac:dyDescent="0.25">
      <c r="B270" s="112">
        <v>264</v>
      </c>
      <c r="C270" s="113" t="s">
        <v>101</v>
      </c>
      <c r="D270" s="114" t="s">
        <v>2192</v>
      </c>
      <c r="E270" s="114" t="s">
        <v>1</v>
      </c>
      <c r="F270" s="114" t="s">
        <v>33</v>
      </c>
      <c r="G270" s="114" t="s">
        <v>155</v>
      </c>
      <c r="H270" s="115" t="s">
        <v>2982</v>
      </c>
      <c r="I270" s="116" t="s">
        <v>2983</v>
      </c>
      <c r="J270" s="116" t="s">
        <v>2984</v>
      </c>
      <c r="K270" s="114" t="s">
        <v>269</v>
      </c>
      <c r="L270" s="114" t="s">
        <v>704</v>
      </c>
      <c r="M270" s="116" t="s">
        <v>750</v>
      </c>
      <c r="N270" s="116" t="s">
        <v>751</v>
      </c>
      <c r="O270" s="114" t="s">
        <v>269</v>
      </c>
      <c r="P270" s="114" t="s">
        <v>1610</v>
      </c>
      <c r="Q270" s="114" t="s">
        <v>1611</v>
      </c>
      <c r="R270" s="116"/>
    </row>
    <row r="271" spans="2:18" ht="18.75" hidden="1" x14ac:dyDescent="0.25">
      <c r="B271" s="112">
        <v>265</v>
      </c>
      <c r="C271" s="113" t="s">
        <v>101</v>
      </c>
      <c r="D271" s="114" t="s">
        <v>2192</v>
      </c>
      <c r="E271" s="114" t="s">
        <v>1</v>
      </c>
      <c r="F271" s="114" t="s">
        <v>33</v>
      </c>
      <c r="G271" s="114" t="s">
        <v>155</v>
      </c>
      <c r="H271" s="115" t="s">
        <v>2985</v>
      </c>
      <c r="I271" s="116" t="s">
        <v>2986</v>
      </c>
      <c r="J271" s="116" t="s">
        <v>2987</v>
      </c>
      <c r="K271" s="114" t="s">
        <v>269</v>
      </c>
      <c r="L271" s="114" t="s">
        <v>704</v>
      </c>
      <c r="M271" s="116" t="s">
        <v>750</v>
      </c>
      <c r="N271" s="116" t="s">
        <v>751</v>
      </c>
      <c r="O271" s="114" t="s">
        <v>269</v>
      </c>
      <c r="P271" s="114" t="s">
        <v>1610</v>
      </c>
      <c r="Q271" s="114" t="s">
        <v>1611</v>
      </c>
      <c r="R271" s="116"/>
    </row>
    <row r="272" spans="2:18" ht="18.75" hidden="1" x14ac:dyDescent="0.25">
      <c r="B272" s="112">
        <v>266</v>
      </c>
      <c r="C272" s="113" t="s">
        <v>101</v>
      </c>
      <c r="D272" s="114" t="s">
        <v>2192</v>
      </c>
      <c r="E272" s="114" t="s">
        <v>1</v>
      </c>
      <c r="F272" s="114" t="s">
        <v>33</v>
      </c>
      <c r="G272" s="114" t="s">
        <v>155</v>
      </c>
      <c r="H272" s="115" t="s">
        <v>2988</v>
      </c>
      <c r="I272" s="116" t="s">
        <v>2989</v>
      </c>
      <c r="J272" s="116" t="s">
        <v>2990</v>
      </c>
      <c r="K272" s="114" t="s">
        <v>269</v>
      </c>
      <c r="L272" s="114" t="s">
        <v>704</v>
      </c>
      <c r="M272" s="116" t="s">
        <v>750</v>
      </c>
      <c r="N272" s="116" t="s">
        <v>751</v>
      </c>
      <c r="O272" s="114" t="s">
        <v>269</v>
      </c>
      <c r="P272" s="114" t="s">
        <v>1610</v>
      </c>
      <c r="Q272" s="114" t="s">
        <v>1611</v>
      </c>
      <c r="R272" s="116"/>
    </row>
    <row r="273" spans="2:18" ht="18.75" hidden="1" x14ac:dyDescent="0.25">
      <c r="B273" s="112">
        <v>267</v>
      </c>
      <c r="C273" s="113" t="s">
        <v>101</v>
      </c>
      <c r="D273" s="114" t="s">
        <v>2192</v>
      </c>
      <c r="E273" s="114" t="s">
        <v>1</v>
      </c>
      <c r="F273" s="114" t="s">
        <v>33</v>
      </c>
      <c r="G273" s="114" t="s">
        <v>155</v>
      </c>
      <c r="H273" s="115" t="s">
        <v>2991</v>
      </c>
      <c r="I273" s="116" t="s">
        <v>2992</v>
      </c>
      <c r="J273" s="116" t="s">
        <v>2993</v>
      </c>
      <c r="K273" s="114" t="s">
        <v>269</v>
      </c>
      <c r="L273" s="114" t="s">
        <v>704</v>
      </c>
      <c r="M273" s="116" t="s">
        <v>750</v>
      </c>
      <c r="N273" s="116" t="s">
        <v>751</v>
      </c>
      <c r="O273" s="114" t="s">
        <v>269</v>
      </c>
      <c r="P273" s="114" t="s">
        <v>1610</v>
      </c>
      <c r="Q273" s="114" t="s">
        <v>1611</v>
      </c>
      <c r="R273" s="116"/>
    </row>
    <row r="274" spans="2:18" ht="18.75" hidden="1" x14ac:dyDescent="0.25">
      <c r="B274" s="112">
        <v>268</v>
      </c>
      <c r="C274" s="113" t="s">
        <v>101</v>
      </c>
      <c r="D274" s="114" t="s">
        <v>2192</v>
      </c>
      <c r="E274" s="114" t="s">
        <v>1</v>
      </c>
      <c r="F274" s="114" t="s">
        <v>33</v>
      </c>
      <c r="G274" s="114" t="s">
        <v>155</v>
      </c>
      <c r="H274" s="115" t="s">
        <v>2994</v>
      </c>
      <c r="I274" s="116" t="s">
        <v>2995</v>
      </c>
      <c r="J274" s="116" t="s">
        <v>2996</v>
      </c>
      <c r="K274" s="114" t="s">
        <v>269</v>
      </c>
      <c r="L274" s="114" t="s">
        <v>704</v>
      </c>
      <c r="M274" s="116" t="s">
        <v>750</v>
      </c>
      <c r="N274" s="116" t="s">
        <v>751</v>
      </c>
      <c r="O274" s="114" t="s">
        <v>269</v>
      </c>
      <c r="P274" s="114" t="s">
        <v>1610</v>
      </c>
      <c r="Q274" s="114" t="s">
        <v>1611</v>
      </c>
      <c r="R274" s="116"/>
    </row>
    <row r="275" spans="2:18" ht="18.75" hidden="1" x14ac:dyDescent="0.25">
      <c r="B275" s="112">
        <v>269</v>
      </c>
      <c r="C275" s="113" t="s">
        <v>101</v>
      </c>
      <c r="D275" s="114" t="s">
        <v>2192</v>
      </c>
      <c r="E275" s="114" t="s">
        <v>1</v>
      </c>
      <c r="F275" s="114" t="s">
        <v>33</v>
      </c>
      <c r="G275" s="114" t="s">
        <v>155</v>
      </c>
      <c r="H275" s="115" t="s">
        <v>2997</v>
      </c>
      <c r="I275" s="116" t="s">
        <v>2998</v>
      </c>
      <c r="J275" s="116" t="s">
        <v>2999</v>
      </c>
      <c r="K275" s="114" t="s">
        <v>269</v>
      </c>
      <c r="L275" s="114" t="s">
        <v>704</v>
      </c>
      <c r="M275" s="116" t="s">
        <v>750</v>
      </c>
      <c r="N275" s="116" t="s">
        <v>751</v>
      </c>
      <c r="O275" s="114" t="s">
        <v>269</v>
      </c>
      <c r="P275" s="114" t="s">
        <v>1610</v>
      </c>
      <c r="Q275" s="114" t="s">
        <v>1611</v>
      </c>
      <c r="R275" s="116"/>
    </row>
    <row r="276" spans="2:18" ht="18.75" hidden="1" x14ac:dyDescent="0.25">
      <c r="B276" s="112">
        <v>270</v>
      </c>
      <c r="C276" s="113" t="s">
        <v>101</v>
      </c>
      <c r="D276" s="114" t="s">
        <v>2192</v>
      </c>
      <c r="E276" s="114" t="s">
        <v>1</v>
      </c>
      <c r="F276" s="114" t="s">
        <v>33</v>
      </c>
      <c r="G276" s="114" t="s">
        <v>155</v>
      </c>
      <c r="H276" s="115" t="s">
        <v>3000</v>
      </c>
      <c r="I276" s="116" t="s">
        <v>3001</v>
      </c>
      <c r="J276" s="116" t="s">
        <v>3002</v>
      </c>
      <c r="K276" s="114" t="s">
        <v>269</v>
      </c>
      <c r="L276" s="114" t="s">
        <v>704</v>
      </c>
      <c r="M276" s="116" t="s">
        <v>750</v>
      </c>
      <c r="N276" s="116" t="s">
        <v>751</v>
      </c>
      <c r="O276" s="114" t="s">
        <v>269</v>
      </c>
      <c r="P276" s="114" t="s">
        <v>1610</v>
      </c>
      <c r="Q276" s="114" t="s">
        <v>1611</v>
      </c>
      <c r="R276" s="116"/>
    </row>
    <row r="277" spans="2:18" ht="18.75" hidden="1" x14ac:dyDescent="0.25">
      <c r="B277" s="112">
        <v>271</v>
      </c>
      <c r="C277" s="113" t="s">
        <v>101</v>
      </c>
      <c r="D277" s="114" t="s">
        <v>2192</v>
      </c>
      <c r="E277" s="114" t="s">
        <v>4</v>
      </c>
      <c r="F277" s="114" t="s">
        <v>33</v>
      </c>
      <c r="G277" s="114" t="s">
        <v>155</v>
      </c>
      <c r="H277" s="115" t="s">
        <v>3003</v>
      </c>
      <c r="I277" s="116" t="s">
        <v>3004</v>
      </c>
      <c r="J277" s="116" t="s">
        <v>3005</v>
      </c>
      <c r="K277" s="114" t="s">
        <v>269</v>
      </c>
      <c r="L277" s="114" t="s">
        <v>704</v>
      </c>
      <c r="M277" s="116" t="s">
        <v>750</v>
      </c>
      <c r="N277" s="116" t="s">
        <v>751</v>
      </c>
      <c r="O277" s="114" t="s">
        <v>269</v>
      </c>
      <c r="P277" s="114" t="s">
        <v>1610</v>
      </c>
      <c r="Q277" s="114" t="s">
        <v>1611</v>
      </c>
      <c r="R277" s="116"/>
    </row>
    <row r="278" spans="2:18" ht="18.75" hidden="1" x14ac:dyDescent="0.25">
      <c r="B278" s="112">
        <v>272</v>
      </c>
      <c r="C278" s="113" t="s">
        <v>101</v>
      </c>
      <c r="D278" s="114" t="s">
        <v>2192</v>
      </c>
      <c r="E278" s="114" t="s">
        <v>4</v>
      </c>
      <c r="F278" s="114" t="s">
        <v>33</v>
      </c>
      <c r="G278" s="114" t="s">
        <v>155</v>
      </c>
      <c r="H278" s="115" t="s">
        <v>3006</v>
      </c>
      <c r="I278" s="116" t="s">
        <v>3007</v>
      </c>
      <c r="J278" s="116" t="s">
        <v>3008</v>
      </c>
      <c r="K278" s="114" t="s">
        <v>269</v>
      </c>
      <c r="L278" s="114" t="s">
        <v>704</v>
      </c>
      <c r="M278" s="116" t="s">
        <v>750</v>
      </c>
      <c r="N278" s="116" t="s">
        <v>751</v>
      </c>
      <c r="O278" s="114" t="s">
        <v>269</v>
      </c>
      <c r="P278" s="114" t="s">
        <v>1610</v>
      </c>
      <c r="Q278" s="114" t="s">
        <v>1611</v>
      </c>
      <c r="R278" s="116"/>
    </row>
    <row r="279" spans="2:18" ht="18.75" hidden="1" x14ac:dyDescent="0.25">
      <c r="B279" s="112">
        <v>273</v>
      </c>
      <c r="C279" s="113" t="s">
        <v>101</v>
      </c>
      <c r="D279" s="114" t="s">
        <v>2192</v>
      </c>
      <c r="E279" s="114" t="s">
        <v>4</v>
      </c>
      <c r="F279" s="114" t="s">
        <v>33</v>
      </c>
      <c r="G279" s="114" t="s">
        <v>155</v>
      </c>
      <c r="H279" s="115" t="s">
        <v>3009</v>
      </c>
      <c r="I279" s="116" t="s">
        <v>3010</v>
      </c>
      <c r="J279" s="116" t="s">
        <v>3011</v>
      </c>
      <c r="K279" s="114" t="s">
        <v>269</v>
      </c>
      <c r="L279" s="114" t="s">
        <v>704</v>
      </c>
      <c r="M279" s="116" t="s">
        <v>750</v>
      </c>
      <c r="N279" s="116" t="s">
        <v>751</v>
      </c>
      <c r="O279" s="114" t="s">
        <v>269</v>
      </c>
      <c r="P279" s="114" t="s">
        <v>1610</v>
      </c>
      <c r="Q279" s="114" t="s">
        <v>1611</v>
      </c>
      <c r="R279" s="116"/>
    </row>
    <row r="280" spans="2:18" ht="18.75" hidden="1" x14ac:dyDescent="0.25">
      <c r="B280" s="112">
        <v>274</v>
      </c>
      <c r="C280" s="113" t="s">
        <v>101</v>
      </c>
      <c r="D280" s="114" t="s">
        <v>2192</v>
      </c>
      <c r="E280" s="114" t="s">
        <v>4</v>
      </c>
      <c r="F280" s="114" t="s">
        <v>33</v>
      </c>
      <c r="G280" s="114" t="s">
        <v>155</v>
      </c>
      <c r="H280" s="115" t="s">
        <v>3012</v>
      </c>
      <c r="I280" s="116" t="s">
        <v>3013</v>
      </c>
      <c r="J280" s="116" t="s">
        <v>3014</v>
      </c>
      <c r="K280" s="114" t="s">
        <v>269</v>
      </c>
      <c r="L280" s="114" t="s">
        <v>704</v>
      </c>
      <c r="M280" s="116" t="s">
        <v>750</v>
      </c>
      <c r="N280" s="116" t="s">
        <v>751</v>
      </c>
      <c r="O280" s="114" t="s">
        <v>269</v>
      </c>
      <c r="P280" s="114" t="s">
        <v>1610</v>
      </c>
      <c r="Q280" s="114" t="s">
        <v>1611</v>
      </c>
      <c r="R280" s="116"/>
    </row>
    <row r="281" spans="2:18" ht="18.75" hidden="1" x14ac:dyDescent="0.25">
      <c r="B281" s="112">
        <v>275</v>
      </c>
      <c r="C281" s="113" t="s">
        <v>101</v>
      </c>
      <c r="D281" s="114" t="s">
        <v>2192</v>
      </c>
      <c r="E281" s="114" t="s">
        <v>4</v>
      </c>
      <c r="F281" s="114" t="s">
        <v>33</v>
      </c>
      <c r="G281" s="114" t="s">
        <v>155</v>
      </c>
      <c r="H281" s="115" t="s">
        <v>3015</v>
      </c>
      <c r="I281" s="116" t="s">
        <v>3016</v>
      </c>
      <c r="J281" s="116" t="s">
        <v>3017</v>
      </c>
      <c r="K281" s="114" t="s">
        <v>269</v>
      </c>
      <c r="L281" s="114" t="s">
        <v>704</v>
      </c>
      <c r="M281" s="116" t="s">
        <v>750</v>
      </c>
      <c r="N281" s="116" t="s">
        <v>751</v>
      </c>
      <c r="O281" s="114" t="s">
        <v>269</v>
      </c>
      <c r="P281" s="114" t="s">
        <v>1610</v>
      </c>
      <c r="Q281" s="114" t="s">
        <v>1611</v>
      </c>
      <c r="R281" s="116"/>
    </row>
    <row r="282" spans="2:18" ht="18.75" hidden="1" x14ac:dyDescent="0.25">
      <c r="B282" s="112">
        <v>276</v>
      </c>
      <c r="C282" s="113" t="s">
        <v>101</v>
      </c>
      <c r="D282" s="114" t="s">
        <v>2192</v>
      </c>
      <c r="E282" s="114" t="s">
        <v>4</v>
      </c>
      <c r="F282" s="114" t="s">
        <v>33</v>
      </c>
      <c r="G282" s="114" t="s">
        <v>155</v>
      </c>
      <c r="H282" s="115" t="s">
        <v>3018</v>
      </c>
      <c r="I282" s="116" t="s">
        <v>3019</v>
      </c>
      <c r="J282" s="116" t="s">
        <v>3020</v>
      </c>
      <c r="K282" s="114" t="s">
        <v>269</v>
      </c>
      <c r="L282" s="114" t="s">
        <v>704</v>
      </c>
      <c r="M282" s="116" t="s">
        <v>750</v>
      </c>
      <c r="N282" s="116" t="s">
        <v>751</v>
      </c>
      <c r="O282" s="114" t="s">
        <v>269</v>
      </c>
      <c r="P282" s="114" t="s">
        <v>1610</v>
      </c>
      <c r="Q282" s="114" t="s">
        <v>1611</v>
      </c>
      <c r="R282" s="116"/>
    </row>
    <row r="283" spans="2:18" ht="18.75" hidden="1" x14ac:dyDescent="0.25">
      <c r="B283" s="112">
        <v>277</v>
      </c>
      <c r="C283" s="113" t="s">
        <v>101</v>
      </c>
      <c r="D283" s="114" t="s">
        <v>2192</v>
      </c>
      <c r="E283" s="114" t="s">
        <v>4</v>
      </c>
      <c r="F283" s="114" t="s">
        <v>33</v>
      </c>
      <c r="G283" s="114" t="s">
        <v>155</v>
      </c>
      <c r="H283" s="115" t="s">
        <v>3021</v>
      </c>
      <c r="I283" s="116" t="s">
        <v>3022</v>
      </c>
      <c r="J283" s="116" t="s">
        <v>3023</v>
      </c>
      <c r="K283" s="114" t="s">
        <v>269</v>
      </c>
      <c r="L283" s="114" t="s">
        <v>704</v>
      </c>
      <c r="M283" s="116" t="s">
        <v>750</v>
      </c>
      <c r="N283" s="116" t="s">
        <v>751</v>
      </c>
      <c r="O283" s="114" t="s">
        <v>269</v>
      </c>
      <c r="P283" s="114" t="s">
        <v>1610</v>
      </c>
      <c r="Q283" s="114" t="s">
        <v>1611</v>
      </c>
      <c r="R283" s="116"/>
    </row>
    <row r="284" spans="2:18" ht="18.75" hidden="1" x14ac:dyDescent="0.25">
      <c r="B284" s="112">
        <v>278</v>
      </c>
      <c r="C284" s="113" t="s">
        <v>101</v>
      </c>
      <c r="D284" s="114" t="s">
        <v>2192</v>
      </c>
      <c r="E284" s="114" t="s">
        <v>4</v>
      </c>
      <c r="F284" s="114" t="s">
        <v>33</v>
      </c>
      <c r="G284" s="114" t="s">
        <v>155</v>
      </c>
      <c r="H284" s="115" t="s">
        <v>3024</v>
      </c>
      <c r="I284" s="116" t="s">
        <v>3025</v>
      </c>
      <c r="J284" s="116" t="s">
        <v>3026</v>
      </c>
      <c r="K284" s="114" t="s">
        <v>269</v>
      </c>
      <c r="L284" s="114" t="s">
        <v>704</v>
      </c>
      <c r="M284" s="116" t="s">
        <v>750</v>
      </c>
      <c r="N284" s="116" t="s">
        <v>751</v>
      </c>
      <c r="O284" s="114" t="s">
        <v>269</v>
      </c>
      <c r="P284" s="114" t="s">
        <v>1610</v>
      </c>
      <c r="Q284" s="114" t="s">
        <v>1611</v>
      </c>
      <c r="R284" s="116"/>
    </row>
    <row r="285" spans="2:18" ht="18.75" hidden="1" x14ac:dyDescent="0.25">
      <c r="B285" s="112">
        <v>279</v>
      </c>
      <c r="C285" s="113" t="s">
        <v>101</v>
      </c>
      <c r="D285" s="114" t="s">
        <v>2192</v>
      </c>
      <c r="E285" s="114" t="s">
        <v>4</v>
      </c>
      <c r="F285" s="114" t="s">
        <v>33</v>
      </c>
      <c r="G285" s="114" t="s">
        <v>155</v>
      </c>
      <c r="H285" s="115" t="s">
        <v>3027</v>
      </c>
      <c r="I285" s="116" t="s">
        <v>3028</v>
      </c>
      <c r="J285" s="116" t="s">
        <v>3029</v>
      </c>
      <c r="K285" s="114" t="s">
        <v>269</v>
      </c>
      <c r="L285" s="114" t="s">
        <v>704</v>
      </c>
      <c r="M285" s="116" t="s">
        <v>750</v>
      </c>
      <c r="N285" s="116" t="s">
        <v>751</v>
      </c>
      <c r="O285" s="114" t="s">
        <v>269</v>
      </c>
      <c r="P285" s="114" t="s">
        <v>1610</v>
      </c>
      <c r="Q285" s="114" t="s">
        <v>1611</v>
      </c>
      <c r="R285" s="116"/>
    </row>
    <row r="286" spans="2:18" ht="18.75" hidden="1" x14ac:dyDescent="0.25">
      <c r="B286" s="112">
        <v>280</v>
      </c>
      <c r="C286" s="113" t="s">
        <v>101</v>
      </c>
      <c r="D286" s="114" t="s">
        <v>2192</v>
      </c>
      <c r="E286" s="114" t="s">
        <v>4</v>
      </c>
      <c r="F286" s="114" t="s">
        <v>33</v>
      </c>
      <c r="G286" s="114" t="s">
        <v>155</v>
      </c>
      <c r="H286" s="115" t="s">
        <v>3030</v>
      </c>
      <c r="I286" s="116" t="s">
        <v>3031</v>
      </c>
      <c r="J286" s="116" t="s">
        <v>3032</v>
      </c>
      <c r="K286" s="114" t="s">
        <v>269</v>
      </c>
      <c r="L286" s="114" t="s">
        <v>704</v>
      </c>
      <c r="M286" s="116" t="s">
        <v>750</v>
      </c>
      <c r="N286" s="116" t="s">
        <v>751</v>
      </c>
      <c r="O286" s="114" t="s">
        <v>269</v>
      </c>
      <c r="P286" s="114" t="s">
        <v>1610</v>
      </c>
      <c r="Q286" s="114" t="s">
        <v>1611</v>
      </c>
      <c r="R286" s="116"/>
    </row>
    <row r="287" spans="2:18" ht="18.75" hidden="1" x14ac:dyDescent="0.25">
      <c r="B287" s="112">
        <v>281</v>
      </c>
      <c r="C287" s="113" t="s">
        <v>101</v>
      </c>
      <c r="D287" s="114" t="s">
        <v>2192</v>
      </c>
      <c r="E287" s="114" t="s">
        <v>1</v>
      </c>
      <c r="F287" s="114" t="s">
        <v>160</v>
      </c>
      <c r="G287" s="114" t="s">
        <v>109</v>
      </c>
      <c r="H287" s="115" t="s">
        <v>3033</v>
      </c>
      <c r="I287" s="116" t="s">
        <v>3034</v>
      </c>
      <c r="J287" s="116" t="s">
        <v>3035</v>
      </c>
      <c r="K287" s="114" t="s">
        <v>271</v>
      </c>
      <c r="L287" s="114" t="s">
        <v>709</v>
      </c>
      <c r="M287" s="116" t="s">
        <v>752</v>
      </c>
      <c r="N287" s="116" t="s">
        <v>753</v>
      </c>
      <c r="O287" s="114" t="s">
        <v>271</v>
      </c>
      <c r="P287" s="114" t="s">
        <v>1612</v>
      </c>
      <c r="Q287" s="114" t="s">
        <v>1613</v>
      </c>
      <c r="R287" s="116"/>
    </row>
    <row r="288" spans="2:18" ht="18.75" hidden="1" x14ac:dyDescent="0.25">
      <c r="B288" s="112">
        <v>282</v>
      </c>
      <c r="C288" s="113" t="s">
        <v>101</v>
      </c>
      <c r="D288" s="114" t="s">
        <v>2192</v>
      </c>
      <c r="E288" s="114" t="s">
        <v>1</v>
      </c>
      <c r="F288" s="114" t="s">
        <v>160</v>
      </c>
      <c r="G288" s="114" t="s">
        <v>109</v>
      </c>
      <c r="H288" s="115" t="s">
        <v>3036</v>
      </c>
      <c r="I288" s="116" t="s">
        <v>3037</v>
      </c>
      <c r="J288" s="116" t="s">
        <v>3038</v>
      </c>
      <c r="K288" s="114" t="s">
        <v>271</v>
      </c>
      <c r="L288" s="114" t="s">
        <v>709</v>
      </c>
      <c r="M288" s="116" t="s">
        <v>752</v>
      </c>
      <c r="N288" s="116" t="s">
        <v>753</v>
      </c>
      <c r="O288" s="114" t="s">
        <v>271</v>
      </c>
      <c r="P288" s="114" t="s">
        <v>1612</v>
      </c>
      <c r="Q288" s="114" t="s">
        <v>1613</v>
      </c>
      <c r="R288" s="116"/>
    </row>
    <row r="289" spans="2:18" ht="18.75" hidden="1" x14ac:dyDescent="0.25">
      <c r="B289" s="112">
        <v>283</v>
      </c>
      <c r="C289" s="113" t="s">
        <v>101</v>
      </c>
      <c r="D289" s="114" t="s">
        <v>2192</v>
      </c>
      <c r="E289" s="114" t="s">
        <v>1</v>
      </c>
      <c r="F289" s="114" t="s">
        <v>160</v>
      </c>
      <c r="G289" s="114" t="s">
        <v>109</v>
      </c>
      <c r="H289" s="115" t="s">
        <v>3039</v>
      </c>
      <c r="I289" s="116" t="s">
        <v>3040</v>
      </c>
      <c r="J289" s="116" t="s">
        <v>3041</v>
      </c>
      <c r="K289" s="114" t="s">
        <v>271</v>
      </c>
      <c r="L289" s="114" t="s">
        <v>709</v>
      </c>
      <c r="M289" s="116" t="s">
        <v>752</v>
      </c>
      <c r="N289" s="116" t="s">
        <v>753</v>
      </c>
      <c r="O289" s="114" t="s">
        <v>271</v>
      </c>
      <c r="P289" s="114" t="s">
        <v>1612</v>
      </c>
      <c r="Q289" s="114" t="s">
        <v>1613</v>
      </c>
      <c r="R289" s="116"/>
    </row>
    <row r="290" spans="2:18" ht="18.75" hidden="1" x14ac:dyDescent="0.25">
      <c r="B290" s="112">
        <v>284</v>
      </c>
      <c r="C290" s="113" t="s">
        <v>101</v>
      </c>
      <c r="D290" s="114" t="s">
        <v>2192</v>
      </c>
      <c r="E290" s="114" t="s">
        <v>1</v>
      </c>
      <c r="F290" s="114" t="s">
        <v>160</v>
      </c>
      <c r="G290" s="114" t="s">
        <v>109</v>
      </c>
      <c r="H290" s="115" t="s">
        <v>3042</v>
      </c>
      <c r="I290" s="116" t="s">
        <v>3043</v>
      </c>
      <c r="J290" s="116" t="s">
        <v>3044</v>
      </c>
      <c r="K290" s="114" t="s">
        <v>271</v>
      </c>
      <c r="L290" s="114" t="s">
        <v>709</v>
      </c>
      <c r="M290" s="116" t="s">
        <v>752</v>
      </c>
      <c r="N290" s="116" t="s">
        <v>753</v>
      </c>
      <c r="O290" s="114" t="s">
        <v>271</v>
      </c>
      <c r="P290" s="114" t="s">
        <v>1612</v>
      </c>
      <c r="Q290" s="114" t="s">
        <v>1613</v>
      </c>
      <c r="R290" s="116"/>
    </row>
    <row r="291" spans="2:18" ht="18.75" hidden="1" x14ac:dyDescent="0.25">
      <c r="B291" s="112">
        <v>285</v>
      </c>
      <c r="C291" s="113" t="s">
        <v>101</v>
      </c>
      <c r="D291" s="114" t="s">
        <v>2192</v>
      </c>
      <c r="E291" s="114" t="s">
        <v>1</v>
      </c>
      <c r="F291" s="114" t="s">
        <v>160</v>
      </c>
      <c r="G291" s="114" t="s">
        <v>109</v>
      </c>
      <c r="H291" s="115" t="s">
        <v>3045</v>
      </c>
      <c r="I291" s="116" t="s">
        <v>3046</v>
      </c>
      <c r="J291" s="116" t="s">
        <v>3047</v>
      </c>
      <c r="K291" s="114" t="s">
        <v>271</v>
      </c>
      <c r="L291" s="114" t="s">
        <v>709</v>
      </c>
      <c r="M291" s="116" t="s">
        <v>752</v>
      </c>
      <c r="N291" s="116" t="s">
        <v>753</v>
      </c>
      <c r="O291" s="114" t="s">
        <v>271</v>
      </c>
      <c r="P291" s="114" t="s">
        <v>1612</v>
      </c>
      <c r="Q291" s="114" t="s">
        <v>1613</v>
      </c>
      <c r="R291" s="116"/>
    </row>
    <row r="292" spans="2:18" ht="18.75" hidden="1" x14ac:dyDescent="0.25">
      <c r="B292" s="112">
        <v>286</v>
      </c>
      <c r="C292" s="113" t="s">
        <v>101</v>
      </c>
      <c r="D292" s="114" t="s">
        <v>2192</v>
      </c>
      <c r="E292" s="114" t="s">
        <v>1</v>
      </c>
      <c r="F292" s="114" t="s">
        <v>160</v>
      </c>
      <c r="G292" s="114" t="s">
        <v>109</v>
      </c>
      <c r="H292" s="115" t="s">
        <v>3048</v>
      </c>
      <c r="I292" s="116" t="s">
        <v>3049</v>
      </c>
      <c r="J292" s="116" t="s">
        <v>3050</v>
      </c>
      <c r="K292" s="114" t="s">
        <v>271</v>
      </c>
      <c r="L292" s="114" t="s">
        <v>709</v>
      </c>
      <c r="M292" s="116" t="s">
        <v>752</v>
      </c>
      <c r="N292" s="116" t="s">
        <v>753</v>
      </c>
      <c r="O292" s="114" t="s">
        <v>271</v>
      </c>
      <c r="P292" s="114" t="s">
        <v>1612</v>
      </c>
      <c r="Q292" s="114" t="s">
        <v>1613</v>
      </c>
      <c r="R292" s="116"/>
    </row>
    <row r="293" spans="2:18" ht="18.75" hidden="1" x14ac:dyDescent="0.25">
      <c r="B293" s="112">
        <v>287</v>
      </c>
      <c r="C293" s="113" t="s">
        <v>101</v>
      </c>
      <c r="D293" s="114" t="s">
        <v>2192</v>
      </c>
      <c r="E293" s="114" t="s">
        <v>1</v>
      </c>
      <c r="F293" s="114" t="s">
        <v>160</v>
      </c>
      <c r="G293" s="114" t="s">
        <v>109</v>
      </c>
      <c r="H293" s="115" t="s">
        <v>3051</v>
      </c>
      <c r="I293" s="116" t="s">
        <v>3052</v>
      </c>
      <c r="J293" s="116" t="s">
        <v>3053</v>
      </c>
      <c r="K293" s="114" t="s">
        <v>271</v>
      </c>
      <c r="L293" s="114" t="s">
        <v>709</v>
      </c>
      <c r="M293" s="116" t="s">
        <v>752</v>
      </c>
      <c r="N293" s="116" t="s">
        <v>753</v>
      </c>
      <c r="O293" s="114" t="s">
        <v>271</v>
      </c>
      <c r="P293" s="114" t="s">
        <v>1612</v>
      </c>
      <c r="Q293" s="114" t="s">
        <v>1613</v>
      </c>
      <c r="R293" s="116"/>
    </row>
    <row r="294" spans="2:18" ht="18.75" hidden="1" x14ac:dyDescent="0.25">
      <c r="B294" s="112">
        <v>288</v>
      </c>
      <c r="C294" s="113" t="s">
        <v>101</v>
      </c>
      <c r="D294" s="114" t="s">
        <v>2192</v>
      </c>
      <c r="E294" s="114" t="s">
        <v>1</v>
      </c>
      <c r="F294" s="114" t="s">
        <v>160</v>
      </c>
      <c r="G294" s="114" t="s">
        <v>109</v>
      </c>
      <c r="H294" s="115" t="s">
        <v>3054</v>
      </c>
      <c r="I294" s="116" t="s">
        <v>3055</v>
      </c>
      <c r="J294" s="116" t="s">
        <v>3056</v>
      </c>
      <c r="K294" s="114" t="s">
        <v>271</v>
      </c>
      <c r="L294" s="114" t="s">
        <v>709</v>
      </c>
      <c r="M294" s="116" t="s">
        <v>752</v>
      </c>
      <c r="N294" s="116" t="s">
        <v>753</v>
      </c>
      <c r="O294" s="114" t="s">
        <v>271</v>
      </c>
      <c r="P294" s="114" t="s">
        <v>1612</v>
      </c>
      <c r="Q294" s="114" t="s">
        <v>1613</v>
      </c>
      <c r="R294" s="116"/>
    </row>
    <row r="295" spans="2:18" ht="18.75" hidden="1" x14ac:dyDescent="0.25">
      <c r="B295" s="112">
        <v>289</v>
      </c>
      <c r="C295" s="113" t="s">
        <v>101</v>
      </c>
      <c r="D295" s="114" t="s">
        <v>2192</v>
      </c>
      <c r="E295" s="114" t="s">
        <v>1</v>
      </c>
      <c r="F295" s="114" t="s">
        <v>160</v>
      </c>
      <c r="G295" s="114" t="s">
        <v>109</v>
      </c>
      <c r="H295" s="115" t="s">
        <v>3057</v>
      </c>
      <c r="I295" s="116" t="s">
        <v>3058</v>
      </c>
      <c r="J295" s="116" t="s">
        <v>3059</v>
      </c>
      <c r="K295" s="114" t="s">
        <v>271</v>
      </c>
      <c r="L295" s="114" t="s">
        <v>709</v>
      </c>
      <c r="M295" s="116" t="s">
        <v>752</v>
      </c>
      <c r="N295" s="116" t="s">
        <v>753</v>
      </c>
      <c r="O295" s="114" t="s">
        <v>271</v>
      </c>
      <c r="P295" s="114" t="s">
        <v>1612</v>
      </c>
      <c r="Q295" s="114" t="s">
        <v>1613</v>
      </c>
      <c r="R295" s="116"/>
    </row>
    <row r="296" spans="2:18" ht="18.75" hidden="1" x14ac:dyDescent="0.25">
      <c r="B296" s="112">
        <v>290</v>
      </c>
      <c r="C296" s="113" t="s">
        <v>101</v>
      </c>
      <c r="D296" s="114" t="s">
        <v>2192</v>
      </c>
      <c r="E296" s="114" t="s">
        <v>1</v>
      </c>
      <c r="F296" s="114" t="s">
        <v>160</v>
      </c>
      <c r="G296" s="114" t="s">
        <v>109</v>
      </c>
      <c r="H296" s="115" t="s">
        <v>3060</v>
      </c>
      <c r="I296" s="116" t="s">
        <v>3061</v>
      </c>
      <c r="J296" s="116" t="s">
        <v>3062</v>
      </c>
      <c r="K296" s="114" t="s">
        <v>271</v>
      </c>
      <c r="L296" s="114" t="s">
        <v>709</v>
      </c>
      <c r="M296" s="116" t="s">
        <v>752</v>
      </c>
      <c r="N296" s="116" t="s">
        <v>753</v>
      </c>
      <c r="O296" s="114" t="s">
        <v>271</v>
      </c>
      <c r="P296" s="114" t="s">
        <v>1612</v>
      </c>
      <c r="Q296" s="114" t="s">
        <v>1613</v>
      </c>
      <c r="R296" s="116"/>
    </row>
    <row r="297" spans="2:18" ht="18.75" hidden="1" x14ac:dyDescent="0.25">
      <c r="B297" s="112">
        <v>291</v>
      </c>
      <c r="C297" s="113" t="s">
        <v>101</v>
      </c>
      <c r="D297" s="114" t="s">
        <v>2192</v>
      </c>
      <c r="E297" s="114" t="s">
        <v>4</v>
      </c>
      <c r="F297" s="114" t="s">
        <v>160</v>
      </c>
      <c r="G297" s="114" t="s">
        <v>109</v>
      </c>
      <c r="H297" s="115" t="s">
        <v>3063</v>
      </c>
      <c r="I297" s="116" t="s">
        <v>3064</v>
      </c>
      <c r="J297" s="116" t="s">
        <v>3065</v>
      </c>
      <c r="K297" s="114" t="s">
        <v>271</v>
      </c>
      <c r="L297" s="114" t="s">
        <v>709</v>
      </c>
      <c r="M297" s="116" t="s">
        <v>752</v>
      </c>
      <c r="N297" s="116" t="s">
        <v>753</v>
      </c>
      <c r="O297" s="114" t="s">
        <v>271</v>
      </c>
      <c r="P297" s="114" t="s">
        <v>1612</v>
      </c>
      <c r="Q297" s="114" t="s">
        <v>1613</v>
      </c>
      <c r="R297" s="116"/>
    </row>
    <row r="298" spans="2:18" ht="18.75" hidden="1" x14ac:dyDescent="0.25">
      <c r="B298" s="112">
        <v>292</v>
      </c>
      <c r="C298" s="113" t="s">
        <v>101</v>
      </c>
      <c r="D298" s="114" t="s">
        <v>2192</v>
      </c>
      <c r="E298" s="114" t="s">
        <v>4</v>
      </c>
      <c r="F298" s="114" t="s">
        <v>160</v>
      </c>
      <c r="G298" s="114" t="s">
        <v>109</v>
      </c>
      <c r="H298" s="115" t="s">
        <v>3066</v>
      </c>
      <c r="I298" s="116" t="s">
        <v>3067</v>
      </c>
      <c r="J298" s="116" t="s">
        <v>3068</v>
      </c>
      <c r="K298" s="114" t="s">
        <v>271</v>
      </c>
      <c r="L298" s="114" t="s">
        <v>709</v>
      </c>
      <c r="M298" s="116" t="s">
        <v>752</v>
      </c>
      <c r="N298" s="116" t="s">
        <v>753</v>
      </c>
      <c r="O298" s="114" t="s">
        <v>271</v>
      </c>
      <c r="P298" s="114" t="s">
        <v>1612</v>
      </c>
      <c r="Q298" s="114" t="s">
        <v>1613</v>
      </c>
      <c r="R298" s="116"/>
    </row>
    <row r="299" spans="2:18" ht="18.75" hidden="1" x14ac:dyDescent="0.25">
      <c r="B299" s="112">
        <v>293</v>
      </c>
      <c r="C299" s="113" t="s">
        <v>101</v>
      </c>
      <c r="D299" s="114" t="s">
        <v>2192</v>
      </c>
      <c r="E299" s="114" t="s">
        <v>4</v>
      </c>
      <c r="F299" s="114" t="s">
        <v>160</v>
      </c>
      <c r="G299" s="114" t="s">
        <v>109</v>
      </c>
      <c r="H299" s="115" t="s">
        <v>3069</v>
      </c>
      <c r="I299" s="116" t="s">
        <v>3070</v>
      </c>
      <c r="J299" s="116" t="s">
        <v>3071</v>
      </c>
      <c r="K299" s="114" t="s">
        <v>271</v>
      </c>
      <c r="L299" s="114" t="s">
        <v>709</v>
      </c>
      <c r="M299" s="116" t="s">
        <v>752</v>
      </c>
      <c r="N299" s="116" t="s">
        <v>753</v>
      </c>
      <c r="O299" s="114" t="s">
        <v>271</v>
      </c>
      <c r="P299" s="114" t="s">
        <v>1612</v>
      </c>
      <c r="Q299" s="114" t="s">
        <v>1613</v>
      </c>
      <c r="R299" s="116"/>
    </row>
    <row r="300" spans="2:18" ht="18.75" hidden="1" x14ac:dyDescent="0.25">
      <c r="B300" s="112">
        <v>294</v>
      </c>
      <c r="C300" s="113" t="s">
        <v>101</v>
      </c>
      <c r="D300" s="114" t="s">
        <v>2192</v>
      </c>
      <c r="E300" s="114" t="s">
        <v>4</v>
      </c>
      <c r="F300" s="114" t="s">
        <v>160</v>
      </c>
      <c r="G300" s="114" t="s">
        <v>109</v>
      </c>
      <c r="H300" s="115" t="s">
        <v>3072</v>
      </c>
      <c r="I300" s="116" t="s">
        <v>3073</v>
      </c>
      <c r="J300" s="116" t="s">
        <v>3074</v>
      </c>
      <c r="K300" s="114" t="s">
        <v>271</v>
      </c>
      <c r="L300" s="114" t="s">
        <v>709</v>
      </c>
      <c r="M300" s="116" t="s">
        <v>752</v>
      </c>
      <c r="N300" s="116" t="s">
        <v>753</v>
      </c>
      <c r="O300" s="114" t="s">
        <v>271</v>
      </c>
      <c r="P300" s="114" t="s">
        <v>1612</v>
      </c>
      <c r="Q300" s="114" t="s">
        <v>1613</v>
      </c>
      <c r="R300" s="116"/>
    </row>
    <row r="301" spans="2:18" ht="18.75" hidden="1" x14ac:dyDescent="0.25">
      <c r="B301" s="112">
        <v>295</v>
      </c>
      <c r="C301" s="113" t="s">
        <v>101</v>
      </c>
      <c r="D301" s="114" t="s">
        <v>2192</v>
      </c>
      <c r="E301" s="114" t="s">
        <v>4</v>
      </c>
      <c r="F301" s="114" t="s">
        <v>160</v>
      </c>
      <c r="G301" s="114" t="s">
        <v>109</v>
      </c>
      <c r="H301" s="115" t="s">
        <v>3075</v>
      </c>
      <c r="I301" s="116" t="s">
        <v>3076</v>
      </c>
      <c r="J301" s="116" t="s">
        <v>3077</v>
      </c>
      <c r="K301" s="114" t="s">
        <v>271</v>
      </c>
      <c r="L301" s="114" t="s">
        <v>709</v>
      </c>
      <c r="M301" s="116" t="s">
        <v>752</v>
      </c>
      <c r="N301" s="116" t="s">
        <v>753</v>
      </c>
      <c r="O301" s="114" t="s">
        <v>271</v>
      </c>
      <c r="P301" s="114" t="s">
        <v>1612</v>
      </c>
      <c r="Q301" s="114" t="s">
        <v>1613</v>
      </c>
      <c r="R301" s="116"/>
    </row>
    <row r="302" spans="2:18" ht="18.75" hidden="1" x14ac:dyDescent="0.25">
      <c r="B302" s="112">
        <v>296</v>
      </c>
      <c r="C302" s="113" t="s">
        <v>101</v>
      </c>
      <c r="D302" s="114" t="s">
        <v>2192</v>
      </c>
      <c r="E302" s="114" t="s">
        <v>4</v>
      </c>
      <c r="F302" s="114" t="s">
        <v>160</v>
      </c>
      <c r="G302" s="114" t="s">
        <v>109</v>
      </c>
      <c r="H302" s="115" t="s">
        <v>3078</v>
      </c>
      <c r="I302" s="116" t="s">
        <v>3079</v>
      </c>
      <c r="J302" s="116" t="s">
        <v>3080</v>
      </c>
      <c r="K302" s="114" t="s">
        <v>271</v>
      </c>
      <c r="L302" s="114" t="s">
        <v>709</v>
      </c>
      <c r="M302" s="116" t="s">
        <v>752</v>
      </c>
      <c r="N302" s="116" t="s">
        <v>753</v>
      </c>
      <c r="O302" s="114" t="s">
        <v>271</v>
      </c>
      <c r="P302" s="114" t="s">
        <v>1612</v>
      </c>
      <c r="Q302" s="114" t="s">
        <v>1613</v>
      </c>
      <c r="R302" s="116"/>
    </row>
    <row r="303" spans="2:18" ht="18.75" hidden="1" x14ac:dyDescent="0.25">
      <c r="B303" s="112">
        <v>297</v>
      </c>
      <c r="C303" s="113" t="s">
        <v>101</v>
      </c>
      <c r="D303" s="114" t="s">
        <v>2192</v>
      </c>
      <c r="E303" s="114" t="s">
        <v>4</v>
      </c>
      <c r="F303" s="114" t="s">
        <v>160</v>
      </c>
      <c r="G303" s="114" t="s">
        <v>109</v>
      </c>
      <c r="H303" s="115" t="s">
        <v>3081</v>
      </c>
      <c r="I303" s="116" t="s">
        <v>3082</v>
      </c>
      <c r="J303" s="116" t="s">
        <v>3083</v>
      </c>
      <c r="K303" s="114" t="s">
        <v>271</v>
      </c>
      <c r="L303" s="114" t="s">
        <v>709</v>
      </c>
      <c r="M303" s="116" t="s">
        <v>752</v>
      </c>
      <c r="N303" s="116" t="s">
        <v>753</v>
      </c>
      <c r="O303" s="114" t="s">
        <v>271</v>
      </c>
      <c r="P303" s="114" t="s">
        <v>1612</v>
      </c>
      <c r="Q303" s="114" t="s">
        <v>1613</v>
      </c>
      <c r="R303" s="116"/>
    </row>
    <row r="304" spans="2:18" ht="18.75" hidden="1" x14ac:dyDescent="0.25">
      <c r="B304" s="112">
        <v>298</v>
      </c>
      <c r="C304" s="113" t="s">
        <v>101</v>
      </c>
      <c r="D304" s="114" t="s">
        <v>2192</v>
      </c>
      <c r="E304" s="114" t="s">
        <v>4</v>
      </c>
      <c r="F304" s="114" t="s">
        <v>160</v>
      </c>
      <c r="G304" s="114" t="s">
        <v>109</v>
      </c>
      <c r="H304" s="115" t="s">
        <v>3084</v>
      </c>
      <c r="I304" s="116" t="s">
        <v>3085</v>
      </c>
      <c r="J304" s="116" t="s">
        <v>3086</v>
      </c>
      <c r="K304" s="114" t="s">
        <v>271</v>
      </c>
      <c r="L304" s="114" t="s">
        <v>709</v>
      </c>
      <c r="M304" s="116" t="s">
        <v>752</v>
      </c>
      <c r="N304" s="116" t="s">
        <v>753</v>
      </c>
      <c r="O304" s="114" t="s">
        <v>271</v>
      </c>
      <c r="P304" s="114" t="s">
        <v>1612</v>
      </c>
      <c r="Q304" s="114" t="s">
        <v>1613</v>
      </c>
      <c r="R304" s="116"/>
    </row>
    <row r="305" spans="2:18" ht="18.75" hidden="1" x14ac:dyDescent="0.25">
      <c r="B305" s="112">
        <v>299</v>
      </c>
      <c r="C305" s="113" t="s">
        <v>101</v>
      </c>
      <c r="D305" s="114" t="s">
        <v>2192</v>
      </c>
      <c r="E305" s="114" t="s">
        <v>4</v>
      </c>
      <c r="F305" s="114" t="s">
        <v>160</v>
      </c>
      <c r="G305" s="114" t="s">
        <v>109</v>
      </c>
      <c r="H305" s="115" t="s">
        <v>3087</v>
      </c>
      <c r="I305" s="116" t="s">
        <v>3088</v>
      </c>
      <c r="J305" s="116" t="s">
        <v>3089</v>
      </c>
      <c r="K305" s="114" t="s">
        <v>271</v>
      </c>
      <c r="L305" s="114" t="s">
        <v>709</v>
      </c>
      <c r="M305" s="116" t="s">
        <v>752</v>
      </c>
      <c r="N305" s="116" t="s">
        <v>753</v>
      </c>
      <c r="O305" s="114" t="s">
        <v>271</v>
      </c>
      <c r="P305" s="114" t="s">
        <v>1612</v>
      </c>
      <c r="Q305" s="114" t="s">
        <v>1613</v>
      </c>
      <c r="R305" s="116"/>
    </row>
    <row r="306" spans="2:18" ht="18.75" hidden="1" x14ac:dyDescent="0.25">
      <c r="B306" s="112">
        <v>300</v>
      </c>
      <c r="C306" s="113" t="s">
        <v>101</v>
      </c>
      <c r="D306" s="114" t="s">
        <v>2192</v>
      </c>
      <c r="E306" s="114" t="s">
        <v>4</v>
      </c>
      <c r="F306" s="114" t="s">
        <v>160</v>
      </c>
      <c r="G306" s="114" t="s">
        <v>109</v>
      </c>
      <c r="H306" s="115" t="s">
        <v>3090</v>
      </c>
      <c r="I306" s="116" t="s">
        <v>3091</v>
      </c>
      <c r="J306" s="116" t="s">
        <v>3092</v>
      </c>
      <c r="K306" s="114" t="s">
        <v>271</v>
      </c>
      <c r="L306" s="114" t="s">
        <v>709</v>
      </c>
      <c r="M306" s="116" t="s">
        <v>752</v>
      </c>
      <c r="N306" s="116" t="s">
        <v>753</v>
      </c>
      <c r="O306" s="114" t="s">
        <v>271</v>
      </c>
      <c r="P306" s="114" t="s">
        <v>1612</v>
      </c>
      <c r="Q306" s="114" t="s">
        <v>1613</v>
      </c>
      <c r="R306" s="116"/>
    </row>
    <row r="307" spans="2:18" ht="18.75" hidden="1" x14ac:dyDescent="0.25">
      <c r="B307" s="112">
        <v>301</v>
      </c>
      <c r="C307" s="113" t="s">
        <v>101</v>
      </c>
      <c r="D307" s="114" t="s">
        <v>2192</v>
      </c>
      <c r="E307" s="114" t="s">
        <v>1</v>
      </c>
      <c r="F307" s="114" t="s">
        <v>161</v>
      </c>
      <c r="G307" s="114" t="s">
        <v>130</v>
      </c>
      <c r="H307" s="115" t="s">
        <v>3093</v>
      </c>
      <c r="I307" s="116" t="s">
        <v>3094</v>
      </c>
      <c r="J307" s="116" t="s">
        <v>3095</v>
      </c>
      <c r="K307" s="114" t="s">
        <v>277</v>
      </c>
      <c r="L307" s="114" t="s">
        <v>715</v>
      </c>
      <c r="M307" s="116" t="s">
        <v>754</v>
      </c>
      <c r="N307" s="116" t="s">
        <v>755</v>
      </c>
      <c r="O307" s="114" t="s">
        <v>277</v>
      </c>
      <c r="P307" s="114" t="s">
        <v>1614</v>
      </c>
      <c r="Q307" s="114" t="s">
        <v>1615</v>
      </c>
      <c r="R307" s="116"/>
    </row>
    <row r="308" spans="2:18" ht="18.75" hidden="1" x14ac:dyDescent="0.25">
      <c r="B308" s="112">
        <v>302</v>
      </c>
      <c r="C308" s="113" t="s">
        <v>101</v>
      </c>
      <c r="D308" s="114" t="s">
        <v>2192</v>
      </c>
      <c r="E308" s="114" t="s">
        <v>1</v>
      </c>
      <c r="F308" s="114" t="s">
        <v>161</v>
      </c>
      <c r="G308" s="114" t="s">
        <v>130</v>
      </c>
      <c r="H308" s="115" t="s">
        <v>3096</v>
      </c>
      <c r="I308" s="116" t="s">
        <v>3097</v>
      </c>
      <c r="J308" s="116" t="s">
        <v>3098</v>
      </c>
      <c r="K308" s="114" t="s">
        <v>277</v>
      </c>
      <c r="L308" s="114" t="s">
        <v>715</v>
      </c>
      <c r="M308" s="116" t="s">
        <v>754</v>
      </c>
      <c r="N308" s="116" t="s">
        <v>755</v>
      </c>
      <c r="O308" s="114" t="s">
        <v>277</v>
      </c>
      <c r="P308" s="114" t="s">
        <v>1614</v>
      </c>
      <c r="Q308" s="114" t="s">
        <v>1615</v>
      </c>
      <c r="R308" s="116"/>
    </row>
    <row r="309" spans="2:18" ht="18.75" hidden="1" x14ac:dyDescent="0.25">
      <c r="B309" s="112">
        <v>303</v>
      </c>
      <c r="C309" s="113" t="s">
        <v>101</v>
      </c>
      <c r="D309" s="114" t="s">
        <v>2192</v>
      </c>
      <c r="E309" s="114" t="s">
        <v>1</v>
      </c>
      <c r="F309" s="114" t="s">
        <v>161</v>
      </c>
      <c r="G309" s="114" t="s">
        <v>130</v>
      </c>
      <c r="H309" s="115" t="s">
        <v>3099</v>
      </c>
      <c r="I309" s="116" t="s">
        <v>3100</v>
      </c>
      <c r="J309" s="116" t="s">
        <v>3101</v>
      </c>
      <c r="K309" s="114" t="s">
        <v>277</v>
      </c>
      <c r="L309" s="114" t="s">
        <v>715</v>
      </c>
      <c r="M309" s="116" t="s">
        <v>754</v>
      </c>
      <c r="N309" s="116" t="s">
        <v>755</v>
      </c>
      <c r="O309" s="114" t="s">
        <v>277</v>
      </c>
      <c r="P309" s="114" t="s">
        <v>1614</v>
      </c>
      <c r="Q309" s="114" t="s">
        <v>1615</v>
      </c>
      <c r="R309" s="116"/>
    </row>
    <row r="310" spans="2:18" ht="18.75" hidden="1" x14ac:dyDescent="0.25">
      <c r="B310" s="112">
        <v>304</v>
      </c>
      <c r="C310" s="113" t="s">
        <v>101</v>
      </c>
      <c r="D310" s="114" t="s">
        <v>2192</v>
      </c>
      <c r="E310" s="114" t="s">
        <v>1</v>
      </c>
      <c r="F310" s="114" t="s">
        <v>161</v>
      </c>
      <c r="G310" s="114" t="s">
        <v>130</v>
      </c>
      <c r="H310" s="115" t="s">
        <v>3102</v>
      </c>
      <c r="I310" s="116" t="s">
        <v>3103</v>
      </c>
      <c r="J310" s="116" t="s">
        <v>3104</v>
      </c>
      <c r="K310" s="114" t="s">
        <v>277</v>
      </c>
      <c r="L310" s="114" t="s">
        <v>715</v>
      </c>
      <c r="M310" s="116" t="s">
        <v>754</v>
      </c>
      <c r="N310" s="116" t="s">
        <v>755</v>
      </c>
      <c r="O310" s="114" t="s">
        <v>277</v>
      </c>
      <c r="P310" s="114" t="s">
        <v>1614</v>
      </c>
      <c r="Q310" s="114" t="s">
        <v>1615</v>
      </c>
      <c r="R310" s="116"/>
    </row>
    <row r="311" spans="2:18" ht="18.75" hidden="1" x14ac:dyDescent="0.25">
      <c r="B311" s="112">
        <v>305</v>
      </c>
      <c r="C311" s="113" t="s">
        <v>101</v>
      </c>
      <c r="D311" s="114" t="s">
        <v>2192</v>
      </c>
      <c r="E311" s="114" t="s">
        <v>1</v>
      </c>
      <c r="F311" s="114" t="s">
        <v>161</v>
      </c>
      <c r="G311" s="114" t="s">
        <v>130</v>
      </c>
      <c r="H311" s="115" t="s">
        <v>3105</v>
      </c>
      <c r="I311" s="116" t="s">
        <v>3106</v>
      </c>
      <c r="J311" s="116" t="s">
        <v>3107</v>
      </c>
      <c r="K311" s="114" t="s">
        <v>277</v>
      </c>
      <c r="L311" s="114" t="s">
        <v>715</v>
      </c>
      <c r="M311" s="116" t="s">
        <v>754</v>
      </c>
      <c r="N311" s="116" t="s">
        <v>755</v>
      </c>
      <c r="O311" s="114" t="s">
        <v>277</v>
      </c>
      <c r="P311" s="114" t="s">
        <v>1614</v>
      </c>
      <c r="Q311" s="114" t="s">
        <v>1615</v>
      </c>
      <c r="R311" s="116"/>
    </row>
    <row r="312" spans="2:18" ht="18.75" hidden="1" x14ac:dyDescent="0.25">
      <c r="B312" s="112">
        <v>306</v>
      </c>
      <c r="C312" s="113" t="s">
        <v>101</v>
      </c>
      <c r="D312" s="114" t="s">
        <v>2192</v>
      </c>
      <c r="E312" s="114" t="s">
        <v>1</v>
      </c>
      <c r="F312" s="114" t="s">
        <v>161</v>
      </c>
      <c r="G312" s="114" t="s">
        <v>130</v>
      </c>
      <c r="H312" s="115" t="s">
        <v>3108</v>
      </c>
      <c r="I312" s="116" t="s">
        <v>3109</v>
      </c>
      <c r="J312" s="116" t="s">
        <v>3110</v>
      </c>
      <c r="K312" s="114" t="s">
        <v>277</v>
      </c>
      <c r="L312" s="114" t="s">
        <v>715</v>
      </c>
      <c r="M312" s="116" t="s">
        <v>754</v>
      </c>
      <c r="N312" s="116" t="s">
        <v>755</v>
      </c>
      <c r="O312" s="114" t="s">
        <v>277</v>
      </c>
      <c r="P312" s="114" t="s">
        <v>1614</v>
      </c>
      <c r="Q312" s="114" t="s">
        <v>1615</v>
      </c>
      <c r="R312" s="116"/>
    </row>
    <row r="313" spans="2:18" ht="18.75" hidden="1" x14ac:dyDescent="0.25">
      <c r="B313" s="112">
        <v>307</v>
      </c>
      <c r="C313" s="113" t="s">
        <v>101</v>
      </c>
      <c r="D313" s="114" t="s">
        <v>2192</v>
      </c>
      <c r="E313" s="114" t="s">
        <v>1</v>
      </c>
      <c r="F313" s="114" t="s">
        <v>161</v>
      </c>
      <c r="G313" s="114" t="s">
        <v>130</v>
      </c>
      <c r="H313" s="115" t="s">
        <v>3111</v>
      </c>
      <c r="I313" s="116" t="s">
        <v>3112</v>
      </c>
      <c r="J313" s="116" t="s">
        <v>3113</v>
      </c>
      <c r="K313" s="114" t="s">
        <v>277</v>
      </c>
      <c r="L313" s="114" t="s">
        <v>715</v>
      </c>
      <c r="M313" s="116" t="s">
        <v>754</v>
      </c>
      <c r="N313" s="116" t="s">
        <v>755</v>
      </c>
      <c r="O313" s="114" t="s">
        <v>277</v>
      </c>
      <c r="P313" s="114" t="s">
        <v>1614</v>
      </c>
      <c r="Q313" s="114" t="s">
        <v>1615</v>
      </c>
      <c r="R313" s="116"/>
    </row>
    <row r="314" spans="2:18" ht="18.75" hidden="1" x14ac:dyDescent="0.25">
      <c r="B314" s="112">
        <v>308</v>
      </c>
      <c r="C314" s="113" t="s">
        <v>101</v>
      </c>
      <c r="D314" s="114" t="s">
        <v>2192</v>
      </c>
      <c r="E314" s="114" t="s">
        <v>1</v>
      </c>
      <c r="F314" s="114" t="s">
        <v>161</v>
      </c>
      <c r="G314" s="114" t="s">
        <v>130</v>
      </c>
      <c r="H314" s="115" t="s">
        <v>3114</v>
      </c>
      <c r="I314" s="116" t="s">
        <v>3115</v>
      </c>
      <c r="J314" s="116" t="s">
        <v>3116</v>
      </c>
      <c r="K314" s="114" t="s">
        <v>277</v>
      </c>
      <c r="L314" s="114" t="s">
        <v>715</v>
      </c>
      <c r="M314" s="116" t="s">
        <v>754</v>
      </c>
      <c r="N314" s="116" t="s">
        <v>755</v>
      </c>
      <c r="O314" s="114" t="s">
        <v>277</v>
      </c>
      <c r="P314" s="114" t="s">
        <v>1614</v>
      </c>
      <c r="Q314" s="114" t="s">
        <v>1615</v>
      </c>
      <c r="R314" s="116"/>
    </row>
    <row r="315" spans="2:18" ht="18.75" hidden="1" x14ac:dyDescent="0.25">
      <c r="B315" s="112">
        <v>309</v>
      </c>
      <c r="C315" s="113" t="s">
        <v>101</v>
      </c>
      <c r="D315" s="114" t="s">
        <v>2192</v>
      </c>
      <c r="E315" s="114" t="s">
        <v>1</v>
      </c>
      <c r="F315" s="114" t="s">
        <v>161</v>
      </c>
      <c r="G315" s="114" t="s">
        <v>130</v>
      </c>
      <c r="H315" s="115" t="s">
        <v>3117</v>
      </c>
      <c r="I315" s="116" t="s">
        <v>3118</v>
      </c>
      <c r="J315" s="116" t="s">
        <v>3119</v>
      </c>
      <c r="K315" s="114" t="s">
        <v>277</v>
      </c>
      <c r="L315" s="114" t="s">
        <v>715</v>
      </c>
      <c r="M315" s="116" t="s">
        <v>754</v>
      </c>
      <c r="N315" s="116" t="s">
        <v>755</v>
      </c>
      <c r="O315" s="114" t="s">
        <v>277</v>
      </c>
      <c r="P315" s="114" t="s">
        <v>1614</v>
      </c>
      <c r="Q315" s="114" t="s">
        <v>1615</v>
      </c>
      <c r="R315" s="116"/>
    </row>
    <row r="316" spans="2:18" ht="18.75" hidden="1" x14ac:dyDescent="0.25">
      <c r="B316" s="112">
        <v>310</v>
      </c>
      <c r="C316" s="113" t="s">
        <v>101</v>
      </c>
      <c r="D316" s="114" t="s">
        <v>2192</v>
      </c>
      <c r="E316" s="114" t="s">
        <v>1</v>
      </c>
      <c r="F316" s="114" t="s">
        <v>161</v>
      </c>
      <c r="G316" s="114" t="s">
        <v>130</v>
      </c>
      <c r="H316" s="115" t="s">
        <v>3120</v>
      </c>
      <c r="I316" s="116" t="s">
        <v>3121</v>
      </c>
      <c r="J316" s="116" t="s">
        <v>3122</v>
      </c>
      <c r="K316" s="114" t="s">
        <v>277</v>
      </c>
      <c r="L316" s="114" t="s">
        <v>715</v>
      </c>
      <c r="M316" s="116" t="s">
        <v>754</v>
      </c>
      <c r="N316" s="116" t="s">
        <v>755</v>
      </c>
      <c r="O316" s="114" t="s">
        <v>277</v>
      </c>
      <c r="P316" s="114" t="s">
        <v>1614</v>
      </c>
      <c r="Q316" s="114" t="s">
        <v>1615</v>
      </c>
      <c r="R316" s="116"/>
    </row>
    <row r="317" spans="2:18" ht="18.75" hidden="1" x14ac:dyDescent="0.25">
      <c r="B317" s="112">
        <v>311</v>
      </c>
      <c r="C317" s="113" t="s">
        <v>101</v>
      </c>
      <c r="D317" s="114" t="s">
        <v>2192</v>
      </c>
      <c r="E317" s="114" t="s">
        <v>4</v>
      </c>
      <c r="F317" s="114" t="s">
        <v>161</v>
      </c>
      <c r="G317" s="114" t="s">
        <v>130</v>
      </c>
      <c r="H317" s="115" t="s">
        <v>3123</v>
      </c>
      <c r="I317" s="116" t="s">
        <v>3124</v>
      </c>
      <c r="J317" s="116" t="s">
        <v>3125</v>
      </c>
      <c r="K317" s="114" t="s">
        <v>277</v>
      </c>
      <c r="L317" s="114" t="s">
        <v>715</v>
      </c>
      <c r="M317" s="116" t="s">
        <v>754</v>
      </c>
      <c r="N317" s="116" t="s">
        <v>755</v>
      </c>
      <c r="O317" s="114" t="s">
        <v>277</v>
      </c>
      <c r="P317" s="114" t="s">
        <v>1614</v>
      </c>
      <c r="Q317" s="114" t="s">
        <v>1615</v>
      </c>
      <c r="R317" s="116"/>
    </row>
    <row r="318" spans="2:18" ht="18.75" hidden="1" x14ac:dyDescent="0.25">
      <c r="B318" s="112">
        <v>312</v>
      </c>
      <c r="C318" s="113" t="s">
        <v>101</v>
      </c>
      <c r="D318" s="114" t="s">
        <v>2192</v>
      </c>
      <c r="E318" s="114" t="s">
        <v>4</v>
      </c>
      <c r="F318" s="114" t="s">
        <v>161</v>
      </c>
      <c r="G318" s="114" t="s">
        <v>130</v>
      </c>
      <c r="H318" s="115" t="s">
        <v>3126</v>
      </c>
      <c r="I318" s="116" t="s">
        <v>3127</v>
      </c>
      <c r="J318" s="116" t="s">
        <v>3128</v>
      </c>
      <c r="K318" s="114" t="s">
        <v>277</v>
      </c>
      <c r="L318" s="114" t="s">
        <v>715</v>
      </c>
      <c r="M318" s="116" t="s">
        <v>754</v>
      </c>
      <c r="N318" s="116" t="s">
        <v>755</v>
      </c>
      <c r="O318" s="114" t="s">
        <v>277</v>
      </c>
      <c r="P318" s="114" t="s">
        <v>1614</v>
      </c>
      <c r="Q318" s="114" t="s">
        <v>1615</v>
      </c>
      <c r="R318" s="116"/>
    </row>
    <row r="319" spans="2:18" ht="18.75" hidden="1" x14ac:dyDescent="0.25">
      <c r="B319" s="112">
        <v>313</v>
      </c>
      <c r="C319" s="113" t="s">
        <v>101</v>
      </c>
      <c r="D319" s="114" t="s">
        <v>2192</v>
      </c>
      <c r="E319" s="114" t="s">
        <v>4</v>
      </c>
      <c r="F319" s="114" t="s">
        <v>161</v>
      </c>
      <c r="G319" s="114" t="s">
        <v>130</v>
      </c>
      <c r="H319" s="115" t="s">
        <v>3129</v>
      </c>
      <c r="I319" s="116" t="s">
        <v>3130</v>
      </c>
      <c r="J319" s="116" t="s">
        <v>3131</v>
      </c>
      <c r="K319" s="114" t="s">
        <v>277</v>
      </c>
      <c r="L319" s="114" t="s">
        <v>715</v>
      </c>
      <c r="M319" s="116" t="s">
        <v>754</v>
      </c>
      <c r="N319" s="116" t="s">
        <v>755</v>
      </c>
      <c r="O319" s="114" t="s">
        <v>277</v>
      </c>
      <c r="P319" s="114" t="s">
        <v>1614</v>
      </c>
      <c r="Q319" s="114" t="s">
        <v>1615</v>
      </c>
      <c r="R319" s="116"/>
    </row>
    <row r="320" spans="2:18" ht="18.75" hidden="1" x14ac:dyDescent="0.25">
      <c r="B320" s="112">
        <v>314</v>
      </c>
      <c r="C320" s="113" t="s">
        <v>101</v>
      </c>
      <c r="D320" s="114" t="s">
        <v>2192</v>
      </c>
      <c r="E320" s="114" t="s">
        <v>4</v>
      </c>
      <c r="F320" s="114" t="s">
        <v>161</v>
      </c>
      <c r="G320" s="114" t="s">
        <v>130</v>
      </c>
      <c r="H320" s="115" t="s">
        <v>3132</v>
      </c>
      <c r="I320" s="116" t="s">
        <v>3133</v>
      </c>
      <c r="J320" s="116" t="s">
        <v>3134</v>
      </c>
      <c r="K320" s="114" t="s">
        <v>277</v>
      </c>
      <c r="L320" s="114" t="s">
        <v>715</v>
      </c>
      <c r="M320" s="116" t="s">
        <v>754</v>
      </c>
      <c r="N320" s="116" t="s">
        <v>755</v>
      </c>
      <c r="O320" s="114" t="s">
        <v>277</v>
      </c>
      <c r="P320" s="114" t="s">
        <v>1614</v>
      </c>
      <c r="Q320" s="114" t="s">
        <v>1615</v>
      </c>
      <c r="R320" s="116"/>
    </row>
    <row r="321" spans="2:18" ht="18.75" hidden="1" x14ac:dyDescent="0.25">
      <c r="B321" s="112">
        <v>315</v>
      </c>
      <c r="C321" s="113" t="s">
        <v>101</v>
      </c>
      <c r="D321" s="114" t="s">
        <v>2192</v>
      </c>
      <c r="E321" s="114" t="s">
        <v>4</v>
      </c>
      <c r="F321" s="114" t="s">
        <v>161</v>
      </c>
      <c r="G321" s="114" t="s">
        <v>130</v>
      </c>
      <c r="H321" s="115" t="s">
        <v>3135</v>
      </c>
      <c r="I321" s="116" t="s">
        <v>3136</v>
      </c>
      <c r="J321" s="116" t="s">
        <v>3137</v>
      </c>
      <c r="K321" s="114" t="s">
        <v>277</v>
      </c>
      <c r="L321" s="114" t="s">
        <v>715</v>
      </c>
      <c r="M321" s="116" t="s">
        <v>754</v>
      </c>
      <c r="N321" s="116" t="s">
        <v>755</v>
      </c>
      <c r="O321" s="114" t="s">
        <v>277</v>
      </c>
      <c r="P321" s="114" t="s">
        <v>1614</v>
      </c>
      <c r="Q321" s="114" t="s">
        <v>1615</v>
      </c>
      <c r="R321" s="116"/>
    </row>
    <row r="322" spans="2:18" ht="18.75" hidden="1" x14ac:dyDescent="0.25">
      <c r="B322" s="112">
        <v>316</v>
      </c>
      <c r="C322" s="113" t="s">
        <v>101</v>
      </c>
      <c r="D322" s="114" t="s">
        <v>2192</v>
      </c>
      <c r="E322" s="114" t="s">
        <v>4</v>
      </c>
      <c r="F322" s="114" t="s">
        <v>161</v>
      </c>
      <c r="G322" s="114" t="s">
        <v>130</v>
      </c>
      <c r="H322" s="115" t="s">
        <v>3138</v>
      </c>
      <c r="I322" s="116" t="s">
        <v>3139</v>
      </c>
      <c r="J322" s="116" t="s">
        <v>3140</v>
      </c>
      <c r="K322" s="114" t="s">
        <v>277</v>
      </c>
      <c r="L322" s="114" t="s">
        <v>715</v>
      </c>
      <c r="M322" s="116" t="s">
        <v>754</v>
      </c>
      <c r="N322" s="116" t="s">
        <v>755</v>
      </c>
      <c r="O322" s="114" t="s">
        <v>277</v>
      </c>
      <c r="P322" s="114" t="s">
        <v>1614</v>
      </c>
      <c r="Q322" s="114" t="s">
        <v>1615</v>
      </c>
      <c r="R322" s="116"/>
    </row>
    <row r="323" spans="2:18" ht="18.75" hidden="1" x14ac:dyDescent="0.25">
      <c r="B323" s="112">
        <v>317</v>
      </c>
      <c r="C323" s="113" t="s">
        <v>101</v>
      </c>
      <c r="D323" s="114" t="s">
        <v>2192</v>
      </c>
      <c r="E323" s="114" t="s">
        <v>4</v>
      </c>
      <c r="F323" s="114" t="s">
        <v>161</v>
      </c>
      <c r="G323" s="114" t="s">
        <v>130</v>
      </c>
      <c r="H323" s="115" t="s">
        <v>3141</v>
      </c>
      <c r="I323" s="116" t="s">
        <v>3142</v>
      </c>
      <c r="J323" s="116" t="s">
        <v>3143</v>
      </c>
      <c r="K323" s="114" t="s">
        <v>277</v>
      </c>
      <c r="L323" s="114" t="s">
        <v>715</v>
      </c>
      <c r="M323" s="116" t="s">
        <v>754</v>
      </c>
      <c r="N323" s="116" t="s">
        <v>755</v>
      </c>
      <c r="O323" s="114" t="s">
        <v>277</v>
      </c>
      <c r="P323" s="114" t="s">
        <v>1614</v>
      </c>
      <c r="Q323" s="114" t="s">
        <v>1615</v>
      </c>
      <c r="R323" s="116"/>
    </row>
    <row r="324" spans="2:18" ht="18.75" hidden="1" x14ac:dyDescent="0.25">
      <c r="B324" s="112">
        <v>318</v>
      </c>
      <c r="C324" s="113" t="s">
        <v>101</v>
      </c>
      <c r="D324" s="114" t="s">
        <v>2192</v>
      </c>
      <c r="E324" s="114" t="s">
        <v>4</v>
      </c>
      <c r="F324" s="114" t="s">
        <v>161</v>
      </c>
      <c r="G324" s="114" t="s">
        <v>130</v>
      </c>
      <c r="H324" s="115" t="s">
        <v>3144</v>
      </c>
      <c r="I324" s="116" t="s">
        <v>3145</v>
      </c>
      <c r="J324" s="116" t="s">
        <v>3146</v>
      </c>
      <c r="K324" s="114" t="s">
        <v>277</v>
      </c>
      <c r="L324" s="114" t="s">
        <v>715</v>
      </c>
      <c r="M324" s="116" t="s">
        <v>754</v>
      </c>
      <c r="N324" s="116" t="s">
        <v>755</v>
      </c>
      <c r="O324" s="114" t="s">
        <v>277</v>
      </c>
      <c r="P324" s="114" t="s">
        <v>1614</v>
      </c>
      <c r="Q324" s="114" t="s">
        <v>1615</v>
      </c>
      <c r="R324" s="116"/>
    </row>
    <row r="325" spans="2:18" ht="18.75" hidden="1" x14ac:dyDescent="0.25">
      <c r="B325" s="112">
        <v>319</v>
      </c>
      <c r="C325" s="113" t="s">
        <v>101</v>
      </c>
      <c r="D325" s="114" t="s">
        <v>2192</v>
      </c>
      <c r="E325" s="114" t="s">
        <v>4</v>
      </c>
      <c r="F325" s="114" t="s">
        <v>161</v>
      </c>
      <c r="G325" s="114" t="s">
        <v>130</v>
      </c>
      <c r="H325" s="115" t="s">
        <v>3147</v>
      </c>
      <c r="I325" s="116" t="s">
        <v>3148</v>
      </c>
      <c r="J325" s="116" t="s">
        <v>3149</v>
      </c>
      <c r="K325" s="114" t="s">
        <v>277</v>
      </c>
      <c r="L325" s="114" t="s">
        <v>715</v>
      </c>
      <c r="M325" s="116" t="s">
        <v>754</v>
      </c>
      <c r="N325" s="116" t="s">
        <v>755</v>
      </c>
      <c r="O325" s="114" t="s">
        <v>277</v>
      </c>
      <c r="P325" s="114" t="s">
        <v>1614</v>
      </c>
      <c r="Q325" s="114" t="s">
        <v>1615</v>
      </c>
      <c r="R325" s="116"/>
    </row>
    <row r="326" spans="2:18" ht="18.75" hidden="1" x14ac:dyDescent="0.25">
      <c r="B326" s="112">
        <v>320</v>
      </c>
      <c r="C326" s="113" t="s">
        <v>101</v>
      </c>
      <c r="D326" s="114" t="s">
        <v>2192</v>
      </c>
      <c r="E326" s="114" t="s">
        <v>4</v>
      </c>
      <c r="F326" s="114" t="s">
        <v>161</v>
      </c>
      <c r="G326" s="114" t="s">
        <v>130</v>
      </c>
      <c r="H326" s="115" t="s">
        <v>3150</v>
      </c>
      <c r="I326" s="116" t="s">
        <v>3151</v>
      </c>
      <c r="J326" s="116" t="s">
        <v>3152</v>
      </c>
      <c r="K326" s="114" t="s">
        <v>277</v>
      </c>
      <c r="L326" s="114" t="s">
        <v>715</v>
      </c>
      <c r="M326" s="116" t="s">
        <v>754</v>
      </c>
      <c r="N326" s="116" t="s">
        <v>755</v>
      </c>
      <c r="O326" s="114" t="s">
        <v>277</v>
      </c>
      <c r="P326" s="114" t="s">
        <v>1614</v>
      </c>
      <c r="Q326" s="114" t="s">
        <v>1615</v>
      </c>
      <c r="R326" s="116"/>
    </row>
    <row r="327" spans="2:18" ht="18.75" hidden="1" x14ac:dyDescent="0.25">
      <c r="B327" s="112">
        <v>321</v>
      </c>
      <c r="C327" s="113" t="s">
        <v>101</v>
      </c>
      <c r="D327" s="114" t="s">
        <v>2192</v>
      </c>
      <c r="E327" s="114" t="s">
        <v>1</v>
      </c>
      <c r="F327" s="114" t="s">
        <v>169</v>
      </c>
      <c r="G327" s="114" t="s">
        <v>130</v>
      </c>
      <c r="H327" s="115" t="s">
        <v>3153</v>
      </c>
      <c r="I327" s="116" t="s">
        <v>3154</v>
      </c>
      <c r="J327" s="116" t="s">
        <v>3155</v>
      </c>
      <c r="K327" s="114" t="s">
        <v>282</v>
      </c>
      <c r="L327" s="114" t="s">
        <v>721</v>
      </c>
      <c r="M327" s="116" t="s">
        <v>756</v>
      </c>
      <c r="N327" s="116" t="s">
        <v>757</v>
      </c>
      <c r="O327" s="114" t="s">
        <v>282</v>
      </c>
      <c r="P327" s="114" t="s">
        <v>1616</v>
      </c>
      <c r="Q327" s="114" t="s">
        <v>1617</v>
      </c>
      <c r="R327" s="116"/>
    </row>
    <row r="328" spans="2:18" ht="18.75" hidden="1" x14ac:dyDescent="0.25">
      <c r="B328" s="112">
        <v>322</v>
      </c>
      <c r="C328" s="113" t="s">
        <v>101</v>
      </c>
      <c r="D328" s="114" t="s">
        <v>2192</v>
      </c>
      <c r="E328" s="114" t="s">
        <v>1</v>
      </c>
      <c r="F328" s="114" t="s">
        <v>169</v>
      </c>
      <c r="G328" s="114" t="s">
        <v>130</v>
      </c>
      <c r="H328" s="115" t="s">
        <v>3156</v>
      </c>
      <c r="I328" s="116" t="s">
        <v>3157</v>
      </c>
      <c r="J328" s="116" t="s">
        <v>3158</v>
      </c>
      <c r="K328" s="114" t="s">
        <v>282</v>
      </c>
      <c r="L328" s="114" t="s">
        <v>721</v>
      </c>
      <c r="M328" s="116" t="s">
        <v>756</v>
      </c>
      <c r="N328" s="116" t="s">
        <v>757</v>
      </c>
      <c r="O328" s="114" t="s">
        <v>282</v>
      </c>
      <c r="P328" s="114" t="s">
        <v>1616</v>
      </c>
      <c r="Q328" s="114" t="s">
        <v>1617</v>
      </c>
      <c r="R328" s="116"/>
    </row>
    <row r="329" spans="2:18" ht="18.75" hidden="1" x14ac:dyDescent="0.25">
      <c r="B329" s="112">
        <v>323</v>
      </c>
      <c r="C329" s="113" t="s">
        <v>101</v>
      </c>
      <c r="D329" s="114" t="s">
        <v>2192</v>
      </c>
      <c r="E329" s="114" t="s">
        <v>1</v>
      </c>
      <c r="F329" s="114" t="s">
        <v>169</v>
      </c>
      <c r="G329" s="114" t="s">
        <v>130</v>
      </c>
      <c r="H329" s="115" t="s">
        <v>3159</v>
      </c>
      <c r="I329" s="116" t="s">
        <v>3160</v>
      </c>
      <c r="J329" s="116" t="s">
        <v>3161</v>
      </c>
      <c r="K329" s="114" t="s">
        <v>282</v>
      </c>
      <c r="L329" s="114" t="s">
        <v>721</v>
      </c>
      <c r="M329" s="116" t="s">
        <v>756</v>
      </c>
      <c r="N329" s="116" t="s">
        <v>757</v>
      </c>
      <c r="O329" s="114" t="s">
        <v>282</v>
      </c>
      <c r="P329" s="114" t="s">
        <v>1616</v>
      </c>
      <c r="Q329" s="114" t="s">
        <v>1617</v>
      </c>
      <c r="R329" s="116"/>
    </row>
    <row r="330" spans="2:18" ht="18.75" hidden="1" x14ac:dyDescent="0.25">
      <c r="B330" s="112">
        <v>324</v>
      </c>
      <c r="C330" s="113" t="s">
        <v>101</v>
      </c>
      <c r="D330" s="114" t="s">
        <v>2192</v>
      </c>
      <c r="E330" s="114" t="s">
        <v>1</v>
      </c>
      <c r="F330" s="114" t="s">
        <v>169</v>
      </c>
      <c r="G330" s="114" t="s">
        <v>130</v>
      </c>
      <c r="H330" s="115" t="s">
        <v>3162</v>
      </c>
      <c r="I330" s="116" t="s">
        <v>3163</v>
      </c>
      <c r="J330" s="116" t="s">
        <v>3164</v>
      </c>
      <c r="K330" s="114" t="s">
        <v>282</v>
      </c>
      <c r="L330" s="114" t="s">
        <v>721</v>
      </c>
      <c r="M330" s="116" t="s">
        <v>756</v>
      </c>
      <c r="N330" s="116" t="s">
        <v>757</v>
      </c>
      <c r="O330" s="114" t="s">
        <v>282</v>
      </c>
      <c r="P330" s="114" t="s">
        <v>1616</v>
      </c>
      <c r="Q330" s="114" t="s">
        <v>1617</v>
      </c>
      <c r="R330" s="116"/>
    </row>
    <row r="331" spans="2:18" ht="18.75" hidden="1" x14ac:dyDescent="0.25">
      <c r="B331" s="112">
        <v>325</v>
      </c>
      <c r="C331" s="113" t="s">
        <v>101</v>
      </c>
      <c r="D331" s="114" t="s">
        <v>2192</v>
      </c>
      <c r="E331" s="114" t="s">
        <v>1</v>
      </c>
      <c r="F331" s="114" t="s">
        <v>169</v>
      </c>
      <c r="G331" s="114" t="s">
        <v>130</v>
      </c>
      <c r="H331" s="115" t="s">
        <v>3165</v>
      </c>
      <c r="I331" s="116" t="s">
        <v>3166</v>
      </c>
      <c r="J331" s="116" t="s">
        <v>3167</v>
      </c>
      <c r="K331" s="114" t="s">
        <v>282</v>
      </c>
      <c r="L331" s="114" t="s">
        <v>721</v>
      </c>
      <c r="M331" s="116" t="s">
        <v>756</v>
      </c>
      <c r="N331" s="116" t="s">
        <v>757</v>
      </c>
      <c r="O331" s="114" t="s">
        <v>282</v>
      </c>
      <c r="P331" s="114" t="s">
        <v>1616</v>
      </c>
      <c r="Q331" s="114" t="s">
        <v>1617</v>
      </c>
      <c r="R331" s="116"/>
    </row>
    <row r="332" spans="2:18" ht="18.75" hidden="1" x14ac:dyDescent="0.25">
      <c r="B332" s="112">
        <v>326</v>
      </c>
      <c r="C332" s="113" t="s">
        <v>101</v>
      </c>
      <c r="D332" s="114" t="s">
        <v>2192</v>
      </c>
      <c r="E332" s="114" t="s">
        <v>1</v>
      </c>
      <c r="F332" s="114" t="s">
        <v>169</v>
      </c>
      <c r="G332" s="114" t="s">
        <v>130</v>
      </c>
      <c r="H332" s="115" t="s">
        <v>3168</v>
      </c>
      <c r="I332" s="116" t="s">
        <v>3169</v>
      </c>
      <c r="J332" s="116" t="s">
        <v>3170</v>
      </c>
      <c r="K332" s="114" t="s">
        <v>282</v>
      </c>
      <c r="L332" s="114" t="s">
        <v>721</v>
      </c>
      <c r="M332" s="116" t="s">
        <v>756</v>
      </c>
      <c r="N332" s="116" t="s">
        <v>757</v>
      </c>
      <c r="O332" s="114" t="s">
        <v>282</v>
      </c>
      <c r="P332" s="114" t="s">
        <v>1616</v>
      </c>
      <c r="Q332" s="114" t="s">
        <v>1617</v>
      </c>
      <c r="R332" s="116"/>
    </row>
    <row r="333" spans="2:18" ht="18.75" hidden="1" x14ac:dyDescent="0.25">
      <c r="B333" s="112">
        <v>327</v>
      </c>
      <c r="C333" s="113" t="s">
        <v>101</v>
      </c>
      <c r="D333" s="114" t="s">
        <v>2192</v>
      </c>
      <c r="E333" s="114" t="s">
        <v>1</v>
      </c>
      <c r="F333" s="114" t="s">
        <v>169</v>
      </c>
      <c r="G333" s="114" t="s">
        <v>130</v>
      </c>
      <c r="H333" s="115" t="s">
        <v>3171</v>
      </c>
      <c r="I333" s="116" t="s">
        <v>3172</v>
      </c>
      <c r="J333" s="116" t="s">
        <v>3173</v>
      </c>
      <c r="K333" s="114" t="s">
        <v>282</v>
      </c>
      <c r="L333" s="114" t="s">
        <v>721</v>
      </c>
      <c r="M333" s="116" t="s">
        <v>756</v>
      </c>
      <c r="N333" s="116" t="s">
        <v>757</v>
      </c>
      <c r="O333" s="114" t="s">
        <v>282</v>
      </c>
      <c r="P333" s="114" t="s">
        <v>1616</v>
      </c>
      <c r="Q333" s="114" t="s">
        <v>1617</v>
      </c>
      <c r="R333" s="116"/>
    </row>
    <row r="334" spans="2:18" ht="18.75" hidden="1" x14ac:dyDescent="0.25">
      <c r="B334" s="112">
        <v>328</v>
      </c>
      <c r="C334" s="113" t="s">
        <v>101</v>
      </c>
      <c r="D334" s="114" t="s">
        <v>2192</v>
      </c>
      <c r="E334" s="114" t="s">
        <v>1</v>
      </c>
      <c r="F334" s="114" t="s">
        <v>169</v>
      </c>
      <c r="G334" s="114" t="s">
        <v>130</v>
      </c>
      <c r="H334" s="115" t="s">
        <v>3174</v>
      </c>
      <c r="I334" s="116" t="s">
        <v>3175</v>
      </c>
      <c r="J334" s="116" t="s">
        <v>3176</v>
      </c>
      <c r="K334" s="114" t="s">
        <v>282</v>
      </c>
      <c r="L334" s="114" t="s">
        <v>721</v>
      </c>
      <c r="M334" s="116" t="s">
        <v>756</v>
      </c>
      <c r="N334" s="116" t="s">
        <v>757</v>
      </c>
      <c r="O334" s="114" t="s">
        <v>282</v>
      </c>
      <c r="P334" s="114" t="s">
        <v>1616</v>
      </c>
      <c r="Q334" s="114" t="s">
        <v>1617</v>
      </c>
      <c r="R334" s="116"/>
    </row>
    <row r="335" spans="2:18" ht="18.75" hidden="1" x14ac:dyDescent="0.25">
      <c r="B335" s="112">
        <v>329</v>
      </c>
      <c r="C335" s="113" t="s">
        <v>101</v>
      </c>
      <c r="D335" s="114" t="s">
        <v>2192</v>
      </c>
      <c r="E335" s="114" t="s">
        <v>1</v>
      </c>
      <c r="F335" s="114" t="s">
        <v>169</v>
      </c>
      <c r="G335" s="114" t="s">
        <v>130</v>
      </c>
      <c r="H335" s="115" t="s">
        <v>3177</v>
      </c>
      <c r="I335" s="116" t="s">
        <v>3178</v>
      </c>
      <c r="J335" s="116" t="s">
        <v>3179</v>
      </c>
      <c r="K335" s="114" t="s">
        <v>282</v>
      </c>
      <c r="L335" s="114" t="s">
        <v>721</v>
      </c>
      <c r="M335" s="116" t="s">
        <v>756</v>
      </c>
      <c r="N335" s="116" t="s">
        <v>757</v>
      </c>
      <c r="O335" s="114" t="s">
        <v>282</v>
      </c>
      <c r="P335" s="114" t="s">
        <v>1616</v>
      </c>
      <c r="Q335" s="114" t="s">
        <v>1617</v>
      </c>
      <c r="R335" s="116"/>
    </row>
    <row r="336" spans="2:18" ht="18.75" hidden="1" x14ac:dyDescent="0.25">
      <c r="B336" s="112">
        <v>330</v>
      </c>
      <c r="C336" s="113" t="s">
        <v>101</v>
      </c>
      <c r="D336" s="114" t="s">
        <v>2192</v>
      </c>
      <c r="E336" s="114" t="s">
        <v>1</v>
      </c>
      <c r="F336" s="114" t="s">
        <v>169</v>
      </c>
      <c r="G336" s="114" t="s">
        <v>130</v>
      </c>
      <c r="H336" s="115" t="s">
        <v>3180</v>
      </c>
      <c r="I336" s="116" t="s">
        <v>3181</v>
      </c>
      <c r="J336" s="116" t="s">
        <v>3182</v>
      </c>
      <c r="K336" s="114" t="s">
        <v>282</v>
      </c>
      <c r="L336" s="114" t="s">
        <v>721</v>
      </c>
      <c r="M336" s="116" t="s">
        <v>756</v>
      </c>
      <c r="N336" s="116" t="s">
        <v>757</v>
      </c>
      <c r="O336" s="114" t="s">
        <v>282</v>
      </c>
      <c r="P336" s="114" t="s">
        <v>1616</v>
      </c>
      <c r="Q336" s="114" t="s">
        <v>1617</v>
      </c>
      <c r="R336" s="116"/>
    </row>
    <row r="337" spans="2:18" ht="18.75" hidden="1" x14ac:dyDescent="0.25">
      <c r="B337" s="112">
        <v>331</v>
      </c>
      <c r="C337" s="113" t="s">
        <v>101</v>
      </c>
      <c r="D337" s="114" t="s">
        <v>2192</v>
      </c>
      <c r="E337" s="114" t="s">
        <v>4</v>
      </c>
      <c r="F337" s="114" t="s">
        <v>169</v>
      </c>
      <c r="G337" s="114" t="s">
        <v>130</v>
      </c>
      <c r="H337" s="115" t="s">
        <v>3183</v>
      </c>
      <c r="I337" s="116" t="s">
        <v>3184</v>
      </c>
      <c r="J337" s="116" t="s">
        <v>3185</v>
      </c>
      <c r="K337" s="114" t="s">
        <v>282</v>
      </c>
      <c r="L337" s="114" t="s">
        <v>721</v>
      </c>
      <c r="M337" s="116" t="s">
        <v>756</v>
      </c>
      <c r="N337" s="116" t="s">
        <v>757</v>
      </c>
      <c r="O337" s="114" t="s">
        <v>282</v>
      </c>
      <c r="P337" s="114" t="s">
        <v>1616</v>
      </c>
      <c r="Q337" s="114" t="s">
        <v>1617</v>
      </c>
      <c r="R337" s="116"/>
    </row>
    <row r="338" spans="2:18" ht="18.75" hidden="1" x14ac:dyDescent="0.25">
      <c r="B338" s="112">
        <v>332</v>
      </c>
      <c r="C338" s="113" t="s">
        <v>101</v>
      </c>
      <c r="D338" s="114" t="s">
        <v>2192</v>
      </c>
      <c r="E338" s="114" t="s">
        <v>4</v>
      </c>
      <c r="F338" s="114" t="s">
        <v>169</v>
      </c>
      <c r="G338" s="114" t="s">
        <v>130</v>
      </c>
      <c r="H338" s="115" t="s">
        <v>3186</v>
      </c>
      <c r="I338" s="116" t="s">
        <v>3187</v>
      </c>
      <c r="J338" s="116" t="s">
        <v>3188</v>
      </c>
      <c r="K338" s="114" t="s">
        <v>282</v>
      </c>
      <c r="L338" s="114" t="s">
        <v>721</v>
      </c>
      <c r="M338" s="116" t="s">
        <v>756</v>
      </c>
      <c r="N338" s="116" t="s">
        <v>757</v>
      </c>
      <c r="O338" s="114" t="s">
        <v>282</v>
      </c>
      <c r="P338" s="114" t="s">
        <v>1616</v>
      </c>
      <c r="Q338" s="114" t="s">
        <v>1617</v>
      </c>
      <c r="R338" s="116"/>
    </row>
    <row r="339" spans="2:18" ht="18.75" hidden="1" x14ac:dyDescent="0.25">
      <c r="B339" s="112">
        <v>333</v>
      </c>
      <c r="C339" s="113" t="s">
        <v>101</v>
      </c>
      <c r="D339" s="114" t="s">
        <v>2192</v>
      </c>
      <c r="E339" s="114" t="s">
        <v>4</v>
      </c>
      <c r="F339" s="114" t="s">
        <v>169</v>
      </c>
      <c r="G339" s="114" t="s">
        <v>130</v>
      </c>
      <c r="H339" s="115" t="s">
        <v>3189</v>
      </c>
      <c r="I339" s="116" t="s">
        <v>3190</v>
      </c>
      <c r="J339" s="116" t="s">
        <v>3191</v>
      </c>
      <c r="K339" s="114" t="s">
        <v>282</v>
      </c>
      <c r="L339" s="114" t="s">
        <v>721</v>
      </c>
      <c r="M339" s="116" t="s">
        <v>756</v>
      </c>
      <c r="N339" s="116" t="s">
        <v>757</v>
      </c>
      <c r="O339" s="114" t="s">
        <v>282</v>
      </c>
      <c r="P339" s="114" t="s">
        <v>1616</v>
      </c>
      <c r="Q339" s="114" t="s">
        <v>1617</v>
      </c>
      <c r="R339" s="116"/>
    </row>
    <row r="340" spans="2:18" ht="18.75" hidden="1" x14ac:dyDescent="0.25">
      <c r="B340" s="112">
        <v>334</v>
      </c>
      <c r="C340" s="113" t="s">
        <v>101</v>
      </c>
      <c r="D340" s="114" t="s">
        <v>2192</v>
      </c>
      <c r="E340" s="114" t="s">
        <v>4</v>
      </c>
      <c r="F340" s="114" t="s">
        <v>169</v>
      </c>
      <c r="G340" s="114" t="s">
        <v>130</v>
      </c>
      <c r="H340" s="115" t="s">
        <v>3192</v>
      </c>
      <c r="I340" s="116" t="s">
        <v>3193</v>
      </c>
      <c r="J340" s="116" t="s">
        <v>3194</v>
      </c>
      <c r="K340" s="114" t="s">
        <v>282</v>
      </c>
      <c r="L340" s="114" t="s">
        <v>721</v>
      </c>
      <c r="M340" s="116" t="s">
        <v>756</v>
      </c>
      <c r="N340" s="116" t="s">
        <v>757</v>
      </c>
      <c r="O340" s="114" t="s">
        <v>282</v>
      </c>
      <c r="P340" s="114" t="s">
        <v>1616</v>
      </c>
      <c r="Q340" s="114" t="s">
        <v>1617</v>
      </c>
      <c r="R340" s="116"/>
    </row>
    <row r="341" spans="2:18" ht="18.75" hidden="1" x14ac:dyDescent="0.25">
      <c r="B341" s="112">
        <v>335</v>
      </c>
      <c r="C341" s="113" t="s">
        <v>101</v>
      </c>
      <c r="D341" s="114" t="s">
        <v>2192</v>
      </c>
      <c r="E341" s="114" t="s">
        <v>4</v>
      </c>
      <c r="F341" s="114" t="s">
        <v>169</v>
      </c>
      <c r="G341" s="114" t="s">
        <v>130</v>
      </c>
      <c r="H341" s="115" t="s">
        <v>3195</v>
      </c>
      <c r="I341" s="116" t="s">
        <v>3196</v>
      </c>
      <c r="J341" s="116" t="s">
        <v>3197</v>
      </c>
      <c r="K341" s="114" t="s">
        <v>282</v>
      </c>
      <c r="L341" s="114" t="s">
        <v>721</v>
      </c>
      <c r="M341" s="116" t="s">
        <v>756</v>
      </c>
      <c r="N341" s="116" t="s">
        <v>757</v>
      </c>
      <c r="O341" s="114" t="s">
        <v>282</v>
      </c>
      <c r="P341" s="114" t="s">
        <v>1616</v>
      </c>
      <c r="Q341" s="114" t="s">
        <v>1617</v>
      </c>
      <c r="R341" s="116"/>
    </row>
    <row r="342" spans="2:18" ht="18.75" hidden="1" x14ac:dyDescent="0.25">
      <c r="B342" s="112">
        <v>336</v>
      </c>
      <c r="C342" s="113" t="s">
        <v>101</v>
      </c>
      <c r="D342" s="114" t="s">
        <v>2192</v>
      </c>
      <c r="E342" s="114" t="s">
        <v>4</v>
      </c>
      <c r="F342" s="114" t="s">
        <v>169</v>
      </c>
      <c r="G342" s="114" t="s">
        <v>130</v>
      </c>
      <c r="H342" s="115" t="s">
        <v>3198</v>
      </c>
      <c r="I342" s="116" t="s">
        <v>3199</v>
      </c>
      <c r="J342" s="116" t="s">
        <v>3200</v>
      </c>
      <c r="K342" s="114" t="s">
        <v>282</v>
      </c>
      <c r="L342" s="114" t="s">
        <v>721</v>
      </c>
      <c r="M342" s="116" t="s">
        <v>756</v>
      </c>
      <c r="N342" s="116" t="s">
        <v>757</v>
      </c>
      <c r="O342" s="114" t="s">
        <v>282</v>
      </c>
      <c r="P342" s="114" t="s">
        <v>1616</v>
      </c>
      <c r="Q342" s="114" t="s">
        <v>1617</v>
      </c>
      <c r="R342" s="116"/>
    </row>
    <row r="343" spans="2:18" ht="18.75" hidden="1" x14ac:dyDescent="0.25">
      <c r="B343" s="112">
        <v>337</v>
      </c>
      <c r="C343" s="113" t="s">
        <v>101</v>
      </c>
      <c r="D343" s="114" t="s">
        <v>2192</v>
      </c>
      <c r="E343" s="114" t="s">
        <v>4</v>
      </c>
      <c r="F343" s="114" t="s">
        <v>169</v>
      </c>
      <c r="G343" s="114" t="s">
        <v>130</v>
      </c>
      <c r="H343" s="115" t="s">
        <v>3201</v>
      </c>
      <c r="I343" s="116" t="s">
        <v>3202</v>
      </c>
      <c r="J343" s="116" t="s">
        <v>3203</v>
      </c>
      <c r="K343" s="114" t="s">
        <v>282</v>
      </c>
      <c r="L343" s="114" t="s">
        <v>721</v>
      </c>
      <c r="M343" s="116" t="s">
        <v>756</v>
      </c>
      <c r="N343" s="116" t="s">
        <v>757</v>
      </c>
      <c r="O343" s="114" t="s">
        <v>282</v>
      </c>
      <c r="P343" s="114" t="s">
        <v>1616</v>
      </c>
      <c r="Q343" s="114" t="s">
        <v>1617</v>
      </c>
      <c r="R343" s="116"/>
    </row>
    <row r="344" spans="2:18" ht="18.75" hidden="1" x14ac:dyDescent="0.25">
      <c r="B344" s="112">
        <v>338</v>
      </c>
      <c r="C344" s="113" t="s">
        <v>101</v>
      </c>
      <c r="D344" s="114" t="s">
        <v>2192</v>
      </c>
      <c r="E344" s="114" t="s">
        <v>4</v>
      </c>
      <c r="F344" s="114" t="s">
        <v>169</v>
      </c>
      <c r="G344" s="114" t="s">
        <v>130</v>
      </c>
      <c r="H344" s="115" t="s">
        <v>3204</v>
      </c>
      <c r="I344" s="116" t="s">
        <v>3205</v>
      </c>
      <c r="J344" s="116" t="s">
        <v>3206</v>
      </c>
      <c r="K344" s="114" t="s">
        <v>282</v>
      </c>
      <c r="L344" s="114" t="s">
        <v>721</v>
      </c>
      <c r="M344" s="116" t="s">
        <v>756</v>
      </c>
      <c r="N344" s="116" t="s">
        <v>757</v>
      </c>
      <c r="O344" s="114" t="s">
        <v>282</v>
      </c>
      <c r="P344" s="114" t="s">
        <v>1616</v>
      </c>
      <c r="Q344" s="114" t="s">
        <v>1617</v>
      </c>
      <c r="R344" s="116"/>
    </row>
    <row r="345" spans="2:18" ht="18.75" hidden="1" x14ac:dyDescent="0.25">
      <c r="B345" s="112">
        <v>339</v>
      </c>
      <c r="C345" s="113" t="s">
        <v>101</v>
      </c>
      <c r="D345" s="114" t="s">
        <v>2192</v>
      </c>
      <c r="E345" s="114" t="s">
        <v>4</v>
      </c>
      <c r="F345" s="114" t="s">
        <v>169</v>
      </c>
      <c r="G345" s="114" t="s">
        <v>130</v>
      </c>
      <c r="H345" s="115" t="s">
        <v>3207</v>
      </c>
      <c r="I345" s="116" t="s">
        <v>3208</v>
      </c>
      <c r="J345" s="116" t="s">
        <v>3209</v>
      </c>
      <c r="K345" s="114" t="s">
        <v>282</v>
      </c>
      <c r="L345" s="114" t="s">
        <v>721</v>
      </c>
      <c r="M345" s="116" t="s">
        <v>756</v>
      </c>
      <c r="N345" s="116" t="s">
        <v>757</v>
      </c>
      <c r="O345" s="114" t="s">
        <v>282</v>
      </c>
      <c r="P345" s="114" t="s">
        <v>1616</v>
      </c>
      <c r="Q345" s="114" t="s">
        <v>1617</v>
      </c>
      <c r="R345" s="116"/>
    </row>
    <row r="346" spans="2:18" ht="18.75" hidden="1" x14ac:dyDescent="0.25">
      <c r="B346" s="112">
        <v>340</v>
      </c>
      <c r="C346" s="113" t="s">
        <v>101</v>
      </c>
      <c r="D346" s="114" t="s">
        <v>2192</v>
      </c>
      <c r="E346" s="114" t="s">
        <v>4</v>
      </c>
      <c r="F346" s="114" t="s">
        <v>169</v>
      </c>
      <c r="G346" s="114" t="s">
        <v>130</v>
      </c>
      <c r="H346" s="115" t="s">
        <v>3210</v>
      </c>
      <c r="I346" s="116" t="s">
        <v>3211</v>
      </c>
      <c r="J346" s="116" t="s">
        <v>3212</v>
      </c>
      <c r="K346" s="114" t="s">
        <v>282</v>
      </c>
      <c r="L346" s="114" t="s">
        <v>721</v>
      </c>
      <c r="M346" s="116" t="s">
        <v>756</v>
      </c>
      <c r="N346" s="116" t="s">
        <v>757</v>
      </c>
      <c r="O346" s="114" t="s">
        <v>282</v>
      </c>
      <c r="P346" s="114" t="s">
        <v>1616</v>
      </c>
      <c r="Q346" s="114" t="s">
        <v>1617</v>
      </c>
      <c r="R346" s="116"/>
    </row>
    <row r="347" spans="2:18" ht="18.75" hidden="1" x14ac:dyDescent="0.25">
      <c r="B347" s="112">
        <v>341</v>
      </c>
      <c r="C347" s="113" t="s">
        <v>101</v>
      </c>
      <c r="D347" s="114" t="s">
        <v>2192</v>
      </c>
      <c r="E347" s="114" t="s">
        <v>1</v>
      </c>
      <c r="F347" s="114" t="s">
        <v>175</v>
      </c>
      <c r="G347" s="114" t="s">
        <v>102</v>
      </c>
      <c r="H347" s="115" t="s">
        <v>3213</v>
      </c>
      <c r="I347" s="116" t="s">
        <v>3214</v>
      </c>
      <c r="J347" s="116" t="s">
        <v>3215</v>
      </c>
      <c r="K347" s="114" t="s">
        <v>289</v>
      </c>
      <c r="L347" s="114" t="s">
        <v>727</v>
      </c>
      <c r="M347" s="116" t="s">
        <v>758</v>
      </c>
      <c r="N347" s="116" t="s">
        <v>759</v>
      </c>
      <c r="O347" s="114" t="s">
        <v>289</v>
      </c>
      <c r="P347" s="114" t="s">
        <v>1618</v>
      </c>
      <c r="Q347" s="114" t="s">
        <v>1619</v>
      </c>
      <c r="R347" s="116"/>
    </row>
    <row r="348" spans="2:18" ht="18.75" hidden="1" x14ac:dyDescent="0.25">
      <c r="B348" s="112">
        <v>342</v>
      </c>
      <c r="C348" s="113" t="s">
        <v>101</v>
      </c>
      <c r="D348" s="114" t="s">
        <v>2192</v>
      </c>
      <c r="E348" s="114" t="s">
        <v>1</v>
      </c>
      <c r="F348" s="114" t="s">
        <v>175</v>
      </c>
      <c r="G348" s="114" t="s">
        <v>102</v>
      </c>
      <c r="H348" s="115" t="s">
        <v>3216</v>
      </c>
      <c r="I348" s="116" t="s">
        <v>3217</v>
      </c>
      <c r="J348" s="116" t="s">
        <v>3218</v>
      </c>
      <c r="K348" s="114" t="s">
        <v>289</v>
      </c>
      <c r="L348" s="114" t="s">
        <v>727</v>
      </c>
      <c r="M348" s="116" t="s">
        <v>758</v>
      </c>
      <c r="N348" s="116" t="s">
        <v>759</v>
      </c>
      <c r="O348" s="114" t="s">
        <v>289</v>
      </c>
      <c r="P348" s="114" t="s">
        <v>1618</v>
      </c>
      <c r="Q348" s="114" t="s">
        <v>1619</v>
      </c>
      <c r="R348" s="116"/>
    </row>
    <row r="349" spans="2:18" ht="18.75" hidden="1" x14ac:dyDescent="0.25">
      <c r="B349" s="112">
        <v>343</v>
      </c>
      <c r="C349" s="113" t="s">
        <v>101</v>
      </c>
      <c r="D349" s="114" t="s">
        <v>2192</v>
      </c>
      <c r="E349" s="114" t="s">
        <v>1</v>
      </c>
      <c r="F349" s="114" t="s">
        <v>175</v>
      </c>
      <c r="G349" s="114" t="s">
        <v>102</v>
      </c>
      <c r="H349" s="115" t="s">
        <v>3219</v>
      </c>
      <c r="I349" s="116" t="s">
        <v>3220</v>
      </c>
      <c r="J349" s="116" t="s">
        <v>3221</v>
      </c>
      <c r="K349" s="114" t="s">
        <v>289</v>
      </c>
      <c r="L349" s="114" t="s">
        <v>727</v>
      </c>
      <c r="M349" s="116" t="s">
        <v>758</v>
      </c>
      <c r="N349" s="116" t="s">
        <v>759</v>
      </c>
      <c r="O349" s="114" t="s">
        <v>289</v>
      </c>
      <c r="P349" s="114" t="s">
        <v>1618</v>
      </c>
      <c r="Q349" s="114" t="s">
        <v>1619</v>
      </c>
      <c r="R349" s="116"/>
    </row>
    <row r="350" spans="2:18" ht="18.75" hidden="1" x14ac:dyDescent="0.25">
      <c r="B350" s="112">
        <v>344</v>
      </c>
      <c r="C350" s="113" t="s">
        <v>101</v>
      </c>
      <c r="D350" s="114" t="s">
        <v>2192</v>
      </c>
      <c r="E350" s="114" t="s">
        <v>1</v>
      </c>
      <c r="F350" s="114" t="s">
        <v>175</v>
      </c>
      <c r="G350" s="114" t="s">
        <v>102</v>
      </c>
      <c r="H350" s="115" t="s">
        <v>3222</v>
      </c>
      <c r="I350" s="116" t="s">
        <v>3223</v>
      </c>
      <c r="J350" s="116" t="s">
        <v>3224</v>
      </c>
      <c r="K350" s="114" t="s">
        <v>289</v>
      </c>
      <c r="L350" s="114" t="s">
        <v>727</v>
      </c>
      <c r="M350" s="116" t="s">
        <v>758</v>
      </c>
      <c r="N350" s="116" t="s">
        <v>759</v>
      </c>
      <c r="O350" s="114" t="s">
        <v>289</v>
      </c>
      <c r="P350" s="114" t="s">
        <v>1618</v>
      </c>
      <c r="Q350" s="114" t="s">
        <v>1619</v>
      </c>
      <c r="R350" s="116"/>
    </row>
    <row r="351" spans="2:18" ht="18.75" hidden="1" x14ac:dyDescent="0.25">
      <c r="B351" s="112">
        <v>345</v>
      </c>
      <c r="C351" s="113" t="s">
        <v>101</v>
      </c>
      <c r="D351" s="114" t="s">
        <v>2192</v>
      </c>
      <c r="E351" s="114" t="s">
        <v>1</v>
      </c>
      <c r="F351" s="114" t="s">
        <v>175</v>
      </c>
      <c r="G351" s="114" t="s">
        <v>102</v>
      </c>
      <c r="H351" s="115" t="s">
        <v>3225</v>
      </c>
      <c r="I351" s="116" t="s">
        <v>3226</v>
      </c>
      <c r="J351" s="116" t="s">
        <v>3227</v>
      </c>
      <c r="K351" s="114" t="s">
        <v>289</v>
      </c>
      <c r="L351" s="114" t="s">
        <v>727</v>
      </c>
      <c r="M351" s="116" t="s">
        <v>758</v>
      </c>
      <c r="N351" s="116" t="s">
        <v>759</v>
      </c>
      <c r="O351" s="114" t="s">
        <v>289</v>
      </c>
      <c r="P351" s="114" t="s">
        <v>1618</v>
      </c>
      <c r="Q351" s="114" t="s">
        <v>1619</v>
      </c>
      <c r="R351" s="116"/>
    </row>
    <row r="352" spans="2:18" ht="18.75" hidden="1" x14ac:dyDescent="0.25">
      <c r="B352" s="112">
        <v>346</v>
      </c>
      <c r="C352" s="113" t="s">
        <v>101</v>
      </c>
      <c r="D352" s="114" t="s">
        <v>2192</v>
      </c>
      <c r="E352" s="114" t="s">
        <v>1</v>
      </c>
      <c r="F352" s="114" t="s">
        <v>175</v>
      </c>
      <c r="G352" s="114" t="s">
        <v>102</v>
      </c>
      <c r="H352" s="115" t="s">
        <v>3228</v>
      </c>
      <c r="I352" s="116" t="s">
        <v>3229</v>
      </c>
      <c r="J352" s="116" t="s">
        <v>3230</v>
      </c>
      <c r="K352" s="114" t="s">
        <v>289</v>
      </c>
      <c r="L352" s="114" t="s">
        <v>727</v>
      </c>
      <c r="M352" s="116" t="s">
        <v>758</v>
      </c>
      <c r="N352" s="116" t="s">
        <v>759</v>
      </c>
      <c r="O352" s="114" t="s">
        <v>289</v>
      </c>
      <c r="P352" s="114" t="s">
        <v>1618</v>
      </c>
      <c r="Q352" s="114" t="s">
        <v>1619</v>
      </c>
      <c r="R352" s="116"/>
    </row>
    <row r="353" spans="2:18" ht="18.75" hidden="1" x14ac:dyDescent="0.25">
      <c r="B353" s="112">
        <v>347</v>
      </c>
      <c r="C353" s="113" t="s">
        <v>101</v>
      </c>
      <c r="D353" s="114" t="s">
        <v>2192</v>
      </c>
      <c r="E353" s="114" t="s">
        <v>1</v>
      </c>
      <c r="F353" s="114" t="s">
        <v>175</v>
      </c>
      <c r="G353" s="114" t="s">
        <v>102</v>
      </c>
      <c r="H353" s="115" t="s">
        <v>3231</v>
      </c>
      <c r="I353" s="116" t="s">
        <v>3232</v>
      </c>
      <c r="J353" s="116" t="s">
        <v>3233</v>
      </c>
      <c r="K353" s="114" t="s">
        <v>289</v>
      </c>
      <c r="L353" s="114" t="s">
        <v>727</v>
      </c>
      <c r="M353" s="116" t="s">
        <v>758</v>
      </c>
      <c r="N353" s="116" t="s">
        <v>759</v>
      </c>
      <c r="O353" s="114" t="s">
        <v>289</v>
      </c>
      <c r="P353" s="114" t="s">
        <v>1618</v>
      </c>
      <c r="Q353" s="114" t="s">
        <v>1619</v>
      </c>
      <c r="R353" s="116"/>
    </row>
    <row r="354" spans="2:18" ht="18.75" hidden="1" x14ac:dyDescent="0.25">
      <c r="B354" s="112">
        <v>348</v>
      </c>
      <c r="C354" s="113" t="s">
        <v>101</v>
      </c>
      <c r="D354" s="114" t="s">
        <v>2192</v>
      </c>
      <c r="E354" s="114" t="s">
        <v>1</v>
      </c>
      <c r="F354" s="114" t="s">
        <v>175</v>
      </c>
      <c r="G354" s="114" t="s">
        <v>102</v>
      </c>
      <c r="H354" s="115" t="s">
        <v>3234</v>
      </c>
      <c r="I354" s="116" t="s">
        <v>3235</v>
      </c>
      <c r="J354" s="116" t="s">
        <v>3236</v>
      </c>
      <c r="K354" s="114" t="s">
        <v>289</v>
      </c>
      <c r="L354" s="114" t="s">
        <v>727</v>
      </c>
      <c r="M354" s="116" t="s">
        <v>758</v>
      </c>
      <c r="N354" s="116" t="s">
        <v>759</v>
      </c>
      <c r="O354" s="114" t="s">
        <v>289</v>
      </c>
      <c r="P354" s="114" t="s">
        <v>1618</v>
      </c>
      <c r="Q354" s="114" t="s">
        <v>1619</v>
      </c>
      <c r="R354" s="116"/>
    </row>
    <row r="355" spans="2:18" ht="18.75" hidden="1" x14ac:dyDescent="0.25">
      <c r="B355" s="112">
        <v>349</v>
      </c>
      <c r="C355" s="113" t="s">
        <v>101</v>
      </c>
      <c r="D355" s="114" t="s">
        <v>2192</v>
      </c>
      <c r="E355" s="114" t="s">
        <v>1</v>
      </c>
      <c r="F355" s="114" t="s">
        <v>175</v>
      </c>
      <c r="G355" s="114" t="s">
        <v>102</v>
      </c>
      <c r="H355" s="115" t="s">
        <v>3237</v>
      </c>
      <c r="I355" s="116" t="s">
        <v>3238</v>
      </c>
      <c r="J355" s="116" t="s">
        <v>3239</v>
      </c>
      <c r="K355" s="114" t="s">
        <v>289</v>
      </c>
      <c r="L355" s="114" t="s">
        <v>727</v>
      </c>
      <c r="M355" s="116" t="s">
        <v>758</v>
      </c>
      <c r="N355" s="116" t="s">
        <v>759</v>
      </c>
      <c r="O355" s="114" t="s">
        <v>289</v>
      </c>
      <c r="P355" s="114" t="s">
        <v>1618</v>
      </c>
      <c r="Q355" s="114" t="s">
        <v>1619</v>
      </c>
      <c r="R355" s="116"/>
    </row>
    <row r="356" spans="2:18" ht="18.75" hidden="1" x14ac:dyDescent="0.25">
      <c r="B356" s="112">
        <v>350</v>
      </c>
      <c r="C356" s="113" t="s">
        <v>101</v>
      </c>
      <c r="D356" s="114" t="s">
        <v>2192</v>
      </c>
      <c r="E356" s="114" t="s">
        <v>1</v>
      </c>
      <c r="F356" s="114" t="s">
        <v>175</v>
      </c>
      <c r="G356" s="114" t="s">
        <v>102</v>
      </c>
      <c r="H356" s="115" t="s">
        <v>3240</v>
      </c>
      <c r="I356" s="116" t="s">
        <v>3241</v>
      </c>
      <c r="J356" s="116" t="s">
        <v>3242</v>
      </c>
      <c r="K356" s="114" t="s">
        <v>289</v>
      </c>
      <c r="L356" s="114" t="s">
        <v>727</v>
      </c>
      <c r="M356" s="116" t="s">
        <v>758</v>
      </c>
      <c r="N356" s="116" t="s">
        <v>759</v>
      </c>
      <c r="O356" s="114" t="s">
        <v>289</v>
      </c>
      <c r="P356" s="114" t="s">
        <v>1618</v>
      </c>
      <c r="Q356" s="114" t="s">
        <v>1619</v>
      </c>
      <c r="R356" s="116"/>
    </row>
    <row r="357" spans="2:18" ht="18.75" hidden="1" x14ac:dyDescent="0.25">
      <c r="B357" s="112">
        <v>351</v>
      </c>
      <c r="C357" s="113" t="s">
        <v>101</v>
      </c>
      <c r="D357" s="114" t="s">
        <v>2192</v>
      </c>
      <c r="E357" s="114" t="s">
        <v>4</v>
      </c>
      <c r="F357" s="114" t="s">
        <v>175</v>
      </c>
      <c r="G357" s="114" t="s">
        <v>102</v>
      </c>
      <c r="H357" s="115" t="s">
        <v>3243</v>
      </c>
      <c r="I357" s="116" t="s">
        <v>3244</v>
      </c>
      <c r="J357" s="116" t="s">
        <v>3245</v>
      </c>
      <c r="K357" s="114" t="s">
        <v>289</v>
      </c>
      <c r="L357" s="114" t="s">
        <v>727</v>
      </c>
      <c r="M357" s="116" t="s">
        <v>758</v>
      </c>
      <c r="N357" s="116" t="s">
        <v>759</v>
      </c>
      <c r="O357" s="114" t="s">
        <v>289</v>
      </c>
      <c r="P357" s="114" t="s">
        <v>1618</v>
      </c>
      <c r="Q357" s="114" t="s">
        <v>1619</v>
      </c>
      <c r="R357" s="116"/>
    </row>
    <row r="358" spans="2:18" ht="18.75" hidden="1" x14ac:dyDescent="0.25">
      <c r="B358" s="112">
        <v>352</v>
      </c>
      <c r="C358" s="113" t="s">
        <v>101</v>
      </c>
      <c r="D358" s="114" t="s">
        <v>2192</v>
      </c>
      <c r="E358" s="114" t="s">
        <v>4</v>
      </c>
      <c r="F358" s="114" t="s">
        <v>175</v>
      </c>
      <c r="G358" s="114" t="s">
        <v>102</v>
      </c>
      <c r="H358" s="115" t="s">
        <v>3246</v>
      </c>
      <c r="I358" s="116" t="s">
        <v>3247</v>
      </c>
      <c r="J358" s="116" t="s">
        <v>3248</v>
      </c>
      <c r="K358" s="114" t="s">
        <v>289</v>
      </c>
      <c r="L358" s="114" t="s">
        <v>727</v>
      </c>
      <c r="M358" s="116" t="s">
        <v>758</v>
      </c>
      <c r="N358" s="116" t="s">
        <v>759</v>
      </c>
      <c r="O358" s="114" t="s">
        <v>289</v>
      </c>
      <c r="P358" s="114" t="s">
        <v>1618</v>
      </c>
      <c r="Q358" s="114" t="s">
        <v>1619</v>
      </c>
      <c r="R358" s="116"/>
    </row>
    <row r="359" spans="2:18" ht="18.75" hidden="1" x14ac:dyDescent="0.25">
      <c r="B359" s="112">
        <v>353</v>
      </c>
      <c r="C359" s="113" t="s">
        <v>101</v>
      </c>
      <c r="D359" s="114" t="s">
        <v>2192</v>
      </c>
      <c r="E359" s="114" t="s">
        <v>4</v>
      </c>
      <c r="F359" s="114" t="s">
        <v>175</v>
      </c>
      <c r="G359" s="114" t="s">
        <v>102</v>
      </c>
      <c r="H359" s="115" t="s">
        <v>3249</v>
      </c>
      <c r="I359" s="116" t="s">
        <v>3250</v>
      </c>
      <c r="J359" s="116" t="s">
        <v>3251</v>
      </c>
      <c r="K359" s="114" t="s">
        <v>289</v>
      </c>
      <c r="L359" s="114" t="s">
        <v>727</v>
      </c>
      <c r="M359" s="116" t="s">
        <v>758</v>
      </c>
      <c r="N359" s="116" t="s">
        <v>759</v>
      </c>
      <c r="O359" s="114" t="s">
        <v>289</v>
      </c>
      <c r="P359" s="114" t="s">
        <v>1618</v>
      </c>
      <c r="Q359" s="114" t="s">
        <v>1619</v>
      </c>
      <c r="R359" s="116"/>
    </row>
    <row r="360" spans="2:18" ht="18.75" hidden="1" x14ac:dyDescent="0.25">
      <c r="B360" s="112">
        <v>354</v>
      </c>
      <c r="C360" s="113" t="s">
        <v>101</v>
      </c>
      <c r="D360" s="114" t="s">
        <v>2192</v>
      </c>
      <c r="E360" s="114" t="s">
        <v>4</v>
      </c>
      <c r="F360" s="114" t="s">
        <v>175</v>
      </c>
      <c r="G360" s="114" t="s">
        <v>102</v>
      </c>
      <c r="H360" s="115" t="s">
        <v>3252</v>
      </c>
      <c r="I360" s="116" t="s">
        <v>3253</v>
      </c>
      <c r="J360" s="116" t="s">
        <v>3254</v>
      </c>
      <c r="K360" s="114" t="s">
        <v>289</v>
      </c>
      <c r="L360" s="114" t="s">
        <v>727</v>
      </c>
      <c r="M360" s="116" t="s">
        <v>758</v>
      </c>
      <c r="N360" s="116" t="s">
        <v>759</v>
      </c>
      <c r="O360" s="114" t="s">
        <v>289</v>
      </c>
      <c r="P360" s="114" t="s">
        <v>1618</v>
      </c>
      <c r="Q360" s="114" t="s">
        <v>1619</v>
      </c>
      <c r="R360" s="116"/>
    </row>
    <row r="361" spans="2:18" ht="18.75" hidden="1" x14ac:dyDescent="0.25">
      <c r="B361" s="112">
        <v>355</v>
      </c>
      <c r="C361" s="113" t="s">
        <v>101</v>
      </c>
      <c r="D361" s="114" t="s">
        <v>2192</v>
      </c>
      <c r="E361" s="114" t="s">
        <v>4</v>
      </c>
      <c r="F361" s="114" t="s">
        <v>175</v>
      </c>
      <c r="G361" s="114" t="s">
        <v>102</v>
      </c>
      <c r="H361" s="115" t="s">
        <v>3255</v>
      </c>
      <c r="I361" s="116" t="s">
        <v>3256</v>
      </c>
      <c r="J361" s="116" t="s">
        <v>3257</v>
      </c>
      <c r="K361" s="114" t="s">
        <v>289</v>
      </c>
      <c r="L361" s="114" t="s">
        <v>727</v>
      </c>
      <c r="M361" s="116" t="s">
        <v>758</v>
      </c>
      <c r="N361" s="116" t="s">
        <v>759</v>
      </c>
      <c r="O361" s="114" t="s">
        <v>289</v>
      </c>
      <c r="P361" s="114" t="s">
        <v>1618</v>
      </c>
      <c r="Q361" s="114" t="s">
        <v>1619</v>
      </c>
      <c r="R361" s="116"/>
    </row>
    <row r="362" spans="2:18" ht="18.75" hidden="1" x14ac:dyDescent="0.25">
      <c r="B362" s="112">
        <v>356</v>
      </c>
      <c r="C362" s="113" t="s">
        <v>101</v>
      </c>
      <c r="D362" s="114" t="s">
        <v>2192</v>
      </c>
      <c r="E362" s="114" t="s">
        <v>4</v>
      </c>
      <c r="F362" s="114" t="s">
        <v>175</v>
      </c>
      <c r="G362" s="114" t="s">
        <v>102</v>
      </c>
      <c r="H362" s="115" t="s">
        <v>3258</v>
      </c>
      <c r="I362" s="116" t="s">
        <v>3259</v>
      </c>
      <c r="J362" s="116" t="s">
        <v>3260</v>
      </c>
      <c r="K362" s="114" t="s">
        <v>289</v>
      </c>
      <c r="L362" s="114" t="s">
        <v>727</v>
      </c>
      <c r="M362" s="116" t="s">
        <v>758</v>
      </c>
      <c r="N362" s="116" t="s">
        <v>759</v>
      </c>
      <c r="O362" s="114" t="s">
        <v>289</v>
      </c>
      <c r="P362" s="114" t="s">
        <v>1618</v>
      </c>
      <c r="Q362" s="114" t="s">
        <v>1619</v>
      </c>
      <c r="R362" s="116"/>
    </row>
    <row r="363" spans="2:18" ht="18.75" hidden="1" x14ac:dyDescent="0.25">
      <c r="B363" s="112">
        <v>357</v>
      </c>
      <c r="C363" s="113" t="s">
        <v>101</v>
      </c>
      <c r="D363" s="114" t="s">
        <v>2192</v>
      </c>
      <c r="E363" s="114" t="s">
        <v>4</v>
      </c>
      <c r="F363" s="114" t="s">
        <v>175</v>
      </c>
      <c r="G363" s="114" t="s">
        <v>102</v>
      </c>
      <c r="H363" s="115" t="s">
        <v>3261</v>
      </c>
      <c r="I363" s="116" t="s">
        <v>3262</v>
      </c>
      <c r="J363" s="116" t="s">
        <v>3263</v>
      </c>
      <c r="K363" s="114" t="s">
        <v>289</v>
      </c>
      <c r="L363" s="114" t="s">
        <v>727</v>
      </c>
      <c r="M363" s="116" t="s">
        <v>758</v>
      </c>
      <c r="N363" s="116" t="s">
        <v>759</v>
      </c>
      <c r="O363" s="114" t="s">
        <v>289</v>
      </c>
      <c r="P363" s="114" t="s">
        <v>1618</v>
      </c>
      <c r="Q363" s="114" t="s">
        <v>1619</v>
      </c>
      <c r="R363" s="116"/>
    </row>
    <row r="364" spans="2:18" ht="18.75" hidden="1" x14ac:dyDescent="0.25">
      <c r="B364" s="112">
        <v>358</v>
      </c>
      <c r="C364" s="113" t="s">
        <v>101</v>
      </c>
      <c r="D364" s="114" t="s">
        <v>2192</v>
      </c>
      <c r="E364" s="114" t="s">
        <v>4</v>
      </c>
      <c r="F364" s="114" t="s">
        <v>175</v>
      </c>
      <c r="G364" s="114" t="s">
        <v>102</v>
      </c>
      <c r="H364" s="115" t="s">
        <v>3264</v>
      </c>
      <c r="I364" s="116" t="s">
        <v>3265</v>
      </c>
      <c r="J364" s="116" t="s">
        <v>3266</v>
      </c>
      <c r="K364" s="114" t="s">
        <v>289</v>
      </c>
      <c r="L364" s="114" t="s">
        <v>727</v>
      </c>
      <c r="M364" s="116" t="s">
        <v>758</v>
      </c>
      <c r="N364" s="116" t="s">
        <v>759</v>
      </c>
      <c r="O364" s="114" t="s">
        <v>289</v>
      </c>
      <c r="P364" s="114" t="s">
        <v>1618</v>
      </c>
      <c r="Q364" s="114" t="s">
        <v>1619</v>
      </c>
      <c r="R364" s="116"/>
    </row>
    <row r="365" spans="2:18" ht="18.75" hidden="1" x14ac:dyDescent="0.25">
      <c r="B365" s="112">
        <v>359</v>
      </c>
      <c r="C365" s="113" t="s">
        <v>101</v>
      </c>
      <c r="D365" s="114" t="s">
        <v>2192</v>
      </c>
      <c r="E365" s="114" t="s">
        <v>4</v>
      </c>
      <c r="F365" s="114" t="s">
        <v>175</v>
      </c>
      <c r="G365" s="114" t="s">
        <v>102</v>
      </c>
      <c r="H365" s="115" t="s">
        <v>3267</v>
      </c>
      <c r="I365" s="116" t="s">
        <v>3268</v>
      </c>
      <c r="J365" s="116" t="s">
        <v>3269</v>
      </c>
      <c r="K365" s="114" t="s">
        <v>289</v>
      </c>
      <c r="L365" s="114" t="s">
        <v>727</v>
      </c>
      <c r="M365" s="116" t="s">
        <v>758</v>
      </c>
      <c r="N365" s="116" t="s">
        <v>759</v>
      </c>
      <c r="O365" s="114" t="s">
        <v>289</v>
      </c>
      <c r="P365" s="114" t="s">
        <v>1618</v>
      </c>
      <c r="Q365" s="114" t="s">
        <v>1619</v>
      </c>
      <c r="R365" s="116"/>
    </row>
    <row r="366" spans="2:18" ht="18.75" hidden="1" x14ac:dyDescent="0.25">
      <c r="B366" s="112">
        <v>360</v>
      </c>
      <c r="C366" s="113" t="s">
        <v>101</v>
      </c>
      <c r="D366" s="114" t="s">
        <v>2192</v>
      </c>
      <c r="E366" s="114" t="s">
        <v>4</v>
      </c>
      <c r="F366" s="114" t="s">
        <v>175</v>
      </c>
      <c r="G366" s="114" t="s">
        <v>102</v>
      </c>
      <c r="H366" s="115" t="s">
        <v>3270</v>
      </c>
      <c r="I366" s="116" t="s">
        <v>3271</v>
      </c>
      <c r="J366" s="116" t="s">
        <v>3272</v>
      </c>
      <c r="K366" s="114" t="s">
        <v>289</v>
      </c>
      <c r="L366" s="114" t="s">
        <v>727</v>
      </c>
      <c r="M366" s="116" t="s">
        <v>758</v>
      </c>
      <c r="N366" s="116" t="s">
        <v>759</v>
      </c>
      <c r="O366" s="114" t="s">
        <v>289</v>
      </c>
      <c r="P366" s="114" t="s">
        <v>1618</v>
      </c>
      <c r="Q366" s="114" t="s">
        <v>1619</v>
      </c>
      <c r="R366" s="116"/>
    </row>
    <row r="367" spans="2:18" ht="18.75" hidden="1" x14ac:dyDescent="0.25">
      <c r="B367" s="112">
        <v>361</v>
      </c>
      <c r="C367" s="113" t="s">
        <v>101</v>
      </c>
      <c r="D367" s="114" t="s">
        <v>2192</v>
      </c>
      <c r="E367" s="114" t="s">
        <v>1</v>
      </c>
      <c r="F367" s="114" t="s">
        <v>213</v>
      </c>
      <c r="G367" s="114" t="s">
        <v>102</v>
      </c>
      <c r="H367" s="115" t="s">
        <v>3273</v>
      </c>
      <c r="I367" s="116" t="s">
        <v>3274</v>
      </c>
      <c r="J367" s="116" t="s">
        <v>3275</v>
      </c>
      <c r="K367" s="114" t="s">
        <v>293</v>
      </c>
      <c r="L367" s="114" t="s">
        <v>732</v>
      </c>
      <c r="M367" s="116" t="s">
        <v>760</v>
      </c>
      <c r="N367" s="116" t="s">
        <v>761</v>
      </c>
      <c r="O367" s="114" t="s">
        <v>293</v>
      </c>
      <c r="P367" s="114" t="s">
        <v>1620</v>
      </c>
      <c r="Q367" s="114" t="s">
        <v>1621</v>
      </c>
      <c r="R367" s="116"/>
    </row>
    <row r="368" spans="2:18" ht="18.75" hidden="1" x14ac:dyDescent="0.25">
      <c r="B368" s="112">
        <v>362</v>
      </c>
      <c r="C368" s="113" t="s">
        <v>101</v>
      </c>
      <c r="D368" s="114" t="s">
        <v>2192</v>
      </c>
      <c r="E368" s="114" t="s">
        <v>1</v>
      </c>
      <c r="F368" s="114" t="s">
        <v>213</v>
      </c>
      <c r="G368" s="114" t="s">
        <v>102</v>
      </c>
      <c r="H368" s="115" t="s">
        <v>3276</v>
      </c>
      <c r="I368" s="116" t="s">
        <v>3277</v>
      </c>
      <c r="J368" s="116" t="s">
        <v>3278</v>
      </c>
      <c r="K368" s="114" t="s">
        <v>293</v>
      </c>
      <c r="L368" s="114" t="s">
        <v>732</v>
      </c>
      <c r="M368" s="116" t="s">
        <v>760</v>
      </c>
      <c r="N368" s="116" t="s">
        <v>761</v>
      </c>
      <c r="O368" s="114" t="s">
        <v>293</v>
      </c>
      <c r="P368" s="114" t="s">
        <v>1620</v>
      </c>
      <c r="Q368" s="114" t="s">
        <v>1621</v>
      </c>
      <c r="R368" s="116"/>
    </row>
    <row r="369" spans="2:18" ht="18.75" hidden="1" x14ac:dyDescent="0.25">
      <c r="B369" s="112">
        <v>363</v>
      </c>
      <c r="C369" s="113" t="s">
        <v>101</v>
      </c>
      <c r="D369" s="114" t="s">
        <v>2192</v>
      </c>
      <c r="E369" s="114" t="s">
        <v>1</v>
      </c>
      <c r="F369" s="114" t="s">
        <v>213</v>
      </c>
      <c r="G369" s="114" t="s">
        <v>102</v>
      </c>
      <c r="H369" s="115" t="s">
        <v>3279</v>
      </c>
      <c r="I369" s="116" t="s">
        <v>3280</v>
      </c>
      <c r="J369" s="116" t="s">
        <v>3281</v>
      </c>
      <c r="K369" s="114" t="s">
        <v>293</v>
      </c>
      <c r="L369" s="114" t="s">
        <v>732</v>
      </c>
      <c r="M369" s="116" t="s">
        <v>760</v>
      </c>
      <c r="N369" s="116" t="s">
        <v>761</v>
      </c>
      <c r="O369" s="114" t="s">
        <v>293</v>
      </c>
      <c r="P369" s="114" t="s">
        <v>1620</v>
      </c>
      <c r="Q369" s="114" t="s">
        <v>1621</v>
      </c>
      <c r="R369" s="116"/>
    </row>
    <row r="370" spans="2:18" ht="18.75" hidden="1" x14ac:dyDescent="0.25">
      <c r="B370" s="112">
        <v>364</v>
      </c>
      <c r="C370" s="113" t="s">
        <v>101</v>
      </c>
      <c r="D370" s="114" t="s">
        <v>2192</v>
      </c>
      <c r="E370" s="114" t="s">
        <v>1</v>
      </c>
      <c r="F370" s="114" t="s">
        <v>213</v>
      </c>
      <c r="G370" s="114" t="s">
        <v>102</v>
      </c>
      <c r="H370" s="115" t="s">
        <v>3282</v>
      </c>
      <c r="I370" s="116" t="s">
        <v>3283</v>
      </c>
      <c r="J370" s="116" t="s">
        <v>3284</v>
      </c>
      <c r="K370" s="114" t="s">
        <v>293</v>
      </c>
      <c r="L370" s="114" t="s">
        <v>732</v>
      </c>
      <c r="M370" s="116" t="s">
        <v>760</v>
      </c>
      <c r="N370" s="116" t="s">
        <v>761</v>
      </c>
      <c r="O370" s="114" t="s">
        <v>293</v>
      </c>
      <c r="P370" s="114" t="s">
        <v>1620</v>
      </c>
      <c r="Q370" s="114" t="s">
        <v>1621</v>
      </c>
      <c r="R370" s="116"/>
    </row>
    <row r="371" spans="2:18" ht="18.75" hidden="1" x14ac:dyDescent="0.25">
      <c r="B371" s="112">
        <v>365</v>
      </c>
      <c r="C371" s="113" t="s">
        <v>101</v>
      </c>
      <c r="D371" s="114" t="s">
        <v>2192</v>
      </c>
      <c r="E371" s="114" t="s">
        <v>1</v>
      </c>
      <c r="F371" s="114" t="s">
        <v>213</v>
      </c>
      <c r="G371" s="114" t="s">
        <v>102</v>
      </c>
      <c r="H371" s="115" t="s">
        <v>3285</v>
      </c>
      <c r="I371" s="116" t="s">
        <v>3286</v>
      </c>
      <c r="J371" s="116" t="s">
        <v>3287</v>
      </c>
      <c r="K371" s="114" t="s">
        <v>293</v>
      </c>
      <c r="L371" s="114" t="s">
        <v>732</v>
      </c>
      <c r="M371" s="116" t="s">
        <v>760</v>
      </c>
      <c r="N371" s="116" t="s">
        <v>761</v>
      </c>
      <c r="O371" s="114" t="s">
        <v>293</v>
      </c>
      <c r="P371" s="114" t="s">
        <v>1620</v>
      </c>
      <c r="Q371" s="114" t="s">
        <v>1621</v>
      </c>
      <c r="R371" s="116"/>
    </row>
    <row r="372" spans="2:18" ht="18.75" hidden="1" x14ac:dyDescent="0.25">
      <c r="B372" s="112">
        <v>366</v>
      </c>
      <c r="C372" s="113" t="s">
        <v>101</v>
      </c>
      <c r="D372" s="114" t="s">
        <v>2192</v>
      </c>
      <c r="E372" s="114" t="s">
        <v>1</v>
      </c>
      <c r="F372" s="114" t="s">
        <v>213</v>
      </c>
      <c r="G372" s="114" t="s">
        <v>102</v>
      </c>
      <c r="H372" s="115" t="s">
        <v>3288</v>
      </c>
      <c r="I372" s="116" t="s">
        <v>3289</v>
      </c>
      <c r="J372" s="116" t="s">
        <v>3290</v>
      </c>
      <c r="K372" s="114" t="s">
        <v>293</v>
      </c>
      <c r="L372" s="114" t="s">
        <v>732</v>
      </c>
      <c r="M372" s="116" t="s">
        <v>760</v>
      </c>
      <c r="N372" s="116" t="s">
        <v>761</v>
      </c>
      <c r="O372" s="114" t="s">
        <v>293</v>
      </c>
      <c r="P372" s="114" t="s">
        <v>1620</v>
      </c>
      <c r="Q372" s="114" t="s">
        <v>1621</v>
      </c>
      <c r="R372" s="116"/>
    </row>
    <row r="373" spans="2:18" ht="18.75" hidden="1" x14ac:dyDescent="0.25">
      <c r="B373" s="112">
        <v>367</v>
      </c>
      <c r="C373" s="113" t="s">
        <v>101</v>
      </c>
      <c r="D373" s="114" t="s">
        <v>2192</v>
      </c>
      <c r="E373" s="114" t="s">
        <v>1</v>
      </c>
      <c r="F373" s="114" t="s">
        <v>213</v>
      </c>
      <c r="G373" s="114" t="s">
        <v>102</v>
      </c>
      <c r="H373" s="115" t="s">
        <v>3291</v>
      </c>
      <c r="I373" s="116" t="s">
        <v>3292</v>
      </c>
      <c r="J373" s="116" t="s">
        <v>3293</v>
      </c>
      <c r="K373" s="114" t="s">
        <v>293</v>
      </c>
      <c r="L373" s="114" t="s">
        <v>732</v>
      </c>
      <c r="M373" s="116" t="s">
        <v>760</v>
      </c>
      <c r="N373" s="116" t="s">
        <v>761</v>
      </c>
      <c r="O373" s="114" t="s">
        <v>293</v>
      </c>
      <c r="P373" s="114" t="s">
        <v>1620</v>
      </c>
      <c r="Q373" s="114" t="s">
        <v>1621</v>
      </c>
      <c r="R373" s="116"/>
    </row>
    <row r="374" spans="2:18" ht="18.75" hidden="1" x14ac:dyDescent="0.25">
      <c r="B374" s="112">
        <v>368</v>
      </c>
      <c r="C374" s="113" t="s">
        <v>101</v>
      </c>
      <c r="D374" s="114" t="s">
        <v>2192</v>
      </c>
      <c r="E374" s="114" t="s">
        <v>1</v>
      </c>
      <c r="F374" s="114" t="s">
        <v>213</v>
      </c>
      <c r="G374" s="114" t="s">
        <v>102</v>
      </c>
      <c r="H374" s="115" t="s">
        <v>3294</v>
      </c>
      <c r="I374" s="116" t="s">
        <v>3295</v>
      </c>
      <c r="J374" s="116" t="s">
        <v>3296</v>
      </c>
      <c r="K374" s="114" t="s">
        <v>293</v>
      </c>
      <c r="L374" s="114" t="s">
        <v>732</v>
      </c>
      <c r="M374" s="116" t="s">
        <v>760</v>
      </c>
      <c r="N374" s="116" t="s">
        <v>761</v>
      </c>
      <c r="O374" s="114" t="s">
        <v>293</v>
      </c>
      <c r="P374" s="114" t="s">
        <v>1620</v>
      </c>
      <c r="Q374" s="114" t="s">
        <v>1621</v>
      </c>
      <c r="R374" s="116"/>
    </row>
    <row r="375" spans="2:18" ht="18.75" hidden="1" x14ac:dyDescent="0.25">
      <c r="B375" s="112">
        <v>369</v>
      </c>
      <c r="C375" s="113" t="s">
        <v>101</v>
      </c>
      <c r="D375" s="114" t="s">
        <v>2192</v>
      </c>
      <c r="E375" s="114" t="s">
        <v>1</v>
      </c>
      <c r="F375" s="114" t="s">
        <v>213</v>
      </c>
      <c r="G375" s="114" t="s">
        <v>102</v>
      </c>
      <c r="H375" s="115" t="s">
        <v>3297</v>
      </c>
      <c r="I375" s="116" t="s">
        <v>3298</v>
      </c>
      <c r="J375" s="116" t="s">
        <v>3299</v>
      </c>
      <c r="K375" s="114" t="s">
        <v>293</v>
      </c>
      <c r="L375" s="114" t="s">
        <v>732</v>
      </c>
      <c r="M375" s="116" t="s">
        <v>760</v>
      </c>
      <c r="N375" s="116" t="s">
        <v>761</v>
      </c>
      <c r="O375" s="114" t="s">
        <v>293</v>
      </c>
      <c r="P375" s="114" t="s">
        <v>1620</v>
      </c>
      <c r="Q375" s="114" t="s">
        <v>1621</v>
      </c>
      <c r="R375" s="116"/>
    </row>
    <row r="376" spans="2:18" ht="18.75" hidden="1" x14ac:dyDescent="0.25">
      <c r="B376" s="112">
        <v>370</v>
      </c>
      <c r="C376" s="113" t="s">
        <v>101</v>
      </c>
      <c r="D376" s="114" t="s">
        <v>2192</v>
      </c>
      <c r="E376" s="114" t="s">
        <v>1</v>
      </c>
      <c r="F376" s="114" t="s">
        <v>213</v>
      </c>
      <c r="G376" s="114" t="s">
        <v>102</v>
      </c>
      <c r="H376" s="115" t="s">
        <v>3300</v>
      </c>
      <c r="I376" s="116" t="s">
        <v>3301</v>
      </c>
      <c r="J376" s="116" t="s">
        <v>3302</v>
      </c>
      <c r="K376" s="114" t="s">
        <v>293</v>
      </c>
      <c r="L376" s="114" t="s">
        <v>732</v>
      </c>
      <c r="M376" s="116" t="s">
        <v>760</v>
      </c>
      <c r="N376" s="116" t="s">
        <v>761</v>
      </c>
      <c r="O376" s="114" t="s">
        <v>293</v>
      </c>
      <c r="P376" s="114" t="s">
        <v>1620</v>
      </c>
      <c r="Q376" s="114" t="s">
        <v>1621</v>
      </c>
      <c r="R376" s="116"/>
    </row>
    <row r="377" spans="2:18" ht="18.75" hidden="1" x14ac:dyDescent="0.25">
      <c r="B377" s="112">
        <v>371</v>
      </c>
      <c r="C377" s="113" t="s">
        <v>101</v>
      </c>
      <c r="D377" s="114" t="s">
        <v>2192</v>
      </c>
      <c r="E377" s="114" t="s">
        <v>4</v>
      </c>
      <c r="F377" s="114" t="s">
        <v>213</v>
      </c>
      <c r="G377" s="114" t="s">
        <v>102</v>
      </c>
      <c r="H377" s="115" t="s">
        <v>3303</v>
      </c>
      <c r="I377" s="116" t="s">
        <v>3304</v>
      </c>
      <c r="J377" s="116" t="s">
        <v>3305</v>
      </c>
      <c r="K377" s="114" t="s">
        <v>293</v>
      </c>
      <c r="L377" s="114" t="s">
        <v>732</v>
      </c>
      <c r="M377" s="116" t="s">
        <v>760</v>
      </c>
      <c r="N377" s="116" t="s">
        <v>761</v>
      </c>
      <c r="O377" s="114" t="s">
        <v>293</v>
      </c>
      <c r="P377" s="114" t="s">
        <v>1620</v>
      </c>
      <c r="Q377" s="114" t="s">
        <v>1621</v>
      </c>
      <c r="R377" s="116"/>
    </row>
    <row r="378" spans="2:18" ht="18.75" hidden="1" x14ac:dyDescent="0.25">
      <c r="B378" s="112">
        <v>372</v>
      </c>
      <c r="C378" s="113" t="s">
        <v>101</v>
      </c>
      <c r="D378" s="114" t="s">
        <v>2192</v>
      </c>
      <c r="E378" s="114" t="s">
        <v>4</v>
      </c>
      <c r="F378" s="114" t="s">
        <v>213</v>
      </c>
      <c r="G378" s="114" t="s">
        <v>102</v>
      </c>
      <c r="H378" s="115" t="s">
        <v>3306</v>
      </c>
      <c r="I378" s="116" t="s">
        <v>3307</v>
      </c>
      <c r="J378" s="116" t="s">
        <v>3308</v>
      </c>
      <c r="K378" s="114" t="s">
        <v>293</v>
      </c>
      <c r="L378" s="114" t="s">
        <v>732</v>
      </c>
      <c r="M378" s="116" t="s">
        <v>760</v>
      </c>
      <c r="N378" s="116" t="s">
        <v>761</v>
      </c>
      <c r="O378" s="114" t="s">
        <v>293</v>
      </c>
      <c r="P378" s="114" t="s">
        <v>1620</v>
      </c>
      <c r="Q378" s="114" t="s">
        <v>1621</v>
      </c>
      <c r="R378" s="116"/>
    </row>
    <row r="379" spans="2:18" ht="18.75" hidden="1" x14ac:dyDescent="0.25">
      <c r="B379" s="112">
        <v>373</v>
      </c>
      <c r="C379" s="113" t="s">
        <v>101</v>
      </c>
      <c r="D379" s="114" t="s">
        <v>2192</v>
      </c>
      <c r="E379" s="114" t="s">
        <v>4</v>
      </c>
      <c r="F379" s="114" t="s">
        <v>213</v>
      </c>
      <c r="G379" s="114" t="s">
        <v>102</v>
      </c>
      <c r="H379" s="115" t="s">
        <v>3309</v>
      </c>
      <c r="I379" s="116" t="s">
        <v>3310</v>
      </c>
      <c r="J379" s="116" t="s">
        <v>3311</v>
      </c>
      <c r="K379" s="114" t="s">
        <v>293</v>
      </c>
      <c r="L379" s="114" t="s">
        <v>732</v>
      </c>
      <c r="M379" s="116" t="s">
        <v>760</v>
      </c>
      <c r="N379" s="116" t="s">
        <v>761</v>
      </c>
      <c r="O379" s="114" t="s">
        <v>293</v>
      </c>
      <c r="P379" s="114" t="s">
        <v>1620</v>
      </c>
      <c r="Q379" s="114" t="s">
        <v>1621</v>
      </c>
      <c r="R379" s="116"/>
    </row>
    <row r="380" spans="2:18" ht="18.75" hidden="1" x14ac:dyDescent="0.25">
      <c r="B380" s="112">
        <v>374</v>
      </c>
      <c r="C380" s="113" t="s">
        <v>101</v>
      </c>
      <c r="D380" s="114" t="s">
        <v>2192</v>
      </c>
      <c r="E380" s="114" t="s">
        <v>4</v>
      </c>
      <c r="F380" s="114" t="s">
        <v>213</v>
      </c>
      <c r="G380" s="114" t="s">
        <v>102</v>
      </c>
      <c r="H380" s="115" t="s">
        <v>3312</v>
      </c>
      <c r="I380" s="116" t="s">
        <v>3313</v>
      </c>
      <c r="J380" s="116" t="s">
        <v>3314</v>
      </c>
      <c r="K380" s="114" t="s">
        <v>293</v>
      </c>
      <c r="L380" s="114" t="s">
        <v>732</v>
      </c>
      <c r="M380" s="116" t="s">
        <v>760</v>
      </c>
      <c r="N380" s="116" t="s">
        <v>761</v>
      </c>
      <c r="O380" s="114" t="s">
        <v>293</v>
      </c>
      <c r="P380" s="114" t="s">
        <v>1620</v>
      </c>
      <c r="Q380" s="114" t="s">
        <v>1621</v>
      </c>
      <c r="R380" s="116"/>
    </row>
    <row r="381" spans="2:18" ht="18.75" hidden="1" x14ac:dyDescent="0.25">
      <c r="B381" s="112">
        <v>375</v>
      </c>
      <c r="C381" s="113" t="s">
        <v>101</v>
      </c>
      <c r="D381" s="114" t="s">
        <v>2192</v>
      </c>
      <c r="E381" s="114" t="s">
        <v>4</v>
      </c>
      <c r="F381" s="114" t="s">
        <v>213</v>
      </c>
      <c r="G381" s="114" t="s">
        <v>102</v>
      </c>
      <c r="H381" s="115" t="s">
        <v>3315</v>
      </c>
      <c r="I381" s="116" t="s">
        <v>3316</v>
      </c>
      <c r="J381" s="116" t="s">
        <v>3317</v>
      </c>
      <c r="K381" s="114" t="s">
        <v>293</v>
      </c>
      <c r="L381" s="114" t="s">
        <v>732</v>
      </c>
      <c r="M381" s="116" t="s">
        <v>760</v>
      </c>
      <c r="N381" s="116" t="s">
        <v>761</v>
      </c>
      <c r="O381" s="114" t="s">
        <v>293</v>
      </c>
      <c r="P381" s="114" t="s">
        <v>1620</v>
      </c>
      <c r="Q381" s="114" t="s">
        <v>1621</v>
      </c>
      <c r="R381" s="116"/>
    </row>
    <row r="382" spans="2:18" ht="18.75" hidden="1" x14ac:dyDescent="0.25">
      <c r="B382" s="112">
        <v>376</v>
      </c>
      <c r="C382" s="113" t="s">
        <v>101</v>
      </c>
      <c r="D382" s="114" t="s">
        <v>2192</v>
      </c>
      <c r="E382" s="114" t="s">
        <v>4</v>
      </c>
      <c r="F382" s="114" t="s">
        <v>213</v>
      </c>
      <c r="G382" s="114" t="s">
        <v>102</v>
      </c>
      <c r="H382" s="115" t="s">
        <v>3318</v>
      </c>
      <c r="I382" s="116" t="s">
        <v>3319</v>
      </c>
      <c r="J382" s="116" t="s">
        <v>3320</v>
      </c>
      <c r="K382" s="114" t="s">
        <v>293</v>
      </c>
      <c r="L382" s="114" t="s">
        <v>732</v>
      </c>
      <c r="M382" s="116" t="s">
        <v>760</v>
      </c>
      <c r="N382" s="116" t="s">
        <v>761</v>
      </c>
      <c r="O382" s="114" t="s">
        <v>293</v>
      </c>
      <c r="P382" s="114" t="s">
        <v>1620</v>
      </c>
      <c r="Q382" s="114" t="s">
        <v>1621</v>
      </c>
      <c r="R382" s="116"/>
    </row>
    <row r="383" spans="2:18" ht="18.75" hidden="1" x14ac:dyDescent="0.25">
      <c r="B383" s="112">
        <v>377</v>
      </c>
      <c r="C383" s="113" t="s">
        <v>101</v>
      </c>
      <c r="D383" s="114" t="s">
        <v>2192</v>
      </c>
      <c r="E383" s="114" t="s">
        <v>4</v>
      </c>
      <c r="F383" s="114" t="s">
        <v>213</v>
      </c>
      <c r="G383" s="114" t="s">
        <v>102</v>
      </c>
      <c r="H383" s="115" t="s">
        <v>3321</v>
      </c>
      <c r="I383" s="116" t="s">
        <v>3322</v>
      </c>
      <c r="J383" s="116" t="s">
        <v>3323</v>
      </c>
      <c r="K383" s="114" t="s">
        <v>293</v>
      </c>
      <c r="L383" s="114" t="s">
        <v>732</v>
      </c>
      <c r="M383" s="116" t="s">
        <v>760</v>
      </c>
      <c r="N383" s="116" t="s">
        <v>761</v>
      </c>
      <c r="O383" s="114" t="s">
        <v>293</v>
      </c>
      <c r="P383" s="114" t="s">
        <v>1620</v>
      </c>
      <c r="Q383" s="114" t="s">
        <v>1621</v>
      </c>
      <c r="R383" s="116"/>
    </row>
    <row r="384" spans="2:18" ht="18.75" hidden="1" x14ac:dyDescent="0.25">
      <c r="B384" s="112">
        <v>378</v>
      </c>
      <c r="C384" s="113" t="s">
        <v>101</v>
      </c>
      <c r="D384" s="114" t="s">
        <v>2192</v>
      </c>
      <c r="E384" s="114" t="s">
        <v>4</v>
      </c>
      <c r="F384" s="114" t="s">
        <v>213</v>
      </c>
      <c r="G384" s="114" t="s">
        <v>102</v>
      </c>
      <c r="H384" s="115" t="s">
        <v>3324</v>
      </c>
      <c r="I384" s="116" t="s">
        <v>3325</v>
      </c>
      <c r="J384" s="116" t="s">
        <v>3326</v>
      </c>
      <c r="K384" s="114" t="s">
        <v>293</v>
      </c>
      <c r="L384" s="114" t="s">
        <v>732</v>
      </c>
      <c r="M384" s="116" t="s">
        <v>760</v>
      </c>
      <c r="N384" s="116" t="s">
        <v>761</v>
      </c>
      <c r="O384" s="114" t="s">
        <v>293</v>
      </c>
      <c r="P384" s="114" t="s">
        <v>1620</v>
      </c>
      <c r="Q384" s="114" t="s">
        <v>1621</v>
      </c>
      <c r="R384" s="116"/>
    </row>
    <row r="385" spans="2:18" ht="18.75" hidden="1" x14ac:dyDescent="0.25">
      <c r="B385" s="112">
        <v>379</v>
      </c>
      <c r="C385" s="113" t="s">
        <v>101</v>
      </c>
      <c r="D385" s="114" t="s">
        <v>2192</v>
      </c>
      <c r="E385" s="114" t="s">
        <v>4</v>
      </c>
      <c r="F385" s="114" t="s">
        <v>213</v>
      </c>
      <c r="G385" s="114" t="s">
        <v>102</v>
      </c>
      <c r="H385" s="115" t="s">
        <v>3327</v>
      </c>
      <c r="I385" s="116" t="s">
        <v>3328</v>
      </c>
      <c r="J385" s="116" t="s">
        <v>3329</v>
      </c>
      <c r="K385" s="114" t="s">
        <v>293</v>
      </c>
      <c r="L385" s="114" t="s">
        <v>732</v>
      </c>
      <c r="M385" s="116" t="s">
        <v>760</v>
      </c>
      <c r="N385" s="116" t="s">
        <v>761</v>
      </c>
      <c r="O385" s="114" t="s">
        <v>293</v>
      </c>
      <c r="P385" s="114" t="s">
        <v>1620</v>
      </c>
      <c r="Q385" s="114" t="s">
        <v>1621</v>
      </c>
      <c r="R385" s="116"/>
    </row>
    <row r="386" spans="2:18" ht="18.75" hidden="1" x14ac:dyDescent="0.25">
      <c r="B386" s="112">
        <v>380</v>
      </c>
      <c r="C386" s="113" t="s">
        <v>101</v>
      </c>
      <c r="D386" s="114" t="s">
        <v>2192</v>
      </c>
      <c r="E386" s="114" t="s">
        <v>4</v>
      </c>
      <c r="F386" s="114" t="s">
        <v>213</v>
      </c>
      <c r="G386" s="114" t="s">
        <v>102</v>
      </c>
      <c r="H386" s="115" t="s">
        <v>3330</v>
      </c>
      <c r="I386" s="116" t="s">
        <v>3331</v>
      </c>
      <c r="J386" s="116" t="s">
        <v>3332</v>
      </c>
      <c r="K386" s="114" t="s">
        <v>293</v>
      </c>
      <c r="L386" s="114" t="s">
        <v>732</v>
      </c>
      <c r="M386" s="116" t="s">
        <v>760</v>
      </c>
      <c r="N386" s="116" t="s">
        <v>761</v>
      </c>
      <c r="O386" s="114" t="s">
        <v>293</v>
      </c>
      <c r="P386" s="114" t="s">
        <v>1620</v>
      </c>
      <c r="Q386" s="114" t="s">
        <v>1621</v>
      </c>
      <c r="R386" s="116"/>
    </row>
    <row r="387" spans="2:18" ht="18.75" hidden="1" x14ac:dyDescent="0.25">
      <c r="B387" s="112">
        <v>381</v>
      </c>
      <c r="C387" s="113" t="s">
        <v>101</v>
      </c>
      <c r="D387" s="114" t="s">
        <v>2192</v>
      </c>
      <c r="E387" s="114" t="s">
        <v>1</v>
      </c>
      <c r="F387" s="114" t="s">
        <v>216</v>
      </c>
      <c r="G387" s="114" t="s">
        <v>102</v>
      </c>
      <c r="H387" s="115" t="s">
        <v>3333</v>
      </c>
      <c r="I387" s="116" t="s">
        <v>3334</v>
      </c>
      <c r="J387" s="116" t="s">
        <v>3335</v>
      </c>
      <c r="K387" s="114" t="s">
        <v>295</v>
      </c>
      <c r="L387" s="114" t="s">
        <v>738</v>
      </c>
      <c r="M387" s="116" t="s">
        <v>762</v>
      </c>
      <c r="N387" s="116" t="s">
        <v>763</v>
      </c>
      <c r="O387" s="114" t="s">
        <v>295</v>
      </c>
      <c r="P387" s="114" t="s">
        <v>1622</v>
      </c>
      <c r="Q387" s="114" t="s">
        <v>1623</v>
      </c>
      <c r="R387" s="116"/>
    </row>
    <row r="388" spans="2:18" ht="18.75" hidden="1" x14ac:dyDescent="0.25">
      <c r="B388" s="112">
        <v>382</v>
      </c>
      <c r="C388" s="113" t="s">
        <v>101</v>
      </c>
      <c r="D388" s="114" t="s">
        <v>2192</v>
      </c>
      <c r="E388" s="114" t="s">
        <v>1</v>
      </c>
      <c r="F388" s="114" t="s">
        <v>216</v>
      </c>
      <c r="G388" s="114" t="s">
        <v>102</v>
      </c>
      <c r="H388" s="115" t="s">
        <v>3336</v>
      </c>
      <c r="I388" s="116" t="s">
        <v>3337</v>
      </c>
      <c r="J388" s="116" t="s">
        <v>3338</v>
      </c>
      <c r="K388" s="114" t="s">
        <v>295</v>
      </c>
      <c r="L388" s="114" t="s">
        <v>738</v>
      </c>
      <c r="M388" s="116" t="s">
        <v>762</v>
      </c>
      <c r="N388" s="116" t="s">
        <v>763</v>
      </c>
      <c r="O388" s="114" t="s">
        <v>295</v>
      </c>
      <c r="P388" s="114" t="s">
        <v>1622</v>
      </c>
      <c r="Q388" s="114" t="s">
        <v>1623</v>
      </c>
      <c r="R388" s="116"/>
    </row>
    <row r="389" spans="2:18" ht="18.75" hidden="1" x14ac:dyDescent="0.25">
      <c r="B389" s="112">
        <v>383</v>
      </c>
      <c r="C389" s="113" t="s">
        <v>101</v>
      </c>
      <c r="D389" s="114" t="s">
        <v>2192</v>
      </c>
      <c r="E389" s="114" t="s">
        <v>1</v>
      </c>
      <c r="F389" s="114" t="s">
        <v>216</v>
      </c>
      <c r="G389" s="114" t="s">
        <v>102</v>
      </c>
      <c r="H389" s="115" t="s">
        <v>3339</v>
      </c>
      <c r="I389" s="116" t="s">
        <v>3340</v>
      </c>
      <c r="J389" s="116" t="s">
        <v>3341</v>
      </c>
      <c r="K389" s="114" t="s">
        <v>295</v>
      </c>
      <c r="L389" s="114" t="s">
        <v>738</v>
      </c>
      <c r="M389" s="116" t="s">
        <v>762</v>
      </c>
      <c r="N389" s="116" t="s">
        <v>763</v>
      </c>
      <c r="O389" s="114" t="s">
        <v>295</v>
      </c>
      <c r="P389" s="114" t="s">
        <v>1622</v>
      </c>
      <c r="Q389" s="114" t="s">
        <v>1623</v>
      </c>
      <c r="R389" s="116"/>
    </row>
    <row r="390" spans="2:18" ht="18.75" hidden="1" x14ac:dyDescent="0.25">
      <c r="B390" s="112">
        <v>384</v>
      </c>
      <c r="C390" s="113" t="s">
        <v>101</v>
      </c>
      <c r="D390" s="114" t="s">
        <v>2192</v>
      </c>
      <c r="E390" s="114" t="s">
        <v>1</v>
      </c>
      <c r="F390" s="114" t="s">
        <v>216</v>
      </c>
      <c r="G390" s="114" t="s">
        <v>102</v>
      </c>
      <c r="H390" s="115" t="s">
        <v>3342</v>
      </c>
      <c r="I390" s="116" t="s">
        <v>3343</v>
      </c>
      <c r="J390" s="116" t="s">
        <v>3344</v>
      </c>
      <c r="K390" s="114" t="s">
        <v>295</v>
      </c>
      <c r="L390" s="114" t="s">
        <v>738</v>
      </c>
      <c r="M390" s="116" t="s">
        <v>762</v>
      </c>
      <c r="N390" s="116" t="s">
        <v>763</v>
      </c>
      <c r="O390" s="114" t="s">
        <v>295</v>
      </c>
      <c r="P390" s="114" t="s">
        <v>1622</v>
      </c>
      <c r="Q390" s="114" t="s">
        <v>1623</v>
      </c>
      <c r="R390" s="116"/>
    </row>
    <row r="391" spans="2:18" ht="18.75" hidden="1" x14ac:dyDescent="0.25">
      <c r="B391" s="112">
        <v>385</v>
      </c>
      <c r="C391" s="113" t="s">
        <v>101</v>
      </c>
      <c r="D391" s="114" t="s">
        <v>2192</v>
      </c>
      <c r="E391" s="114" t="s">
        <v>1</v>
      </c>
      <c r="F391" s="114" t="s">
        <v>216</v>
      </c>
      <c r="G391" s="114" t="s">
        <v>102</v>
      </c>
      <c r="H391" s="115" t="s">
        <v>3345</v>
      </c>
      <c r="I391" s="116" t="s">
        <v>3346</v>
      </c>
      <c r="J391" s="116" t="s">
        <v>3347</v>
      </c>
      <c r="K391" s="114" t="s">
        <v>295</v>
      </c>
      <c r="L391" s="114" t="s">
        <v>738</v>
      </c>
      <c r="M391" s="116" t="s">
        <v>762</v>
      </c>
      <c r="N391" s="116" t="s">
        <v>763</v>
      </c>
      <c r="O391" s="114" t="s">
        <v>295</v>
      </c>
      <c r="P391" s="114" t="s">
        <v>1622</v>
      </c>
      <c r="Q391" s="114" t="s">
        <v>1623</v>
      </c>
      <c r="R391" s="116"/>
    </row>
    <row r="392" spans="2:18" ht="18.75" hidden="1" x14ac:dyDescent="0.25">
      <c r="B392" s="112">
        <v>386</v>
      </c>
      <c r="C392" s="113" t="s">
        <v>101</v>
      </c>
      <c r="D392" s="114" t="s">
        <v>2192</v>
      </c>
      <c r="E392" s="114" t="s">
        <v>1</v>
      </c>
      <c r="F392" s="114" t="s">
        <v>216</v>
      </c>
      <c r="G392" s="114" t="s">
        <v>102</v>
      </c>
      <c r="H392" s="115" t="s">
        <v>3348</v>
      </c>
      <c r="I392" s="116" t="s">
        <v>3349</v>
      </c>
      <c r="J392" s="116" t="s">
        <v>3350</v>
      </c>
      <c r="K392" s="114" t="s">
        <v>295</v>
      </c>
      <c r="L392" s="114" t="s">
        <v>738</v>
      </c>
      <c r="M392" s="116" t="s">
        <v>762</v>
      </c>
      <c r="N392" s="116" t="s">
        <v>763</v>
      </c>
      <c r="O392" s="114" t="s">
        <v>295</v>
      </c>
      <c r="P392" s="114" t="s">
        <v>1622</v>
      </c>
      <c r="Q392" s="114" t="s">
        <v>1623</v>
      </c>
      <c r="R392" s="116"/>
    </row>
    <row r="393" spans="2:18" ht="18.75" hidden="1" x14ac:dyDescent="0.25">
      <c r="B393" s="112">
        <v>387</v>
      </c>
      <c r="C393" s="113" t="s">
        <v>101</v>
      </c>
      <c r="D393" s="114" t="s">
        <v>2192</v>
      </c>
      <c r="E393" s="114" t="s">
        <v>1</v>
      </c>
      <c r="F393" s="114" t="s">
        <v>216</v>
      </c>
      <c r="G393" s="114" t="s">
        <v>102</v>
      </c>
      <c r="H393" s="115" t="s">
        <v>3351</v>
      </c>
      <c r="I393" s="116" t="s">
        <v>3352</v>
      </c>
      <c r="J393" s="116" t="s">
        <v>3353</v>
      </c>
      <c r="K393" s="114" t="s">
        <v>295</v>
      </c>
      <c r="L393" s="114" t="s">
        <v>738</v>
      </c>
      <c r="M393" s="116" t="s">
        <v>762</v>
      </c>
      <c r="N393" s="116" t="s">
        <v>763</v>
      </c>
      <c r="O393" s="114" t="s">
        <v>295</v>
      </c>
      <c r="P393" s="114" t="s">
        <v>1622</v>
      </c>
      <c r="Q393" s="114" t="s">
        <v>1623</v>
      </c>
      <c r="R393" s="116"/>
    </row>
    <row r="394" spans="2:18" ht="18.75" hidden="1" x14ac:dyDescent="0.25">
      <c r="B394" s="112">
        <v>388</v>
      </c>
      <c r="C394" s="113" t="s">
        <v>101</v>
      </c>
      <c r="D394" s="114" t="s">
        <v>2192</v>
      </c>
      <c r="E394" s="114" t="s">
        <v>1</v>
      </c>
      <c r="F394" s="114" t="s">
        <v>216</v>
      </c>
      <c r="G394" s="114" t="s">
        <v>102</v>
      </c>
      <c r="H394" s="115" t="s">
        <v>3354</v>
      </c>
      <c r="I394" s="116" t="s">
        <v>3355</v>
      </c>
      <c r="J394" s="116" t="s">
        <v>3356</v>
      </c>
      <c r="K394" s="114" t="s">
        <v>295</v>
      </c>
      <c r="L394" s="114" t="s">
        <v>738</v>
      </c>
      <c r="M394" s="116" t="s">
        <v>762</v>
      </c>
      <c r="N394" s="116" t="s">
        <v>763</v>
      </c>
      <c r="O394" s="114" t="s">
        <v>295</v>
      </c>
      <c r="P394" s="114" t="s">
        <v>1622</v>
      </c>
      <c r="Q394" s="114" t="s">
        <v>1623</v>
      </c>
      <c r="R394" s="116"/>
    </row>
    <row r="395" spans="2:18" ht="18.75" hidden="1" x14ac:dyDescent="0.25">
      <c r="B395" s="112">
        <v>389</v>
      </c>
      <c r="C395" s="113" t="s">
        <v>101</v>
      </c>
      <c r="D395" s="114" t="s">
        <v>2192</v>
      </c>
      <c r="E395" s="114" t="s">
        <v>1</v>
      </c>
      <c r="F395" s="114" t="s">
        <v>216</v>
      </c>
      <c r="G395" s="114" t="s">
        <v>102</v>
      </c>
      <c r="H395" s="115" t="s">
        <v>3357</v>
      </c>
      <c r="I395" s="116" t="s">
        <v>3358</v>
      </c>
      <c r="J395" s="116" t="s">
        <v>3359</v>
      </c>
      <c r="K395" s="114" t="s">
        <v>295</v>
      </c>
      <c r="L395" s="114" t="s">
        <v>738</v>
      </c>
      <c r="M395" s="116" t="s">
        <v>762</v>
      </c>
      <c r="N395" s="116" t="s">
        <v>763</v>
      </c>
      <c r="O395" s="114" t="s">
        <v>295</v>
      </c>
      <c r="P395" s="114" t="s">
        <v>1622</v>
      </c>
      <c r="Q395" s="114" t="s">
        <v>1623</v>
      </c>
      <c r="R395" s="116"/>
    </row>
    <row r="396" spans="2:18" ht="18.75" hidden="1" x14ac:dyDescent="0.25">
      <c r="B396" s="112">
        <v>390</v>
      </c>
      <c r="C396" s="113" t="s">
        <v>101</v>
      </c>
      <c r="D396" s="114" t="s">
        <v>2192</v>
      </c>
      <c r="E396" s="114" t="s">
        <v>1</v>
      </c>
      <c r="F396" s="114" t="s">
        <v>216</v>
      </c>
      <c r="G396" s="114" t="s">
        <v>102</v>
      </c>
      <c r="H396" s="115" t="s">
        <v>3360</v>
      </c>
      <c r="I396" s="116" t="s">
        <v>3361</v>
      </c>
      <c r="J396" s="116" t="s">
        <v>3362</v>
      </c>
      <c r="K396" s="114" t="s">
        <v>295</v>
      </c>
      <c r="L396" s="114" t="s">
        <v>738</v>
      </c>
      <c r="M396" s="116" t="s">
        <v>762</v>
      </c>
      <c r="N396" s="116" t="s">
        <v>763</v>
      </c>
      <c r="O396" s="114" t="s">
        <v>295</v>
      </c>
      <c r="P396" s="114" t="s">
        <v>1622</v>
      </c>
      <c r="Q396" s="114" t="s">
        <v>1623</v>
      </c>
      <c r="R396" s="116"/>
    </row>
    <row r="397" spans="2:18" ht="18.75" hidden="1" x14ac:dyDescent="0.25">
      <c r="B397" s="112">
        <v>391</v>
      </c>
      <c r="C397" s="113" t="s">
        <v>101</v>
      </c>
      <c r="D397" s="114" t="s">
        <v>2192</v>
      </c>
      <c r="E397" s="114" t="s">
        <v>4</v>
      </c>
      <c r="F397" s="114" t="s">
        <v>216</v>
      </c>
      <c r="G397" s="114" t="s">
        <v>102</v>
      </c>
      <c r="H397" s="115" t="s">
        <v>3363</v>
      </c>
      <c r="I397" s="116" t="s">
        <v>3364</v>
      </c>
      <c r="J397" s="116" t="s">
        <v>3365</v>
      </c>
      <c r="K397" s="114" t="s">
        <v>295</v>
      </c>
      <c r="L397" s="114" t="s">
        <v>738</v>
      </c>
      <c r="M397" s="116" t="s">
        <v>762</v>
      </c>
      <c r="N397" s="116" t="s">
        <v>763</v>
      </c>
      <c r="O397" s="114" t="s">
        <v>295</v>
      </c>
      <c r="P397" s="114" t="s">
        <v>1622</v>
      </c>
      <c r="Q397" s="114" t="s">
        <v>1623</v>
      </c>
      <c r="R397" s="116"/>
    </row>
    <row r="398" spans="2:18" ht="18.75" hidden="1" x14ac:dyDescent="0.25">
      <c r="B398" s="112">
        <v>392</v>
      </c>
      <c r="C398" s="113" t="s">
        <v>101</v>
      </c>
      <c r="D398" s="114" t="s">
        <v>2192</v>
      </c>
      <c r="E398" s="114" t="s">
        <v>4</v>
      </c>
      <c r="F398" s="114" t="s">
        <v>216</v>
      </c>
      <c r="G398" s="114" t="s">
        <v>102</v>
      </c>
      <c r="H398" s="115" t="s">
        <v>3366</v>
      </c>
      <c r="I398" s="116" t="s">
        <v>3367</v>
      </c>
      <c r="J398" s="116" t="s">
        <v>3368</v>
      </c>
      <c r="K398" s="114" t="s">
        <v>295</v>
      </c>
      <c r="L398" s="114" t="s">
        <v>738</v>
      </c>
      <c r="M398" s="116" t="s">
        <v>762</v>
      </c>
      <c r="N398" s="116" t="s">
        <v>763</v>
      </c>
      <c r="O398" s="114" t="s">
        <v>295</v>
      </c>
      <c r="P398" s="114" t="s">
        <v>1622</v>
      </c>
      <c r="Q398" s="114" t="s">
        <v>1623</v>
      </c>
      <c r="R398" s="116"/>
    </row>
    <row r="399" spans="2:18" ht="18.75" hidden="1" x14ac:dyDescent="0.25">
      <c r="B399" s="112">
        <v>393</v>
      </c>
      <c r="C399" s="113" t="s">
        <v>101</v>
      </c>
      <c r="D399" s="114" t="s">
        <v>2192</v>
      </c>
      <c r="E399" s="114" t="s">
        <v>4</v>
      </c>
      <c r="F399" s="114" t="s">
        <v>216</v>
      </c>
      <c r="G399" s="114" t="s">
        <v>102</v>
      </c>
      <c r="H399" s="115" t="s">
        <v>3369</v>
      </c>
      <c r="I399" s="116" t="s">
        <v>3370</v>
      </c>
      <c r="J399" s="116" t="s">
        <v>3371</v>
      </c>
      <c r="K399" s="114" t="s">
        <v>295</v>
      </c>
      <c r="L399" s="114" t="s">
        <v>738</v>
      </c>
      <c r="M399" s="116" t="s">
        <v>762</v>
      </c>
      <c r="N399" s="116" t="s">
        <v>763</v>
      </c>
      <c r="O399" s="114" t="s">
        <v>295</v>
      </c>
      <c r="P399" s="114" t="s">
        <v>1622</v>
      </c>
      <c r="Q399" s="114" t="s">
        <v>1623</v>
      </c>
      <c r="R399" s="116"/>
    </row>
    <row r="400" spans="2:18" ht="18.75" hidden="1" x14ac:dyDescent="0.25">
      <c r="B400" s="112">
        <v>394</v>
      </c>
      <c r="C400" s="113" t="s">
        <v>101</v>
      </c>
      <c r="D400" s="114" t="s">
        <v>2192</v>
      </c>
      <c r="E400" s="114" t="s">
        <v>4</v>
      </c>
      <c r="F400" s="114" t="s">
        <v>216</v>
      </c>
      <c r="G400" s="114" t="s">
        <v>102</v>
      </c>
      <c r="H400" s="115" t="s">
        <v>3372</v>
      </c>
      <c r="I400" s="116" t="s">
        <v>3373</v>
      </c>
      <c r="J400" s="116" t="s">
        <v>3374</v>
      </c>
      <c r="K400" s="114" t="s">
        <v>295</v>
      </c>
      <c r="L400" s="114" t="s">
        <v>738</v>
      </c>
      <c r="M400" s="116" t="s">
        <v>762</v>
      </c>
      <c r="N400" s="116" t="s">
        <v>763</v>
      </c>
      <c r="O400" s="114" t="s">
        <v>295</v>
      </c>
      <c r="P400" s="114" t="s">
        <v>1622</v>
      </c>
      <c r="Q400" s="114" t="s">
        <v>1623</v>
      </c>
      <c r="R400" s="116"/>
    </row>
    <row r="401" spans="2:18" ht="18.75" hidden="1" x14ac:dyDescent="0.25">
      <c r="B401" s="112">
        <v>395</v>
      </c>
      <c r="C401" s="113" t="s">
        <v>101</v>
      </c>
      <c r="D401" s="114" t="s">
        <v>2192</v>
      </c>
      <c r="E401" s="114" t="s">
        <v>4</v>
      </c>
      <c r="F401" s="114" t="s">
        <v>216</v>
      </c>
      <c r="G401" s="114" t="s">
        <v>102</v>
      </c>
      <c r="H401" s="115" t="s">
        <v>3375</v>
      </c>
      <c r="I401" s="116" t="s">
        <v>3376</v>
      </c>
      <c r="J401" s="116" t="s">
        <v>3377</v>
      </c>
      <c r="K401" s="114" t="s">
        <v>295</v>
      </c>
      <c r="L401" s="114" t="s">
        <v>738</v>
      </c>
      <c r="M401" s="116" t="s">
        <v>762</v>
      </c>
      <c r="N401" s="116" t="s">
        <v>763</v>
      </c>
      <c r="O401" s="114" t="s">
        <v>295</v>
      </c>
      <c r="P401" s="114" t="s">
        <v>1622</v>
      </c>
      <c r="Q401" s="114" t="s">
        <v>1623</v>
      </c>
      <c r="R401" s="116"/>
    </row>
    <row r="402" spans="2:18" ht="18.75" hidden="1" x14ac:dyDescent="0.25">
      <c r="B402" s="112">
        <v>396</v>
      </c>
      <c r="C402" s="113" t="s">
        <v>101</v>
      </c>
      <c r="D402" s="114" t="s">
        <v>2192</v>
      </c>
      <c r="E402" s="114" t="s">
        <v>4</v>
      </c>
      <c r="F402" s="114" t="s">
        <v>216</v>
      </c>
      <c r="G402" s="114" t="s">
        <v>102</v>
      </c>
      <c r="H402" s="115" t="s">
        <v>3378</v>
      </c>
      <c r="I402" s="116" t="s">
        <v>3379</v>
      </c>
      <c r="J402" s="116" t="s">
        <v>3380</v>
      </c>
      <c r="K402" s="114" t="s">
        <v>295</v>
      </c>
      <c r="L402" s="114" t="s">
        <v>738</v>
      </c>
      <c r="M402" s="116" t="s">
        <v>762</v>
      </c>
      <c r="N402" s="116" t="s">
        <v>763</v>
      </c>
      <c r="O402" s="114" t="s">
        <v>295</v>
      </c>
      <c r="P402" s="114" t="s">
        <v>1622</v>
      </c>
      <c r="Q402" s="114" t="s">
        <v>1623</v>
      </c>
      <c r="R402" s="116"/>
    </row>
    <row r="403" spans="2:18" ht="18.75" hidden="1" x14ac:dyDescent="0.25">
      <c r="B403" s="112">
        <v>397</v>
      </c>
      <c r="C403" s="113" t="s">
        <v>101</v>
      </c>
      <c r="D403" s="114" t="s">
        <v>2192</v>
      </c>
      <c r="E403" s="114" t="s">
        <v>4</v>
      </c>
      <c r="F403" s="114" t="s">
        <v>216</v>
      </c>
      <c r="G403" s="114" t="s">
        <v>102</v>
      </c>
      <c r="H403" s="115" t="s">
        <v>3381</v>
      </c>
      <c r="I403" s="116" t="s">
        <v>3382</v>
      </c>
      <c r="J403" s="116" t="s">
        <v>3383</v>
      </c>
      <c r="K403" s="114" t="s">
        <v>295</v>
      </c>
      <c r="L403" s="114" t="s">
        <v>738</v>
      </c>
      <c r="M403" s="116" t="s">
        <v>762</v>
      </c>
      <c r="N403" s="116" t="s">
        <v>763</v>
      </c>
      <c r="O403" s="114" t="s">
        <v>295</v>
      </c>
      <c r="P403" s="114" t="s">
        <v>1622</v>
      </c>
      <c r="Q403" s="114" t="s">
        <v>1623</v>
      </c>
      <c r="R403" s="116"/>
    </row>
    <row r="404" spans="2:18" ht="18.75" hidden="1" x14ac:dyDescent="0.25">
      <c r="B404" s="112">
        <v>398</v>
      </c>
      <c r="C404" s="113" t="s">
        <v>101</v>
      </c>
      <c r="D404" s="114" t="s">
        <v>2192</v>
      </c>
      <c r="E404" s="114" t="s">
        <v>4</v>
      </c>
      <c r="F404" s="114" t="s">
        <v>216</v>
      </c>
      <c r="G404" s="114" t="s">
        <v>102</v>
      </c>
      <c r="H404" s="115" t="s">
        <v>3384</v>
      </c>
      <c r="I404" s="116" t="s">
        <v>3385</v>
      </c>
      <c r="J404" s="116" t="s">
        <v>3386</v>
      </c>
      <c r="K404" s="114" t="s">
        <v>295</v>
      </c>
      <c r="L404" s="114" t="s">
        <v>738</v>
      </c>
      <c r="M404" s="116" t="s">
        <v>762</v>
      </c>
      <c r="N404" s="116" t="s">
        <v>763</v>
      </c>
      <c r="O404" s="114" t="s">
        <v>295</v>
      </c>
      <c r="P404" s="114" t="s">
        <v>1622</v>
      </c>
      <c r="Q404" s="114" t="s">
        <v>1623</v>
      </c>
      <c r="R404" s="116"/>
    </row>
    <row r="405" spans="2:18" ht="18.75" hidden="1" x14ac:dyDescent="0.25">
      <c r="B405" s="112">
        <v>399</v>
      </c>
      <c r="C405" s="113" t="s">
        <v>101</v>
      </c>
      <c r="D405" s="114" t="s">
        <v>2192</v>
      </c>
      <c r="E405" s="114" t="s">
        <v>4</v>
      </c>
      <c r="F405" s="114" t="s">
        <v>216</v>
      </c>
      <c r="G405" s="114" t="s">
        <v>102</v>
      </c>
      <c r="H405" s="115" t="s">
        <v>3387</v>
      </c>
      <c r="I405" s="116" t="s">
        <v>3388</v>
      </c>
      <c r="J405" s="116" t="s">
        <v>3389</v>
      </c>
      <c r="K405" s="114" t="s">
        <v>295</v>
      </c>
      <c r="L405" s="114" t="s">
        <v>738</v>
      </c>
      <c r="M405" s="116" t="s">
        <v>762</v>
      </c>
      <c r="N405" s="116" t="s">
        <v>763</v>
      </c>
      <c r="O405" s="114" t="s">
        <v>295</v>
      </c>
      <c r="P405" s="114" t="s">
        <v>1622</v>
      </c>
      <c r="Q405" s="114" t="s">
        <v>1623</v>
      </c>
      <c r="R405" s="116"/>
    </row>
    <row r="406" spans="2:18" ht="18.75" hidden="1" x14ac:dyDescent="0.25">
      <c r="B406" s="112">
        <v>400</v>
      </c>
      <c r="C406" s="113" t="s">
        <v>101</v>
      </c>
      <c r="D406" s="114" t="s">
        <v>2192</v>
      </c>
      <c r="E406" s="114" t="s">
        <v>4</v>
      </c>
      <c r="F406" s="114" t="s">
        <v>216</v>
      </c>
      <c r="G406" s="114" t="s">
        <v>102</v>
      </c>
      <c r="H406" s="115" t="s">
        <v>3390</v>
      </c>
      <c r="I406" s="116" t="s">
        <v>3391</v>
      </c>
      <c r="J406" s="116" t="s">
        <v>3392</v>
      </c>
      <c r="K406" s="114" t="s">
        <v>295</v>
      </c>
      <c r="L406" s="114" t="s">
        <v>738</v>
      </c>
      <c r="M406" s="116" t="s">
        <v>762</v>
      </c>
      <c r="N406" s="116" t="s">
        <v>763</v>
      </c>
      <c r="O406" s="114" t="s">
        <v>295</v>
      </c>
      <c r="P406" s="114" t="s">
        <v>1622</v>
      </c>
      <c r="Q406" s="114" t="s">
        <v>1623</v>
      </c>
      <c r="R406" s="116"/>
    </row>
    <row r="407" spans="2:18" ht="18.75" hidden="1" x14ac:dyDescent="0.25">
      <c r="B407" s="112">
        <v>401</v>
      </c>
      <c r="C407" s="117" t="s">
        <v>10</v>
      </c>
      <c r="D407" s="114" t="s">
        <v>3393</v>
      </c>
      <c r="E407" s="114" t="s">
        <v>1</v>
      </c>
      <c r="F407" s="114" t="s">
        <v>20</v>
      </c>
      <c r="G407" s="114" t="s">
        <v>102</v>
      </c>
      <c r="H407" s="115" t="s">
        <v>3394</v>
      </c>
      <c r="I407" s="116" t="s">
        <v>3395</v>
      </c>
      <c r="J407" s="116" t="s">
        <v>3396</v>
      </c>
      <c r="K407" s="114" t="s">
        <v>764</v>
      </c>
      <c r="L407" s="114" t="s">
        <v>228</v>
      </c>
      <c r="M407" s="116" t="s">
        <v>765</v>
      </c>
      <c r="N407" s="116" t="s">
        <v>766</v>
      </c>
      <c r="O407" s="114" t="s">
        <v>764</v>
      </c>
      <c r="P407" s="114" t="s">
        <v>1624</v>
      </c>
      <c r="Q407" s="114" t="s">
        <v>1625</v>
      </c>
      <c r="R407" s="116"/>
    </row>
    <row r="408" spans="2:18" ht="18.75" hidden="1" x14ac:dyDescent="0.25">
      <c r="B408" s="112">
        <v>402</v>
      </c>
      <c r="C408" s="117" t="s">
        <v>10</v>
      </c>
      <c r="D408" s="114" t="s">
        <v>3393</v>
      </c>
      <c r="E408" s="114" t="s">
        <v>1</v>
      </c>
      <c r="F408" s="114" t="s">
        <v>20</v>
      </c>
      <c r="G408" s="114" t="s">
        <v>102</v>
      </c>
      <c r="H408" s="115" t="s">
        <v>3397</v>
      </c>
      <c r="I408" s="116" t="s">
        <v>3398</v>
      </c>
      <c r="J408" s="116" t="s">
        <v>3399</v>
      </c>
      <c r="K408" s="114" t="s">
        <v>764</v>
      </c>
      <c r="L408" s="114" t="s">
        <v>228</v>
      </c>
      <c r="M408" s="116" t="s">
        <v>765</v>
      </c>
      <c r="N408" s="116" t="s">
        <v>766</v>
      </c>
      <c r="O408" s="114" t="s">
        <v>764</v>
      </c>
      <c r="P408" s="114" t="s">
        <v>1624</v>
      </c>
      <c r="Q408" s="114" t="s">
        <v>1625</v>
      </c>
      <c r="R408" s="116"/>
    </row>
    <row r="409" spans="2:18" ht="18.75" hidden="1" x14ac:dyDescent="0.25">
      <c r="B409" s="112">
        <v>403</v>
      </c>
      <c r="C409" s="117" t="s">
        <v>10</v>
      </c>
      <c r="D409" s="114" t="s">
        <v>3393</v>
      </c>
      <c r="E409" s="114" t="s">
        <v>1</v>
      </c>
      <c r="F409" s="114" t="s">
        <v>20</v>
      </c>
      <c r="G409" s="114" t="s">
        <v>102</v>
      </c>
      <c r="H409" s="115" t="s">
        <v>3400</v>
      </c>
      <c r="I409" s="116" t="s">
        <v>3401</v>
      </c>
      <c r="J409" s="116" t="s">
        <v>3402</v>
      </c>
      <c r="K409" s="114" t="s">
        <v>764</v>
      </c>
      <c r="L409" s="114" t="s">
        <v>228</v>
      </c>
      <c r="M409" s="116" t="s">
        <v>765</v>
      </c>
      <c r="N409" s="116" t="s">
        <v>766</v>
      </c>
      <c r="O409" s="114" t="s">
        <v>764</v>
      </c>
      <c r="P409" s="114" t="s">
        <v>1624</v>
      </c>
      <c r="Q409" s="114" t="s">
        <v>1625</v>
      </c>
      <c r="R409" s="116"/>
    </row>
    <row r="410" spans="2:18" ht="18.75" hidden="1" x14ac:dyDescent="0.25">
      <c r="B410" s="112">
        <v>404</v>
      </c>
      <c r="C410" s="117" t="s">
        <v>10</v>
      </c>
      <c r="D410" s="114" t="s">
        <v>3393</v>
      </c>
      <c r="E410" s="114" t="s">
        <v>1</v>
      </c>
      <c r="F410" s="114" t="s">
        <v>20</v>
      </c>
      <c r="G410" s="114" t="s">
        <v>102</v>
      </c>
      <c r="H410" s="115" t="s">
        <v>3403</v>
      </c>
      <c r="I410" s="116" t="s">
        <v>3404</v>
      </c>
      <c r="J410" s="116" t="s">
        <v>3405</v>
      </c>
      <c r="K410" s="114" t="s">
        <v>764</v>
      </c>
      <c r="L410" s="114" t="s">
        <v>228</v>
      </c>
      <c r="M410" s="116" t="s">
        <v>765</v>
      </c>
      <c r="N410" s="116" t="s">
        <v>766</v>
      </c>
      <c r="O410" s="114" t="s">
        <v>764</v>
      </c>
      <c r="P410" s="114" t="s">
        <v>1624</v>
      </c>
      <c r="Q410" s="114" t="s">
        <v>1625</v>
      </c>
      <c r="R410" s="116"/>
    </row>
    <row r="411" spans="2:18" ht="18.75" hidden="1" x14ac:dyDescent="0.25">
      <c r="B411" s="112">
        <v>405</v>
      </c>
      <c r="C411" s="117" t="s">
        <v>10</v>
      </c>
      <c r="D411" s="114" t="s">
        <v>3393</v>
      </c>
      <c r="E411" s="114" t="s">
        <v>1</v>
      </c>
      <c r="F411" s="114" t="s">
        <v>20</v>
      </c>
      <c r="G411" s="114" t="s">
        <v>102</v>
      </c>
      <c r="H411" s="115" t="s">
        <v>3406</v>
      </c>
      <c r="I411" s="116" t="s">
        <v>3407</v>
      </c>
      <c r="J411" s="116" t="s">
        <v>3408</v>
      </c>
      <c r="K411" s="114" t="s">
        <v>764</v>
      </c>
      <c r="L411" s="114" t="s">
        <v>228</v>
      </c>
      <c r="M411" s="116" t="s">
        <v>765</v>
      </c>
      <c r="N411" s="116" t="s">
        <v>766</v>
      </c>
      <c r="O411" s="114" t="s">
        <v>764</v>
      </c>
      <c r="P411" s="114" t="s">
        <v>1624</v>
      </c>
      <c r="Q411" s="114" t="s">
        <v>1625</v>
      </c>
      <c r="R411" s="116"/>
    </row>
    <row r="412" spans="2:18" ht="18.75" hidden="1" x14ac:dyDescent="0.25">
      <c r="B412" s="112">
        <v>406</v>
      </c>
      <c r="C412" s="117" t="s">
        <v>10</v>
      </c>
      <c r="D412" s="114" t="s">
        <v>3393</v>
      </c>
      <c r="E412" s="114" t="s">
        <v>1</v>
      </c>
      <c r="F412" s="114" t="s">
        <v>20</v>
      </c>
      <c r="G412" s="114" t="s">
        <v>102</v>
      </c>
      <c r="H412" s="115" t="s">
        <v>3409</v>
      </c>
      <c r="I412" s="116" t="s">
        <v>3410</v>
      </c>
      <c r="J412" s="116" t="s">
        <v>3411</v>
      </c>
      <c r="K412" s="114" t="s">
        <v>764</v>
      </c>
      <c r="L412" s="114" t="s">
        <v>228</v>
      </c>
      <c r="M412" s="116" t="s">
        <v>765</v>
      </c>
      <c r="N412" s="116" t="s">
        <v>766</v>
      </c>
      <c r="O412" s="114" t="s">
        <v>764</v>
      </c>
      <c r="P412" s="114" t="s">
        <v>1624</v>
      </c>
      <c r="Q412" s="114" t="s">
        <v>1625</v>
      </c>
      <c r="R412" s="116"/>
    </row>
    <row r="413" spans="2:18" ht="18.75" hidden="1" x14ac:dyDescent="0.25">
      <c r="B413" s="112">
        <v>407</v>
      </c>
      <c r="C413" s="117" t="s">
        <v>10</v>
      </c>
      <c r="D413" s="114" t="s">
        <v>3393</v>
      </c>
      <c r="E413" s="114" t="s">
        <v>1</v>
      </c>
      <c r="F413" s="114" t="s">
        <v>20</v>
      </c>
      <c r="G413" s="114" t="s">
        <v>102</v>
      </c>
      <c r="H413" s="115" t="s">
        <v>3412</v>
      </c>
      <c r="I413" s="116" t="s">
        <v>3413</v>
      </c>
      <c r="J413" s="116" t="s">
        <v>3414</v>
      </c>
      <c r="K413" s="114" t="s">
        <v>764</v>
      </c>
      <c r="L413" s="114" t="s">
        <v>228</v>
      </c>
      <c r="M413" s="116" t="s">
        <v>765</v>
      </c>
      <c r="N413" s="116" t="s">
        <v>766</v>
      </c>
      <c r="O413" s="114" t="s">
        <v>764</v>
      </c>
      <c r="P413" s="114" t="s">
        <v>1624</v>
      </c>
      <c r="Q413" s="114" t="s">
        <v>1625</v>
      </c>
      <c r="R413" s="116"/>
    </row>
    <row r="414" spans="2:18" ht="18.75" hidden="1" x14ac:dyDescent="0.25">
      <c r="B414" s="112">
        <v>408</v>
      </c>
      <c r="C414" s="117" t="s">
        <v>10</v>
      </c>
      <c r="D414" s="114" t="s">
        <v>3393</v>
      </c>
      <c r="E414" s="114" t="s">
        <v>1</v>
      </c>
      <c r="F414" s="114" t="s">
        <v>20</v>
      </c>
      <c r="G414" s="114" t="s">
        <v>102</v>
      </c>
      <c r="H414" s="115" t="s">
        <v>3415</v>
      </c>
      <c r="I414" s="116" t="s">
        <v>3416</v>
      </c>
      <c r="J414" s="116" t="s">
        <v>3417</v>
      </c>
      <c r="K414" s="114" t="s">
        <v>764</v>
      </c>
      <c r="L414" s="114" t="s">
        <v>228</v>
      </c>
      <c r="M414" s="116" t="s">
        <v>765</v>
      </c>
      <c r="N414" s="116" t="s">
        <v>766</v>
      </c>
      <c r="O414" s="114" t="s">
        <v>764</v>
      </c>
      <c r="P414" s="114" t="s">
        <v>1624</v>
      </c>
      <c r="Q414" s="114" t="s">
        <v>1625</v>
      </c>
      <c r="R414" s="116"/>
    </row>
    <row r="415" spans="2:18" ht="18.75" hidden="1" x14ac:dyDescent="0.25">
      <c r="B415" s="112">
        <v>409</v>
      </c>
      <c r="C415" s="117" t="s">
        <v>10</v>
      </c>
      <c r="D415" s="114" t="s">
        <v>3393</v>
      </c>
      <c r="E415" s="114" t="s">
        <v>1</v>
      </c>
      <c r="F415" s="114" t="s">
        <v>20</v>
      </c>
      <c r="G415" s="114" t="s">
        <v>102</v>
      </c>
      <c r="H415" s="115" t="s">
        <v>3418</v>
      </c>
      <c r="I415" s="116" t="s">
        <v>3419</v>
      </c>
      <c r="J415" s="116" t="s">
        <v>3420</v>
      </c>
      <c r="K415" s="114" t="s">
        <v>764</v>
      </c>
      <c r="L415" s="114" t="s">
        <v>228</v>
      </c>
      <c r="M415" s="116" t="s">
        <v>765</v>
      </c>
      <c r="N415" s="116" t="s">
        <v>766</v>
      </c>
      <c r="O415" s="114" t="s">
        <v>764</v>
      </c>
      <c r="P415" s="114" t="s">
        <v>1624</v>
      </c>
      <c r="Q415" s="114" t="s">
        <v>1625</v>
      </c>
      <c r="R415" s="116"/>
    </row>
    <row r="416" spans="2:18" ht="18.75" hidden="1" x14ac:dyDescent="0.25">
      <c r="B416" s="112">
        <v>410</v>
      </c>
      <c r="C416" s="117" t="s">
        <v>10</v>
      </c>
      <c r="D416" s="114" t="s">
        <v>3393</v>
      </c>
      <c r="E416" s="114" t="s">
        <v>1</v>
      </c>
      <c r="F416" s="114" t="s">
        <v>20</v>
      </c>
      <c r="G416" s="114" t="s">
        <v>102</v>
      </c>
      <c r="H416" s="115" t="s">
        <v>3421</v>
      </c>
      <c r="I416" s="116" t="s">
        <v>3422</v>
      </c>
      <c r="J416" s="116" t="s">
        <v>3423</v>
      </c>
      <c r="K416" s="114" t="s">
        <v>764</v>
      </c>
      <c r="L416" s="114" t="s">
        <v>228</v>
      </c>
      <c r="M416" s="116" t="s">
        <v>765</v>
      </c>
      <c r="N416" s="116" t="s">
        <v>766</v>
      </c>
      <c r="O416" s="114" t="s">
        <v>764</v>
      </c>
      <c r="P416" s="114" t="s">
        <v>1624</v>
      </c>
      <c r="Q416" s="114" t="s">
        <v>1625</v>
      </c>
      <c r="R416" s="116"/>
    </row>
    <row r="417" spans="2:18" ht="18.75" hidden="1" x14ac:dyDescent="0.25">
      <c r="B417" s="112">
        <v>411</v>
      </c>
      <c r="C417" s="117" t="s">
        <v>10</v>
      </c>
      <c r="D417" s="114" t="s">
        <v>3393</v>
      </c>
      <c r="E417" s="114" t="s">
        <v>4</v>
      </c>
      <c r="F417" s="114" t="s">
        <v>20</v>
      </c>
      <c r="G417" s="114" t="s">
        <v>102</v>
      </c>
      <c r="H417" s="115" t="s">
        <v>3424</v>
      </c>
      <c r="I417" s="116" t="s">
        <v>3425</v>
      </c>
      <c r="J417" s="116" t="s">
        <v>3426</v>
      </c>
      <c r="K417" s="114" t="s">
        <v>764</v>
      </c>
      <c r="L417" s="114" t="s">
        <v>228</v>
      </c>
      <c r="M417" s="116" t="s">
        <v>765</v>
      </c>
      <c r="N417" s="116" t="s">
        <v>766</v>
      </c>
      <c r="O417" s="114" t="s">
        <v>764</v>
      </c>
      <c r="P417" s="114" t="s">
        <v>1624</v>
      </c>
      <c r="Q417" s="114" t="s">
        <v>1625</v>
      </c>
      <c r="R417" s="116"/>
    </row>
    <row r="418" spans="2:18" ht="18.75" hidden="1" x14ac:dyDescent="0.25">
      <c r="B418" s="112">
        <v>412</v>
      </c>
      <c r="C418" s="117" t="s">
        <v>10</v>
      </c>
      <c r="D418" s="114" t="s">
        <v>3393</v>
      </c>
      <c r="E418" s="114" t="s">
        <v>4</v>
      </c>
      <c r="F418" s="114" t="s">
        <v>20</v>
      </c>
      <c r="G418" s="114" t="s">
        <v>102</v>
      </c>
      <c r="H418" s="115" t="s">
        <v>3427</v>
      </c>
      <c r="I418" s="116" t="s">
        <v>3428</v>
      </c>
      <c r="J418" s="116" t="s">
        <v>3429</v>
      </c>
      <c r="K418" s="114" t="s">
        <v>764</v>
      </c>
      <c r="L418" s="114" t="s">
        <v>228</v>
      </c>
      <c r="M418" s="116" t="s">
        <v>765</v>
      </c>
      <c r="N418" s="116" t="s">
        <v>766</v>
      </c>
      <c r="O418" s="114" t="s">
        <v>764</v>
      </c>
      <c r="P418" s="114" t="s">
        <v>1624</v>
      </c>
      <c r="Q418" s="114" t="s">
        <v>1625</v>
      </c>
      <c r="R418" s="116"/>
    </row>
    <row r="419" spans="2:18" ht="18.75" hidden="1" x14ac:dyDescent="0.25">
      <c r="B419" s="112">
        <v>413</v>
      </c>
      <c r="C419" s="117" t="s">
        <v>10</v>
      </c>
      <c r="D419" s="114" t="s">
        <v>3393</v>
      </c>
      <c r="E419" s="114" t="s">
        <v>4</v>
      </c>
      <c r="F419" s="114" t="s">
        <v>20</v>
      </c>
      <c r="G419" s="114" t="s">
        <v>102</v>
      </c>
      <c r="H419" s="115" t="s">
        <v>3430</v>
      </c>
      <c r="I419" s="116" t="s">
        <v>3431</v>
      </c>
      <c r="J419" s="116" t="s">
        <v>3432</v>
      </c>
      <c r="K419" s="114" t="s">
        <v>764</v>
      </c>
      <c r="L419" s="114" t="s">
        <v>228</v>
      </c>
      <c r="M419" s="116" t="s">
        <v>765</v>
      </c>
      <c r="N419" s="116" t="s">
        <v>766</v>
      </c>
      <c r="O419" s="114" t="s">
        <v>764</v>
      </c>
      <c r="P419" s="114" t="s">
        <v>1624</v>
      </c>
      <c r="Q419" s="114" t="s">
        <v>1625</v>
      </c>
      <c r="R419" s="116"/>
    </row>
    <row r="420" spans="2:18" ht="18.75" hidden="1" x14ac:dyDescent="0.25">
      <c r="B420" s="112">
        <v>414</v>
      </c>
      <c r="C420" s="117" t="s">
        <v>10</v>
      </c>
      <c r="D420" s="114" t="s">
        <v>3393</v>
      </c>
      <c r="E420" s="114" t="s">
        <v>4</v>
      </c>
      <c r="F420" s="114" t="s">
        <v>20</v>
      </c>
      <c r="G420" s="114" t="s">
        <v>102</v>
      </c>
      <c r="H420" s="115" t="s">
        <v>3433</v>
      </c>
      <c r="I420" s="116" t="s">
        <v>3434</v>
      </c>
      <c r="J420" s="116" t="s">
        <v>3435</v>
      </c>
      <c r="K420" s="114" t="s">
        <v>764</v>
      </c>
      <c r="L420" s="114" t="s">
        <v>228</v>
      </c>
      <c r="M420" s="116" t="s">
        <v>765</v>
      </c>
      <c r="N420" s="116" t="s">
        <v>766</v>
      </c>
      <c r="O420" s="114" t="s">
        <v>764</v>
      </c>
      <c r="P420" s="114" t="s">
        <v>1624</v>
      </c>
      <c r="Q420" s="114" t="s">
        <v>1625</v>
      </c>
      <c r="R420" s="116"/>
    </row>
    <row r="421" spans="2:18" ht="18.75" hidden="1" x14ac:dyDescent="0.25">
      <c r="B421" s="112">
        <v>415</v>
      </c>
      <c r="C421" s="117" t="s">
        <v>10</v>
      </c>
      <c r="D421" s="114" t="s">
        <v>3393</v>
      </c>
      <c r="E421" s="114" t="s">
        <v>4</v>
      </c>
      <c r="F421" s="114" t="s">
        <v>20</v>
      </c>
      <c r="G421" s="114" t="s">
        <v>102</v>
      </c>
      <c r="H421" s="115" t="s">
        <v>3436</v>
      </c>
      <c r="I421" s="116" t="s">
        <v>3437</v>
      </c>
      <c r="J421" s="116" t="s">
        <v>3438</v>
      </c>
      <c r="K421" s="114" t="s">
        <v>764</v>
      </c>
      <c r="L421" s="114" t="s">
        <v>228</v>
      </c>
      <c r="M421" s="116" t="s">
        <v>765</v>
      </c>
      <c r="N421" s="116" t="s">
        <v>766</v>
      </c>
      <c r="O421" s="114" t="s">
        <v>764</v>
      </c>
      <c r="P421" s="114" t="s">
        <v>1624</v>
      </c>
      <c r="Q421" s="114" t="s">
        <v>1625</v>
      </c>
      <c r="R421" s="116"/>
    </row>
    <row r="422" spans="2:18" ht="18.75" hidden="1" x14ac:dyDescent="0.25">
      <c r="B422" s="112">
        <v>416</v>
      </c>
      <c r="C422" s="117" t="s">
        <v>10</v>
      </c>
      <c r="D422" s="114" t="s">
        <v>3393</v>
      </c>
      <c r="E422" s="114" t="s">
        <v>4</v>
      </c>
      <c r="F422" s="114" t="s">
        <v>20</v>
      </c>
      <c r="G422" s="114" t="s">
        <v>102</v>
      </c>
      <c r="H422" s="115" t="s">
        <v>3439</v>
      </c>
      <c r="I422" s="116" t="s">
        <v>3440</v>
      </c>
      <c r="J422" s="116" t="s">
        <v>3441</v>
      </c>
      <c r="K422" s="114" t="s">
        <v>764</v>
      </c>
      <c r="L422" s="114" t="s">
        <v>228</v>
      </c>
      <c r="M422" s="116" t="s">
        <v>765</v>
      </c>
      <c r="N422" s="116" t="s">
        <v>766</v>
      </c>
      <c r="O422" s="114" t="s">
        <v>764</v>
      </c>
      <c r="P422" s="114" t="s">
        <v>1624</v>
      </c>
      <c r="Q422" s="114" t="s">
        <v>1625</v>
      </c>
      <c r="R422" s="116"/>
    </row>
    <row r="423" spans="2:18" ht="18.75" hidden="1" x14ac:dyDescent="0.25">
      <c r="B423" s="112">
        <v>417</v>
      </c>
      <c r="C423" s="117" t="s">
        <v>10</v>
      </c>
      <c r="D423" s="114" t="s">
        <v>3393</v>
      </c>
      <c r="E423" s="114" t="s">
        <v>4</v>
      </c>
      <c r="F423" s="114" t="s">
        <v>20</v>
      </c>
      <c r="G423" s="114" t="s">
        <v>102</v>
      </c>
      <c r="H423" s="115" t="s">
        <v>3442</v>
      </c>
      <c r="I423" s="116" t="s">
        <v>3443</v>
      </c>
      <c r="J423" s="116" t="s">
        <v>3444</v>
      </c>
      <c r="K423" s="114" t="s">
        <v>764</v>
      </c>
      <c r="L423" s="114" t="s">
        <v>228</v>
      </c>
      <c r="M423" s="116" t="s">
        <v>765</v>
      </c>
      <c r="N423" s="116" t="s">
        <v>766</v>
      </c>
      <c r="O423" s="114" t="s">
        <v>764</v>
      </c>
      <c r="P423" s="114" t="s">
        <v>1624</v>
      </c>
      <c r="Q423" s="114" t="s">
        <v>1625</v>
      </c>
      <c r="R423" s="116"/>
    </row>
    <row r="424" spans="2:18" ht="18.75" hidden="1" x14ac:dyDescent="0.25">
      <c r="B424" s="112">
        <v>418</v>
      </c>
      <c r="C424" s="117" t="s">
        <v>10</v>
      </c>
      <c r="D424" s="114" t="s">
        <v>3393</v>
      </c>
      <c r="E424" s="114" t="s">
        <v>4</v>
      </c>
      <c r="F424" s="114" t="s">
        <v>20</v>
      </c>
      <c r="G424" s="114" t="s">
        <v>102</v>
      </c>
      <c r="H424" s="115" t="s">
        <v>3445</v>
      </c>
      <c r="I424" s="116" t="s">
        <v>3446</v>
      </c>
      <c r="J424" s="116" t="s">
        <v>3447</v>
      </c>
      <c r="K424" s="114" t="s">
        <v>764</v>
      </c>
      <c r="L424" s="114" t="s">
        <v>228</v>
      </c>
      <c r="M424" s="116" t="s">
        <v>765</v>
      </c>
      <c r="N424" s="116" t="s">
        <v>766</v>
      </c>
      <c r="O424" s="114" t="s">
        <v>764</v>
      </c>
      <c r="P424" s="114" t="s">
        <v>1624</v>
      </c>
      <c r="Q424" s="114" t="s">
        <v>1625</v>
      </c>
      <c r="R424" s="116"/>
    </row>
    <row r="425" spans="2:18" ht="18.75" hidden="1" x14ac:dyDescent="0.25">
      <c r="B425" s="112">
        <v>419</v>
      </c>
      <c r="C425" s="117" t="s">
        <v>10</v>
      </c>
      <c r="D425" s="114" t="s">
        <v>3393</v>
      </c>
      <c r="E425" s="114" t="s">
        <v>4</v>
      </c>
      <c r="F425" s="114" t="s">
        <v>20</v>
      </c>
      <c r="G425" s="114" t="s">
        <v>102</v>
      </c>
      <c r="H425" s="115" t="s">
        <v>3448</v>
      </c>
      <c r="I425" s="116" t="s">
        <v>3449</v>
      </c>
      <c r="J425" s="116" t="s">
        <v>3450</v>
      </c>
      <c r="K425" s="114" t="s">
        <v>764</v>
      </c>
      <c r="L425" s="114" t="s">
        <v>228</v>
      </c>
      <c r="M425" s="116" t="s">
        <v>765</v>
      </c>
      <c r="N425" s="116" t="s">
        <v>766</v>
      </c>
      <c r="O425" s="114" t="s">
        <v>764</v>
      </c>
      <c r="P425" s="114" t="s">
        <v>1624</v>
      </c>
      <c r="Q425" s="114" t="s">
        <v>1625</v>
      </c>
      <c r="R425" s="116"/>
    </row>
    <row r="426" spans="2:18" ht="18.75" hidden="1" x14ac:dyDescent="0.25">
      <c r="B426" s="112">
        <v>420</v>
      </c>
      <c r="C426" s="117" t="s">
        <v>10</v>
      </c>
      <c r="D426" s="114" t="s">
        <v>3393</v>
      </c>
      <c r="E426" s="114" t="s">
        <v>4</v>
      </c>
      <c r="F426" s="114" t="s">
        <v>20</v>
      </c>
      <c r="G426" s="114" t="s">
        <v>102</v>
      </c>
      <c r="H426" s="115" t="s">
        <v>3451</v>
      </c>
      <c r="I426" s="116" t="s">
        <v>3452</v>
      </c>
      <c r="J426" s="116" t="s">
        <v>3453</v>
      </c>
      <c r="K426" s="114" t="s">
        <v>764</v>
      </c>
      <c r="L426" s="114" t="s">
        <v>228</v>
      </c>
      <c r="M426" s="116" t="s">
        <v>765</v>
      </c>
      <c r="N426" s="116" t="s">
        <v>766</v>
      </c>
      <c r="O426" s="114" t="s">
        <v>764</v>
      </c>
      <c r="P426" s="114" t="s">
        <v>1624</v>
      </c>
      <c r="Q426" s="114" t="s">
        <v>1625</v>
      </c>
      <c r="R426" s="116"/>
    </row>
    <row r="427" spans="2:18" ht="18.75" hidden="1" x14ac:dyDescent="0.25">
      <c r="B427" s="112">
        <v>421</v>
      </c>
      <c r="C427" s="117" t="s">
        <v>10</v>
      </c>
      <c r="D427" s="114" t="s">
        <v>3393</v>
      </c>
      <c r="E427" s="114" t="s">
        <v>1</v>
      </c>
      <c r="F427" s="114" t="s">
        <v>114</v>
      </c>
      <c r="G427" s="114" t="s">
        <v>102</v>
      </c>
      <c r="H427" s="115" t="s">
        <v>3454</v>
      </c>
      <c r="I427" s="116" t="s">
        <v>3455</v>
      </c>
      <c r="J427" s="116" t="s">
        <v>3456</v>
      </c>
      <c r="K427" s="114" t="s">
        <v>767</v>
      </c>
      <c r="L427" s="114" t="s">
        <v>299</v>
      </c>
      <c r="M427" s="116" t="s">
        <v>768</v>
      </c>
      <c r="N427" s="116" t="s">
        <v>769</v>
      </c>
      <c r="O427" s="114" t="s">
        <v>767</v>
      </c>
      <c r="P427" s="114" t="s">
        <v>1626</v>
      </c>
      <c r="Q427" s="114" t="s">
        <v>1627</v>
      </c>
      <c r="R427" s="116"/>
    </row>
    <row r="428" spans="2:18" ht="18.75" hidden="1" x14ac:dyDescent="0.25">
      <c r="B428" s="112">
        <v>422</v>
      </c>
      <c r="C428" s="117" t="s">
        <v>10</v>
      </c>
      <c r="D428" s="114" t="s">
        <v>3393</v>
      </c>
      <c r="E428" s="114" t="s">
        <v>1</v>
      </c>
      <c r="F428" s="114" t="s">
        <v>114</v>
      </c>
      <c r="G428" s="114" t="s">
        <v>102</v>
      </c>
      <c r="H428" s="115" t="s">
        <v>3457</v>
      </c>
      <c r="I428" s="116" t="s">
        <v>3458</v>
      </c>
      <c r="J428" s="116" t="s">
        <v>3459</v>
      </c>
      <c r="K428" s="114" t="s">
        <v>767</v>
      </c>
      <c r="L428" s="114" t="s">
        <v>299</v>
      </c>
      <c r="M428" s="116" t="s">
        <v>768</v>
      </c>
      <c r="N428" s="116" t="s">
        <v>769</v>
      </c>
      <c r="O428" s="114" t="s">
        <v>767</v>
      </c>
      <c r="P428" s="114" t="s">
        <v>1626</v>
      </c>
      <c r="Q428" s="114" t="s">
        <v>1627</v>
      </c>
      <c r="R428" s="116"/>
    </row>
    <row r="429" spans="2:18" ht="18.75" hidden="1" x14ac:dyDescent="0.25">
      <c r="B429" s="112">
        <v>423</v>
      </c>
      <c r="C429" s="117" t="s">
        <v>10</v>
      </c>
      <c r="D429" s="114" t="s">
        <v>3393</v>
      </c>
      <c r="E429" s="114" t="s">
        <v>1</v>
      </c>
      <c r="F429" s="114" t="s">
        <v>114</v>
      </c>
      <c r="G429" s="114" t="s">
        <v>102</v>
      </c>
      <c r="H429" s="115" t="s">
        <v>3460</v>
      </c>
      <c r="I429" s="116" t="s">
        <v>3461</v>
      </c>
      <c r="J429" s="116" t="s">
        <v>3462</v>
      </c>
      <c r="K429" s="114" t="s">
        <v>767</v>
      </c>
      <c r="L429" s="114" t="s">
        <v>299</v>
      </c>
      <c r="M429" s="116" t="s">
        <v>768</v>
      </c>
      <c r="N429" s="116" t="s">
        <v>769</v>
      </c>
      <c r="O429" s="114" t="s">
        <v>767</v>
      </c>
      <c r="P429" s="114" t="s">
        <v>1626</v>
      </c>
      <c r="Q429" s="114" t="s">
        <v>1627</v>
      </c>
      <c r="R429" s="116"/>
    </row>
    <row r="430" spans="2:18" ht="18.75" hidden="1" x14ac:dyDescent="0.25">
      <c r="B430" s="112">
        <v>424</v>
      </c>
      <c r="C430" s="117" t="s">
        <v>10</v>
      </c>
      <c r="D430" s="114" t="s">
        <v>3393</v>
      </c>
      <c r="E430" s="114" t="s">
        <v>1</v>
      </c>
      <c r="F430" s="114" t="s">
        <v>114</v>
      </c>
      <c r="G430" s="114" t="s">
        <v>102</v>
      </c>
      <c r="H430" s="115" t="s">
        <v>3463</v>
      </c>
      <c r="I430" s="116" t="s">
        <v>3464</v>
      </c>
      <c r="J430" s="116" t="s">
        <v>3465</v>
      </c>
      <c r="K430" s="114" t="s">
        <v>767</v>
      </c>
      <c r="L430" s="114" t="s">
        <v>299</v>
      </c>
      <c r="M430" s="116" t="s">
        <v>768</v>
      </c>
      <c r="N430" s="116" t="s">
        <v>769</v>
      </c>
      <c r="O430" s="114" t="s">
        <v>767</v>
      </c>
      <c r="P430" s="114" t="s">
        <v>1626</v>
      </c>
      <c r="Q430" s="114" t="s">
        <v>1627</v>
      </c>
      <c r="R430" s="116"/>
    </row>
    <row r="431" spans="2:18" ht="18.75" hidden="1" x14ac:dyDescent="0.25">
      <c r="B431" s="112">
        <v>425</v>
      </c>
      <c r="C431" s="117" t="s">
        <v>10</v>
      </c>
      <c r="D431" s="114" t="s">
        <v>3393</v>
      </c>
      <c r="E431" s="114" t="s">
        <v>1</v>
      </c>
      <c r="F431" s="114" t="s">
        <v>114</v>
      </c>
      <c r="G431" s="114" t="s">
        <v>102</v>
      </c>
      <c r="H431" s="115" t="s">
        <v>3466</v>
      </c>
      <c r="I431" s="116" t="s">
        <v>3467</v>
      </c>
      <c r="J431" s="116" t="s">
        <v>3468</v>
      </c>
      <c r="K431" s="114" t="s">
        <v>767</v>
      </c>
      <c r="L431" s="114" t="s">
        <v>299</v>
      </c>
      <c r="M431" s="116" t="s">
        <v>768</v>
      </c>
      <c r="N431" s="116" t="s">
        <v>769</v>
      </c>
      <c r="O431" s="114" t="s">
        <v>767</v>
      </c>
      <c r="P431" s="114" t="s">
        <v>1626</v>
      </c>
      <c r="Q431" s="114" t="s">
        <v>1627</v>
      </c>
      <c r="R431" s="116"/>
    </row>
    <row r="432" spans="2:18" ht="18.75" hidden="1" x14ac:dyDescent="0.25">
      <c r="B432" s="112">
        <v>426</v>
      </c>
      <c r="C432" s="117" t="s">
        <v>10</v>
      </c>
      <c r="D432" s="114" t="s">
        <v>3393</v>
      </c>
      <c r="E432" s="114" t="s">
        <v>1</v>
      </c>
      <c r="F432" s="114" t="s">
        <v>114</v>
      </c>
      <c r="G432" s="114" t="s">
        <v>102</v>
      </c>
      <c r="H432" s="115" t="s">
        <v>3469</v>
      </c>
      <c r="I432" s="116" t="s">
        <v>3470</v>
      </c>
      <c r="J432" s="116" t="s">
        <v>3471</v>
      </c>
      <c r="K432" s="114" t="s">
        <v>767</v>
      </c>
      <c r="L432" s="114" t="s">
        <v>299</v>
      </c>
      <c r="M432" s="116" t="s">
        <v>768</v>
      </c>
      <c r="N432" s="116" t="s">
        <v>769</v>
      </c>
      <c r="O432" s="114" t="s">
        <v>767</v>
      </c>
      <c r="P432" s="114" t="s">
        <v>1626</v>
      </c>
      <c r="Q432" s="114" t="s">
        <v>1627</v>
      </c>
      <c r="R432" s="116"/>
    </row>
    <row r="433" spans="2:18" ht="18.75" hidden="1" x14ac:dyDescent="0.25">
      <c r="B433" s="112">
        <v>427</v>
      </c>
      <c r="C433" s="117" t="s">
        <v>10</v>
      </c>
      <c r="D433" s="114" t="s">
        <v>3393</v>
      </c>
      <c r="E433" s="114" t="s">
        <v>1</v>
      </c>
      <c r="F433" s="114" t="s">
        <v>114</v>
      </c>
      <c r="G433" s="114" t="s">
        <v>102</v>
      </c>
      <c r="H433" s="115" t="s">
        <v>3472</v>
      </c>
      <c r="I433" s="116" t="s">
        <v>3473</v>
      </c>
      <c r="J433" s="116" t="s">
        <v>3474</v>
      </c>
      <c r="K433" s="114" t="s">
        <v>767</v>
      </c>
      <c r="L433" s="114" t="s">
        <v>299</v>
      </c>
      <c r="M433" s="116" t="s">
        <v>768</v>
      </c>
      <c r="N433" s="116" t="s">
        <v>769</v>
      </c>
      <c r="O433" s="114" t="s">
        <v>767</v>
      </c>
      <c r="P433" s="114" t="s">
        <v>1626</v>
      </c>
      <c r="Q433" s="114" t="s">
        <v>1627</v>
      </c>
      <c r="R433" s="116"/>
    </row>
    <row r="434" spans="2:18" ht="18.75" hidden="1" x14ac:dyDescent="0.25">
      <c r="B434" s="112">
        <v>428</v>
      </c>
      <c r="C434" s="117" t="s">
        <v>10</v>
      </c>
      <c r="D434" s="114" t="s">
        <v>3393</v>
      </c>
      <c r="E434" s="114" t="s">
        <v>1</v>
      </c>
      <c r="F434" s="114" t="s">
        <v>114</v>
      </c>
      <c r="G434" s="114" t="s">
        <v>102</v>
      </c>
      <c r="H434" s="115" t="s">
        <v>3475</v>
      </c>
      <c r="I434" s="116" t="s">
        <v>3476</v>
      </c>
      <c r="J434" s="116" t="s">
        <v>3477</v>
      </c>
      <c r="K434" s="114" t="s">
        <v>767</v>
      </c>
      <c r="L434" s="114" t="s">
        <v>299</v>
      </c>
      <c r="M434" s="116" t="s">
        <v>768</v>
      </c>
      <c r="N434" s="116" t="s">
        <v>769</v>
      </c>
      <c r="O434" s="114" t="s">
        <v>767</v>
      </c>
      <c r="P434" s="114" t="s">
        <v>1626</v>
      </c>
      <c r="Q434" s="114" t="s">
        <v>1627</v>
      </c>
      <c r="R434" s="116"/>
    </row>
    <row r="435" spans="2:18" ht="18.75" hidden="1" x14ac:dyDescent="0.25">
      <c r="B435" s="112">
        <v>429</v>
      </c>
      <c r="C435" s="117" t="s">
        <v>10</v>
      </c>
      <c r="D435" s="114" t="s">
        <v>3393</v>
      </c>
      <c r="E435" s="114" t="s">
        <v>1</v>
      </c>
      <c r="F435" s="114" t="s">
        <v>114</v>
      </c>
      <c r="G435" s="114" t="s">
        <v>102</v>
      </c>
      <c r="H435" s="115" t="s">
        <v>3478</v>
      </c>
      <c r="I435" s="116" t="s">
        <v>3479</v>
      </c>
      <c r="J435" s="116" t="s">
        <v>3480</v>
      </c>
      <c r="K435" s="114" t="s">
        <v>767</v>
      </c>
      <c r="L435" s="114" t="s">
        <v>299</v>
      </c>
      <c r="M435" s="116" t="s">
        <v>768</v>
      </c>
      <c r="N435" s="116" t="s">
        <v>769</v>
      </c>
      <c r="O435" s="114" t="s">
        <v>767</v>
      </c>
      <c r="P435" s="114" t="s">
        <v>1626</v>
      </c>
      <c r="Q435" s="114" t="s">
        <v>1627</v>
      </c>
      <c r="R435" s="116"/>
    </row>
    <row r="436" spans="2:18" ht="18.75" hidden="1" x14ac:dyDescent="0.25">
      <c r="B436" s="112">
        <v>430</v>
      </c>
      <c r="C436" s="117" t="s">
        <v>10</v>
      </c>
      <c r="D436" s="114" t="s">
        <v>3393</v>
      </c>
      <c r="E436" s="114" t="s">
        <v>1</v>
      </c>
      <c r="F436" s="114" t="s">
        <v>114</v>
      </c>
      <c r="G436" s="114" t="s">
        <v>102</v>
      </c>
      <c r="H436" s="115" t="s">
        <v>3481</v>
      </c>
      <c r="I436" s="116" t="s">
        <v>3482</v>
      </c>
      <c r="J436" s="116" t="s">
        <v>3483</v>
      </c>
      <c r="K436" s="114" t="s">
        <v>767</v>
      </c>
      <c r="L436" s="114" t="s">
        <v>299</v>
      </c>
      <c r="M436" s="116" t="s">
        <v>768</v>
      </c>
      <c r="N436" s="116" t="s">
        <v>769</v>
      </c>
      <c r="O436" s="114" t="s">
        <v>767</v>
      </c>
      <c r="P436" s="114" t="s">
        <v>1626</v>
      </c>
      <c r="Q436" s="114" t="s">
        <v>1627</v>
      </c>
      <c r="R436" s="116"/>
    </row>
    <row r="437" spans="2:18" ht="18.75" hidden="1" x14ac:dyDescent="0.25">
      <c r="B437" s="112">
        <v>431</v>
      </c>
      <c r="C437" s="117" t="s">
        <v>10</v>
      </c>
      <c r="D437" s="114" t="s">
        <v>3393</v>
      </c>
      <c r="E437" s="114" t="s">
        <v>4</v>
      </c>
      <c r="F437" s="114" t="s">
        <v>114</v>
      </c>
      <c r="G437" s="114" t="s">
        <v>102</v>
      </c>
      <c r="H437" s="115" t="s">
        <v>3484</v>
      </c>
      <c r="I437" s="116" t="s">
        <v>3485</v>
      </c>
      <c r="J437" s="116" t="s">
        <v>3486</v>
      </c>
      <c r="K437" s="114" t="s">
        <v>767</v>
      </c>
      <c r="L437" s="114" t="s">
        <v>299</v>
      </c>
      <c r="M437" s="116" t="s">
        <v>768</v>
      </c>
      <c r="N437" s="116" t="s">
        <v>769</v>
      </c>
      <c r="O437" s="114" t="s">
        <v>767</v>
      </c>
      <c r="P437" s="114" t="s">
        <v>1626</v>
      </c>
      <c r="Q437" s="114" t="s">
        <v>1627</v>
      </c>
      <c r="R437" s="116"/>
    </row>
    <row r="438" spans="2:18" ht="18.75" hidden="1" x14ac:dyDescent="0.25">
      <c r="B438" s="112">
        <v>432</v>
      </c>
      <c r="C438" s="117" t="s">
        <v>10</v>
      </c>
      <c r="D438" s="114" t="s">
        <v>3393</v>
      </c>
      <c r="E438" s="114" t="s">
        <v>4</v>
      </c>
      <c r="F438" s="114" t="s">
        <v>114</v>
      </c>
      <c r="G438" s="114" t="s">
        <v>102</v>
      </c>
      <c r="H438" s="115" t="s">
        <v>3487</v>
      </c>
      <c r="I438" s="116" t="s">
        <v>3488</v>
      </c>
      <c r="J438" s="116" t="s">
        <v>3489</v>
      </c>
      <c r="K438" s="114" t="s">
        <v>767</v>
      </c>
      <c r="L438" s="114" t="s">
        <v>299</v>
      </c>
      <c r="M438" s="116" t="s">
        <v>768</v>
      </c>
      <c r="N438" s="116" t="s">
        <v>769</v>
      </c>
      <c r="O438" s="114" t="s">
        <v>767</v>
      </c>
      <c r="P438" s="114" t="s">
        <v>1626</v>
      </c>
      <c r="Q438" s="114" t="s">
        <v>1627</v>
      </c>
      <c r="R438" s="116"/>
    </row>
    <row r="439" spans="2:18" ht="18.75" hidden="1" x14ac:dyDescent="0.25">
      <c r="B439" s="112">
        <v>433</v>
      </c>
      <c r="C439" s="117" t="s">
        <v>10</v>
      </c>
      <c r="D439" s="114" t="s">
        <v>3393</v>
      </c>
      <c r="E439" s="114" t="s">
        <v>4</v>
      </c>
      <c r="F439" s="114" t="s">
        <v>114</v>
      </c>
      <c r="G439" s="114" t="s">
        <v>102</v>
      </c>
      <c r="H439" s="115" t="s">
        <v>3490</v>
      </c>
      <c r="I439" s="116" t="s">
        <v>3491</v>
      </c>
      <c r="J439" s="116" t="s">
        <v>3492</v>
      </c>
      <c r="K439" s="114" t="s">
        <v>767</v>
      </c>
      <c r="L439" s="114" t="s">
        <v>299</v>
      </c>
      <c r="M439" s="116" t="s">
        <v>768</v>
      </c>
      <c r="N439" s="116" t="s">
        <v>769</v>
      </c>
      <c r="O439" s="114" t="s">
        <v>767</v>
      </c>
      <c r="P439" s="114" t="s">
        <v>1626</v>
      </c>
      <c r="Q439" s="114" t="s">
        <v>1627</v>
      </c>
      <c r="R439" s="116"/>
    </row>
    <row r="440" spans="2:18" ht="18.75" hidden="1" x14ac:dyDescent="0.25">
      <c r="B440" s="112">
        <v>434</v>
      </c>
      <c r="C440" s="117" t="s">
        <v>10</v>
      </c>
      <c r="D440" s="114" t="s">
        <v>3393</v>
      </c>
      <c r="E440" s="114" t="s">
        <v>4</v>
      </c>
      <c r="F440" s="114" t="s">
        <v>114</v>
      </c>
      <c r="G440" s="114" t="s">
        <v>102</v>
      </c>
      <c r="H440" s="115" t="s">
        <v>3493</v>
      </c>
      <c r="I440" s="116" t="s">
        <v>3494</v>
      </c>
      <c r="J440" s="116" t="s">
        <v>3495</v>
      </c>
      <c r="K440" s="114" t="s">
        <v>767</v>
      </c>
      <c r="L440" s="114" t="s">
        <v>299</v>
      </c>
      <c r="M440" s="116" t="s">
        <v>768</v>
      </c>
      <c r="N440" s="116" t="s">
        <v>769</v>
      </c>
      <c r="O440" s="114" t="s">
        <v>767</v>
      </c>
      <c r="P440" s="114" t="s">
        <v>1626</v>
      </c>
      <c r="Q440" s="114" t="s">
        <v>1627</v>
      </c>
      <c r="R440" s="116"/>
    </row>
    <row r="441" spans="2:18" ht="18.75" hidden="1" x14ac:dyDescent="0.25">
      <c r="B441" s="112">
        <v>435</v>
      </c>
      <c r="C441" s="117" t="s">
        <v>10</v>
      </c>
      <c r="D441" s="114" t="s">
        <v>3393</v>
      </c>
      <c r="E441" s="114" t="s">
        <v>4</v>
      </c>
      <c r="F441" s="114" t="s">
        <v>114</v>
      </c>
      <c r="G441" s="114" t="s">
        <v>102</v>
      </c>
      <c r="H441" s="115" t="s">
        <v>3496</v>
      </c>
      <c r="I441" s="116" t="s">
        <v>3497</v>
      </c>
      <c r="J441" s="116" t="s">
        <v>3498</v>
      </c>
      <c r="K441" s="114" t="s">
        <v>767</v>
      </c>
      <c r="L441" s="114" t="s">
        <v>299</v>
      </c>
      <c r="M441" s="116" t="s">
        <v>768</v>
      </c>
      <c r="N441" s="116" t="s">
        <v>769</v>
      </c>
      <c r="O441" s="114" t="s">
        <v>767</v>
      </c>
      <c r="P441" s="114" t="s">
        <v>1626</v>
      </c>
      <c r="Q441" s="114" t="s">
        <v>1627</v>
      </c>
      <c r="R441" s="116"/>
    </row>
    <row r="442" spans="2:18" ht="18.75" hidden="1" x14ac:dyDescent="0.25">
      <c r="B442" s="112">
        <v>436</v>
      </c>
      <c r="C442" s="117" t="s">
        <v>10</v>
      </c>
      <c r="D442" s="114" t="s">
        <v>3393</v>
      </c>
      <c r="E442" s="114" t="s">
        <v>4</v>
      </c>
      <c r="F442" s="114" t="s">
        <v>114</v>
      </c>
      <c r="G442" s="114" t="s">
        <v>102</v>
      </c>
      <c r="H442" s="115" t="s">
        <v>3499</v>
      </c>
      <c r="I442" s="116" t="s">
        <v>3500</v>
      </c>
      <c r="J442" s="116" t="s">
        <v>3501</v>
      </c>
      <c r="K442" s="114" t="s">
        <v>767</v>
      </c>
      <c r="L442" s="114" t="s">
        <v>299</v>
      </c>
      <c r="M442" s="116" t="s">
        <v>768</v>
      </c>
      <c r="N442" s="116" t="s">
        <v>769</v>
      </c>
      <c r="O442" s="114" t="s">
        <v>767</v>
      </c>
      <c r="P442" s="114" t="s">
        <v>1626</v>
      </c>
      <c r="Q442" s="114" t="s">
        <v>1627</v>
      </c>
      <c r="R442" s="116"/>
    </row>
    <row r="443" spans="2:18" ht="18.75" hidden="1" x14ac:dyDescent="0.25">
      <c r="B443" s="112">
        <v>437</v>
      </c>
      <c r="C443" s="117" t="s">
        <v>10</v>
      </c>
      <c r="D443" s="114" t="s">
        <v>3393</v>
      </c>
      <c r="E443" s="114" t="s">
        <v>4</v>
      </c>
      <c r="F443" s="114" t="s">
        <v>114</v>
      </c>
      <c r="G443" s="114" t="s">
        <v>102</v>
      </c>
      <c r="H443" s="115" t="s">
        <v>3502</v>
      </c>
      <c r="I443" s="116" t="s">
        <v>3503</v>
      </c>
      <c r="J443" s="116" t="s">
        <v>3504</v>
      </c>
      <c r="K443" s="114" t="s">
        <v>767</v>
      </c>
      <c r="L443" s="114" t="s">
        <v>299</v>
      </c>
      <c r="M443" s="116" t="s">
        <v>768</v>
      </c>
      <c r="N443" s="116" t="s">
        <v>769</v>
      </c>
      <c r="O443" s="114" t="s">
        <v>767</v>
      </c>
      <c r="P443" s="114" t="s">
        <v>1626</v>
      </c>
      <c r="Q443" s="114" t="s">
        <v>1627</v>
      </c>
      <c r="R443" s="116"/>
    </row>
    <row r="444" spans="2:18" ht="18.75" hidden="1" x14ac:dyDescent="0.25">
      <c r="B444" s="112">
        <v>438</v>
      </c>
      <c r="C444" s="117" t="s">
        <v>10</v>
      </c>
      <c r="D444" s="114" t="s">
        <v>3393</v>
      </c>
      <c r="E444" s="114" t="s">
        <v>4</v>
      </c>
      <c r="F444" s="114" t="s">
        <v>114</v>
      </c>
      <c r="G444" s="114" t="s">
        <v>102</v>
      </c>
      <c r="H444" s="115" t="s">
        <v>3505</v>
      </c>
      <c r="I444" s="116" t="s">
        <v>3506</v>
      </c>
      <c r="J444" s="116" t="s">
        <v>3507</v>
      </c>
      <c r="K444" s="114" t="s">
        <v>767</v>
      </c>
      <c r="L444" s="114" t="s">
        <v>299</v>
      </c>
      <c r="M444" s="116" t="s">
        <v>768</v>
      </c>
      <c r="N444" s="116" t="s">
        <v>769</v>
      </c>
      <c r="O444" s="114" t="s">
        <v>767</v>
      </c>
      <c r="P444" s="114" t="s">
        <v>1626</v>
      </c>
      <c r="Q444" s="114" t="s">
        <v>1627</v>
      </c>
      <c r="R444" s="116"/>
    </row>
    <row r="445" spans="2:18" ht="18.75" hidden="1" x14ac:dyDescent="0.25">
      <c r="B445" s="112">
        <v>439</v>
      </c>
      <c r="C445" s="117" t="s">
        <v>10</v>
      </c>
      <c r="D445" s="114" t="s">
        <v>3393</v>
      </c>
      <c r="E445" s="114" t="s">
        <v>4</v>
      </c>
      <c r="F445" s="114" t="s">
        <v>114</v>
      </c>
      <c r="G445" s="114" t="s">
        <v>102</v>
      </c>
      <c r="H445" s="115" t="s">
        <v>3508</v>
      </c>
      <c r="I445" s="116" t="s">
        <v>3509</v>
      </c>
      <c r="J445" s="116" t="s">
        <v>3510</v>
      </c>
      <c r="K445" s="114" t="s">
        <v>767</v>
      </c>
      <c r="L445" s="114" t="s">
        <v>299</v>
      </c>
      <c r="M445" s="116" t="s">
        <v>768</v>
      </c>
      <c r="N445" s="116" t="s">
        <v>769</v>
      </c>
      <c r="O445" s="114" t="s">
        <v>767</v>
      </c>
      <c r="P445" s="114" t="s">
        <v>1626</v>
      </c>
      <c r="Q445" s="114" t="s">
        <v>1627</v>
      </c>
      <c r="R445" s="116"/>
    </row>
    <row r="446" spans="2:18" ht="18.75" hidden="1" x14ac:dyDescent="0.25">
      <c r="B446" s="112">
        <v>440</v>
      </c>
      <c r="C446" s="117" t="s">
        <v>10</v>
      </c>
      <c r="D446" s="114" t="s">
        <v>3393</v>
      </c>
      <c r="E446" s="114" t="s">
        <v>4</v>
      </c>
      <c r="F446" s="114" t="s">
        <v>114</v>
      </c>
      <c r="G446" s="114" t="s">
        <v>102</v>
      </c>
      <c r="H446" s="115" t="s">
        <v>3511</v>
      </c>
      <c r="I446" s="116" t="s">
        <v>3512</v>
      </c>
      <c r="J446" s="116" t="s">
        <v>3513</v>
      </c>
      <c r="K446" s="114" t="s">
        <v>767</v>
      </c>
      <c r="L446" s="114" t="s">
        <v>299</v>
      </c>
      <c r="M446" s="116" t="s">
        <v>768</v>
      </c>
      <c r="N446" s="116" t="s">
        <v>769</v>
      </c>
      <c r="O446" s="114" t="s">
        <v>767</v>
      </c>
      <c r="P446" s="114" t="s">
        <v>1626</v>
      </c>
      <c r="Q446" s="114" t="s">
        <v>1627</v>
      </c>
      <c r="R446" s="116"/>
    </row>
    <row r="447" spans="2:18" ht="18.75" hidden="1" x14ac:dyDescent="0.25">
      <c r="B447" s="112">
        <v>441</v>
      </c>
      <c r="C447" s="117" t="s">
        <v>10</v>
      </c>
      <c r="D447" s="114" t="s">
        <v>3393</v>
      </c>
      <c r="E447" s="114" t="s">
        <v>1</v>
      </c>
      <c r="F447" s="114" t="s">
        <v>30</v>
      </c>
      <c r="G447" s="114" t="s">
        <v>116</v>
      </c>
      <c r="H447" s="115" t="s">
        <v>3514</v>
      </c>
      <c r="I447" s="116" t="s">
        <v>3515</v>
      </c>
      <c r="J447" s="116" t="s">
        <v>3516</v>
      </c>
      <c r="K447" s="114" t="s">
        <v>770</v>
      </c>
      <c r="L447" s="114" t="s">
        <v>342</v>
      </c>
      <c r="M447" s="116" t="s">
        <v>771</v>
      </c>
      <c r="N447" s="116" t="s">
        <v>772</v>
      </c>
      <c r="O447" s="114" t="s">
        <v>770</v>
      </c>
      <c r="P447" s="114" t="s">
        <v>1628</v>
      </c>
      <c r="Q447" s="114" t="s">
        <v>1629</v>
      </c>
      <c r="R447" s="116"/>
    </row>
    <row r="448" spans="2:18" ht="18.75" hidden="1" x14ac:dyDescent="0.25">
      <c r="B448" s="112">
        <v>442</v>
      </c>
      <c r="C448" s="117" t="s">
        <v>10</v>
      </c>
      <c r="D448" s="114" t="s">
        <v>3393</v>
      </c>
      <c r="E448" s="114" t="s">
        <v>1</v>
      </c>
      <c r="F448" s="114" t="s">
        <v>30</v>
      </c>
      <c r="G448" s="114" t="s">
        <v>116</v>
      </c>
      <c r="H448" s="115" t="s">
        <v>3517</v>
      </c>
      <c r="I448" s="116" t="s">
        <v>3518</v>
      </c>
      <c r="J448" s="116" t="s">
        <v>3519</v>
      </c>
      <c r="K448" s="114" t="s">
        <v>770</v>
      </c>
      <c r="L448" s="114" t="s">
        <v>342</v>
      </c>
      <c r="M448" s="116" t="s">
        <v>771</v>
      </c>
      <c r="N448" s="116" t="s">
        <v>772</v>
      </c>
      <c r="O448" s="114" t="s">
        <v>770</v>
      </c>
      <c r="P448" s="114" t="s">
        <v>1628</v>
      </c>
      <c r="Q448" s="114" t="s">
        <v>1629</v>
      </c>
      <c r="R448" s="116"/>
    </row>
    <row r="449" spans="2:18" ht="18.75" hidden="1" x14ac:dyDescent="0.25">
      <c r="B449" s="112">
        <v>443</v>
      </c>
      <c r="C449" s="117" t="s">
        <v>10</v>
      </c>
      <c r="D449" s="114" t="s">
        <v>3393</v>
      </c>
      <c r="E449" s="114" t="s">
        <v>1</v>
      </c>
      <c r="F449" s="114" t="s">
        <v>30</v>
      </c>
      <c r="G449" s="114" t="s">
        <v>116</v>
      </c>
      <c r="H449" s="115" t="s">
        <v>3520</v>
      </c>
      <c r="I449" s="116" t="s">
        <v>3521</v>
      </c>
      <c r="J449" s="116" t="s">
        <v>3522</v>
      </c>
      <c r="K449" s="114" t="s">
        <v>770</v>
      </c>
      <c r="L449" s="114" t="s">
        <v>342</v>
      </c>
      <c r="M449" s="116" t="s">
        <v>771</v>
      </c>
      <c r="N449" s="116" t="s">
        <v>772</v>
      </c>
      <c r="O449" s="114" t="s">
        <v>770</v>
      </c>
      <c r="P449" s="114" t="s">
        <v>1628</v>
      </c>
      <c r="Q449" s="114" t="s">
        <v>1629</v>
      </c>
      <c r="R449" s="116"/>
    </row>
    <row r="450" spans="2:18" ht="18.75" hidden="1" x14ac:dyDescent="0.25">
      <c r="B450" s="112">
        <v>444</v>
      </c>
      <c r="C450" s="117" t="s">
        <v>10</v>
      </c>
      <c r="D450" s="114" t="s">
        <v>3393</v>
      </c>
      <c r="E450" s="114" t="s">
        <v>1</v>
      </c>
      <c r="F450" s="114" t="s">
        <v>30</v>
      </c>
      <c r="G450" s="114" t="s">
        <v>116</v>
      </c>
      <c r="H450" s="115" t="s">
        <v>3523</v>
      </c>
      <c r="I450" s="116" t="s">
        <v>3524</v>
      </c>
      <c r="J450" s="116" t="s">
        <v>3525</v>
      </c>
      <c r="K450" s="114" t="s">
        <v>770</v>
      </c>
      <c r="L450" s="114" t="s">
        <v>342</v>
      </c>
      <c r="M450" s="116" t="s">
        <v>771</v>
      </c>
      <c r="N450" s="116" t="s">
        <v>772</v>
      </c>
      <c r="O450" s="114" t="s">
        <v>770</v>
      </c>
      <c r="P450" s="114" t="s">
        <v>1628</v>
      </c>
      <c r="Q450" s="114" t="s">
        <v>1629</v>
      </c>
      <c r="R450" s="116"/>
    </row>
    <row r="451" spans="2:18" ht="18.75" hidden="1" x14ac:dyDescent="0.25">
      <c r="B451" s="112">
        <v>445</v>
      </c>
      <c r="C451" s="117" t="s">
        <v>10</v>
      </c>
      <c r="D451" s="114" t="s">
        <v>3393</v>
      </c>
      <c r="E451" s="114" t="s">
        <v>1</v>
      </c>
      <c r="F451" s="114" t="s">
        <v>30</v>
      </c>
      <c r="G451" s="114" t="s">
        <v>116</v>
      </c>
      <c r="H451" s="115" t="s">
        <v>3526</v>
      </c>
      <c r="I451" s="116" t="s">
        <v>3527</v>
      </c>
      <c r="J451" s="116" t="s">
        <v>3528</v>
      </c>
      <c r="K451" s="114" t="s">
        <v>770</v>
      </c>
      <c r="L451" s="114" t="s">
        <v>342</v>
      </c>
      <c r="M451" s="116" t="s">
        <v>771</v>
      </c>
      <c r="N451" s="116" t="s">
        <v>772</v>
      </c>
      <c r="O451" s="114" t="s">
        <v>770</v>
      </c>
      <c r="P451" s="114" t="s">
        <v>1628</v>
      </c>
      <c r="Q451" s="114" t="s">
        <v>1629</v>
      </c>
      <c r="R451" s="116"/>
    </row>
    <row r="452" spans="2:18" ht="18.75" hidden="1" x14ac:dyDescent="0.25">
      <c r="B452" s="112">
        <v>446</v>
      </c>
      <c r="C452" s="117" t="s">
        <v>10</v>
      </c>
      <c r="D452" s="114" t="s">
        <v>3393</v>
      </c>
      <c r="E452" s="114" t="s">
        <v>1</v>
      </c>
      <c r="F452" s="114" t="s">
        <v>30</v>
      </c>
      <c r="G452" s="114" t="s">
        <v>116</v>
      </c>
      <c r="H452" s="115" t="s">
        <v>3529</v>
      </c>
      <c r="I452" s="116" t="s">
        <v>3530</v>
      </c>
      <c r="J452" s="116" t="s">
        <v>3531</v>
      </c>
      <c r="K452" s="114" t="s">
        <v>770</v>
      </c>
      <c r="L452" s="114" t="s">
        <v>342</v>
      </c>
      <c r="M452" s="116" t="s">
        <v>771</v>
      </c>
      <c r="N452" s="116" t="s">
        <v>772</v>
      </c>
      <c r="O452" s="114" t="s">
        <v>770</v>
      </c>
      <c r="P452" s="114" t="s">
        <v>1628</v>
      </c>
      <c r="Q452" s="114" t="s">
        <v>1629</v>
      </c>
      <c r="R452" s="116"/>
    </row>
    <row r="453" spans="2:18" ht="18.75" hidden="1" x14ac:dyDescent="0.25">
      <c r="B453" s="112">
        <v>447</v>
      </c>
      <c r="C453" s="117" t="s">
        <v>10</v>
      </c>
      <c r="D453" s="114" t="s">
        <v>3393</v>
      </c>
      <c r="E453" s="114" t="s">
        <v>1</v>
      </c>
      <c r="F453" s="114" t="s">
        <v>30</v>
      </c>
      <c r="G453" s="114" t="s">
        <v>116</v>
      </c>
      <c r="H453" s="115" t="s">
        <v>3532</v>
      </c>
      <c r="I453" s="116" t="s">
        <v>3533</v>
      </c>
      <c r="J453" s="116" t="s">
        <v>3534</v>
      </c>
      <c r="K453" s="114" t="s">
        <v>770</v>
      </c>
      <c r="L453" s="114" t="s">
        <v>342</v>
      </c>
      <c r="M453" s="116" t="s">
        <v>771</v>
      </c>
      <c r="N453" s="116" t="s">
        <v>772</v>
      </c>
      <c r="O453" s="114" t="s">
        <v>770</v>
      </c>
      <c r="P453" s="114" t="s">
        <v>1628</v>
      </c>
      <c r="Q453" s="114" t="s">
        <v>1629</v>
      </c>
      <c r="R453" s="116"/>
    </row>
    <row r="454" spans="2:18" ht="18.75" hidden="1" x14ac:dyDescent="0.25">
      <c r="B454" s="112">
        <v>448</v>
      </c>
      <c r="C454" s="117" t="s">
        <v>10</v>
      </c>
      <c r="D454" s="114" t="s">
        <v>3393</v>
      </c>
      <c r="E454" s="114" t="s">
        <v>1</v>
      </c>
      <c r="F454" s="114" t="s">
        <v>30</v>
      </c>
      <c r="G454" s="114" t="s">
        <v>116</v>
      </c>
      <c r="H454" s="115" t="s">
        <v>3535</v>
      </c>
      <c r="I454" s="116" t="s">
        <v>3536</v>
      </c>
      <c r="J454" s="116" t="s">
        <v>3537</v>
      </c>
      <c r="K454" s="114" t="s">
        <v>770</v>
      </c>
      <c r="L454" s="114" t="s">
        <v>342</v>
      </c>
      <c r="M454" s="116" t="s">
        <v>771</v>
      </c>
      <c r="N454" s="116" t="s">
        <v>772</v>
      </c>
      <c r="O454" s="114" t="s">
        <v>770</v>
      </c>
      <c r="P454" s="114" t="s">
        <v>1628</v>
      </c>
      <c r="Q454" s="114" t="s">
        <v>1629</v>
      </c>
      <c r="R454" s="116"/>
    </row>
    <row r="455" spans="2:18" ht="18.75" hidden="1" x14ac:dyDescent="0.25">
      <c r="B455" s="112">
        <v>449</v>
      </c>
      <c r="C455" s="117" t="s">
        <v>10</v>
      </c>
      <c r="D455" s="114" t="s">
        <v>3393</v>
      </c>
      <c r="E455" s="114" t="s">
        <v>1</v>
      </c>
      <c r="F455" s="114" t="s">
        <v>30</v>
      </c>
      <c r="G455" s="114" t="s">
        <v>116</v>
      </c>
      <c r="H455" s="115" t="s">
        <v>3538</v>
      </c>
      <c r="I455" s="116" t="s">
        <v>3539</v>
      </c>
      <c r="J455" s="116" t="s">
        <v>3540</v>
      </c>
      <c r="K455" s="114" t="s">
        <v>770</v>
      </c>
      <c r="L455" s="114" t="s">
        <v>342</v>
      </c>
      <c r="M455" s="116" t="s">
        <v>771</v>
      </c>
      <c r="N455" s="116" t="s">
        <v>772</v>
      </c>
      <c r="O455" s="114" t="s">
        <v>770</v>
      </c>
      <c r="P455" s="114" t="s">
        <v>1628</v>
      </c>
      <c r="Q455" s="114" t="s">
        <v>1629</v>
      </c>
      <c r="R455" s="116"/>
    </row>
    <row r="456" spans="2:18" ht="18.75" hidden="1" x14ac:dyDescent="0.25">
      <c r="B456" s="112">
        <v>450</v>
      </c>
      <c r="C456" s="117" t="s">
        <v>10</v>
      </c>
      <c r="D456" s="114" t="s">
        <v>3393</v>
      </c>
      <c r="E456" s="114" t="s">
        <v>1</v>
      </c>
      <c r="F456" s="114" t="s">
        <v>30</v>
      </c>
      <c r="G456" s="114" t="s">
        <v>116</v>
      </c>
      <c r="H456" s="115" t="s">
        <v>3541</v>
      </c>
      <c r="I456" s="116" t="s">
        <v>3542</v>
      </c>
      <c r="J456" s="116" t="s">
        <v>3543</v>
      </c>
      <c r="K456" s="114" t="s">
        <v>770</v>
      </c>
      <c r="L456" s="114" t="s">
        <v>342</v>
      </c>
      <c r="M456" s="116" t="s">
        <v>771</v>
      </c>
      <c r="N456" s="116" t="s">
        <v>772</v>
      </c>
      <c r="O456" s="114" t="s">
        <v>770</v>
      </c>
      <c r="P456" s="114" t="s">
        <v>1628</v>
      </c>
      <c r="Q456" s="114" t="s">
        <v>1629</v>
      </c>
      <c r="R456" s="116"/>
    </row>
    <row r="457" spans="2:18" ht="18.75" hidden="1" x14ac:dyDescent="0.25">
      <c r="B457" s="112">
        <v>451</v>
      </c>
      <c r="C457" s="117" t="s">
        <v>10</v>
      </c>
      <c r="D457" s="114" t="s">
        <v>3393</v>
      </c>
      <c r="E457" s="114" t="s">
        <v>4</v>
      </c>
      <c r="F457" s="114" t="s">
        <v>30</v>
      </c>
      <c r="G457" s="114" t="s">
        <v>116</v>
      </c>
      <c r="H457" s="115" t="s">
        <v>3544</v>
      </c>
      <c r="I457" s="116" t="s">
        <v>3545</v>
      </c>
      <c r="J457" s="116" t="s">
        <v>3546</v>
      </c>
      <c r="K457" s="114" t="s">
        <v>770</v>
      </c>
      <c r="L457" s="114" t="s">
        <v>342</v>
      </c>
      <c r="M457" s="116" t="s">
        <v>771</v>
      </c>
      <c r="N457" s="116" t="s">
        <v>772</v>
      </c>
      <c r="O457" s="114" t="s">
        <v>770</v>
      </c>
      <c r="P457" s="114" t="s">
        <v>1628</v>
      </c>
      <c r="Q457" s="114" t="s">
        <v>1629</v>
      </c>
      <c r="R457" s="116"/>
    </row>
    <row r="458" spans="2:18" ht="18.75" hidden="1" x14ac:dyDescent="0.25">
      <c r="B458" s="112">
        <v>452</v>
      </c>
      <c r="C458" s="117" t="s">
        <v>10</v>
      </c>
      <c r="D458" s="114" t="s">
        <v>3393</v>
      </c>
      <c r="E458" s="114" t="s">
        <v>4</v>
      </c>
      <c r="F458" s="114" t="s">
        <v>30</v>
      </c>
      <c r="G458" s="114" t="s">
        <v>116</v>
      </c>
      <c r="H458" s="115" t="s">
        <v>3547</v>
      </c>
      <c r="I458" s="116" t="s">
        <v>3548</v>
      </c>
      <c r="J458" s="116" t="s">
        <v>3549</v>
      </c>
      <c r="K458" s="114" t="s">
        <v>770</v>
      </c>
      <c r="L458" s="114" t="s">
        <v>342</v>
      </c>
      <c r="M458" s="116" t="s">
        <v>771</v>
      </c>
      <c r="N458" s="116" t="s">
        <v>772</v>
      </c>
      <c r="O458" s="114" t="s">
        <v>770</v>
      </c>
      <c r="P458" s="114" t="s">
        <v>1628</v>
      </c>
      <c r="Q458" s="114" t="s">
        <v>1629</v>
      </c>
      <c r="R458" s="116"/>
    </row>
    <row r="459" spans="2:18" ht="18.75" hidden="1" x14ac:dyDescent="0.25">
      <c r="B459" s="112">
        <v>453</v>
      </c>
      <c r="C459" s="117" t="s">
        <v>10</v>
      </c>
      <c r="D459" s="114" t="s">
        <v>3393</v>
      </c>
      <c r="E459" s="114" t="s">
        <v>4</v>
      </c>
      <c r="F459" s="114" t="s">
        <v>30</v>
      </c>
      <c r="G459" s="114" t="s">
        <v>116</v>
      </c>
      <c r="H459" s="115" t="s">
        <v>3550</v>
      </c>
      <c r="I459" s="116" t="s">
        <v>3551</v>
      </c>
      <c r="J459" s="116" t="s">
        <v>3552</v>
      </c>
      <c r="K459" s="114" t="s">
        <v>770</v>
      </c>
      <c r="L459" s="114" t="s">
        <v>342</v>
      </c>
      <c r="M459" s="116" t="s">
        <v>771</v>
      </c>
      <c r="N459" s="116" t="s">
        <v>772</v>
      </c>
      <c r="O459" s="114" t="s">
        <v>770</v>
      </c>
      <c r="P459" s="114" t="s">
        <v>1628</v>
      </c>
      <c r="Q459" s="114" t="s">
        <v>1629</v>
      </c>
      <c r="R459" s="116"/>
    </row>
    <row r="460" spans="2:18" ht="18.75" hidden="1" x14ac:dyDescent="0.25">
      <c r="B460" s="112">
        <v>454</v>
      </c>
      <c r="C460" s="117" t="s">
        <v>10</v>
      </c>
      <c r="D460" s="114" t="s">
        <v>3393</v>
      </c>
      <c r="E460" s="114" t="s">
        <v>4</v>
      </c>
      <c r="F460" s="114" t="s">
        <v>30</v>
      </c>
      <c r="G460" s="114" t="s">
        <v>116</v>
      </c>
      <c r="H460" s="115" t="s">
        <v>3553</v>
      </c>
      <c r="I460" s="116" t="s">
        <v>3554</v>
      </c>
      <c r="J460" s="116" t="s">
        <v>3555</v>
      </c>
      <c r="K460" s="114" t="s">
        <v>770</v>
      </c>
      <c r="L460" s="114" t="s">
        <v>342</v>
      </c>
      <c r="M460" s="116" t="s">
        <v>771</v>
      </c>
      <c r="N460" s="116" t="s">
        <v>772</v>
      </c>
      <c r="O460" s="114" t="s">
        <v>770</v>
      </c>
      <c r="P460" s="114" t="s">
        <v>1628</v>
      </c>
      <c r="Q460" s="114" t="s">
        <v>1629</v>
      </c>
      <c r="R460" s="116"/>
    </row>
    <row r="461" spans="2:18" ht="18.75" hidden="1" x14ac:dyDescent="0.25">
      <c r="B461" s="112">
        <v>455</v>
      </c>
      <c r="C461" s="117" t="s">
        <v>10</v>
      </c>
      <c r="D461" s="114" t="s">
        <v>3393</v>
      </c>
      <c r="E461" s="114" t="s">
        <v>4</v>
      </c>
      <c r="F461" s="114" t="s">
        <v>30</v>
      </c>
      <c r="G461" s="114" t="s">
        <v>116</v>
      </c>
      <c r="H461" s="115" t="s">
        <v>3556</v>
      </c>
      <c r="I461" s="116" t="s">
        <v>3557</v>
      </c>
      <c r="J461" s="116" t="s">
        <v>3558</v>
      </c>
      <c r="K461" s="114" t="s">
        <v>770</v>
      </c>
      <c r="L461" s="114" t="s">
        <v>342</v>
      </c>
      <c r="M461" s="116" t="s">
        <v>771</v>
      </c>
      <c r="N461" s="116" t="s">
        <v>772</v>
      </c>
      <c r="O461" s="114" t="s">
        <v>770</v>
      </c>
      <c r="P461" s="114" t="s">
        <v>1628</v>
      </c>
      <c r="Q461" s="114" t="s">
        <v>1629</v>
      </c>
      <c r="R461" s="116"/>
    </row>
    <row r="462" spans="2:18" ht="18.75" hidden="1" x14ac:dyDescent="0.25">
      <c r="B462" s="112">
        <v>456</v>
      </c>
      <c r="C462" s="117" t="s">
        <v>10</v>
      </c>
      <c r="D462" s="114" t="s">
        <v>3393</v>
      </c>
      <c r="E462" s="114" t="s">
        <v>4</v>
      </c>
      <c r="F462" s="114" t="s">
        <v>30</v>
      </c>
      <c r="G462" s="114" t="s">
        <v>116</v>
      </c>
      <c r="H462" s="115" t="s">
        <v>3559</v>
      </c>
      <c r="I462" s="116" t="s">
        <v>3560</v>
      </c>
      <c r="J462" s="116" t="s">
        <v>3561</v>
      </c>
      <c r="K462" s="114" t="s">
        <v>770</v>
      </c>
      <c r="L462" s="114" t="s">
        <v>342</v>
      </c>
      <c r="M462" s="116" t="s">
        <v>771</v>
      </c>
      <c r="N462" s="116" t="s">
        <v>772</v>
      </c>
      <c r="O462" s="114" t="s">
        <v>770</v>
      </c>
      <c r="P462" s="114" t="s">
        <v>1628</v>
      </c>
      <c r="Q462" s="114" t="s">
        <v>1629</v>
      </c>
      <c r="R462" s="116"/>
    </row>
    <row r="463" spans="2:18" ht="18.75" hidden="1" x14ac:dyDescent="0.25">
      <c r="B463" s="112">
        <v>457</v>
      </c>
      <c r="C463" s="117" t="s">
        <v>10</v>
      </c>
      <c r="D463" s="114" t="s">
        <v>3393</v>
      </c>
      <c r="E463" s="114" t="s">
        <v>4</v>
      </c>
      <c r="F463" s="114" t="s">
        <v>30</v>
      </c>
      <c r="G463" s="114" t="s">
        <v>116</v>
      </c>
      <c r="H463" s="115" t="s">
        <v>3562</v>
      </c>
      <c r="I463" s="116" t="s">
        <v>3563</v>
      </c>
      <c r="J463" s="116" t="s">
        <v>3564</v>
      </c>
      <c r="K463" s="114" t="s">
        <v>770</v>
      </c>
      <c r="L463" s="114" t="s">
        <v>342</v>
      </c>
      <c r="M463" s="116" t="s">
        <v>771</v>
      </c>
      <c r="N463" s="116" t="s">
        <v>772</v>
      </c>
      <c r="O463" s="114" t="s">
        <v>770</v>
      </c>
      <c r="P463" s="114" t="s">
        <v>1628</v>
      </c>
      <c r="Q463" s="114" t="s">
        <v>1629</v>
      </c>
      <c r="R463" s="116"/>
    </row>
    <row r="464" spans="2:18" ht="18.75" hidden="1" x14ac:dyDescent="0.25">
      <c r="B464" s="112">
        <v>458</v>
      </c>
      <c r="C464" s="117" t="s">
        <v>10</v>
      </c>
      <c r="D464" s="114" t="s">
        <v>3393</v>
      </c>
      <c r="E464" s="114" t="s">
        <v>4</v>
      </c>
      <c r="F464" s="114" t="s">
        <v>30</v>
      </c>
      <c r="G464" s="114" t="s">
        <v>116</v>
      </c>
      <c r="H464" s="115" t="s">
        <v>3565</v>
      </c>
      <c r="I464" s="116" t="s">
        <v>3566</v>
      </c>
      <c r="J464" s="116" t="s">
        <v>3567</v>
      </c>
      <c r="K464" s="114" t="s">
        <v>770</v>
      </c>
      <c r="L464" s="114" t="s">
        <v>342</v>
      </c>
      <c r="M464" s="116" t="s">
        <v>771</v>
      </c>
      <c r="N464" s="116" t="s">
        <v>772</v>
      </c>
      <c r="O464" s="114" t="s">
        <v>770</v>
      </c>
      <c r="P464" s="114" t="s">
        <v>1628</v>
      </c>
      <c r="Q464" s="114" t="s">
        <v>1629</v>
      </c>
      <c r="R464" s="116"/>
    </row>
    <row r="465" spans="2:18" ht="18.75" hidden="1" x14ac:dyDescent="0.25">
      <c r="B465" s="112">
        <v>459</v>
      </c>
      <c r="C465" s="117" t="s">
        <v>10</v>
      </c>
      <c r="D465" s="114" t="s">
        <v>3393</v>
      </c>
      <c r="E465" s="114" t="s">
        <v>4</v>
      </c>
      <c r="F465" s="114" t="s">
        <v>30</v>
      </c>
      <c r="G465" s="114" t="s">
        <v>116</v>
      </c>
      <c r="H465" s="115" t="s">
        <v>3568</v>
      </c>
      <c r="I465" s="116" t="s">
        <v>3569</v>
      </c>
      <c r="J465" s="116" t="s">
        <v>3570</v>
      </c>
      <c r="K465" s="114" t="s">
        <v>770</v>
      </c>
      <c r="L465" s="114" t="s">
        <v>342</v>
      </c>
      <c r="M465" s="116" t="s">
        <v>771</v>
      </c>
      <c r="N465" s="116" t="s">
        <v>772</v>
      </c>
      <c r="O465" s="114" t="s">
        <v>770</v>
      </c>
      <c r="P465" s="114" t="s">
        <v>1628</v>
      </c>
      <c r="Q465" s="114" t="s">
        <v>1629</v>
      </c>
      <c r="R465" s="116"/>
    </row>
    <row r="466" spans="2:18" ht="18.75" hidden="1" x14ac:dyDescent="0.25">
      <c r="B466" s="112">
        <v>460</v>
      </c>
      <c r="C466" s="117" t="s">
        <v>10</v>
      </c>
      <c r="D466" s="114" t="s">
        <v>3393</v>
      </c>
      <c r="E466" s="114" t="s">
        <v>4</v>
      </c>
      <c r="F466" s="114" t="s">
        <v>30</v>
      </c>
      <c r="G466" s="114" t="s">
        <v>116</v>
      </c>
      <c r="H466" s="115" t="s">
        <v>3571</v>
      </c>
      <c r="I466" s="116" t="s">
        <v>3572</v>
      </c>
      <c r="J466" s="116" t="s">
        <v>3573</v>
      </c>
      <c r="K466" s="114" t="s">
        <v>770</v>
      </c>
      <c r="L466" s="114" t="s">
        <v>342</v>
      </c>
      <c r="M466" s="116" t="s">
        <v>771</v>
      </c>
      <c r="N466" s="116" t="s">
        <v>772</v>
      </c>
      <c r="O466" s="114" t="s">
        <v>770</v>
      </c>
      <c r="P466" s="114" t="s">
        <v>1628</v>
      </c>
      <c r="Q466" s="114" t="s">
        <v>1629</v>
      </c>
      <c r="R466" s="116"/>
    </row>
    <row r="467" spans="2:18" ht="18.75" hidden="1" x14ac:dyDescent="0.25">
      <c r="B467" s="112">
        <v>461</v>
      </c>
      <c r="C467" s="117" t="s">
        <v>10</v>
      </c>
      <c r="D467" s="114" t="s">
        <v>3393</v>
      </c>
      <c r="E467" s="114" t="s">
        <v>1</v>
      </c>
      <c r="F467" s="114" t="s">
        <v>21</v>
      </c>
      <c r="G467" s="114" t="s">
        <v>102</v>
      </c>
      <c r="H467" s="115" t="s">
        <v>3574</v>
      </c>
      <c r="I467" s="116" t="s">
        <v>3575</v>
      </c>
      <c r="J467" s="116" t="s">
        <v>3576</v>
      </c>
      <c r="K467" s="114" t="s">
        <v>773</v>
      </c>
      <c r="L467" s="114" t="s">
        <v>385</v>
      </c>
      <c r="M467" s="116" t="s">
        <v>774</v>
      </c>
      <c r="N467" s="116" t="s">
        <v>775</v>
      </c>
      <c r="O467" s="114" t="s">
        <v>773</v>
      </c>
      <c r="P467" s="114" t="s">
        <v>1630</v>
      </c>
      <c r="Q467" s="114" t="s">
        <v>1631</v>
      </c>
      <c r="R467" s="116"/>
    </row>
    <row r="468" spans="2:18" ht="18.75" hidden="1" x14ac:dyDescent="0.25">
      <c r="B468" s="112">
        <v>462</v>
      </c>
      <c r="C468" s="117" t="s">
        <v>10</v>
      </c>
      <c r="D468" s="114" t="s">
        <v>3393</v>
      </c>
      <c r="E468" s="114" t="s">
        <v>1</v>
      </c>
      <c r="F468" s="114" t="s">
        <v>21</v>
      </c>
      <c r="G468" s="114" t="s">
        <v>102</v>
      </c>
      <c r="H468" s="115" t="s">
        <v>3577</v>
      </c>
      <c r="I468" s="116" t="s">
        <v>3578</v>
      </c>
      <c r="J468" s="116" t="s">
        <v>3579</v>
      </c>
      <c r="K468" s="114" t="s">
        <v>773</v>
      </c>
      <c r="L468" s="114" t="s">
        <v>385</v>
      </c>
      <c r="M468" s="116" t="s">
        <v>774</v>
      </c>
      <c r="N468" s="116" t="s">
        <v>775</v>
      </c>
      <c r="O468" s="114" t="s">
        <v>773</v>
      </c>
      <c r="P468" s="114" t="s">
        <v>1630</v>
      </c>
      <c r="Q468" s="114" t="s">
        <v>1631</v>
      </c>
      <c r="R468" s="116"/>
    </row>
    <row r="469" spans="2:18" ht="18.75" hidden="1" x14ac:dyDescent="0.25">
      <c r="B469" s="112">
        <v>463</v>
      </c>
      <c r="C469" s="117" t="s">
        <v>10</v>
      </c>
      <c r="D469" s="114" t="s">
        <v>3393</v>
      </c>
      <c r="E469" s="114" t="s">
        <v>1</v>
      </c>
      <c r="F469" s="114" t="s">
        <v>21</v>
      </c>
      <c r="G469" s="114" t="s">
        <v>102</v>
      </c>
      <c r="H469" s="115" t="s">
        <v>3580</v>
      </c>
      <c r="I469" s="116" t="s">
        <v>3581</v>
      </c>
      <c r="J469" s="116" t="s">
        <v>3582</v>
      </c>
      <c r="K469" s="114" t="s">
        <v>773</v>
      </c>
      <c r="L469" s="114" t="s">
        <v>385</v>
      </c>
      <c r="M469" s="116" t="s">
        <v>774</v>
      </c>
      <c r="N469" s="116" t="s">
        <v>775</v>
      </c>
      <c r="O469" s="114" t="s">
        <v>773</v>
      </c>
      <c r="P469" s="114" t="s">
        <v>1630</v>
      </c>
      <c r="Q469" s="114" t="s">
        <v>1631</v>
      </c>
      <c r="R469" s="116"/>
    </row>
    <row r="470" spans="2:18" ht="18.75" hidden="1" x14ac:dyDescent="0.25">
      <c r="B470" s="112">
        <v>464</v>
      </c>
      <c r="C470" s="117" t="s">
        <v>10</v>
      </c>
      <c r="D470" s="114" t="s">
        <v>3393</v>
      </c>
      <c r="E470" s="114" t="s">
        <v>1</v>
      </c>
      <c r="F470" s="114" t="s">
        <v>21</v>
      </c>
      <c r="G470" s="114" t="s">
        <v>102</v>
      </c>
      <c r="H470" s="115" t="s">
        <v>3583</v>
      </c>
      <c r="I470" s="116" t="s">
        <v>3584</v>
      </c>
      <c r="J470" s="116" t="s">
        <v>3585</v>
      </c>
      <c r="K470" s="114" t="s">
        <v>773</v>
      </c>
      <c r="L470" s="114" t="s">
        <v>385</v>
      </c>
      <c r="M470" s="116" t="s">
        <v>774</v>
      </c>
      <c r="N470" s="116" t="s">
        <v>775</v>
      </c>
      <c r="O470" s="114" t="s">
        <v>773</v>
      </c>
      <c r="P470" s="114" t="s">
        <v>1630</v>
      </c>
      <c r="Q470" s="114" t="s">
        <v>1631</v>
      </c>
      <c r="R470" s="116"/>
    </row>
    <row r="471" spans="2:18" ht="18.75" hidden="1" x14ac:dyDescent="0.25">
      <c r="B471" s="112">
        <v>465</v>
      </c>
      <c r="C471" s="117" t="s">
        <v>10</v>
      </c>
      <c r="D471" s="114" t="s">
        <v>3393</v>
      </c>
      <c r="E471" s="114" t="s">
        <v>1</v>
      </c>
      <c r="F471" s="114" t="s">
        <v>21</v>
      </c>
      <c r="G471" s="114" t="s">
        <v>102</v>
      </c>
      <c r="H471" s="115" t="s">
        <v>3586</v>
      </c>
      <c r="I471" s="116" t="s">
        <v>3587</v>
      </c>
      <c r="J471" s="116" t="s">
        <v>3588</v>
      </c>
      <c r="K471" s="114" t="s">
        <v>773</v>
      </c>
      <c r="L471" s="114" t="s">
        <v>385</v>
      </c>
      <c r="M471" s="116" t="s">
        <v>774</v>
      </c>
      <c r="N471" s="116" t="s">
        <v>775</v>
      </c>
      <c r="O471" s="114" t="s">
        <v>773</v>
      </c>
      <c r="P471" s="114" t="s">
        <v>1630</v>
      </c>
      <c r="Q471" s="114" t="s">
        <v>1631</v>
      </c>
      <c r="R471" s="116"/>
    </row>
    <row r="472" spans="2:18" ht="18.75" hidden="1" x14ac:dyDescent="0.25">
      <c r="B472" s="112">
        <v>466</v>
      </c>
      <c r="C472" s="117" t="s">
        <v>10</v>
      </c>
      <c r="D472" s="114" t="s">
        <v>3393</v>
      </c>
      <c r="E472" s="114" t="s">
        <v>1</v>
      </c>
      <c r="F472" s="114" t="s">
        <v>21</v>
      </c>
      <c r="G472" s="114" t="s">
        <v>102</v>
      </c>
      <c r="H472" s="115" t="s">
        <v>3589</v>
      </c>
      <c r="I472" s="116" t="s">
        <v>3590</v>
      </c>
      <c r="J472" s="116" t="s">
        <v>3591</v>
      </c>
      <c r="K472" s="114" t="s">
        <v>773</v>
      </c>
      <c r="L472" s="114" t="s">
        <v>385</v>
      </c>
      <c r="M472" s="116" t="s">
        <v>774</v>
      </c>
      <c r="N472" s="116" t="s">
        <v>775</v>
      </c>
      <c r="O472" s="114" t="s">
        <v>773</v>
      </c>
      <c r="P472" s="114" t="s">
        <v>1630</v>
      </c>
      <c r="Q472" s="114" t="s">
        <v>1631</v>
      </c>
      <c r="R472" s="116"/>
    </row>
    <row r="473" spans="2:18" ht="18.75" hidden="1" x14ac:dyDescent="0.25">
      <c r="B473" s="112">
        <v>467</v>
      </c>
      <c r="C473" s="117" t="s">
        <v>10</v>
      </c>
      <c r="D473" s="114" t="s">
        <v>3393</v>
      </c>
      <c r="E473" s="114" t="s">
        <v>1</v>
      </c>
      <c r="F473" s="114" t="s">
        <v>21</v>
      </c>
      <c r="G473" s="114" t="s">
        <v>102</v>
      </c>
      <c r="H473" s="115" t="s">
        <v>3592</v>
      </c>
      <c r="I473" s="116" t="s">
        <v>3593</v>
      </c>
      <c r="J473" s="116" t="s">
        <v>3594</v>
      </c>
      <c r="K473" s="114" t="s">
        <v>773</v>
      </c>
      <c r="L473" s="114" t="s">
        <v>385</v>
      </c>
      <c r="M473" s="116" t="s">
        <v>774</v>
      </c>
      <c r="N473" s="116" t="s">
        <v>775</v>
      </c>
      <c r="O473" s="114" t="s">
        <v>773</v>
      </c>
      <c r="P473" s="114" t="s">
        <v>1630</v>
      </c>
      <c r="Q473" s="114" t="s">
        <v>1631</v>
      </c>
      <c r="R473" s="116"/>
    </row>
    <row r="474" spans="2:18" ht="18.75" hidden="1" x14ac:dyDescent="0.25">
      <c r="B474" s="112">
        <v>468</v>
      </c>
      <c r="C474" s="117" t="s">
        <v>10</v>
      </c>
      <c r="D474" s="114" t="s">
        <v>3393</v>
      </c>
      <c r="E474" s="114" t="s">
        <v>1</v>
      </c>
      <c r="F474" s="114" t="s">
        <v>21</v>
      </c>
      <c r="G474" s="114" t="s">
        <v>102</v>
      </c>
      <c r="H474" s="115" t="s">
        <v>3595</v>
      </c>
      <c r="I474" s="116" t="s">
        <v>3596</v>
      </c>
      <c r="J474" s="116" t="s">
        <v>3597</v>
      </c>
      <c r="K474" s="114" t="s">
        <v>773</v>
      </c>
      <c r="L474" s="114" t="s">
        <v>385</v>
      </c>
      <c r="M474" s="116" t="s">
        <v>774</v>
      </c>
      <c r="N474" s="116" t="s">
        <v>775</v>
      </c>
      <c r="O474" s="114" t="s">
        <v>773</v>
      </c>
      <c r="P474" s="114" t="s">
        <v>1630</v>
      </c>
      <c r="Q474" s="114" t="s">
        <v>1631</v>
      </c>
      <c r="R474" s="116"/>
    </row>
    <row r="475" spans="2:18" ht="18.75" hidden="1" x14ac:dyDescent="0.25">
      <c r="B475" s="112">
        <v>469</v>
      </c>
      <c r="C475" s="117" t="s">
        <v>10</v>
      </c>
      <c r="D475" s="114" t="s">
        <v>3393</v>
      </c>
      <c r="E475" s="114" t="s">
        <v>1</v>
      </c>
      <c r="F475" s="114" t="s">
        <v>21</v>
      </c>
      <c r="G475" s="114" t="s">
        <v>102</v>
      </c>
      <c r="H475" s="115" t="s">
        <v>3598</v>
      </c>
      <c r="I475" s="116" t="s">
        <v>3599</v>
      </c>
      <c r="J475" s="116" t="s">
        <v>3600</v>
      </c>
      <c r="K475" s="114" t="s">
        <v>773</v>
      </c>
      <c r="L475" s="114" t="s">
        <v>385</v>
      </c>
      <c r="M475" s="116" t="s">
        <v>774</v>
      </c>
      <c r="N475" s="116" t="s">
        <v>775</v>
      </c>
      <c r="O475" s="114" t="s">
        <v>773</v>
      </c>
      <c r="P475" s="114" t="s">
        <v>1630</v>
      </c>
      <c r="Q475" s="114" t="s">
        <v>1631</v>
      </c>
      <c r="R475" s="116"/>
    </row>
    <row r="476" spans="2:18" ht="18.75" hidden="1" x14ac:dyDescent="0.25">
      <c r="B476" s="112">
        <v>470</v>
      </c>
      <c r="C476" s="117" t="s">
        <v>10</v>
      </c>
      <c r="D476" s="114" t="s">
        <v>3393</v>
      </c>
      <c r="E476" s="114" t="s">
        <v>1</v>
      </c>
      <c r="F476" s="114" t="s">
        <v>21</v>
      </c>
      <c r="G476" s="114" t="s">
        <v>102</v>
      </c>
      <c r="H476" s="115" t="s">
        <v>3601</v>
      </c>
      <c r="I476" s="116" t="s">
        <v>3602</v>
      </c>
      <c r="J476" s="116" t="s">
        <v>3603</v>
      </c>
      <c r="K476" s="114" t="s">
        <v>773</v>
      </c>
      <c r="L476" s="114" t="s">
        <v>385</v>
      </c>
      <c r="M476" s="116" t="s">
        <v>774</v>
      </c>
      <c r="N476" s="116" t="s">
        <v>775</v>
      </c>
      <c r="O476" s="114" t="s">
        <v>773</v>
      </c>
      <c r="P476" s="114" t="s">
        <v>1630</v>
      </c>
      <c r="Q476" s="114" t="s">
        <v>1631</v>
      </c>
      <c r="R476" s="116"/>
    </row>
    <row r="477" spans="2:18" ht="18.75" hidden="1" x14ac:dyDescent="0.25">
      <c r="B477" s="112">
        <v>471</v>
      </c>
      <c r="C477" s="117" t="s">
        <v>10</v>
      </c>
      <c r="D477" s="114" t="s">
        <v>3393</v>
      </c>
      <c r="E477" s="114" t="s">
        <v>4</v>
      </c>
      <c r="F477" s="114" t="s">
        <v>21</v>
      </c>
      <c r="G477" s="114" t="s">
        <v>102</v>
      </c>
      <c r="H477" s="115" t="s">
        <v>3604</v>
      </c>
      <c r="I477" s="116" t="s">
        <v>3605</v>
      </c>
      <c r="J477" s="116" t="s">
        <v>3606</v>
      </c>
      <c r="K477" s="114" t="s">
        <v>773</v>
      </c>
      <c r="L477" s="114" t="s">
        <v>385</v>
      </c>
      <c r="M477" s="116" t="s">
        <v>774</v>
      </c>
      <c r="N477" s="116" t="s">
        <v>775</v>
      </c>
      <c r="O477" s="114" t="s">
        <v>773</v>
      </c>
      <c r="P477" s="114" t="s">
        <v>1630</v>
      </c>
      <c r="Q477" s="114" t="s">
        <v>1631</v>
      </c>
      <c r="R477" s="116"/>
    </row>
    <row r="478" spans="2:18" ht="18.75" hidden="1" x14ac:dyDescent="0.25">
      <c r="B478" s="112">
        <v>472</v>
      </c>
      <c r="C478" s="117" t="s">
        <v>10</v>
      </c>
      <c r="D478" s="114" t="s">
        <v>3393</v>
      </c>
      <c r="E478" s="114" t="s">
        <v>4</v>
      </c>
      <c r="F478" s="114" t="s">
        <v>21</v>
      </c>
      <c r="G478" s="114" t="s">
        <v>102</v>
      </c>
      <c r="H478" s="115" t="s">
        <v>3607</v>
      </c>
      <c r="I478" s="116" t="s">
        <v>3608</v>
      </c>
      <c r="J478" s="116" t="s">
        <v>3609</v>
      </c>
      <c r="K478" s="114" t="s">
        <v>773</v>
      </c>
      <c r="L478" s="114" t="s">
        <v>385</v>
      </c>
      <c r="M478" s="116" t="s">
        <v>774</v>
      </c>
      <c r="N478" s="116" t="s">
        <v>775</v>
      </c>
      <c r="O478" s="114" t="s">
        <v>773</v>
      </c>
      <c r="P478" s="114" t="s">
        <v>1630</v>
      </c>
      <c r="Q478" s="114" t="s">
        <v>1631</v>
      </c>
      <c r="R478" s="116"/>
    </row>
    <row r="479" spans="2:18" ht="18.75" hidden="1" x14ac:dyDescent="0.25">
      <c r="B479" s="112">
        <v>473</v>
      </c>
      <c r="C479" s="117" t="s">
        <v>10</v>
      </c>
      <c r="D479" s="114" t="s">
        <v>3393</v>
      </c>
      <c r="E479" s="114" t="s">
        <v>4</v>
      </c>
      <c r="F479" s="114" t="s">
        <v>21</v>
      </c>
      <c r="G479" s="114" t="s">
        <v>102</v>
      </c>
      <c r="H479" s="115" t="s">
        <v>3610</v>
      </c>
      <c r="I479" s="116" t="s">
        <v>3611</v>
      </c>
      <c r="J479" s="116" t="s">
        <v>3612</v>
      </c>
      <c r="K479" s="114" t="s">
        <v>773</v>
      </c>
      <c r="L479" s="114" t="s">
        <v>385</v>
      </c>
      <c r="M479" s="116" t="s">
        <v>774</v>
      </c>
      <c r="N479" s="116" t="s">
        <v>775</v>
      </c>
      <c r="O479" s="114" t="s">
        <v>773</v>
      </c>
      <c r="P479" s="114" t="s">
        <v>1630</v>
      </c>
      <c r="Q479" s="114" t="s">
        <v>1631</v>
      </c>
      <c r="R479" s="116"/>
    </row>
    <row r="480" spans="2:18" ht="18.75" hidden="1" x14ac:dyDescent="0.25">
      <c r="B480" s="112">
        <v>474</v>
      </c>
      <c r="C480" s="117" t="s">
        <v>10</v>
      </c>
      <c r="D480" s="114" t="s">
        <v>3393</v>
      </c>
      <c r="E480" s="114" t="s">
        <v>4</v>
      </c>
      <c r="F480" s="114" t="s">
        <v>21</v>
      </c>
      <c r="G480" s="114" t="s">
        <v>102</v>
      </c>
      <c r="H480" s="115" t="s">
        <v>3613</v>
      </c>
      <c r="I480" s="116" t="s">
        <v>3614</v>
      </c>
      <c r="J480" s="116" t="s">
        <v>3615</v>
      </c>
      <c r="K480" s="114" t="s">
        <v>773</v>
      </c>
      <c r="L480" s="114" t="s">
        <v>385</v>
      </c>
      <c r="M480" s="116" t="s">
        <v>774</v>
      </c>
      <c r="N480" s="116" t="s">
        <v>775</v>
      </c>
      <c r="O480" s="114" t="s">
        <v>773</v>
      </c>
      <c r="P480" s="114" t="s">
        <v>1630</v>
      </c>
      <c r="Q480" s="114" t="s">
        <v>1631</v>
      </c>
      <c r="R480" s="116"/>
    </row>
    <row r="481" spans="2:18" ht="18.75" hidden="1" x14ac:dyDescent="0.25">
      <c r="B481" s="112">
        <v>475</v>
      </c>
      <c r="C481" s="117" t="s">
        <v>10</v>
      </c>
      <c r="D481" s="114" t="s">
        <v>3393</v>
      </c>
      <c r="E481" s="114" t="s">
        <v>4</v>
      </c>
      <c r="F481" s="114" t="s">
        <v>21</v>
      </c>
      <c r="G481" s="114" t="s">
        <v>102</v>
      </c>
      <c r="H481" s="115" t="s">
        <v>3616</v>
      </c>
      <c r="I481" s="116" t="s">
        <v>3617</v>
      </c>
      <c r="J481" s="116" t="s">
        <v>3618</v>
      </c>
      <c r="K481" s="114" t="s">
        <v>773</v>
      </c>
      <c r="L481" s="114" t="s">
        <v>385</v>
      </c>
      <c r="M481" s="116" t="s">
        <v>774</v>
      </c>
      <c r="N481" s="116" t="s">
        <v>775</v>
      </c>
      <c r="O481" s="114" t="s">
        <v>773</v>
      </c>
      <c r="P481" s="114" t="s">
        <v>1630</v>
      </c>
      <c r="Q481" s="114" t="s">
        <v>1631</v>
      </c>
      <c r="R481" s="116"/>
    </row>
    <row r="482" spans="2:18" ht="18.75" hidden="1" x14ac:dyDescent="0.25">
      <c r="B482" s="112">
        <v>476</v>
      </c>
      <c r="C482" s="117" t="s">
        <v>10</v>
      </c>
      <c r="D482" s="114" t="s">
        <v>3393</v>
      </c>
      <c r="E482" s="114" t="s">
        <v>4</v>
      </c>
      <c r="F482" s="114" t="s">
        <v>21</v>
      </c>
      <c r="G482" s="114" t="s">
        <v>102</v>
      </c>
      <c r="H482" s="115" t="s">
        <v>3619</v>
      </c>
      <c r="I482" s="116" t="s">
        <v>3620</v>
      </c>
      <c r="J482" s="116" t="s">
        <v>3621</v>
      </c>
      <c r="K482" s="114" t="s">
        <v>773</v>
      </c>
      <c r="L482" s="114" t="s">
        <v>385</v>
      </c>
      <c r="M482" s="116" t="s">
        <v>774</v>
      </c>
      <c r="N482" s="116" t="s">
        <v>775</v>
      </c>
      <c r="O482" s="114" t="s">
        <v>773</v>
      </c>
      <c r="P482" s="114" t="s">
        <v>1630</v>
      </c>
      <c r="Q482" s="114" t="s">
        <v>1631</v>
      </c>
      <c r="R482" s="116"/>
    </row>
    <row r="483" spans="2:18" ht="18.75" hidden="1" x14ac:dyDescent="0.25">
      <c r="B483" s="112">
        <v>477</v>
      </c>
      <c r="C483" s="117" t="s">
        <v>10</v>
      </c>
      <c r="D483" s="114" t="s">
        <v>3393</v>
      </c>
      <c r="E483" s="114" t="s">
        <v>4</v>
      </c>
      <c r="F483" s="114" t="s">
        <v>21</v>
      </c>
      <c r="G483" s="114" t="s">
        <v>102</v>
      </c>
      <c r="H483" s="115" t="s">
        <v>3622</v>
      </c>
      <c r="I483" s="116" t="s">
        <v>3623</v>
      </c>
      <c r="J483" s="116" t="s">
        <v>3624</v>
      </c>
      <c r="K483" s="114" t="s">
        <v>773</v>
      </c>
      <c r="L483" s="114" t="s">
        <v>385</v>
      </c>
      <c r="M483" s="116" t="s">
        <v>774</v>
      </c>
      <c r="N483" s="116" t="s">
        <v>775</v>
      </c>
      <c r="O483" s="114" t="s">
        <v>773</v>
      </c>
      <c r="P483" s="114" t="s">
        <v>1630</v>
      </c>
      <c r="Q483" s="114" t="s">
        <v>1631</v>
      </c>
      <c r="R483" s="116"/>
    </row>
    <row r="484" spans="2:18" ht="18.75" hidden="1" x14ac:dyDescent="0.25">
      <c r="B484" s="112">
        <v>478</v>
      </c>
      <c r="C484" s="117" t="s">
        <v>10</v>
      </c>
      <c r="D484" s="114" t="s">
        <v>3393</v>
      </c>
      <c r="E484" s="114" t="s">
        <v>4</v>
      </c>
      <c r="F484" s="114" t="s">
        <v>21</v>
      </c>
      <c r="G484" s="114" t="s">
        <v>102</v>
      </c>
      <c r="H484" s="115" t="s">
        <v>3625</v>
      </c>
      <c r="I484" s="116" t="s">
        <v>3626</v>
      </c>
      <c r="J484" s="116" t="s">
        <v>3627</v>
      </c>
      <c r="K484" s="114" t="s">
        <v>773</v>
      </c>
      <c r="L484" s="114" t="s">
        <v>385</v>
      </c>
      <c r="M484" s="116" t="s">
        <v>774</v>
      </c>
      <c r="N484" s="116" t="s">
        <v>775</v>
      </c>
      <c r="O484" s="114" t="s">
        <v>773</v>
      </c>
      <c r="P484" s="114" t="s">
        <v>1630</v>
      </c>
      <c r="Q484" s="114" t="s">
        <v>1631</v>
      </c>
      <c r="R484" s="116"/>
    </row>
    <row r="485" spans="2:18" ht="18.75" hidden="1" x14ac:dyDescent="0.25">
      <c r="B485" s="112">
        <v>479</v>
      </c>
      <c r="C485" s="117" t="s">
        <v>10</v>
      </c>
      <c r="D485" s="114" t="s">
        <v>3393</v>
      </c>
      <c r="E485" s="114" t="s">
        <v>4</v>
      </c>
      <c r="F485" s="114" t="s">
        <v>21</v>
      </c>
      <c r="G485" s="114" t="s">
        <v>102</v>
      </c>
      <c r="H485" s="115" t="s">
        <v>3628</v>
      </c>
      <c r="I485" s="116" t="s">
        <v>3629</v>
      </c>
      <c r="J485" s="116" t="s">
        <v>3630</v>
      </c>
      <c r="K485" s="114" t="s">
        <v>773</v>
      </c>
      <c r="L485" s="114" t="s">
        <v>385</v>
      </c>
      <c r="M485" s="116" t="s">
        <v>774</v>
      </c>
      <c r="N485" s="116" t="s">
        <v>775</v>
      </c>
      <c r="O485" s="114" t="s">
        <v>773</v>
      </c>
      <c r="P485" s="114" t="s">
        <v>1630</v>
      </c>
      <c r="Q485" s="114" t="s">
        <v>1631</v>
      </c>
      <c r="R485" s="116"/>
    </row>
    <row r="486" spans="2:18" ht="18.75" hidden="1" x14ac:dyDescent="0.25">
      <c r="B486" s="112">
        <v>480</v>
      </c>
      <c r="C486" s="117" t="s">
        <v>10</v>
      </c>
      <c r="D486" s="114" t="s">
        <v>3393</v>
      </c>
      <c r="E486" s="114" t="s">
        <v>4</v>
      </c>
      <c r="F486" s="114" t="s">
        <v>21</v>
      </c>
      <c r="G486" s="114" t="s">
        <v>102</v>
      </c>
      <c r="H486" s="115" t="s">
        <v>3631</v>
      </c>
      <c r="I486" s="116" t="s">
        <v>3632</v>
      </c>
      <c r="J486" s="116" t="s">
        <v>3633</v>
      </c>
      <c r="K486" s="114" t="s">
        <v>773</v>
      </c>
      <c r="L486" s="114" t="s">
        <v>385</v>
      </c>
      <c r="M486" s="116" t="s">
        <v>774</v>
      </c>
      <c r="N486" s="116" t="s">
        <v>775</v>
      </c>
      <c r="O486" s="114" t="s">
        <v>773</v>
      </c>
      <c r="P486" s="114" t="s">
        <v>1630</v>
      </c>
      <c r="Q486" s="114" t="s">
        <v>1631</v>
      </c>
      <c r="R486" s="116"/>
    </row>
    <row r="487" spans="2:18" ht="18.75" hidden="1" x14ac:dyDescent="0.25">
      <c r="B487" s="112">
        <v>481</v>
      </c>
      <c r="C487" s="117" t="s">
        <v>10</v>
      </c>
      <c r="D487" s="114" t="s">
        <v>3393</v>
      </c>
      <c r="E487" s="114" t="s">
        <v>1</v>
      </c>
      <c r="F487" s="114" t="s">
        <v>22</v>
      </c>
      <c r="G487" s="114" t="s">
        <v>102</v>
      </c>
      <c r="H487" s="115" t="s">
        <v>3634</v>
      </c>
      <c r="I487" s="116" t="s">
        <v>3635</v>
      </c>
      <c r="J487" s="116" t="s">
        <v>3636</v>
      </c>
      <c r="K487" s="114" t="s">
        <v>776</v>
      </c>
      <c r="L487" s="114" t="s">
        <v>428</v>
      </c>
      <c r="M487" s="116" t="s">
        <v>777</v>
      </c>
      <c r="N487" s="116" t="s">
        <v>778</v>
      </c>
      <c r="O487" s="114" t="s">
        <v>776</v>
      </c>
      <c r="P487" s="114" t="s">
        <v>1632</v>
      </c>
      <c r="Q487" s="114" t="s">
        <v>1633</v>
      </c>
      <c r="R487" s="116"/>
    </row>
    <row r="488" spans="2:18" ht="18.75" hidden="1" x14ac:dyDescent="0.25">
      <c r="B488" s="112">
        <v>482</v>
      </c>
      <c r="C488" s="117" t="s">
        <v>10</v>
      </c>
      <c r="D488" s="114" t="s">
        <v>3393</v>
      </c>
      <c r="E488" s="114" t="s">
        <v>1</v>
      </c>
      <c r="F488" s="114" t="s">
        <v>22</v>
      </c>
      <c r="G488" s="114" t="s">
        <v>102</v>
      </c>
      <c r="H488" s="115" t="s">
        <v>3637</v>
      </c>
      <c r="I488" s="116" t="s">
        <v>3638</v>
      </c>
      <c r="J488" s="116" t="s">
        <v>3639</v>
      </c>
      <c r="K488" s="114" t="s">
        <v>776</v>
      </c>
      <c r="L488" s="114" t="s">
        <v>428</v>
      </c>
      <c r="M488" s="116" t="s">
        <v>777</v>
      </c>
      <c r="N488" s="116" t="s">
        <v>778</v>
      </c>
      <c r="O488" s="114" t="s">
        <v>776</v>
      </c>
      <c r="P488" s="114" t="s">
        <v>1632</v>
      </c>
      <c r="Q488" s="114" t="s">
        <v>1633</v>
      </c>
      <c r="R488" s="116"/>
    </row>
    <row r="489" spans="2:18" ht="18.75" hidden="1" x14ac:dyDescent="0.25">
      <c r="B489" s="112">
        <v>483</v>
      </c>
      <c r="C489" s="117" t="s">
        <v>10</v>
      </c>
      <c r="D489" s="114" t="s">
        <v>3393</v>
      </c>
      <c r="E489" s="114" t="s">
        <v>1</v>
      </c>
      <c r="F489" s="114" t="s">
        <v>22</v>
      </c>
      <c r="G489" s="114" t="s">
        <v>102</v>
      </c>
      <c r="H489" s="115" t="s">
        <v>3640</v>
      </c>
      <c r="I489" s="116" t="s">
        <v>3641</v>
      </c>
      <c r="J489" s="116" t="s">
        <v>3642</v>
      </c>
      <c r="K489" s="114" t="s">
        <v>776</v>
      </c>
      <c r="L489" s="114" t="s">
        <v>428</v>
      </c>
      <c r="M489" s="116" t="s">
        <v>777</v>
      </c>
      <c r="N489" s="116" t="s">
        <v>778</v>
      </c>
      <c r="O489" s="114" t="s">
        <v>776</v>
      </c>
      <c r="P489" s="114" t="s">
        <v>1632</v>
      </c>
      <c r="Q489" s="114" t="s">
        <v>1633</v>
      </c>
      <c r="R489" s="116"/>
    </row>
    <row r="490" spans="2:18" ht="18.75" hidden="1" x14ac:dyDescent="0.25">
      <c r="B490" s="112">
        <v>484</v>
      </c>
      <c r="C490" s="117" t="s">
        <v>10</v>
      </c>
      <c r="D490" s="114" t="s">
        <v>3393</v>
      </c>
      <c r="E490" s="114" t="s">
        <v>1</v>
      </c>
      <c r="F490" s="114" t="s">
        <v>22</v>
      </c>
      <c r="G490" s="114" t="s">
        <v>102</v>
      </c>
      <c r="H490" s="115" t="s">
        <v>3643</v>
      </c>
      <c r="I490" s="116" t="s">
        <v>3644</v>
      </c>
      <c r="J490" s="116" t="s">
        <v>3645</v>
      </c>
      <c r="K490" s="114" t="s">
        <v>776</v>
      </c>
      <c r="L490" s="114" t="s">
        <v>428</v>
      </c>
      <c r="M490" s="116" t="s">
        <v>777</v>
      </c>
      <c r="N490" s="116" t="s">
        <v>778</v>
      </c>
      <c r="O490" s="114" t="s">
        <v>776</v>
      </c>
      <c r="P490" s="114" t="s">
        <v>1632</v>
      </c>
      <c r="Q490" s="114" t="s">
        <v>1633</v>
      </c>
      <c r="R490" s="116"/>
    </row>
    <row r="491" spans="2:18" ht="18.75" hidden="1" x14ac:dyDescent="0.25">
      <c r="B491" s="112">
        <v>485</v>
      </c>
      <c r="C491" s="117" t="s">
        <v>10</v>
      </c>
      <c r="D491" s="114" t="s">
        <v>3393</v>
      </c>
      <c r="E491" s="114" t="s">
        <v>1</v>
      </c>
      <c r="F491" s="114" t="s">
        <v>22</v>
      </c>
      <c r="G491" s="114" t="s">
        <v>102</v>
      </c>
      <c r="H491" s="115" t="s">
        <v>3646</v>
      </c>
      <c r="I491" s="116" t="s">
        <v>3647</v>
      </c>
      <c r="J491" s="116" t="s">
        <v>3648</v>
      </c>
      <c r="K491" s="114" t="s">
        <v>776</v>
      </c>
      <c r="L491" s="114" t="s">
        <v>428</v>
      </c>
      <c r="M491" s="116" t="s">
        <v>777</v>
      </c>
      <c r="N491" s="116" t="s">
        <v>778</v>
      </c>
      <c r="O491" s="114" t="s">
        <v>776</v>
      </c>
      <c r="P491" s="114" t="s">
        <v>1632</v>
      </c>
      <c r="Q491" s="114" t="s">
        <v>1633</v>
      </c>
      <c r="R491" s="116"/>
    </row>
    <row r="492" spans="2:18" ht="18.75" hidden="1" x14ac:dyDescent="0.25">
      <c r="B492" s="112">
        <v>486</v>
      </c>
      <c r="C492" s="117" t="s">
        <v>10</v>
      </c>
      <c r="D492" s="114" t="s">
        <v>3393</v>
      </c>
      <c r="E492" s="114" t="s">
        <v>1</v>
      </c>
      <c r="F492" s="114" t="s">
        <v>22</v>
      </c>
      <c r="G492" s="114" t="s">
        <v>102</v>
      </c>
      <c r="H492" s="115" t="s">
        <v>3649</v>
      </c>
      <c r="I492" s="116" t="s">
        <v>3650</v>
      </c>
      <c r="J492" s="116" t="s">
        <v>3651</v>
      </c>
      <c r="K492" s="114" t="s">
        <v>776</v>
      </c>
      <c r="L492" s="114" t="s">
        <v>428</v>
      </c>
      <c r="M492" s="116" t="s">
        <v>777</v>
      </c>
      <c r="N492" s="116" t="s">
        <v>778</v>
      </c>
      <c r="O492" s="114" t="s">
        <v>776</v>
      </c>
      <c r="P492" s="114" t="s">
        <v>1632</v>
      </c>
      <c r="Q492" s="114" t="s">
        <v>1633</v>
      </c>
      <c r="R492" s="116"/>
    </row>
    <row r="493" spans="2:18" ht="18.75" hidden="1" x14ac:dyDescent="0.25">
      <c r="B493" s="112">
        <v>487</v>
      </c>
      <c r="C493" s="117" t="s">
        <v>10</v>
      </c>
      <c r="D493" s="114" t="s">
        <v>3393</v>
      </c>
      <c r="E493" s="114" t="s">
        <v>1</v>
      </c>
      <c r="F493" s="114" t="s">
        <v>22</v>
      </c>
      <c r="G493" s="114" t="s">
        <v>102</v>
      </c>
      <c r="H493" s="115" t="s">
        <v>3652</v>
      </c>
      <c r="I493" s="116" t="s">
        <v>3653</v>
      </c>
      <c r="J493" s="116" t="s">
        <v>3654</v>
      </c>
      <c r="K493" s="114" t="s">
        <v>776</v>
      </c>
      <c r="L493" s="114" t="s">
        <v>428</v>
      </c>
      <c r="M493" s="116" t="s">
        <v>777</v>
      </c>
      <c r="N493" s="116" t="s">
        <v>778</v>
      </c>
      <c r="O493" s="114" t="s">
        <v>776</v>
      </c>
      <c r="P493" s="114" t="s">
        <v>1632</v>
      </c>
      <c r="Q493" s="114" t="s">
        <v>1633</v>
      </c>
      <c r="R493" s="116"/>
    </row>
    <row r="494" spans="2:18" ht="18.75" hidden="1" x14ac:dyDescent="0.25">
      <c r="B494" s="112">
        <v>488</v>
      </c>
      <c r="C494" s="117" t="s">
        <v>10</v>
      </c>
      <c r="D494" s="114" t="s">
        <v>3393</v>
      </c>
      <c r="E494" s="114" t="s">
        <v>1</v>
      </c>
      <c r="F494" s="114" t="s">
        <v>22</v>
      </c>
      <c r="G494" s="114" t="s">
        <v>102</v>
      </c>
      <c r="H494" s="115" t="s">
        <v>3655</v>
      </c>
      <c r="I494" s="116" t="s">
        <v>3656</v>
      </c>
      <c r="J494" s="116" t="s">
        <v>3657</v>
      </c>
      <c r="K494" s="114" t="s">
        <v>776</v>
      </c>
      <c r="L494" s="114" t="s">
        <v>428</v>
      </c>
      <c r="M494" s="116" t="s">
        <v>777</v>
      </c>
      <c r="N494" s="116" t="s">
        <v>778</v>
      </c>
      <c r="O494" s="114" t="s">
        <v>776</v>
      </c>
      <c r="P494" s="114" t="s">
        <v>1632</v>
      </c>
      <c r="Q494" s="114" t="s">
        <v>1633</v>
      </c>
      <c r="R494" s="116"/>
    </row>
    <row r="495" spans="2:18" ht="18.75" hidden="1" x14ac:dyDescent="0.25">
      <c r="B495" s="112">
        <v>489</v>
      </c>
      <c r="C495" s="117" t="s">
        <v>10</v>
      </c>
      <c r="D495" s="114" t="s">
        <v>3393</v>
      </c>
      <c r="E495" s="114" t="s">
        <v>1</v>
      </c>
      <c r="F495" s="114" t="s">
        <v>22</v>
      </c>
      <c r="G495" s="114" t="s">
        <v>102</v>
      </c>
      <c r="H495" s="115" t="s">
        <v>3658</v>
      </c>
      <c r="I495" s="116" t="s">
        <v>3659</v>
      </c>
      <c r="J495" s="116" t="s">
        <v>3660</v>
      </c>
      <c r="K495" s="114" t="s">
        <v>776</v>
      </c>
      <c r="L495" s="114" t="s">
        <v>428</v>
      </c>
      <c r="M495" s="116" t="s">
        <v>777</v>
      </c>
      <c r="N495" s="116" t="s">
        <v>778</v>
      </c>
      <c r="O495" s="114" t="s">
        <v>776</v>
      </c>
      <c r="P495" s="114" t="s">
        <v>1632</v>
      </c>
      <c r="Q495" s="114" t="s">
        <v>1633</v>
      </c>
      <c r="R495" s="116"/>
    </row>
    <row r="496" spans="2:18" ht="18.75" hidden="1" x14ac:dyDescent="0.25">
      <c r="B496" s="112">
        <v>490</v>
      </c>
      <c r="C496" s="117" t="s">
        <v>10</v>
      </c>
      <c r="D496" s="114" t="s">
        <v>3393</v>
      </c>
      <c r="E496" s="114" t="s">
        <v>1</v>
      </c>
      <c r="F496" s="114" t="s">
        <v>22</v>
      </c>
      <c r="G496" s="114" t="s">
        <v>102</v>
      </c>
      <c r="H496" s="115" t="s">
        <v>3661</v>
      </c>
      <c r="I496" s="116" t="s">
        <v>3662</v>
      </c>
      <c r="J496" s="116" t="s">
        <v>3663</v>
      </c>
      <c r="K496" s="114" t="s">
        <v>776</v>
      </c>
      <c r="L496" s="114" t="s">
        <v>428</v>
      </c>
      <c r="M496" s="116" t="s">
        <v>777</v>
      </c>
      <c r="N496" s="116" t="s">
        <v>778</v>
      </c>
      <c r="O496" s="114" t="s">
        <v>776</v>
      </c>
      <c r="P496" s="114" t="s">
        <v>1632</v>
      </c>
      <c r="Q496" s="114" t="s">
        <v>1633</v>
      </c>
      <c r="R496" s="116"/>
    </row>
    <row r="497" spans="2:18" ht="18.75" hidden="1" x14ac:dyDescent="0.25">
      <c r="B497" s="112">
        <v>491</v>
      </c>
      <c r="C497" s="117" t="s">
        <v>10</v>
      </c>
      <c r="D497" s="114" t="s">
        <v>3393</v>
      </c>
      <c r="E497" s="114" t="s">
        <v>4</v>
      </c>
      <c r="F497" s="114" t="s">
        <v>22</v>
      </c>
      <c r="G497" s="114" t="s">
        <v>102</v>
      </c>
      <c r="H497" s="115" t="s">
        <v>3664</v>
      </c>
      <c r="I497" s="116" t="s">
        <v>3665</v>
      </c>
      <c r="J497" s="116" t="s">
        <v>3666</v>
      </c>
      <c r="K497" s="114" t="s">
        <v>776</v>
      </c>
      <c r="L497" s="114" t="s">
        <v>428</v>
      </c>
      <c r="M497" s="116" t="s">
        <v>777</v>
      </c>
      <c r="N497" s="116" t="s">
        <v>778</v>
      </c>
      <c r="O497" s="114" t="s">
        <v>776</v>
      </c>
      <c r="P497" s="114" t="s">
        <v>1632</v>
      </c>
      <c r="Q497" s="114" t="s">
        <v>1633</v>
      </c>
      <c r="R497" s="116"/>
    </row>
    <row r="498" spans="2:18" ht="18.75" hidden="1" x14ac:dyDescent="0.25">
      <c r="B498" s="112">
        <v>492</v>
      </c>
      <c r="C498" s="117" t="s">
        <v>10</v>
      </c>
      <c r="D498" s="114" t="s">
        <v>3393</v>
      </c>
      <c r="E498" s="114" t="s">
        <v>4</v>
      </c>
      <c r="F498" s="114" t="s">
        <v>22</v>
      </c>
      <c r="G498" s="114" t="s">
        <v>102</v>
      </c>
      <c r="H498" s="115" t="s">
        <v>3667</v>
      </c>
      <c r="I498" s="116" t="s">
        <v>3668</v>
      </c>
      <c r="J498" s="116" t="s">
        <v>3669</v>
      </c>
      <c r="K498" s="114" t="s">
        <v>776</v>
      </c>
      <c r="L498" s="114" t="s">
        <v>428</v>
      </c>
      <c r="M498" s="116" t="s">
        <v>777</v>
      </c>
      <c r="N498" s="116" t="s">
        <v>778</v>
      </c>
      <c r="O498" s="114" t="s">
        <v>776</v>
      </c>
      <c r="P498" s="114" t="s">
        <v>1632</v>
      </c>
      <c r="Q498" s="114" t="s">
        <v>1633</v>
      </c>
      <c r="R498" s="116"/>
    </row>
    <row r="499" spans="2:18" ht="18.75" hidden="1" x14ac:dyDescent="0.25">
      <c r="B499" s="112">
        <v>493</v>
      </c>
      <c r="C499" s="117" t="s">
        <v>10</v>
      </c>
      <c r="D499" s="114" t="s">
        <v>3393</v>
      </c>
      <c r="E499" s="114" t="s">
        <v>4</v>
      </c>
      <c r="F499" s="114" t="s">
        <v>22</v>
      </c>
      <c r="G499" s="114" t="s">
        <v>102</v>
      </c>
      <c r="H499" s="115" t="s">
        <v>3670</v>
      </c>
      <c r="I499" s="116" t="s">
        <v>3671</v>
      </c>
      <c r="J499" s="116" t="s">
        <v>3672</v>
      </c>
      <c r="K499" s="114" t="s">
        <v>776</v>
      </c>
      <c r="L499" s="114" t="s">
        <v>428</v>
      </c>
      <c r="M499" s="116" t="s">
        <v>777</v>
      </c>
      <c r="N499" s="116" t="s">
        <v>778</v>
      </c>
      <c r="O499" s="114" t="s">
        <v>776</v>
      </c>
      <c r="P499" s="114" t="s">
        <v>1632</v>
      </c>
      <c r="Q499" s="114" t="s">
        <v>1633</v>
      </c>
      <c r="R499" s="116"/>
    </row>
    <row r="500" spans="2:18" ht="18.75" hidden="1" x14ac:dyDescent="0.25">
      <c r="B500" s="112">
        <v>494</v>
      </c>
      <c r="C500" s="117" t="s">
        <v>10</v>
      </c>
      <c r="D500" s="114" t="s">
        <v>3393</v>
      </c>
      <c r="E500" s="114" t="s">
        <v>4</v>
      </c>
      <c r="F500" s="114" t="s">
        <v>22</v>
      </c>
      <c r="G500" s="114" t="s">
        <v>102</v>
      </c>
      <c r="H500" s="115" t="s">
        <v>3673</v>
      </c>
      <c r="I500" s="116" t="s">
        <v>3674</v>
      </c>
      <c r="J500" s="116" t="s">
        <v>3675</v>
      </c>
      <c r="K500" s="114" t="s">
        <v>776</v>
      </c>
      <c r="L500" s="114" t="s">
        <v>428</v>
      </c>
      <c r="M500" s="116" t="s">
        <v>777</v>
      </c>
      <c r="N500" s="116" t="s">
        <v>778</v>
      </c>
      <c r="O500" s="114" t="s">
        <v>776</v>
      </c>
      <c r="P500" s="114" t="s">
        <v>1632</v>
      </c>
      <c r="Q500" s="114" t="s">
        <v>1633</v>
      </c>
      <c r="R500" s="116"/>
    </row>
    <row r="501" spans="2:18" ht="18.75" hidden="1" x14ac:dyDescent="0.25">
      <c r="B501" s="112">
        <v>495</v>
      </c>
      <c r="C501" s="117" t="s">
        <v>10</v>
      </c>
      <c r="D501" s="114" t="s">
        <v>3393</v>
      </c>
      <c r="E501" s="114" t="s">
        <v>4</v>
      </c>
      <c r="F501" s="114" t="s">
        <v>22</v>
      </c>
      <c r="G501" s="114" t="s">
        <v>102</v>
      </c>
      <c r="H501" s="115" t="s">
        <v>3676</v>
      </c>
      <c r="I501" s="116" t="s">
        <v>3677</v>
      </c>
      <c r="J501" s="116" t="s">
        <v>3678</v>
      </c>
      <c r="K501" s="114" t="s">
        <v>776</v>
      </c>
      <c r="L501" s="114" t="s">
        <v>428</v>
      </c>
      <c r="M501" s="116" t="s">
        <v>777</v>
      </c>
      <c r="N501" s="116" t="s">
        <v>778</v>
      </c>
      <c r="O501" s="114" t="s">
        <v>776</v>
      </c>
      <c r="P501" s="114" t="s">
        <v>1632</v>
      </c>
      <c r="Q501" s="114" t="s">
        <v>1633</v>
      </c>
      <c r="R501" s="116"/>
    </row>
    <row r="502" spans="2:18" ht="18.75" hidden="1" x14ac:dyDescent="0.25">
      <c r="B502" s="112">
        <v>496</v>
      </c>
      <c r="C502" s="117" t="s">
        <v>10</v>
      </c>
      <c r="D502" s="114" t="s">
        <v>3393</v>
      </c>
      <c r="E502" s="114" t="s">
        <v>4</v>
      </c>
      <c r="F502" s="114" t="s">
        <v>22</v>
      </c>
      <c r="G502" s="114" t="s">
        <v>102</v>
      </c>
      <c r="H502" s="115" t="s">
        <v>3679</v>
      </c>
      <c r="I502" s="116" t="s">
        <v>3680</v>
      </c>
      <c r="J502" s="116" t="s">
        <v>3681</v>
      </c>
      <c r="K502" s="114" t="s">
        <v>776</v>
      </c>
      <c r="L502" s="114" t="s">
        <v>428</v>
      </c>
      <c r="M502" s="116" t="s">
        <v>777</v>
      </c>
      <c r="N502" s="116" t="s">
        <v>778</v>
      </c>
      <c r="O502" s="114" t="s">
        <v>776</v>
      </c>
      <c r="P502" s="114" t="s">
        <v>1632</v>
      </c>
      <c r="Q502" s="114" t="s">
        <v>1633</v>
      </c>
      <c r="R502" s="116"/>
    </row>
    <row r="503" spans="2:18" ht="18.75" hidden="1" x14ac:dyDescent="0.25">
      <c r="B503" s="112">
        <v>497</v>
      </c>
      <c r="C503" s="117" t="s">
        <v>10</v>
      </c>
      <c r="D503" s="114" t="s">
        <v>3393</v>
      </c>
      <c r="E503" s="114" t="s">
        <v>4</v>
      </c>
      <c r="F503" s="114" t="s">
        <v>22</v>
      </c>
      <c r="G503" s="114" t="s">
        <v>102</v>
      </c>
      <c r="H503" s="115" t="s">
        <v>3682</v>
      </c>
      <c r="I503" s="116" t="s">
        <v>3683</v>
      </c>
      <c r="J503" s="116" t="s">
        <v>3684</v>
      </c>
      <c r="K503" s="114" t="s">
        <v>776</v>
      </c>
      <c r="L503" s="114" t="s">
        <v>428</v>
      </c>
      <c r="M503" s="116" t="s">
        <v>777</v>
      </c>
      <c r="N503" s="116" t="s">
        <v>778</v>
      </c>
      <c r="O503" s="114" t="s">
        <v>776</v>
      </c>
      <c r="P503" s="114" t="s">
        <v>1632</v>
      </c>
      <c r="Q503" s="114" t="s">
        <v>1633</v>
      </c>
      <c r="R503" s="116"/>
    </row>
    <row r="504" spans="2:18" ht="18.75" hidden="1" x14ac:dyDescent="0.25">
      <c r="B504" s="112">
        <v>498</v>
      </c>
      <c r="C504" s="117" t="s">
        <v>10</v>
      </c>
      <c r="D504" s="114" t="s">
        <v>3393</v>
      </c>
      <c r="E504" s="114" t="s">
        <v>4</v>
      </c>
      <c r="F504" s="114" t="s">
        <v>22</v>
      </c>
      <c r="G504" s="114" t="s">
        <v>102</v>
      </c>
      <c r="H504" s="115" t="s">
        <v>3685</v>
      </c>
      <c r="I504" s="116" t="s">
        <v>3686</v>
      </c>
      <c r="J504" s="116" t="s">
        <v>3687</v>
      </c>
      <c r="K504" s="114" t="s">
        <v>776</v>
      </c>
      <c r="L504" s="114" t="s">
        <v>428</v>
      </c>
      <c r="M504" s="116" t="s">
        <v>777</v>
      </c>
      <c r="N504" s="116" t="s">
        <v>778</v>
      </c>
      <c r="O504" s="114" t="s">
        <v>776</v>
      </c>
      <c r="P504" s="114" t="s">
        <v>1632</v>
      </c>
      <c r="Q504" s="114" t="s">
        <v>1633</v>
      </c>
      <c r="R504" s="116"/>
    </row>
    <row r="505" spans="2:18" ht="18.75" hidden="1" x14ac:dyDescent="0.25">
      <c r="B505" s="112">
        <v>499</v>
      </c>
      <c r="C505" s="117" t="s">
        <v>10</v>
      </c>
      <c r="D505" s="114" t="s">
        <v>3393</v>
      </c>
      <c r="E505" s="114" t="s">
        <v>4</v>
      </c>
      <c r="F505" s="114" t="s">
        <v>22</v>
      </c>
      <c r="G505" s="114" t="s">
        <v>102</v>
      </c>
      <c r="H505" s="115" t="s">
        <v>3688</v>
      </c>
      <c r="I505" s="116" t="s">
        <v>3689</v>
      </c>
      <c r="J505" s="116" t="s">
        <v>3690</v>
      </c>
      <c r="K505" s="114" t="s">
        <v>776</v>
      </c>
      <c r="L505" s="114" t="s">
        <v>428</v>
      </c>
      <c r="M505" s="116" t="s">
        <v>777</v>
      </c>
      <c r="N505" s="116" t="s">
        <v>778</v>
      </c>
      <c r="O505" s="114" t="s">
        <v>776</v>
      </c>
      <c r="P505" s="114" t="s">
        <v>1632</v>
      </c>
      <c r="Q505" s="114" t="s">
        <v>1633</v>
      </c>
      <c r="R505" s="116"/>
    </row>
    <row r="506" spans="2:18" ht="18.75" hidden="1" x14ac:dyDescent="0.25">
      <c r="B506" s="112">
        <v>500</v>
      </c>
      <c r="C506" s="117" t="s">
        <v>10</v>
      </c>
      <c r="D506" s="114" t="s">
        <v>3393</v>
      </c>
      <c r="E506" s="114" t="s">
        <v>4</v>
      </c>
      <c r="F506" s="114" t="s">
        <v>22</v>
      </c>
      <c r="G506" s="114" t="s">
        <v>102</v>
      </c>
      <c r="H506" s="115" t="s">
        <v>3691</v>
      </c>
      <c r="I506" s="116" t="s">
        <v>3692</v>
      </c>
      <c r="J506" s="116" t="s">
        <v>3693</v>
      </c>
      <c r="K506" s="114" t="s">
        <v>776</v>
      </c>
      <c r="L506" s="114" t="s">
        <v>428</v>
      </c>
      <c r="M506" s="116" t="s">
        <v>777</v>
      </c>
      <c r="N506" s="116" t="s">
        <v>778</v>
      </c>
      <c r="O506" s="114" t="s">
        <v>776</v>
      </c>
      <c r="P506" s="114" t="s">
        <v>1632</v>
      </c>
      <c r="Q506" s="114" t="s">
        <v>1633</v>
      </c>
      <c r="R506" s="116"/>
    </row>
    <row r="507" spans="2:18" ht="18.75" hidden="1" x14ac:dyDescent="0.25">
      <c r="B507" s="112">
        <v>501</v>
      </c>
      <c r="C507" s="117" t="s">
        <v>10</v>
      </c>
      <c r="D507" s="114" t="s">
        <v>3393</v>
      </c>
      <c r="E507" s="114" t="s">
        <v>1</v>
      </c>
      <c r="F507" s="114" t="s">
        <v>25</v>
      </c>
      <c r="G507" s="114" t="s">
        <v>102</v>
      </c>
      <c r="H507" s="115" t="s">
        <v>3694</v>
      </c>
      <c r="I507" s="116" t="s">
        <v>3695</v>
      </c>
      <c r="J507" s="116" t="s">
        <v>3696</v>
      </c>
      <c r="K507" s="114" t="s">
        <v>779</v>
      </c>
      <c r="L507" s="114" t="s">
        <v>472</v>
      </c>
      <c r="M507" s="116" t="s">
        <v>780</v>
      </c>
      <c r="N507" s="116" t="s">
        <v>781</v>
      </c>
      <c r="O507" s="114" t="s">
        <v>779</v>
      </c>
      <c r="P507" s="114" t="s">
        <v>1634</v>
      </c>
      <c r="Q507" s="114" t="s">
        <v>1635</v>
      </c>
      <c r="R507" s="116"/>
    </row>
    <row r="508" spans="2:18" ht="18.75" hidden="1" x14ac:dyDescent="0.25">
      <c r="B508" s="112">
        <v>502</v>
      </c>
      <c r="C508" s="117" t="s">
        <v>10</v>
      </c>
      <c r="D508" s="114" t="s">
        <v>3393</v>
      </c>
      <c r="E508" s="114" t="s">
        <v>1</v>
      </c>
      <c r="F508" s="114" t="s">
        <v>25</v>
      </c>
      <c r="G508" s="114" t="s">
        <v>102</v>
      </c>
      <c r="H508" s="115" t="s">
        <v>3697</v>
      </c>
      <c r="I508" s="116" t="s">
        <v>3698</v>
      </c>
      <c r="J508" s="116" t="s">
        <v>3699</v>
      </c>
      <c r="K508" s="114" t="s">
        <v>779</v>
      </c>
      <c r="L508" s="114" t="s">
        <v>472</v>
      </c>
      <c r="M508" s="116" t="s">
        <v>780</v>
      </c>
      <c r="N508" s="116" t="s">
        <v>781</v>
      </c>
      <c r="O508" s="114" t="s">
        <v>779</v>
      </c>
      <c r="P508" s="114" t="s">
        <v>1634</v>
      </c>
      <c r="Q508" s="114" t="s">
        <v>1635</v>
      </c>
      <c r="R508" s="116"/>
    </row>
    <row r="509" spans="2:18" ht="18.75" hidden="1" x14ac:dyDescent="0.25">
      <c r="B509" s="112">
        <v>503</v>
      </c>
      <c r="C509" s="117" t="s">
        <v>10</v>
      </c>
      <c r="D509" s="114" t="s">
        <v>3393</v>
      </c>
      <c r="E509" s="114" t="s">
        <v>1</v>
      </c>
      <c r="F509" s="114" t="s">
        <v>25</v>
      </c>
      <c r="G509" s="114" t="s">
        <v>102</v>
      </c>
      <c r="H509" s="115" t="s">
        <v>3700</v>
      </c>
      <c r="I509" s="116" t="s">
        <v>3701</v>
      </c>
      <c r="J509" s="116" t="s">
        <v>3702</v>
      </c>
      <c r="K509" s="114" t="s">
        <v>779</v>
      </c>
      <c r="L509" s="114" t="s">
        <v>472</v>
      </c>
      <c r="M509" s="116" t="s">
        <v>780</v>
      </c>
      <c r="N509" s="116" t="s">
        <v>781</v>
      </c>
      <c r="O509" s="114" t="s">
        <v>779</v>
      </c>
      <c r="P509" s="114" t="s">
        <v>1634</v>
      </c>
      <c r="Q509" s="114" t="s">
        <v>1635</v>
      </c>
      <c r="R509" s="116"/>
    </row>
    <row r="510" spans="2:18" ht="18.75" hidden="1" x14ac:dyDescent="0.25">
      <c r="B510" s="112">
        <v>504</v>
      </c>
      <c r="C510" s="117" t="s">
        <v>10</v>
      </c>
      <c r="D510" s="114" t="s">
        <v>3393</v>
      </c>
      <c r="E510" s="114" t="s">
        <v>1</v>
      </c>
      <c r="F510" s="114" t="s">
        <v>25</v>
      </c>
      <c r="G510" s="114" t="s">
        <v>102</v>
      </c>
      <c r="H510" s="115" t="s">
        <v>3703</v>
      </c>
      <c r="I510" s="116" t="s">
        <v>3704</v>
      </c>
      <c r="J510" s="116" t="s">
        <v>3705</v>
      </c>
      <c r="K510" s="114" t="s">
        <v>779</v>
      </c>
      <c r="L510" s="114" t="s">
        <v>472</v>
      </c>
      <c r="M510" s="116" t="s">
        <v>780</v>
      </c>
      <c r="N510" s="116" t="s">
        <v>781</v>
      </c>
      <c r="O510" s="114" t="s">
        <v>779</v>
      </c>
      <c r="P510" s="114" t="s">
        <v>1634</v>
      </c>
      <c r="Q510" s="114" t="s">
        <v>1635</v>
      </c>
      <c r="R510" s="116"/>
    </row>
    <row r="511" spans="2:18" ht="18.75" hidden="1" x14ac:dyDescent="0.25">
      <c r="B511" s="112">
        <v>505</v>
      </c>
      <c r="C511" s="117" t="s">
        <v>10</v>
      </c>
      <c r="D511" s="114" t="s">
        <v>3393</v>
      </c>
      <c r="E511" s="114" t="s">
        <v>1</v>
      </c>
      <c r="F511" s="114" t="s">
        <v>25</v>
      </c>
      <c r="G511" s="114" t="s">
        <v>102</v>
      </c>
      <c r="H511" s="115" t="s">
        <v>3706</v>
      </c>
      <c r="I511" s="116" t="s">
        <v>3707</v>
      </c>
      <c r="J511" s="116" t="s">
        <v>3708</v>
      </c>
      <c r="K511" s="114" t="s">
        <v>779</v>
      </c>
      <c r="L511" s="114" t="s">
        <v>472</v>
      </c>
      <c r="M511" s="116" t="s">
        <v>780</v>
      </c>
      <c r="N511" s="116" t="s">
        <v>781</v>
      </c>
      <c r="O511" s="114" t="s">
        <v>779</v>
      </c>
      <c r="P511" s="114" t="s">
        <v>1634</v>
      </c>
      <c r="Q511" s="114" t="s">
        <v>1635</v>
      </c>
      <c r="R511" s="116"/>
    </row>
    <row r="512" spans="2:18" ht="18.75" hidden="1" x14ac:dyDescent="0.25">
      <c r="B512" s="112">
        <v>506</v>
      </c>
      <c r="C512" s="117" t="s">
        <v>10</v>
      </c>
      <c r="D512" s="114" t="s">
        <v>3393</v>
      </c>
      <c r="E512" s="114" t="s">
        <v>1</v>
      </c>
      <c r="F512" s="114" t="s">
        <v>25</v>
      </c>
      <c r="G512" s="114" t="s">
        <v>102</v>
      </c>
      <c r="H512" s="115" t="s">
        <v>3709</v>
      </c>
      <c r="I512" s="116" t="s">
        <v>3710</v>
      </c>
      <c r="J512" s="116" t="s">
        <v>3711</v>
      </c>
      <c r="K512" s="114" t="s">
        <v>779</v>
      </c>
      <c r="L512" s="114" t="s">
        <v>472</v>
      </c>
      <c r="M512" s="116" t="s">
        <v>780</v>
      </c>
      <c r="N512" s="116" t="s">
        <v>781</v>
      </c>
      <c r="O512" s="114" t="s">
        <v>779</v>
      </c>
      <c r="P512" s="114" t="s">
        <v>1634</v>
      </c>
      <c r="Q512" s="114" t="s">
        <v>1635</v>
      </c>
      <c r="R512" s="116"/>
    </row>
    <row r="513" spans="2:18" ht="18.75" hidden="1" x14ac:dyDescent="0.25">
      <c r="B513" s="112">
        <v>507</v>
      </c>
      <c r="C513" s="117" t="s">
        <v>10</v>
      </c>
      <c r="D513" s="114" t="s">
        <v>3393</v>
      </c>
      <c r="E513" s="114" t="s">
        <v>1</v>
      </c>
      <c r="F513" s="114" t="s">
        <v>25</v>
      </c>
      <c r="G513" s="114" t="s">
        <v>102</v>
      </c>
      <c r="H513" s="115" t="s">
        <v>3712</v>
      </c>
      <c r="I513" s="116" t="s">
        <v>3713</v>
      </c>
      <c r="J513" s="116" t="s">
        <v>3714</v>
      </c>
      <c r="K513" s="114" t="s">
        <v>779</v>
      </c>
      <c r="L513" s="114" t="s">
        <v>472</v>
      </c>
      <c r="M513" s="116" t="s">
        <v>780</v>
      </c>
      <c r="N513" s="116" t="s">
        <v>781</v>
      </c>
      <c r="O513" s="114" t="s">
        <v>779</v>
      </c>
      <c r="P513" s="114" t="s">
        <v>1634</v>
      </c>
      <c r="Q513" s="114" t="s">
        <v>1635</v>
      </c>
      <c r="R513" s="116"/>
    </row>
    <row r="514" spans="2:18" ht="18.75" hidden="1" x14ac:dyDescent="0.25">
      <c r="B514" s="112">
        <v>508</v>
      </c>
      <c r="C514" s="117" t="s">
        <v>10</v>
      </c>
      <c r="D514" s="114" t="s">
        <v>3393</v>
      </c>
      <c r="E514" s="114" t="s">
        <v>1</v>
      </c>
      <c r="F514" s="114" t="s">
        <v>25</v>
      </c>
      <c r="G514" s="114" t="s">
        <v>102</v>
      </c>
      <c r="H514" s="115" t="s">
        <v>3715</v>
      </c>
      <c r="I514" s="116" t="s">
        <v>3716</v>
      </c>
      <c r="J514" s="116" t="s">
        <v>3717</v>
      </c>
      <c r="K514" s="114" t="s">
        <v>779</v>
      </c>
      <c r="L514" s="114" t="s">
        <v>472</v>
      </c>
      <c r="M514" s="116" t="s">
        <v>780</v>
      </c>
      <c r="N514" s="116" t="s">
        <v>781</v>
      </c>
      <c r="O514" s="114" t="s">
        <v>779</v>
      </c>
      <c r="P514" s="114" t="s">
        <v>1634</v>
      </c>
      <c r="Q514" s="114" t="s">
        <v>1635</v>
      </c>
      <c r="R514" s="116"/>
    </row>
    <row r="515" spans="2:18" ht="18.75" hidden="1" x14ac:dyDescent="0.25">
      <c r="B515" s="112">
        <v>509</v>
      </c>
      <c r="C515" s="117" t="s">
        <v>10</v>
      </c>
      <c r="D515" s="114" t="s">
        <v>3393</v>
      </c>
      <c r="E515" s="114" t="s">
        <v>1</v>
      </c>
      <c r="F515" s="114" t="s">
        <v>25</v>
      </c>
      <c r="G515" s="114" t="s">
        <v>102</v>
      </c>
      <c r="H515" s="115" t="s">
        <v>3718</v>
      </c>
      <c r="I515" s="116" t="s">
        <v>3719</v>
      </c>
      <c r="J515" s="116" t="s">
        <v>3720</v>
      </c>
      <c r="K515" s="114" t="s">
        <v>779</v>
      </c>
      <c r="L515" s="114" t="s">
        <v>472</v>
      </c>
      <c r="M515" s="116" t="s">
        <v>780</v>
      </c>
      <c r="N515" s="116" t="s">
        <v>781</v>
      </c>
      <c r="O515" s="114" t="s">
        <v>779</v>
      </c>
      <c r="P515" s="114" t="s">
        <v>1634</v>
      </c>
      <c r="Q515" s="114" t="s">
        <v>1635</v>
      </c>
      <c r="R515" s="116"/>
    </row>
    <row r="516" spans="2:18" ht="18.75" hidden="1" x14ac:dyDescent="0.25">
      <c r="B516" s="112">
        <v>510</v>
      </c>
      <c r="C516" s="117" t="s">
        <v>10</v>
      </c>
      <c r="D516" s="114" t="s">
        <v>3393</v>
      </c>
      <c r="E516" s="114" t="s">
        <v>1</v>
      </c>
      <c r="F516" s="114" t="s">
        <v>25</v>
      </c>
      <c r="G516" s="114" t="s">
        <v>102</v>
      </c>
      <c r="H516" s="115" t="s">
        <v>3721</v>
      </c>
      <c r="I516" s="116" t="s">
        <v>3722</v>
      </c>
      <c r="J516" s="116" t="s">
        <v>3723</v>
      </c>
      <c r="K516" s="114" t="s">
        <v>779</v>
      </c>
      <c r="L516" s="114" t="s">
        <v>472</v>
      </c>
      <c r="M516" s="116" t="s">
        <v>780</v>
      </c>
      <c r="N516" s="116" t="s">
        <v>781</v>
      </c>
      <c r="O516" s="114" t="s">
        <v>779</v>
      </c>
      <c r="P516" s="114" t="s">
        <v>1634</v>
      </c>
      <c r="Q516" s="114" t="s">
        <v>1635</v>
      </c>
      <c r="R516" s="116"/>
    </row>
    <row r="517" spans="2:18" ht="18.75" hidden="1" x14ac:dyDescent="0.25">
      <c r="B517" s="112">
        <v>511</v>
      </c>
      <c r="C517" s="117" t="s">
        <v>10</v>
      </c>
      <c r="D517" s="114" t="s">
        <v>3393</v>
      </c>
      <c r="E517" s="114" t="s">
        <v>4</v>
      </c>
      <c r="F517" s="114" t="s">
        <v>25</v>
      </c>
      <c r="G517" s="114" t="s">
        <v>102</v>
      </c>
      <c r="H517" s="115" t="s">
        <v>3724</v>
      </c>
      <c r="I517" s="116" t="s">
        <v>3725</v>
      </c>
      <c r="J517" s="116" t="s">
        <v>3726</v>
      </c>
      <c r="K517" s="114" t="s">
        <v>779</v>
      </c>
      <c r="L517" s="114" t="s">
        <v>472</v>
      </c>
      <c r="M517" s="116" t="s">
        <v>780</v>
      </c>
      <c r="N517" s="116" t="s">
        <v>781</v>
      </c>
      <c r="O517" s="114" t="s">
        <v>779</v>
      </c>
      <c r="P517" s="114" t="s">
        <v>1634</v>
      </c>
      <c r="Q517" s="114" t="s">
        <v>1635</v>
      </c>
      <c r="R517" s="116"/>
    </row>
    <row r="518" spans="2:18" ht="18.75" hidden="1" x14ac:dyDescent="0.25">
      <c r="B518" s="112">
        <v>512</v>
      </c>
      <c r="C518" s="117" t="s">
        <v>10</v>
      </c>
      <c r="D518" s="114" t="s">
        <v>3393</v>
      </c>
      <c r="E518" s="114" t="s">
        <v>4</v>
      </c>
      <c r="F518" s="114" t="s">
        <v>25</v>
      </c>
      <c r="G518" s="114" t="s">
        <v>102</v>
      </c>
      <c r="H518" s="115" t="s">
        <v>3727</v>
      </c>
      <c r="I518" s="116" t="s">
        <v>3728</v>
      </c>
      <c r="J518" s="116" t="s">
        <v>3729</v>
      </c>
      <c r="K518" s="114" t="s">
        <v>779</v>
      </c>
      <c r="L518" s="114" t="s">
        <v>472</v>
      </c>
      <c r="M518" s="116" t="s">
        <v>780</v>
      </c>
      <c r="N518" s="116" t="s">
        <v>781</v>
      </c>
      <c r="O518" s="114" t="s">
        <v>779</v>
      </c>
      <c r="P518" s="114" t="s">
        <v>1634</v>
      </c>
      <c r="Q518" s="114" t="s">
        <v>1635</v>
      </c>
      <c r="R518" s="116"/>
    </row>
    <row r="519" spans="2:18" ht="18.75" hidden="1" x14ac:dyDescent="0.25">
      <c r="B519" s="112">
        <v>513</v>
      </c>
      <c r="C519" s="117" t="s">
        <v>10</v>
      </c>
      <c r="D519" s="114" t="s">
        <v>3393</v>
      </c>
      <c r="E519" s="114" t="s">
        <v>4</v>
      </c>
      <c r="F519" s="114" t="s">
        <v>25</v>
      </c>
      <c r="G519" s="114" t="s">
        <v>102</v>
      </c>
      <c r="H519" s="115" t="s">
        <v>3730</v>
      </c>
      <c r="I519" s="116" t="s">
        <v>3731</v>
      </c>
      <c r="J519" s="116" t="s">
        <v>3732</v>
      </c>
      <c r="K519" s="114" t="s">
        <v>779</v>
      </c>
      <c r="L519" s="114" t="s">
        <v>472</v>
      </c>
      <c r="M519" s="116" t="s">
        <v>780</v>
      </c>
      <c r="N519" s="116" t="s">
        <v>781</v>
      </c>
      <c r="O519" s="114" t="s">
        <v>779</v>
      </c>
      <c r="P519" s="114" t="s">
        <v>1634</v>
      </c>
      <c r="Q519" s="114" t="s">
        <v>1635</v>
      </c>
      <c r="R519" s="116"/>
    </row>
    <row r="520" spans="2:18" ht="18.75" hidden="1" x14ac:dyDescent="0.25">
      <c r="B520" s="112">
        <v>514</v>
      </c>
      <c r="C520" s="117" t="s">
        <v>10</v>
      </c>
      <c r="D520" s="114" t="s">
        <v>3393</v>
      </c>
      <c r="E520" s="114" t="s">
        <v>4</v>
      </c>
      <c r="F520" s="114" t="s">
        <v>25</v>
      </c>
      <c r="G520" s="114" t="s">
        <v>102</v>
      </c>
      <c r="H520" s="115" t="s">
        <v>3733</v>
      </c>
      <c r="I520" s="116" t="s">
        <v>3734</v>
      </c>
      <c r="J520" s="116" t="s">
        <v>3735</v>
      </c>
      <c r="K520" s="114" t="s">
        <v>779</v>
      </c>
      <c r="L520" s="114" t="s">
        <v>472</v>
      </c>
      <c r="M520" s="116" t="s">
        <v>780</v>
      </c>
      <c r="N520" s="116" t="s">
        <v>781</v>
      </c>
      <c r="O520" s="114" t="s">
        <v>779</v>
      </c>
      <c r="P520" s="114" t="s">
        <v>1634</v>
      </c>
      <c r="Q520" s="114" t="s">
        <v>1635</v>
      </c>
      <c r="R520" s="116"/>
    </row>
    <row r="521" spans="2:18" ht="18.75" hidden="1" x14ac:dyDescent="0.25">
      <c r="B521" s="112">
        <v>515</v>
      </c>
      <c r="C521" s="117" t="s">
        <v>10</v>
      </c>
      <c r="D521" s="114" t="s">
        <v>3393</v>
      </c>
      <c r="E521" s="114" t="s">
        <v>4</v>
      </c>
      <c r="F521" s="114" t="s">
        <v>25</v>
      </c>
      <c r="G521" s="114" t="s">
        <v>102</v>
      </c>
      <c r="H521" s="115" t="s">
        <v>3736</v>
      </c>
      <c r="I521" s="116" t="s">
        <v>3737</v>
      </c>
      <c r="J521" s="116" t="s">
        <v>3738</v>
      </c>
      <c r="K521" s="114" t="s">
        <v>779</v>
      </c>
      <c r="L521" s="114" t="s">
        <v>472</v>
      </c>
      <c r="M521" s="116" t="s">
        <v>780</v>
      </c>
      <c r="N521" s="116" t="s">
        <v>781</v>
      </c>
      <c r="O521" s="114" t="s">
        <v>779</v>
      </c>
      <c r="P521" s="114" t="s">
        <v>1634</v>
      </c>
      <c r="Q521" s="114" t="s">
        <v>1635</v>
      </c>
      <c r="R521" s="116"/>
    </row>
    <row r="522" spans="2:18" ht="18.75" hidden="1" x14ac:dyDescent="0.25">
      <c r="B522" s="112">
        <v>516</v>
      </c>
      <c r="C522" s="117" t="s">
        <v>10</v>
      </c>
      <c r="D522" s="114" t="s">
        <v>3393</v>
      </c>
      <c r="E522" s="114" t="s">
        <v>4</v>
      </c>
      <c r="F522" s="114" t="s">
        <v>25</v>
      </c>
      <c r="G522" s="114" t="s">
        <v>102</v>
      </c>
      <c r="H522" s="115" t="s">
        <v>3739</v>
      </c>
      <c r="I522" s="116" t="s">
        <v>3740</v>
      </c>
      <c r="J522" s="116" t="s">
        <v>3741</v>
      </c>
      <c r="K522" s="114" t="s">
        <v>779</v>
      </c>
      <c r="L522" s="114" t="s">
        <v>472</v>
      </c>
      <c r="M522" s="116" t="s">
        <v>780</v>
      </c>
      <c r="N522" s="116" t="s">
        <v>781</v>
      </c>
      <c r="O522" s="114" t="s">
        <v>779</v>
      </c>
      <c r="P522" s="114" t="s">
        <v>1634</v>
      </c>
      <c r="Q522" s="114" t="s">
        <v>1635</v>
      </c>
      <c r="R522" s="116"/>
    </row>
    <row r="523" spans="2:18" ht="18.75" hidden="1" x14ac:dyDescent="0.25">
      <c r="B523" s="112">
        <v>517</v>
      </c>
      <c r="C523" s="117" t="s">
        <v>10</v>
      </c>
      <c r="D523" s="114" t="s">
        <v>3393</v>
      </c>
      <c r="E523" s="114" t="s">
        <v>4</v>
      </c>
      <c r="F523" s="114" t="s">
        <v>25</v>
      </c>
      <c r="G523" s="114" t="s">
        <v>102</v>
      </c>
      <c r="H523" s="115" t="s">
        <v>3742</v>
      </c>
      <c r="I523" s="116" t="s">
        <v>3743</v>
      </c>
      <c r="J523" s="116" t="s">
        <v>3744</v>
      </c>
      <c r="K523" s="114" t="s">
        <v>779</v>
      </c>
      <c r="L523" s="114" t="s">
        <v>472</v>
      </c>
      <c r="M523" s="116" t="s">
        <v>780</v>
      </c>
      <c r="N523" s="116" t="s">
        <v>781</v>
      </c>
      <c r="O523" s="114" t="s">
        <v>779</v>
      </c>
      <c r="P523" s="114" t="s">
        <v>1634</v>
      </c>
      <c r="Q523" s="114" t="s">
        <v>1635</v>
      </c>
      <c r="R523" s="116"/>
    </row>
    <row r="524" spans="2:18" ht="18.75" hidden="1" x14ac:dyDescent="0.25">
      <c r="B524" s="112">
        <v>518</v>
      </c>
      <c r="C524" s="117" t="s">
        <v>10</v>
      </c>
      <c r="D524" s="114" t="s">
        <v>3393</v>
      </c>
      <c r="E524" s="114" t="s">
        <v>4</v>
      </c>
      <c r="F524" s="114" t="s">
        <v>25</v>
      </c>
      <c r="G524" s="114" t="s">
        <v>102</v>
      </c>
      <c r="H524" s="115" t="s">
        <v>3745</v>
      </c>
      <c r="I524" s="116" t="s">
        <v>3746</v>
      </c>
      <c r="J524" s="116" t="s">
        <v>3747</v>
      </c>
      <c r="K524" s="114" t="s">
        <v>779</v>
      </c>
      <c r="L524" s="114" t="s">
        <v>472</v>
      </c>
      <c r="M524" s="116" t="s">
        <v>780</v>
      </c>
      <c r="N524" s="116" t="s">
        <v>781</v>
      </c>
      <c r="O524" s="114" t="s">
        <v>779</v>
      </c>
      <c r="P524" s="114" t="s">
        <v>1634</v>
      </c>
      <c r="Q524" s="114" t="s">
        <v>1635</v>
      </c>
      <c r="R524" s="116"/>
    </row>
    <row r="525" spans="2:18" ht="18.75" hidden="1" x14ac:dyDescent="0.25">
      <c r="B525" s="112">
        <v>519</v>
      </c>
      <c r="C525" s="117" t="s">
        <v>10</v>
      </c>
      <c r="D525" s="114" t="s">
        <v>3393</v>
      </c>
      <c r="E525" s="114" t="s">
        <v>4</v>
      </c>
      <c r="F525" s="114" t="s">
        <v>25</v>
      </c>
      <c r="G525" s="114" t="s">
        <v>102</v>
      </c>
      <c r="H525" s="115" t="s">
        <v>3748</v>
      </c>
      <c r="I525" s="116" t="s">
        <v>3749</v>
      </c>
      <c r="J525" s="116" t="s">
        <v>3750</v>
      </c>
      <c r="K525" s="114" t="s">
        <v>779</v>
      </c>
      <c r="L525" s="114" t="s">
        <v>472</v>
      </c>
      <c r="M525" s="116" t="s">
        <v>780</v>
      </c>
      <c r="N525" s="116" t="s">
        <v>781</v>
      </c>
      <c r="O525" s="114" t="s">
        <v>779</v>
      </c>
      <c r="P525" s="114" t="s">
        <v>1634</v>
      </c>
      <c r="Q525" s="114" t="s">
        <v>1635</v>
      </c>
      <c r="R525" s="116"/>
    </row>
    <row r="526" spans="2:18" ht="18.75" hidden="1" x14ac:dyDescent="0.25">
      <c r="B526" s="112">
        <v>520</v>
      </c>
      <c r="C526" s="117" t="s">
        <v>10</v>
      </c>
      <c r="D526" s="114" t="s">
        <v>3393</v>
      </c>
      <c r="E526" s="114" t="s">
        <v>4</v>
      </c>
      <c r="F526" s="114" t="s">
        <v>25</v>
      </c>
      <c r="G526" s="114" t="s">
        <v>102</v>
      </c>
      <c r="H526" s="115" t="s">
        <v>3751</v>
      </c>
      <c r="I526" s="116" t="s">
        <v>3752</v>
      </c>
      <c r="J526" s="116" t="s">
        <v>3753</v>
      </c>
      <c r="K526" s="114" t="s">
        <v>779</v>
      </c>
      <c r="L526" s="114" t="s">
        <v>472</v>
      </c>
      <c r="M526" s="116" t="s">
        <v>780</v>
      </c>
      <c r="N526" s="116" t="s">
        <v>781</v>
      </c>
      <c r="O526" s="114" t="s">
        <v>779</v>
      </c>
      <c r="P526" s="114" t="s">
        <v>1634</v>
      </c>
      <c r="Q526" s="114" t="s">
        <v>1635</v>
      </c>
      <c r="R526" s="116"/>
    </row>
    <row r="527" spans="2:18" ht="18.75" hidden="1" x14ac:dyDescent="0.25">
      <c r="B527" s="112">
        <v>521</v>
      </c>
      <c r="C527" s="117" t="s">
        <v>10</v>
      </c>
      <c r="D527" s="114" t="s">
        <v>3393</v>
      </c>
      <c r="E527" s="114" t="s">
        <v>1</v>
      </c>
      <c r="F527" s="114" t="s">
        <v>14</v>
      </c>
      <c r="G527" s="114" t="s">
        <v>102</v>
      </c>
      <c r="H527" s="115" t="s">
        <v>3754</v>
      </c>
      <c r="I527" s="116" t="s">
        <v>3755</v>
      </c>
      <c r="J527" s="116" t="s">
        <v>3756</v>
      </c>
      <c r="K527" s="114" t="s">
        <v>782</v>
      </c>
      <c r="L527" s="114" t="s">
        <v>515</v>
      </c>
      <c r="M527" s="116" t="s">
        <v>783</v>
      </c>
      <c r="N527" s="116" t="s">
        <v>784</v>
      </c>
      <c r="O527" s="114" t="s">
        <v>782</v>
      </c>
      <c r="P527" s="114" t="s">
        <v>1636</v>
      </c>
      <c r="Q527" s="114" t="s">
        <v>1637</v>
      </c>
      <c r="R527" s="116"/>
    </row>
    <row r="528" spans="2:18" ht="18.75" hidden="1" x14ac:dyDescent="0.25">
      <c r="B528" s="112">
        <v>522</v>
      </c>
      <c r="C528" s="117" t="s">
        <v>10</v>
      </c>
      <c r="D528" s="114" t="s">
        <v>3393</v>
      </c>
      <c r="E528" s="114" t="s">
        <v>1</v>
      </c>
      <c r="F528" s="114" t="s">
        <v>14</v>
      </c>
      <c r="G528" s="114" t="s">
        <v>102</v>
      </c>
      <c r="H528" s="115" t="s">
        <v>3757</v>
      </c>
      <c r="I528" s="116" t="s">
        <v>3758</v>
      </c>
      <c r="J528" s="116" t="s">
        <v>3759</v>
      </c>
      <c r="K528" s="114" t="s">
        <v>782</v>
      </c>
      <c r="L528" s="114" t="s">
        <v>515</v>
      </c>
      <c r="M528" s="116" t="s">
        <v>783</v>
      </c>
      <c r="N528" s="116" t="s">
        <v>784</v>
      </c>
      <c r="O528" s="114" t="s">
        <v>782</v>
      </c>
      <c r="P528" s="114" t="s">
        <v>1636</v>
      </c>
      <c r="Q528" s="114" t="s">
        <v>1637</v>
      </c>
      <c r="R528" s="116"/>
    </row>
    <row r="529" spans="2:18" ht="18.75" hidden="1" x14ac:dyDescent="0.25">
      <c r="B529" s="112">
        <v>523</v>
      </c>
      <c r="C529" s="117" t="s">
        <v>10</v>
      </c>
      <c r="D529" s="114" t="s">
        <v>3393</v>
      </c>
      <c r="E529" s="114" t="s">
        <v>1</v>
      </c>
      <c r="F529" s="114" t="s">
        <v>14</v>
      </c>
      <c r="G529" s="114" t="s">
        <v>102</v>
      </c>
      <c r="H529" s="115" t="s">
        <v>3760</v>
      </c>
      <c r="I529" s="116" t="s">
        <v>3761</v>
      </c>
      <c r="J529" s="116" t="s">
        <v>3762</v>
      </c>
      <c r="K529" s="114" t="s">
        <v>782</v>
      </c>
      <c r="L529" s="114" t="s">
        <v>515</v>
      </c>
      <c r="M529" s="116" t="s">
        <v>783</v>
      </c>
      <c r="N529" s="116" t="s">
        <v>784</v>
      </c>
      <c r="O529" s="114" t="s">
        <v>782</v>
      </c>
      <c r="P529" s="114" t="s">
        <v>1636</v>
      </c>
      <c r="Q529" s="114" t="s">
        <v>1637</v>
      </c>
      <c r="R529" s="116"/>
    </row>
    <row r="530" spans="2:18" ht="18.75" hidden="1" x14ac:dyDescent="0.25">
      <c r="B530" s="112">
        <v>524</v>
      </c>
      <c r="C530" s="117" t="s">
        <v>10</v>
      </c>
      <c r="D530" s="114" t="s">
        <v>3393</v>
      </c>
      <c r="E530" s="114" t="s">
        <v>1</v>
      </c>
      <c r="F530" s="114" t="s">
        <v>14</v>
      </c>
      <c r="G530" s="114" t="s">
        <v>102</v>
      </c>
      <c r="H530" s="115" t="s">
        <v>3763</v>
      </c>
      <c r="I530" s="116" t="s">
        <v>3764</v>
      </c>
      <c r="J530" s="116" t="s">
        <v>3765</v>
      </c>
      <c r="K530" s="114" t="s">
        <v>782</v>
      </c>
      <c r="L530" s="114" t="s">
        <v>515</v>
      </c>
      <c r="M530" s="116" t="s">
        <v>783</v>
      </c>
      <c r="N530" s="116" t="s">
        <v>784</v>
      </c>
      <c r="O530" s="114" t="s">
        <v>782</v>
      </c>
      <c r="P530" s="114" t="s">
        <v>1636</v>
      </c>
      <c r="Q530" s="114" t="s">
        <v>1637</v>
      </c>
      <c r="R530" s="116"/>
    </row>
    <row r="531" spans="2:18" ht="18.75" hidden="1" x14ac:dyDescent="0.25">
      <c r="B531" s="112">
        <v>525</v>
      </c>
      <c r="C531" s="117" t="s">
        <v>10</v>
      </c>
      <c r="D531" s="114" t="s">
        <v>3393</v>
      </c>
      <c r="E531" s="114" t="s">
        <v>1</v>
      </c>
      <c r="F531" s="114" t="s">
        <v>14</v>
      </c>
      <c r="G531" s="114" t="s">
        <v>102</v>
      </c>
      <c r="H531" s="115" t="s">
        <v>3766</v>
      </c>
      <c r="I531" s="116" t="s">
        <v>3767</v>
      </c>
      <c r="J531" s="116" t="s">
        <v>3768</v>
      </c>
      <c r="K531" s="114" t="s">
        <v>782</v>
      </c>
      <c r="L531" s="114" t="s">
        <v>515</v>
      </c>
      <c r="M531" s="116" t="s">
        <v>783</v>
      </c>
      <c r="N531" s="116" t="s">
        <v>784</v>
      </c>
      <c r="O531" s="114" t="s">
        <v>782</v>
      </c>
      <c r="P531" s="114" t="s">
        <v>1636</v>
      </c>
      <c r="Q531" s="114" t="s">
        <v>1637</v>
      </c>
      <c r="R531" s="116"/>
    </row>
    <row r="532" spans="2:18" ht="18.75" hidden="1" x14ac:dyDescent="0.25">
      <c r="B532" s="112">
        <v>526</v>
      </c>
      <c r="C532" s="117" t="s">
        <v>10</v>
      </c>
      <c r="D532" s="114" t="s">
        <v>3393</v>
      </c>
      <c r="E532" s="114" t="s">
        <v>1</v>
      </c>
      <c r="F532" s="114" t="s">
        <v>14</v>
      </c>
      <c r="G532" s="114" t="s">
        <v>102</v>
      </c>
      <c r="H532" s="115" t="s">
        <v>3769</v>
      </c>
      <c r="I532" s="116" t="s">
        <v>3770</v>
      </c>
      <c r="J532" s="116" t="s">
        <v>3771</v>
      </c>
      <c r="K532" s="114" t="s">
        <v>782</v>
      </c>
      <c r="L532" s="114" t="s">
        <v>515</v>
      </c>
      <c r="M532" s="116" t="s">
        <v>783</v>
      </c>
      <c r="N532" s="116" t="s">
        <v>784</v>
      </c>
      <c r="O532" s="114" t="s">
        <v>782</v>
      </c>
      <c r="P532" s="114" t="s">
        <v>1636</v>
      </c>
      <c r="Q532" s="114" t="s">
        <v>1637</v>
      </c>
      <c r="R532" s="116"/>
    </row>
    <row r="533" spans="2:18" ht="18.75" hidden="1" x14ac:dyDescent="0.25">
      <c r="B533" s="112">
        <v>527</v>
      </c>
      <c r="C533" s="117" t="s">
        <v>10</v>
      </c>
      <c r="D533" s="114" t="s">
        <v>3393</v>
      </c>
      <c r="E533" s="114" t="s">
        <v>1</v>
      </c>
      <c r="F533" s="114" t="s">
        <v>14</v>
      </c>
      <c r="G533" s="114" t="s">
        <v>102</v>
      </c>
      <c r="H533" s="115" t="s">
        <v>3772</v>
      </c>
      <c r="I533" s="116" t="s">
        <v>3773</v>
      </c>
      <c r="J533" s="116" t="s">
        <v>3774</v>
      </c>
      <c r="K533" s="114" t="s">
        <v>782</v>
      </c>
      <c r="L533" s="114" t="s">
        <v>515</v>
      </c>
      <c r="M533" s="116" t="s">
        <v>783</v>
      </c>
      <c r="N533" s="116" t="s">
        <v>784</v>
      </c>
      <c r="O533" s="114" t="s">
        <v>782</v>
      </c>
      <c r="P533" s="114" t="s">
        <v>1636</v>
      </c>
      <c r="Q533" s="114" t="s">
        <v>1637</v>
      </c>
      <c r="R533" s="116"/>
    </row>
    <row r="534" spans="2:18" ht="18.75" hidden="1" x14ac:dyDescent="0.25">
      <c r="B534" s="112">
        <v>528</v>
      </c>
      <c r="C534" s="117" t="s">
        <v>10</v>
      </c>
      <c r="D534" s="114" t="s">
        <v>3393</v>
      </c>
      <c r="E534" s="114" t="s">
        <v>1</v>
      </c>
      <c r="F534" s="114" t="s">
        <v>14</v>
      </c>
      <c r="G534" s="114" t="s">
        <v>102</v>
      </c>
      <c r="H534" s="115" t="s">
        <v>3775</v>
      </c>
      <c r="I534" s="116" t="s">
        <v>3776</v>
      </c>
      <c r="J534" s="116" t="s">
        <v>3777</v>
      </c>
      <c r="K534" s="114" t="s">
        <v>782</v>
      </c>
      <c r="L534" s="114" t="s">
        <v>515</v>
      </c>
      <c r="M534" s="116" t="s">
        <v>783</v>
      </c>
      <c r="N534" s="116" t="s">
        <v>784</v>
      </c>
      <c r="O534" s="114" t="s">
        <v>782</v>
      </c>
      <c r="P534" s="114" t="s">
        <v>1636</v>
      </c>
      <c r="Q534" s="114" t="s">
        <v>1637</v>
      </c>
      <c r="R534" s="116"/>
    </row>
    <row r="535" spans="2:18" ht="18.75" hidden="1" x14ac:dyDescent="0.25">
      <c r="B535" s="112">
        <v>529</v>
      </c>
      <c r="C535" s="117" t="s">
        <v>10</v>
      </c>
      <c r="D535" s="114" t="s">
        <v>3393</v>
      </c>
      <c r="E535" s="114" t="s">
        <v>1</v>
      </c>
      <c r="F535" s="114" t="s">
        <v>14</v>
      </c>
      <c r="G535" s="114" t="s">
        <v>102</v>
      </c>
      <c r="H535" s="115" t="s">
        <v>3778</v>
      </c>
      <c r="I535" s="116" t="s">
        <v>3779</v>
      </c>
      <c r="J535" s="116" t="s">
        <v>3780</v>
      </c>
      <c r="K535" s="114" t="s">
        <v>782</v>
      </c>
      <c r="L535" s="114" t="s">
        <v>515</v>
      </c>
      <c r="M535" s="116" t="s">
        <v>783</v>
      </c>
      <c r="N535" s="116" t="s">
        <v>784</v>
      </c>
      <c r="O535" s="114" t="s">
        <v>782</v>
      </c>
      <c r="P535" s="114" t="s">
        <v>1636</v>
      </c>
      <c r="Q535" s="114" t="s">
        <v>1637</v>
      </c>
      <c r="R535" s="116"/>
    </row>
    <row r="536" spans="2:18" ht="18.75" hidden="1" x14ac:dyDescent="0.25">
      <c r="B536" s="112">
        <v>530</v>
      </c>
      <c r="C536" s="117" t="s">
        <v>10</v>
      </c>
      <c r="D536" s="114" t="s">
        <v>3393</v>
      </c>
      <c r="E536" s="114" t="s">
        <v>1</v>
      </c>
      <c r="F536" s="114" t="s">
        <v>14</v>
      </c>
      <c r="G536" s="114" t="s">
        <v>102</v>
      </c>
      <c r="H536" s="115" t="s">
        <v>3781</v>
      </c>
      <c r="I536" s="116" t="s">
        <v>3782</v>
      </c>
      <c r="J536" s="116" t="s">
        <v>3783</v>
      </c>
      <c r="K536" s="114" t="s">
        <v>782</v>
      </c>
      <c r="L536" s="114" t="s">
        <v>515</v>
      </c>
      <c r="M536" s="116" t="s">
        <v>783</v>
      </c>
      <c r="N536" s="116" t="s">
        <v>784</v>
      </c>
      <c r="O536" s="114" t="s">
        <v>782</v>
      </c>
      <c r="P536" s="114" t="s">
        <v>1636</v>
      </c>
      <c r="Q536" s="114" t="s">
        <v>1637</v>
      </c>
      <c r="R536" s="116"/>
    </row>
    <row r="537" spans="2:18" ht="18.75" hidden="1" x14ac:dyDescent="0.25">
      <c r="B537" s="112">
        <v>531</v>
      </c>
      <c r="C537" s="117" t="s">
        <v>10</v>
      </c>
      <c r="D537" s="114" t="s">
        <v>3393</v>
      </c>
      <c r="E537" s="114" t="s">
        <v>4</v>
      </c>
      <c r="F537" s="114" t="s">
        <v>14</v>
      </c>
      <c r="G537" s="114" t="s">
        <v>102</v>
      </c>
      <c r="H537" s="115" t="s">
        <v>3784</v>
      </c>
      <c r="I537" s="116" t="s">
        <v>3785</v>
      </c>
      <c r="J537" s="116" t="s">
        <v>3786</v>
      </c>
      <c r="K537" s="114" t="s">
        <v>782</v>
      </c>
      <c r="L537" s="114" t="s">
        <v>515</v>
      </c>
      <c r="M537" s="116" t="s">
        <v>783</v>
      </c>
      <c r="N537" s="116" t="s">
        <v>784</v>
      </c>
      <c r="O537" s="114" t="s">
        <v>782</v>
      </c>
      <c r="P537" s="114" t="s">
        <v>1636</v>
      </c>
      <c r="Q537" s="114" t="s">
        <v>1637</v>
      </c>
      <c r="R537" s="116"/>
    </row>
    <row r="538" spans="2:18" ht="18.75" hidden="1" x14ac:dyDescent="0.25">
      <c r="B538" s="112">
        <v>532</v>
      </c>
      <c r="C538" s="117" t="s">
        <v>10</v>
      </c>
      <c r="D538" s="114" t="s">
        <v>3393</v>
      </c>
      <c r="E538" s="114" t="s">
        <v>4</v>
      </c>
      <c r="F538" s="114" t="s">
        <v>14</v>
      </c>
      <c r="G538" s="114" t="s">
        <v>102</v>
      </c>
      <c r="H538" s="115" t="s">
        <v>3787</v>
      </c>
      <c r="I538" s="116" t="s">
        <v>3788</v>
      </c>
      <c r="J538" s="116" t="s">
        <v>3789</v>
      </c>
      <c r="K538" s="114" t="s">
        <v>782</v>
      </c>
      <c r="L538" s="114" t="s">
        <v>515</v>
      </c>
      <c r="M538" s="116" t="s">
        <v>783</v>
      </c>
      <c r="N538" s="116" t="s">
        <v>784</v>
      </c>
      <c r="O538" s="114" t="s">
        <v>782</v>
      </c>
      <c r="P538" s="114" t="s">
        <v>1636</v>
      </c>
      <c r="Q538" s="114" t="s">
        <v>1637</v>
      </c>
      <c r="R538" s="116"/>
    </row>
    <row r="539" spans="2:18" ht="18.75" hidden="1" x14ac:dyDescent="0.25">
      <c r="B539" s="112">
        <v>533</v>
      </c>
      <c r="C539" s="117" t="s">
        <v>10</v>
      </c>
      <c r="D539" s="114" t="s">
        <v>3393</v>
      </c>
      <c r="E539" s="114" t="s">
        <v>4</v>
      </c>
      <c r="F539" s="114" t="s">
        <v>14</v>
      </c>
      <c r="G539" s="114" t="s">
        <v>102</v>
      </c>
      <c r="H539" s="115" t="s">
        <v>3790</v>
      </c>
      <c r="I539" s="116" t="s">
        <v>3791</v>
      </c>
      <c r="J539" s="116" t="s">
        <v>3792</v>
      </c>
      <c r="K539" s="114" t="s">
        <v>782</v>
      </c>
      <c r="L539" s="114" t="s">
        <v>515</v>
      </c>
      <c r="M539" s="116" t="s">
        <v>783</v>
      </c>
      <c r="N539" s="116" t="s">
        <v>784</v>
      </c>
      <c r="O539" s="114" t="s">
        <v>782</v>
      </c>
      <c r="P539" s="114" t="s">
        <v>1636</v>
      </c>
      <c r="Q539" s="114" t="s">
        <v>1637</v>
      </c>
      <c r="R539" s="116"/>
    </row>
    <row r="540" spans="2:18" ht="18.75" hidden="1" x14ac:dyDescent="0.25">
      <c r="B540" s="112">
        <v>534</v>
      </c>
      <c r="C540" s="117" t="s">
        <v>10</v>
      </c>
      <c r="D540" s="114" t="s">
        <v>3393</v>
      </c>
      <c r="E540" s="114" t="s">
        <v>4</v>
      </c>
      <c r="F540" s="114" t="s">
        <v>14</v>
      </c>
      <c r="G540" s="114" t="s">
        <v>102</v>
      </c>
      <c r="H540" s="115" t="s">
        <v>3793</v>
      </c>
      <c r="I540" s="116" t="s">
        <v>3794</v>
      </c>
      <c r="J540" s="116" t="s">
        <v>3795</v>
      </c>
      <c r="K540" s="114" t="s">
        <v>782</v>
      </c>
      <c r="L540" s="114" t="s">
        <v>515</v>
      </c>
      <c r="M540" s="116" t="s">
        <v>783</v>
      </c>
      <c r="N540" s="116" t="s">
        <v>784</v>
      </c>
      <c r="O540" s="114" t="s">
        <v>782</v>
      </c>
      <c r="P540" s="114" t="s">
        <v>1636</v>
      </c>
      <c r="Q540" s="114" t="s">
        <v>1637</v>
      </c>
      <c r="R540" s="116"/>
    </row>
    <row r="541" spans="2:18" ht="18.75" hidden="1" x14ac:dyDescent="0.25">
      <c r="B541" s="112">
        <v>535</v>
      </c>
      <c r="C541" s="117" t="s">
        <v>10</v>
      </c>
      <c r="D541" s="114" t="s">
        <v>3393</v>
      </c>
      <c r="E541" s="114" t="s">
        <v>4</v>
      </c>
      <c r="F541" s="114" t="s">
        <v>14</v>
      </c>
      <c r="G541" s="114" t="s">
        <v>102</v>
      </c>
      <c r="H541" s="115" t="s">
        <v>3796</v>
      </c>
      <c r="I541" s="116" t="s">
        <v>3797</v>
      </c>
      <c r="J541" s="116" t="s">
        <v>3798</v>
      </c>
      <c r="K541" s="114" t="s">
        <v>782</v>
      </c>
      <c r="L541" s="114" t="s">
        <v>515</v>
      </c>
      <c r="M541" s="116" t="s">
        <v>783</v>
      </c>
      <c r="N541" s="116" t="s">
        <v>784</v>
      </c>
      <c r="O541" s="114" t="s">
        <v>782</v>
      </c>
      <c r="P541" s="114" t="s">
        <v>1636</v>
      </c>
      <c r="Q541" s="114" t="s">
        <v>1637</v>
      </c>
      <c r="R541" s="116"/>
    </row>
    <row r="542" spans="2:18" ht="18.75" hidden="1" x14ac:dyDescent="0.25">
      <c r="B542" s="112">
        <v>536</v>
      </c>
      <c r="C542" s="117" t="s">
        <v>10</v>
      </c>
      <c r="D542" s="114" t="s">
        <v>3393</v>
      </c>
      <c r="E542" s="114" t="s">
        <v>4</v>
      </c>
      <c r="F542" s="114" t="s">
        <v>14</v>
      </c>
      <c r="G542" s="114" t="s">
        <v>102</v>
      </c>
      <c r="H542" s="115" t="s">
        <v>3799</v>
      </c>
      <c r="I542" s="116" t="s">
        <v>3800</v>
      </c>
      <c r="J542" s="116" t="s">
        <v>3801</v>
      </c>
      <c r="K542" s="114" t="s">
        <v>782</v>
      </c>
      <c r="L542" s="114" t="s">
        <v>515</v>
      </c>
      <c r="M542" s="116" t="s">
        <v>783</v>
      </c>
      <c r="N542" s="116" t="s">
        <v>784</v>
      </c>
      <c r="O542" s="114" t="s">
        <v>782</v>
      </c>
      <c r="P542" s="114" t="s">
        <v>1636</v>
      </c>
      <c r="Q542" s="114" t="s">
        <v>1637</v>
      </c>
      <c r="R542" s="116"/>
    </row>
    <row r="543" spans="2:18" ht="18.75" hidden="1" x14ac:dyDescent="0.25">
      <c r="B543" s="112">
        <v>537</v>
      </c>
      <c r="C543" s="117" t="s">
        <v>10</v>
      </c>
      <c r="D543" s="114" t="s">
        <v>3393</v>
      </c>
      <c r="E543" s="114" t="s">
        <v>4</v>
      </c>
      <c r="F543" s="114" t="s">
        <v>14</v>
      </c>
      <c r="G543" s="114" t="s">
        <v>102</v>
      </c>
      <c r="H543" s="115" t="s">
        <v>3802</v>
      </c>
      <c r="I543" s="116" t="s">
        <v>3803</v>
      </c>
      <c r="J543" s="116" t="s">
        <v>3804</v>
      </c>
      <c r="K543" s="114" t="s">
        <v>782</v>
      </c>
      <c r="L543" s="114" t="s">
        <v>515</v>
      </c>
      <c r="M543" s="116" t="s">
        <v>783</v>
      </c>
      <c r="N543" s="116" t="s">
        <v>784</v>
      </c>
      <c r="O543" s="114" t="s">
        <v>782</v>
      </c>
      <c r="P543" s="114" t="s">
        <v>1636</v>
      </c>
      <c r="Q543" s="114" t="s">
        <v>1637</v>
      </c>
      <c r="R543" s="116"/>
    </row>
    <row r="544" spans="2:18" ht="18.75" hidden="1" x14ac:dyDescent="0.25">
      <c r="B544" s="112">
        <v>538</v>
      </c>
      <c r="C544" s="117" t="s">
        <v>10</v>
      </c>
      <c r="D544" s="114" t="s">
        <v>3393</v>
      </c>
      <c r="E544" s="114" t="s">
        <v>4</v>
      </c>
      <c r="F544" s="114" t="s">
        <v>14</v>
      </c>
      <c r="G544" s="114" t="s">
        <v>102</v>
      </c>
      <c r="H544" s="115" t="s">
        <v>3805</v>
      </c>
      <c r="I544" s="116" t="s">
        <v>3806</v>
      </c>
      <c r="J544" s="116" t="s">
        <v>3807</v>
      </c>
      <c r="K544" s="114" t="s">
        <v>782</v>
      </c>
      <c r="L544" s="114" t="s">
        <v>515</v>
      </c>
      <c r="M544" s="116" t="s">
        <v>783</v>
      </c>
      <c r="N544" s="116" t="s">
        <v>784</v>
      </c>
      <c r="O544" s="114" t="s">
        <v>782</v>
      </c>
      <c r="P544" s="114" t="s">
        <v>1636</v>
      </c>
      <c r="Q544" s="114" t="s">
        <v>1637</v>
      </c>
      <c r="R544" s="116"/>
    </row>
    <row r="545" spans="2:18" ht="18.75" hidden="1" x14ac:dyDescent="0.25">
      <c r="B545" s="112">
        <v>539</v>
      </c>
      <c r="C545" s="117" t="s">
        <v>10</v>
      </c>
      <c r="D545" s="114" t="s">
        <v>3393</v>
      </c>
      <c r="E545" s="114" t="s">
        <v>4</v>
      </c>
      <c r="F545" s="114" t="s">
        <v>14</v>
      </c>
      <c r="G545" s="114" t="s">
        <v>102</v>
      </c>
      <c r="H545" s="115" t="s">
        <v>3808</v>
      </c>
      <c r="I545" s="116" t="s">
        <v>3809</v>
      </c>
      <c r="J545" s="116" t="s">
        <v>3810</v>
      </c>
      <c r="K545" s="114" t="s">
        <v>782</v>
      </c>
      <c r="L545" s="114" t="s">
        <v>515</v>
      </c>
      <c r="M545" s="116" t="s">
        <v>783</v>
      </c>
      <c r="N545" s="116" t="s">
        <v>784</v>
      </c>
      <c r="O545" s="114" t="s">
        <v>782</v>
      </c>
      <c r="P545" s="114" t="s">
        <v>1636</v>
      </c>
      <c r="Q545" s="114" t="s">
        <v>1637</v>
      </c>
      <c r="R545" s="116"/>
    </row>
    <row r="546" spans="2:18" ht="18.75" hidden="1" x14ac:dyDescent="0.25">
      <c r="B546" s="112">
        <v>540</v>
      </c>
      <c r="C546" s="117" t="s">
        <v>10</v>
      </c>
      <c r="D546" s="114" t="s">
        <v>3393</v>
      </c>
      <c r="E546" s="114" t="s">
        <v>4</v>
      </c>
      <c r="F546" s="114" t="s">
        <v>14</v>
      </c>
      <c r="G546" s="114" t="s">
        <v>102</v>
      </c>
      <c r="H546" s="115" t="s">
        <v>3811</v>
      </c>
      <c r="I546" s="116" t="s">
        <v>3812</v>
      </c>
      <c r="J546" s="116" t="s">
        <v>3813</v>
      </c>
      <c r="K546" s="114" t="s">
        <v>782</v>
      </c>
      <c r="L546" s="114" t="s">
        <v>515</v>
      </c>
      <c r="M546" s="116" t="s">
        <v>783</v>
      </c>
      <c r="N546" s="116" t="s">
        <v>784</v>
      </c>
      <c r="O546" s="114" t="s">
        <v>782</v>
      </c>
      <c r="P546" s="114" t="s">
        <v>1636</v>
      </c>
      <c r="Q546" s="114" t="s">
        <v>1637</v>
      </c>
      <c r="R546" s="116"/>
    </row>
    <row r="547" spans="2:18" ht="18.75" hidden="1" x14ac:dyDescent="0.25">
      <c r="B547" s="112">
        <v>541</v>
      </c>
      <c r="C547" s="117" t="s">
        <v>10</v>
      </c>
      <c r="D547" s="114" t="s">
        <v>3393</v>
      </c>
      <c r="E547" s="114" t="s">
        <v>1</v>
      </c>
      <c r="F547" s="114" t="s">
        <v>26</v>
      </c>
      <c r="G547" s="114" t="s">
        <v>102</v>
      </c>
      <c r="H547" s="115" t="s">
        <v>3814</v>
      </c>
      <c r="I547" s="116" t="s">
        <v>3815</v>
      </c>
      <c r="J547" s="116" t="s">
        <v>3816</v>
      </c>
      <c r="K547" s="114" t="s">
        <v>785</v>
      </c>
      <c r="L547" s="114" t="s">
        <v>558</v>
      </c>
      <c r="M547" s="116" t="s">
        <v>786</v>
      </c>
      <c r="N547" s="116" t="s">
        <v>787</v>
      </c>
      <c r="O547" s="114" t="s">
        <v>785</v>
      </c>
      <c r="P547" s="114" t="s">
        <v>1638</v>
      </c>
      <c r="Q547" s="114" t="s">
        <v>1639</v>
      </c>
      <c r="R547" s="116"/>
    </row>
    <row r="548" spans="2:18" ht="18.75" hidden="1" x14ac:dyDescent="0.25">
      <c r="B548" s="112">
        <v>542</v>
      </c>
      <c r="C548" s="117" t="s">
        <v>10</v>
      </c>
      <c r="D548" s="114" t="s">
        <v>3393</v>
      </c>
      <c r="E548" s="114" t="s">
        <v>1</v>
      </c>
      <c r="F548" s="114" t="s">
        <v>26</v>
      </c>
      <c r="G548" s="114" t="s">
        <v>102</v>
      </c>
      <c r="H548" s="115" t="s">
        <v>3817</v>
      </c>
      <c r="I548" s="116" t="s">
        <v>3818</v>
      </c>
      <c r="J548" s="116" t="s">
        <v>3819</v>
      </c>
      <c r="K548" s="114" t="s">
        <v>785</v>
      </c>
      <c r="L548" s="114" t="s">
        <v>558</v>
      </c>
      <c r="M548" s="116" t="s">
        <v>786</v>
      </c>
      <c r="N548" s="116" t="s">
        <v>787</v>
      </c>
      <c r="O548" s="114" t="s">
        <v>785</v>
      </c>
      <c r="P548" s="114" t="s">
        <v>1638</v>
      </c>
      <c r="Q548" s="114" t="s">
        <v>1639</v>
      </c>
      <c r="R548" s="116"/>
    </row>
    <row r="549" spans="2:18" ht="18.75" hidden="1" x14ac:dyDescent="0.25">
      <c r="B549" s="112">
        <v>543</v>
      </c>
      <c r="C549" s="117" t="s">
        <v>10</v>
      </c>
      <c r="D549" s="114" t="s">
        <v>3393</v>
      </c>
      <c r="E549" s="114" t="s">
        <v>1</v>
      </c>
      <c r="F549" s="114" t="s">
        <v>26</v>
      </c>
      <c r="G549" s="114" t="s">
        <v>102</v>
      </c>
      <c r="H549" s="115" t="s">
        <v>3820</v>
      </c>
      <c r="I549" s="116" t="s">
        <v>3821</v>
      </c>
      <c r="J549" s="116" t="s">
        <v>3822</v>
      </c>
      <c r="K549" s="114" t="s">
        <v>785</v>
      </c>
      <c r="L549" s="114" t="s">
        <v>558</v>
      </c>
      <c r="M549" s="116" t="s">
        <v>786</v>
      </c>
      <c r="N549" s="116" t="s">
        <v>787</v>
      </c>
      <c r="O549" s="114" t="s">
        <v>785</v>
      </c>
      <c r="P549" s="114" t="s">
        <v>1638</v>
      </c>
      <c r="Q549" s="114" t="s">
        <v>1639</v>
      </c>
      <c r="R549" s="116"/>
    </row>
    <row r="550" spans="2:18" ht="18.75" hidden="1" x14ac:dyDescent="0.25">
      <c r="B550" s="112">
        <v>544</v>
      </c>
      <c r="C550" s="117" t="s">
        <v>10</v>
      </c>
      <c r="D550" s="114" t="s">
        <v>3393</v>
      </c>
      <c r="E550" s="114" t="s">
        <v>1</v>
      </c>
      <c r="F550" s="114" t="s">
        <v>26</v>
      </c>
      <c r="G550" s="114" t="s">
        <v>102</v>
      </c>
      <c r="H550" s="115" t="s">
        <v>3823</v>
      </c>
      <c r="I550" s="116" t="s">
        <v>3824</v>
      </c>
      <c r="J550" s="116" t="s">
        <v>3825</v>
      </c>
      <c r="K550" s="114" t="s">
        <v>785</v>
      </c>
      <c r="L550" s="114" t="s">
        <v>558</v>
      </c>
      <c r="M550" s="116" t="s">
        <v>786</v>
      </c>
      <c r="N550" s="116" t="s">
        <v>787</v>
      </c>
      <c r="O550" s="114" t="s">
        <v>785</v>
      </c>
      <c r="P550" s="114" t="s">
        <v>1638</v>
      </c>
      <c r="Q550" s="114" t="s">
        <v>1639</v>
      </c>
      <c r="R550" s="116"/>
    </row>
    <row r="551" spans="2:18" ht="18.75" hidden="1" x14ac:dyDescent="0.25">
      <c r="B551" s="112">
        <v>545</v>
      </c>
      <c r="C551" s="117" t="s">
        <v>10</v>
      </c>
      <c r="D551" s="114" t="s">
        <v>3393</v>
      </c>
      <c r="E551" s="114" t="s">
        <v>1</v>
      </c>
      <c r="F551" s="114" t="s">
        <v>26</v>
      </c>
      <c r="G551" s="114" t="s">
        <v>102</v>
      </c>
      <c r="H551" s="115" t="s">
        <v>3826</v>
      </c>
      <c r="I551" s="116" t="s">
        <v>3827</v>
      </c>
      <c r="J551" s="116" t="s">
        <v>3828</v>
      </c>
      <c r="K551" s="114" t="s">
        <v>785</v>
      </c>
      <c r="L551" s="114" t="s">
        <v>558</v>
      </c>
      <c r="M551" s="116" t="s">
        <v>786</v>
      </c>
      <c r="N551" s="116" t="s">
        <v>787</v>
      </c>
      <c r="O551" s="114" t="s">
        <v>785</v>
      </c>
      <c r="P551" s="114" t="s">
        <v>1638</v>
      </c>
      <c r="Q551" s="114" t="s">
        <v>1639</v>
      </c>
      <c r="R551" s="116"/>
    </row>
    <row r="552" spans="2:18" ht="18.75" hidden="1" x14ac:dyDescent="0.25">
      <c r="B552" s="112">
        <v>546</v>
      </c>
      <c r="C552" s="117" t="s">
        <v>10</v>
      </c>
      <c r="D552" s="114" t="s">
        <v>3393</v>
      </c>
      <c r="E552" s="114" t="s">
        <v>1</v>
      </c>
      <c r="F552" s="114" t="s">
        <v>26</v>
      </c>
      <c r="G552" s="114" t="s">
        <v>102</v>
      </c>
      <c r="H552" s="115" t="s">
        <v>3829</v>
      </c>
      <c r="I552" s="116" t="s">
        <v>3830</v>
      </c>
      <c r="J552" s="116" t="s">
        <v>3831</v>
      </c>
      <c r="K552" s="114" t="s">
        <v>785</v>
      </c>
      <c r="L552" s="114" t="s">
        <v>558</v>
      </c>
      <c r="M552" s="116" t="s">
        <v>786</v>
      </c>
      <c r="N552" s="116" t="s">
        <v>787</v>
      </c>
      <c r="O552" s="114" t="s">
        <v>785</v>
      </c>
      <c r="P552" s="114" t="s">
        <v>1638</v>
      </c>
      <c r="Q552" s="114" t="s">
        <v>1639</v>
      </c>
      <c r="R552" s="116"/>
    </row>
    <row r="553" spans="2:18" ht="18.75" hidden="1" x14ac:dyDescent="0.25">
      <c r="B553" s="112">
        <v>547</v>
      </c>
      <c r="C553" s="117" t="s">
        <v>10</v>
      </c>
      <c r="D553" s="114" t="s">
        <v>3393</v>
      </c>
      <c r="E553" s="114" t="s">
        <v>1</v>
      </c>
      <c r="F553" s="114" t="s">
        <v>26</v>
      </c>
      <c r="G553" s="114" t="s">
        <v>102</v>
      </c>
      <c r="H553" s="115" t="s">
        <v>3832</v>
      </c>
      <c r="I553" s="116" t="s">
        <v>3833</v>
      </c>
      <c r="J553" s="116" t="s">
        <v>3834</v>
      </c>
      <c r="K553" s="114" t="s">
        <v>785</v>
      </c>
      <c r="L553" s="114" t="s">
        <v>558</v>
      </c>
      <c r="M553" s="116" t="s">
        <v>786</v>
      </c>
      <c r="N553" s="116" t="s">
        <v>787</v>
      </c>
      <c r="O553" s="114" t="s">
        <v>785</v>
      </c>
      <c r="P553" s="114" t="s">
        <v>1638</v>
      </c>
      <c r="Q553" s="114" t="s">
        <v>1639</v>
      </c>
      <c r="R553" s="116"/>
    </row>
    <row r="554" spans="2:18" ht="18.75" hidden="1" x14ac:dyDescent="0.25">
      <c r="B554" s="112">
        <v>548</v>
      </c>
      <c r="C554" s="117" t="s">
        <v>10</v>
      </c>
      <c r="D554" s="114" t="s">
        <v>3393</v>
      </c>
      <c r="E554" s="114" t="s">
        <v>1</v>
      </c>
      <c r="F554" s="114" t="s">
        <v>26</v>
      </c>
      <c r="G554" s="114" t="s">
        <v>102</v>
      </c>
      <c r="H554" s="115" t="s">
        <v>3835</v>
      </c>
      <c r="I554" s="116" t="s">
        <v>3836</v>
      </c>
      <c r="J554" s="116" t="s">
        <v>3837</v>
      </c>
      <c r="K554" s="114" t="s">
        <v>785</v>
      </c>
      <c r="L554" s="114" t="s">
        <v>558</v>
      </c>
      <c r="M554" s="116" t="s">
        <v>786</v>
      </c>
      <c r="N554" s="116" t="s">
        <v>787</v>
      </c>
      <c r="O554" s="114" t="s">
        <v>785</v>
      </c>
      <c r="P554" s="114" t="s">
        <v>1638</v>
      </c>
      <c r="Q554" s="114" t="s">
        <v>1639</v>
      </c>
      <c r="R554" s="116"/>
    </row>
    <row r="555" spans="2:18" ht="18.75" hidden="1" x14ac:dyDescent="0.25">
      <c r="B555" s="112">
        <v>549</v>
      </c>
      <c r="C555" s="117" t="s">
        <v>10</v>
      </c>
      <c r="D555" s="114" t="s">
        <v>3393</v>
      </c>
      <c r="E555" s="114" t="s">
        <v>1</v>
      </c>
      <c r="F555" s="114" t="s">
        <v>26</v>
      </c>
      <c r="G555" s="114" t="s">
        <v>102</v>
      </c>
      <c r="H555" s="115" t="s">
        <v>3838</v>
      </c>
      <c r="I555" s="116" t="s">
        <v>3839</v>
      </c>
      <c r="J555" s="116" t="s">
        <v>3840</v>
      </c>
      <c r="K555" s="114" t="s">
        <v>785</v>
      </c>
      <c r="L555" s="114" t="s">
        <v>558</v>
      </c>
      <c r="M555" s="116" t="s">
        <v>786</v>
      </c>
      <c r="N555" s="116" t="s">
        <v>787</v>
      </c>
      <c r="O555" s="114" t="s">
        <v>785</v>
      </c>
      <c r="P555" s="114" t="s">
        <v>1638</v>
      </c>
      <c r="Q555" s="114" t="s">
        <v>1639</v>
      </c>
      <c r="R555" s="116"/>
    </row>
    <row r="556" spans="2:18" ht="18.75" hidden="1" x14ac:dyDescent="0.25">
      <c r="B556" s="112">
        <v>550</v>
      </c>
      <c r="C556" s="117" t="s">
        <v>10</v>
      </c>
      <c r="D556" s="114" t="s">
        <v>3393</v>
      </c>
      <c r="E556" s="114" t="s">
        <v>1</v>
      </c>
      <c r="F556" s="114" t="s">
        <v>26</v>
      </c>
      <c r="G556" s="114" t="s">
        <v>102</v>
      </c>
      <c r="H556" s="115" t="s">
        <v>3841</v>
      </c>
      <c r="I556" s="116" t="s">
        <v>3842</v>
      </c>
      <c r="J556" s="116" t="s">
        <v>3843</v>
      </c>
      <c r="K556" s="114" t="s">
        <v>785</v>
      </c>
      <c r="L556" s="114" t="s">
        <v>558</v>
      </c>
      <c r="M556" s="116" t="s">
        <v>786</v>
      </c>
      <c r="N556" s="116" t="s">
        <v>787</v>
      </c>
      <c r="O556" s="114" t="s">
        <v>785</v>
      </c>
      <c r="P556" s="114" t="s">
        <v>1638</v>
      </c>
      <c r="Q556" s="114" t="s">
        <v>1639</v>
      </c>
      <c r="R556" s="116"/>
    </row>
    <row r="557" spans="2:18" ht="18.75" hidden="1" x14ac:dyDescent="0.25">
      <c r="B557" s="112">
        <v>551</v>
      </c>
      <c r="C557" s="117" t="s">
        <v>10</v>
      </c>
      <c r="D557" s="114" t="s">
        <v>3393</v>
      </c>
      <c r="E557" s="114" t="s">
        <v>4</v>
      </c>
      <c r="F557" s="114" t="s">
        <v>26</v>
      </c>
      <c r="G557" s="114" t="s">
        <v>102</v>
      </c>
      <c r="H557" s="115" t="s">
        <v>3844</v>
      </c>
      <c r="I557" s="116" t="s">
        <v>3845</v>
      </c>
      <c r="J557" s="116" t="s">
        <v>3846</v>
      </c>
      <c r="K557" s="114" t="s">
        <v>785</v>
      </c>
      <c r="L557" s="114" t="s">
        <v>558</v>
      </c>
      <c r="M557" s="116" t="s">
        <v>786</v>
      </c>
      <c r="N557" s="116" t="s">
        <v>787</v>
      </c>
      <c r="O557" s="114" t="s">
        <v>785</v>
      </c>
      <c r="P557" s="114" t="s">
        <v>1638</v>
      </c>
      <c r="Q557" s="114" t="s">
        <v>1639</v>
      </c>
      <c r="R557" s="116"/>
    </row>
    <row r="558" spans="2:18" ht="18.75" hidden="1" x14ac:dyDescent="0.25">
      <c r="B558" s="112">
        <v>552</v>
      </c>
      <c r="C558" s="117" t="s">
        <v>10</v>
      </c>
      <c r="D558" s="114" t="s">
        <v>3393</v>
      </c>
      <c r="E558" s="114" t="s">
        <v>4</v>
      </c>
      <c r="F558" s="114" t="s">
        <v>26</v>
      </c>
      <c r="G558" s="114" t="s">
        <v>102</v>
      </c>
      <c r="H558" s="115" t="s">
        <v>3847</v>
      </c>
      <c r="I558" s="116" t="s">
        <v>3848</v>
      </c>
      <c r="J558" s="116" t="s">
        <v>3849</v>
      </c>
      <c r="K558" s="114" t="s">
        <v>785</v>
      </c>
      <c r="L558" s="114" t="s">
        <v>558</v>
      </c>
      <c r="M558" s="116" t="s">
        <v>786</v>
      </c>
      <c r="N558" s="116" t="s">
        <v>787</v>
      </c>
      <c r="O558" s="114" t="s">
        <v>785</v>
      </c>
      <c r="P558" s="114" t="s">
        <v>1638</v>
      </c>
      <c r="Q558" s="114" t="s">
        <v>1639</v>
      </c>
      <c r="R558" s="116"/>
    </row>
    <row r="559" spans="2:18" ht="18.75" hidden="1" x14ac:dyDescent="0.25">
      <c r="B559" s="112">
        <v>553</v>
      </c>
      <c r="C559" s="117" t="s">
        <v>10</v>
      </c>
      <c r="D559" s="114" t="s">
        <v>3393</v>
      </c>
      <c r="E559" s="114" t="s">
        <v>4</v>
      </c>
      <c r="F559" s="114" t="s">
        <v>26</v>
      </c>
      <c r="G559" s="114" t="s">
        <v>102</v>
      </c>
      <c r="H559" s="115" t="s">
        <v>3850</v>
      </c>
      <c r="I559" s="116" t="s">
        <v>3851</v>
      </c>
      <c r="J559" s="116" t="s">
        <v>3852</v>
      </c>
      <c r="K559" s="114" t="s">
        <v>785</v>
      </c>
      <c r="L559" s="114" t="s">
        <v>558</v>
      </c>
      <c r="M559" s="116" t="s">
        <v>786</v>
      </c>
      <c r="N559" s="116" t="s">
        <v>787</v>
      </c>
      <c r="O559" s="114" t="s">
        <v>785</v>
      </c>
      <c r="P559" s="114" t="s">
        <v>1638</v>
      </c>
      <c r="Q559" s="114" t="s">
        <v>1639</v>
      </c>
      <c r="R559" s="116"/>
    </row>
    <row r="560" spans="2:18" ht="18.75" hidden="1" x14ac:dyDescent="0.25">
      <c r="B560" s="112">
        <v>554</v>
      </c>
      <c r="C560" s="117" t="s">
        <v>10</v>
      </c>
      <c r="D560" s="114" t="s">
        <v>3393</v>
      </c>
      <c r="E560" s="114" t="s">
        <v>4</v>
      </c>
      <c r="F560" s="114" t="s">
        <v>26</v>
      </c>
      <c r="G560" s="114" t="s">
        <v>102</v>
      </c>
      <c r="H560" s="115" t="s">
        <v>3853</v>
      </c>
      <c r="I560" s="116" t="s">
        <v>3854</v>
      </c>
      <c r="J560" s="116" t="s">
        <v>3855</v>
      </c>
      <c r="K560" s="114" t="s">
        <v>785</v>
      </c>
      <c r="L560" s="114" t="s">
        <v>558</v>
      </c>
      <c r="M560" s="116" t="s">
        <v>786</v>
      </c>
      <c r="N560" s="116" t="s">
        <v>787</v>
      </c>
      <c r="O560" s="114" t="s">
        <v>785</v>
      </c>
      <c r="P560" s="114" t="s">
        <v>1638</v>
      </c>
      <c r="Q560" s="114" t="s">
        <v>1639</v>
      </c>
      <c r="R560" s="116"/>
    </row>
    <row r="561" spans="2:18" ht="18.75" hidden="1" x14ac:dyDescent="0.25">
      <c r="B561" s="112">
        <v>555</v>
      </c>
      <c r="C561" s="117" t="s">
        <v>10</v>
      </c>
      <c r="D561" s="114" t="s">
        <v>3393</v>
      </c>
      <c r="E561" s="114" t="s">
        <v>4</v>
      </c>
      <c r="F561" s="114" t="s">
        <v>26</v>
      </c>
      <c r="G561" s="114" t="s">
        <v>102</v>
      </c>
      <c r="H561" s="115" t="s">
        <v>3856</v>
      </c>
      <c r="I561" s="116" t="s">
        <v>3857</v>
      </c>
      <c r="J561" s="116" t="s">
        <v>3858</v>
      </c>
      <c r="K561" s="114" t="s">
        <v>785</v>
      </c>
      <c r="L561" s="114" t="s">
        <v>558</v>
      </c>
      <c r="M561" s="116" t="s">
        <v>786</v>
      </c>
      <c r="N561" s="116" t="s">
        <v>787</v>
      </c>
      <c r="O561" s="114" t="s">
        <v>785</v>
      </c>
      <c r="P561" s="114" t="s">
        <v>1638</v>
      </c>
      <c r="Q561" s="114" t="s">
        <v>1639</v>
      </c>
      <c r="R561" s="116"/>
    </row>
    <row r="562" spans="2:18" ht="18.75" hidden="1" x14ac:dyDescent="0.25">
      <c r="B562" s="112">
        <v>556</v>
      </c>
      <c r="C562" s="117" t="s">
        <v>10</v>
      </c>
      <c r="D562" s="114" t="s">
        <v>3393</v>
      </c>
      <c r="E562" s="114" t="s">
        <v>4</v>
      </c>
      <c r="F562" s="114" t="s">
        <v>26</v>
      </c>
      <c r="G562" s="114" t="s">
        <v>102</v>
      </c>
      <c r="H562" s="115" t="s">
        <v>3859</v>
      </c>
      <c r="I562" s="116" t="s">
        <v>3860</v>
      </c>
      <c r="J562" s="116" t="s">
        <v>3861</v>
      </c>
      <c r="K562" s="114" t="s">
        <v>785</v>
      </c>
      <c r="L562" s="114" t="s">
        <v>558</v>
      </c>
      <c r="M562" s="116" t="s">
        <v>786</v>
      </c>
      <c r="N562" s="116" t="s">
        <v>787</v>
      </c>
      <c r="O562" s="114" t="s">
        <v>785</v>
      </c>
      <c r="P562" s="114" t="s">
        <v>1638</v>
      </c>
      <c r="Q562" s="114" t="s">
        <v>1639</v>
      </c>
      <c r="R562" s="116"/>
    </row>
    <row r="563" spans="2:18" ht="18.75" hidden="1" x14ac:dyDescent="0.25">
      <c r="B563" s="112">
        <v>557</v>
      </c>
      <c r="C563" s="117" t="s">
        <v>10</v>
      </c>
      <c r="D563" s="114" t="s">
        <v>3393</v>
      </c>
      <c r="E563" s="114" t="s">
        <v>4</v>
      </c>
      <c r="F563" s="114" t="s">
        <v>26</v>
      </c>
      <c r="G563" s="114" t="s">
        <v>102</v>
      </c>
      <c r="H563" s="115" t="s">
        <v>3862</v>
      </c>
      <c r="I563" s="116" t="s">
        <v>3863</v>
      </c>
      <c r="J563" s="116" t="s">
        <v>3864</v>
      </c>
      <c r="K563" s="114" t="s">
        <v>785</v>
      </c>
      <c r="L563" s="114" t="s">
        <v>558</v>
      </c>
      <c r="M563" s="116" t="s">
        <v>786</v>
      </c>
      <c r="N563" s="116" t="s">
        <v>787</v>
      </c>
      <c r="O563" s="114" t="s">
        <v>785</v>
      </c>
      <c r="P563" s="114" t="s">
        <v>1638</v>
      </c>
      <c r="Q563" s="114" t="s">
        <v>1639</v>
      </c>
      <c r="R563" s="116"/>
    </row>
    <row r="564" spans="2:18" ht="18.75" hidden="1" x14ac:dyDescent="0.25">
      <c r="B564" s="112">
        <v>558</v>
      </c>
      <c r="C564" s="117" t="s">
        <v>10</v>
      </c>
      <c r="D564" s="114" t="s">
        <v>3393</v>
      </c>
      <c r="E564" s="114" t="s">
        <v>4</v>
      </c>
      <c r="F564" s="114" t="s">
        <v>26</v>
      </c>
      <c r="G564" s="114" t="s">
        <v>102</v>
      </c>
      <c r="H564" s="115" t="s">
        <v>3865</v>
      </c>
      <c r="I564" s="116" t="s">
        <v>3866</v>
      </c>
      <c r="J564" s="116" t="s">
        <v>3867</v>
      </c>
      <c r="K564" s="114" t="s">
        <v>785</v>
      </c>
      <c r="L564" s="114" t="s">
        <v>558</v>
      </c>
      <c r="M564" s="116" t="s">
        <v>786</v>
      </c>
      <c r="N564" s="116" t="s">
        <v>787</v>
      </c>
      <c r="O564" s="114" t="s">
        <v>785</v>
      </c>
      <c r="P564" s="114" t="s">
        <v>1638</v>
      </c>
      <c r="Q564" s="114" t="s">
        <v>1639</v>
      </c>
      <c r="R564" s="116"/>
    </row>
    <row r="565" spans="2:18" ht="18.75" hidden="1" x14ac:dyDescent="0.25">
      <c r="B565" s="112">
        <v>559</v>
      </c>
      <c r="C565" s="117" t="s">
        <v>10</v>
      </c>
      <c r="D565" s="114" t="s">
        <v>3393</v>
      </c>
      <c r="E565" s="114" t="s">
        <v>4</v>
      </c>
      <c r="F565" s="114" t="s">
        <v>26</v>
      </c>
      <c r="G565" s="114" t="s">
        <v>102</v>
      </c>
      <c r="H565" s="115" t="s">
        <v>3868</v>
      </c>
      <c r="I565" s="116" t="s">
        <v>3869</v>
      </c>
      <c r="J565" s="116" t="s">
        <v>3870</v>
      </c>
      <c r="K565" s="114" t="s">
        <v>785</v>
      </c>
      <c r="L565" s="114" t="s">
        <v>558</v>
      </c>
      <c r="M565" s="116" t="s">
        <v>786</v>
      </c>
      <c r="N565" s="116" t="s">
        <v>787</v>
      </c>
      <c r="O565" s="114" t="s">
        <v>785</v>
      </c>
      <c r="P565" s="114" t="s">
        <v>1638</v>
      </c>
      <c r="Q565" s="114" t="s">
        <v>1639</v>
      </c>
      <c r="R565" s="116"/>
    </row>
    <row r="566" spans="2:18" ht="18.75" hidden="1" x14ac:dyDescent="0.25">
      <c r="B566" s="112">
        <v>560</v>
      </c>
      <c r="C566" s="117" t="s">
        <v>10</v>
      </c>
      <c r="D566" s="114" t="s">
        <v>3393</v>
      </c>
      <c r="E566" s="114" t="s">
        <v>4</v>
      </c>
      <c r="F566" s="114" t="s">
        <v>26</v>
      </c>
      <c r="G566" s="114" t="s">
        <v>102</v>
      </c>
      <c r="H566" s="115" t="s">
        <v>3871</v>
      </c>
      <c r="I566" s="116" t="s">
        <v>3872</v>
      </c>
      <c r="J566" s="116" t="s">
        <v>3873</v>
      </c>
      <c r="K566" s="114" t="s">
        <v>785</v>
      </c>
      <c r="L566" s="114" t="s">
        <v>558</v>
      </c>
      <c r="M566" s="116" t="s">
        <v>786</v>
      </c>
      <c r="N566" s="116" t="s">
        <v>787</v>
      </c>
      <c r="O566" s="114" t="s">
        <v>785</v>
      </c>
      <c r="P566" s="114" t="s">
        <v>1638</v>
      </c>
      <c r="Q566" s="114" t="s">
        <v>1639</v>
      </c>
      <c r="R566" s="116"/>
    </row>
    <row r="567" spans="2:18" ht="18.75" hidden="1" x14ac:dyDescent="0.25">
      <c r="B567" s="112">
        <v>561</v>
      </c>
      <c r="C567" s="117" t="s">
        <v>10</v>
      </c>
      <c r="D567" s="114" t="s">
        <v>3393</v>
      </c>
      <c r="E567" s="114" t="s">
        <v>1</v>
      </c>
      <c r="F567" s="114" t="s">
        <v>129</v>
      </c>
      <c r="G567" s="114" t="s">
        <v>102</v>
      </c>
      <c r="H567" s="115" t="s">
        <v>3874</v>
      </c>
      <c r="I567" s="116" t="s">
        <v>3875</v>
      </c>
      <c r="J567" s="116" t="s">
        <v>3876</v>
      </c>
      <c r="K567" s="114" t="s">
        <v>788</v>
      </c>
      <c r="L567" s="114" t="s">
        <v>601</v>
      </c>
      <c r="M567" s="116" t="s">
        <v>789</v>
      </c>
      <c r="N567" s="116" t="s">
        <v>790</v>
      </c>
      <c r="O567" s="114" t="s">
        <v>788</v>
      </c>
      <c r="P567" s="114" t="s">
        <v>1640</v>
      </c>
      <c r="Q567" s="114" t="s">
        <v>1641</v>
      </c>
      <c r="R567" s="116"/>
    </row>
    <row r="568" spans="2:18" ht="18.75" hidden="1" x14ac:dyDescent="0.25">
      <c r="B568" s="112">
        <v>562</v>
      </c>
      <c r="C568" s="117" t="s">
        <v>10</v>
      </c>
      <c r="D568" s="114" t="s">
        <v>3393</v>
      </c>
      <c r="E568" s="114" t="s">
        <v>1</v>
      </c>
      <c r="F568" s="114" t="s">
        <v>129</v>
      </c>
      <c r="G568" s="114" t="s">
        <v>102</v>
      </c>
      <c r="H568" s="115" t="s">
        <v>3877</v>
      </c>
      <c r="I568" s="116" t="s">
        <v>3878</v>
      </c>
      <c r="J568" s="116" t="s">
        <v>3879</v>
      </c>
      <c r="K568" s="114" t="s">
        <v>788</v>
      </c>
      <c r="L568" s="114" t="s">
        <v>601</v>
      </c>
      <c r="M568" s="116" t="s">
        <v>789</v>
      </c>
      <c r="N568" s="116" t="s">
        <v>790</v>
      </c>
      <c r="O568" s="114" t="s">
        <v>788</v>
      </c>
      <c r="P568" s="114" t="s">
        <v>1640</v>
      </c>
      <c r="Q568" s="114" t="s">
        <v>1641</v>
      </c>
      <c r="R568" s="116"/>
    </row>
    <row r="569" spans="2:18" ht="18.75" hidden="1" x14ac:dyDescent="0.25">
      <c r="B569" s="112">
        <v>563</v>
      </c>
      <c r="C569" s="117" t="s">
        <v>10</v>
      </c>
      <c r="D569" s="114" t="s">
        <v>3393</v>
      </c>
      <c r="E569" s="114" t="s">
        <v>1</v>
      </c>
      <c r="F569" s="114" t="s">
        <v>129</v>
      </c>
      <c r="G569" s="114" t="s">
        <v>102</v>
      </c>
      <c r="H569" s="115" t="s">
        <v>3880</v>
      </c>
      <c r="I569" s="116" t="s">
        <v>3881</v>
      </c>
      <c r="J569" s="116" t="s">
        <v>3882</v>
      </c>
      <c r="K569" s="114" t="s">
        <v>788</v>
      </c>
      <c r="L569" s="114" t="s">
        <v>601</v>
      </c>
      <c r="M569" s="116" t="s">
        <v>789</v>
      </c>
      <c r="N569" s="116" t="s">
        <v>790</v>
      </c>
      <c r="O569" s="114" t="s">
        <v>788</v>
      </c>
      <c r="P569" s="114" t="s">
        <v>1640</v>
      </c>
      <c r="Q569" s="114" t="s">
        <v>1641</v>
      </c>
      <c r="R569" s="116"/>
    </row>
    <row r="570" spans="2:18" ht="18.75" hidden="1" x14ac:dyDescent="0.25">
      <c r="B570" s="112">
        <v>564</v>
      </c>
      <c r="C570" s="117" t="s">
        <v>10</v>
      </c>
      <c r="D570" s="114" t="s">
        <v>3393</v>
      </c>
      <c r="E570" s="114" t="s">
        <v>1</v>
      </c>
      <c r="F570" s="114" t="s">
        <v>129</v>
      </c>
      <c r="G570" s="114" t="s">
        <v>102</v>
      </c>
      <c r="H570" s="115" t="s">
        <v>3883</v>
      </c>
      <c r="I570" s="116" t="s">
        <v>3884</v>
      </c>
      <c r="J570" s="116" t="s">
        <v>3885</v>
      </c>
      <c r="K570" s="114" t="s">
        <v>788</v>
      </c>
      <c r="L570" s="114" t="s">
        <v>601</v>
      </c>
      <c r="M570" s="116" t="s">
        <v>789</v>
      </c>
      <c r="N570" s="116" t="s">
        <v>790</v>
      </c>
      <c r="O570" s="114" t="s">
        <v>788</v>
      </c>
      <c r="P570" s="114" t="s">
        <v>1640</v>
      </c>
      <c r="Q570" s="114" t="s">
        <v>1641</v>
      </c>
      <c r="R570" s="116"/>
    </row>
    <row r="571" spans="2:18" ht="18.75" hidden="1" x14ac:dyDescent="0.25">
      <c r="B571" s="112">
        <v>565</v>
      </c>
      <c r="C571" s="117" t="s">
        <v>10</v>
      </c>
      <c r="D571" s="114" t="s">
        <v>3393</v>
      </c>
      <c r="E571" s="114" t="s">
        <v>1</v>
      </c>
      <c r="F571" s="114" t="s">
        <v>129</v>
      </c>
      <c r="G571" s="114" t="s">
        <v>102</v>
      </c>
      <c r="H571" s="115" t="s">
        <v>3886</v>
      </c>
      <c r="I571" s="116" t="s">
        <v>3887</v>
      </c>
      <c r="J571" s="116" t="s">
        <v>3888</v>
      </c>
      <c r="K571" s="114" t="s">
        <v>788</v>
      </c>
      <c r="L571" s="114" t="s">
        <v>601</v>
      </c>
      <c r="M571" s="116" t="s">
        <v>789</v>
      </c>
      <c r="N571" s="116" t="s">
        <v>790</v>
      </c>
      <c r="O571" s="114" t="s">
        <v>788</v>
      </c>
      <c r="P571" s="114" t="s">
        <v>1640</v>
      </c>
      <c r="Q571" s="114" t="s">
        <v>1641</v>
      </c>
      <c r="R571" s="116"/>
    </row>
    <row r="572" spans="2:18" ht="18.75" hidden="1" x14ac:dyDescent="0.25">
      <c r="B572" s="112">
        <v>566</v>
      </c>
      <c r="C572" s="117" t="s">
        <v>10</v>
      </c>
      <c r="D572" s="114" t="s">
        <v>3393</v>
      </c>
      <c r="E572" s="114" t="s">
        <v>1</v>
      </c>
      <c r="F572" s="114" t="s">
        <v>129</v>
      </c>
      <c r="G572" s="114" t="s">
        <v>102</v>
      </c>
      <c r="H572" s="115" t="s">
        <v>3889</v>
      </c>
      <c r="I572" s="116" t="s">
        <v>3890</v>
      </c>
      <c r="J572" s="116" t="s">
        <v>3891</v>
      </c>
      <c r="K572" s="114" t="s">
        <v>788</v>
      </c>
      <c r="L572" s="114" t="s">
        <v>601</v>
      </c>
      <c r="M572" s="116" t="s">
        <v>789</v>
      </c>
      <c r="N572" s="116" t="s">
        <v>790</v>
      </c>
      <c r="O572" s="114" t="s">
        <v>788</v>
      </c>
      <c r="P572" s="114" t="s">
        <v>1640</v>
      </c>
      <c r="Q572" s="114" t="s">
        <v>1641</v>
      </c>
      <c r="R572" s="116"/>
    </row>
    <row r="573" spans="2:18" ht="18.75" hidden="1" x14ac:dyDescent="0.25">
      <c r="B573" s="112">
        <v>567</v>
      </c>
      <c r="C573" s="117" t="s">
        <v>10</v>
      </c>
      <c r="D573" s="114" t="s">
        <v>3393</v>
      </c>
      <c r="E573" s="114" t="s">
        <v>1</v>
      </c>
      <c r="F573" s="114" t="s">
        <v>129</v>
      </c>
      <c r="G573" s="114" t="s">
        <v>102</v>
      </c>
      <c r="H573" s="115" t="s">
        <v>3892</v>
      </c>
      <c r="I573" s="116" t="s">
        <v>3893</v>
      </c>
      <c r="J573" s="116" t="s">
        <v>3894</v>
      </c>
      <c r="K573" s="114" t="s">
        <v>788</v>
      </c>
      <c r="L573" s="114" t="s">
        <v>601</v>
      </c>
      <c r="M573" s="116" t="s">
        <v>789</v>
      </c>
      <c r="N573" s="116" t="s">
        <v>790</v>
      </c>
      <c r="O573" s="114" t="s">
        <v>788</v>
      </c>
      <c r="P573" s="114" t="s">
        <v>1640</v>
      </c>
      <c r="Q573" s="114" t="s">
        <v>1641</v>
      </c>
      <c r="R573" s="116"/>
    </row>
    <row r="574" spans="2:18" ht="18.75" hidden="1" x14ac:dyDescent="0.25">
      <c r="B574" s="112">
        <v>568</v>
      </c>
      <c r="C574" s="117" t="s">
        <v>10</v>
      </c>
      <c r="D574" s="114" t="s">
        <v>3393</v>
      </c>
      <c r="E574" s="114" t="s">
        <v>1</v>
      </c>
      <c r="F574" s="114" t="s">
        <v>129</v>
      </c>
      <c r="G574" s="114" t="s">
        <v>102</v>
      </c>
      <c r="H574" s="115" t="s">
        <v>3895</v>
      </c>
      <c r="I574" s="116" t="s">
        <v>3896</v>
      </c>
      <c r="J574" s="116" t="s">
        <v>3897</v>
      </c>
      <c r="K574" s="114" t="s">
        <v>788</v>
      </c>
      <c r="L574" s="114" t="s">
        <v>601</v>
      </c>
      <c r="M574" s="116" t="s">
        <v>789</v>
      </c>
      <c r="N574" s="116" t="s">
        <v>790</v>
      </c>
      <c r="O574" s="114" t="s">
        <v>788</v>
      </c>
      <c r="P574" s="114" t="s">
        <v>1640</v>
      </c>
      <c r="Q574" s="114" t="s">
        <v>1641</v>
      </c>
      <c r="R574" s="116"/>
    </row>
    <row r="575" spans="2:18" ht="18.75" hidden="1" x14ac:dyDescent="0.25">
      <c r="B575" s="112">
        <v>569</v>
      </c>
      <c r="C575" s="117" t="s">
        <v>10</v>
      </c>
      <c r="D575" s="114" t="s">
        <v>3393</v>
      </c>
      <c r="E575" s="114" t="s">
        <v>1</v>
      </c>
      <c r="F575" s="114" t="s">
        <v>129</v>
      </c>
      <c r="G575" s="114" t="s">
        <v>102</v>
      </c>
      <c r="H575" s="115" t="s">
        <v>3898</v>
      </c>
      <c r="I575" s="116" t="s">
        <v>3899</v>
      </c>
      <c r="J575" s="116" t="s">
        <v>3900</v>
      </c>
      <c r="K575" s="114" t="s">
        <v>788</v>
      </c>
      <c r="L575" s="114" t="s">
        <v>601</v>
      </c>
      <c r="M575" s="116" t="s">
        <v>789</v>
      </c>
      <c r="N575" s="116" t="s">
        <v>790</v>
      </c>
      <c r="O575" s="114" t="s">
        <v>788</v>
      </c>
      <c r="P575" s="114" t="s">
        <v>1640</v>
      </c>
      <c r="Q575" s="114" t="s">
        <v>1641</v>
      </c>
      <c r="R575" s="116"/>
    </row>
    <row r="576" spans="2:18" ht="18.75" hidden="1" x14ac:dyDescent="0.25">
      <c r="B576" s="112">
        <v>570</v>
      </c>
      <c r="C576" s="117" t="s">
        <v>10</v>
      </c>
      <c r="D576" s="114" t="s">
        <v>3393</v>
      </c>
      <c r="E576" s="114" t="s">
        <v>1</v>
      </c>
      <c r="F576" s="114" t="s">
        <v>129</v>
      </c>
      <c r="G576" s="114" t="s">
        <v>102</v>
      </c>
      <c r="H576" s="115" t="s">
        <v>3901</v>
      </c>
      <c r="I576" s="116" t="s">
        <v>3902</v>
      </c>
      <c r="J576" s="116" t="s">
        <v>3903</v>
      </c>
      <c r="K576" s="114" t="s">
        <v>788</v>
      </c>
      <c r="L576" s="114" t="s">
        <v>601</v>
      </c>
      <c r="M576" s="116" t="s">
        <v>789</v>
      </c>
      <c r="N576" s="116" t="s">
        <v>790</v>
      </c>
      <c r="O576" s="114" t="s">
        <v>788</v>
      </c>
      <c r="P576" s="114" t="s">
        <v>1640</v>
      </c>
      <c r="Q576" s="114" t="s">
        <v>1641</v>
      </c>
      <c r="R576" s="116"/>
    </row>
    <row r="577" spans="2:18" ht="18.75" hidden="1" x14ac:dyDescent="0.25">
      <c r="B577" s="112">
        <v>571</v>
      </c>
      <c r="C577" s="117" t="s">
        <v>10</v>
      </c>
      <c r="D577" s="114" t="s">
        <v>3393</v>
      </c>
      <c r="E577" s="114" t="s">
        <v>4</v>
      </c>
      <c r="F577" s="114" t="s">
        <v>129</v>
      </c>
      <c r="G577" s="114" t="s">
        <v>102</v>
      </c>
      <c r="H577" s="115" t="s">
        <v>3904</v>
      </c>
      <c r="I577" s="116" t="s">
        <v>3905</v>
      </c>
      <c r="J577" s="116" t="s">
        <v>3906</v>
      </c>
      <c r="K577" s="114" t="s">
        <v>788</v>
      </c>
      <c r="L577" s="114" t="s">
        <v>601</v>
      </c>
      <c r="M577" s="116" t="s">
        <v>789</v>
      </c>
      <c r="N577" s="116" t="s">
        <v>790</v>
      </c>
      <c r="O577" s="114" t="s">
        <v>788</v>
      </c>
      <c r="P577" s="114" t="s">
        <v>1640</v>
      </c>
      <c r="Q577" s="114" t="s">
        <v>1641</v>
      </c>
      <c r="R577" s="116"/>
    </row>
    <row r="578" spans="2:18" ht="18.75" hidden="1" x14ac:dyDescent="0.25">
      <c r="B578" s="112">
        <v>572</v>
      </c>
      <c r="C578" s="117" t="s">
        <v>10</v>
      </c>
      <c r="D578" s="114" t="s">
        <v>3393</v>
      </c>
      <c r="E578" s="114" t="s">
        <v>4</v>
      </c>
      <c r="F578" s="114" t="s">
        <v>129</v>
      </c>
      <c r="G578" s="114" t="s">
        <v>102</v>
      </c>
      <c r="H578" s="115" t="s">
        <v>3907</v>
      </c>
      <c r="I578" s="116" t="s">
        <v>3908</v>
      </c>
      <c r="J578" s="116" t="s">
        <v>3909</v>
      </c>
      <c r="K578" s="114" t="s">
        <v>788</v>
      </c>
      <c r="L578" s="114" t="s">
        <v>601</v>
      </c>
      <c r="M578" s="116" t="s">
        <v>789</v>
      </c>
      <c r="N578" s="116" t="s">
        <v>790</v>
      </c>
      <c r="O578" s="114" t="s">
        <v>788</v>
      </c>
      <c r="P578" s="114" t="s">
        <v>1640</v>
      </c>
      <c r="Q578" s="114" t="s">
        <v>1641</v>
      </c>
      <c r="R578" s="116"/>
    </row>
    <row r="579" spans="2:18" ht="18.75" hidden="1" x14ac:dyDescent="0.25">
      <c r="B579" s="112">
        <v>573</v>
      </c>
      <c r="C579" s="117" t="s">
        <v>10</v>
      </c>
      <c r="D579" s="114" t="s">
        <v>3393</v>
      </c>
      <c r="E579" s="114" t="s">
        <v>4</v>
      </c>
      <c r="F579" s="114" t="s">
        <v>129</v>
      </c>
      <c r="G579" s="114" t="s">
        <v>102</v>
      </c>
      <c r="H579" s="115" t="s">
        <v>3910</v>
      </c>
      <c r="I579" s="116" t="s">
        <v>3911</v>
      </c>
      <c r="J579" s="116" t="s">
        <v>3912</v>
      </c>
      <c r="K579" s="114" t="s">
        <v>788</v>
      </c>
      <c r="L579" s="114" t="s">
        <v>601</v>
      </c>
      <c r="M579" s="116" t="s">
        <v>789</v>
      </c>
      <c r="N579" s="116" t="s">
        <v>790</v>
      </c>
      <c r="O579" s="114" t="s">
        <v>788</v>
      </c>
      <c r="P579" s="114" t="s">
        <v>1640</v>
      </c>
      <c r="Q579" s="114" t="s">
        <v>1641</v>
      </c>
      <c r="R579" s="116"/>
    </row>
    <row r="580" spans="2:18" ht="18.75" hidden="1" x14ac:dyDescent="0.25">
      <c r="B580" s="112">
        <v>574</v>
      </c>
      <c r="C580" s="117" t="s">
        <v>10</v>
      </c>
      <c r="D580" s="114" t="s">
        <v>3393</v>
      </c>
      <c r="E580" s="114" t="s">
        <v>4</v>
      </c>
      <c r="F580" s="114" t="s">
        <v>129</v>
      </c>
      <c r="G580" s="114" t="s">
        <v>102</v>
      </c>
      <c r="H580" s="115" t="s">
        <v>3913</v>
      </c>
      <c r="I580" s="116" t="s">
        <v>3914</v>
      </c>
      <c r="J580" s="116" t="s">
        <v>3915</v>
      </c>
      <c r="K580" s="114" t="s">
        <v>788</v>
      </c>
      <c r="L580" s="114" t="s">
        <v>601</v>
      </c>
      <c r="M580" s="116" t="s">
        <v>789</v>
      </c>
      <c r="N580" s="116" t="s">
        <v>790</v>
      </c>
      <c r="O580" s="114" t="s">
        <v>788</v>
      </c>
      <c r="P580" s="114" t="s">
        <v>1640</v>
      </c>
      <c r="Q580" s="114" t="s">
        <v>1641</v>
      </c>
      <c r="R580" s="116"/>
    </row>
    <row r="581" spans="2:18" ht="18.75" hidden="1" x14ac:dyDescent="0.25">
      <c r="B581" s="112">
        <v>575</v>
      </c>
      <c r="C581" s="117" t="s">
        <v>10</v>
      </c>
      <c r="D581" s="114" t="s">
        <v>3393</v>
      </c>
      <c r="E581" s="114" t="s">
        <v>4</v>
      </c>
      <c r="F581" s="114" t="s">
        <v>129</v>
      </c>
      <c r="G581" s="114" t="s">
        <v>102</v>
      </c>
      <c r="H581" s="115" t="s">
        <v>3916</v>
      </c>
      <c r="I581" s="116" t="s">
        <v>3917</v>
      </c>
      <c r="J581" s="116" t="s">
        <v>3918</v>
      </c>
      <c r="K581" s="114" t="s">
        <v>788</v>
      </c>
      <c r="L581" s="114" t="s">
        <v>601</v>
      </c>
      <c r="M581" s="116" t="s">
        <v>789</v>
      </c>
      <c r="N581" s="116" t="s">
        <v>790</v>
      </c>
      <c r="O581" s="114" t="s">
        <v>788</v>
      </c>
      <c r="P581" s="114" t="s">
        <v>1640</v>
      </c>
      <c r="Q581" s="114" t="s">
        <v>1641</v>
      </c>
      <c r="R581" s="116"/>
    </row>
    <row r="582" spans="2:18" ht="18.75" hidden="1" x14ac:dyDescent="0.25">
      <c r="B582" s="112">
        <v>576</v>
      </c>
      <c r="C582" s="117" t="s">
        <v>10</v>
      </c>
      <c r="D582" s="114" t="s">
        <v>3393</v>
      </c>
      <c r="E582" s="114" t="s">
        <v>4</v>
      </c>
      <c r="F582" s="114" t="s">
        <v>129</v>
      </c>
      <c r="G582" s="114" t="s">
        <v>102</v>
      </c>
      <c r="H582" s="115" t="s">
        <v>3919</v>
      </c>
      <c r="I582" s="116" t="s">
        <v>3920</v>
      </c>
      <c r="J582" s="116" t="s">
        <v>3921</v>
      </c>
      <c r="K582" s="114" t="s">
        <v>788</v>
      </c>
      <c r="L582" s="114" t="s">
        <v>601</v>
      </c>
      <c r="M582" s="116" t="s">
        <v>789</v>
      </c>
      <c r="N582" s="116" t="s">
        <v>790</v>
      </c>
      <c r="O582" s="114" t="s">
        <v>788</v>
      </c>
      <c r="P582" s="114" t="s">
        <v>1640</v>
      </c>
      <c r="Q582" s="114" t="s">
        <v>1641</v>
      </c>
      <c r="R582" s="116"/>
    </row>
    <row r="583" spans="2:18" ht="18.75" hidden="1" x14ac:dyDescent="0.25">
      <c r="B583" s="112">
        <v>577</v>
      </c>
      <c r="C583" s="117" t="s">
        <v>10</v>
      </c>
      <c r="D583" s="114" t="s">
        <v>3393</v>
      </c>
      <c r="E583" s="114" t="s">
        <v>4</v>
      </c>
      <c r="F583" s="114" t="s">
        <v>129</v>
      </c>
      <c r="G583" s="114" t="s">
        <v>102</v>
      </c>
      <c r="H583" s="115" t="s">
        <v>3922</v>
      </c>
      <c r="I583" s="116" t="s">
        <v>3923</v>
      </c>
      <c r="J583" s="116" t="s">
        <v>3924</v>
      </c>
      <c r="K583" s="114" t="s">
        <v>788</v>
      </c>
      <c r="L583" s="114" t="s">
        <v>601</v>
      </c>
      <c r="M583" s="116" t="s">
        <v>789</v>
      </c>
      <c r="N583" s="116" t="s">
        <v>790</v>
      </c>
      <c r="O583" s="114" t="s">
        <v>788</v>
      </c>
      <c r="P583" s="114" t="s">
        <v>1640</v>
      </c>
      <c r="Q583" s="114" t="s">
        <v>1641</v>
      </c>
      <c r="R583" s="116"/>
    </row>
    <row r="584" spans="2:18" ht="18.75" hidden="1" x14ac:dyDescent="0.25">
      <c r="B584" s="112">
        <v>578</v>
      </c>
      <c r="C584" s="117" t="s">
        <v>10</v>
      </c>
      <c r="D584" s="114" t="s">
        <v>3393</v>
      </c>
      <c r="E584" s="114" t="s">
        <v>4</v>
      </c>
      <c r="F584" s="114" t="s">
        <v>129</v>
      </c>
      <c r="G584" s="114" t="s">
        <v>102</v>
      </c>
      <c r="H584" s="115" t="s">
        <v>3925</v>
      </c>
      <c r="I584" s="116" t="s">
        <v>3926</v>
      </c>
      <c r="J584" s="116" t="s">
        <v>3927</v>
      </c>
      <c r="K584" s="114" t="s">
        <v>788</v>
      </c>
      <c r="L584" s="114" t="s">
        <v>601</v>
      </c>
      <c r="M584" s="116" t="s">
        <v>789</v>
      </c>
      <c r="N584" s="116" t="s">
        <v>790</v>
      </c>
      <c r="O584" s="114" t="s">
        <v>788</v>
      </c>
      <c r="P584" s="114" t="s">
        <v>1640</v>
      </c>
      <c r="Q584" s="114" t="s">
        <v>1641</v>
      </c>
      <c r="R584" s="116"/>
    </row>
    <row r="585" spans="2:18" ht="18.75" hidden="1" x14ac:dyDescent="0.25">
      <c r="B585" s="112">
        <v>579</v>
      </c>
      <c r="C585" s="117" t="s">
        <v>10</v>
      </c>
      <c r="D585" s="114" t="s">
        <v>3393</v>
      </c>
      <c r="E585" s="114" t="s">
        <v>4</v>
      </c>
      <c r="F585" s="114" t="s">
        <v>129</v>
      </c>
      <c r="G585" s="114" t="s">
        <v>102</v>
      </c>
      <c r="H585" s="115" t="s">
        <v>3928</v>
      </c>
      <c r="I585" s="116" t="s">
        <v>3929</v>
      </c>
      <c r="J585" s="116" t="s">
        <v>3930</v>
      </c>
      <c r="K585" s="114" t="s">
        <v>788</v>
      </c>
      <c r="L585" s="114" t="s">
        <v>601</v>
      </c>
      <c r="M585" s="116" t="s">
        <v>789</v>
      </c>
      <c r="N585" s="116" t="s">
        <v>790</v>
      </c>
      <c r="O585" s="114" t="s">
        <v>788</v>
      </c>
      <c r="P585" s="114" t="s">
        <v>1640</v>
      </c>
      <c r="Q585" s="114" t="s">
        <v>1641</v>
      </c>
      <c r="R585" s="116"/>
    </row>
    <row r="586" spans="2:18" ht="18.75" hidden="1" x14ac:dyDescent="0.25">
      <c r="B586" s="112">
        <v>580</v>
      </c>
      <c r="C586" s="117" t="s">
        <v>10</v>
      </c>
      <c r="D586" s="114" t="s">
        <v>3393</v>
      </c>
      <c r="E586" s="114" t="s">
        <v>4</v>
      </c>
      <c r="F586" s="114" t="s">
        <v>129</v>
      </c>
      <c r="G586" s="114" t="s">
        <v>102</v>
      </c>
      <c r="H586" s="115" t="s">
        <v>3931</v>
      </c>
      <c r="I586" s="116" t="s">
        <v>3932</v>
      </c>
      <c r="J586" s="116" t="s">
        <v>3933</v>
      </c>
      <c r="K586" s="114" t="s">
        <v>788</v>
      </c>
      <c r="L586" s="114" t="s">
        <v>601</v>
      </c>
      <c r="M586" s="116" t="s">
        <v>789</v>
      </c>
      <c r="N586" s="116" t="s">
        <v>790</v>
      </c>
      <c r="O586" s="114" t="s">
        <v>788</v>
      </c>
      <c r="P586" s="114" t="s">
        <v>1640</v>
      </c>
      <c r="Q586" s="114" t="s">
        <v>1641</v>
      </c>
      <c r="R586" s="116"/>
    </row>
    <row r="587" spans="2:18" ht="18.75" hidden="1" x14ac:dyDescent="0.25">
      <c r="B587" s="112">
        <v>581</v>
      </c>
      <c r="C587" s="117" t="s">
        <v>10</v>
      </c>
      <c r="D587" s="114" t="s">
        <v>3393</v>
      </c>
      <c r="E587" s="114" t="s">
        <v>1</v>
      </c>
      <c r="F587" s="114" t="s">
        <v>27</v>
      </c>
      <c r="G587" s="114" t="s">
        <v>102</v>
      </c>
      <c r="H587" s="115" t="s">
        <v>3934</v>
      </c>
      <c r="I587" s="116" t="s">
        <v>3935</v>
      </c>
      <c r="J587" s="116" t="s">
        <v>3936</v>
      </c>
      <c r="K587" s="114" t="s">
        <v>791</v>
      </c>
      <c r="L587" s="114" t="s">
        <v>648</v>
      </c>
      <c r="M587" s="116" t="s">
        <v>792</v>
      </c>
      <c r="N587" s="116" t="s">
        <v>793</v>
      </c>
      <c r="O587" s="114" t="s">
        <v>791</v>
      </c>
      <c r="P587" s="114" t="s">
        <v>1642</v>
      </c>
      <c r="Q587" s="114" t="s">
        <v>1643</v>
      </c>
      <c r="R587" s="116"/>
    </row>
    <row r="588" spans="2:18" ht="18.75" hidden="1" x14ac:dyDescent="0.25">
      <c r="B588" s="112">
        <v>582</v>
      </c>
      <c r="C588" s="117" t="s">
        <v>10</v>
      </c>
      <c r="D588" s="114" t="s">
        <v>3393</v>
      </c>
      <c r="E588" s="114" t="s">
        <v>1</v>
      </c>
      <c r="F588" s="114" t="s">
        <v>27</v>
      </c>
      <c r="G588" s="114" t="s">
        <v>102</v>
      </c>
      <c r="H588" s="115" t="s">
        <v>3937</v>
      </c>
      <c r="I588" s="116" t="s">
        <v>3938</v>
      </c>
      <c r="J588" s="116" t="s">
        <v>3939</v>
      </c>
      <c r="K588" s="114" t="s">
        <v>791</v>
      </c>
      <c r="L588" s="114" t="s">
        <v>648</v>
      </c>
      <c r="M588" s="116" t="s">
        <v>792</v>
      </c>
      <c r="N588" s="116" t="s">
        <v>793</v>
      </c>
      <c r="O588" s="114" t="s">
        <v>791</v>
      </c>
      <c r="P588" s="114" t="s">
        <v>1642</v>
      </c>
      <c r="Q588" s="114" t="s">
        <v>1643</v>
      </c>
      <c r="R588" s="116"/>
    </row>
    <row r="589" spans="2:18" ht="18.75" hidden="1" x14ac:dyDescent="0.25">
      <c r="B589" s="112">
        <v>583</v>
      </c>
      <c r="C589" s="117" t="s">
        <v>10</v>
      </c>
      <c r="D589" s="114" t="s">
        <v>3393</v>
      </c>
      <c r="E589" s="114" t="s">
        <v>1</v>
      </c>
      <c r="F589" s="114" t="s">
        <v>27</v>
      </c>
      <c r="G589" s="114" t="s">
        <v>102</v>
      </c>
      <c r="H589" s="115" t="s">
        <v>3940</v>
      </c>
      <c r="I589" s="116" t="s">
        <v>3941</v>
      </c>
      <c r="J589" s="116" t="s">
        <v>3942</v>
      </c>
      <c r="K589" s="114" t="s">
        <v>791</v>
      </c>
      <c r="L589" s="114" t="s">
        <v>648</v>
      </c>
      <c r="M589" s="116" t="s">
        <v>792</v>
      </c>
      <c r="N589" s="116" t="s">
        <v>793</v>
      </c>
      <c r="O589" s="114" t="s">
        <v>791</v>
      </c>
      <c r="P589" s="114" t="s">
        <v>1642</v>
      </c>
      <c r="Q589" s="114" t="s">
        <v>1643</v>
      </c>
      <c r="R589" s="116"/>
    </row>
    <row r="590" spans="2:18" ht="18.75" hidden="1" x14ac:dyDescent="0.25">
      <c r="B590" s="112">
        <v>584</v>
      </c>
      <c r="C590" s="117" t="s">
        <v>10</v>
      </c>
      <c r="D590" s="114" t="s">
        <v>3393</v>
      </c>
      <c r="E590" s="114" t="s">
        <v>1</v>
      </c>
      <c r="F590" s="114" t="s">
        <v>27</v>
      </c>
      <c r="G590" s="114" t="s">
        <v>102</v>
      </c>
      <c r="H590" s="115" t="s">
        <v>3943</v>
      </c>
      <c r="I590" s="116" t="s">
        <v>3944</v>
      </c>
      <c r="J590" s="116" t="s">
        <v>3945</v>
      </c>
      <c r="K590" s="114" t="s">
        <v>791</v>
      </c>
      <c r="L590" s="114" t="s">
        <v>648</v>
      </c>
      <c r="M590" s="116" t="s">
        <v>792</v>
      </c>
      <c r="N590" s="116" t="s">
        <v>793</v>
      </c>
      <c r="O590" s="114" t="s">
        <v>791</v>
      </c>
      <c r="P590" s="114" t="s">
        <v>1642</v>
      </c>
      <c r="Q590" s="114" t="s">
        <v>1643</v>
      </c>
      <c r="R590" s="116"/>
    </row>
    <row r="591" spans="2:18" ht="18.75" hidden="1" x14ac:dyDescent="0.25">
      <c r="B591" s="112">
        <v>585</v>
      </c>
      <c r="C591" s="117" t="s">
        <v>10</v>
      </c>
      <c r="D591" s="114" t="s">
        <v>3393</v>
      </c>
      <c r="E591" s="114" t="s">
        <v>1</v>
      </c>
      <c r="F591" s="114" t="s">
        <v>27</v>
      </c>
      <c r="G591" s="114" t="s">
        <v>102</v>
      </c>
      <c r="H591" s="115" t="s">
        <v>3946</v>
      </c>
      <c r="I591" s="116" t="s">
        <v>3947</v>
      </c>
      <c r="J591" s="116" t="s">
        <v>3948</v>
      </c>
      <c r="K591" s="114" t="s">
        <v>791</v>
      </c>
      <c r="L591" s="114" t="s">
        <v>648</v>
      </c>
      <c r="M591" s="116" t="s">
        <v>792</v>
      </c>
      <c r="N591" s="116" t="s">
        <v>793</v>
      </c>
      <c r="O591" s="114" t="s">
        <v>791</v>
      </c>
      <c r="P591" s="114" t="s">
        <v>1642</v>
      </c>
      <c r="Q591" s="114" t="s">
        <v>1643</v>
      </c>
      <c r="R591" s="116"/>
    </row>
    <row r="592" spans="2:18" ht="18.75" hidden="1" x14ac:dyDescent="0.25">
      <c r="B592" s="112">
        <v>586</v>
      </c>
      <c r="C592" s="117" t="s">
        <v>10</v>
      </c>
      <c r="D592" s="114" t="s">
        <v>3393</v>
      </c>
      <c r="E592" s="114" t="s">
        <v>1</v>
      </c>
      <c r="F592" s="114" t="s">
        <v>27</v>
      </c>
      <c r="G592" s="114" t="s">
        <v>102</v>
      </c>
      <c r="H592" s="115" t="s">
        <v>3949</v>
      </c>
      <c r="I592" s="116" t="s">
        <v>3950</v>
      </c>
      <c r="J592" s="116" t="s">
        <v>3951</v>
      </c>
      <c r="K592" s="114" t="s">
        <v>791</v>
      </c>
      <c r="L592" s="114" t="s">
        <v>648</v>
      </c>
      <c r="M592" s="116" t="s">
        <v>792</v>
      </c>
      <c r="N592" s="116" t="s">
        <v>793</v>
      </c>
      <c r="O592" s="114" t="s">
        <v>791</v>
      </c>
      <c r="P592" s="114" t="s">
        <v>1642</v>
      </c>
      <c r="Q592" s="114" t="s">
        <v>1643</v>
      </c>
      <c r="R592" s="116"/>
    </row>
    <row r="593" spans="2:18" ht="18.75" hidden="1" x14ac:dyDescent="0.25">
      <c r="B593" s="112">
        <v>587</v>
      </c>
      <c r="C593" s="117" t="s">
        <v>10</v>
      </c>
      <c r="D593" s="114" t="s">
        <v>3393</v>
      </c>
      <c r="E593" s="114" t="s">
        <v>1</v>
      </c>
      <c r="F593" s="114" t="s">
        <v>27</v>
      </c>
      <c r="G593" s="114" t="s">
        <v>102</v>
      </c>
      <c r="H593" s="115" t="s">
        <v>3952</v>
      </c>
      <c r="I593" s="116" t="s">
        <v>3953</v>
      </c>
      <c r="J593" s="116" t="s">
        <v>3954</v>
      </c>
      <c r="K593" s="114" t="s">
        <v>791</v>
      </c>
      <c r="L593" s="114" t="s">
        <v>648</v>
      </c>
      <c r="M593" s="116" t="s">
        <v>792</v>
      </c>
      <c r="N593" s="116" t="s">
        <v>793</v>
      </c>
      <c r="O593" s="114" t="s">
        <v>791</v>
      </c>
      <c r="P593" s="114" t="s">
        <v>1642</v>
      </c>
      <c r="Q593" s="114" t="s">
        <v>1643</v>
      </c>
      <c r="R593" s="116"/>
    </row>
    <row r="594" spans="2:18" ht="18.75" hidden="1" x14ac:dyDescent="0.25">
      <c r="B594" s="112">
        <v>588</v>
      </c>
      <c r="C594" s="117" t="s">
        <v>10</v>
      </c>
      <c r="D594" s="114" t="s">
        <v>3393</v>
      </c>
      <c r="E594" s="114" t="s">
        <v>1</v>
      </c>
      <c r="F594" s="114" t="s">
        <v>27</v>
      </c>
      <c r="G594" s="114" t="s">
        <v>102</v>
      </c>
      <c r="H594" s="115" t="s">
        <v>3955</v>
      </c>
      <c r="I594" s="116" t="s">
        <v>3956</v>
      </c>
      <c r="J594" s="116" t="s">
        <v>3957</v>
      </c>
      <c r="K594" s="114" t="s">
        <v>791</v>
      </c>
      <c r="L594" s="114" t="s">
        <v>648</v>
      </c>
      <c r="M594" s="116" t="s">
        <v>792</v>
      </c>
      <c r="N594" s="116" t="s">
        <v>793</v>
      </c>
      <c r="O594" s="114" t="s">
        <v>791</v>
      </c>
      <c r="P594" s="114" t="s">
        <v>1642</v>
      </c>
      <c r="Q594" s="114" t="s">
        <v>1643</v>
      </c>
      <c r="R594" s="116"/>
    </row>
    <row r="595" spans="2:18" ht="18.75" hidden="1" x14ac:dyDescent="0.25">
      <c r="B595" s="112">
        <v>589</v>
      </c>
      <c r="C595" s="117" t="s">
        <v>10</v>
      </c>
      <c r="D595" s="114" t="s">
        <v>3393</v>
      </c>
      <c r="E595" s="114" t="s">
        <v>1</v>
      </c>
      <c r="F595" s="114" t="s">
        <v>27</v>
      </c>
      <c r="G595" s="114" t="s">
        <v>102</v>
      </c>
      <c r="H595" s="115" t="s">
        <v>3958</v>
      </c>
      <c r="I595" s="116" t="s">
        <v>3959</v>
      </c>
      <c r="J595" s="116" t="s">
        <v>3960</v>
      </c>
      <c r="K595" s="114" t="s">
        <v>791</v>
      </c>
      <c r="L595" s="114" t="s">
        <v>648</v>
      </c>
      <c r="M595" s="116" t="s">
        <v>792</v>
      </c>
      <c r="N595" s="116" t="s">
        <v>793</v>
      </c>
      <c r="O595" s="114" t="s">
        <v>791</v>
      </c>
      <c r="P595" s="114" t="s">
        <v>1642</v>
      </c>
      <c r="Q595" s="114" t="s">
        <v>1643</v>
      </c>
      <c r="R595" s="116"/>
    </row>
    <row r="596" spans="2:18" ht="18.75" hidden="1" x14ac:dyDescent="0.25">
      <c r="B596" s="112">
        <v>590</v>
      </c>
      <c r="C596" s="117" t="s">
        <v>10</v>
      </c>
      <c r="D596" s="114" t="s">
        <v>3393</v>
      </c>
      <c r="E596" s="114" t="s">
        <v>1</v>
      </c>
      <c r="F596" s="114" t="s">
        <v>27</v>
      </c>
      <c r="G596" s="114" t="s">
        <v>102</v>
      </c>
      <c r="H596" s="115" t="s">
        <v>3961</v>
      </c>
      <c r="I596" s="116" t="s">
        <v>3962</v>
      </c>
      <c r="J596" s="116" t="s">
        <v>3963</v>
      </c>
      <c r="K596" s="114" t="s">
        <v>791</v>
      </c>
      <c r="L596" s="114" t="s">
        <v>648</v>
      </c>
      <c r="M596" s="116" t="s">
        <v>792</v>
      </c>
      <c r="N596" s="116" t="s">
        <v>793</v>
      </c>
      <c r="O596" s="114" t="s">
        <v>791</v>
      </c>
      <c r="P596" s="114" t="s">
        <v>1642</v>
      </c>
      <c r="Q596" s="114" t="s">
        <v>1643</v>
      </c>
      <c r="R596" s="116"/>
    </row>
    <row r="597" spans="2:18" ht="18.75" hidden="1" x14ac:dyDescent="0.25">
      <c r="B597" s="112">
        <v>591</v>
      </c>
      <c r="C597" s="117" t="s">
        <v>10</v>
      </c>
      <c r="D597" s="114" t="s">
        <v>3393</v>
      </c>
      <c r="E597" s="114" t="s">
        <v>4</v>
      </c>
      <c r="F597" s="114" t="s">
        <v>27</v>
      </c>
      <c r="G597" s="114" t="s">
        <v>102</v>
      </c>
      <c r="H597" s="115" t="s">
        <v>3964</v>
      </c>
      <c r="I597" s="116" t="s">
        <v>3965</v>
      </c>
      <c r="J597" s="116" t="s">
        <v>3966</v>
      </c>
      <c r="K597" s="114" t="s">
        <v>791</v>
      </c>
      <c r="L597" s="114" t="s">
        <v>648</v>
      </c>
      <c r="M597" s="116" t="s">
        <v>792</v>
      </c>
      <c r="N597" s="116" t="s">
        <v>793</v>
      </c>
      <c r="O597" s="114" t="s">
        <v>791</v>
      </c>
      <c r="P597" s="114" t="s">
        <v>1642</v>
      </c>
      <c r="Q597" s="114" t="s">
        <v>1643</v>
      </c>
      <c r="R597" s="116"/>
    </row>
    <row r="598" spans="2:18" ht="18.75" hidden="1" x14ac:dyDescent="0.25">
      <c r="B598" s="112">
        <v>592</v>
      </c>
      <c r="C598" s="117" t="s">
        <v>10</v>
      </c>
      <c r="D598" s="114" t="s">
        <v>3393</v>
      </c>
      <c r="E598" s="114" t="s">
        <v>4</v>
      </c>
      <c r="F598" s="114" t="s">
        <v>27</v>
      </c>
      <c r="G598" s="114" t="s">
        <v>102</v>
      </c>
      <c r="H598" s="115" t="s">
        <v>3967</v>
      </c>
      <c r="I598" s="116" t="s">
        <v>3968</v>
      </c>
      <c r="J598" s="116" t="s">
        <v>3969</v>
      </c>
      <c r="K598" s="114" t="s">
        <v>791</v>
      </c>
      <c r="L598" s="114" t="s">
        <v>648</v>
      </c>
      <c r="M598" s="116" t="s">
        <v>792</v>
      </c>
      <c r="N598" s="116" t="s">
        <v>793</v>
      </c>
      <c r="O598" s="114" t="s">
        <v>791</v>
      </c>
      <c r="P598" s="114" t="s">
        <v>1642</v>
      </c>
      <c r="Q598" s="114" t="s">
        <v>1643</v>
      </c>
      <c r="R598" s="116"/>
    </row>
    <row r="599" spans="2:18" ht="18.75" hidden="1" x14ac:dyDescent="0.25">
      <c r="B599" s="112">
        <v>593</v>
      </c>
      <c r="C599" s="117" t="s">
        <v>10</v>
      </c>
      <c r="D599" s="114" t="s">
        <v>3393</v>
      </c>
      <c r="E599" s="114" t="s">
        <v>4</v>
      </c>
      <c r="F599" s="114" t="s">
        <v>27</v>
      </c>
      <c r="G599" s="114" t="s">
        <v>102</v>
      </c>
      <c r="H599" s="115" t="s">
        <v>3970</v>
      </c>
      <c r="I599" s="116" t="s">
        <v>3971</v>
      </c>
      <c r="J599" s="116" t="s">
        <v>3972</v>
      </c>
      <c r="K599" s="114" t="s">
        <v>791</v>
      </c>
      <c r="L599" s="114" t="s">
        <v>648</v>
      </c>
      <c r="M599" s="116" t="s">
        <v>792</v>
      </c>
      <c r="N599" s="116" t="s">
        <v>793</v>
      </c>
      <c r="O599" s="114" t="s">
        <v>791</v>
      </c>
      <c r="P599" s="114" t="s">
        <v>1642</v>
      </c>
      <c r="Q599" s="114" t="s">
        <v>1643</v>
      </c>
      <c r="R599" s="116"/>
    </row>
    <row r="600" spans="2:18" ht="18.75" hidden="1" x14ac:dyDescent="0.25">
      <c r="B600" s="112">
        <v>594</v>
      </c>
      <c r="C600" s="117" t="s">
        <v>10</v>
      </c>
      <c r="D600" s="114" t="s">
        <v>3393</v>
      </c>
      <c r="E600" s="114" t="s">
        <v>4</v>
      </c>
      <c r="F600" s="114" t="s">
        <v>27</v>
      </c>
      <c r="G600" s="114" t="s">
        <v>102</v>
      </c>
      <c r="H600" s="115" t="s">
        <v>3973</v>
      </c>
      <c r="I600" s="116" t="s">
        <v>3974</v>
      </c>
      <c r="J600" s="116" t="s">
        <v>3975</v>
      </c>
      <c r="K600" s="114" t="s">
        <v>791</v>
      </c>
      <c r="L600" s="114" t="s">
        <v>648</v>
      </c>
      <c r="M600" s="116" t="s">
        <v>792</v>
      </c>
      <c r="N600" s="116" t="s">
        <v>793</v>
      </c>
      <c r="O600" s="114" t="s">
        <v>791</v>
      </c>
      <c r="P600" s="114" t="s">
        <v>1642</v>
      </c>
      <c r="Q600" s="114" t="s">
        <v>1643</v>
      </c>
      <c r="R600" s="116"/>
    </row>
    <row r="601" spans="2:18" ht="18.75" hidden="1" x14ac:dyDescent="0.25">
      <c r="B601" s="112">
        <v>595</v>
      </c>
      <c r="C601" s="117" t="s">
        <v>10</v>
      </c>
      <c r="D601" s="114" t="s">
        <v>3393</v>
      </c>
      <c r="E601" s="114" t="s">
        <v>4</v>
      </c>
      <c r="F601" s="114" t="s">
        <v>27</v>
      </c>
      <c r="G601" s="114" t="s">
        <v>102</v>
      </c>
      <c r="H601" s="115" t="s">
        <v>3976</v>
      </c>
      <c r="I601" s="116" t="s">
        <v>3977</v>
      </c>
      <c r="J601" s="116" t="s">
        <v>3978</v>
      </c>
      <c r="K601" s="114" t="s">
        <v>791</v>
      </c>
      <c r="L601" s="114" t="s">
        <v>648</v>
      </c>
      <c r="M601" s="116" t="s">
        <v>792</v>
      </c>
      <c r="N601" s="116" t="s">
        <v>793</v>
      </c>
      <c r="O601" s="114" t="s">
        <v>791</v>
      </c>
      <c r="P601" s="114" t="s">
        <v>1642</v>
      </c>
      <c r="Q601" s="114" t="s">
        <v>1643</v>
      </c>
      <c r="R601" s="116"/>
    </row>
    <row r="602" spans="2:18" ht="18.75" hidden="1" x14ac:dyDescent="0.25">
      <c r="B602" s="112">
        <v>596</v>
      </c>
      <c r="C602" s="117" t="s">
        <v>10</v>
      </c>
      <c r="D602" s="114" t="s">
        <v>3393</v>
      </c>
      <c r="E602" s="114" t="s">
        <v>4</v>
      </c>
      <c r="F602" s="114" t="s">
        <v>27</v>
      </c>
      <c r="G602" s="114" t="s">
        <v>102</v>
      </c>
      <c r="H602" s="115" t="s">
        <v>3979</v>
      </c>
      <c r="I602" s="116" t="s">
        <v>3980</v>
      </c>
      <c r="J602" s="116" t="s">
        <v>3981</v>
      </c>
      <c r="K602" s="114" t="s">
        <v>791</v>
      </c>
      <c r="L602" s="114" t="s">
        <v>648</v>
      </c>
      <c r="M602" s="116" t="s">
        <v>792</v>
      </c>
      <c r="N602" s="116" t="s">
        <v>793</v>
      </c>
      <c r="O602" s="114" t="s">
        <v>791</v>
      </c>
      <c r="P602" s="114" t="s">
        <v>1642</v>
      </c>
      <c r="Q602" s="114" t="s">
        <v>1643</v>
      </c>
      <c r="R602" s="116"/>
    </row>
    <row r="603" spans="2:18" ht="18.75" hidden="1" x14ac:dyDescent="0.25">
      <c r="B603" s="112">
        <v>597</v>
      </c>
      <c r="C603" s="117" t="s">
        <v>10</v>
      </c>
      <c r="D603" s="114" t="s">
        <v>3393</v>
      </c>
      <c r="E603" s="114" t="s">
        <v>4</v>
      </c>
      <c r="F603" s="114" t="s">
        <v>27</v>
      </c>
      <c r="G603" s="114" t="s">
        <v>102</v>
      </c>
      <c r="H603" s="115" t="s">
        <v>3982</v>
      </c>
      <c r="I603" s="116" t="s">
        <v>3983</v>
      </c>
      <c r="J603" s="116" t="s">
        <v>3984</v>
      </c>
      <c r="K603" s="114" t="s">
        <v>791</v>
      </c>
      <c r="L603" s="114" t="s">
        <v>648</v>
      </c>
      <c r="M603" s="116" t="s">
        <v>792</v>
      </c>
      <c r="N603" s="116" t="s">
        <v>793</v>
      </c>
      <c r="O603" s="114" t="s">
        <v>791</v>
      </c>
      <c r="P603" s="114" t="s">
        <v>1642</v>
      </c>
      <c r="Q603" s="114" t="s">
        <v>1643</v>
      </c>
      <c r="R603" s="116"/>
    </row>
    <row r="604" spans="2:18" ht="18.75" hidden="1" x14ac:dyDescent="0.25">
      <c r="B604" s="112">
        <v>598</v>
      </c>
      <c r="C604" s="117" t="s">
        <v>10</v>
      </c>
      <c r="D604" s="114" t="s">
        <v>3393</v>
      </c>
      <c r="E604" s="114" t="s">
        <v>4</v>
      </c>
      <c r="F604" s="114" t="s">
        <v>27</v>
      </c>
      <c r="G604" s="114" t="s">
        <v>102</v>
      </c>
      <c r="H604" s="115" t="s">
        <v>3985</v>
      </c>
      <c r="I604" s="116" t="s">
        <v>3986</v>
      </c>
      <c r="J604" s="116" t="s">
        <v>3987</v>
      </c>
      <c r="K604" s="114" t="s">
        <v>791</v>
      </c>
      <c r="L604" s="114" t="s">
        <v>648</v>
      </c>
      <c r="M604" s="116" t="s">
        <v>792</v>
      </c>
      <c r="N604" s="116" t="s">
        <v>793</v>
      </c>
      <c r="O604" s="114" t="s">
        <v>791</v>
      </c>
      <c r="P604" s="114" t="s">
        <v>1642</v>
      </c>
      <c r="Q604" s="114" t="s">
        <v>1643</v>
      </c>
      <c r="R604" s="116"/>
    </row>
    <row r="605" spans="2:18" ht="18.75" hidden="1" x14ac:dyDescent="0.25">
      <c r="B605" s="112">
        <v>599</v>
      </c>
      <c r="C605" s="117" t="s">
        <v>10</v>
      </c>
      <c r="D605" s="114" t="s">
        <v>3393</v>
      </c>
      <c r="E605" s="114" t="s">
        <v>4</v>
      </c>
      <c r="F605" s="114" t="s">
        <v>27</v>
      </c>
      <c r="G605" s="114" t="s">
        <v>102</v>
      </c>
      <c r="H605" s="115" t="s">
        <v>3988</v>
      </c>
      <c r="I605" s="116" t="s">
        <v>3989</v>
      </c>
      <c r="J605" s="116" t="s">
        <v>3990</v>
      </c>
      <c r="K605" s="114" t="s">
        <v>791</v>
      </c>
      <c r="L605" s="114" t="s">
        <v>648</v>
      </c>
      <c r="M605" s="116" t="s">
        <v>792</v>
      </c>
      <c r="N605" s="116" t="s">
        <v>793</v>
      </c>
      <c r="O605" s="114" t="s">
        <v>791</v>
      </c>
      <c r="P605" s="114" t="s">
        <v>1642</v>
      </c>
      <c r="Q605" s="114" t="s">
        <v>1643</v>
      </c>
      <c r="R605" s="116"/>
    </row>
    <row r="606" spans="2:18" ht="18.75" hidden="1" x14ac:dyDescent="0.25">
      <c r="B606" s="112">
        <v>600</v>
      </c>
      <c r="C606" s="117" t="s">
        <v>10</v>
      </c>
      <c r="D606" s="114" t="s">
        <v>3393</v>
      </c>
      <c r="E606" s="114" t="s">
        <v>4</v>
      </c>
      <c r="F606" s="114" t="s">
        <v>27</v>
      </c>
      <c r="G606" s="114" t="s">
        <v>102</v>
      </c>
      <c r="H606" s="115" t="s">
        <v>3991</v>
      </c>
      <c r="I606" s="116" t="s">
        <v>3992</v>
      </c>
      <c r="J606" s="116" t="s">
        <v>3993</v>
      </c>
      <c r="K606" s="114" t="s">
        <v>791</v>
      </c>
      <c r="L606" s="114" t="s">
        <v>648</v>
      </c>
      <c r="M606" s="116" t="s">
        <v>792</v>
      </c>
      <c r="N606" s="116" t="s">
        <v>793</v>
      </c>
      <c r="O606" s="114" t="s">
        <v>791</v>
      </c>
      <c r="P606" s="114" t="s">
        <v>1642</v>
      </c>
      <c r="Q606" s="114" t="s">
        <v>1643</v>
      </c>
      <c r="R606" s="116"/>
    </row>
    <row r="607" spans="2:18" ht="18.75" hidden="1" x14ac:dyDescent="0.25">
      <c r="B607" s="112">
        <v>601</v>
      </c>
      <c r="C607" s="117" t="s">
        <v>10</v>
      </c>
      <c r="D607" s="114" t="s">
        <v>3393</v>
      </c>
      <c r="E607" s="114" t="s">
        <v>1</v>
      </c>
      <c r="F607" s="114" t="s">
        <v>31</v>
      </c>
      <c r="G607" s="114" t="s">
        <v>130</v>
      </c>
      <c r="H607" s="115" t="s">
        <v>3994</v>
      </c>
      <c r="I607" s="116" t="s">
        <v>3995</v>
      </c>
      <c r="J607" s="116" t="s">
        <v>3996</v>
      </c>
      <c r="K607" s="114" t="s">
        <v>794</v>
      </c>
      <c r="L607" s="114" t="s">
        <v>687</v>
      </c>
      <c r="M607" s="116" t="s">
        <v>795</v>
      </c>
      <c r="N607" s="116" t="s">
        <v>796</v>
      </c>
      <c r="O607" s="114" t="s">
        <v>794</v>
      </c>
      <c r="P607" s="114" t="s">
        <v>1644</v>
      </c>
      <c r="Q607" s="114" t="s">
        <v>1645</v>
      </c>
      <c r="R607" s="116"/>
    </row>
    <row r="608" spans="2:18" ht="18.75" hidden="1" x14ac:dyDescent="0.25">
      <c r="B608" s="112">
        <v>602</v>
      </c>
      <c r="C608" s="117" t="s">
        <v>10</v>
      </c>
      <c r="D608" s="114" t="s">
        <v>3393</v>
      </c>
      <c r="E608" s="114" t="s">
        <v>1</v>
      </c>
      <c r="F608" s="114" t="s">
        <v>31</v>
      </c>
      <c r="G608" s="114" t="s">
        <v>130</v>
      </c>
      <c r="H608" s="115" t="s">
        <v>3997</v>
      </c>
      <c r="I608" s="116" t="s">
        <v>3998</v>
      </c>
      <c r="J608" s="116" t="s">
        <v>3999</v>
      </c>
      <c r="K608" s="114" t="s">
        <v>794</v>
      </c>
      <c r="L608" s="114" t="s">
        <v>687</v>
      </c>
      <c r="M608" s="116" t="s">
        <v>795</v>
      </c>
      <c r="N608" s="116" t="s">
        <v>796</v>
      </c>
      <c r="O608" s="114" t="s">
        <v>794</v>
      </c>
      <c r="P608" s="114" t="s">
        <v>1644</v>
      </c>
      <c r="Q608" s="114" t="s">
        <v>1645</v>
      </c>
      <c r="R608" s="116"/>
    </row>
    <row r="609" spans="2:18" ht="18.75" hidden="1" x14ac:dyDescent="0.25">
      <c r="B609" s="112">
        <v>603</v>
      </c>
      <c r="C609" s="117" t="s">
        <v>10</v>
      </c>
      <c r="D609" s="114" t="s">
        <v>3393</v>
      </c>
      <c r="E609" s="114" t="s">
        <v>1</v>
      </c>
      <c r="F609" s="114" t="s">
        <v>31</v>
      </c>
      <c r="G609" s="114" t="s">
        <v>130</v>
      </c>
      <c r="H609" s="115" t="s">
        <v>4000</v>
      </c>
      <c r="I609" s="116" t="s">
        <v>4001</v>
      </c>
      <c r="J609" s="116" t="s">
        <v>4002</v>
      </c>
      <c r="K609" s="114" t="s">
        <v>794</v>
      </c>
      <c r="L609" s="114" t="s">
        <v>687</v>
      </c>
      <c r="M609" s="116" t="s">
        <v>795</v>
      </c>
      <c r="N609" s="116" t="s">
        <v>796</v>
      </c>
      <c r="O609" s="114" t="s">
        <v>794</v>
      </c>
      <c r="P609" s="114" t="s">
        <v>1644</v>
      </c>
      <c r="Q609" s="114" t="s">
        <v>1645</v>
      </c>
      <c r="R609" s="116"/>
    </row>
    <row r="610" spans="2:18" ht="18.75" hidden="1" x14ac:dyDescent="0.25">
      <c r="B610" s="112">
        <v>604</v>
      </c>
      <c r="C610" s="117" t="s">
        <v>10</v>
      </c>
      <c r="D610" s="114" t="s">
        <v>3393</v>
      </c>
      <c r="E610" s="114" t="s">
        <v>1</v>
      </c>
      <c r="F610" s="114" t="s">
        <v>31</v>
      </c>
      <c r="G610" s="114" t="s">
        <v>130</v>
      </c>
      <c r="H610" s="115" t="s">
        <v>4003</v>
      </c>
      <c r="I610" s="116" t="s">
        <v>4004</v>
      </c>
      <c r="J610" s="116" t="s">
        <v>4005</v>
      </c>
      <c r="K610" s="114" t="s">
        <v>794</v>
      </c>
      <c r="L610" s="114" t="s">
        <v>687</v>
      </c>
      <c r="M610" s="116" t="s">
        <v>795</v>
      </c>
      <c r="N610" s="116" t="s">
        <v>796</v>
      </c>
      <c r="O610" s="114" t="s">
        <v>794</v>
      </c>
      <c r="P610" s="114" t="s">
        <v>1644</v>
      </c>
      <c r="Q610" s="114" t="s">
        <v>1645</v>
      </c>
      <c r="R610" s="116"/>
    </row>
    <row r="611" spans="2:18" ht="18.75" hidden="1" x14ac:dyDescent="0.25">
      <c r="B611" s="112">
        <v>605</v>
      </c>
      <c r="C611" s="117" t="s">
        <v>10</v>
      </c>
      <c r="D611" s="114" t="s">
        <v>3393</v>
      </c>
      <c r="E611" s="114" t="s">
        <v>1</v>
      </c>
      <c r="F611" s="114" t="s">
        <v>31</v>
      </c>
      <c r="G611" s="114" t="s">
        <v>130</v>
      </c>
      <c r="H611" s="115" t="s">
        <v>4006</v>
      </c>
      <c r="I611" s="116" t="s">
        <v>4007</v>
      </c>
      <c r="J611" s="116" t="s">
        <v>4008</v>
      </c>
      <c r="K611" s="114" t="s">
        <v>794</v>
      </c>
      <c r="L611" s="114" t="s">
        <v>687</v>
      </c>
      <c r="M611" s="116" t="s">
        <v>795</v>
      </c>
      <c r="N611" s="116" t="s">
        <v>796</v>
      </c>
      <c r="O611" s="114" t="s">
        <v>794</v>
      </c>
      <c r="P611" s="114" t="s">
        <v>1644</v>
      </c>
      <c r="Q611" s="114" t="s">
        <v>1645</v>
      </c>
      <c r="R611" s="116"/>
    </row>
    <row r="612" spans="2:18" ht="18.75" hidden="1" x14ac:dyDescent="0.25">
      <c r="B612" s="112">
        <v>606</v>
      </c>
      <c r="C612" s="117" t="s">
        <v>10</v>
      </c>
      <c r="D612" s="114" t="s">
        <v>3393</v>
      </c>
      <c r="E612" s="114" t="s">
        <v>1</v>
      </c>
      <c r="F612" s="114" t="s">
        <v>31</v>
      </c>
      <c r="G612" s="114" t="s">
        <v>130</v>
      </c>
      <c r="H612" s="115" t="s">
        <v>4009</v>
      </c>
      <c r="I612" s="116" t="s">
        <v>4010</v>
      </c>
      <c r="J612" s="116" t="s">
        <v>4011</v>
      </c>
      <c r="K612" s="114" t="s">
        <v>794</v>
      </c>
      <c r="L612" s="114" t="s">
        <v>687</v>
      </c>
      <c r="M612" s="116" t="s">
        <v>795</v>
      </c>
      <c r="N612" s="116" t="s">
        <v>796</v>
      </c>
      <c r="O612" s="114" t="s">
        <v>794</v>
      </c>
      <c r="P612" s="114" t="s">
        <v>1644</v>
      </c>
      <c r="Q612" s="114" t="s">
        <v>1645</v>
      </c>
      <c r="R612" s="116"/>
    </row>
    <row r="613" spans="2:18" ht="18.75" hidden="1" x14ac:dyDescent="0.25">
      <c r="B613" s="112">
        <v>607</v>
      </c>
      <c r="C613" s="117" t="s">
        <v>10</v>
      </c>
      <c r="D613" s="114" t="s">
        <v>3393</v>
      </c>
      <c r="E613" s="114" t="s">
        <v>1</v>
      </c>
      <c r="F613" s="114" t="s">
        <v>31</v>
      </c>
      <c r="G613" s="114" t="s">
        <v>130</v>
      </c>
      <c r="H613" s="115" t="s">
        <v>4012</v>
      </c>
      <c r="I613" s="116" t="s">
        <v>4013</v>
      </c>
      <c r="J613" s="116" t="s">
        <v>4014</v>
      </c>
      <c r="K613" s="114" t="s">
        <v>794</v>
      </c>
      <c r="L613" s="114" t="s">
        <v>687</v>
      </c>
      <c r="M613" s="116" t="s">
        <v>795</v>
      </c>
      <c r="N613" s="116" t="s">
        <v>796</v>
      </c>
      <c r="O613" s="114" t="s">
        <v>794</v>
      </c>
      <c r="P613" s="114" t="s">
        <v>1644</v>
      </c>
      <c r="Q613" s="114" t="s">
        <v>1645</v>
      </c>
      <c r="R613" s="116"/>
    </row>
    <row r="614" spans="2:18" ht="18.75" hidden="1" x14ac:dyDescent="0.25">
      <c r="B614" s="112">
        <v>608</v>
      </c>
      <c r="C614" s="117" t="s">
        <v>10</v>
      </c>
      <c r="D614" s="114" t="s">
        <v>3393</v>
      </c>
      <c r="E614" s="114" t="s">
        <v>1</v>
      </c>
      <c r="F614" s="114" t="s">
        <v>31</v>
      </c>
      <c r="G614" s="114" t="s">
        <v>130</v>
      </c>
      <c r="H614" s="115" t="s">
        <v>4015</v>
      </c>
      <c r="I614" s="116" t="s">
        <v>4016</v>
      </c>
      <c r="J614" s="116" t="s">
        <v>4017</v>
      </c>
      <c r="K614" s="114" t="s">
        <v>794</v>
      </c>
      <c r="L614" s="114" t="s">
        <v>687</v>
      </c>
      <c r="M614" s="116" t="s">
        <v>795</v>
      </c>
      <c r="N614" s="116" t="s">
        <v>796</v>
      </c>
      <c r="O614" s="114" t="s">
        <v>794</v>
      </c>
      <c r="P614" s="114" t="s">
        <v>1644</v>
      </c>
      <c r="Q614" s="114" t="s">
        <v>1645</v>
      </c>
      <c r="R614" s="116"/>
    </row>
    <row r="615" spans="2:18" ht="18.75" hidden="1" x14ac:dyDescent="0.25">
      <c r="B615" s="112">
        <v>609</v>
      </c>
      <c r="C615" s="117" t="s">
        <v>10</v>
      </c>
      <c r="D615" s="114" t="s">
        <v>3393</v>
      </c>
      <c r="E615" s="114" t="s">
        <v>1</v>
      </c>
      <c r="F615" s="114" t="s">
        <v>31</v>
      </c>
      <c r="G615" s="114" t="s">
        <v>130</v>
      </c>
      <c r="H615" s="115" t="s">
        <v>4018</v>
      </c>
      <c r="I615" s="116" t="s">
        <v>4019</v>
      </c>
      <c r="J615" s="116" t="s">
        <v>4020</v>
      </c>
      <c r="K615" s="114" t="s">
        <v>794</v>
      </c>
      <c r="L615" s="114" t="s">
        <v>687</v>
      </c>
      <c r="M615" s="116" t="s">
        <v>795</v>
      </c>
      <c r="N615" s="116" t="s">
        <v>796</v>
      </c>
      <c r="O615" s="114" t="s">
        <v>794</v>
      </c>
      <c r="P615" s="114" t="s">
        <v>1644</v>
      </c>
      <c r="Q615" s="114" t="s">
        <v>1645</v>
      </c>
      <c r="R615" s="116"/>
    </row>
    <row r="616" spans="2:18" ht="18.75" hidden="1" x14ac:dyDescent="0.25">
      <c r="B616" s="112">
        <v>610</v>
      </c>
      <c r="C616" s="117" t="s">
        <v>10</v>
      </c>
      <c r="D616" s="114" t="s">
        <v>3393</v>
      </c>
      <c r="E616" s="114" t="s">
        <v>1</v>
      </c>
      <c r="F616" s="114" t="s">
        <v>31</v>
      </c>
      <c r="G616" s="114" t="s">
        <v>130</v>
      </c>
      <c r="H616" s="115" t="s">
        <v>4021</v>
      </c>
      <c r="I616" s="116" t="s">
        <v>4022</v>
      </c>
      <c r="J616" s="116" t="s">
        <v>4023</v>
      </c>
      <c r="K616" s="114" t="s">
        <v>794</v>
      </c>
      <c r="L616" s="114" t="s">
        <v>687</v>
      </c>
      <c r="M616" s="116" t="s">
        <v>795</v>
      </c>
      <c r="N616" s="116" t="s">
        <v>796</v>
      </c>
      <c r="O616" s="114" t="s">
        <v>794</v>
      </c>
      <c r="P616" s="114" t="s">
        <v>1644</v>
      </c>
      <c r="Q616" s="114" t="s">
        <v>1645</v>
      </c>
      <c r="R616" s="116"/>
    </row>
    <row r="617" spans="2:18" ht="18.75" hidden="1" x14ac:dyDescent="0.25">
      <c r="B617" s="112">
        <v>611</v>
      </c>
      <c r="C617" s="117" t="s">
        <v>10</v>
      </c>
      <c r="D617" s="114" t="s">
        <v>3393</v>
      </c>
      <c r="E617" s="114" t="s">
        <v>4</v>
      </c>
      <c r="F617" s="114" t="s">
        <v>31</v>
      </c>
      <c r="G617" s="114" t="s">
        <v>130</v>
      </c>
      <c r="H617" s="115" t="s">
        <v>4024</v>
      </c>
      <c r="I617" s="116" t="s">
        <v>4025</v>
      </c>
      <c r="J617" s="116" t="s">
        <v>4026</v>
      </c>
      <c r="K617" s="114" t="s">
        <v>794</v>
      </c>
      <c r="L617" s="114" t="s">
        <v>687</v>
      </c>
      <c r="M617" s="116" t="s">
        <v>795</v>
      </c>
      <c r="N617" s="116" t="s">
        <v>796</v>
      </c>
      <c r="O617" s="114" t="s">
        <v>794</v>
      </c>
      <c r="P617" s="114" t="s">
        <v>1644</v>
      </c>
      <c r="Q617" s="114" t="s">
        <v>1645</v>
      </c>
      <c r="R617" s="116"/>
    </row>
    <row r="618" spans="2:18" ht="18.75" hidden="1" x14ac:dyDescent="0.25">
      <c r="B618" s="112">
        <v>612</v>
      </c>
      <c r="C618" s="117" t="s">
        <v>10</v>
      </c>
      <c r="D618" s="114" t="s">
        <v>3393</v>
      </c>
      <c r="E618" s="114" t="s">
        <v>4</v>
      </c>
      <c r="F618" s="114" t="s">
        <v>31</v>
      </c>
      <c r="G618" s="114" t="s">
        <v>130</v>
      </c>
      <c r="H618" s="115" t="s">
        <v>4027</v>
      </c>
      <c r="I618" s="116" t="s">
        <v>4028</v>
      </c>
      <c r="J618" s="116" t="s">
        <v>4029</v>
      </c>
      <c r="K618" s="114" t="s">
        <v>794</v>
      </c>
      <c r="L618" s="114" t="s">
        <v>687</v>
      </c>
      <c r="M618" s="116" t="s">
        <v>795</v>
      </c>
      <c r="N618" s="116" t="s">
        <v>796</v>
      </c>
      <c r="O618" s="114" t="s">
        <v>794</v>
      </c>
      <c r="P618" s="114" t="s">
        <v>1644</v>
      </c>
      <c r="Q618" s="114" t="s">
        <v>1645</v>
      </c>
      <c r="R618" s="116"/>
    </row>
    <row r="619" spans="2:18" ht="18.75" hidden="1" x14ac:dyDescent="0.25">
      <c r="B619" s="112">
        <v>613</v>
      </c>
      <c r="C619" s="117" t="s">
        <v>10</v>
      </c>
      <c r="D619" s="114" t="s">
        <v>3393</v>
      </c>
      <c r="E619" s="114" t="s">
        <v>4</v>
      </c>
      <c r="F619" s="114" t="s">
        <v>31</v>
      </c>
      <c r="G619" s="114" t="s">
        <v>130</v>
      </c>
      <c r="H619" s="115" t="s">
        <v>4030</v>
      </c>
      <c r="I619" s="116" t="s">
        <v>4031</v>
      </c>
      <c r="J619" s="116" t="s">
        <v>4032</v>
      </c>
      <c r="K619" s="114" t="s">
        <v>794</v>
      </c>
      <c r="L619" s="114" t="s">
        <v>687</v>
      </c>
      <c r="M619" s="116" t="s">
        <v>795</v>
      </c>
      <c r="N619" s="116" t="s">
        <v>796</v>
      </c>
      <c r="O619" s="114" t="s">
        <v>794</v>
      </c>
      <c r="P619" s="114" t="s">
        <v>1644</v>
      </c>
      <c r="Q619" s="114" t="s">
        <v>1645</v>
      </c>
      <c r="R619" s="116"/>
    </row>
    <row r="620" spans="2:18" ht="18.75" hidden="1" x14ac:dyDescent="0.25">
      <c r="B620" s="112">
        <v>614</v>
      </c>
      <c r="C620" s="117" t="s">
        <v>10</v>
      </c>
      <c r="D620" s="114" t="s">
        <v>3393</v>
      </c>
      <c r="E620" s="114" t="s">
        <v>4</v>
      </c>
      <c r="F620" s="114" t="s">
        <v>31</v>
      </c>
      <c r="G620" s="114" t="s">
        <v>130</v>
      </c>
      <c r="H620" s="115" t="s">
        <v>4033</v>
      </c>
      <c r="I620" s="116" t="s">
        <v>4034</v>
      </c>
      <c r="J620" s="116" t="s">
        <v>4035</v>
      </c>
      <c r="K620" s="114" t="s">
        <v>794</v>
      </c>
      <c r="L620" s="114" t="s">
        <v>687</v>
      </c>
      <c r="M620" s="116" t="s">
        <v>795</v>
      </c>
      <c r="N620" s="116" t="s">
        <v>796</v>
      </c>
      <c r="O620" s="114" t="s">
        <v>794</v>
      </c>
      <c r="P620" s="114" t="s">
        <v>1644</v>
      </c>
      <c r="Q620" s="114" t="s">
        <v>1645</v>
      </c>
      <c r="R620" s="116"/>
    </row>
    <row r="621" spans="2:18" ht="18.75" hidden="1" x14ac:dyDescent="0.25">
      <c r="B621" s="112">
        <v>615</v>
      </c>
      <c r="C621" s="117" t="s">
        <v>10</v>
      </c>
      <c r="D621" s="114" t="s">
        <v>3393</v>
      </c>
      <c r="E621" s="114" t="s">
        <v>4</v>
      </c>
      <c r="F621" s="114" t="s">
        <v>31</v>
      </c>
      <c r="G621" s="114" t="s">
        <v>130</v>
      </c>
      <c r="H621" s="115" t="s">
        <v>4036</v>
      </c>
      <c r="I621" s="116" t="s">
        <v>4037</v>
      </c>
      <c r="J621" s="116" t="s">
        <v>4038</v>
      </c>
      <c r="K621" s="114" t="s">
        <v>794</v>
      </c>
      <c r="L621" s="114" t="s">
        <v>687</v>
      </c>
      <c r="M621" s="116" t="s">
        <v>795</v>
      </c>
      <c r="N621" s="116" t="s">
        <v>796</v>
      </c>
      <c r="O621" s="114" t="s">
        <v>794</v>
      </c>
      <c r="P621" s="114" t="s">
        <v>1644</v>
      </c>
      <c r="Q621" s="114" t="s">
        <v>1645</v>
      </c>
      <c r="R621" s="116"/>
    </row>
    <row r="622" spans="2:18" ht="18.75" hidden="1" x14ac:dyDescent="0.25">
      <c r="B622" s="112">
        <v>616</v>
      </c>
      <c r="C622" s="117" t="s">
        <v>10</v>
      </c>
      <c r="D622" s="114" t="s">
        <v>3393</v>
      </c>
      <c r="E622" s="114" t="s">
        <v>4</v>
      </c>
      <c r="F622" s="114" t="s">
        <v>31</v>
      </c>
      <c r="G622" s="114" t="s">
        <v>130</v>
      </c>
      <c r="H622" s="115" t="s">
        <v>4039</v>
      </c>
      <c r="I622" s="116" t="s">
        <v>4040</v>
      </c>
      <c r="J622" s="116" t="s">
        <v>4041</v>
      </c>
      <c r="K622" s="114" t="s">
        <v>794</v>
      </c>
      <c r="L622" s="114" t="s">
        <v>687</v>
      </c>
      <c r="M622" s="116" t="s">
        <v>795</v>
      </c>
      <c r="N622" s="116" t="s">
        <v>796</v>
      </c>
      <c r="O622" s="114" t="s">
        <v>794</v>
      </c>
      <c r="P622" s="114" t="s">
        <v>1644</v>
      </c>
      <c r="Q622" s="114" t="s">
        <v>1645</v>
      </c>
      <c r="R622" s="116"/>
    </row>
    <row r="623" spans="2:18" ht="18.75" hidden="1" x14ac:dyDescent="0.25">
      <c r="B623" s="112">
        <v>617</v>
      </c>
      <c r="C623" s="117" t="s">
        <v>10</v>
      </c>
      <c r="D623" s="114" t="s">
        <v>3393</v>
      </c>
      <c r="E623" s="114" t="s">
        <v>4</v>
      </c>
      <c r="F623" s="114" t="s">
        <v>31</v>
      </c>
      <c r="G623" s="114" t="s">
        <v>130</v>
      </c>
      <c r="H623" s="115" t="s">
        <v>4042</v>
      </c>
      <c r="I623" s="116" t="s">
        <v>4043</v>
      </c>
      <c r="J623" s="116" t="s">
        <v>4044</v>
      </c>
      <c r="K623" s="114" t="s">
        <v>794</v>
      </c>
      <c r="L623" s="114" t="s">
        <v>687</v>
      </c>
      <c r="M623" s="116" t="s">
        <v>795</v>
      </c>
      <c r="N623" s="116" t="s">
        <v>796</v>
      </c>
      <c r="O623" s="114" t="s">
        <v>794</v>
      </c>
      <c r="P623" s="114" t="s">
        <v>1644</v>
      </c>
      <c r="Q623" s="114" t="s">
        <v>1645</v>
      </c>
      <c r="R623" s="116"/>
    </row>
    <row r="624" spans="2:18" ht="18.75" hidden="1" x14ac:dyDescent="0.25">
      <c r="B624" s="112">
        <v>618</v>
      </c>
      <c r="C624" s="117" t="s">
        <v>10</v>
      </c>
      <c r="D624" s="114" t="s">
        <v>3393</v>
      </c>
      <c r="E624" s="114" t="s">
        <v>4</v>
      </c>
      <c r="F624" s="114" t="s">
        <v>31</v>
      </c>
      <c r="G624" s="114" t="s">
        <v>130</v>
      </c>
      <c r="H624" s="115" t="s">
        <v>4045</v>
      </c>
      <c r="I624" s="116" t="s">
        <v>4046</v>
      </c>
      <c r="J624" s="116" t="s">
        <v>4047</v>
      </c>
      <c r="K624" s="114" t="s">
        <v>794</v>
      </c>
      <c r="L624" s="114" t="s">
        <v>687</v>
      </c>
      <c r="M624" s="116" t="s">
        <v>795</v>
      </c>
      <c r="N624" s="116" t="s">
        <v>796</v>
      </c>
      <c r="O624" s="114" t="s">
        <v>794</v>
      </c>
      <c r="P624" s="114" t="s">
        <v>1644</v>
      </c>
      <c r="Q624" s="114" t="s">
        <v>1645</v>
      </c>
      <c r="R624" s="116"/>
    </row>
    <row r="625" spans="2:18" ht="18.75" hidden="1" x14ac:dyDescent="0.25">
      <c r="B625" s="112">
        <v>619</v>
      </c>
      <c r="C625" s="117" t="s">
        <v>10</v>
      </c>
      <c r="D625" s="114" t="s">
        <v>3393</v>
      </c>
      <c r="E625" s="114" t="s">
        <v>4</v>
      </c>
      <c r="F625" s="114" t="s">
        <v>31</v>
      </c>
      <c r="G625" s="114" t="s">
        <v>130</v>
      </c>
      <c r="H625" s="115" t="s">
        <v>4048</v>
      </c>
      <c r="I625" s="116" t="s">
        <v>4049</v>
      </c>
      <c r="J625" s="116" t="s">
        <v>4050</v>
      </c>
      <c r="K625" s="114" t="s">
        <v>794</v>
      </c>
      <c r="L625" s="114" t="s">
        <v>687</v>
      </c>
      <c r="M625" s="116" t="s">
        <v>795</v>
      </c>
      <c r="N625" s="116" t="s">
        <v>796</v>
      </c>
      <c r="O625" s="114" t="s">
        <v>794</v>
      </c>
      <c r="P625" s="114" t="s">
        <v>1644</v>
      </c>
      <c r="Q625" s="114" t="s">
        <v>1645</v>
      </c>
      <c r="R625" s="116"/>
    </row>
    <row r="626" spans="2:18" ht="18.75" hidden="1" x14ac:dyDescent="0.25">
      <c r="B626" s="112">
        <v>620</v>
      </c>
      <c r="C626" s="117" t="s">
        <v>10</v>
      </c>
      <c r="D626" s="114" t="s">
        <v>3393</v>
      </c>
      <c r="E626" s="114" t="s">
        <v>4</v>
      </c>
      <c r="F626" s="114" t="s">
        <v>31</v>
      </c>
      <c r="G626" s="114" t="s">
        <v>130</v>
      </c>
      <c r="H626" s="115" t="s">
        <v>4051</v>
      </c>
      <c r="I626" s="116" t="s">
        <v>4052</v>
      </c>
      <c r="J626" s="116" t="s">
        <v>4053</v>
      </c>
      <c r="K626" s="114" t="s">
        <v>794</v>
      </c>
      <c r="L626" s="114" t="s">
        <v>687</v>
      </c>
      <c r="M626" s="116" t="s">
        <v>795</v>
      </c>
      <c r="N626" s="116" t="s">
        <v>796</v>
      </c>
      <c r="O626" s="114" t="s">
        <v>794</v>
      </c>
      <c r="P626" s="114" t="s">
        <v>1644</v>
      </c>
      <c r="Q626" s="114" t="s">
        <v>1645</v>
      </c>
      <c r="R626" s="116"/>
    </row>
    <row r="627" spans="2:18" ht="18.75" hidden="1" x14ac:dyDescent="0.25">
      <c r="B627" s="112">
        <v>621</v>
      </c>
      <c r="C627" s="117" t="s">
        <v>10</v>
      </c>
      <c r="D627" s="114" t="s">
        <v>3393</v>
      </c>
      <c r="E627" s="114" t="s">
        <v>1</v>
      </c>
      <c r="F627" s="114" t="s">
        <v>32</v>
      </c>
      <c r="G627" s="114" t="s">
        <v>130</v>
      </c>
      <c r="H627" s="115" t="s">
        <v>4054</v>
      </c>
      <c r="I627" s="116" t="s">
        <v>4055</v>
      </c>
      <c r="J627" s="116" t="s">
        <v>4056</v>
      </c>
      <c r="K627" s="114" t="s">
        <v>797</v>
      </c>
      <c r="L627" s="114" t="s">
        <v>693</v>
      </c>
      <c r="M627" s="116" t="s">
        <v>798</v>
      </c>
      <c r="N627" s="116" t="s">
        <v>799</v>
      </c>
      <c r="O627" s="114" t="s">
        <v>797</v>
      </c>
      <c r="P627" s="114" t="s">
        <v>797</v>
      </c>
      <c r="Q627" s="114" t="s">
        <v>1646</v>
      </c>
      <c r="R627" s="116"/>
    </row>
    <row r="628" spans="2:18" ht="18.75" hidden="1" x14ac:dyDescent="0.25">
      <c r="B628" s="112">
        <v>622</v>
      </c>
      <c r="C628" s="117" t="s">
        <v>10</v>
      </c>
      <c r="D628" s="114" t="s">
        <v>3393</v>
      </c>
      <c r="E628" s="114" t="s">
        <v>1</v>
      </c>
      <c r="F628" s="114" t="s">
        <v>32</v>
      </c>
      <c r="G628" s="114" t="s">
        <v>130</v>
      </c>
      <c r="H628" s="115" t="s">
        <v>4057</v>
      </c>
      <c r="I628" s="116" t="s">
        <v>4058</v>
      </c>
      <c r="J628" s="116" t="s">
        <v>4059</v>
      </c>
      <c r="K628" s="114" t="s">
        <v>797</v>
      </c>
      <c r="L628" s="114" t="s">
        <v>693</v>
      </c>
      <c r="M628" s="116" t="s">
        <v>798</v>
      </c>
      <c r="N628" s="116" t="s">
        <v>799</v>
      </c>
      <c r="O628" s="114" t="s">
        <v>797</v>
      </c>
      <c r="P628" s="114" t="s">
        <v>797</v>
      </c>
      <c r="Q628" s="114" t="s">
        <v>1646</v>
      </c>
      <c r="R628" s="116"/>
    </row>
    <row r="629" spans="2:18" ht="18.75" hidden="1" x14ac:dyDescent="0.25">
      <c r="B629" s="112">
        <v>623</v>
      </c>
      <c r="C629" s="117" t="s">
        <v>10</v>
      </c>
      <c r="D629" s="114" t="s">
        <v>3393</v>
      </c>
      <c r="E629" s="114" t="s">
        <v>1</v>
      </c>
      <c r="F629" s="114" t="s">
        <v>32</v>
      </c>
      <c r="G629" s="114" t="s">
        <v>130</v>
      </c>
      <c r="H629" s="115" t="s">
        <v>4060</v>
      </c>
      <c r="I629" s="116" t="s">
        <v>4061</v>
      </c>
      <c r="J629" s="116" t="s">
        <v>4062</v>
      </c>
      <c r="K629" s="114" t="s">
        <v>797</v>
      </c>
      <c r="L629" s="114" t="s">
        <v>693</v>
      </c>
      <c r="M629" s="116" t="s">
        <v>798</v>
      </c>
      <c r="N629" s="116" t="s">
        <v>799</v>
      </c>
      <c r="O629" s="114" t="s">
        <v>797</v>
      </c>
      <c r="P629" s="114" t="s">
        <v>797</v>
      </c>
      <c r="Q629" s="114" t="s">
        <v>1646</v>
      </c>
      <c r="R629" s="116"/>
    </row>
    <row r="630" spans="2:18" ht="18.75" hidden="1" x14ac:dyDescent="0.25">
      <c r="B630" s="112">
        <v>624</v>
      </c>
      <c r="C630" s="117" t="s">
        <v>10</v>
      </c>
      <c r="D630" s="114" t="s">
        <v>3393</v>
      </c>
      <c r="E630" s="114" t="s">
        <v>1</v>
      </c>
      <c r="F630" s="114" t="s">
        <v>32</v>
      </c>
      <c r="G630" s="114" t="s">
        <v>130</v>
      </c>
      <c r="H630" s="115" t="s">
        <v>4063</v>
      </c>
      <c r="I630" s="116" t="s">
        <v>4064</v>
      </c>
      <c r="J630" s="116" t="s">
        <v>4065</v>
      </c>
      <c r="K630" s="114" t="s">
        <v>797</v>
      </c>
      <c r="L630" s="114" t="s">
        <v>693</v>
      </c>
      <c r="M630" s="116" t="s">
        <v>798</v>
      </c>
      <c r="N630" s="116" t="s">
        <v>799</v>
      </c>
      <c r="O630" s="114" t="s">
        <v>797</v>
      </c>
      <c r="P630" s="114" t="s">
        <v>797</v>
      </c>
      <c r="Q630" s="114" t="s">
        <v>1646</v>
      </c>
      <c r="R630" s="116"/>
    </row>
    <row r="631" spans="2:18" ht="18.75" hidden="1" x14ac:dyDescent="0.25">
      <c r="B631" s="112">
        <v>625</v>
      </c>
      <c r="C631" s="117" t="s">
        <v>10</v>
      </c>
      <c r="D631" s="114" t="s">
        <v>3393</v>
      </c>
      <c r="E631" s="114" t="s">
        <v>1</v>
      </c>
      <c r="F631" s="114" t="s">
        <v>32</v>
      </c>
      <c r="G631" s="114" t="s">
        <v>130</v>
      </c>
      <c r="H631" s="115" t="s">
        <v>4066</v>
      </c>
      <c r="I631" s="116" t="s">
        <v>4067</v>
      </c>
      <c r="J631" s="116" t="s">
        <v>4068</v>
      </c>
      <c r="K631" s="114" t="s">
        <v>797</v>
      </c>
      <c r="L631" s="114" t="s">
        <v>693</v>
      </c>
      <c r="M631" s="116" t="s">
        <v>798</v>
      </c>
      <c r="N631" s="116" t="s">
        <v>799</v>
      </c>
      <c r="O631" s="114" t="s">
        <v>797</v>
      </c>
      <c r="P631" s="114" t="s">
        <v>797</v>
      </c>
      <c r="Q631" s="114" t="s">
        <v>1646</v>
      </c>
      <c r="R631" s="116"/>
    </row>
    <row r="632" spans="2:18" ht="18.75" hidden="1" x14ac:dyDescent="0.25">
      <c r="B632" s="112">
        <v>626</v>
      </c>
      <c r="C632" s="117" t="s">
        <v>10</v>
      </c>
      <c r="D632" s="114" t="s">
        <v>3393</v>
      </c>
      <c r="E632" s="114" t="s">
        <v>1</v>
      </c>
      <c r="F632" s="114" t="s">
        <v>32</v>
      </c>
      <c r="G632" s="114" t="s">
        <v>130</v>
      </c>
      <c r="H632" s="115" t="s">
        <v>4069</v>
      </c>
      <c r="I632" s="116" t="s">
        <v>4070</v>
      </c>
      <c r="J632" s="116" t="s">
        <v>4071</v>
      </c>
      <c r="K632" s="114" t="s">
        <v>797</v>
      </c>
      <c r="L632" s="114" t="s">
        <v>693</v>
      </c>
      <c r="M632" s="116" t="s">
        <v>798</v>
      </c>
      <c r="N632" s="116" t="s">
        <v>799</v>
      </c>
      <c r="O632" s="114" t="s">
        <v>797</v>
      </c>
      <c r="P632" s="114" t="s">
        <v>797</v>
      </c>
      <c r="Q632" s="114" t="s">
        <v>1646</v>
      </c>
      <c r="R632" s="116"/>
    </row>
    <row r="633" spans="2:18" ht="18.75" hidden="1" x14ac:dyDescent="0.25">
      <c r="B633" s="112">
        <v>627</v>
      </c>
      <c r="C633" s="117" t="s">
        <v>10</v>
      </c>
      <c r="D633" s="114" t="s">
        <v>3393</v>
      </c>
      <c r="E633" s="114" t="s">
        <v>1</v>
      </c>
      <c r="F633" s="114" t="s">
        <v>32</v>
      </c>
      <c r="G633" s="114" t="s">
        <v>130</v>
      </c>
      <c r="H633" s="115" t="s">
        <v>4072</v>
      </c>
      <c r="I633" s="116" t="s">
        <v>4073</v>
      </c>
      <c r="J633" s="116" t="s">
        <v>4074</v>
      </c>
      <c r="K633" s="114" t="s">
        <v>797</v>
      </c>
      <c r="L633" s="114" t="s">
        <v>693</v>
      </c>
      <c r="M633" s="116" t="s">
        <v>798</v>
      </c>
      <c r="N633" s="116" t="s">
        <v>799</v>
      </c>
      <c r="O633" s="114" t="s">
        <v>797</v>
      </c>
      <c r="P633" s="114" t="s">
        <v>797</v>
      </c>
      <c r="Q633" s="114" t="s">
        <v>1646</v>
      </c>
      <c r="R633" s="116"/>
    </row>
    <row r="634" spans="2:18" ht="18.75" hidden="1" x14ac:dyDescent="0.25">
      <c r="B634" s="112">
        <v>628</v>
      </c>
      <c r="C634" s="117" t="s">
        <v>10</v>
      </c>
      <c r="D634" s="114" t="s">
        <v>3393</v>
      </c>
      <c r="E634" s="114" t="s">
        <v>1</v>
      </c>
      <c r="F634" s="114" t="s">
        <v>32</v>
      </c>
      <c r="G634" s="114" t="s">
        <v>130</v>
      </c>
      <c r="H634" s="115" t="s">
        <v>4075</v>
      </c>
      <c r="I634" s="116" t="s">
        <v>4076</v>
      </c>
      <c r="J634" s="116" t="s">
        <v>4077</v>
      </c>
      <c r="K634" s="114" t="s">
        <v>797</v>
      </c>
      <c r="L634" s="114" t="s">
        <v>693</v>
      </c>
      <c r="M634" s="116" t="s">
        <v>798</v>
      </c>
      <c r="N634" s="116" t="s">
        <v>799</v>
      </c>
      <c r="O634" s="114" t="s">
        <v>797</v>
      </c>
      <c r="P634" s="114" t="s">
        <v>797</v>
      </c>
      <c r="Q634" s="114" t="s">
        <v>1646</v>
      </c>
      <c r="R634" s="116"/>
    </row>
    <row r="635" spans="2:18" ht="18.75" hidden="1" x14ac:dyDescent="0.25">
      <c r="B635" s="112">
        <v>629</v>
      </c>
      <c r="C635" s="117" t="s">
        <v>10</v>
      </c>
      <c r="D635" s="114" t="s">
        <v>3393</v>
      </c>
      <c r="E635" s="114" t="s">
        <v>1</v>
      </c>
      <c r="F635" s="114" t="s">
        <v>32</v>
      </c>
      <c r="G635" s="114" t="s">
        <v>130</v>
      </c>
      <c r="H635" s="115" t="s">
        <v>4078</v>
      </c>
      <c r="I635" s="116" t="s">
        <v>4079</v>
      </c>
      <c r="J635" s="116" t="s">
        <v>4080</v>
      </c>
      <c r="K635" s="114" t="s">
        <v>797</v>
      </c>
      <c r="L635" s="114" t="s">
        <v>693</v>
      </c>
      <c r="M635" s="116" t="s">
        <v>798</v>
      </c>
      <c r="N635" s="116" t="s">
        <v>799</v>
      </c>
      <c r="O635" s="114" t="s">
        <v>797</v>
      </c>
      <c r="P635" s="114" t="s">
        <v>797</v>
      </c>
      <c r="Q635" s="114" t="s">
        <v>1646</v>
      </c>
      <c r="R635" s="116"/>
    </row>
    <row r="636" spans="2:18" ht="18.75" hidden="1" x14ac:dyDescent="0.25">
      <c r="B636" s="112">
        <v>630</v>
      </c>
      <c r="C636" s="117" t="s">
        <v>10</v>
      </c>
      <c r="D636" s="114" t="s">
        <v>3393</v>
      </c>
      <c r="E636" s="114" t="s">
        <v>1</v>
      </c>
      <c r="F636" s="114" t="s">
        <v>32</v>
      </c>
      <c r="G636" s="114" t="s">
        <v>130</v>
      </c>
      <c r="H636" s="115" t="s">
        <v>4081</v>
      </c>
      <c r="I636" s="116" t="s">
        <v>4082</v>
      </c>
      <c r="J636" s="116" t="s">
        <v>4083</v>
      </c>
      <c r="K636" s="114" t="s">
        <v>797</v>
      </c>
      <c r="L636" s="114" t="s">
        <v>693</v>
      </c>
      <c r="M636" s="116" t="s">
        <v>798</v>
      </c>
      <c r="N636" s="116" t="s">
        <v>799</v>
      </c>
      <c r="O636" s="114" t="s">
        <v>797</v>
      </c>
      <c r="P636" s="114" t="s">
        <v>797</v>
      </c>
      <c r="Q636" s="114" t="s">
        <v>1646</v>
      </c>
      <c r="R636" s="116"/>
    </row>
    <row r="637" spans="2:18" ht="18.75" hidden="1" x14ac:dyDescent="0.25">
      <c r="B637" s="112">
        <v>631</v>
      </c>
      <c r="C637" s="117" t="s">
        <v>10</v>
      </c>
      <c r="D637" s="114" t="s">
        <v>3393</v>
      </c>
      <c r="E637" s="114" t="s">
        <v>4</v>
      </c>
      <c r="F637" s="114" t="s">
        <v>32</v>
      </c>
      <c r="G637" s="114" t="s">
        <v>130</v>
      </c>
      <c r="H637" s="115" t="s">
        <v>4084</v>
      </c>
      <c r="I637" s="116" t="s">
        <v>4085</v>
      </c>
      <c r="J637" s="116" t="s">
        <v>4086</v>
      </c>
      <c r="K637" s="114" t="s">
        <v>797</v>
      </c>
      <c r="L637" s="114" t="s">
        <v>693</v>
      </c>
      <c r="M637" s="116" t="s">
        <v>798</v>
      </c>
      <c r="N637" s="116" t="s">
        <v>799</v>
      </c>
      <c r="O637" s="114" t="s">
        <v>797</v>
      </c>
      <c r="P637" s="114" t="s">
        <v>797</v>
      </c>
      <c r="Q637" s="114" t="s">
        <v>1646</v>
      </c>
      <c r="R637" s="116"/>
    </row>
    <row r="638" spans="2:18" ht="18.75" hidden="1" x14ac:dyDescent="0.25">
      <c r="B638" s="112">
        <v>632</v>
      </c>
      <c r="C638" s="117" t="s">
        <v>10</v>
      </c>
      <c r="D638" s="114" t="s">
        <v>3393</v>
      </c>
      <c r="E638" s="114" t="s">
        <v>4</v>
      </c>
      <c r="F638" s="114" t="s">
        <v>32</v>
      </c>
      <c r="G638" s="114" t="s">
        <v>130</v>
      </c>
      <c r="H638" s="115" t="s">
        <v>4087</v>
      </c>
      <c r="I638" s="116" t="s">
        <v>4088</v>
      </c>
      <c r="J638" s="116" t="s">
        <v>4089</v>
      </c>
      <c r="K638" s="114" t="s">
        <v>797</v>
      </c>
      <c r="L638" s="114" t="s">
        <v>693</v>
      </c>
      <c r="M638" s="116" t="s">
        <v>798</v>
      </c>
      <c r="N638" s="116" t="s">
        <v>799</v>
      </c>
      <c r="O638" s="114" t="s">
        <v>797</v>
      </c>
      <c r="P638" s="114" t="s">
        <v>797</v>
      </c>
      <c r="Q638" s="114" t="s">
        <v>1646</v>
      </c>
      <c r="R638" s="116"/>
    </row>
    <row r="639" spans="2:18" ht="18.75" hidden="1" x14ac:dyDescent="0.25">
      <c r="B639" s="112">
        <v>633</v>
      </c>
      <c r="C639" s="117" t="s">
        <v>10</v>
      </c>
      <c r="D639" s="114" t="s">
        <v>3393</v>
      </c>
      <c r="E639" s="114" t="s">
        <v>4</v>
      </c>
      <c r="F639" s="114" t="s">
        <v>32</v>
      </c>
      <c r="G639" s="114" t="s">
        <v>130</v>
      </c>
      <c r="H639" s="115" t="s">
        <v>4090</v>
      </c>
      <c r="I639" s="116" t="s">
        <v>4091</v>
      </c>
      <c r="J639" s="116" t="s">
        <v>4092</v>
      </c>
      <c r="K639" s="114" t="s">
        <v>797</v>
      </c>
      <c r="L639" s="114" t="s">
        <v>693</v>
      </c>
      <c r="M639" s="116" t="s">
        <v>798</v>
      </c>
      <c r="N639" s="116" t="s">
        <v>799</v>
      </c>
      <c r="O639" s="114" t="s">
        <v>797</v>
      </c>
      <c r="P639" s="114" t="s">
        <v>797</v>
      </c>
      <c r="Q639" s="114" t="s">
        <v>1646</v>
      </c>
      <c r="R639" s="116"/>
    </row>
    <row r="640" spans="2:18" ht="18.75" hidden="1" x14ac:dyDescent="0.25">
      <c r="B640" s="112">
        <v>634</v>
      </c>
      <c r="C640" s="117" t="s">
        <v>10</v>
      </c>
      <c r="D640" s="114" t="s">
        <v>3393</v>
      </c>
      <c r="E640" s="114" t="s">
        <v>4</v>
      </c>
      <c r="F640" s="114" t="s">
        <v>32</v>
      </c>
      <c r="G640" s="114" t="s">
        <v>130</v>
      </c>
      <c r="H640" s="115" t="s">
        <v>4093</v>
      </c>
      <c r="I640" s="116" t="s">
        <v>4094</v>
      </c>
      <c r="J640" s="116" t="s">
        <v>4095</v>
      </c>
      <c r="K640" s="114" t="s">
        <v>797</v>
      </c>
      <c r="L640" s="114" t="s">
        <v>693</v>
      </c>
      <c r="M640" s="116" t="s">
        <v>798</v>
      </c>
      <c r="N640" s="116" t="s">
        <v>799</v>
      </c>
      <c r="O640" s="114" t="s">
        <v>797</v>
      </c>
      <c r="P640" s="114" t="s">
        <v>797</v>
      </c>
      <c r="Q640" s="114" t="s">
        <v>1646</v>
      </c>
      <c r="R640" s="116"/>
    </row>
    <row r="641" spans="2:18" ht="18.75" hidden="1" x14ac:dyDescent="0.25">
      <c r="B641" s="112">
        <v>635</v>
      </c>
      <c r="C641" s="117" t="s">
        <v>10</v>
      </c>
      <c r="D641" s="114" t="s">
        <v>3393</v>
      </c>
      <c r="E641" s="114" t="s">
        <v>4</v>
      </c>
      <c r="F641" s="114" t="s">
        <v>32</v>
      </c>
      <c r="G641" s="114" t="s">
        <v>130</v>
      </c>
      <c r="H641" s="115" t="s">
        <v>4096</v>
      </c>
      <c r="I641" s="116" t="s">
        <v>4097</v>
      </c>
      <c r="J641" s="116" t="s">
        <v>4098</v>
      </c>
      <c r="K641" s="114" t="s">
        <v>797</v>
      </c>
      <c r="L641" s="114" t="s">
        <v>693</v>
      </c>
      <c r="M641" s="116" t="s">
        <v>798</v>
      </c>
      <c r="N641" s="116" t="s">
        <v>799</v>
      </c>
      <c r="O641" s="114" t="s">
        <v>797</v>
      </c>
      <c r="P641" s="114" t="s">
        <v>797</v>
      </c>
      <c r="Q641" s="114" t="s">
        <v>1646</v>
      </c>
      <c r="R641" s="116"/>
    </row>
    <row r="642" spans="2:18" ht="18.75" hidden="1" x14ac:dyDescent="0.25">
      <c r="B642" s="112">
        <v>636</v>
      </c>
      <c r="C642" s="117" t="s">
        <v>10</v>
      </c>
      <c r="D642" s="114" t="s">
        <v>3393</v>
      </c>
      <c r="E642" s="114" t="s">
        <v>4</v>
      </c>
      <c r="F642" s="114" t="s">
        <v>32</v>
      </c>
      <c r="G642" s="114" t="s">
        <v>130</v>
      </c>
      <c r="H642" s="115" t="s">
        <v>4099</v>
      </c>
      <c r="I642" s="116" t="s">
        <v>4100</v>
      </c>
      <c r="J642" s="116" t="s">
        <v>4101</v>
      </c>
      <c r="K642" s="114" t="s">
        <v>797</v>
      </c>
      <c r="L642" s="114" t="s">
        <v>693</v>
      </c>
      <c r="M642" s="116" t="s">
        <v>798</v>
      </c>
      <c r="N642" s="116" t="s">
        <v>799</v>
      </c>
      <c r="O642" s="114" t="s">
        <v>797</v>
      </c>
      <c r="P642" s="114" t="s">
        <v>797</v>
      </c>
      <c r="Q642" s="114" t="s">
        <v>1646</v>
      </c>
      <c r="R642" s="116"/>
    </row>
    <row r="643" spans="2:18" ht="18.75" hidden="1" x14ac:dyDescent="0.25">
      <c r="B643" s="112">
        <v>637</v>
      </c>
      <c r="C643" s="117" t="s">
        <v>10</v>
      </c>
      <c r="D643" s="114" t="s">
        <v>3393</v>
      </c>
      <c r="E643" s="114" t="s">
        <v>4</v>
      </c>
      <c r="F643" s="114" t="s">
        <v>32</v>
      </c>
      <c r="G643" s="114" t="s">
        <v>130</v>
      </c>
      <c r="H643" s="115" t="s">
        <v>4102</v>
      </c>
      <c r="I643" s="116" t="s">
        <v>4103</v>
      </c>
      <c r="J643" s="116" t="s">
        <v>4104</v>
      </c>
      <c r="K643" s="114" t="s">
        <v>797</v>
      </c>
      <c r="L643" s="114" t="s">
        <v>693</v>
      </c>
      <c r="M643" s="116" t="s">
        <v>798</v>
      </c>
      <c r="N643" s="116" t="s">
        <v>799</v>
      </c>
      <c r="O643" s="114" t="s">
        <v>797</v>
      </c>
      <c r="P643" s="114" t="s">
        <v>797</v>
      </c>
      <c r="Q643" s="114" t="s">
        <v>1646</v>
      </c>
      <c r="R643" s="116"/>
    </row>
    <row r="644" spans="2:18" ht="18.75" hidden="1" x14ac:dyDescent="0.25">
      <c r="B644" s="112">
        <v>638</v>
      </c>
      <c r="C644" s="117" t="s">
        <v>10</v>
      </c>
      <c r="D644" s="114" t="s">
        <v>3393</v>
      </c>
      <c r="E644" s="114" t="s">
        <v>4</v>
      </c>
      <c r="F644" s="114" t="s">
        <v>32</v>
      </c>
      <c r="G644" s="114" t="s">
        <v>130</v>
      </c>
      <c r="H644" s="115" t="s">
        <v>4105</v>
      </c>
      <c r="I644" s="116" t="s">
        <v>4106</v>
      </c>
      <c r="J644" s="116" t="s">
        <v>4107</v>
      </c>
      <c r="K644" s="114" t="s">
        <v>797</v>
      </c>
      <c r="L644" s="114" t="s">
        <v>693</v>
      </c>
      <c r="M644" s="116" t="s">
        <v>798</v>
      </c>
      <c r="N644" s="116" t="s">
        <v>799</v>
      </c>
      <c r="O644" s="114" t="s">
        <v>797</v>
      </c>
      <c r="P644" s="114" t="s">
        <v>797</v>
      </c>
      <c r="Q644" s="114" t="s">
        <v>1646</v>
      </c>
      <c r="R644" s="116"/>
    </row>
    <row r="645" spans="2:18" ht="18.75" hidden="1" x14ac:dyDescent="0.25">
      <c r="B645" s="112">
        <v>639</v>
      </c>
      <c r="C645" s="117" t="s">
        <v>10</v>
      </c>
      <c r="D645" s="114" t="s">
        <v>3393</v>
      </c>
      <c r="E645" s="114" t="s">
        <v>4</v>
      </c>
      <c r="F645" s="114" t="s">
        <v>32</v>
      </c>
      <c r="G645" s="114" t="s">
        <v>130</v>
      </c>
      <c r="H645" s="115" t="s">
        <v>4108</v>
      </c>
      <c r="I645" s="116" t="s">
        <v>4109</v>
      </c>
      <c r="J645" s="116" t="s">
        <v>4110</v>
      </c>
      <c r="K645" s="114" t="s">
        <v>797</v>
      </c>
      <c r="L645" s="114" t="s">
        <v>693</v>
      </c>
      <c r="M645" s="116" t="s">
        <v>798</v>
      </c>
      <c r="N645" s="116" t="s">
        <v>799</v>
      </c>
      <c r="O645" s="114" t="s">
        <v>797</v>
      </c>
      <c r="P645" s="114" t="s">
        <v>797</v>
      </c>
      <c r="Q645" s="114" t="s">
        <v>1646</v>
      </c>
      <c r="R645" s="116"/>
    </row>
    <row r="646" spans="2:18" ht="18.75" hidden="1" x14ac:dyDescent="0.25">
      <c r="B646" s="112">
        <v>640</v>
      </c>
      <c r="C646" s="117" t="s">
        <v>10</v>
      </c>
      <c r="D646" s="114" t="s">
        <v>3393</v>
      </c>
      <c r="E646" s="114" t="s">
        <v>4</v>
      </c>
      <c r="F646" s="114" t="s">
        <v>32</v>
      </c>
      <c r="G646" s="114" t="s">
        <v>130</v>
      </c>
      <c r="H646" s="115" t="s">
        <v>4111</v>
      </c>
      <c r="I646" s="116" t="s">
        <v>4112</v>
      </c>
      <c r="J646" s="116" t="s">
        <v>4113</v>
      </c>
      <c r="K646" s="114" t="s">
        <v>797</v>
      </c>
      <c r="L646" s="114" t="s">
        <v>693</v>
      </c>
      <c r="M646" s="116" t="s">
        <v>798</v>
      </c>
      <c r="N646" s="116" t="s">
        <v>799</v>
      </c>
      <c r="O646" s="114" t="s">
        <v>797</v>
      </c>
      <c r="P646" s="114" t="s">
        <v>797</v>
      </c>
      <c r="Q646" s="114" t="s">
        <v>1646</v>
      </c>
      <c r="R646" s="116"/>
    </row>
    <row r="647" spans="2:18" ht="18.75" hidden="1" x14ac:dyDescent="0.25">
      <c r="B647" s="112">
        <v>641</v>
      </c>
      <c r="C647" s="117" t="s">
        <v>10</v>
      </c>
      <c r="D647" s="114" t="s">
        <v>3393</v>
      </c>
      <c r="E647" s="114" t="s">
        <v>1</v>
      </c>
      <c r="F647" s="114" t="s">
        <v>34</v>
      </c>
      <c r="G647" s="114" t="s">
        <v>130</v>
      </c>
      <c r="H647" s="115" t="s">
        <v>4114</v>
      </c>
      <c r="I647" s="116" t="s">
        <v>4115</v>
      </c>
      <c r="J647" s="116" t="s">
        <v>4116</v>
      </c>
      <c r="K647" s="114" t="s">
        <v>800</v>
      </c>
      <c r="L647" s="114" t="s">
        <v>699</v>
      </c>
      <c r="M647" s="116" t="s">
        <v>801</v>
      </c>
      <c r="N647" s="116" t="s">
        <v>802</v>
      </c>
      <c r="O647" s="114" t="s">
        <v>800</v>
      </c>
      <c r="P647" s="114" t="s">
        <v>1647</v>
      </c>
      <c r="Q647" s="114" t="s">
        <v>1648</v>
      </c>
      <c r="R647" s="116"/>
    </row>
    <row r="648" spans="2:18" ht="18.75" hidden="1" x14ac:dyDescent="0.25">
      <c r="B648" s="112">
        <v>642</v>
      </c>
      <c r="C648" s="117" t="s">
        <v>10</v>
      </c>
      <c r="D648" s="114" t="s">
        <v>3393</v>
      </c>
      <c r="E648" s="114" t="s">
        <v>1</v>
      </c>
      <c r="F648" s="114" t="s">
        <v>34</v>
      </c>
      <c r="G648" s="114" t="s">
        <v>130</v>
      </c>
      <c r="H648" s="115" t="s">
        <v>4117</v>
      </c>
      <c r="I648" s="116" t="s">
        <v>4118</v>
      </c>
      <c r="J648" s="116" t="s">
        <v>4119</v>
      </c>
      <c r="K648" s="114" t="s">
        <v>800</v>
      </c>
      <c r="L648" s="114" t="s">
        <v>699</v>
      </c>
      <c r="M648" s="116" t="s">
        <v>801</v>
      </c>
      <c r="N648" s="116" t="s">
        <v>802</v>
      </c>
      <c r="O648" s="114" t="s">
        <v>800</v>
      </c>
      <c r="P648" s="114" t="s">
        <v>1647</v>
      </c>
      <c r="Q648" s="114" t="s">
        <v>1648</v>
      </c>
      <c r="R648" s="116"/>
    </row>
    <row r="649" spans="2:18" ht="18.75" hidden="1" x14ac:dyDescent="0.25">
      <c r="B649" s="112">
        <v>643</v>
      </c>
      <c r="C649" s="117" t="s">
        <v>10</v>
      </c>
      <c r="D649" s="114" t="s">
        <v>3393</v>
      </c>
      <c r="E649" s="114" t="s">
        <v>1</v>
      </c>
      <c r="F649" s="114" t="s">
        <v>34</v>
      </c>
      <c r="G649" s="114" t="s">
        <v>130</v>
      </c>
      <c r="H649" s="115" t="s">
        <v>4120</v>
      </c>
      <c r="I649" s="116" t="s">
        <v>4121</v>
      </c>
      <c r="J649" s="116" t="s">
        <v>4122</v>
      </c>
      <c r="K649" s="114" t="s">
        <v>800</v>
      </c>
      <c r="L649" s="114" t="s">
        <v>699</v>
      </c>
      <c r="M649" s="116" t="s">
        <v>801</v>
      </c>
      <c r="N649" s="116" t="s">
        <v>802</v>
      </c>
      <c r="O649" s="114" t="s">
        <v>800</v>
      </c>
      <c r="P649" s="114" t="s">
        <v>1647</v>
      </c>
      <c r="Q649" s="114" t="s">
        <v>1648</v>
      </c>
      <c r="R649" s="116"/>
    </row>
    <row r="650" spans="2:18" ht="18.75" hidden="1" x14ac:dyDescent="0.25">
      <c r="B650" s="112">
        <v>644</v>
      </c>
      <c r="C650" s="117" t="s">
        <v>10</v>
      </c>
      <c r="D650" s="114" t="s">
        <v>3393</v>
      </c>
      <c r="E650" s="114" t="s">
        <v>1</v>
      </c>
      <c r="F650" s="114" t="s">
        <v>34</v>
      </c>
      <c r="G650" s="114" t="s">
        <v>130</v>
      </c>
      <c r="H650" s="115" t="s">
        <v>4123</v>
      </c>
      <c r="I650" s="116" t="s">
        <v>4124</v>
      </c>
      <c r="J650" s="116" t="s">
        <v>4125</v>
      </c>
      <c r="K650" s="114" t="s">
        <v>800</v>
      </c>
      <c r="L650" s="114" t="s">
        <v>699</v>
      </c>
      <c r="M650" s="116" t="s">
        <v>801</v>
      </c>
      <c r="N650" s="116" t="s">
        <v>802</v>
      </c>
      <c r="O650" s="114" t="s">
        <v>800</v>
      </c>
      <c r="P650" s="114" t="s">
        <v>1647</v>
      </c>
      <c r="Q650" s="114" t="s">
        <v>1648</v>
      </c>
      <c r="R650" s="116"/>
    </row>
    <row r="651" spans="2:18" ht="18.75" hidden="1" x14ac:dyDescent="0.25">
      <c r="B651" s="112">
        <v>645</v>
      </c>
      <c r="C651" s="117" t="s">
        <v>10</v>
      </c>
      <c r="D651" s="114" t="s">
        <v>3393</v>
      </c>
      <c r="E651" s="114" t="s">
        <v>1</v>
      </c>
      <c r="F651" s="114" t="s">
        <v>34</v>
      </c>
      <c r="G651" s="114" t="s">
        <v>130</v>
      </c>
      <c r="H651" s="115" t="s">
        <v>4126</v>
      </c>
      <c r="I651" s="116" t="s">
        <v>4127</v>
      </c>
      <c r="J651" s="116" t="s">
        <v>4128</v>
      </c>
      <c r="K651" s="114" t="s">
        <v>800</v>
      </c>
      <c r="L651" s="114" t="s">
        <v>699</v>
      </c>
      <c r="M651" s="116" t="s">
        <v>801</v>
      </c>
      <c r="N651" s="116" t="s">
        <v>802</v>
      </c>
      <c r="O651" s="114" t="s">
        <v>800</v>
      </c>
      <c r="P651" s="114" t="s">
        <v>1647</v>
      </c>
      <c r="Q651" s="114" t="s">
        <v>1648</v>
      </c>
      <c r="R651" s="116"/>
    </row>
    <row r="652" spans="2:18" ht="18.75" hidden="1" x14ac:dyDescent="0.25">
      <c r="B652" s="112">
        <v>646</v>
      </c>
      <c r="C652" s="117" t="s">
        <v>10</v>
      </c>
      <c r="D652" s="114" t="s">
        <v>3393</v>
      </c>
      <c r="E652" s="114" t="s">
        <v>1</v>
      </c>
      <c r="F652" s="114" t="s">
        <v>34</v>
      </c>
      <c r="G652" s="114" t="s">
        <v>130</v>
      </c>
      <c r="H652" s="115" t="s">
        <v>4129</v>
      </c>
      <c r="I652" s="116" t="s">
        <v>4130</v>
      </c>
      <c r="J652" s="116" t="s">
        <v>4131</v>
      </c>
      <c r="K652" s="114" t="s">
        <v>800</v>
      </c>
      <c r="L652" s="114" t="s">
        <v>699</v>
      </c>
      <c r="M652" s="116" t="s">
        <v>801</v>
      </c>
      <c r="N652" s="116" t="s">
        <v>802</v>
      </c>
      <c r="O652" s="114" t="s">
        <v>800</v>
      </c>
      <c r="P652" s="114" t="s">
        <v>1647</v>
      </c>
      <c r="Q652" s="114" t="s">
        <v>1648</v>
      </c>
      <c r="R652" s="116"/>
    </row>
    <row r="653" spans="2:18" ht="18.75" hidden="1" x14ac:dyDescent="0.25">
      <c r="B653" s="112">
        <v>647</v>
      </c>
      <c r="C653" s="117" t="s">
        <v>10</v>
      </c>
      <c r="D653" s="114" t="s">
        <v>3393</v>
      </c>
      <c r="E653" s="114" t="s">
        <v>1</v>
      </c>
      <c r="F653" s="114" t="s">
        <v>34</v>
      </c>
      <c r="G653" s="114" t="s">
        <v>130</v>
      </c>
      <c r="H653" s="115" t="s">
        <v>4132</v>
      </c>
      <c r="I653" s="116" t="s">
        <v>4133</v>
      </c>
      <c r="J653" s="116" t="s">
        <v>4134</v>
      </c>
      <c r="K653" s="114" t="s">
        <v>800</v>
      </c>
      <c r="L653" s="114" t="s">
        <v>699</v>
      </c>
      <c r="M653" s="116" t="s">
        <v>801</v>
      </c>
      <c r="N653" s="116" t="s">
        <v>802</v>
      </c>
      <c r="O653" s="114" t="s">
        <v>800</v>
      </c>
      <c r="P653" s="114" t="s">
        <v>1647</v>
      </c>
      <c r="Q653" s="114" t="s">
        <v>1648</v>
      </c>
      <c r="R653" s="116"/>
    </row>
    <row r="654" spans="2:18" ht="18.75" hidden="1" x14ac:dyDescent="0.25">
      <c r="B654" s="112">
        <v>648</v>
      </c>
      <c r="C654" s="117" t="s">
        <v>10</v>
      </c>
      <c r="D654" s="114" t="s">
        <v>3393</v>
      </c>
      <c r="E654" s="114" t="s">
        <v>1</v>
      </c>
      <c r="F654" s="114" t="s">
        <v>34</v>
      </c>
      <c r="G654" s="114" t="s">
        <v>130</v>
      </c>
      <c r="H654" s="115" t="s">
        <v>4135</v>
      </c>
      <c r="I654" s="116" t="s">
        <v>4136</v>
      </c>
      <c r="J654" s="116" t="s">
        <v>4137</v>
      </c>
      <c r="K654" s="114" t="s">
        <v>800</v>
      </c>
      <c r="L654" s="114" t="s">
        <v>699</v>
      </c>
      <c r="M654" s="116" t="s">
        <v>801</v>
      </c>
      <c r="N654" s="116" t="s">
        <v>802</v>
      </c>
      <c r="O654" s="114" t="s">
        <v>800</v>
      </c>
      <c r="P654" s="114" t="s">
        <v>1647</v>
      </c>
      <c r="Q654" s="114" t="s">
        <v>1648</v>
      </c>
      <c r="R654" s="116"/>
    </row>
    <row r="655" spans="2:18" ht="18.75" hidden="1" x14ac:dyDescent="0.25">
      <c r="B655" s="112">
        <v>649</v>
      </c>
      <c r="C655" s="117" t="s">
        <v>10</v>
      </c>
      <c r="D655" s="114" t="s">
        <v>3393</v>
      </c>
      <c r="E655" s="114" t="s">
        <v>1</v>
      </c>
      <c r="F655" s="114" t="s">
        <v>34</v>
      </c>
      <c r="G655" s="114" t="s">
        <v>130</v>
      </c>
      <c r="H655" s="115" t="s">
        <v>4138</v>
      </c>
      <c r="I655" s="116" t="s">
        <v>4139</v>
      </c>
      <c r="J655" s="116" t="s">
        <v>4140</v>
      </c>
      <c r="K655" s="114" t="s">
        <v>800</v>
      </c>
      <c r="L655" s="114" t="s">
        <v>699</v>
      </c>
      <c r="M655" s="116" t="s">
        <v>801</v>
      </c>
      <c r="N655" s="116" t="s">
        <v>802</v>
      </c>
      <c r="O655" s="114" t="s">
        <v>800</v>
      </c>
      <c r="P655" s="114" t="s">
        <v>1647</v>
      </c>
      <c r="Q655" s="114" t="s">
        <v>1648</v>
      </c>
      <c r="R655" s="116"/>
    </row>
    <row r="656" spans="2:18" ht="18.75" hidden="1" x14ac:dyDescent="0.25">
      <c r="B656" s="112">
        <v>650</v>
      </c>
      <c r="C656" s="117" t="s">
        <v>10</v>
      </c>
      <c r="D656" s="114" t="s">
        <v>3393</v>
      </c>
      <c r="E656" s="114" t="s">
        <v>1</v>
      </c>
      <c r="F656" s="114" t="s">
        <v>34</v>
      </c>
      <c r="G656" s="114" t="s">
        <v>130</v>
      </c>
      <c r="H656" s="115" t="s">
        <v>4141</v>
      </c>
      <c r="I656" s="116" t="s">
        <v>4142</v>
      </c>
      <c r="J656" s="116" t="s">
        <v>4143</v>
      </c>
      <c r="K656" s="114" t="s">
        <v>800</v>
      </c>
      <c r="L656" s="114" t="s">
        <v>699</v>
      </c>
      <c r="M656" s="116" t="s">
        <v>801</v>
      </c>
      <c r="N656" s="116" t="s">
        <v>802</v>
      </c>
      <c r="O656" s="114" t="s">
        <v>800</v>
      </c>
      <c r="P656" s="114" t="s">
        <v>1647</v>
      </c>
      <c r="Q656" s="114" t="s">
        <v>1648</v>
      </c>
      <c r="R656" s="116"/>
    </row>
    <row r="657" spans="2:18" ht="18.75" hidden="1" x14ac:dyDescent="0.25">
      <c r="B657" s="112">
        <v>651</v>
      </c>
      <c r="C657" s="117" t="s">
        <v>10</v>
      </c>
      <c r="D657" s="114" t="s">
        <v>3393</v>
      </c>
      <c r="E657" s="114" t="s">
        <v>4</v>
      </c>
      <c r="F657" s="114" t="s">
        <v>34</v>
      </c>
      <c r="G657" s="114" t="s">
        <v>130</v>
      </c>
      <c r="H657" s="115" t="s">
        <v>4144</v>
      </c>
      <c r="I657" s="116" t="s">
        <v>4145</v>
      </c>
      <c r="J657" s="116" t="s">
        <v>4146</v>
      </c>
      <c r="K657" s="114" t="s">
        <v>800</v>
      </c>
      <c r="L657" s="114" t="s">
        <v>699</v>
      </c>
      <c r="M657" s="116" t="s">
        <v>801</v>
      </c>
      <c r="N657" s="116" t="s">
        <v>802</v>
      </c>
      <c r="O657" s="114" t="s">
        <v>800</v>
      </c>
      <c r="P657" s="114" t="s">
        <v>1647</v>
      </c>
      <c r="Q657" s="114" t="s">
        <v>1648</v>
      </c>
      <c r="R657" s="116"/>
    </row>
    <row r="658" spans="2:18" ht="18.75" hidden="1" x14ac:dyDescent="0.25">
      <c r="B658" s="112">
        <v>652</v>
      </c>
      <c r="C658" s="117" t="s">
        <v>10</v>
      </c>
      <c r="D658" s="114" t="s">
        <v>3393</v>
      </c>
      <c r="E658" s="114" t="s">
        <v>4</v>
      </c>
      <c r="F658" s="114" t="s">
        <v>34</v>
      </c>
      <c r="G658" s="114" t="s">
        <v>130</v>
      </c>
      <c r="H658" s="115" t="s">
        <v>4147</v>
      </c>
      <c r="I658" s="116" t="s">
        <v>4148</v>
      </c>
      <c r="J658" s="116" t="s">
        <v>4149</v>
      </c>
      <c r="K658" s="114" t="s">
        <v>800</v>
      </c>
      <c r="L658" s="114" t="s">
        <v>699</v>
      </c>
      <c r="M658" s="116" t="s">
        <v>801</v>
      </c>
      <c r="N658" s="116" t="s">
        <v>802</v>
      </c>
      <c r="O658" s="114" t="s">
        <v>800</v>
      </c>
      <c r="P658" s="114" t="s">
        <v>1647</v>
      </c>
      <c r="Q658" s="114" t="s">
        <v>1648</v>
      </c>
      <c r="R658" s="116"/>
    </row>
    <row r="659" spans="2:18" ht="18.75" hidden="1" x14ac:dyDescent="0.25">
      <c r="B659" s="112">
        <v>653</v>
      </c>
      <c r="C659" s="117" t="s">
        <v>10</v>
      </c>
      <c r="D659" s="114" t="s">
        <v>3393</v>
      </c>
      <c r="E659" s="114" t="s">
        <v>4</v>
      </c>
      <c r="F659" s="114" t="s">
        <v>34</v>
      </c>
      <c r="G659" s="114" t="s">
        <v>130</v>
      </c>
      <c r="H659" s="115" t="s">
        <v>4150</v>
      </c>
      <c r="I659" s="116" t="s">
        <v>4151</v>
      </c>
      <c r="J659" s="116" t="s">
        <v>4152</v>
      </c>
      <c r="K659" s="114" t="s">
        <v>800</v>
      </c>
      <c r="L659" s="114" t="s">
        <v>699</v>
      </c>
      <c r="M659" s="116" t="s">
        <v>801</v>
      </c>
      <c r="N659" s="116" t="s">
        <v>802</v>
      </c>
      <c r="O659" s="114" t="s">
        <v>800</v>
      </c>
      <c r="P659" s="114" t="s">
        <v>1647</v>
      </c>
      <c r="Q659" s="114" t="s">
        <v>1648</v>
      </c>
      <c r="R659" s="116"/>
    </row>
    <row r="660" spans="2:18" ht="18.75" hidden="1" x14ac:dyDescent="0.25">
      <c r="B660" s="112">
        <v>654</v>
      </c>
      <c r="C660" s="117" t="s">
        <v>10</v>
      </c>
      <c r="D660" s="114" t="s">
        <v>3393</v>
      </c>
      <c r="E660" s="114" t="s">
        <v>4</v>
      </c>
      <c r="F660" s="114" t="s">
        <v>34</v>
      </c>
      <c r="G660" s="114" t="s">
        <v>130</v>
      </c>
      <c r="H660" s="115" t="s">
        <v>4153</v>
      </c>
      <c r="I660" s="116" t="s">
        <v>4154</v>
      </c>
      <c r="J660" s="116" t="s">
        <v>4155</v>
      </c>
      <c r="K660" s="114" t="s">
        <v>800</v>
      </c>
      <c r="L660" s="114" t="s">
        <v>699</v>
      </c>
      <c r="M660" s="116" t="s">
        <v>801</v>
      </c>
      <c r="N660" s="116" t="s">
        <v>802</v>
      </c>
      <c r="O660" s="114" t="s">
        <v>800</v>
      </c>
      <c r="P660" s="114" t="s">
        <v>1647</v>
      </c>
      <c r="Q660" s="114" t="s">
        <v>1648</v>
      </c>
      <c r="R660" s="116"/>
    </row>
    <row r="661" spans="2:18" ht="18.75" hidden="1" x14ac:dyDescent="0.25">
      <c r="B661" s="112">
        <v>655</v>
      </c>
      <c r="C661" s="117" t="s">
        <v>10</v>
      </c>
      <c r="D661" s="114" t="s">
        <v>3393</v>
      </c>
      <c r="E661" s="114" t="s">
        <v>4</v>
      </c>
      <c r="F661" s="114" t="s">
        <v>34</v>
      </c>
      <c r="G661" s="114" t="s">
        <v>130</v>
      </c>
      <c r="H661" s="115" t="s">
        <v>4156</v>
      </c>
      <c r="I661" s="116" t="s">
        <v>4157</v>
      </c>
      <c r="J661" s="116" t="s">
        <v>4158</v>
      </c>
      <c r="K661" s="114" t="s">
        <v>800</v>
      </c>
      <c r="L661" s="114" t="s">
        <v>699</v>
      </c>
      <c r="M661" s="116" t="s">
        <v>801</v>
      </c>
      <c r="N661" s="116" t="s">
        <v>802</v>
      </c>
      <c r="O661" s="114" t="s">
        <v>800</v>
      </c>
      <c r="P661" s="114" t="s">
        <v>1647</v>
      </c>
      <c r="Q661" s="114" t="s">
        <v>1648</v>
      </c>
      <c r="R661" s="116"/>
    </row>
    <row r="662" spans="2:18" ht="18.75" hidden="1" x14ac:dyDescent="0.25">
      <c r="B662" s="112">
        <v>656</v>
      </c>
      <c r="C662" s="117" t="s">
        <v>10</v>
      </c>
      <c r="D662" s="114" t="s">
        <v>3393</v>
      </c>
      <c r="E662" s="114" t="s">
        <v>4</v>
      </c>
      <c r="F662" s="114" t="s">
        <v>34</v>
      </c>
      <c r="G662" s="114" t="s">
        <v>130</v>
      </c>
      <c r="H662" s="115" t="s">
        <v>4159</v>
      </c>
      <c r="I662" s="116" t="s">
        <v>4160</v>
      </c>
      <c r="J662" s="116" t="s">
        <v>4161</v>
      </c>
      <c r="K662" s="114" t="s">
        <v>800</v>
      </c>
      <c r="L662" s="114" t="s">
        <v>699</v>
      </c>
      <c r="M662" s="116" t="s">
        <v>801</v>
      </c>
      <c r="N662" s="116" t="s">
        <v>802</v>
      </c>
      <c r="O662" s="114" t="s">
        <v>800</v>
      </c>
      <c r="P662" s="114" t="s">
        <v>1647</v>
      </c>
      <c r="Q662" s="114" t="s">
        <v>1648</v>
      </c>
      <c r="R662" s="116"/>
    </row>
    <row r="663" spans="2:18" ht="18.75" hidden="1" x14ac:dyDescent="0.25">
      <c r="B663" s="112">
        <v>657</v>
      </c>
      <c r="C663" s="117" t="s">
        <v>10</v>
      </c>
      <c r="D663" s="114" t="s">
        <v>3393</v>
      </c>
      <c r="E663" s="114" t="s">
        <v>4</v>
      </c>
      <c r="F663" s="114" t="s">
        <v>34</v>
      </c>
      <c r="G663" s="114" t="s">
        <v>130</v>
      </c>
      <c r="H663" s="115" t="s">
        <v>4162</v>
      </c>
      <c r="I663" s="116" t="s">
        <v>4163</v>
      </c>
      <c r="J663" s="116" t="s">
        <v>4164</v>
      </c>
      <c r="K663" s="114" t="s">
        <v>800</v>
      </c>
      <c r="L663" s="114" t="s">
        <v>699</v>
      </c>
      <c r="M663" s="116" t="s">
        <v>801</v>
      </c>
      <c r="N663" s="116" t="s">
        <v>802</v>
      </c>
      <c r="O663" s="114" t="s">
        <v>800</v>
      </c>
      <c r="P663" s="114" t="s">
        <v>1647</v>
      </c>
      <c r="Q663" s="114" t="s">
        <v>1648</v>
      </c>
      <c r="R663" s="116"/>
    </row>
    <row r="664" spans="2:18" ht="18.75" hidden="1" x14ac:dyDescent="0.25">
      <c r="B664" s="112">
        <v>658</v>
      </c>
      <c r="C664" s="117" t="s">
        <v>10</v>
      </c>
      <c r="D664" s="114" t="s">
        <v>3393</v>
      </c>
      <c r="E664" s="114" t="s">
        <v>4</v>
      </c>
      <c r="F664" s="114" t="s">
        <v>34</v>
      </c>
      <c r="G664" s="114" t="s">
        <v>130</v>
      </c>
      <c r="H664" s="115" t="s">
        <v>4165</v>
      </c>
      <c r="I664" s="116" t="s">
        <v>4166</v>
      </c>
      <c r="J664" s="116" t="s">
        <v>4167</v>
      </c>
      <c r="K664" s="114" t="s">
        <v>800</v>
      </c>
      <c r="L664" s="114" t="s">
        <v>699</v>
      </c>
      <c r="M664" s="116" t="s">
        <v>801</v>
      </c>
      <c r="N664" s="116" t="s">
        <v>802</v>
      </c>
      <c r="O664" s="114" t="s">
        <v>800</v>
      </c>
      <c r="P664" s="114" t="s">
        <v>1647</v>
      </c>
      <c r="Q664" s="114" t="s">
        <v>1648</v>
      </c>
      <c r="R664" s="116"/>
    </row>
    <row r="665" spans="2:18" ht="18.75" hidden="1" x14ac:dyDescent="0.25">
      <c r="B665" s="112">
        <v>659</v>
      </c>
      <c r="C665" s="117" t="s">
        <v>10</v>
      </c>
      <c r="D665" s="114" t="s">
        <v>3393</v>
      </c>
      <c r="E665" s="114" t="s">
        <v>4</v>
      </c>
      <c r="F665" s="114" t="s">
        <v>34</v>
      </c>
      <c r="G665" s="114" t="s">
        <v>130</v>
      </c>
      <c r="H665" s="115" t="s">
        <v>4168</v>
      </c>
      <c r="I665" s="116" t="s">
        <v>4169</v>
      </c>
      <c r="J665" s="116" t="s">
        <v>4170</v>
      </c>
      <c r="K665" s="114" t="s">
        <v>800</v>
      </c>
      <c r="L665" s="114" t="s">
        <v>699</v>
      </c>
      <c r="M665" s="116" t="s">
        <v>801</v>
      </c>
      <c r="N665" s="116" t="s">
        <v>802</v>
      </c>
      <c r="O665" s="114" t="s">
        <v>800</v>
      </c>
      <c r="P665" s="114" t="s">
        <v>1647</v>
      </c>
      <c r="Q665" s="114" t="s">
        <v>1648</v>
      </c>
      <c r="R665" s="116"/>
    </row>
    <row r="666" spans="2:18" ht="18.75" hidden="1" x14ac:dyDescent="0.25">
      <c r="B666" s="112">
        <v>660</v>
      </c>
      <c r="C666" s="117" t="s">
        <v>10</v>
      </c>
      <c r="D666" s="114" t="s">
        <v>3393</v>
      </c>
      <c r="E666" s="114" t="s">
        <v>4</v>
      </c>
      <c r="F666" s="114" t="s">
        <v>34</v>
      </c>
      <c r="G666" s="114" t="s">
        <v>130</v>
      </c>
      <c r="H666" s="115" t="s">
        <v>4171</v>
      </c>
      <c r="I666" s="116" t="s">
        <v>4172</v>
      </c>
      <c r="J666" s="116" t="s">
        <v>4173</v>
      </c>
      <c r="K666" s="114" t="s">
        <v>800</v>
      </c>
      <c r="L666" s="114" t="s">
        <v>699</v>
      </c>
      <c r="M666" s="116" t="s">
        <v>801</v>
      </c>
      <c r="N666" s="116" t="s">
        <v>802</v>
      </c>
      <c r="O666" s="114" t="s">
        <v>800</v>
      </c>
      <c r="P666" s="114" t="s">
        <v>1647</v>
      </c>
      <c r="Q666" s="114" t="s">
        <v>1648</v>
      </c>
      <c r="R666" s="116"/>
    </row>
    <row r="667" spans="2:18" ht="18.75" hidden="1" x14ac:dyDescent="0.25">
      <c r="B667" s="112">
        <v>661</v>
      </c>
      <c r="C667" s="117" t="s">
        <v>10</v>
      </c>
      <c r="D667" s="114" t="s">
        <v>3393</v>
      </c>
      <c r="E667" s="114" t="s">
        <v>1</v>
      </c>
      <c r="F667" s="114" t="s">
        <v>33</v>
      </c>
      <c r="G667" s="114" t="s">
        <v>155</v>
      </c>
      <c r="H667" s="115" t="s">
        <v>4174</v>
      </c>
      <c r="I667" s="116" t="s">
        <v>4175</v>
      </c>
      <c r="J667" s="116" t="s">
        <v>4176</v>
      </c>
      <c r="K667" s="114" t="s">
        <v>803</v>
      </c>
      <c r="L667" s="114" t="s">
        <v>704</v>
      </c>
      <c r="M667" s="116" t="s">
        <v>804</v>
      </c>
      <c r="N667" s="116" t="s">
        <v>805</v>
      </c>
      <c r="O667" s="114" t="s">
        <v>803</v>
      </c>
      <c r="P667" s="114" t="s">
        <v>1649</v>
      </c>
      <c r="Q667" s="114" t="s">
        <v>1650</v>
      </c>
      <c r="R667" s="116"/>
    </row>
    <row r="668" spans="2:18" ht="18.75" hidden="1" x14ac:dyDescent="0.25">
      <c r="B668" s="112">
        <v>662</v>
      </c>
      <c r="C668" s="117" t="s">
        <v>10</v>
      </c>
      <c r="D668" s="114" t="s">
        <v>3393</v>
      </c>
      <c r="E668" s="114" t="s">
        <v>1</v>
      </c>
      <c r="F668" s="114" t="s">
        <v>33</v>
      </c>
      <c r="G668" s="114" t="s">
        <v>155</v>
      </c>
      <c r="H668" s="115" t="s">
        <v>4177</v>
      </c>
      <c r="I668" s="116" t="s">
        <v>4178</v>
      </c>
      <c r="J668" s="116" t="s">
        <v>4179</v>
      </c>
      <c r="K668" s="114" t="s">
        <v>803</v>
      </c>
      <c r="L668" s="114" t="s">
        <v>704</v>
      </c>
      <c r="M668" s="116" t="s">
        <v>804</v>
      </c>
      <c r="N668" s="116" t="s">
        <v>805</v>
      </c>
      <c r="O668" s="114" t="s">
        <v>803</v>
      </c>
      <c r="P668" s="114" t="s">
        <v>1649</v>
      </c>
      <c r="Q668" s="114" t="s">
        <v>1650</v>
      </c>
      <c r="R668" s="116"/>
    </row>
    <row r="669" spans="2:18" ht="18.75" hidden="1" x14ac:dyDescent="0.25">
      <c r="B669" s="112">
        <v>663</v>
      </c>
      <c r="C669" s="117" t="s">
        <v>10</v>
      </c>
      <c r="D669" s="114" t="s">
        <v>3393</v>
      </c>
      <c r="E669" s="114" t="s">
        <v>1</v>
      </c>
      <c r="F669" s="114" t="s">
        <v>33</v>
      </c>
      <c r="G669" s="114" t="s">
        <v>155</v>
      </c>
      <c r="H669" s="115" t="s">
        <v>4180</v>
      </c>
      <c r="I669" s="116" t="s">
        <v>4181</v>
      </c>
      <c r="J669" s="116" t="s">
        <v>4182</v>
      </c>
      <c r="K669" s="114" t="s">
        <v>803</v>
      </c>
      <c r="L669" s="114" t="s">
        <v>704</v>
      </c>
      <c r="M669" s="116" t="s">
        <v>804</v>
      </c>
      <c r="N669" s="116" t="s">
        <v>805</v>
      </c>
      <c r="O669" s="114" t="s">
        <v>803</v>
      </c>
      <c r="P669" s="114" t="s">
        <v>1649</v>
      </c>
      <c r="Q669" s="114" t="s">
        <v>1650</v>
      </c>
      <c r="R669" s="116"/>
    </row>
    <row r="670" spans="2:18" ht="18.75" hidden="1" x14ac:dyDescent="0.25">
      <c r="B670" s="112">
        <v>664</v>
      </c>
      <c r="C670" s="117" t="s">
        <v>10</v>
      </c>
      <c r="D670" s="114" t="s">
        <v>3393</v>
      </c>
      <c r="E670" s="114" t="s">
        <v>1</v>
      </c>
      <c r="F670" s="114" t="s">
        <v>33</v>
      </c>
      <c r="G670" s="114" t="s">
        <v>155</v>
      </c>
      <c r="H670" s="115" t="s">
        <v>4183</v>
      </c>
      <c r="I670" s="116" t="s">
        <v>4184</v>
      </c>
      <c r="J670" s="116" t="s">
        <v>4185</v>
      </c>
      <c r="K670" s="114" t="s">
        <v>803</v>
      </c>
      <c r="L670" s="114" t="s">
        <v>704</v>
      </c>
      <c r="M670" s="116" t="s">
        <v>804</v>
      </c>
      <c r="N670" s="116" t="s">
        <v>805</v>
      </c>
      <c r="O670" s="114" t="s">
        <v>803</v>
      </c>
      <c r="P670" s="114" t="s">
        <v>1649</v>
      </c>
      <c r="Q670" s="114" t="s">
        <v>1650</v>
      </c>
      <c r="R670" s="116"/>
    </row>
    <row r="671" spans="2:18" ht="18.75" hidden="1" x14ac:dyDescent="0.25">
      <c r="B671" s="112">
        <v>665</v>
      </c>
      <c r="C671" s="117" t="s">
        <v>10</v>
      </c>
      <c r="D671" s="114" t="s">
        <v>3393</v>
      </c>
      <c r="E671" s="114" t="s">
        <v>1</v>
      </c>
      <c r="F671" s="114" t="s">
        <v>33</v>
      </c>
      <c r="G671" s="114" t="s">
        <v>155</v>
      </c>
      <c r="H671" s="115" t="s">
        <v>4186</v>
      </c>
      <c r="I671" s="116" t="s">
        <v>4187</v>
      </c>
      <c r="J671" s="116" t="s">
        <v>4188</v>
      </c>
      <c r="K671" s="114" t="s">
        <v>803</v>
      </c>
      <c r="L671" s="114" t="s">
        <v>704</v>
      </c>
      <c r="M671" s="116" t="s">
        <v>804</v>
      </c>
      <c r="N671" s="116" t="s">
        <v>805</v>
      </c>
      <c r="O671" s="114" t="s">
        <v>803</v>
      </c>
      <c r="P671" s="114" t="s">
        <v>1649</v>
      </c>
      <c r="Q671" s="114" t="s">
        <v>1650</v>
      </c>
      <c r="R671" s="116"/>
    </row>
    <row r="672" spans="2:18" ht="18.75" hidden="1" x14ac:dyDescent="0.25">
      <c r="B672" s="112">
        <v>666</v>
      </c>
      <c r="C672" s="117" t="s">
        <v>10</v>
      </c>
      <c r="D672" s="114" t="s">
        <v>3393</v>
      </c>
      <c r="E672" s="114" t="s">
        <v>1</v>
      </c>
      <c r="F672" s="114" t="s">
        <v>33</v>
      </c>
      <c r="G672" s="114" t="s">
        <v>155</v>
      </c>
      <c r="H672" s="115" t="s">
        <v>4189</v>
      </c>
      <c r="I672" s="116" t="s">
        <v>4190</v>
      </c>
      <c r="J672" s="116" t="s">
        <v>4191</v>
      </c>
      <c r="K672" s="114" t="s">
        <v>803</v>
      </c>
      <c r="L672" s="114" t="s">
        <v>704</v>
      </c>
      <c r="M672" s="116" t="s">
        <v>804</v>
      </c>
      <c r="N672" s="116" t="s">
        <v>805</v>
      </c>
      <c r="O672" s="114" t="s">
        <v>803</v>
      </c>
      <c r="P672" s="114" t="s">
        <v>1649</v>
      </c>
      <c r="Q672" s="114" t="s">
        <v>1650</v>
      </c>
      <c r="R672" s="116"/>
    </row>
    <row r="673" spans="2:18" ht="18.75" hidden="1" x14ac:dyDescent="0.25">
      <c r="B673" s="112">
        <v>667</v>
      </c>
      <c r="C673" s="117" t="s">
        <v>10</v>
      </c>
      <c r="D673" s="114" t="s">
        <v>3393</v>
      </c>
      <c r="E673" s="114" t="s">
        <v>1</v>
      </c>
      <c r="F673" s="114" t="s">
        <v>33</v>
      </c>
      <c r="G673" s="114" t="s">
        <v>155</v>
      </c>
      <c r="H673" s="115" t="s">
        <v>4192</v>
      </c>
      <c r="I673" s="116" t="s">
        <v>4193</v>
      </c>
      <c r="J673" s="116" t="s">
        <v>4194</v>
      </c>
      <c r="K673" s="114" t="s">
        <v>803</v>
      </c>
      <c r="L673" s="114" t="s">
        <v>704</v>
      </c>
      <c r="M673" s="116" t="s">
        <v>804</v>
      </c>
      <c r="N673" s="116" t="s">
        <v>805</v>
      </c>
      <c r="O673" s="114" t="s">
        <v>803</v>
      </c>
      <c r="P673" s="114" t="s">
        <v>1649</v>
      </c>
      <c r="Q673" s="114" t="s">
        <v>1650</v>
      </c>
      <c r="R673" s="116"/>
    </row>
    <row r="674" spans="2:18" ht="18.75" hidden="1" x14ac:dyDescent="0.25">
      <c r="B674" s="112">
        <v>668</v>
      </c>
      <c r="C674" s="117" t="s">
        <v>10</v>
      </c>
      <c r="D674" s="114" t="s">
        <v>3393</v>
      </c>
      <c r="E674" s="114" t="s">
        <v>1</v>
      </c>
      <c r="F674" s="114" t="s">
        <v>33</v>
      </c>
      <c r="G674" s="114" t="s">
        <v>155</v>
      </c>
      <c r="H674" s="115" t="s">
        <v>4195</v>
      </c>
      <c r="I674" s="116" t="s">
        <v>4196</v>
      </c>
      <c r="J674" s="116" t="s">
        <v>4197</v>
      </c>
      <c r="K674" s="114" t="s">
        <v>803</v>
      </c>
      <c r="L674" s="114" t="s">
        <v>704</v>
      </c>
      <c r="M674" s="116" t="s">
        <v>804</v>
      </c>
      <c r="N674" s="116" t="s">
        <v>805</v>
      </c>
      <c r="O674" s="114" t="s">
        <v>803</v>
      </c>
      <c r="P674" s="114" t="s">
        <v>1649</v>
      </c>
      <c r="Q674" s="114" t="s">
        <v>1650</v>
      </c>
      <c r="R674" s="116"/>
    </row>
    <row r="675" spans="2:18" ht="18.75" hidden="1" x14ac:dyDescent="0.25">
      <c r="B675" s="112">
        <v>669</v>
      </c>
      <c r="C675" s="117" t="s">
        <v>10</v>
      </c>
      <c r="D675" s="114" t="s">
        <v>3393</v>
      </c>
      <c r="E675" s="114" t="s">
        <v>1</v>
      </c>
      <c r="F675" s="114" t="s">
        <v>33</v>
      </c>
      <c r="G675" s="114" t="s">
        <v>155</v>
      </c>
      <c r="H675" s="115" t="s">
        <v>4198</v>
      </c>
      <c r="I675" s="116" t="s">
        <v>4199</v>
      </c>
      <c r="J675" s="116" t="s">
        <v>4200</v>
      </c>
      <c r="K675" s="114" t="s">
        <v>803</v>
      </c>
      <c r="L675" s="114" t="s">
        <v>704</v>
      </c>
      <c r="M675" s="116" t="s">
        <v>804</v>
      </c>
      <c r="N675" s="116" t="s">
        <v>805</v>
      </c>
      <c r="O675" s="114" t="s">
        <v>803</v>
      </c>
      <c r="P675" s="114" t="s">
        <v>1649</v>
      </c>
      <c r="Q675" s="114" t="s">
        <v>1650</v>
      </c>
      <c r="R675" s="116"/>
    </row>
    <row r="676" spans="2:18" ht="18.75" hidden="1" x14ac:dyDescent="0.25">
      <c r="B676" s="112">
        <v>670</v>
      </c>
      <c r="C676" s="117" t="s">
        <v>10</v>
      </c>
      <c r="D676" s="114" t="s">
        <v>3393</v>
      </c>
      <c r="E676" s="114" t="s">
        <v>1</v>
      </c>
      <c r="F676" s="114" t="s">
        <v>33</v>
      </c>
      <c r="G676" s="114" t="s">
        <v>155</v>
      </c>
      <c r="H676" s="115" t="s">
        <v>4201</v>
      </c>
      <c r="I676" s="116" t="s">
        <v>4202</v>
      </c>
      <c r="J676" s="116" t="s">
        <v>4203</v>
      </c>
      <c r="K676" s="114" t="s">
        <v>803</v>
      </c>
      <c r="L676" s="114" t="s">
        <v>704</v>
      </c>
      <c r="M676" s="116" t="s">
        <v>804</v>
      </c>
      <c r="N676" s="116" t="s">
        <v>805</v>
      </c>
      <c r="O676" s="114" t="s">
        <v>803</v>
      </c>
      <c r="P676" s="114" t="s">
        <v>1649</v>
      </c>
      <c r="Q676" s="114" t="s">
        <v>1650</v>
      </c>
      <c r="R676" s="116"/>
    </row>
    <row r="677" spans="2:18" ht="18.75" hidden="1" x14ac:dyDescent="0.25">
      <c r="B677" s="112">
        <v>671</v>
      </c>
      <c r="C677" s="117" t="s">
        <v>10</v>
      </c>
      <c r="D677" s="114" t="s">
        <v>3393</v>
      </c>
      <c r="E677" s="114" t="s">
        <v>4</v>
      </c>
      <c r="F677" s="114" t="s">
        <v>33</v>
      </c>
      <c r="G677" s="114" t="s">
        <v>155</v>
      </c>
      <c r="H677" s="115" t="s">
        <v>4204</v>
      </c>
      <c r="I677" s="116" t="s">
        <v>4205</v>
      </c>
      <c r="J677" s="116" t="s">
        <v>4206</v>
      </c>
      <c r="K677" s="114" t="s">
        <v>803</v>
      </c>
      <c r="L677" s="114" t="s">
        <v>704</v>
      </c>
      <c r="M677" s="116" t="s">
        <v>804</v>
      </c>
      <c r="N677" s="116" t="s">
        <v>805</v>
      </c>
      <c r="O677" s="114" t="s">
        <v>803</v>
      </c>
      <c r="P677" s="114" t="s">
        <v>1649</v>
      </c>
      <c r="Q677" s="114" t="s">
        <v>1650</v>
      </c>
      <c r="R677" s="116"/>
    </row>
    <row r="678" spans="2:18" ht="18.75" hidden="1" x14ac:dyDescent="0.25">
      <c r="B678" s="112">
        <v>672</v>
      </c>
      <c r="C678" s="117" t="s">
        <v>10</v>
      </c>
      <c r="D678" s="114" t="s">
        <v>3393</v>
      </c>
      <c r="E678" s="114" t="s">
        <v>4</v>
      </c>
      <c r="F678" s="114" t="s">
        <v>33</v>
      </c>
      <c r="G678" s="114" t="s">
        <v>155</v>
      </c>
      <c r="H678" s="115" t="s">
        <v>4207</v>
      </c>
      <c r="I678" s="116" t="s">
        <v>4208</v>
      </c>
      <c r="J678" s="116" t="s">
        <v>4209</v>
      </c>
      <c r="K678" s="114" t="s">
        <v>803</v>
      </c>
      <c r="L678" s="114" t="s">
        <v>704</v>
      </c>
      <c r="M678" s="116" t="s">
        <v>804</v>
      </c>
      <c r="N678" s="116" t="s">
        <v>805</v>
      </c>
      <c r="O678" s="114" t="s">
        <v>803</v>
      </c>
      <c r="P678" s="114" t="s">
        <v>1649</v>
      </c>
      <c r="Q678" s="114" t="s">
        <v>1650</v>
      </c>
      <c r="R678" s="116"/>
    </row>
    <row r="679" spans="2:18" ht="18.75" hidden="1" x14ac:dyDescent="0.25">
      <c r="B679" s="112">
        <v>673</v>
      </c>
      <c r="C679" s="117" t="s">
        <v>10</v>
      </c>
      <c r="D679" s="114" t="s">
        <v>3393</v>
      </c>
      <c r="E679" s="114" t="s">
        <v>4</v>
      </c>
      <c r="F679" s="114" t="s">
        <v>33</v>
      </c>
      <c r="G679" s="114" t="s">
        <v>155</v>
      </c>
      <c r="H679" s="115" t="s">
        <v>4210</v>
      </c>
      <c r="I679" s="116" t="s">
        <v>4211</v>
      </c>
      <c r="J679" s="116" t="s">
        <v>4212</v>
      </c>
      <c r="K679" s="114" t="s">
        <v>803</v>
      </c>
      <c r="L679" s="114" t="s">
        <v>704</v>
      </c>
      <c r="M679" s="116" t="s">
        <v>804</v>
      </c>
      <c r="N679" s="116" t="s">
        <v>805</v>
      </c>
      <c r="O679" s="114" t="s">
        <v>803</v>
      </c>
      <c r="P679" s="114" t="s">
        <v>1649</v>
      </c>
      <c r="Q679" s="114" t="s">
        <v>1650</v>
      </c>
      <c r="R679" s="116"/>
    </row>
    <row r="680" spans="2:18" ht="18.75" hidden="1" x14ac:dyDescent="0.25">
      <c r="B680" s="112">
        <v>674</v>
      </c>
      <c r="C680" s="117" t="s">
        <v>10</v>
      </c>
      <c r="D680" s="114" t="s">
        <v>3393</v>
      </c>
      <c r="E680" s="114" t="s">
        <v>4</v>
      </c>
      <c r="F680" s="114" t="s">
        <v>33</v>
      </c>
      <c r="G680" s="114" t="s">
        <v>155</v>
      </c>
      <c r="H680" s="115" t="s">
        <v>4213</v>
      </c>
      <c r="I680" s="116" t="s">
        <v>4214</v>
      </c>
      <c r="J680" s="116" t="s">
        <v>4215</v>
      </c>
      <c r="K680" s="114" t="s">
        <v>803</v>
      </c>
      <c r="L680" s="114" t="s">
        <v>704</v>
      </c>
      <c r="M680" s="116" t="s">
        <v>804</v>
      </c>
      <c r="N680" s="116" t="s">
        <v>805</v>
      </c>
      <c r="O680" s="114" t="s">
        <v>803</v>
      </c>
      <c r="P680" s="114" t="s">
        <v>1649</v>
      </c>
      <c r="Q680" s="114" t="s">
        <v>1650</v>
      </c>
      <c r="R680" s="116"/>
    </row>
    <row r="681" spans="2:18" ht="18.75" hidden="1" x14ac:dyDescent="0.25">
      <c r="B681" s="112">
        <v>675</v>
      </c>
      <c r="C681" s="117" t="s">
        <v>10</v>
      </c>
      <c r="D681" s="114" t="s">
        <v>3393</v>
      </c>
      <c r="E681" s="114" t="s">
        <v>4</v>
      </c>
      <c r="F681" s="114" t="s">
        <v>33</v>
      </c>
      <c r="G681" s="114" t="s">
        <v>155</v>
      </c>
      <c r="H681" s="115" t="s">
        <v>4216</v>
      </c>
      <c r="I681" s="116" t="s">
        <v>4217</v>
      </c>
      <c r="J681" s="116" t="s">
        <v>4218</v>
      </c>
      <c r="K681" s="114" t="s">
        <v>803</v>
      </c>
      <c r="L681" s="114" t="s">
        <v>704</v>
      </c>
      <c r="M681" s="116" t="s">
        <v>804</v>
      </c>
      <c r="N681" s="116" t="s">
        <v>805</v>
      </c>
      <c r="O681" s="114" t="s">
        <v>803</v>
      </c>
      <c r="P681" s="114" t="s">
        <v>1649</v>
      </c>
      <c r="Q681" s="114" t="s">
        <v>1650</v>
      </c>
      <c r="R681" s="116"/>
    </row>
    <row r="682" spans="2:18" ht="18.75" hidden="1" x14ac:dyDescent="0.25">
      <c r="B682" s="112">
        <v>676</v>
      </c>
      <c r="C682" s="117" t="s">
        <v>10</v>
      </c>
      <c r="D682" s="114" t="s">
        <v>3393</v>
      </c>
      <c r="E682" s="114" t="s">
        <v>4</v>
      </c>
      <c r="F682" s="114" t="s">
        <v>33</v>
      </c>
      <c r="G682" s="114" t="s">
        <v>155</v>
      </c>
      <c r="H682" s="115" t="s">
        <v>4219</v>
      </c>
      <c r="I682" s="116" t="s">
        <v>4220</v>
      </c>
      <c r="J682" s="116" t="s">
        <v>4221</v>
      </c>
      <c r="K682" s="114" t="s">
        <v>803</v>
      </c>
      <c r="L682" s="114" t="s">
        <v>704</v>
      </c>
      <c r="M682" s="116" t="s">
        <v>804</v>
      </c>
      <c r="N682" s="116" t="s">
        <v>805</v>
      </c>
      <c r="O682" s="114" t="s">
        <v>803</v>
      </c>
      <c r="P682" s="114" t="s">
        <v>1649</v>
      </c>
      <c r="Q682" s="114" t="s">
        <v>1650</v>
      </c>
      <c r="R682" s="116"/>
    </row>
    <row r="683" spans="2:18" ht="18.75" hidden="1" x14ac:dyDescent="0.25">
      <c r="B683" s="112">
        <v>677</v>
      </c>
      <c r="C683" s="117" t="s">
        <v>10</v>
      </c>
      <c r="D683" s="114" t="s">
        <v>3393</v>
      </c>
      <c r="E683" s="114" t="s">
        <v>4</v>
      </c>
      <c r="F683" s="114" t="s">
        <v>33</v>
      </c>
      <c r="G683" s="114" t="s">
        <v>155</v>
      </c>
      <c r="H683" s="115" t="s">
        <v>4222</v>
      </c>
      <c r="I683" s="116" t="s">
        <v>4223</v>
      </c>
      <c r="J683" s="116" t="s">
        <v>4224</v>
      </c>
      <c r="K683" s="114" t="s">
        <v>803</v>
      </c>
      <c r="L683" s="114" t="s">
        <v>704</v>
      </c>
      <c r="M683" s="116" t="s">
        <v>804</v>
      </c>
      <c r="N683" s="116" t="s">
        <v>805</v>
      </c>
      <c r="O683" s="114" t="s">
        <v>803</v>
      </c>
      <c r="P683" s="114" t="s">
        <v>1649</v>
      </c>
      <c r="Q683" s="114" t="s">
        <v>1650</v>
      </c>
      <c r="R683" s="116"/>
    </row>
    <row r="684" spans="2:18" ht="18.75" hidden="1" x14ac:dyDescent="0.25">
      <c r="B684" s="112">
        <v>678</v>
      </c>
      <c r="C684" s="117" t="s">
        <v>10</v>
      </c>
      <c r="D684" s="114" t="s">
        <v>3393</v>
      </c>
      <c r="E684" s="114" t="s">
        <v>4</v>
      </c>
      <c r="F684" s="114" t="s">
        <v>33</v>
      </c>
      <c r="G684" s="114" t="s">
        <v>155</v>
      </c>
      <c r="H684" s="115" t="s">
        <v>4225</v>
      </c>
      <c r="I684" s="116" t="s">
        <v>4226</v>
      </c>
      <c r="J684" s="116" t="s">
        <v>4227</v>
      </c>
      <c r="K684" s="114" t="s">
        <v>803</v>
      </c>
      <c r="L684" s="114" t="s">
        <v>704</v>
      </c>
      <c r="M684" s="116" t="s">
        <v>804</v>
      </c>
      <c r="N684" s="116" t="s">
        <v>805</v>
      </c>
      <c r="O684" s="114" t="s">
        <v>803</v>
      </c>
      <c r="P684" s="114" t="s">
        <v>1649</v>
      </c>
      <c r="Q684" s="114" t="s">
        <v>1650</v>
      </c>
      <c r="R684" s="116"/>
    </row>
    <row r="685" spans="2:18" ht="18.75" hidden="1" x14ac:dyDescent="0.25">
      <c r="B685" s="112">
        <v>679</v>
      </c>
      <c r="C685" s="117" t="s">
        <v>10</v>
      </c>
      <c r="D685" s="114" t="s">
        <v>3393</v>
      </c>
      <c r="E685" s="114" t="s">
        <v>4</v>
      </c>
      <c r="F685" s="114" t="s">
        <v>33</v>
      </c>
      <c r="G685" s="114" t="s">
        <v>155</v>
      </c>
      <c r="H685" s="115" t="s">
        <v>4228</v>
      </c>
      <c r="I685" s="116" t="s">
        <v>4229</v>
      </c>
      <c r="J685" s="116" t="s">
        <v>4230</v>
      </c>
      <c r="K685" s="114" t="s">
        <v>803</v>
      </c>
      <c r="L685" s="114" t="s">
        <v>704</v>
      </c>
      <c r="M685" s="116" t="s">
        <v>804</v>
      </c>
      <c r="N685" s="116" t="s">
        <v>805</v>
      </c>
      <c r="O685" s="114" t="s">
        <v>803</v>
      </c>
      <c r="P685" s="114" t="s">
        <v>1649</v>
      </c>
      <c r="Q685" s="114" t="s">
        <v>1650</v>
      </c>
      <c r="R685" s="116"/>
    </row>
    <row r="686" spans="2:18" ht="18.75" hidden="1" x14ac:dyDescent="0.25">
      <c r="B686" s="112">
        <v>680</v>
      </c>
      <c r="C686" s="117" t="s">
        <v>10</v>
      </c>
      <c r="D686" s="114" t="s">
        <v>3393</v>
      </c>
      <c r="E686" s="114" t="s">
        <v>4</v>
      </c>
      <c r="F686" s="114" t="s">
        <v>33</v>
      </c>
      <c r="G686" s="114" t="s">
        <v>155</v>
      </c>
      <c r="H686" s="115" t="s">
        <v>4231</v>
      </c>
      <c r="I686" s="116" t="s">
        <v>4232</v>
      </c>
      <c r="J686" s="116" t="s">
        <v>4233</v>
      </c>
      <c r="K686" s="114" t="s">
        <v>803</v>
      </c>
      <c r="L686" s="114" t="s">
        <v>704</v>
      </c>
      <c r="M686" s="116" t="s">
        <v>804</v>
      </c>
      <c r="N686" s="116" t="s">
        <v>805</v>
      </c>
      <c r="O686" s="114" t="s">
        <v>803</v>
      </c>
      <c r="P686" s="114" t="s">
        <v>1649</v>
      </c>
      <c r="Q686" s="114" t="s">
        <v>1650</v>
      </c>
      <c r="R686" s="116"/>
    </row>
    <row r="687" spans="2:18" ht="18.75" hidden="1" x14ac:dyDescent="0.25">
      <c r="B687" s="112">
        <v>681</v>
      </c>
      <c r="C687" s="117" t="s">
        <v>10</v>
      </c>
      <c r="D687" s="114" t="s">
        <v>3393</v>
      </c>
      <c r="E687" s="114" t="s">
        <v>1</v>
      </c>
      <c r="F687" s="114" t="s">
        <v>160</v>
      </c>
      <c r="G687" s="114" t="s">
        <v>109</v>
      </c>
      <c r="H687" s="115" t="s">
        <v>4234</v>
      </c>
      <c r="I687" s="116" t="s">
        <v>4235</v>
      </c>
      <c r="J687" s="116" t="s">
        <v>4236</v>
      </c>
      <c r="K687" s="114" t="s">
        <v>806</v>
      </c>
      <c r="L687" s="114" t="s">
        <v>709</v>
      </c>
      <c r="M687" s="116" t="s">
        <v>807</v>
      </c>
      <c r="N687" s="116" t="s">
        <v>808</v>
      </c>
      <c r="O687" s="114" t="s">
        <v>806</v>
      </c>
      <c r="P687" s="114" t="s">
        <v>1651</v>
      </c>
      <c r="Q687" s="114" t="s">
        <v>1652</v>
      </c>
      <c r="R687" s="116"/>
    </row>
    <row r="688" spans="2:18" ht="18.75" hidden="1" x14ac:dyDescent="0.25">
      <c r="B688" s="112">
        <v>682</v>
      </c>
      <c r="C688" s="117" t="s">
        <v>10</v>
      </c>
      <c r="D688" s="114" t="s">
        <v>3393</v>
      </c>
      <c r="E688" s="114" t="s">
        <v>1</v>
      </c>
      <c r="F688" s="114" t="s">
        <v>160</v>
      </c>
      <c r="G688" s="114" t="s">
        <v>109</v>
      </c>
      <c r="H688" s="115" t="s">
        <v>4237</v>
      </c>
      <c r="I688" s="116" t="s">
        <v>4238</v>
      </c>
      <c r="J688" s="116" t="s">
        <v>4239</v>
      </c>
      <c r="K688" s="114" t="s">
        <v>806</v>
      </c>
      <c r="L688" s="114" t="s">
        <v>709</v>
      </c>
      <c r="M688" s="116" t="s">
        <v>807</v>
      </c>
      <c r="N688" s="116" t="s">
        <v>808</v>
      </c>
      <c r="O688" s="114" t="s">
        <v>806</v>
      </c>
      <c r="P688" s="114" t="s">
        <v>1651</v>
      </c>
      <c r="Q688" s="114" t="s">
        <v>1652</v>
      </c>
      <c r="R688" s="116"/>
    </row>
    <row r="689" spans="2:18" ht="18.75" hidden="1" x14ac:dyDescent="0.25">
      <c r="B689" s="112">
        <v>683</v>
      </c>
      <c r="C689" s="117" t="s">
        <v>10</v>
      </c>
      <c r="D689" s="114" t="s">
        <v>3393</v>
      </c>
      <c r="E689" s="114" t="s">
        <v>1</v>
      </c>
      <c r="F689" s="114" t="s">
        <v>160</v>
      </c>
      <c r="G689" s="114" t="s">
        <v>109</v>
      </c>
      <c r="H689" s="115" t="s">
        <v>4240</v>
      </c>
      <c r="I689" s="116" t="s">
        <v>4241</v>
      </c>
      <c r="J689" s="116" t="s">
        <v>4242</v>
      </c>
      <c r="K689" s="114" t="s">
        <v>806</v>
      </c>
      <c r="L689" s="114" t="s">
        <v>709</v>
      </c>
      <c r="M689" s="116" t="s">
        <v>807</v>
      </c>
      <c r="N689" s="116" t="s">
        <v>808</v>
      </c>
      <c r="O689" s="114" t="s">
        <v>806</v>
      </c>
      <c r="P689" s="114" t="s">
        <v>1651</v>
      </c>
      <c r="Q689" s="114" t="s">
        <v>1652</v>
      </c>
      <c r="R689" s="116"/>
    </row>
    <row r="690" spans="2:18" ht="18.75" hidden="1" x14ac:dyDescent="0.25">
      <c r="B690" s="112">
        <v>684</v>
      </c>
      <c r="C690" s="117" t="s">
        <v>10</v>
      </c>
      <c r="D690" s="114" t="s">
        <v>3393</v>
      </c>
      <c r="E690" s="114" t="s">
        <v>1</v>
      </c>
      <c r="F690" s="114" t="s">
        <v>160</v>
      </c>
      <c r="G690" s="114" t="s">
        <v>109</v>
      </c>
      <c r="H690" s="115" t="s">
        <v>4243</v>
      </c>
      <c r="I690" s="116" t="s">
        <v>4244</v>
      </c>
      <c r="J690" s="116" t="s">
        <v>4245</v>
      </c>
      <c r="K690" s="114" t="s">
        <v>806</v>
      </c>
      <c r="L690" s="114" t="s">
        <v>709</v>
      </c>
      <c r="M690" s="116" t="s">
        <v>807</v>
      </c>
      <c r="N690" s="116" t="s">
        <v>808</v>
      </c>
      <c r="O690" s="114" t="s">
        <v>806</v>
      </c>
      <c r="P690" s="114" t="s">
        <v>1651</v>
      </c>
      <c r="Q690" s="114" t="s">
        <v>1652</v>
      </c>
      <c r="R690" s="116"/>
    </row>
    <row r="691" spans="2:18" ht="18.75" hidden="1" x14ac:dyDescent="0.25">
      <c r="B691" s="112">
        <v>685</v>
      </c>
      <c r="C691" s="117" t="s">
        <v>10</v>
      </c>
      <c r="D691" s="114" t="s">
        <v>3393</v>
      </c>
      <c r="E691" s="114" t="s">
        <v>1</v>
      </c>
      <c r="F691" s="114" t="s">
        <v>160</v>
      </c>
      <c r="G691" s="114" t="s">
        <v>109</v>
      </c>
      <c r="H691" s="115" t="s">
        <v>4246</v>
      </c>
      <c r="I691" s="116" t="s">
        <v>4247</v>
      </c>
      <c r="J691" s="116" t="s">
        <v>4248</v>
      </c>
      <c r="K691" s="114" t="s">
        <v>806</v>
      </c>
      <c r="L691" s="114" t="s">
        <v>709</v>
      </c>
      <c r="M691" s="116" t="s">
        <v>807</v>
      </c>
      <c r="N691" s="116" t="s">
        <v>808</v>
      </c>
      <c r="O691" s="114" t="s">
        <v>806</v>
      </c>
      <c r="P691" s="114" t="s">
        <v>1651</v>
      </c>
      <c r="Q691" s="114" t="s">
        <v>1652</v>
      </c>
      <c r="R691" s="116"/>
    </row>
    <row r="692" spans="2:18" ht="18.75" hidden="1" x14ac:dyDescent="0.25">
      <c r="B692" s="112">
        <v>686</v>
      </c>
      <c r="C692" s="117" t="s">
        <v>10</v>
      </c>
      <c r="D692" s="114" t="s">
        <v>3393</v>
      </c>
      <c r="E692" s="114" t="s">
        <v>1</v>
      </c>
      <c r="F692" s="114" t="s">
        <v>160</v>
      </c>
      <c r="G692" s="114" t="s">
        <v>109</v>
      </c>
      <c r="H692" s="115" t="s">
        <v>4249</v>
      </c>
      <c r="I692" s="116" t="s">
        <v>4250</v>
      </c>
      <c r="J692" s="116" t="s">
        <v>4251</v>
      </c>
      <c r="K692" s="114" t="s">
        <v>806</v>
      </c>
      <c r="L692" s="114" t="s">
        <v>709</v>
      </c>
      <c r="M692" s="116" t="s">
        <v>807</v>
      </c>
      <c r="N692" s="116" t="s">
        <v>808</v>
      </c>
      <c r="O692" s="114" t="s">
        <v>806</v>
      </c>
      <c r="P692" s="114" t="s">
        <v>1651</v>
      </c>
      <c r="Q692" s="114" t="s">
        <v>1652</v>
      </c>
      <c r="R692" s="116"/>
    </row>
    <row r="693" spans="2:18" ht="18.75" hidden="1" x14ac:dyDescent="0.25">
      <c r="B693" s="112">
        <v>687</v>
      </c>
      <c r="C693" s="117" t="s">
        <v>10</v>
      </c>
      <c r="D693" s="114" t="s">
        <v>3393</v>
      </c>
      <c r="E693" s="114" t="s">
        <v>1</v>
      </c>
      <c r="F693" s="114" t="s">
        <v>160</v>
      </c>
      <c r="G693" s="114" t="s">
        <v>109</v>
      </c>
      <c r="H693" s="115" t="s">
        <v>4252</v>
      </c>
      <c r="I693" s="116" t="s">
        <v>4253</v>
      </c>
      <c r="J693" s="116" t="s">
        <v>4254</v>
      </c>
      <c r="K693" s="114" t="s">
        <v>806</v>
      </c>
      <c r="L693" s="114" t="s">
        <v>709</v>
      </c>
      <c r="M693" s="116" t="s">
        <v>807</v>
      </c>
      <c r="N693" s="116" t="s">
        <v>808</v>
      </c>
      <c r="O693" s="114" t="s">
        <v>806</v>
      </c>
      <c r="P693" s="114" t="s">
        <v>1651</v>
      </c>
      <c r="Q693" s="114" t="s">
        <v>1652</v>
      </c>
      <c r="R693" s="116"/>
    </row>
    <row r="694" spans="2:18" ht="18.75" hidden="1" x14ac:dyDescent="0.25">
      <c r="B694" s="112">
        <v>688</v>
      </c>
      <c r="C694" s="117" t="s">
        <v>10</v>
      </c>
      <c r="D694" s="114" t="s">
        <v>3393</v>
      </c>
      <c r="E694" s="114" t="s">
        <v>1</v>
      </c>
      <c r="F694" s="114" t="s">
        <v>160</v>
      </c>
      <c r="G694" s="114" t="s">
        <v>109</v>
      </c>
      <c r="H694" s="115" t="s">
        <v>4255</v>
      </c>
      <c r="I694" s="116" t="s">
        <v>4256</v>
      </c>
      <c r="J694" s="116" t="s">
        <v>4257</v>
      </c>
      <c r="K694" s="114" t="s">
        <v>806</v>
      </c>
      <c r="L694" s="114" t="s">
        <v>709</v>
      </c>
      <c r="M694" s="116" t="s">
        <v>807</v>
      </c>
      <c r="N694" s="116" t="s">
        <v>808</v>
      </c>
      <c r="O694" s="114" t="s">
        <v>806</v>
      </c>
      <c r="P694" s="114" t="s">
        <v>1651</v>
      </c>
      <c r="Q694" s="114" t="s">
        <v>1652</v>
      </c>
      <c r="R694" s="116"/>
    </row>
    <row r="695" spans="2:18" ht="18.75" hidden="1" x14ac:dyDescent="0.25">
      <c r="B695" s="112">
        <v>689</v>
      </c>
      <c r="C695" s="117" t="s">
        <v>10</v>
      </c>
      <c r="D695" s="114" t="s">
        <v>3393</v>
      </c>
      <c r="E695" s="114" t="s">
        <v>1</v>
      </c>
      <c r="F695" s="114" t="s">
        <v>160</v>
      </c>
      <c r="G695" s="114" t="s">
        <v>109</v>
      </c>
      <c r="H695" s="115" t="s">
        <v>4258</v>
      </c>
      <c r="I695" s="116" t="s">
        <v>4259</v>
      </c>
      <c r="J695" s="116" t="s">
        <v>4260</v>
      </c>
      <c r="K695" s="114" t="s">
        <v>806</v>
      </c>
      <c r="L695" s="114" t="s">
        <v>709</v>
      </c>
      <c r="M695" s="116" t="s">
        <v>807</v>
      </c>
      <c r="N695" s="116" t="s">
        <v>808</v>
      </c>
      <c r="O695" s="114" t="s">
        <v>806</v>
      </c>
      <c r="P695" s="114" t="s">
        <v>1651</v>
      </c>
      <c r="Q695" s="114" t="s">
        <v>1652</v>
      </c>
      <c r="R695" s="116"/>
    </row>
    <row r="696" spans="2:18" ht="18.75" hidden="1" x14ac:dyDescent="0.25">
      <c r="B696" s="112">
        <v>690</v>
      </c>
      <c r="C696" s="117" t="s">
        <v>10</v>
      </c>
      <c r="D696" s="114" t="s">
        <v>3393</v>
      </c>
      <c r="E696" s="114" t="s">
        <v>1</v>
      </c>
      <c r="F696" s="114" t="s">
        <v>160</v>
      </c>
      <c r="G696" s="114" t="s">
        <v>109</v>
      </c>
      <c r="H696" s="115" t="s">
        <v>4261</v>
      </c>
      <c r="I696" s="116" t="s">
        <v>4262</v>
      </c>
      <c r="J696" s="116" t="s">
        <v>4263</v>
      </c>
      <c r="K696" s="114" t="s">
        <v>806</v>
      </c>
      <c r="L696" s="114" t="s">
        <v>709</v>
      </c>
      <c r="M696" s="116" t="s">
        <v>807</v>
      </c>
      <c r="N696" s="116" t="s">
        <v>808</v>
      </c>
      <c r="O696" s="114" t="s">
        <v>806</v>
      </c>
      <c r="P696" s="114" t="s">
        <v>1651</v>
      </c>
      <c r="Q696" s="114" t="s">
        <v>1652</v>
      </c>
      <c r="R696" s="116"/>
    </row>
    <row r="697" spans="2:18" ht="18.75" hidden="1" x14ac:dyDescent="0.25">
      <c r="B697" s="112">
        <v>691</v>
      </c>
      <c r="C697" s="117" t="s">
        <v>10</v>
      </c>
      <c r="D697" s="114" t="s">
        <v>3393</v>
      </c>
      <c r="E697" s="114" t="s">
        <v>4</v>
      </c>
      <c r="F697" s="114" t="s">
        <v>160</v>
      </c>
      <c r="G697" s="114" t="s">
        <v>109</v>
      </c>
      <c r="H697" s="115" t="s">
        <v>4264</v>
      </c>
      <c r="I697" s="116" t="s">
        <v>4265</v>
      </c>
      <c r="J697" s="116" t="s">
        <v>4266</v>
      </c>
      <c r="K697" s="114" t="s">
        <v>806</v>
      </c>
      <c r="L697" s="114" t="s">
        <v>709</v>
      </c>
      <c r="M697" s="116" t="s">
        <v>807</v>
      </c>
      <c r="N697" s="116" t="s">
        <v>808</v>
      </c>
      <c r="O697" s="114" t="s">
        <v>806</v>
      </c>
      <c r="P697" s="114" t="s">
        <v>1651</v>
      </c>
      <c r="Q697" s="114" t="s">
        <v>1652</v>
      </c>
      <c r="R697" s="116"/>
    </row>
    <row r="698" spans="2:18" ht="18.75" hidden="1" x14ac:dyDescent="0.25">
      <c r="B698" s="112">
        <v>692</v>
      </c>
      <c r="C698" s="117" t="s">
        <v>10</v>
      </c>
      <c r="D698" s="114" t="s">
        <v>3393</v>
      </c>
      <c r="E698" s="114" t="s">
        <v>4</v>
      </c>
      <c r="F698" s="114" t="s">
        <v>160</v>
      </c>
      <c r="G698" s="114" t="s">
        <v>109</v>
      </c>
      <c r="H698" s="115" t="s">
        <v>4267</v>
      </c>
      <c r="I698" s="116" t="s">
        <v>4268</v>
      </c>
      <c r="J698" s="116" t="s">
        <v>4269</v>
      </c>
      <c r="K698" s="114" t="s">
        <v>806</v>
      </c>
      <c r="L698" s="114" t="s">
        <v>709</v>
      </c>
      <c r="M698" s="116" t="s">
        <v>807</v>
      </c>
      <c r="N698" s="116" t="s">
        <v>808</v>
      </c>
      <c r="O698" s="114" t="s">
        <v>806</v>
      </c>
      <c r="P698" s="114" t="s">
        <v>1651</v>
      </c>
      <c r="Q698" s="114" t="s">
        <v>1652</v>
      </c>
      <c r="R698" s="116"/>
    </row>
    <row r="699" spans="2:18" ht="18.75" hidden="1" x14ac:dyDescent="0.25">
      <c r="B699" s="112">
        <v>693</v>
      </c>
      <c r="C699" s="117" t="s">
        <v>10</v>
      </c>
      <c r="D699" s="114" t="s">
        <v>3393</v>
      </c>
      <c r="E699" s="114" t="s">
        <v>4</v>
      </c>
      <c r="F699" s="114" t="s">
        <v>160</v>
      </c>
      <c r="G699" s="114" t="s">
        <v>109</v>
      </c>
      <c r="H699" s="115" t="s">
        <v>4270</v>
      </c>
      <c r="I699" s="116" t="s">
        <v>4271</v>
      </c>
      <c r="J699" s="116" t="s">
        <v>4272</v>
      </c>
      <c r="K699" s="114" t="s">
        <v>806</v>
      </c>
      <c r="L699" s="114" t="s">
        <v>709</v>
      </c>
      <c r="M699" s="116" t="s">
        <v>807</v>
      </c>
      <c r="N699" s="116" t="s">
        <v>808</v>
      </c>
      <c r="O699" s="114" t="s">
        <v>806</v>
      </c>
      <c r="P699" s="114" t="s">
        <v>1651</v>
      </c>
      <c r="Q699" s="114" t="s">
        <v>1652</v>
      </c>
      <c r="R699" s="116"/>
    </row>
    <row r="700" spans="2:18" ht="18.75" hidden="1" x14ac:dyDescent="0.25">
      <c r="B700" s="112">
        <v>694</v>
      </c>
      <c r="C700" s="117" t="s">
        <v>10</v>
      </c>
      <c r="D700" s="114" t="s">
        <v>3393</v>
      </c>
      <c r="E700" s="114" t="s">
        <v>4</v>
      </c>
      <c r="F700" s="114" t="s">
        <v>160</v>
      </c>
      <c r="G700" s="114" t="s">
        <v>109</v>
      </c>
      <c r="H700" s="115" t="s">
        <v>4273</v>
      </c>
      <c r="I700" s="116" t="s">
        <v>4274</v>
      </c>
      <c r="J700" s="116" t="s">
        <v>4275</v>
      </c>
      <c r="K700" s="114" t="s">
        <v>806</v>
      </c>
      <c r="L700" s="114" t="s">
        <v>709</v>
      </c>
      <c r="M700" s="116" t="s">
        <v>807</v>
      </c>
      <c r="N700" s="116" t="s">
        <v>808</v>
      </c>
      <c r="O700" s="114" t="s">
        <v>806</v>
      </c>
      <c r="P700" s="114" t="s">
        <v>1651</v>
      </c>
      <c r="Q700" s="114" t="s">
        <v>1652</v>
      </c>
      <c r="R700" s="116"/>
    </row>
    <row r="701" spans="2:18" ht="18.75" hidden="1" x14ac:dyDescent="0.25">
      <c r="B701" s="112">
        <v>695</v>
      </c>
      <c r="C701" s="117" t="s">
        <v>10</v>
      </c>
      <c r="D701" s="114" t="s">
        <v>3393</v>
      </c>
      <c r="E701" s="114" t="s">
        <v>4</v>
      </c>
      <c r="F701" s="114" t="s">
        <v>160</v>
      </c>
      <c r="G701" s="114" t="s">
        <v>109</v>
      </c>
      <c r="H701" s="115" t="s">
        <v>4276</v>
      </c>
      <c r="I701" s="116" t="s">
        <v>4277</v>
      </c>
      <c r="J701" s="116" t="s">
        <v>4278</v>
      </c>
      <c r="K701" s="114" t="s">
        <v>806</v>
      </c>
      <c r="L701" s="114" t="s">
        <v>709</v>
      </c>
      <c r="M701" s="116" t="s">
        <v>807</v>
      </c>
      <c r="N701" s="116" t="s">
        <v>808</v>
      </c>
      <c r="O701" s="114" t="s">
        <v>806</v>
      </c>
      <c r="P701" s="114" t="s">
        <v>1651</v>
      </c>
      <c r="Q701" s="114" t="s">
        <v>1652</v>
      </c>
      <c r="R701" s="116"/>
    </row>
    <row r="702" spans="2:18" ht="18.75" hidden="1" x14ac:dyDescent="0.25">
      <c r="B702" s="112">
        <v>696</v>
      </c>
      <c r="C702" s="117" t="s">
        <v>10</v>
      </c>
      <c r="D702" s="114" t="s">
        <v>3393</v>
      </c>
      <c r="E702" s="114" t="s">
        <v>4</v>
      </c>
      <c r="F702" s="114" t="s">
        <v>160</v>
      </c>
      <c r="G702" s="114" t="s">
        <v>109</v>
      </c>
      <c r="H702" s="115" t="s">
        <v>4279</v>
      </c>
      <c r="I702" s="116" t="s">
        <v>4280</v>
      </c>
      <c r="J702" s="116" t="s">
        <v>4281</v>
      </c>
      <c r="K702" s="114" t="s">
        <v>806</v>
      </c>
      <c r="L702" s="114" t="s">
        <v>709</v>
      </c>
      <c r="M702" s="116" t="s">
        <v>807</v>
      </c>
      <c r="N702" s="116" t="s">
        <v>808</v>
      </c>
      <c r="O702" s="114" t="s">
        <v>806</v>
      </c>
      <c r="P702" s="114" t="s">
        <v>1651</v>
      </c>
      <c r="Q702" s="114" t="s">
        <v>1652</v>
      </c>
      <c r="R702" s="116"/>
    </row>
    <row r="703" spans="2:18" ht="18.75" hidden="1" x14ac:dyDescent="0.25">
      <c r="B703" s="112">
        <v>697</v>
      </c>
      <c r="C703" s="117" t="s">
        <v>10</v>
      </c>
      <c r="D703" s="114" t="s">
        <v>3393</v>
      </c>
      <c r="E703" s="114" t="s">
        <v>4</v>
      </c>
      <c r="F703" s="114" t="s">
        <v>160</v>
      </c>
      <c r="G703" s="114" t="s">
        <v>109</v>
      </c>
      <c r="H703" s="115" t="s">
        <v>4282</v>
      </c>
      <c r="I703" s="116" t="s">
        <v>4283</v>
      </c>
      <c r="J703" s="116" t="s">
        <v>4284</v>
      </c>
      <c r="K703" s="114" t="s">
        <v>806</v>
      </c>
      <c r="L703" s="114" t="s">
        <v>709</v>
      </c>
      <c r="M703" s="116" t="s">
        <v>807</v>
      </c>
      <c r="N703" s="116" t="s">
        <v>808</v>
      </c>
      <c r="O703" s="114" t="s">
        <v>806</v>
      </c>
      <c r="P703" s="114" t="s">
        <v>1651</v>
      </c>
      <c r="Q703" s="114" t="s">
        <v>1652</v>
      </c>
      <c r="R703" s="116"/>
    </row>
    <row r="704" spans="2:18" ht="18.75" hidden="1" x14ac:dyDescent="0.25">
      <c r="B704" s="112">
        <v>698</v>
      </c>
      <c r="C704" s="117" t="s">
        <v>10</v>
      </c>
      <c r="D704" s="114" t="s">
        <v>3393</v>
      </c>
      <c r="E704" s="114" t="s">
        <v>4</v>
      </c>
      <c r="F704" s="114" t="s">
        <v>160</v>
      </c>
      <c r="G704" s="114" t="s">
        <v>109</v>
      </c>
      <c r="H704" s="115" t="s">
        <v>4285</v>
      </c>
      <c r="I704" s="116" t="s">
        <v>4286</v>
      </c>
      <c r="J704" s="116" t="s">
        <v>4287</v>
      </c>
      <c r="K704" s="114" t="s">
        <v>806</v>
      </c>
      <c r="L704" s="114" t="s">
        <v>709</v>
      </c>
      <c r="M704" s="116" t="s">
        <v>807</v>
      </c>
      <c r="N704" s="116" t="s">
        <v>808</v>
      </c>
      <c r="O704" s="114" t="s">
        <v>806</v>
      </c>
      <c r="P704" s="114" t="s">
        <v>1651</v>
      </c>
      <c r="Q704" s="114" t="s">
        <v>1652</v>
      </c>
      <c r="R704" s="116"/>
    </row>
    <row r="705" spans="2:18" ht="18.75" hidden="1" x14ac:dyDescent="0.25">
      <c r="B705" s="112">
        <v>699</v>
      </c>
      <c r="C705" s="117" t="s">
        <v>10</v>
      </c>
      <c r="D705" s="114" t="s">
        <v>3393</v>
      </c>
      <c r="E705" s="114" t="s">
        <v>4</v>
      </c>
      <c r="F705" s="114" t="s">
        <v>160</v>
      </c>
      <c r="G705" s="114" t="s">
        <v>109</v>
      </c>
      <c r="H705" s="115" t="s">
        <v>4288</v>
      </c>
      <c r="I705" s="116" t="s">
        <v>4289</v>
      </c>
      <c r="J705" s="116" t="s">
        <v>4290</v>
      </c>
      <c r="K705" s="114" t="s">
        <v>806</v>
      </c>
      <c r="L705" s="114" t="s">
        <v>709</v>
      </c>
      <c r="M705" s="116" t="s">
        <v>807</v>
      </c>
      <c r="N705" s="116" t="s">
        <v>808</v>
      </c>
      <c r="O705" s="114" t="s">
        <v>806</v>
      </c>
      <c r="P705" s="114" t="s">
        <v>1651</v>
      </c>
      <c r="Q705" s="114" t="s">
        <v>1652</v>
      </c>
      <c r="R705" s="116"/>
    </row>
    <row r="706" spans="2:18" ht="18.75" hidden="1" x14ac:dyDescent="0.25">
      <c r="B706" s="112">
        <v>700</v>
      </c>
      <c r="C706" s="117" t="s">
        <v>10</v>
      </c>
      <c r="D706" s="114" t="s">
        <v>3393</v>
      </c>
      <c r="E706" s="114" t="s">
        <v>4</v>
      </c>
      <c r="F706" s="114" t="s">
        <v>160</v>
      </c>
      <c r="G706" s="114" t="s">
        <v>109</v>
      </c>
      <c r="H706" s="115" t="s">
        <v>4291</v>
      </c>
      <c r="I706" s="116" t="s">
        <v>4292</v>
      </c>
      <c r="J706" s="116" t="s">
        <v>4293</v>
      </c>
      <c r="K706" s="114" t="s">
        <v>806</v>
      </c>
      <c r="L706" s="114" t="s">
        <v>709</v>
      </c>
      <c r="M706" s="116" t="s">
        <v>807</v>
      </c>
      <c r="N706" s="116" t="s">
        <v>808</v>
      </c>
      <c r="O706" s="114" t="s">
        <v>806</v>
      </c>
      <c r="P706" s="114" t="s">
        <v>1651</v>
      </c>
      <c r="Q706" s="114" t="s">
        <v>1652</v>
      </c>
      <c r="R706" s="116"/>
    </row>
    <row r="707" spans="2:18" ht="18.75" hidden="1" x14ac:dyDescent="0.25">
      <c r="B707" s="112">
        <v>701</v>
      </c>
      <c r="C707" s="117" t="s">
        <v>10</v>
      </c>
      <c r="D707" s="114" t="s">
        <v>3393</v>
      </c>
      <c r="E707" s="114" t="s">
        <v>1</v>
      </c>
      <c r="F707" s="114" t="s">
        <v>161</v>
      </c>
      <c r="G707" s="114" t="s">
        <v>130</v>
      </c>
      <c r="H707" s="115" t="s">
        <v>4294</v>
      </c>
      <c r="I707" s="116" t="s">
        <v>4295</v>
      </c>
      <c r="J707" s="116" t="s">
        <v>4296</v>
      </c>
      <c r="K707" s="114" t="s">
        <v>809</v>
      </c>
      <c r="L707" s="114" t="s">
        <v>715</v>
      </c>
      <c r="M707" s="116" t="s">
        <v>810</v>
      </c>
      <c r="N707" s="116" t="s">
        <v>811</v>
      </c>
      <c r="O707" s="114" t="s">
        <v>809</v>
      </c>
      <c r="P707" s="114" t="s">
        <v>1653</v>
      </c>
      <c r="Q707" s="114" t="s">
        <v>1654</v>
      </c>
      <c r="R707" s="116"/>
    </row>
    <row r="708" spans="2:18" ht="18.75" hidden="1" x14ac:dyDescent="0.25">
      <c r="B708" s="112">
        <v>702</v>
      </c>
      <c r="C708" s="117" t="s">
        <v>10</v>
      </c>
      <c r="D708" s="114" t="s">
        <v>3393</v>
      </c>
      <c r="E708" s="114" t="s">
        <v>1</v>
      </c>
      <c r="F708" s="114" t="s">
        <v>161</v>
      </c>
      <c r="G708" s="114" t="s">
        <v>130</v>
      </c>
      <c r="H708" s="115" t="s">
        <v>4297</v>
      </c>
      <c r="I708" s="116" t="s">
        <v>4298</v>
      </c>
      <c r="J708" s="116" t="s">
        <v>4299</v>
      </c>
      <c r="K708" s="114" t="s">
        <v>809</v>
      </c>
      <c r="L708" s="114" t="s">
        <v>715</v>
      </c>
      <c r="M708" s="116" t="s">
        <v>810</v>
      </c>
      <c r="N708" s="116" t="s">
        <v>811</v>
      </c>
      <c r="O708" s="114" t="s">
        <v>809</v>
      </c>
      <c r="P708" s="114" t="s">
        <v>1653</v>
      </c>
      <c r="Q708" s="114" t="s">
        <v>1654</v>
      </c>
      <c r="R708" s="116"/>
    </row>
    <row r="709" spans="2:18" ht="18.75" hidden="1" x14ac:dyDescent="0.25">
      <c r="B709" s="112">
        <v>703</v>
      </c>
      <c r="C709" s="117" t="s">
        <v>10</v>
      </c>
      <c r="D709" s="114" t="s">
        <v>3393</v>
      </c>
      <c r="E709" s="114" t="s">
        <v>1</v>
      </c>
      <c r="F709" s="114" t="s">
        <v>161</v>
      </c>
      <c r="G709" s="114" t="s">
        <v>130</v>
      </c>
      <c r="H709" s="115" t="s">
        <v>4300</v>
      </c>
      <c r="I709" s="116" t="s">
        <v>4301</v>
      </c>
      <c r="J709" s="116" t="s">
        <v>4302</v>
      </c>
      <c r="K709" s="114" t="s">
        <v>809</v>
      </c>
      <c r="L709" s="114" t="s">
        <v>715</v>
      </c>
      <c r="M709" s="116" t="s">
        <v>810</v>
      </c>
      <c r="N709" s="116" t="s">
        <v>811</v>
      </c>
      <c r="O709" s="114" t="s">
        <v>809</v>
      </c>
      <c r="P709" s="114" t="s">
        <v>1653</v>
      </c>
      <c r="Q709" s="114" t="s">
        <v>1654</v>
      </c>
      <c r="R709" s="116"/>
    </row>
    <row r="710" spans="2:18" ht="18.75" hidden="1" x14ac:dyDescent="0.25">
      <c r="B710" s="112">
        <v>704</v>
      </c>
      <c r="C710" s="117" t="s">
        <v>10</v>
      </c>
      <c r="D710" s="114" t="s">
        <v>3393</v>
      </c>
      <c r="E710" s="114" t="s">
        <v>1</v>
      </c>
      <c r="F710" s="114" t="s">
        <v>161</v>
      </c>
      <c r="G710" s="114" t="s">
        <v>130</v>
      </c>
      <c r="H710" s="115" t="s">
        <v>4303</v>
      </c>
      <c r="I710" s="116" t="s">
        <v>4304</v>
      </c>
      <c r="J710" s="116" t="s">
        <v>4305</v>
      </c>
      <c r="K710" s="114" t="s">
        <v>809</v>
      </c>
      <c r="L710" s="114" t="s">
        <v>715</v>
      </c>
      <c r="M710" s="116" t="s">
        <v>810</v>
      </c>
      <c r="N710" s="116" t="s">
        <v>811</v>
      </c>
      <c r="O710" s="114" t="s">
        <v>809</v>
      </c>
      <c r="P710" s="114" t="s">
        <v>1653</v>
      </c>
      <c r="Q710" s="114" t="s">
        <v>1654</v>
      </c>
      <c r="R710" s="116"/>
    </row>
    <row r="711" spans="2:18" ht="18.75" hidden="1" x14ac:dyDescent="0.25">
      <c r="B711" s="112">
        <v>705</v>
      </c>
      <c r="C711" s="117" t="s">
        <v>10</v>
      </c>
      <c r="D711" s="114" t="s">
        <v>3393</v>
      </c>
      <c r="E711" s="114" t="s">
        <v>1</v>
      </c>
      <c r="F711" s="114" t="s">
        <v>161</v>
      </c>
      <c r="G711" s="114" t="s">
        <v>130</v>
      </c>
      <c r="H711" s="115" t="s">
        <v>4306</v>
      </c>
      <c r="I711" s="116" t="s">
        <v>4307</v>
      </c>
      <c r="J711" s="116" t="s">
        <v>4308</v>
      </c>
      <c r="K711" s="114" t="s">
        <v>809</v>
      </c>
      <c r="L711" s="114" t="s">
        <v>715</v>
      </c>
      <c r="M711" s="116" t="s">
        <v>810</v>
      </c>
      <c r="N711" s="116" t="s">
        <v>811</v>
      </c>
      <c r="O711" s="114" t="s">
        <v>809</v>
      </c>
      <c r="P711" s="114" t="s">
        <v>1653</v>
      </c>
      <c r="Q711" s="114" t="s">
        <v>1654</v>
      </c>
      <c r="R711" s="116"/>
    </row>
    <row r="712" spans="2:18" ht="18.75" hidden="1" x14ac:dyDescent="0.25">
      <c r="B712" s="112">
        <v>706</v>
      </c>
      <c r="C712" s="117" t="s">
        <v>10</v>
      </c>
      <c r="D712" s="114" t="s">
        <v>3393</v>
      </c>
      <c r="E712" s="114" t="s">
        <v>1</v>
      </c>
      <c r="F712" s="114" t="s">
        <v>161</v>
      </c>
      <c r="G712" s="114" t="s">
        <v>130</v>
      </c>
      <c r="H712" s="115" t="s">
        <v>4309</v>
      </c>
      <c r="I712" s="116" t="s">
        <v>4310</v>
      </c>
      <c r="J712" s="116" t="s">
        <v>4311</v>
      </c>
      <c r="K712" s="114" t="s">
        <v>809</v>
      </c>
      <c r="L712" s="114" t="s">
        <v>715</v>
      </c>
      <c r="M712" s="116" t="s">
        <v>810</v>
      </c>
      <c r="N712" s="116" t="s">
        <v>811</v>
      </c>
      <c r="O712" s="114" t="s">
        <v>809</v>
      </c>
      <c r="P712" s="114" t="s">
        <v>1653</v>
      </c>
      <c r="Q712" s="114" t="s">
        <v>1654</v>
      </c>
      <c r="R712" s="116"/>
    </row>
    <row r="713" spans="2:18" ht="18.75" hidden="1" x14ac:dyDescent="0.25">
      <c r="B713" s="112">
        <v>707</v>
      </c>
      <c r="C713" s="117" t="s">
        <v>10</v>
      </c>
      <c r="D713" s="114" t="s">
        <v>3393</v>
      </c>
      <c r="E713" s="114" t="s">
        <v>1</v>
      </c>
      <c r="F713" s="114" t="s">
        <v>161</v>
      </c>
      <c r="G713" s="114" t="s">
        <v>130</v>
      </c>
      <c r="H713" s="115" t="s">
        <v>4312</v>
      </c>
      <c r="I713" s="116" t="s">
        <v>4313</v>
      </c>
      <c r="J713" s="116" t="s">
        <v>4314</v>
      </c>
      <c r="K713" s="114" t="s">
        <v>809</v>
      </c>
      <c r="L713" s="114" t="s">
        <v>715</v>
      </c>
      <c r="M713" s="116" t="s">
        <v>810</v>
      </c>
      <c r="N713" s="116" t="s">
        <v>811</v>
      </c>
      <c r="O713" s="114" t="s">
        <v>809</v>
      </c>
      <c r="P713" s="114" t="s">
        <v>1653</v>
      </c>
      <c r="Q713" s="114" t="s">
        <v>1654</v>
      </c>
      <c r="R713" s="116"/>
    </row>
    <row r="714" spans="2:18" ht="18.75" hidden="1" x14ac:dyDescent="0.25">
      <c r="B714" s="112">
        <v>708</v>
      </c>
      <c r="C714" s="117" t="s">
        <v>10</v>
      </c>
      <c r="D714" s="114" t="s">
        <v>3393</v>
      </c>
      <c r="E714" s="114" t="s">
        <v>1</v>
      </c>
      <c r="F714" s="114" t="s">
        <v>161</v>
      </c>
      <c r="G714" s="114" t="s">
        <v>130</v>
      </c>
      <c r="H714" s="115" t="s">
        <v>4315</v>
      </c>
      <c r="I714" s="116" t="s">
        <v>4316</v>
      </c>
      <c r="J714" s="116" t="s">
        <v>4317</v>
      </c>
      <c r="K714" s="114" t="s">
        <v>809</v>
      </c>
      <c r="L714" s="114" t="s">
        <v>715</v>
      </c>
      <c r="M714" s="116" t="s">
        <v>810</v>
      </c>
      <c r="N714" s="116" t="s">
        <v>811</v>
      </c>
      <c r="O714" s="114" t="s">
        <v>809</v>
      </c>
      <c r="P714" s="114" t="s">
        <v>1653</v>
      </c>
      <c r="Q714" s="114" t="s">
        <v>1654</v>
      </c>
      <c r="R714" s="116"/>
    </row>
    <row r="715" spans="2:18" ht="18.75" hidden="1" x14ac:dyDescent="0.25">
      <c r="B715" s="112">
        <v>709</v>
      </c>
      <c r="C715" s="117" t="s">
        <v>10</v>
      </c>
      <c r="D715" s="114" t="s">
        <v>3393</v>
      </c>
      <c r="E715" s="114" t="s">
        <v>1</v>
      </c>
      <c r="F715" s="114" t="s">
        <v>161</v>
      </c>
      <c r="G715" s="114" t="s">
        <v>130</v>
      </c>
      <c r="H715" s="115" t="s">
        <v>4318</v>
      </c>
      <c r="I715" s="116" t="s">
        <v>4319</v>
      </c>
      <c r="J715" s="116" t="s">
        <v>4320</v>
      </c>
      <c r="K715" s="114" t="s">
        <v>809</v>
      </c>
      <c r="L715" s="114" t="s">
        <v>715</v>
      </c>
      <c r="M715" s="116" t="s">
        <v>810</v>
      </c>
      <c r="N715" s="116" t="s">
        <v>811</v>
      </c>
      <c r="O715" s="114" t="s">
        <v>809</v>
      </c>
      <c r="P715" s="114" t="s">
        <v>1653</v>
      </c>
      <c r="Q715" s="114" t="s">
        <v>1654</v>
      </c>
      <c r="R715" s="116"/>
    </row>
    <row r="716" spans="2:18" ht="18.75" hidden="1" x14ac:dyDescent="0.25">
      <c r="B716" s="112">
        <v>710</v>
      </c>
      <c r="C716" s="117" t="s">
        <v>10</v>
      </c>
      <c r="D716" s="114" t="s">
        <v>3393</v>
      </c>
      <c r="E716" s="114" t="s">
        <v>1</v>
      </c>
      <c r="F716" s="114" t="s">
        <v>161</v>
      </c>
      <c r="G716" s="114" t="s">
        <v>130</v>
      </c>
      <c r="H716" s="115" t="s">
        <v>4321</v>
      </c>
      <c r="I716" s="116" t="s">
        <v>4322</v>
      </c>
      <c r="J716" s="116" t="s">
        <v>4323</v>
      </c>
      <c r="K716" s="114" t="s">
        <v>809</v>
      </c>
      <c r="L716" s="114" t="s">
        <v>715</v>
      </c>
      <c r="M716" s="116" t="s">
        <v>810</v>
      </c>
      <c r="N716" s="116" t="s">
        <v>811</v>
      </c>
      <c r="O716" s="114" t="s">
        <v>809</v>
      </c>
      <c r="P716" s="114" t="s">
        <v>1653</v>
      </c>
      <c r="Q716" s="114" t="s">
        <v>1654</v>
      </c>
      <c r="R716" s="116"/>
    </row>
    <row r="717" spans="2:18" ht="18.75" hidden="1" x14ac:dyDescent="0.25">
      <c r="B717" s="112">
        <v>711</v>
      </c>
      <c r="C717" s="117" t="s">
        <v>10</v>
      </c>
      <c r="D717" s="114" t="s">
        <v>3393</v>
      </c>
      <c r="E717" s="114" t="s">
        <v>4</v>
      </c>
      <c r="F717" s="114" t="s">
        <v>161</v>
      </c>
      <c r="G717" s="114" t="s">
        <v>130</v>
      </c>
      <c r="H717" s="115" t="s">
        <v>4324</v>
      </c>
      <c r="I717" s="116" t="s">
        <v>4325</v>
      </c>
      <c r="J717" s="116" t="s">
        <v>4326</v>
      </c>
      <c r="K717" s="114" t="s">
        <v>809</v>
      </c>
      <c r="L717" s="114" t="s">
        <v>715</v>
      </c>
      <c r="M717" s="116" t="s">
        <v>810</v>
      </c>
      <c r="N717" s="116" t="s">
        <v>811</v>
      </c>
      <c r="O717" s="114" t="s">
        <v>809</v>
      </c>
      <c r="P717" s="114" t="s">
        <v>1653</v>
      </c>
      <c r="Q717" s="114" t="s">
        <v>1654</v>
      </c>
      <c r="R717" s="116"/>
    </row>
    <row r="718" spans="2:18" ht="18.75" hidden="1" x14ac:dyDescent="0.25">
      <c r="B718" s="112">
        <v>712</v>
      </c>
      <c r="C718" s="117" t="s">
        <v>10</v>
      </c>
      <c r="D718" s="114" t="s">
        <v>3393</v>
      </c>
      <c r="E718" s="114" t="s">
        <v>4</v>
      </c>
      <c r="F718" s="114" t="s">
        <v>161</v>
      </c>
      <c r="G718" s="114" t="s">
        <v>130</v>
      </c>
      <c r="H718" s="115" t="s">
        <v>4327</v>
      </c>
      <c r="I718" s="116" t="s">
        <v>4328</v>
      </c>
      <c r="J718" s="116" t="s">
        <v>4329</v>
      </c>
      <c r="K718" s="114" t="s">
        <v>809</v>
      </c>
      <c r="L718" s="114" t="s">
        <v>715</v>
      </c>
      <c r="M718" s="116" t="s">
        <v>810</v>
      </c>
      <c r="N718" s="116" t="s">
        <v>811</v>
      </c>
      <c r="O718" s="114" t="s">
        <v>809</v>
      </c>
      <c r="P718" s="114" t="s">
        <v>1653</v>
      </c>
      <c r="Q718" s="114" t="s">
        <v>1654</v>
      </c>
      <c r="R718" s="116"/>
    </row>
    <row r="719" spans="2:18" ht="18.75" hidden="1" x14ac:dyDescent="0.25">
      <c r="B719" s="112">
        <v>713</v>
      </c>
      <c r="C719" s="117" t="s">
        <v>10</v>
      </c>
      <c r="D719" s="114" t="s">
        <v>3393</v>
      </c>
      <c r="E719" s="114" t="s">
        <v>4</v>
      </c>
      <c r="F719" s="114" t="s">
        <v>161</v>
      </c>
      <c r="G719" s="114" t="s">
        <v>130</v>
      </c>
      <c r="H719" s="115" t="s">
        <v>4330</v>
      </c>
      <c r="I719" s="116" t="s">
        <v>4331</v>
      </c>
      <c r="J719" s="116" t="s">
        <v>4332</v>
      </c>
      <c r="K719" s="114" t="s">
        <v>809</v>
      </c>
      <c r="L719" s="114" t="s">
        <v>715</v>
      </c>
      <c r="M719" s="116" t="s">
        <v>810</v>
      </c>
      <c r="N719" s="116" t="s">
        <v>811</v>
      </c>
      <c r="O719" s="114" t="s">
        <v>809</v>
      </c>
      <c r="P719" s="114" t="s">
        <v>1653</v>
      </c>
      <c r="Q719" s="114" t="s">
        <v>1654</v>
      </c>
      <c r="R719" s="116"/>
    </row>
    <row r="720" spans="2:18" ht="18.75" hidden="1" x14ac:dyDescent="0.25">
      <c r="B720" s="112">
        <v>714</v>
      </c>
      <c r="C720" s="117" t="s">
        <v>10</v>
      </c>
      <c r="D720" s="114" t="s">
        <v>3393</v>
      </c>
      <c r="E720" s="114" t="s">
        <v>4</v>
      </c>
      <c r="F720" s="114" t="s">
        <v>161</v>
      </c>
      <c r="G720" s="114" t="s">
        <v>130</v>
      </c>
      <c r="H720" s="115" t="s">
        <v>4333</v>
      </c>
      <c r="I720" s="116" t="s">
        <v>4334</v>
      </c>
      <c r="J720" s="116" t="s">
        <v>4335</v>
      </c>
      <c r="K720" s="114" t="s">
        <v>809</v>
      </c>
      <c r="L720" s="114" t="s">
        <v>715</v>
      </c>
      <c r="M720" s="116" t="s">
        <v>810</v>
      </c>
      <c r="N720" s="116" t="s">
        <v>811</v>
      </c>
      <c r="O720" s="114" t="s">
        <v>809</v>
      </c>
      <c r="P720" s="114" t="s">
        <v>1653</v>
      </c>
      <c r="Q720" s="114" t="s">
        <v>1654</v>
      </c>
      <c r="R720" s="116"/>
    </row>
    <row r="721" spans="2:18" ht="18.75" hidden="1" x14ac:dyDescent="0.25">
      <c r="B721" s="112">
        <v>715</v>
      </c>
      <c r="C721" s="117" t="s">
        <v>10</v>
      </c>
      <c r="D721" s="114" t="s">
        <v>3393</v>
      </c>
      <c r="E721" s="114" t="s">
        <v>4</v>
      </c>
      <c r="F721" s="114" t="s">
        <v>161</v>
      </c>
      <c r="G721" s="114" t="s">
        <v>130</v>
      </c>
      <c r="H721" s="115" t="s">
        <v>4336</v>
      </c>
      <c r="I721" s="116" t="s">
        <v>4337</v>
      </c>
      <c r="J721" s="116" t="s">
        <v>4338</v>
      </c>
      <c r="K721" s="114" t="s">
        <v>809</v>
      </c>
      <c r="L721" s="114" t="s">
        <v>715</v>
      </c>
      <c r="M721" s="116" t="s">
        <v>810</v>
      </c>
      <c r="N721" s="116" t="s">
        <v>811</v>
      </c>
      <c r="O721" s="114" t="s">
        <v>809</v>
      </c>
      <c r="P721" s="114" t="s">
        <v>1653</v>
      </c>
      <c r="Q721" s="114" t="s">
        <v>1654</v>
      </c>
      <c r="R721" s="116"/>
    </row>
    <row r="722" spans="2:18" ht="18.75" hidden="1" x14ac:dyDescent="0.25">
      <c r="B722" s="112">
        <v>716</v>
      </c>
      <c r="C722" s="117" t="s">
        <v>10</v>
      </c>
      <c r="D722" s="114" t="s">
        <v>3393</v>
      </c>
      <c r="E722" s="114" t="s">
        <v>4</v>
      </c>
      <c r="F722" s="114" t="s">
        <v>161</v>
      </c>
      <c r="G722" s="114" t="s">
        <v>130</v>
      </c>
      <c r="H722" s="115" t="s">
        <v>4339</v>
      </c>
      <c r="I722" s="116" t="s">
        <v>4340</v>
      </c>
      <c r="J722" s="116" t="s">
        <v>4341</v>
      </c>
      <c r="K722" s="114" t="s">
        <v>809</v>
      </c>
      <c r="L722" s="114" t="s">
        <v>715</v>
      </c>
      <c r="M722" s="116" t="s">
        <v>810</v>
      </c>
      <c r="N722" s="116" t="s">
        <v>811</v>
      </c>
      <c r="O722" s="114" t="s">
        <v>809</v>
      </c>
      <c r="P722" s="114" t="s">
        <v>1653</v>
      </c>
      <c r="Q722" s="114" t="s">
        <v>1654</v>
      </c>
      <c r="R722" s="116"/>
    </row>
    <row r="723" spans="2:18" ht="18.75" hidden="1" x14ac:dyDescent="0.25">
      <c r="B723" s="112">
        <v>717</v>
      </c>
      <c r="C723" s="117" t="s">
        <v>10</v>
      </c>
      <c r="D723" s="114" t="s">
        <v>3393</v>
      </c>
      <c r="E723" s="114" t="s">
        <v>4</v>
      </c>
      <c r="F723" s="114" t="s">
        <v>161</v>
      </c>
      <c r="G723" s="114" t="s">
        <v>130</v>
      </c>
      <c r="H723" s="115" t="s">
        <v>4342</v>
      </c>
      <c r="I723" s="116" t="s">
        <v>4343</v>
      </c>
      <c r="J723" s="116" t="s">
        <v>4344</v>
      </c>
      <c r="K723" s="114" t="s">
        <v>809</v>
      </c>
      <c r="L723" s="114" t="s">
        <v>715</v>
      </c>
      <c r="M723" s="116" t="s">
        <v>810</v>
      </c>
      <c r="N723" s="116" t="s">
        <v>811</v>
      </c>
      <c r="O723" s="114" t="s">
        <v>809</v>
      </c>
      <c r="P723" s="114" t="s">
        <v>1653</v>
      </c>
      <c r="Q723" s="114" t="s">
        <v>1654</v>
      </c>
      <c r="R723" s="116"/>
    </row>
    <row r="724" spans="2:18" ht="18.75" hidden="1" x14ac:dyDescent="0.25">
      <c r="B724" s="112">
        <v>718</v>
      </c>
      <c r="C724" s="117" t="s">
        <v>10</v>
      </c>
      <c r="D724" s="114" t="s">
        <v>3393</v>
      </c>
      <c r="E724" s="114" t="s">
        <v>4</v>
      </c>
      <c r="F724" s="114" t="s">
        <v>161</v>
      </c>
      <c r="G724" s="114" t="s">
        <v>130</v>
      </c>
      <c r="H724" s="115" t="s">
        <v>4345</v>
      </c>
      <c r="I724" s="116" t="s">
        <v>4346</v>
      </c>
      <c r="J724" s="116" t="s">
        <v>4347</v>
      </c>
      <c r="K724" s="114" t="s">
        <v>809</v>
      </c>
      <c r="L724" s="114" t="s">
        <v>715</v>
      </c>
      <c r="M724" s="116" t="s">
        <v>810</v>
      </c>
      <c r="N724" s="116" t="s">
        <v>811</v>
      </c>
      <c r="O724" s="114" t="s">
        <v>809</v>
      </c>
      <c r="P724" s="114" t="s">
        <v>1653</v>
      </c>
      <c r="Q724" s="114" t="s">
        <v>1654</v>
      </c>
      <c r="R724" s="116"/>
    </row>
    <row r="725" spans="2:18" ht="18.75" hidden="1" x14ac:dyDescent="0.25">
      <c r="B725" s="112">
        <v>719</v>
      </c>
      <c r="C725" s="117" t="s">
        <v>10</v>
      </c>
      <c r="D725" s="114" t="s">
        <v>3393</v>
      </c>
      <c r="E725" s="114" t="s">
        <v>4</v>
      </c>
      <c r="F725" s="114" t="s">
        <v>161</v>
      </c>
      <c r="G725" s="114" t="s">
        <v>130</v>
      </c>
      <c r="H725" s="115" t="s">
        <v>4348</v>
      </c>
      <c r="I725" s="116" t="s">
        <v>4349</v>
      </c>
      <c r="J725" s="116" t="s">
        <v>4350</v>
      </c>
      <c r="K725" s="114" t="s">
        <v>809</v>
      </c>
      <c r="L725" s="114" t="s">
        <v>715</v>
      </c>
      <c r="M725" s="116" t="s">
        <v>810</v>
      </c>
      <c r="N725" s="116" t="s">
        <v>811</v>
      </c>
      <c r="O725" s="114" t="s">
        <v>809</v>
      </c>
      <c r="P725" s="114" t="s">
        <v>1653</v>
      </c>
      <c r="Q725" s="114" t="s">
        <v>1654</v>
      </c>
      <c r="R725" s="116"/>
    </row>
    <row r="726" spans="2:18" ht="18.75" hidden="1" x14ac:dyDescent="0.25">
      <c r="B726" s="112">
        <v>720</v>
      </c>
      <c r="C726" s="117" t="s">
        <v>10</v>
      </c>
      <c r="D726" s="114" t="s">
        <v>3393</v>
      </c>
      <c r="E726" s="114" t="s">
        <v>4</v>
      </c>
      <c r="F726" s="114" t="s">
        <v>161</v>
      </c>
      <c r="G726" s="114" t="s">
        <v>130</v>
      </c>
      <c r="H726" s="115" t="s">
        <v>4351</v>
      </c>
      <c r="I726" s="116" t="s">
        <v>4352</v>
      </c>
      <c r="J726" s="116" t="s">
        <v>4353</v>
      </c>
      <c r="K726" s="114" t="s">
        <v>809</v>
      </c>
      <c r="L726" s="114" t="s">
        <v>715</v>
      </c>
      <c r="M726" s="116" t="s">
        <v>810</v>
      </c>
      <c r="N726" s="116" t="s">
        <v>811</v>
      </c>
      <c r="O726" s="114" t="s">
        <v>809</v>
      </c>
      <c r="P726" s="114" t="s">
        <v>1653</v>
      </c>
      <c r="Q726" s="114" t="s">
        <v>1654</v>
      </c>
      <c r="R726" s="116"/>
    </row>
    <row r="727" spans="2:18" ht="18.75" hidden="1" x14ac:dyDescent="0.25">
      <c r="B727" s="112">
        <v>721</v>
      </c>
      <c r="C727" s="117" t="s">
        <v>10</v>
      </c>
      <c r="D727" s="114" t="s">
        <v>3393</v>
      </c>
      <c r="E727" s="114" t="s">
        <v>1</v>
      </c>
      <c r="F727" s="114" t="s">
        <v>169</v>
      </c>
      <c r="G727" s="114" t="s">
        <v>130</v>
      </c>
      <c r="H727" s="115" t="s">
        <v>4354</v>
      </c>
      <c r="I727" s="116" t="s">
        <v>4355</v>
      </c>
      <c r="J727" s="116" t="s">
        <v>4356</v>
      </c>
      <c r="K727" s="114" t="s">
        <v>812</v>
      </c>
      <c r="L727" s="114" t="s">
        <v>721</v>
      </c>
      <c r="M727" s="116" t="s">
        <v>813</v>
      </c>
      <c r="N727" s="116" t="s">
        <v>814</v>
      </c>
      <c r="O727" s="114" t="s">
        <v>812</v>
      </c>
      <c r="P727" s="114" t="s">
        <v>1655</v>
      </c>
      <c r="Q727" s="114" t="s">
        <v>1656</v>
      </c>
      <c r="R727" s="116"/>
    </row>
    <row r="728" spans="2:18" ht="18.75" hidden="1" x14ac:dyDescent="0.25">
      <c r="B728" s="112">
        <v>722</v>
      </c>
      <c r="C728" s="117" t="s">
        <v>10</v>
      </c>
      <c r="D728" s="114" t="s">
        <v>3393</v>
      </c>
      <c r="E728" s="114" t="s">
        <v>1</v>
      </c>
      <c r="F728" s="114" t="s">
        <v>169</v>
      </c>
      <c r="G728" s="114" t="s">
        <v>130</v>
      </c>
      <c r="H728" s="115" t="s">
        <v>4357</v>
      </c>
      <c r="I728" s="116" t="s">
        <v>4358</v>
      </c>
      <c r="J728" s="116" t="s">
        <v>4359</v>
      </c>
      <c r="K728" s="114" t="s">
        <v>812</v>
      </c>
      <c r="L728" s="114" t="s">
        <v>721</v>
      </c>
      <c r="M728" s="116" t="s">
        <v>813</v>
      </c>
      <c r="N728" s="116" t="s">
        <v>814</v>
      </c>
      <c r="O728" s="114" t="s">
        <v>812</v>
      </c>
      <c r="P728" s="114" t="s">
        <v>1655</v>
      </c>
      <c r="Q728" s="114" t="s">
        <v>1656</v>
      </c>
      <c r="R728" s="116"/>
    </row>
    <row r="729" spans="2:18" ht="18.75" hidden="1" x14ac:dyDescent="0.25">
      <c r="B729" s="112">
        <v>723</v>
      </c>
      <c r="C729" s="117" t="s">
        <v>10</v>
      </c>
      <c r="D729" s="114" t="s">
        <v>3393</v>
      </c>
      <c r="E729" s="114" t="s">
        <v>1</v>
      </c>
      <c r="F729" s="114" t="s">
        <v>169</v>
      </c>
      <c r="G729" s="114" t="s">
        <v>130</v>
      </c>
      <c r="H729" s="115" t="s">
        <v>4360</v>
      </c>
      <c r="I729" s="116" t="s">
        <v>4361</v>
      </c>
      <c r="J729" s="116" t="s">
        <v>4362</v>
      </c>
      <c r="K729" s="114" t="s">
        <v>812</v>
      </c>
      <c r="L729" s="114" t="s">
        <v>721</v>
      </c>
      <c r="M729" s="116" t="s">
        <v>813</v>
      </c>
      <c r="N729" s="116" t="s">
        <v>814</v>
      </c>
      <c r="O729" s="114" t="s">
        <v>812</v>
      </c>
      <c r="P729" s="114" t="s">
        <v>1655</v>
      </c>
      <c r="Q729" s="114" t="s">
        <v>1656</v>
      </c>
      <c r="R729" s="116"/>
    </row>
    <row r="730" spans="2:18" ht="18.75" hidden="1" x14ac:dyDescent="0.25">
      <c r="B730" s="112">
        <v>724</v>
      </c>
      <c r="C730" s="117" t="s">
        <v>10</v>
      </c>
      <c r="D730" s="114" t="s">
        <v>3393</v>
      </c>
      <c r="E730" s="114" t="s">
        <v>1</v>
      </c>
      <c r="F730" s="114" t="s">
        <v>169</v>
      </c>
      <c r="G730" s="114" t="s">
        <v>130</v>
      </c>
      <c r="H730" s="115" t="s">
        <v>4363</v>
      </c>
      <c r="I730" s="116" t="s">
        <v>4364</v>
      </c>
      <c r="J730" s="116" t="s">
        <v>4365</v>
      </c>
      <c r="K730" s="114" t="s">
        <v>812</v>
      </c>
      <c r="L730" s="114" t="s">
        <v>721</v>
      </c>
      <c r="M730" s="116" t="s">
        <v>813</v>
      </c>
      <c r="N730" s="116" t="s">
        <v>814</v>
      </c>
      <c r="O730" s="114" t="s">
        <v>812</v>
      </c>
      <c r="P730" s="114" t="s">
        <v>1655</v>
      </c>
      <c r="Q730" s="114" t="s">
        <v>1656</v>
      </c>
      <c r="R730" s="116"/>
    </row>
    <row r="731" spans="2:18" ht="18.75" hidden="1" x14ac:dyDescent="0.25">
      <c r="B731" s="112">
        <v>725</v>
      </c>
      <c r="C731" s="117" t="s">
        <v>10</v>
      </c>
      <c r="D731" s="114" t="s">
        <v>3393</v>
      </c>
      <c r="E731" s="114" t="s">
        <v>1</v>
      </c>
      <c r="F731" s="114" t="s">
        <v>169</v>
      </c>
      <c r="G731" s="114" t="s">
        <v>130</v>
      </c>
      <c r="H731" s="115" t="s">
        <v>4366</v>
      </c>
      <c r="I731" s="116" t="s">
        <v>4367</v>
      </c>
      <c r="J731" s="116" t="s">
        <v>4368</v>
      </c>
      <c r="K731" s="114" t="s">
        <v>812</v>
      </c>
      <c r="L731" s="114" t="s">
        <v>721</v>
      </c>
      <c r="M731" s="116" t="s">
        <v>813</v>
      </c>
      <c r="N731" s="116" t="s">
        <v>814</v>
      </c>
      <c r="O731" s="114" t="s">
        <v>812</v>
      </c>
      <c r="P731" s="114" t="s">
        <v>1655</v>
      </c>
      <c r="Q731" s="114" t="s">
        <v>1656</v>
      </c>
      <c r="R731" s="116"/>
    </row>
    <row r="732" spans="2:18" ht="18.75" hidden="1" x14ac:dyDescent="0.25">
      <c r="B732" s="112">
        <v>726</v>
      </c>
      <c r="C732" s="117" t="s">
        <v>10</v>
      </c>
      <c r="D732" s="114" t="s">
        <v>3393</v>
      </c>
      <c r="E732" s="114" t="s">
        <v>1</v>
      </c>
      <c r="F732" s="114" t="s">
        <v>169</v>
      </c>
      <c r="G732" s="114" t="s">
        <v>130</v>
      </c>
      <c r="H732" s="115" t="s">
        <v>4369</v>
      </c>
      <c r="I732" s="116" t="s">
        <v>4370</v>
      </c>
      <c r="J732" s="116" t="s">
        <v>4371</v>
      </c>
      <c r="K732" s="114" t="s">
        <v>812</v>
      </c>
      <c r="L732" s="114" t="s">
        <v>721</v>
      </c>
      <c r="M732" s="116" t="s">
        <v>813</v>
      </c>
      <c r="N732" s="116" t="s">
        <v>814</v>
      </c>
      <c r="O732" s="114" t="s">
        <v>812</v>
      </c>
      <c r="P732" s="114" t="s">
        <v>1655</v>
      </c>
      <c r="Q732" s="114" t="s">
        <v>1656</v>
      </c>
      <c r="R732" s="116"/>
    </row>
    <row r="733" spans="2:18" ht="18.75" hidden="1" x14ac:dyDescent="0.25">
      <c r="B733" s="112">
        <v>727</v>
      </c>
      <c r="C733" s="117" t="s">
        <v>10</v>
      </c>
      <c r="D733" s="114" t="s">
        <v>3393</v>
      </c>
      <c r="E733" s="114" t="s">
        <v>1</v>
      </c>
      <c r="F733" s="114" t="s">
        <v>169</v>
      </c>
      <c r="G733" s="114" t="s">
        <v>130</v>
      </c>
      <c r="H733" s="115" t="s">
        <v>4372</v>
      </c>
      <c r="I733" s="116" t="s">
        <v>4373</v>
      </c>
      <c r="J733" s="116" t="s">
        <v>4374</v>
      </c>
      <c r="K733" s="114" t="s">
        <v>812</v>
      </c>
      <c r="L733" s="114" t="s">
        <v>721</v>
      </c>
      <c r="M733" s="116" t="s">
        <v>813</v>
      </c>
      <c r="N733" s="116" t="s">
        <v>814</v>
      </c>
      <c r="O733" s="114" t="s">
        <v>812</v>
      </c>
      <c r="P733" s="114" t="s">
        <v>1655</v>
      </c>
      <c r="Q733" s="114" t="s">
        <v>1656</v>
      </c>
      <c r="R733" s="116"/>
    </row>
    <row r="734" spans="2:18" ht="18.75" hidden="1" x14ac:dyDescent="0.25">
      <c r="B734" s="112">
        <v>728</v>
      </c>
      <c r="C734" s="117" t="s">
        <v>10</v>
      </c>
      <c r="D734" s="114" t="s">
        <v>3393</v>
      </c>
      <c r="E734" s="114" t="s">
        <v>1</v>
      </c>
      <c r="F734" s="114" t="s">
        <v>169</v>
      </c>
      <c r="G734" s="114" t="s">
        <v>130</v>
      </c>
      <c r="H734" s="115" t="s">
        <v>4375</v>
      </c>
      <c r="I734" s="116" t="s">
        <v>4376</v>
      </c>
      <c r="J734" s="116" t="s">
        <v>4377</v>
      </c>
      <c r="K734" s="114" t="s">
        <v>812</v>
      </c>
      <c r="L734" s="114" t="s">
        <v>721</v>
      </c>
      <c r="M734" s="116" t="s">
        <v>813</v>
      </c>
      <c r="N734" s="116" t="s">
        <v>814</v>
      </c>
      <c r="O734" s="114" t="s">
        <v>812</v>
      </c>
      <c r="P734" s="114" t="s">
        <v>1655</v>
      </c>
      <c r="Q734" s="114" t="s">
        <v>1656</v>
      </c>
      <c r="R734" s="116"/>
    </row>
    <row r="735" spans="2:18" ht="18.75" hidden="1" x14ac:dyDescent="0.25">
      <c r="B735" s="112">
        <v>729</v>
      </c>
      <c r="C735" s="117" t="s">
        <v>10</v>
      </c>
      <c r="D735" s="114" t="s">
        <v>3393</v>
      </c>
      <c r="E735" s="114" t="s">
        <v>1</v>
      </c>
      <c r="F735" s="114" t="s">
        <v>169</v>
      </c>
      <c r="G735" s="114" t="s">
        <v>130</v>
      </c>
      <c r="H735" s="115" t="s">
        <v>4378</v>
      </c>
      <c r="I735" s="116" t="s">
        <v>4379</v>
      </c>
      <c r="J735" s="116" t="s">
        <v>4380</v>
      </c>
      <c r="K735" s="114" t="s">
        <v>812</v>
      </c>
      <c r="L735" s="114" t="s">
        <v>721</v>
      </c>
      <c r="M735" s="116" t="s">
        <v>813</v>
      </c>
      <c r="N735" s="116" t="s">
        <v>814</v>
      </c>
      <c r="O735" s="114" t="s">
        <v>812</v>
      </c>
      <c r="P735" s="114" t="s">
        <v>1655</v>
      </c>
      <c r="Q735" s="114" t="s">
        <v>1656</v>
      </c>
      <c r="R735" s="116"/>
    </row>
    <row r="736" spans="2:18" ht="18.75" hidden="1" x14ac:dyDescent="0.25">
      <c r="B736" s="112">
        <v>730</v>
      </c>
      <c r="C736" s="117" t="s">
        <v>10</v>
      </c>
      <c r="D736" s="114" t="s">
        <v>3393</v>
      </c>
      <c r="E736" s="114" t="s">
        <v>1</v>
      </c>
      <c r="F736" s="114" t="s">
        <v>169</v>
      </c>
      <c r="G736" s="114" t="s">
        <v>130</v>
      </c>
      <c r="H736" s="115" t="s">
        <v>4381</v>
      </c>
      <c r="I736" s="116" t="s">
        <v>4382</v>
      </c>
      <c r="J736" s="116" t="s">
        <v>4383</v>
      </c>
      <c r="K736" s="114" t="s">
        <v>812</v>
      </c>
      <c r="L736" s="114" t="s">
        <v>721</v>
      </c>
      <c r="M736" s="116" t="s">
        <v>813</v>
      </c>
      <c r="N736" s="116" t="s">
        <v>814</v>
      </c>
      <c r="O736" s="114" t="s">
        <v>812</v>
      </c>
      <c r="P736" s="114" t="s">
        <v>1655</v>
      </c>
      <c r="Q736" s="114" t="s">
        <v>1656</v>
      </c>
      <c r="R736" s="116"/>
    </row>
    <row r="737" spans="2:18" ht="18.75" hidden="1" x14ac:dyDescent="0.25">
      <c r="B737" s="112">
        <v>731</v>
      </c>
      <c r="C737" s="117" t="s">
        <v>10</v>
      </c>
      <c r="D737" s="114" t="s">
        <v>3393</v>
      </c>
      <c r="E737" s="114" t="s">
        <v>4</v>
      </c>
      <c r="F737" s="114" t="s">
        <v>169</v>
      </c>
      <c r="G737" s="114" t="s">
        <v>130</v>
      </c>
      <c r="H737" s="115" t="s">
        <v>4384</v>
      </c>
      <c r="I737" s="116" t="s">
        <v>4385</v>
      </c>
      <c r="J737" s="116" t="s">
        <v>4386</v>
      </c>
      <c r="K737" s="114" t="s">
        <v>812</v>
      </c>
      <c r="L737" s="114" t="s">
        <v>721</v>
      </c>
      <c r="M737" s="116" t="s">
        <v>813</v>
      </c>
      <c r="N737" s="116" t="s">
        <v>814</v>
      </c>
      <c r="O737" s="114" t="s">
        <v>812</v>
      </c>
      <c r="P737" s="114" t="s">
        <v>1655</v>
      </c>
      <c r="Q737" s="114" t="s">
        <v>1656</v>
      </c>
      <c r="R737" s="116"/>
    </row>
    <row r="738" spans="2:18" ht="18.75" hidden="1" x14ac:dyDescent="0.25">
      <c r="B738" s="112">
        <v>732</v>
      </c>
      <c r="C738" s="117" t="s">
        <v>10</v>
      </c>
      <c r="D738" s="114" t="s">
        <v>3393</v>
      </c>
      <c r="E738" s="114" t="s">
        <v>4</v>
      </c>
      <c r="F738" s="114" t="s">
        <v>169</v>
      </c>
      <c r="G738" s="114" t="s">
        <v>130</v>
      </c>
      <c r="H738" s="115" t="s">
        <v>4387</v>
      </c>
      <c r="I738" s="116" t="s">
        <v>4388</v>
      </c>
      <c r="J738" s="116" t="s">
        <v>4389</v>
      </c>
      <c r="K738" s="114" t="s">
        <v>812</v>
      </c>
      <c r="L738" s="114" t="s">
        <v>721</v>
      </c>
      <c r="M738" s="116" t="s">
        <v>813</v>
      </c>
      <c r="N738" s="116" t="s">
        <v>814</v>
      </c>
      <c r="O738" s="114" t="s">
        <v>812</v>
      </c>
      <c r="P738" s="114" t="s">
        <v>1655</v>
      </c>
      <c r="Q738" s="114" t="s">
        <v>1656</v>
      </c>
      <c r="R738" s="116"/>
    </row>
    <row r="739" spans="2:18" ht="18.75" hidden="1" x14ac:dyDescent="0.25">
      <c r="B739" s="112">
        <v>733</v>
      </c>
      <c r="C739" s="117" t="s">
        <v>10</v>
      </c>
      <c r="D739" s="114" t="s">
        <v>3393</v>
      </c>
      <c r="E739" s="114" t="s">
        <v>4</v>
      </c>
      <c r="F739" s="114" t="s">
        <v>169</v>
      </c>
      <c r="G739" s="114" t="s">
        <v>130</v>
      </c>
      <c r="H739" s="115" t="s">
        <v>4390</v>
      </c>
      <c r="I739" s="116" t="s">
        <v>4391</v>
      </c>
      <c r="J739" s="116" t="s">
        <v>4392</v>
      </c>
      <c r="K739" s="114" t="s">
        <v>812</v>
      </c>
      <c r="L739" s="114" t="s">
        <v>721</v>
      </c>
      <c r="M739" s="116" t="s">
        <v>813</v>
      </c>
      <c r="N739" s="116" t="s">
        <v>814</v>
      </c>
      <c r="O739" s="114" t="s">
        <v>812</v>
      </c>
      <c r="P739" s="114" t="s">
        <v>1655</v>
      </c>
      <c r="Q739" s="114" t="s">
        <v>1656</v>
      </c>
      <c r="R739" s="116"/>
    </row>
    <row r="740" spans="2:18" ht="18.75" hidden="1" x14ac:dyDescent="0.25">
      <c r="B740" s="112">
        <v>734</v>
      </c>
      <c r="C740" s="117" t="s">
        <v>10</v>
      </c>
      <c r="D740" s="114" t="s">
        <v>3393</v>
      </c>
      <c r="E740" s="114" t="s">
        <v>4</v>
      </c>
      <c r="F740" s="114" t="s">
        <v>169</v>
      </c>
      <c r="G740" s="114" t="s">
        <v>130</v>
      </c>
      <c r="H740" s="115" t="s">
        <v>4393</v>
      </c>
      <c r="I740" s="116" t="s">
        <v>4394</v>
      </c>
      <c r="J740" s="116" t="s">
        <v>4395</v>
      </c>
      <c r="K740" s="114" t="s">
        <v>812</v>
      </c>
      <c r="L740" s="114" t="s">
        <v>721</v>
      </c>
      <c r="M740" s="116" t="s">
        <v>813</v>
      </c>
      <c r="N740" s="116" t="s">
        <v>814</v>
      </c>
      <c r="O740" s="114" t="s">
        <v>812</v>
      </c>
      <c r="P740" s="114" t="s">
        <v>1655</v>
      </c>
      <c r="Q740" s="114" t="s">
        <v>1656</v>
      </c>
      <c r="R740" s="116"/>
    </row>
    <row r="741" spans="2:18" ht="18.75" hidden="1" x14ac:dyDescent="0.25">
      <c r="B741" s="112">
        <v>735</v>
      </c>
      <c r="C741" s="117" t="s">
        <v>10</v>
      </c>
      <c r="D741" s="114" t="s">
        <v>3393</v>
      </c>
      <c r="E741" s="114" t="s">
        <v>4</v>
      </c>
      <c r="F741" s="114" t="s">
        <v>169</v>
      </c>
      <c r="G741" s="114" t="s">
        <v>130</v>
      </c>
      <c r="H741" s="115" t="s">
        <v>4396</v>
      </c>
      <c r="I741" s="116" t="s">
        <v>4397</v>
      </c>
      <c r="J741" s="116" t="s">
        <v>4398</v>
      </c>
      <c r="K741" s="114" t="s">
        <v>812</v>
      </c>
      <c r="L741" s="114" t="s">
        <v>721</v>
      </c>
      <c r="M741" s="116" t="s">
        <v>813</v>
      </c>
      <c r="N741" s="116" t="s">
        <v>814</v>
      </c>
      <c r="O741" s="114" t="s">
        <v>812</v>
      </c>
      <c r="P741" s="114" t="s">
        <v>1655</v>
      </c>
      <c r="Q741" s="114" t="s">
        <v>1656</v>
      </c>
      <c r="R741" s="116"/>
    </row>
    <row r="742" spans="2:18" ht="18.75" hidden="1" x14ac:dyDescent="0.25">
      <c r="B742" s="112">
        <v>736</v>
      </c>
      <c r="C742" s="117" t="s">
        <v>10</v>
      </c>
      <c r="D742" s="114" t="s">
        <v>3393</v>
      </c>
      <c r="E742" s="114" t="s">
        <v>4</v>
      </c>
      <c r="F742" s="114" t="s">
        <v>169</v>
      </c>
      <c r="G742" s="114" t="s">
        <v>130</v>
      </c>
      <c r="H742" s="115" t="s">
        <v>4399</v>
      </c>
      <c r="I742" s="116" t="s">
        <v>4400</v>
      </c>
      <c r="J742" s="116" t="s">
        <v>4401</v>
      </c>
      <c r="K742" s="114" t="s">
        <v>812</v>
      </c>
      <c r="L742" s="114" t="s">
        <v>721</v>
      </c>
      <c r="M742" s="116" t="s">
        <v>813</v>
      </c>
      <c r="N742" s="116" t="s">
        <v>814</v>
      </c>
      <c r="O742" s="114" t="s">
        <v>812</v>
      </c>
      <c r="P742" s="114" t="s">
        <v>1655</v>
      </c>
      <c r="Q742" s="114" t="s">
        <v>1656</v>
      </c>
      <c r="R742" s="116"/>
    </row>
    <row r="743" spans="2:18" ht="18.75" hidden="1" x14ac:dyDescent="0.25">
      <c r="B743" s="112">
        <v>737</v>
      </c>
      <c r="C743" s="117" t="s">
        <v>10</v>
      </c>
      <c r="D743" s="114" t="s">
        <v>3393</v>
      </c>
      <c r="E743" s="114" t="s">
        <v>4</v>
      </c>
      <c r="F743" s="114" t="s">
        <v>169</v>
      </c>
      <c r="G743" s="114" t="s">
        <v>130</v>
      </c>
      <c r="H743" s="115" t="s">
        <v>4402</v>
      </c>
      <c r="I743" s="116" t="s">
        <v>4403</v>
      </c>
      <c r="J743" s="116" t="s">
        <v>4404</v>
      </c>
      <c r="K743" s="114" t="s">
        <v>812</v>
      </c>
      <c r="L743" s="114" t="s">
        <v>721</v>
      </c>
      <c r="M743" s="116" t="s">
        <v>813</v>
      </c>
      <c r="N743" s="116" t="s">
        <v>814</v>
      </c>
      <c r="O743" s="114" t="s">
        <v>812</v>
      </c>
      <c r="P743" s="114" t="s">
        <v>1655</v>
      </c>
      <c r="Q743" s="114" t="s">
        <v>1656</v>
      </c>
      <c r="R743" s="116"/>
    </row>
    <row r="744" spans="2:18" ht="18.75" hidden="1" x14ac:dyDescent="0.25">
      <c r="B744" s="112">
        <v>738</v>
      </c>
      <c r="C744" s="117" t="s">
        <v>10</v>
      </c>
      <c r="D744" s="114" t="s">
        <v>3393</v>
      </c>
      <c r="E744" s="114" t="s">
        <v>4</v>
      </c>
      <c r="F744" s="114" t="s">
        <v>169</v>
      </c>
      <c r="G744" s="114" t="s">
        <v>130</v>
      </c>
      <c r="H744" s="115" t="s">
        <v>4405</v>
      </c>
      <c r="I744" s="116" t="s">
        <v>4406</v>
      </c>
      <c r="J744" s="116" t="s">
        <v>4407</v>
      </c>
      <c r="K744" s="114" t="s">
        <v>812</v>
      </c>
      <c r="L744" s="114" t="s">
        <v>721</v>
      </c>
      <c r="M744" s="116" t="s">
        <v>813</v>
      </c>
      <c r="N744" s="116" t="s">
        <v>814</v>
      </c>
      <c r="O744" s="114" t="s">
        <v>812</v>
      </c>
      <c r="P744" s="114" t="s">
        <v>1655</v>
      </c>
      <c r="Q744" s="114" t="s">
        <v>1656</v>
      </c>
      <c r="R744" s="116"/>
    </row>
    <row r="745" spans="2:18" ht="18.75" hidden="1" x14ac:dyDescent="0.25">
      <c r="B745" s="112">
        <v>739</v>
      </c>
      <c r="C745" s="117" t="s">
        <v>10</v>
      </c>
      <c r="D745" s="114" t="s">
        <v>3393</v>
      </c>
      <c r="E745" s="114" t="s">
        <v>4</v>
      </c>
      <c r="F745" s="114" t="s">
        <v>169</v>
      </c>
      <c r="G745" s="114" t="s">
        <v>130</v>
      </c>
      <c r="H745" s="115" t="s">
        <v>4408</v>
      </c>
      <c r="I745" s="116" t="s">
        <v>4409</v>
      </c>
      <c r="J745" s="116" t="s">
        <v>4410</v>
      </c>
      <c r="K745" s="114" t="s">
        <v>812</v>
      </c>
      <c r="L745" s="114" t="s">
        <v>721</v>
      </c>
      <c r="M745" s="116" t="s">
        <v>813</v>
      </c>
      <c r="N745" s="116" t="s">
        <v>814</v>
      </c>
      <c r="O745" s="114" t="s">
        <v>812</v>
      </c>
      <c r="P745" s="114" t="s">
        <v>1655</v>
      </c>
      <c r="Q745" s="114" t="s">
        <v>1656</v>
      </c>
      <c r="R745" s="116"/>
    </row>
    <row r="746" spans="2:18" ht="18.75" hidden="1" x14ac:dyDescent="0.25">
      <c r="B746" s="112">
        <v>740</v>
      </c>
      <c r="C746" s="117" t="s">
        <v>10</v>
      </c>
      <c r="D746" s="114" t="s">
        <v>3393</v>
      </c>
      <c r="E746" s="114" t="s">
        <v>4</v>
      </c>
      <c r="F746" s="114" t="s">
        <v>169</v>
      </c>
      <c r="G746" s="114" t="s">
        <v>130</v>
      </c>
      <c r="H746" s="115" t="s">
        <v>4411</v>
      </c>
      <c r="I746" s="116" t="s">
        <v>4412</v>
      </c>
      <c r="J746" s="116" t="s">
        <v>4413</v>
      </c>
      <c r="K746" s="114" t="s">
        <v>812</v>
      </c>
      <c r="L746" s="114" t="s">
        <v>721</v>
      </c>
      <c r="M746" s="116" t="s">
        <v>813</v>
      </c>
      <c r="N746" s="116" t="s">
        <v>814</v>
      </c>
      <c r="O746" s="114" t="s">
        <v>812</v>
      </c>
      <c r="P746" s="114" t="s">
        <v>1655</v>
      </c>
      <c r="Q746" s="114" t="s">
        <v>1656</v>
      </c>
      <c r="R746" s="116"/>
    </row>
    <row r="747" spans="2:18" ht="18.75" hidden="1" x14ac:dyDescent="0.25">
      <c r="B747" s="112">
        <v>741</v>
      </c>
      <c r="C747" s="117" t="s">
        <v>10</v>
      </c>
      <c r="D747" s="114" t="s">
        <v>3393</v>
      </c>
      <c r="E747" s="114" t="s">
        <v>1</v>
      </c>
      <c r="F747" s="114" t="s">
        <v>175</v>
      </c>
      <c r="G747" s="114" t="s">
        <v>102</v>
      </c>
      <c r="H747" s="115" t="s">
        <v>4414</v>
      </c>
      <c r="I747" s="116" t="s">
        <v>4415</v>
      </c>
      <c r="J747" s="116" t="s">
        <v>4416</v>
      </c>
      <c r="K747" s="114" t="s">
        <v>815</v>
      </c>
      <c r="L747" s="114" t="s">
        <v>727</v>
      </c>
      <c r="M747" s="116" t="s">
        <v>816</v>
      </c>
      <c r="N747" s="116" t="s">
        <v>817</v>
      </c>
      <c r="O747" s="114" t="s">
        <v>815</v>
      </c>
      <c r="P747" s="114" t="s">
        <v>1657</v>
      </c>
      <c r="Q747" s="114" t="s">
        <v>1658</v>
      </c>
      <c r="R747" s="116"/>
    </row>
    <row r="748" spans="2:18" ht="18.75" hidden="1" x14ac:dyDescent="0.25">
      <c r="B748" s="112">
        <v>742</v>
      </c>
      <c r="C748" s="117" t="s">
        <v>10</v>
      </c>
      <c r="D748" s="114" t="s">
        <v>3393</v>
      </c>
      <c r="E748" s="114" t="s">
        <v>1</v>
      </c>
      <c r="F748" s="114" t="s">
        <v>175</v>
      </c>
      <c r="G748" s="114" t="s">
        <v>102</v>
      </c>
      <c r="H748" s="115" t="s">
        <v>4417</v>
      </c>
      <c r="I748" s="116" t="s">
        <v>4418</v>
      </c>
      <c r="J748" s="116" t="s">
        <v>4419</v>
      </c>
      <c r="K748" s="114" t="s">
        <v>815</v>
      </c>
      <c r="L748" s="114" t="s">
        <v>727</v>
      </c>
      <c r="M748" s="116" t="s">
        <v>816</v>
      </c>
      <c r="N748" s="116" t="s">
        <v>817</v>
      </c>
      <c r="O748" s="114" t="s">
        <v>815</v>
      </c>
      <c r="P748" s="114" t="s">
        <v>1657</v>
      </c>
      <c r="Q748" s="114" t="s">
        <v>1658</v>
      </c>
      <c r="R748" s="116"/>
    </row>
    <row r="749" spans="2:18" ht="18.75" hidden="1" x14ac:dyDescent="0.25">
      <c r="B749" s="112">
        <v>743</v>
      </c>
      <c r="C749" s="117" t="s">
        <v>10</v>
      </c>
      <c r="D749" s="114" t="s">
        <v>3393</v>
      </c>
      <c r="E749" s="114" t="s">
        <v>1</v>
      </c>
      <c r="F749" s="114" t="s">
        <v>175</v>
      </c>
      <c r="G749" s="114" t="s">
        <v>102</v>
      </c>
      <c r="H749" s="115" t="s">
        <v>4420</v>
      </c>
      <c r="I749" s="116" t="s">
        <v>4421</v>
      </c>
      <c r="J749" s="116" t="s">
        <v>4422</v>
      </c>
      <c r="K749" s="114" t="s">
        <v>815</v>
      </c>
      <c r="L749" s="114" t="s">
        <v>727</v>
      </c>
      <c r="M749" s="116" t="s">
        <v>816</v>
      </c>
      <c r="N749" s="116" t="s">
        <v>817</v>
      </c>
      <c r="O749" s="114" t="s">
        <v>815</v>
      </c>
      <c r="P749" s="114" t="s">
        <v>1657</v>
      </c>
      <c r="Q749" s="114" t="s">
        <v>1658</v>
      </c>
      <c r="R749" s="116"/>
    </row>
    <row r="750" spans="2:18" ht="18.75" hidden="1" x14ac:dyDescent="0.25">
      <c r="B750" s="112">
        <v>744</v>
      </c>
      <c r="C750" s="117" t="s">
        <v>10</v>
      </c>
      <c r="D750" s="114" t="s">
        <v>3393</v>
      </c>
      <c r="E750" s="114" t="s">
        <v>1</v>
      </c>
      <c r="F750" s="114" t="s">
        <v>175</v>
      </c>
      <c r="G750" s="114" t="s">
        <v>102</v>
      </c>
      <c r="H750" s="115" t="s">
        <v>4423</v>
      </c>
      <c r="I750" s="116" t="s">
        <v>4424</v>
      </c>
      <c r="J750" s="116" t="s">
        <v>4425</v>
      </c>
      <c r="K750" s="114" t="s">
        <v>815</v>
      </c>
      <c r="L750" s="114" t="s">
        <v>727</v>
      </c>
      <c r="M750" s="116" t="s">
        <v>816</v>
      </c>
      <c r="N750" s="116" t="s">
        <v>817</v>
      </c>
      <c r="O750" s="114" t="s">
        <v>815</v>
      </c>
      <c r="P750" s="114" t="s">
        <v>1657</v>
      </c>
      <c r="Q750" s="114" t="s">
        <v>1658</v>
      </c>
      <c r="R750" s="116"/>
    </row>
    <row r="751" spans="2:18" ht="18.75" hidden="1" x14ac:dyDescent="0.25">
      <c r="B751" s="112">
        <v>745</v>
      </c>
      <c r="C751" s="117" t="s">
        <v>10</v>
      </c>
      <c r="D751" s="114" t="s">
        <v>3393</v>
      </c>
      <c r="E751" s="114" t="s">
        <v>1</v>
      </c>
      <c r="F751" s="114" t="s">
        <v>175</v>
      </c>
      <c r="G751" s="114" t="s">
        <v>102</v>
      </c>
      <c r="H751" s="115" t="s">
        <v>4426</v>
      </c>
      <c r="I751" s="116" t="s">
        <v>4427</v>
      </c>
      <c r="J751" s="116" t="s">
        <v>4428</v>
      </c>
      <c r="K751" s="114" t="s">
        <v>815</v>
      </c>
      <c r="L751" s="114" t="s">
        <v>727</v>
      </c>
      <c r="M751" s="116" t="s">
        <v>816</v>
      </c>
      <c r="N751" s="116" t="s">
        <v>817</v>
      </c>
      <c r="O751" s="114" t="s">
        <v>815</v>
      </c>
      <c r="P751" s="114" t="s">
        <v>1657</v>
      </c>
      <c r="Q751" s="114" t="s">
        <v>1658</v>
      </c>
      <c r="R751" s="116"/>
    </row>
    <row r="752" spans="2:18" ht="18.75" hidden="1" x14ac:dyDescent="0.25">
      <c r="B752" s="112">
        <v>746</v>
      </c>
      <c r="C752" s="117" t="s">
        <v>10</v>
      </c>
      <c r="D752" s="114" t="s">
        <v>3393</v>
      </c>
      <c r="E752" s="114" t="s">
        <v>1</v>
      </c>
      <c r="F752" s="114" t="s">
        <v>175</v>
      </c>
      <c r="G752" s="114" t="s">
        <v>102</v>
      </c>
      <c r="H752" s="115" t="s">
        <v>4429</v>
      </c>
      <c r="I752" s="116" t="s">
        <v>4430</v>
      </c>
      <c r="J752" s="116" t="s">
        <v>4431</v>
      </c>
      <c r="K752" s="114" t="s">
        <v>815</v>
      </c>
      <c r="L752" s="114" t="s">
        <v>727</v>
      </c>
      <c r="M752" s="116" t="s">
        <v>816</v>
      </c>
      <c r="N752" s="116" t="s">
        <v>817</v>
      </c>
      <c r="O752" s="114" t="s">
        <v>815</v>
      </c>
      <c r="P752" s="114" t="s">
        <v>1657</v>
      </c>
      <c r="Q752" s="114" t="s">
        <v>1658</v>
      </c>
      <c r="R752" s="116"/>
    </row>
    <row r="753" spans="2:18" ht="18.75" hidden="1" x14ac:dyDescent="0.25">
      <c r="B753" s="112">
        <v>747</v>
      </c>
      <c r="C753" s="117" t="s">
        <v>10</v>
      </c>
      <c r="D753" s="114" t="s">
        <v>3393</v>
      </c>
      <c r="E753" s="114" t="s">
        <v>1</v>
      </c>
      <c r="F753" s="114" t="s">
        <v>175</v>
      </c>
      <c r="G753" s="114" t="s">
        <v>102</v>
      </c>
      <c r="H753" s="115" t="s">
        <v>4432</v>
      </c>
      <c r="I753" s="116" t="s">
        <v>4433</v>
      </c>
      <c r="J753" s="116" t="s">
        <v>4434</v>
      </c>
      <c r="K753" s="114" t="s">
        <v>815</v>
      </c>
      <c r="L753" s="114" t="s">
        <v>727</v>
      </c>
      <c r="M753" s="116" t="s">
        <v>816</v>
      </c>
      <c r="N753" s="116" t="s">
        <v>817</v>
      </c>
      <c r="O753" s="114" t="s">
        <v>815</v>
      </c>
      <c r="P753" s="114" t="s">
        <v>1657</v>
      </c>
      <c r="Q753" s="114" t="s">
        <v>1658</v>
      </c>
      <c r="R753" s="116"/>
    </row>
    <row r="754" spans="2:18" ht="18.75" hidden="1" x14ac:dyDescent="0.25">
      <c r="B754" s="112">
        <v>748</v>
      </c>
      <c r="C754" s="117" t="s">
        <v>10</v>
      </c>
      <c r="D754" s="114" t="s">
        <v>3393</v>
      </c>
      <c r="E754" s="114" t="s">
        <v>1</v>
      </c>
      <c r="F754" s="114" t="s">
        <v>175</v>
      </c>
      <c r="G754" s="114" t="s">
        <v>102</v>
      </c>
      <c r="H754" s="115" t="s">
        <v>4435</v>
      </c>
      <c r="I754" s="116" t="s">
        <v>4436</v>
      </c>
      <c r="J754" s="116" t="s">
        <v>4437</v>
      </c>
      <c r="K754" s="114" t="s">
        <v>815</v>
      </c>
      <c r="L754" s="114" t="s">
        <v>727</v>
      </c>
      <c r="M754" s="116" t="s">
        <v>816</v>
      </c>
      <c r="N754" s="116" t="s">
        <v>817</v>
      </c>
      <c r="O754" s="114" t="s">
        <v>815</v>
      </c>
      <c r="P754" s="114" t="s">
        <v>1657</v>
      </c>
      <c r="Q754" s="114" t="s">
        <v>1658</v>
      </c>
      <c r="R754" s="116"/>
    </row>
    <row r="755" spans="2:18" ht="18.75" hidden="1" x14ac:dyDescent="0.25">
      <c r="B755" s="112">
        <v>749</v>
      </c>
      <c r="C755" s="117" t="s">
        <v>10</v>
      </c>
      <c r="D755" s="114" t="s">
        <v>3393</v>
      </c>
      <c r="E755" s="114" t="s">
        <v>1</v>
      </c>
      <c r="F755" s="114" t="s">
        <v>175</v>
      </c>
      <c r="G755" s="114" t="s">
        <v>102</v>
      </c>
      <c r="H755" s="115" t="s">
        <v>4438</v>
      </c>
      <c r="I755" s="116" t="s">
        <v>4439</v>
      </c>
      <c r="J755" s="116" t="s">
        <v>4440</v>
      </c>
      <c r="K755" s="114" t="s">
        <v>815</v>
      </c>
      <c r="L755" s="114" t="s">
        <v>727</v>
      </c>
      <c r="M755" s="116" t="s">
        <v>816</v>
      </c>
      <c r="N755" s="116" t="s">
        <v>817</v>
      </c>
      <c r="O755" s="114" t="s">
        <v>815</v>
      </c>
      <c r="P755" s="114" t="s">
        <v>1657</v>
      </c>
      <c r="Q755" s="114" t="s">
        <v>1658</v>
      </c>
      <c r="R755" s="116"/>
    </row>
    <row r="756" spans="2:18" ht="18.75" hidden="1" x14ac:dyDescent="0.25">
      <c r="B756" s="112">
        <v>750</v>
      </c>
      <c r="C756" s="117" t="s">
        <v>10</v>
      </c>
      <c r="D756" s="114" t="s">
        <v>3393</v>
      </c>
      <c r="E756" s="114" t="s">
        <v>1</v>
      </c>
      <c r="F756" s="114" t="s">
        <v>175</v>
      </c>
      <c r="G756" s="114" t="s">
        <v>102</v>
      </c>
      <c r="H756" s="115" t="s">
        <v>4441</v>
      </c>
      <c r="I756" s="116" t="s">
        <v>4442</v>
      </c>
      <c r="J756" s="116" t="s">
        <v>4443</v>
      </c>
      <c r="K756" s="114" t="s">
        <v>815</v>
      </c>
      <c r="L756" s="114" t="s">
        <v>727</v>
      </c>
      <c r="M756" s="116" t="s">
        <v>816</v>
      </c>
      <c r="N756" s="116" t="s">
        <v>817</v>
      </c>
      <c r="O756" s="114" t="s">
        <v>815</v>
      </c>
      <c r="P756" s="114" t="s">
        <v>1657</v>
      </c>
      <c r="Q756" s="114" t="s">
        <v>1658</v>
      </c>
      <c r="R756" s="116"/>
    </row>
    <row r="757" spans="2:18" ht="18.75" hidden="1" x14ac:dyDescent="0.25">
      <c r="B757" s="112">
        <v>751</v>
      </c>
      <c r="C757" s="117" t="s">
        <v>10</v>
      </c>
      <c r="D757" s="114" t="s">
        <v>3393</v>
      </c>
      <c r="E757" s="114" t="s">
        <v>4</v>
      </c>
      <c r="F757" s="114" t="s">
        <v>175</v>
      </c>
      <c r="G757" s="114" t="s">
        <v>102</v>
      </c>
      <c r="H757" s="115" t="s">
        <v>4444</v>
      </c>
      <c r="I757" s="116" t="s">
        <v>4445</v>
      </c>
      <c r="J757" s="116" t="s">
        <v>4446</v>
      </c>
      <c r="K757" s="114" t="s">
        <v>815</v>
      </c>
      <c r="L757" s="114" t="s">
        <v>727</v>
      </c>
      <c r="M757" s="116" t="s">
        <v>816</v>
      </c>
      <c r="N757" s="116" t="s">
        <v>817</v>
      </c>
      <c r="O757" s="114" t="s">
        <v>815</v>
      </c>
      <c r="P757" s="114" t="s">
        <v>1657</v>
      </c>
      <c r="Q757" s="114" t="s">
        <v>1658</v>
      </c>
      <c r="R757" s="116"/>
    </row>
    <row r="758" spans="2:18" ht="18.75" hidden="1" x14ac:dyDescent="0.25">
      <c r="B758" s="112">
        <v>752</v>
      </c>
      <c r="C758" s="117" t="s">
        <v>10</v>
      </c>
      <c r="D758" s="114" t="s">
        <v>3393</v>
      </c>
      <c r="E758" s="114" t="s">
        <v>4</v>
      </c>
      <c r="F758" s="114" t="s">
        <v>175</v>
      </c>
      <c r="G758" s="114" t="s">
        <v>102</v>
      </c>
      <c r="H758" s="115" t="s">
        <v>4447</v>
      </c>
      <c r="I758" s="116" t="s">
        <v>4448</v>
      </c>
      <c r="J758" s="116" t="s">
        <v>4449</v>
      </c>
      <c r="K758" s="114" t="s">
        <v>815</v>
      </c>
      <c r="L758" s="114" t="s">
        <v>727</v>
      </c>
      <c r="M758" s="116" t="s">
        <v>816</v>
      </c>
      <c r="N758" s="116" t="s">
        <v>817</v>
      </c>
      <c r="O758" s="114" t="s">
        <v>815</v>
      </c>
      <c r="P758" s="114" t="s">
        <v>1657</v>
      </c>
      <c r="Q758" s="114" t="s">
        <v>1658</v>
      </c>
      <c r="R758" s="116"/>
    </row>
    <row r="759" spans="2:18" ht="18.75" hidden="1" x14ac:dyDescent="0.25">
      <c r="B759" s="112">
        <v>753</v>
      </c>
      <c r="C759" s="117" t="s">
        <v>10</v>
      </c>
      <c r="D759" s="114" t="s">
        <v>3393</v>
      </c>
      <c r="E759" s="114" t="s">
        <v>4</v>
      </c>
      <c r="F759" s="114" t="s">
        <v>175</v>
      </c>
      <c r="G759" s="114" t="s">
        <v>102</v>
      </c>
      <c r="H759" s="115" t="s">
        <v>4450</v>
      </c>
      <c r="I759" s="116" t="s">
        <v>4451</v>
      </c>
      <c r="J759" s="116" t="s">
        <v>4452</v>
      </c>
      <c r="K759" s="114" t="s">
        <v>815</v>
      </c>
      <c r="L759" s="114" t="s">
        <v>727</v>
      </c>
      <c r="M759" s="116" t="s">
        <v>816</v>
      </c>
      <c r="N759" s="116" t="s">
        <v>817</v>
      </c>
      <c r="O759" s="114" t="s">
        <v>815</v>
      </c>
      <c r="P759" s="114" t="s">
        <v>1657</v>
      </c>
      <c r="Q759" s="114" t="s">
        <v>1658</v>
      </c>
      <c r="R759" s="116"/>
    </row>
    <row r="760" spans="2:18" ht="18.75" hidden="1" x14ac:dyDescent="0.25">
      <c r="B760" s="112">
        <v>754</v>
      </c>
      <c r="C760" s="117" t="s">
        <v>10</v>
      </c>
      <c r="D760" s="114" t="s">
        <v>3393</v>
      </c>
      <c r="E760" s="114" t="s">
        <v>4</v>
      </c>
      <c r="F760" s="114" t="s">
        <v>175</v>
      </c>
      <c r="G760" s="114" t="s">
        <v>102</v>
      </c>
      <c r="H760" s="115" t="s">
        <v>4453</v>
      </c>
      <c r="I760" s="116" t="s">
        <v>4454</v>
      </c>
      <c r="J760" s="116" t="s">
        <v>4455</v>
      </c>
      <c r="K760" s="114" t="s">
        <v>815</v>
      </c>
      <c r="L760" s="114" t="s">
        <v>727</v>
      </c>
      <c r="M760" s="116" t="s">
        <v>816</v>
      </c>
      <c r="N760" s="116" t="s">
        <v>817</v>
      </c>
      <c r="O760" s="114" t="s">
        <v>815</v>
      </c>
      <c r="P760" s="114" t="s">
        <v>1657</v>
      </c>
      <c r="Q760" s="114" t="s">
        <v>1658</v>
      </c>
      <c r="R760" s="116"/>
    </row>
    <row r="761" spans="2:18" ht="18.75" hidden="1" x14ac:dyDescent="0.25">
      <c r="B761" s="112">
        <v>755</v>
      </c>
      <c r="C761" s="117" t="s">
        <v>10</v>
      </c>
      <c r="D761" s="114" t="s">
        <v>3393</v>
      </c>
      <c r="E761" s="114" t="s">
        <v>4</v>
      </c>
      <c r="F761" s="114" t="s">
        <v>175</v>
      </c>
      <c r="G761" s="114" t="s">
        <v>102</v>
      </c>
      <c r="H761" s="115" t="s">
        <v>4456</v>
      </c>
      <c r="I761" s="116" t="s">
        <v>4457</v>
      </c>
      <c r="J761" s="116" t="s">
        <v>4458</v>
      </c>
      <c r="K761" s="114" t="s">
        <v>815</v>
      </c>
      <c r="L761" s="114" t="s">
        <v>727</v>
      </c>
      <c r="M761" s="116" t="s">
        <v>816</v>
      </c>
      <c r="N761" s="116" t="s">
        <v>817</v>
      </c>
      <c r="O761" s="114" t="s">
        <v>815</v>
      </c>
      <c r="P761" s="114" t="s">
        <v>1657</v>
      </c>
      <c r="Q761" s="114" t="s">
        <v>1658</v>
      </c>
      <c r="R761" s="116"/>
    </row>
    <row r="762" spans="2:18" ht="18.75" hidden="1" x14ac:dyDescent="0.25">
      <c r="B762" s="112">
        <v>756</v>
      </c>
      <c r="C762" s="117" t="s">
        <v>10</v>
      </c>
      <c r="D762" s="114" t="s">
        <v>3393</v>
      </c>
      <c r="E762" s="114" t="s">
        <v>4</v>
      </c>
      <c r="F762" s="114" t="s">
        <v>175</v>
      </c>
      <c r="G762" s="114" t="s">
        <v>102</v>
      </c>
      <c r="H762" s="115" t="s">
        <v>4459</v>
      </c>
      <c r="I762" s="116" t="s">
        <v>4460</v>
      </c>
      <c r="J762" s="116" t="s">
        <v>4461</v>
      </c>
      <c r="K762" s="114" t="s">
        <v>815</v>
      </c>
      <c r="L762" s="114" t="s">
        <v>727</v>
      </c>
      <c r="M762" s="116" t="s">
        <v>816</v>
      </c>
      <c r="N762" s="116" t="s">
        <v>817</v>
      </c>
      <c r="O762" s="114" t="s">
        <v>815</v>
      </c>
      <c r="P762" s="114" t="s">
        <v>1657</v>
      </c>
      <c r="Q762" s="114" t="s">
        <v>1658</v>
      </c>
      <c r="R762" s="116"/>
    </row>
    <row r="763" spans="2:18" ht="18.75" hidden="1" x14ac:dyDescent="0.25">
      <c r="B763" s="112">
        <v>757</v>
      </c>
      <c r="C763" s="117" t="s">
        <v>10</v>
      </c>
      <c r="D763" s="114" t="s">
        <v>3393</v>
      </c>
      <c r="E763" s="114" t="s">
        <v>4</v>
      </c>
      <c r="F763" s="114" t="s">
        <v>175</v>
      </c>
      <c r="G763" s="114" t="s">
        <v>102</v>
      </c>
      <c r="H763" s="115" t="s">
        <v>4462</v>
      </c>
      <c r="I763" s="116" t="s">
        <v>4463</v>
      </c>
      <c r="J763" s="116" t="s">
        <v>4464</v>
      </c>
      <c r="K763" s="114" t="s">
        <v>815</v>
      </c>
      <c r="L763" s="114" t="s">
        <v>727</v>
      </c>
      <c r="M763" s="116" t="s">
        <v>816</v>
      </c>
      <c r="N763" s="116" t="s">
        <v>817</v>
      </c>
      <c r="O763" s="114" t="s">
        <v>815</v>
      </c>
      <c r="P763" s="114" t="s">
        <v>1657</v>
      </c>
      <c r="Q763" s="114" t="s">
        <v>1658</v>
      </c>
      <c r="R763" s="116"/>
    </row>
    <row r="764" spans="2:18" ht="18.75" hidden="1" x14ac:dyDescent="0.25">
      <c r="B764" s="112">
        <v>758</v>
      </c>
      <c r="C764" s="117" t="s">
        <v>10</v>
      </c>
      <c r="D764" s="114" t="s">
        <v>3393</v>
      </c>
      <c r="E764" s="114" t="s">
        <v>4</v>
      </c>
      <c r="F764" s="114" t="s">
        <v>175</v>
      </c>
      <c r="G764" s="114" t="s">
        <v>102</v>
      </c>
      <c r="H764" s="115" t="s">
        <v>4465</v>
      </c>
      <c r="I764" s="116" t="s">
        <v>4466</v>
      </c>
      <c r="J764" s="116" t="s">
        <v>4467</v>
      </c>
      <c r="K764" s="114" t="s">
        <v>815</v>
      </c>
      <c r="L764" s="114" t="s">
        <v>727</v>
      </c>
      <c r="M764" s="116" t="s">
        <v>816</v>
      </c>
      <c r="N764" s="116" t="s">
        <v>817</v>
      </c>
      <c r="O764" s="114" t="s">
        <v>815</v>
      </c>
      <c r="P764" s="114" t="s">
        <v>1657</v>
      </c>
      <c r="Q764" s="114" t="s">
        <v>1658</v>
      </c>
      <c r="R764" s="116"/>
    </row>
    <row r="765" spans="2:18" ht="18.75" hidden="1" x14ac:dyDescent="0.25">
      <c r="B765" s="112">
        <v>759</v>
      </c>
      <c r="C765" s="117" t="s">
        <v>10</v>
      </c>
      <c r="D765" s="114" t="s">
        <v>3393</v>
      </c>
      <c r="E765" s="114" t="s">
        <v>4</v>
      </c>
      <c r="F765" s="114" t="s">
        <v>175</v>
      </c>
      <c r="G765" s="114" t="s">
        <v>102</v>
      </c>
      <c r="H765" s="115" t="s">
        <v>4468</v>
      </c>
      <c r="I765" s="116" t="s">
        <v>4469</v>
      </c>
      <c r="J765" s="116" t="s">
        <v>4470</v>
      </c>
      <c r="K765" s="114" t="s">
        <v>815</v>
      </c>
      <c r="L765" s="114" t="s">
        <v>727</v>
      </c>
      <c r="M765" s="116" t="s">
        <v>816</v>
      </c>
      <c r="N765" s="116" t="s">
        <v>817</v>
      </c>
      <c r="O765" s="114" t="s">
        <v>815</v>
      </c>
      <c r="P765" s="114" t="s">
        <v>1657</v>
      </c>
      <c r="Q765" s="114" t="s">
        <v>1658</v>
      </c>
      <c r="R765" s="116"/>
    </row>
    <row r="766" spans="2:18" ht="18.75" hidden="1" x14ac:dyDescent="0.25">
      <c r="B766" s="112">
        <v>760</v>
      </c>
      <c r="C766" s="117" t="s">
        <v>10</v>
      </c>
      <c r="D766" s="114" t="s">
        <v>3393</v>
      </c>
      <c r="E766" s="114" t="s">
        <v>4</v>
      </c>
      <c r="F766" s="114" t="s">
        <v>175</v>
      </c>
      <c r="G766" s="114" t="s">
        <v>102</v>
      </c>
      <c r="H766" s="115" t="s">
        <v>4471</v>
      </c>
      <c r="I766" s="116" t="s">
        <v>4472</v>
      </c>
      <c r="J766" s="116" t="s">
        <v>4473</v>
      </c>
      <c r="K766" s="114" t="s">
        <v>815</v>
      </c>
      <c r="L766" s="114" t="s">
        <v>727</v>
      </c>
      <c r="M766" s="116" t="s">
        <v>816</v>
      </c>
      <c r="N766" s="116" t="s">
        <v>817</v>
      </c>
      <c r="O766" s="114" t="s">
        <v>815</v>
      </c>
      <c r="P766" s="114" t="s">
        <v>1657</v>
      </c>
      <c r="Q766" s="114" t="s">
        <v>1658</v>
      </c>
      <c r="R766" s="116"/>
    </row>
    <row r="767" spans="2:18" ht="18.75" hidden="1" x14ac:dyDescent="0.25">
      <c r="B767" s="112">
        <v>761</v>
      </c>
      <c r="C767" s="117" t="s">
        <v>10</v>
      </c>
      <c r="D767" s="114" t="s">
        <v>3393</v>
      </c>
      <c r="E767" s="114" t="s">
        <v>1</v>
      </c>
      <c r="F767" s="114" t="s">
        <v>213</v>
      </c>
      <c r="G767" s="114" t="s">
        <v>102</v>
      </c>
      <c r="H767" s="115" t="s">
        <v>4474</v>
      </c>
      <c r="I767" s="116" t="s">
        <v>4475</v>
      </c>
      <c r="J767" s="116" t="s">
        <v>4476</v>
      </c>
      <c r="K767" s="114" t="s">
        <v>818</v>
      </c>
      <c r="L767" s="114" t="s">
        <v>732</v>
      </c>
      <c r="M767" s="116" t="s">
        <v>819</v>
      </c>
      <c r="N767" s="116" t="s">
        <v>820</v>
      </c>
      <c r="O767" s="114" t="s">
        <v>818</v>
      </c>
      <c r="P767" s="114" t="s">
        <v>1659</v>
      </c>
      <c r="Q767" s="114" t="s">
        <v>1660</v>
      </c>
      <c r="R767" s="116"/>
    </row>
    <row r="768" spans="2:18" ht="18.75" hidden="1" x14ac:dyDescent="0.25">
      <c r="B768" s="112">
        <v>762</v>
      </c>
      <c r="C768" s="117" t="s">
        <v>10</v>
      </c>
      <c r="D768" s="114" t="s">
        <v>3393</v>
      </c>
      <c r="E768" s="114" t="s">
        <v>1</v>
      </c>
      <c r="F768" s="114" t="s">
        <v>213</v>
      </c>
      <c r="G768" s="114" t="s">
        <v>102</v>
      </c>
      <c r="H768" s="115" t="s">
        <v>4477</v>
      </c>
      <c r="I768" s="116" t="s">
        <v>4478</v>
      </c>
      <c r="J768" s="116" t="s">
        <v>4479</v>
      </c>
      <c r="K768" s="114" t="s">
        <v>818</v>
      </c>
      <c r="L768" s="114" t="s">
        <v>732</v>
      </c>
      <c r="M768" s="116" t="s">
        <v>819</v>
      </c>
      <c r="N768" s="116" t="s">
        <v>820</v>
      </c>
      <c r="O768" s="114" t="s">
        <v>818</v>
      </c>
      <c r="P768" s="114" t="s">
        <v>1659</v>
      </c>
      <c r="Q768" s="114" t="s">
        <v>1660</v>
      </c>
      <c r="R768" s="116"/>
    </row>
    <row r="769" spans="2:18" ht="18.75" hidden="1" x14ac:dyDescent="0.25">
      <c r="B769" s="112">
        <v>763</v>
      </c>
      <c r="C769" s="117" t="s">
        <v>10</v>
      </c>
      <c r="D769" s="114" t="s">
        <v>3393</v>
      </c>
      <c r="E769" s="114" t="s">
        <v>1</v>
      </c>
      <c r="F769" s="114" t="s">
        <v>213</v>
      </c>
      <c r="G769" s="114" t="s">
        <v>102</v>
      </c>
      <c r="H769" s="115" t="s">
        <v>4480</v>
      </c>
      <c r="I769" s="116" t="s">
        <v>4481</v>
      </c>
      <c r="J769" s="116" t="s">
        <v>4482</v>
      </c>
      <c r="K769" s="114" t="s">
        <v>818</v>
      </c>
      <c r="L769" s="114" t="s">
        <v>732</v>
      </c>
      <c r="M769" s="116" t="s">
        <v>819</v>
      </c>
      <c r="N769" s="116" t="s">
        <v>820</v>
      </c>
      <c r="O769" s="114" t="s">
        <v>818</v>
      </c>
      <c r="P769" s="114" t="s">
        <v>1659</v>
      </c>
      <c r="Q769" s="114" t="s">
        <v>1660</v>
      </c>
      <c r="R769" s="116"/>
    </row>
    <row r="770" spans="2:18" ht="18.75" hidden="1" x14ac:dyDescent="0.25">
      <c r="B770" s="112">
        <v>764</v>
      </c>
      <c r="C770" s="117" t="s">
        <v>10</v>
      </c>
      <c r="D770" s="114" t="s">
        <v>3393</v>
      </c>
      <c r="E770" s="114" t="s">
        <v>1</v>
      </c>
      <c r="F770" s="114" t="s">
        <v>213</v>
      </c>
      <c r="G770" s="114" t="s">
        <v>102</v>
      </c>
      <c r="H770" s="115" t="s">
        <v>4483</v>
      </c>
      <c r="I770" s="116" t="s">
        <v>4484</v>
      </c>
      <c r="J770" s="116" t="s">
        <v>4485</v>
      </c>
      <c r="K770" s="114" t="s">
        <v>818</v>
      </c>
      <c r="L770" s="114" t="s">
        <v>732</v>
      </c>
      <c r="M770" s="116" t="s">
        <v>819</v>
      </c>
      <c r="N770" s="116" t="s">
        <v>820</v>
      </c>
      <c r="O770" s="114" t="s">
        <v>818</v>
      </c>
      <c r="P770" s="114" t="s">
        <v>1659</v>
      </c>
      <c r="Q770" s="114" t="s">
        <v>1660</v>
      </c>
      <c r="R770" s="116"/>
    </row>
    <row r="771" spans="2:18" ht="18.75" hidden="1" x14ac:dyDescent="0.25">
      <c r="B771" s="112">
        <v>765</v>
      </c>
      <c r="C771" s="117" t="s">
        <v>10</v>
      </c>
      <c r="D771" s="114" t="s">
        <v>3393</v>
      </c>
      <c r="E771" s="114" t="s">
        <v>1</v>
      </c>
      <c r="F771" s="114" t="s">
        <v>213</v>
      </c>
      <c r="G771" s="114" t="s">
        <v>102</v>
      </c>
      <c r="H771" s="115" t="s">
        <v>4486</v>
      </c>
      <c r="I771" s="116" t="s">
        <v>4487</v>
      </c>
      <c r="J771" s="116" t="s">
        <v>4488</v>
      </c>
      <c r="K771" s="114" t="s">
        <v>818</v>
      </c>
      <c r="L771" s="114" t="s">
        <v>732</v>
      </c>
      <c r="M771" s="116" t="s">
        <v>819</v>
      </c>
      <c r="N771" s="116" t="s">
        <v>820</v>
      </c>
      <c r="O771" s="114" t="s">
        <v>818</v>
      </c>
      <c r="P771" s="114" t="s">
        <v>1659</v>
      </c>
      <c r="Q771" s="114" t="s">
        <v>1660</v>
      </c>
      <c r="R771" s="116"/>
    </row>
    <row r="772" spans="2:18" ht="18.75" hidden="1" x14ac:dyDescent="0.25">
      <c r="B772" s="112">
        <v>766</v>
      </c>
      <c r="C772" s="117" t="s">
        <v>10</v>
      </c>
      <c r="D772" s="114" t="s">
        <v>3393</v>
      </c>
      <c r="E772" s="114" t="s">
        <v>1</v>
      </c>
      <c r="F772" s="114" t="s">
        <v>213</v>
      </c>
      <c r="G772" s="114" t="s">
        <v>102</v>
      </c>
      <c r="H772" s="115" t="s">
        <v>4489</v>
      </c>
      <c r="I772" s="116" t="s">
        <v>4490</v>
      </c>
      <c r="J772" s="116" t="s">
        <v>4491</v>
      </c>
      <c r="K772" s="114" t="s">
        <v>818</v>
      </c>
      <c r="L772" s="114" t="s">
        <v>732</v>
      </c>
      <c r="M772" s="116" t="s">
        <v>819</v>
      </c>
      <c r="N772" s="116" t="s">
        <v>820</v>
      </c>
      <c r="O772" s="114" t="s">
        <v>818</v>
      </c>
      <c r="P772" s="114" t="s">
        <v>1659</v>
      </c>
      <c r="Q772" s="114" t="s">
        <v>1660</v>
      </c>
      <c r="R772" s="116"/>
    </row>
    <row r="773" spans="2:18" ht="18.75" hidden="1" x14ac:dyDescent="0.25">
      <c r="B773" s="112">
        <v>767</v>
      </c>
      <c r="C773" s="117" t="s">
        <v>10</v>
      </c>
      <c r="D773" s="114" t="s">
        <v>3393</v>
      </c>
      <c r="E773" s="114" t="s">
        <v>1</v>
      </c>
      <c r="F773" s="114" t="s">
        <v>213</v>
      </c>
      <c r="G773" s="114" t="s">
        <v>102</v>
      </c>
      <c r="H773" s="115" t="s">
        <v>4492</v>
      </c>
      <c r="I773" s="116" t="s">
        <v>4493</v>
      </c>
      <c r="J773" s="116" t="s">
        <v>4494</v>
      </c>
      <c r="K773" s="114" t="s">
        <v>818</v>
      </c>
      <c r="L773" s="114" t="s">
        <v>732</v>
      </c>
      <c r="M773" s="116" t="s">
        <v>819</v>
      </c>
      <c r="N773" s="116" t="s">
        <v>820</v>
      </c>
      <c r="O773" s="114" t="s">
        <v>818</v>
      </c>
      <c r="P773" s="114" t="s">
        <v>1659</v>
      </c>
      <c r="Q773" s="114" t="s">
        <v>1660</v>
      </c>
      <c r="R773" s="116"/>
    </row>
    <row r="774" spans="2:18" ht="18.75" hidden="1" x14ac:dyDescent="0.25">
      <c r="B774" s="112">
        <v>768</v>
      </c>
      <c r="C774" s="117" t="s">
        <v>10</v>
      </c>
      <c r="D774" s="114" t="s">
        <v>3393</v>
      </c>
      <c r="E774" s="114" t="s">
        <v>1</v>
      </c>
      <c r="F774" s="114" t="s">
        <v>213</v>
      </c>
      <c r="G774" s="114" t="s">
        <v>102</v>
      </c>
      <c r="H774" s="115" t="s">
        <v>4495</v>
      </c>
      <c r="I774" s="116" t="s">
        <v>4496</v>
      </c>
      <c r="J774" s="116" t="s">
        <v>4497</v>
      </c>
      <c r="K774" s="114" t="s">
        <v>818</v>
      </c>
      <c r="L774" s="114" t="s">
        <v>732</v>
      </c>
      <c r="M774" s="116" t="s">
        <v>819</v>
      </c>
      <c r="N774" s="116" t="s">
        <v>820</v>
      </c>
      <c r="O774" s="114" t="s">
        <v>818</v>
      </c>
      <c r="P774" s="114" t="s">
        <v>1659</v>
      </c>
      <c r="Q774" s="114" t="s">
        <v>1660</v>
      </c>
      <c r="R774" s="116"/>
    </row>
    <row r="775" spans="2:18" ht="18.75" hidden="1" x14ac:dyDescent="0.25">
      <c r="B775" s="112">
        <v>769</v>
      </c>
      <c r="C775" s="117" t="s">
        <v>10</v>
      </c>
      <c r="D775" s="114" t="s">
        <v>3393</v>
      </c>
      <c r="E775" s="114" t="s">
        <v>1</v>
      </c>
      <c r="F775" s="114" t="s">
        <v>213</v>
      </c>
      <c r="G775" s="114" t="s">
        <v>102</v>
      </c>
      <c r="H775" s="115" t="s">
        <v>4498</v>
      </c>
      <c r="I775" s="116" t="s">
        <v>4499</v>
      </c>
      <c r="J775" s="116" t="s">
        <v>4500</v>
      </c>
      <c r="K775" s="114" t="s">
        <v>818</v>
      </c>
      <c r="L775" s="114" t="s">
        <v>732</v>
      </c>
      <c r="M775" s="116" t="s">
        <v>819</v>
      </c>
      <c r="N775" s="116" t="s">
        <v>820</v>
      </c>
      <c r="O775" s="114" t="s">
        <v>818</v>
      </c>
      <c r="P775" s="114" t="s">
        <v>1659</v>
      </c>
      <c r="Q775" s="114" t="s">
        <v>1660</v>
      </c>
      <c r="R775" s="116"/>
    </row>
    <row r="776" spans="2:18" ht="18.75" hidden="1" x14ac:dyDescent="0.25">
      <c r="B776" s="112">
        <v>770</v>
      </c>
      <c r="C776" s="117" t="s">
        <v>10</v>
      </c>
      <c r="D776" s="114" t="s">
        <v>3393</v>
      </c>
      <c r="E776" s="114" t="s">
        <v>1</v>
      </c>
      <c r="F776" s="114" t="s">
        <v>213</v>
      </c>
      <c r="G776" s="114" t="s">
        <v>102</v>
      </c>
      <c r="H776" s="115" t="s">
        <v>4501</v>
      </c>
      <c r="I776" s="116" t="s">
        <v>4502</v>
      </c>
      <c r="J776" s="116" t="s">
        <v>4503</v>
      </c>
      <c r="K776" s="114" t="s">
        <v>818</v>
      </c>
      <c r="L776" s="114" t="s">
        <v>732</v>
      </c>
      <c r="M776" s="116" t="s">
        <v>819</v>
      </c>
      <c r="N776" s="116" t="s">
        <v>820</v>
      </c>
      <c r="O776" s="114" t="s">
        <v>818</v>
      </c>
      <c r="P776" s="114" t="s">
        <v>1659</v>
      </c>
      <c r="Q776" s="114" t="s">
        <v>1660</v>
      </c>
      <c r="R776" s="116"/>
    </row>
    <row r="777" spans="2:18" ht="18.75" hidden="1" x14ac:dyDescent="0.25">
      <c r="B777" s="112">
        <v>771</v>
      </c>
      <c r="C777" s="117" t="s">
        <v>10</v>
      </c>
      <c r="D777" s="114" t="s">
        <v>3393</v>
      </c>
      <c r="E777" s="114" t="s">
        <v>4</v>
      </c>
      <c r="F777" s="114" t="s">
        <v>213</v>
      </c>
      <c r="G777" s="114" t="s">
        <v>102</v>
      </c>
      <c r="H777" s="115" t="s">
        <v>4504</v>
      </c>
      <c r="I777" s="116" t="s">
        <v>4505</v>
      </c>
      <c r="J777" s="116" t="s">
        <v>4506</v>
      </c>
      <c r="K777" s="114" t="s">
        <v>818</v>
      </c>
      <c r="L777" s="114" t="s">
        <v>732</v>
      </c>
      <c r="M777" s="116" t="s">
        <v>819</v>
      </c>
      <c r="N777" s="116" t="s">
        <v>820</v>
      </c>
      <c r="O777" s="114" t="s">
        <v>818</v>
      </c>
      <c r="P777" s="114" t="s">
        <v>1659</v>
      </c>
      <c r="Q777" s="114" t="s">
        <v>1660</v>
      </c>
      <c r="R777" s="116"/>
    </row>
    <row r="778" spans="2:18" ht="18.75" hidden="1" x14ac:dyDescent="0.25">
      <c r="B778" s="112">
        <v>772</v>
      </c>
      <c r="C778" s="117" t="s">
        <v>10</v>
      </c>
      <c r="D778" s="114" t="s">
        <v>3393</v>
      </c>
      <c r="E778" s="114" t="s">
        <v>4</v>
      </c>
      <c r="F778" s="114" t="s">
        <v>213</v>
      </c>
      <c r="G778" s="114" t="s">
        <v>102</v>
      </c>
      <c r="H778" s="115" t="s">
        <v>4507</v>
      </c>
      <c r="I778" s="116" t="s">
        <v>4508</v>
      </c>
      <c r="J778" s="116" t="s">
        <v>4509</v>
      </c>
      <c r="K778" s="114" t="s">
        <v>818</v>
      </c>
      <c r="L778" s="114" t="s">
        <v>732</v>
      </c>
      <c r="M778" s="116" t="s">
        <v>819</v>
      </c>
      <c r="N778" s="116" t="s">
        <v>820</v>
      </c>
      <c r="O778" s="114" t="s">
        <v>818</v>
      </c>
      <c r="P778" s="114" t="s">
        <v>1659</v>
      </c>
      <c r="Q778" s="114" t="s">
        <v>1660</v>
      </c>
      <c r="R778" s="116"/>
    </row>
    <row r="779" spans="2:18" ht="18.75" hidden="1" x14ac:dyDescent="0.25">
      <c r="B779" s="112">
        <v>773</v>
      </c>
      <c r="C779" s="117" t="s">
        <v>10</v>
      </c>
      <c r="D779" s="114" t="s">
        <v>3393</v>
      </c>
      <c r="E779" s="114" t="s">
        <v>4</v>
      </c>
      <c r="F779" s="114" t="s">
        <v>213</v>
      </c>
      <c r="G779" s="114" t="s">
        <v>102</v>
      </c>
      <c r="H779" s="115" t="s">
        <v>4510</v>
      </c>
      <c r="I779" s="116" t="s">
        <v>4511</v>
      </c>
      <c r="J779" s="116" t="s">
        <v>4512</v>
      </c>
      <c r="K779" s="114" t="s">
        <v>818</v>
      </c>
      <c r="L779" s="114" t="s">
        <v>732</v>
      </c>
      <c r="M779" s="116" t="s">
        <v>819</v>
      </c>
      <c r="N779" s="116" t="s">
        <v>820</v>
      </c>
      <c r="O779" s="114" t="s">
        <v>818</v>
      </c>
      <c r="P779" s="114" t="s">
        <v>1659</v>
      </c>
      <c r="Q779" s="114" t="s">
        <v>1660</v>
      </c>
      <c r="R779" s="116"/>
    </row>
    <row r="780" spans="2:18" ht="18.75" hidden="1" x14ac:dyDescent="0.25">
      <c r="B780" s="112">
        <v>774</v>
      </c>
      <c r="C780" s="117" t="s">
        <v>10</v>
      </c>
      <c r="D780" s="114" t="s">
        <v>3393</v>
      </c>
      <c r="E780" s="114" t="s">
        <v>4</v>
      </c>
      <c r="F780" s="114" t="s">
        <v>213</v>
      </c>
      <c r="G780" s="114" t="s">
        <v>102</v>
      </c>
      <c r="H780" s="115" t="s">
        <v>4513</v>
      </c>
      <c r="I780" s="116" t="s">
        <v>4514</v>
      </c>
      <c r="J780" s="116" t="s">
        <v>4515</v>
      </c>
      <c r="K780" s="114" t="s">
        <v>818</v>
      </c>
      <c r="L780" s="114" t="s">
        <v>732</v>
      </c>
      <c r="M780" s="116" t="s">
        <v>819</v>
      </c>
      <c r="N780" s="116" t="s">
        <v>820</v>
      </c>
      <c r="O780" s="114" t="s">
        <v>818</v>
      </c>
      <c r="P780" s="114" t="s">
        <v>1659</v>
      </c>
      <c r="Q780" s="114" t="s">
        <v>1660</v>
      </c>
      <c r="R780" s="116"/>
    </row>
    <row r="781" spans="2:18" ht="18.75" hidden="1" x14ac:dyDescent="0.25">
      <c r="B781" s="112">
        <v>775</v>
      </c>
      <c r="C781" s="117" t="s">
        <v>10</v>
      </c>
      <c r="D781" s="114" t="s">
        <v>3393</v>
      </c>
      <c r="E781" s="114" t="s">
        <v>4</v>
      </c>
      <c r="F781" s="114" t="s">
        <v>213</v>
      </c>
      <c r="G781" s="114" t="s">
        <v>102</v>
      </c>
      <c r="H781" s="115" t="s">
        <v>4516</v>
      </c>
      <c r="I781" s="116" t="s">
        <v>4517</v>
      </c>
      <c r="J781" s="116" t="s">
        <v>4518</v>
      </c>
      <c r="K781" s="114" t="s">
        <v>818</v>
      </c>
      <c r="L781" s="114" t="s">
        <v>732</v>
      </c>
      <c r="M781" s="116" t="s">
        <v>819</v>
      </c>
      <c r="N781" s="116" t="s">
        <v>820</v>
      </c>
      <c r="O781" s="114" t="s">
        <v>818</v>
      </c>
      <c r="P781" s="114" t="s">
        <v>1659</v>
      </c>
      <c r="Q781" s="114" t="s">
        <v>1660</v>
      </c>
      <c r="R781" s="116"/>
    </row>
    <row r="782" spans="2:18" ht="18.75" hidden="1" x14ac:dyDescent="0.25">
      <c r="B782" s="112">
        <v>776</v>
      </c>
      <c r="C782" s="117" t="s">
        <v>10</v>
      </c>
      <c r="D782" s="114" t="s">
        <v>3393</v>
      </c>
      <c r="E782" s="114" t="s">
        <v>4</v>
      </c>
      <c r="F782" s="114" t="s">
        <v>213</v>
      </c>
      <c r="G782" s="114" t="s">
        <v>102</v>
      </c>
      <c r="H782" s="115" t="s">
        <v>4519</v>
      </c>
      <c r="I782" s="116" t="s">
        <v>4520</v>
      </c>
      <c r="J782" s="116" t="s">
        <v>4521</v>
      </c>
      <c r="K782" s="114" t="s">
        <v>818</v>
      </c>
      <c r="L782" s="114" t="s">
        <v>732</v>
      </c>
      <c r="M782" s="116" t="s">
        <v>819</v>
      </c>
      <c r="N782" s="116" t="s">
        <v>820</v>
      </c>
      <c r="O782" s="114" t="s">
        <v>818</v>
      </c>
      <c r="P782" s="114" t="s">
        <v>1659</v>
      </c>
      <c r="Q782" s="114" t="s">
        <v>1660</v>
      </c>
      <c r="R782" s="116"/>
    </row>
    <row r="783" spans="2:18" ht="18.75" hidden="1" x14ac:dyDescent="0.25">
      <c r="B783" s="112">
        <v>777</v>
      </c>
      <c r="C783" s="117" t="s">
        <v>10</v>
      </c>
      <c r="D783" s="114" t="s">
        <v>3393</v>
      </c>
      <c r="E783" s="114" t="s">
        <v>4</v>
      </c>
      <c r="F783" s="114" t="s">
        <v>213</v>
      </c>
      <c r="G783" s="114" t="s">
        <v>102</v>
      </c>
      <c r="H783" s="115" t="s">
        <v>4522</v>
      </c>
      <c r="I783" s="116" t="s">
        <v>4523</v>
      </c>
      <c r="J783" s="116" t="s">
        <v>4524</v>
      </c>
      <c r="K783" s="114" t="s">
        <v>818</v>
      </c>
      <c r="L783" s="114" t="s">
        <v>732</v>
      </c>
      <c r="M783" s="116" t="s">
        <v>819</v>
      </c>
      <c r="N783" s="116" t="s">
        <v>820</v>
      </c>
      <c r="O783" s="114" t="s">
        <v>818</v>
      </c>
      <c r="P783" s="114" t="s">
        <v>1659</v>
      </c>
      <c r="Q783" s="114" t="s">
        <v>1660</v>
      </c>
      <c r="R783" s="116"/>
    </row>
    <row r="784" spans="2:18" ht="18.75" hidden="1" x14ac:dyDescent="0.25">
      <c r="B784" s="112">
        <v>778</v>
      </c>
      <c r="C784" s="117" t="s">
        <v>10</v>
      </c>
      <c r="D784" s="114" t="s">
        <v>3393</v>
      </c>
      <c r="E784" s="114" t="s">
        <v>4</v>
      </c>
      <c r="F784" s="114" t="s">
        <v>213</v>
      </c>
      <c r="G784" s="114" t="s">
        <v>102</v>
      </c>
      <c r="H784" s="115" t="s">
        <v>4525</v>
      </c>
      <c r="I784" s="116" t="s">
        <v>4526</v>
      </c>
      <c r="J784" s="116" t="s">
        <v>4527</v>
      </c>
      <c r="K784" s="114" t="s">
        <v>818</v>
      </c>
      <c r="L784" s="114" t="s">
        <v>732</v>
      </c>
      <c r="M784" s="116" t="s">
        <v>819</v>
      </c>
      <c r="N784" s="116" t="s">
        <v>820</v>
      </c>
      <c r="O784" s="114" t="s">
        <v>818</v>
      </c>
      <c r="P784" s="114" t="s">
        <v>1659</v>
      </c>
      <c r="Q784" s="114" t="s">
        <v>1660</v>
      </c>
      <c r="R784" s="116"/>
    </row>
    <row r="785" spans="2:18" ht="18.75" hidden="1" x14ac:dyDescent="0.25">
      <c r="B785" s="112">
        <v>779</v>
      </c>
      <c r="C785" s="117" t="s">
        <v>10</v>
      </c>
      <c r="D785" s="114" t="s">
        <v>3393</v>
      </c>
      <c r="E785" s="114" t="s">
        <v>4</v>
      </c>
      <c r="F785" s="114" t="s">
        <v>213</v>
      </c>
      <c r="G785" s="114" t="s">
        <v>102</v>
      </c>
      <c r="H785" s="115" t="s">
        <v>4528</v>
      </c>
      <c r="I785" s="116" t="s">
        <v>4529</v>
      </c>
      <c r="J785" s="116" t="s">
        <v>4530</v>
      </c>
      <c r="K785" s="114" t="s">
        <v>818</v>
      </c>
      <c r="L785" s="114" t="s">
        <v>732</v>
      </c>
      <c r="M785" s="116" t="s">
        <v>819</v>
      </c>
      <c r="N785" s="116" t="s">
        <v>820</v>
      </c>
      <c r="O785" s="114" t="s">
        <v>818</v>
      </c>
      <c r="P785" s="114" t="s">
        <v>1659</v>
      </c>
      <c r="Q785" s="114" t="s">
        <v>1660</v>
      </c>
      <c r="R785" s="116"/>
    </row>
    <row r="786" spans="2:18" ht="18.75" hidden="1" x14ac:dyDescent="0.25">
      <c r="B786" s="112">
        <v>780</v>
      </c>
      <c r="C786" s="117" t="s">
        <v>10</v>
      </c>
      <c r="D786" s="114" t="s">
        <v>3393</v>
      </c>
      <c r="E786" s="114" t="s">
        <v>4</v>
      </c>
      <c r="F786" s="114" t="s">
        <v>213</v>
      </c>
      <c r="G786" s="114" t="s">
        <v>102</v>
      </c>
      <c r="H786" s="115" t="s">
        <v>4531</v>
      </c>
      <c r="I786" s="116" t="s">
        <v>4532</v>
      </c>
      <c r="J786" s="116" t="s">
        <v>4533</v>
      </c>
      <c r="K786" s="114" t="s">
        <v>818</v>
      </c>
      <c r="L786" s="114" t="s">
        <v>732</v>
      </c>
      <c r="M786" s="116" t="s">
        <v>819</v>
      </c>
      <c r="N786" s="116" t="s">
        <v>820</v>
      </c>
      <c r="O786" s="114" t="s">
        <v>818</v>
      </c>
      <c r="P786" s="114" t="s">
        <v>1659</v>
      </c>
      <c r="Q786" s="114" t="s">
        <v>1660</v>
      </c>
      <c r="R786" s="116"/>
    </row>
    <row r="787" spans="2:18" ht="18.75" hidden="1" x14ac:dyDescent="0.25">
      <c r="B787" s="112">
        <v>781</v>
      </c>
      <c r="C787" s="117" t="s">
        <v>10</v>
      </c>
      <c r="D787" s="114" t="s">
        <v>3393</v>
      </c>
      <c r="E787" s="114" t="s">
        <v>1</v>
      </c>
      <c r="F787" s="114" t="s">
        <v>216</v>
      </c>
      <c r="G787" s="114" t="s">
        <v>102</v>
      </c>
      <c r="H787" s="115" t="s">
        <v>4534</v>
      </c>
      <c r="I787" s="116" t="s">
        <v>4535</v>
      </c>
      <c r="J787" s="116" t="s">
        <v>4536</v>
      </c>
      <c r="K787" s="114" t="s">
        <v>821</v>
      </c>
      <c r="L787" s="114" t="s">
        <v>738</v>
      </c>
      <c r="M787" s="116" t="s">
        <v>822</v>
      </c>
      <c r="N787" s="116" t="s">
        <v>823</v>
      </c>
      <c r="O787" s="114" t="s">
        <v>821</v>
      </c>
      <c r="P787" s="114" t="s">
        <v>1661</v>
      </c>
      <c r="Q787" s="114" t="s">
        <v>1662</v>
      </c>
      <c r="R787" s="116"/>
    </row>
    <row r="788" spans="2:18" ht="18.75" hidden="1" x14ac:dyDescent="0.25">
      <c r="B788" s="112">
        <v>782</v>
      </c>
      <c r="C788" s="117" t="s">
        <v>10</v>
      </c>
      <c r="D788" s="114" t="s">
        <v>3393</v>
      </c>
      <c r="E788" s="114" t="s">
        <v>1</v>
      </c>
      <c r="F788" s="114" t="s">
        <v>216</v>
      </c>
      <c r="G788" s="114" t="s">
        <v>102</v>
      </c>
      <c r="H788" s="115" t="s">
        <v>4537</v>
      </c>
      <c r="I788" s="116" t="s">
        <v>4538</v>
      </c>
      <c r="J788" s="116" t="s">
        <v>4539</v>
      </c>
      <c r="K788" s="114" t="s">
        <v>821</v>
      </c>
      <c r="L788" s="114" t="s">
        <v>738</v>
      </c>
      <c r="M788" s="116" t="s">
        <v>822</v>
      </c>
      <c r="N788" s="116" t="s">
        <v>823</v>
      </c>
      <c r="O788" s="114" t="s">
        <v>821</v>
      </c>
      <c r="P788" s="114" t="s">
        <v>1661</v>
      </c>
      <c r="Q788" s="114" t="s">
        <v>1662</v>
      </c>
      <c r="R788" s="116"/>
    </row>
    <row r="789" spans="2:18" ht="18.75" hidden="1" x14ac:dyDescent="0.25">
      <c r="B789" s="112">
        <v>783</v>
      </c>
      <c r="C789" s="117" t="s">
        <v>10</v>
      </c>
      <c r="D789" s="114" t="s">
        <v>3393</v>
      </c>
      <c r="E789" s="114" t="s">
        <v>1</v>
      </c>
      <c r="F789" s="114" t="s">
        <v>216</v>
      </c>
      <c r="G789" s="114" t="s">
        <v>102</v>
      </c>
      <c r="H789" s="115" t="s">
        <v>4540</v>
      </c>
      <c r="I789" s="116" t="s">
        <v>4541</v>
      </c>
      <c r="J789" s="116" t="s">
        <v>4542</v>
      </c>
      <c r="K789" s="114" t="s">
        <v>821</v>
      </c>
      <c r="L789" s="114" t="s">
        <v>738</v>
      </c>
      <c r="M789" s="116" t="s">
        <v>822</v>
      </c>
      <c r="N789" s="116" t="s">
        <v>823</v>
      </c>
      <c r="O789" s="114" t="s">
        <v>821</v>
      </c>
      <c r="P789" s="114" t="s">
        <v>1661</v>
      </c>
      <c r="Q789" s="114" t="s">
        <v>1662</v>
      </c>
      <c r="R789" s="116"/>
    </row>
    <row r="790" spans="2:18" ht="18.75" hidden="1" x14ac:dyDescent="0.25">
      <c r="B790" s="112">
        <v>784</v>
      </c>
      <c r="C790" s="117" t="s">
        <v>10</v>
      </c>
      <c r="D790" s="114" t="s">
        <v>3393</v>
      </c>
      <c r="E790" s="114" t="s">
        <v>1</v>
      </c>
      <c r="F790" s="114" t="s">
        <v>216</v>
      </c>
      <c r="G790" s="114" t="s">
        <v>102</v>
      </c>
      <c r="H790" s="115" t="s">
        <v>4543</v>
      </c>
      <c r="I790" s="116" t="s">
        <v>4544</v>
      </c>
      <c r="J790" s="116" t="s">
        <v>4545</v>
      </c>
      <c r="K790" s="114" t="s">
        <v>821</v>
      </c>
      <c r="L790" s="114" t="s">
        <v>738</v>
      </c>
      <c r="M790" s="116" t="s">
        <v>822</v>
      </c>
      <c r="N790" s="116" t="s">
        <v>823</v>
      </c>
      <c r="O790" s="114" t="s">
        <v>821</v>
      </c>
      <c r="P790" s="114" t="s">
        <v>1661</v>
      </c>
      <c r="Q790" s="114" t="s">
        <v>1662</v>
      </c>
      <c r="R790" s="116"/>
    </row>
    <row r="791" spans="2:18" ht="18.75" hidden="1" x14ac:dyDescent="0.25">
      <c r="B791" s="112">
        <v>785</v>
      </c>
      <c r="C791" s="117" t="s">
        <v>10</v>
      </c>
      <c r="D791" s="114" t="s">
        <v>3393</v>
      </c>
      <c r="E791" s="114" t="s">
        <v>1</v>
      </c>
      <c r="F791" s="114" t="s">
        <v>216</v>
      </c>
      <c r="G791" s="114" t="s">
        <v>102</v>
      </c>
      <c r="H791" s="115" t="s">
        <v>4546</v>
      </c>
      <c r="I791" s="116" t="s">
        <v>4547</v>
      </c>
      <c r="J791" s="116" t="s">
        <v>4548</v>
      </c>
      <c r="K791" s="114" t="s">
        <v>821</v>
      </c>
      <c r="L791" s="114" t="s">
        <v>738</v>
      </c>
      <c r="M791" s="116" t="s">
        <v>822</v>
      </c>
      <c r="N791" s="116" t="s">
        <v>823</v>
      </c>
      <c r="O791" s="114" t="s">
        <v>821</v>
      </c>
      <c r="P791" s="114" t="s">
        <v>1661</v>
      </c>
      <c r="Q791" s="114" t="s">
        <v>1662</v>
      </c>
      <c r="R791" s="116"/>
    </row>
    <row r="792" spans="2:18" ht="18.75" hidden="1" x14ac:dyDescent="0.25">
      <c r="B792" s="112">
        <v>786</v>
      </c>
      <c r="C792" s="117" t="s">
        <v>10</v>
      </c>
      <c r="D792" s="114" t="s">
        <v>3393</v>
      </c>
      <c r="E792" s="114" t="s">
        <v>1</v>
      </c>
      <c r="F792" s="114" t="s">
        <v>216</v>
      </c>
      <c r="G792" s="114" t="s">
        <v>102</v>
      </c>
      <c r="H792" s="115" t="s">
        <v>4549</v>
      </c>
      <c r="I792" s="116" t="s">
        <v>4550</v>
      </c>
      <c r="J792" s="116" t="s">
        <v>4551</v>
      </c>
      <c r="K792" s="114" t="s">
        <v>821</v>
      </c>
      <c r="L792" s="114" t="s">
        <v>738</v>
      </c>
      <c r="M792" s="116" t="s">
        <v>822</v>
      </c>
      <c r="N792" s="116" t="s">
        <v>823</v>
      </c>
      <c r="O792" s="114" t="s">
        <v>821</v>
      </c>
      <c r="P792" s="114" t="s">
        <v>1661</v>
      </c>
      <c r="Q792" s="114" t="s">
        <v>1662</v>
      </c>
      <c r="R792" s="116"/>
    </row>
    <row r="793" spans="2:18" ht="18.75" hidden="1" x14ac:dyDescent="0.25">
      <c r="B793" s="112">
        <v>787</v>
      </c>
      <c r="C793" s="117" t="s">
        <v>10</v>
      </c>
      <c r="D793" s="114" t="s">
        <v>3393</v>
      </c>
      <c r="E793" s="114" t="s">
        <v>1</v>
      </c>
      <c r="F793" s="114" t="s">
        <v>216</v>
      </c>
      <c r="G793" s="114" t="s">
        <v>102</v>
      </c>
      <c r="H793" s="115" t="s">
        <v>4552</v>
      </c>
      <c r="I793" s="116" t="s">
        <v>4553</v>
      </c>
      <c r="J793" s="116" t="s">
        <v>4554</v>
      </c>
      <c r="K793" s="114" t="s">
        <v>821</v>
      </c>
      <c r="L793" s="114" t="s">
        <v>738</v>
      </c>
      <c r="M793" s="116" t="s">
        <v>822</v>
      </c>
      <c r="N793" s="116" t="s">
        <v>823</v>
      </c>
      <c r="O793" s="114" t="s">
        <v>821</v>
      </c>
      <c r="P793" s="114" t="s">
        <v>1661</v>
      </c>
      <c r="Q793" s="114" t="s">
        <v>1662</v>
      </c>
      <c r="R793" s="116"/>
    </row>
    <row r="794" spans="2:18" ht="18.75" hidden="1" x14ac:dyDescent="0.25">
      <c r="B794" s="112">
        <v>788</v>
      </c>
      <c r="C794" s="117" t="s">
        <v>10</v>
      </c>
      <c r="D794" s="114" t="s">
        <v>3393</v>
      </c>
      <c r="E794" s="114" t="s">
        <v>1</v>
      </c>
      <c r="F794" s="114" t="s">
        <v>216</v>
      </c>
      <c r="G794" s="114" t="s">
        <v>102</v>
      </c>
      <c r="H794" s="115" t="s">
        <v>4555</v>
      </c>
      <c r="I794" s="116" t="s">
        <v>4556</v>
      </c>
      <c r="J794" s="116" t="s">
        <v>4557</v>
      </c>
      <c r="K794" s="114" t="s">
        <v>821</v>
      </c>
      <c r="L794" s="114" t="s">
        <v>738</v>
      </c>
      <c r="M794" s="116" t="s">
        <v>822</v>
      </c>
      <c r="N794" s="116" t="s">
        <v>823</v>
      </c>
      <c r="O794" s="114" t="s">
        <v>821</v>
      </c>
      <c r="P794" s="114" t="s">
        <v>1661</v>
      </c>
      <c r="Q794" s="114" t="s">
        <v>1662</v>
      </c>
      <c r="R794" s="116"/>
    </row>
    <row r="795" spans="2:18" ht="18.75" hidden="1" x14ac:dyDescent="0.25">
      <c r="B795" s="112">
        <v>789</v>
      </c>
      <c r="C795" s="117" t="s">
        <v>10</v>
      </c>
      <c r="D795" s="114" t="s">
        <v>3393</v>
      </c>
      <c r="E795" s="114" t="s">
        <v>1</v>
      </c>
      <c r="F795" s="114" t="s">
        <v>216</v>
      </c>
      <c r="G795" s="114" t="s">
        <v>102</v>
      </c>
      <c r="H795" s="115" t="s">
        <v>4558</v>
      </c>
      <c r="I795" s="116" t="s">
        <v>4559</v>
      </c>
      <c r="J795" s="116" t="s">
        <v>4560</v>
      </c>
      <c r="K795" s="114" t="s">
        <v>821</v>
      </c>
      <c r="L795" s="114" t="s">
        <v>738</v>
      </c>
      <c r="M795" s="116" t="s">
        <v>822</v>
      </c>
      <c r="N795" s="116" t="s">
        <v>823</v>
      </c>
      <c r="O795" s="114" t="s">
        <v>821</v>
      </c>
      <c r="P795" s="114" t="s">
        <v>1661</v>
      </c>
      <c r="Q795" s="114" t="s">
        <v>1662</v>
      </c>
      <c r="R795" s="116"/>
    </row>
    <row r="796" spans="2:18" ht="18.75" hidden="1" x14ac:dyDescent="0.25">
      <c r="B796" s="112">
        <v>790</v>
      </c>
      <c r="C796" s="117" t="s">
        <v>10</v>
      </c>
      <c r="D796" s="114" t="s">
        <v>3393</v>
      </c>
      <c r="E796" s="114" t="s">
        <v>1</v>
      </c>
      <c r="F796" s="114" t="s">
        <v>216</v>
      </c>
      <c r="G796" s="114" t="s">
        <v>102</v>
      </c>
      <c r="H796" s="115" t="s">
        <v>4561</v>
      </c>
      <c r="I796" s="116" t="s">
        <v>4562</v>
      </c>
      <c r="J796" s="116" t="s">
        <v>4563</v>
      </c>
      <c r="K796" s="114" t="s">
        <v>821</v>
      </c>
      <c r="L796" s="114" t="s">
        <v>738</v>
      </c>
      <c r="M796" s="116" t="s">
        <v>822</v>
      </c>
      <c r="N796" s="116" t="s">
        <v>823</v>
      </c>
      <c r="O796" s="114" t="s">
        <v>821</v>
      </c>
      <c r="P796" s="114" t="s">
        <v>1661</v>
      </c>
      <c r="Q796" s="114" t="s">
        <v>1662</v>
      </c>
      <c r="R796" s="116"/>
    </row>
    <row r="797" spans="2:18" ht="18.75" hidden="1" x14ac:dyDescent="0.25">
      <c r="B797" s="112">
        <v>791</v>
      </c>
      <c r="C797" s="117" t="s">
        <v>10</v>
      </c>
      <c r="D797" s="114" t="s">
        <v>3393</v>
      </c>
      <c r="E797" s="114" t="s">
        <v>4</v>
      </c>
      <c r="F797" s="114" t="s">
        <v>216</v>
      </c>
      <c r="G797" s="114" t="s">
        <v>102</v>
      </c>
      <c r="H797" s="115" t="s">
        <v>4564</v>
      </c>
      <c r="I797" s="116" t="s">
        <v>4565</v>
      </c>
      <c r="J797" s="116" t="s">
        <v>4566</v>
      </c>
      <c r="K797" s="114" t="s">
        <v>821</v>
      </c>
      <c r="L797" s="114" t="s">
        <v>738</v>
      </c>
      <c r="M797" s="116" t="s">
        <v>822</v>
      </c>
      <c r="N797" s="116" t="s">
        <v>823</v>
      </c>
      <c r="O797" s="114" t="s">
        <v>821</v>
      </c>
      <c r="P797" s="114" t="s">
        <v>1661</v>
      </c>
      <c r="Q797" s="114" t="s">
        <v>1662</v>
      </c>
      <c r="R797" s="116"/>
    </row>
    <row r="798" spans="2:18" ht="18.75" hidden="1" x14ac:dyDescent="0.25">
      <c r="B798" s="112">
        <v>792</v>
      </c>
      <c r="C798" s="117" t="s">
        <v>10</v>
      </c>
      <c r="D798" s="114" t="s">
        <v>3393</v>
      </c>
      <c r="E798" s="114" t="s">
        <v>4</v>
      </c>
      <c r="F798" s="114" t="s">
        <v>216</v>
      </c>
      <c r="G798" s="114" t="s">
        <v>102</v>
      </c>
      <c r="H798" s="115" t="s">
        <v>4567</v>
      </c>
      <c r="I798" s="116" t="s">
        <v>4568</v>
      </c>
      <c r="J798" s="116" t="s">
        <v>4569</v>
      </c>
      <c r="K798" s="114" t="s">
        <v>821</v>
      </c>
      <c r="L798" s="114" t="s">
        <v>738</v>
      </c>
      <c r="M798" s="116" t="s">
        <v>822</v>
      </c>
      <c r="N798" s="116" t="s">
        <v>823</v>
      </c>
      <c r="O798" s="114" t="s">
        <v>821</v>
      </c>
      <c r="P798" s="114" t="s">
        <v>1661</v>
      </c>
      <c r="Q798" s="114" t="s">
        <v>1662</v>
      </c>
      <c r="R798" s="116"/>
    </row>
    <row r="799" spans="2:18" ht="18.75" hidden="1" x14ac:dyDescent="0.25">
      <c r="B799" s="112">
        <v>793</v>
      </c>
      <c r="C799" s="117" t="s">
        <v>10</v>
      </c>
      <c r="D799" s="114" t="s">
        <v>3393</v>
      </c>
      <c r="E799" s="114" t="s">
        <v>4</v>
      </c>
      <c r="F799" s="114" t="s">
        <v>216</v>
      </c>
      <c r="G799" s="114" t="s">
        <v>102</v>
      </c>
      <c r="H799" s="115" t="s">
        <v>4570</v>
      </c>
      <c r="I799" s="116" t="s">
        <v>4571</v>
      </c>
      <c r="J799" s="116" t="s">
        <v>4572</v>
      </c>
      <c r="K799" s="114" t="s">
        <v>821</v>
      </c>
      <c r="L799" s="114" t="s">
        <v>738</v>
      </c>
      <c r="M799" s="116" t="s">
        <v>822</v>
      </c>
      <c r="N799" s="116" t="s">
        <v>823</v>
      </c>
      <c r="O799" s="114" t="s">
        <v>821</v>
      </c>
      <c r="P799" s="114" t="s">
        <v>1661</v>
      </c>
      <c r="Q799" s="114" t="s">
        <v>1662</v>
      </c>
      <c r="R799" s="116"/>
    </row>
    <row r="800" spans="2:18" ht="18.75" hidden="1" x14ac:dyDescent="0.25">
      <c r="B800" s="112">
        <v>794</v>
      </c>
      <c r="C800" s="117" t="s">
        <v>10</v>
      </c>
      <c r="D800" s="114" t="s">
        <v>3393</v>
      </c>
      <c r="E800" s="114" t="s">
        <v>4</v>
      </c>
      <c r="F800" s="114" t="s">
        <v>216</v>
      </c>
      <c r="G800" s="114" t="s">
        <v>102</v>
      </c>
      <c r="H800" s="115" t="s">
        <v>4573</v>
      </c>
      <c r="I800" s="116" t="s">
        <v>4574</v>
      </c>
      <c r="J800" s="116" t="s">
        <v>4575</v>
      </c>
      <c r="K800" s="114" t="s">
        <v>821</v>
      </c>
      <c r="L800" s="114" t="s">
        <v>738</v>
      </c>
      <c r="M800" s="116" t="s">
        <v>822</v>
      </c>
      <c r="N800" s="116" t="s">
        <v>823</v>
      </c>
      <c r="O800" s="114" t="s">
        <v>821</v>
      </c>
      <c r="P800" s="114" t="s">
        <v>1661</v>
      </c>
      <c r="Q800" s="114" t="s">
        <v>1662</v>
      </c>
      <c r="R800" s="116"/>
    </row>
    <row r="801" spans="2:18" ht="18.75" hidden="1" x14ac:dyDescent="0.25">
      <c r="B801" s="112">
        <v>795</v>
      </c>
      <c r="C801" s="117" t="s">
        <v>10</v>
      </c>
      <c r="D801" s="114" t="s">
        <v>3393</v>
      </c>
      <c r="E801" s="114" t="s">
        <v>4</v>
      </c>
      <c r="F801" s="114" t="s">
        <v>216</v>
      </c>
      <c r="G801" s="114" t="s">
        <v>102</v>
      </c>
      <c r="H801" s="115" t="s">
        <v>4576</v>
      </c>
      <c r="I801" s="116" t="s">
        <v>4577</v>
      </c>
      <c r="J801" s="116" t="s">
        <v>4578</v>
      </c>
      <c r="K801" s="114" t="s">
        <v>821</v>
      </c>
      <c r="L801" s="114" t="s">
        <v>738</v>
      </c>
      <c r="M801" s="116" t="s">
        <v>822</v>
      </c>
      <c r="N801" s="116" t="s">
        <v>823</v>
      </c>
      <c r="O801" s="114" t="s">
        <v>821</v>
      </c>
      <c r="P801" s="114" t="s">
        <v>1661</v>
      </c>
      <c r="Q801" s="114" t="s">
        <v>1662</v>
      </c>
      <c r="R801" s="116"/>
    </row>
    <row r="802" spans="2:18" ht="18.75" hidden="1" x14ac:dyDescent="0.25">
      <c r="B802" s="112">
        <v>796</v>
      </c>
      <c r="C802" s="117" t="s">
        <v>10</v>
      </c>
      <c r="D802" s="114" t="s">
        <v>3393</v>
      </c>
      <c r="E802" s="114" t="s">
        <v>4</v>
      </c>
      <c r="F802" s="114" t="s">
        <v>216</v>
      </c>
      <c r="G802" s="114" t="s">
        <v>102</v>
      </c>
      <c r="H802" s="115" t="s">
        <v>4579</v>
      </c>
      <c r="I802" s="116" t="s">
        <v>4580</v>
      </c>
      <c r="J802" s="116" t="s">
        <v>4581</v>
      </c>
      <c r="K802" s="114" t="s">
        <v>821</v>
      </c>
      <c r="L802" s="114" t="s">
        <v>738</v>
      </c>
      <c r="M802" s="116" t="s">
        <v>822</v>
      </c>
      <c r="N802" s="116" t="s">
        <v>823</v>
      </c>
      <c r="O802" s="114" t="s">
        <v>821</v>
      </c>
      <c r="P802" s="114" t="s">
        <v>1661</v>
      </c>
      <c r="Q802" s="114" t="s">
        <v>1662</v>
      </c>
      <c r="R802" s="116"/>
    </row>
    <row r="803" spans="2:18" ht="18.75" hidden="1" x14ac:dyDescent="0.25">
      <c r="B803" s="112">
        <v>797</v>
      </c>
      <c r="C803" s="117" t="s">
        <v>10</v>
      </c>
      <c r="D803" s="114" t="s">
        <v>3393</v>
      </c>
      <c r="E803" s="114" t="s">
        <v>4</v>
      </c>
      <c r="F803" s="114" t="s">
        <v>216</v>
      </c>
      <c r="G803" s="114" t="s">
        <v>102</v>
      </c>
      <c r="H803" s="115" t="s">
        <v>4582</v>
      </c>
      <c r="I803" s="116" t="s">
        <v>4583</v>
      </c>
      <c r="J803" s="116" t="s">
        <v>4584</v>
      </c>
      <c r="K803" s="114" t="s">
        <v>821</v>
      </c>
      <c r="L803" s="114" t="s">
        <v>738</v>
      </c>
      <c r="M803" s="116" t="s">
        <v>822</v>
      </c>
      <c r="N803" s="116" t="s">
        <v>823</v>
      </c>
      <c r="O803" s="114" t="s">
        <v>821</v>
      </c>
      <c r="P803" s="114" t="s">
        <v>1661</v>
      </c>
      <c r="Q803" s="114" t="s">
        <v>1662</v>
      </c>
      <c r="R803" s="116"/>
    </row>
    <row r="804" spans="2:18" ht="18.75" hidden="1" x14ac:dyDescent="0.25">
      <c r="B804" s="112">
        <v>798</v>
      </c>
      <c r="C804" s="117" t="s">
        <v>10</v>
      </c>
      <c r="D804" s="114" t="s">
        <v>3393</v>
      </c>
      <c r="E804" s="114" t="s">
        <v>4</v>
      </c>
      <c r="F804" s="114" t="s">
        <v>216</v>
      </c>
      <c r="G804" s="114" t="s">
        <v>102</v>
      </c>
      <c r="H804" s="115" t="s">
        <v>4585</v>
      </c>
      <c r="I804" s="116" t="s">
        <v>4586</v>
      </c>
      <c r="J804" s="116" t="s">
        <v>4587</v>
      </c>
      <c r="K804" s="114" t="s">
        <v>821</v>
      </c>
      <c r="L804" s="114" t="s">
        <v>738</v>
      </c>
      <c r="M804" s="116" t="s">
        <v>822</v>
      </c>
      <c r="N804" s="116" t="s">
        <v>823</v>
      </c>
      <c r="O804" s="114" t="s">
        <v>821</v>
      </c>
      <c r="P804" s="114" t="s">
        <v>1661</v>
      </c>
      <c r="Q804" s="114" t="s">
        <v>1662</v>
      </c>
      <c r="R804" s="116"/>
    </row>
    <row r="805" spans="2:18" ht="18.75" hidden="1" x14ac:dyDescent="0.25">
      <c r="B805" s="112">
        <v>799</v>
      </c>
      <c r="C805" s="117" t="s">
        <v>10</v>
      </c>
      <c r="D805" s="114" t="s">
        <v>3393</v>
      </c>
      <c r="E805" s="114" t="s">
        <v>4</v>
      </c>
      <c r="F805" s="114" t="s">
        <v>216</v>
      </c>
      <c r="G805" s="114" t="s">
        <v>102</v>
      </c>
      <c r="H805" s="115" t="s">
        <v>4588</v>
      </c>
      <c r="I805" s="116" t="s">
        <v>4589</v>
      </c>
      <c r="J805" s="116" t="s">
        <v>4590</v>
      </c>
      <c r="K805" s="114" t="s">
        <v>821</v>
      </c>
      <c r="L805" s="114" t="s">
        <v>738</v>
      </c>
      <c r="M805" s="116" t="s">
        <v>822</v>
      </c>
      <c r="N805" s="116" t="s">
        <v>823</v>
      </c>
      <c r="O805" s="114" t="s">
        <v>821</v>
      </c>
      <c r="P805" s="114" t="s">
        <v>1661</v>
      </c>
      <c r="Q805" s="114" t="s">
        <v>1662</v>
      </c>
      <c r="R805" s="116"/>
    </row>
    <row r="806" spans="2:18" ht="18.75" hidden="1" x14ac:dyDescent="0.25">
      <c r="B806" s="112">
        <v>800</v>
      </c>
      <c r="C806" s="117" t="s">
        <v>10</v>
      </c>
      <c r="D806" s="114" t="s">
        <v>3393</v>
      </c>
      <c r="E806" s="114" t="s">
        <v>4</v>
      </c>
      <c r="F806" s="114" t="s">
        <v>216</v>
      </c>
      <c r="G806" s="114" t="s">
        <v>102</v>
      </c>
      <c r="H806" s="115" t="s">
        <v>4591</v>
      </c>
      <c r="I806" s="116" t="s">
        <v>4592</v>
      </c>
      <c r="J806" s="116" t="s">
        <v>4593</v>
      </c>
      <c r="K806" s="114" t="s">
        <v>821</v>
      </c>
      <c r="L806" s="114" t="s">
        <v>738</v>
      </c>
      <c r="M806" s="116" t="s">
        <v>822</v>
      </c>
      <c r="N806" s="116" t="s">
        <v>823</v>
      </c>
      <c r="O806" s="114" t="s">
        <v>821</v>
      </c>
      <c r="P806" s="114" t="s">
        <v>1661</v>
      </c>
      <c r="Q806" s="114" t="s">
        <v>1662</v>
      </c>
      <c r="R806" s="116"/>
    </row>
    <row r="807" spans="2:18" ht="18.75" hidden="1" x14ac:dyDescent="0.25">
      <c r="B807" s="112">
        <v>801</v>
      </c>
      <c r="C807" s="114" t="s">
        <v>203</v>
      </c>
      <c r="D807" s="114" t="s">
        <v>4594</v>
      </c>
      <c r="E807" s="114" t="s">
        <v>1</v>
      </c>
      <c r="F807" s="114" t="s">
        <v>20</v>
      </c>
      <c r="G807" s="114" t="s">
        <v>102</v>
      </c>
      <c r="H807" s="115" t="s">
        <v>4595</v>
      </c>
      <c r="I807" s="116" t="s">
        <v>4596</v>
      </c>
      <c r="J807" s="116" t="s">
        <v>4597</v>
      </c>
      <c r="K807" s="114" t="s">
        <v>824</v>
      </c>
      <c r="L807" s="114" t="s">
        <v>228</v>
      </c>
      <c r="M807" s="116" t="s">
        <v>825</v>
      </c>
      <c r="N807" s="116" t="s">
        <v>826</v>
      </c>
      <c r="O807" s="114" t="s">
        <v>824</v>
      </c>
      <c r="P807" s="114" t="s">
        <v>1663</v>
      </c>
      <c r="Q807" s="114" t="s">
        <v>1664</v>
      </c>
      <c r="R807" s="116"/>
    </row>
    <row r="808" spans="2:18" ht="18.75" hidden="1" x14ac:dyDescent="0.25">
      <c r="B808" s="112">
        <v>802</v>
      </c>
      <c r="C808" s="114" t="s">
        <v>203</v>
      </c>
      <c r="D808" s="114" t="s">
        <v>4594</v>
      </c>
      <c r="E808" s="114" t="s">
        <v>1</v>
      </c>
      <c r="F808" s="114" t="s">
        <v>20</v>
      </c>
      <c r="G808" s="114" t="s">
        <v>102</v>
      </c>
      <c r="H808" s="115" t="s">
        <v>4598</v>
      </c>
      <c r="I808" s="116" t="s">
        <v>4599</v>
      </c>
      <c r="J808" s="116" t="s">
        <v>4600</v>
      </c>
      <c r="K808" s="114" t="s">
        <v>824</v>
      </c>
      <c r="L808" s="114" t="s">
        <v>228</v>
      </c>
      <c r="M808" s="116" t="s">
        <v>825</v>
      </c>
      <c r="N808" s="116" t="s">
        <v>826</v>
      </c>
      <c r="O808" s="114" t="s">
        <v>824</v>
      </c>
      <c r="P808" s="114" t="s">
        <v>1663</v>
      </c>
      <c r="Q808" s="114" t="s">
        <v>1664</v>
      </c>
      <c r="R808" s="116"/>
    </row>
    <row r="809" spans="2:18" ht="18.75" hidden="1" x14ac:dyDescent="0.25">
      <c r="B809" s="112">
        <v>803</v>
      </c>
      <c r="C809" s="114" t="s">
        <v>203</v>
      </c>
      <c r="D809" s="114" t="s">
        <v>4594</v>
      </c>
      <c r="E809" s="114" t="s">
        <v>1</v>
      </c>
      <c r="F809" s="114" t="s">
        <v>20</v>
      </c>
      <c r="G809" s="114" t="s">
        <v>102</v>
      </c>
      <c r="H809" s="115" t="s">
        <v>4601</v>
      </c>
      <c r="I809" s="116" t="s">
        <v>4602</v>
      </c>
      <c r="J809" s="116" t="s">
        <v>4603</v>
      </c>
      <c r="K809" s="114" t="s">
        <v>824</v>
      </c>
      <c r="L809" s="114" t="s">
        <v>228</v>
      </c>
      <c r="M809" s="116" t="s">
        <v>825</v>
      </c>
      <c r="N809" s="116" t="s">
        <v>826</v>
      </c>
      <c r="O809" s="114" t="s">
        <v>824</v>
      </c>
      <c r="P809" s="114" t="s">
        <v>1663</v>
      </c>
      <c r="Q809" s="114" t="s">
        <v>1664</v>
      </c>
      <c r="R809" s="116"/>
    </row>
    <row r="810" spans="2:18" ht="18.75" hidden="1" x14ac:dyDescent="0.25">
      <c r="B810" s="112">
        <v>804</v>
      </c>
      <c r="C810" s="114" t="s">
        <v>203</v>
      </c>
      <c r="D810" s="114" t="s">
        <v>4594</v>
      </c>
      <c r="E810" s="114" t="s">
        <v>1</v>
      </c>
      <c r="F810" s="114" t="s">
        <v>20</v>
      </c>
      <c r="G810" s="114" t="s">
        <v>102</v>
      </c>
      <c r="H810" s="115" t="s">
        <v>4604</v>
      </c>
      <c r="I810" s="116" t="s">
        <v>4605</v>
      </c>
      <c r="J810" s="116" t="s">
        <v>4606</v>
      </c>
      <c r="K810" s="114" t="s">
        <v>824</v>
      </c>
      <c r="L810" s="114" t="s">
        <v>228</v>
      </c>
      <c r="M810" s="116" t="s">
        <v>825</v>
      </c>
      <c r="N810" s="116" t="s">
        <v>826</v>
      </c>
      <c r="O810" s="114" t="s">
        <v>824</v>
      </c>
      <c r="P810" s="114" t="s">
        <v>1663</v>
      </c>
      <c r="Q810" s="114" t="s">
        <v>1664</v>
      </c>
      <c r="R810" s="116"/>
    </row>
    <row r="811" spans="2:18" ht="18.75" hidden="1" x14ac:dyDescent="0.25">
      <c r="B811" s="112">
        <v>805</v>
      </c>
      <c r="C811" s="114" t="s">
        <v>203</v>
      </c>
      <c r="D811" s="114" t="s">
        <v>4594</v>
      </c>
      <c r="E811" s="114" t="s">
        <v>1</v>
      </c>
      <c r="F811" s="114" t="s">
        <v>20</v>
      </c>
      <c r="G811" s="114" t="s">
        <v>102</v>
      </c>
      <c r="H811" s="115" t="s">
        <v>4607</v>
      </c>
      <c r="I811" s="116" t="s">
        <v>4608</v>
      </c>
      <c r="J811" s="116" t="s">
        <v>4609</v>
      </c>
      <c r="K811" s="114" t="s">
        <v>824</v>
      </c>
      <c r="L811" s="114" t="s">
        <v>228</v>
      </c>
      <c r="M811" s="116" t="s">
        <v>825</v>
      </c>
      <c r="N811" s="116" t="s">
        <v>826</v>
      </c>
      <c r="O811" s="114" t="s">
        <v>824</v>
      </c>
      <c r="P811" s="114" t="s">
        <v>1663</v>
      </c>
      <c r="Q811" s="114" t="s">
        <v>1664</v>
      </c>
      <c r="R811" s="116"/>
    </row>
    <row r="812" spans="2:18" ht="18.75" hidden="1" x14ac:dyDescent="0.25">
      <c r="B812" s="112">
        <v>806</v>
      </c>
      <c r="C812" s="114" t="s">
        <v>203</v>
      </c>
      <c r="D812" s="114" t="s">
        <v>4594</v>
      </c>
      <c r="E812" s="114" t="s">
        <v>1</v>
      </c>
      <c r="F812" s="114" t="s">
        <v>20</v>
      </c>
      <c r="G812" s="114" t="s">
        <v>102</v>
      </c>
      <c r="H812" s="115" t="s">
        <v>4610</v>
      </c>
      <c r="I812" s="116" t="s">
        <v>4611</v>
      </c>
      <c r="J812" s="116" t="s">
        <v>4612</v>
      </c>
      <c r="K812" s="114" t="s">
        <v>824</v>
      </c>
      <c r="L812" s="114" t="s">
        <v>228</v>
      </c>
      <c r="M812" s="116" t="s">
        <v>825</v>
      </c>
      <c r="N812" s="116" t="s">
        <v>826</v>
      </c>
      <c r="O812" s="114" t="s">
        <v>824</v>
      </c>
      <c r="P812" s="114" t="s">
        <v>1663</v>
      </c>
      <c r="Q812" s="114" t="s">
        <v>1664</v>
      </c>
      <c r="R812" s="116"/>
    </row>
    <row r="813" spans="2:18" ht="18.75" hidden="1" x14ac:dyDescent="0.25">
      <c r="B813" s="112">
        <v>807</v>
      </c>
      <c r="C813" s="114" t="s">
        <v>203</v>
      </c>
      <c r="D813" s="114" t="s">
        <v>4594</v>
      </c>
      <c r="E813" s="114" t="s">
        <v>1</v>
      </c>
      <c r="F813" s="114" t="s">
        <v>20</v>
      </c>
      <c r="G813" s="114" t="s">
        <v>102</v>
      </c>
      <c r="H813" s="115" t="s">
        <v>4613</v>
      </c>
      <c r="I813" s="116" t="s">
        <v>4614</v>
      </c>
      <c r="J813" s="116" t="s">
        <v>4615</v>
      </c>
      <c r="K813" s="114" t="s">
        <v>824</v>
      </c>
      <c r="L813" s="114" t="s">
        <v>228</v>
      </c>
      <c r="M813" s="116" t="s">
        <v>825</v>
      </c>
      <c r="N813" s="116" t="s">
        <v>826</v>
      </c>
      <c r="O813" s="114" t="s">
        <v>824</v>
      </c>
      <c r="P813" s="114" t="s">
        <v>1663</v>
      </c>
      <c r="Q813" s="114" t="s">
        <v>1664</v>
      </c>
      <c r="R813" s="116"/>
    </row>
    <row r="814" spans="2:18" ht="18.75" hidden="1" x14ac:dyDescent="0.25">
      <c r="B814" s="112">
        <v>808</v>
      </c>
      <c r="C814" s="114" t="s">
        <v>203</v>
      </c>
      <c r="D814" s="114" t="s">
        <v>4594</v>
      </c>
      <c r="E814" s="114" t="s">
        <v>1</v>
      </c>
      <c r="F814" s="114" t="s">
        <v>20</v>
      </c>
      <c r="G814" s="114" t="s">
        <v>102</v>
      </c>
      <c r="H814" s="115" t="s">
        <v>4616</v>
      </c>
      <c r="I814" s="116" t="s">
        <v>4617</v>
      </c>
      <c r="J814" s="116" t="s">
        <v>4618</v>
      </c>
      <c r="K814" s="114" t="s">
        <v>824</v>
      </c>
      <c r="L814" s="114" t="s">
        <v>228</v>
      </c>
      <c r="M814" s="116" t="s">
        <v>825</v>
      </c>
      <c r="N814" s="116" t="s">
        <v>826</v>
      </c>
      <c r="O814" s="114" t="s">
        <v>824</v>
      </c>
      <c r="P814" s="114" t="s">
        <v>1663</v>
      </c>
      <c r="Q814" s="114" t="s">
        <v>1664</v>
      </c>
      <c r="R814" s="116"/>
    </row>
    <row r="815" spans="2:18" ht="18.75" hidden="1" x14ac:dyDescent="0.25">
      <c r="B815" s="112">
        <v>809</v>
      </c>
      <c r="C815" s="114" t="s">
        <v>203</v>
      </c>
      <c r="D815" s="114" t="s">
        <v>4594</v>
      </c>
      <c r="E815" s="114" t="s">
        <v>1</v>
      </c>
      <c r="F815" s="114" t="s">
        <v>20</v>
      </c>
      <c r="G815" s="114" t="s">
        <v>102</v>
      </c>
      <c r="H815" s="115" t="s">
        <v>4619</v>
      </c>
      <c r="I815" s="116" t="s">
        <v>4620</v>
      </c>
      <c r="J815" s="116" t="s">
        <v>4621</v>
      </c>
      <c r="K815" s="114" t="s">
        <v>824</v>
      </c>
      <c r="L815" s="114" t="s">
        <v>228</v>
      </c>
      <c r="M815" s="116" t="s">
        <v>825</v>
      </c>
      <c r="N815" s="116" t="s">
        <v>826</v>
      </c>
      <c r="O815" s="114" t="s">
        <v>824</v>
      </c>
      <c r="P815" s="114" t="s">
        <v>1663</v>
      </c>
      <c r="Q815" s="114" t="s">
        <v>1664</v>
      </c>
      <c r="R815" s="116"/>
    </row>
    <row r="816" spans="2:18" ht="18.75" hidden="1" x14ac:dyDescent="0.25">
      <c r="B816" s="112">
        <v>810</v>
      </c>
      <c r="C816" s="114" t="s">
        <v>203</v>
      </c>
      <c r="D816" s="114" t="s">
        <v>4594</v>
      </c>
      <c r="E816" s="114" t="s">
        <v>1</v>
      </c>
      <c r="F816" s="114" t="s">
        <v>20</v>
      </c>
      <c r="G816" s="114" t="s">
        <v>102</v>
      </c>
      <c r="H816" s="115" t="s">
        <v>4622</v>
      </c>
      <c r="I816" s="116" t="s">
        <v>4623</v>
      </c>
      <c r="J816" s="116" t="s">
        <v>4624</v>
      </c>
      <c r="K816" s="114" t="s">
        <v>824</v>
      </c>
      <c r="L816" s="114" t="s">
        <v>228</v>
      </c>
      <c r="M816" s="116" t="s">
        <v>825</v>
      </c>
      <c r="N816" s="116" t="s">
        <v>826</v>
      </c>
      <c r="O816" s="114" t="s">
        <v>824</v>
      </c>
      <c r="P816" s="114" t="s">
        <v>1663</v>
      </c>
      <c r="Q816" s="114" t="s">
        <v>1664</v>
      </c>
      <c r="R816" s="116"/>
    </row>
    <row r="817" spans="2:18" ht="18.75" hidden="1" x14ac:dyDescent="0.25">
      <c r="B817" s="112">
        <v>811</v>
      </c>
      <c r="C817" s="114" t="s">
        <v>203</v>
      </c>
      <c r="D817" s="114" t="s">
        <v>4594</v>
      </c>
      <c r="E817" s="114" t="s">
        <v>4</v>
      </c>
      <c r="F817" s="114" t="s">
        <v>20</v>
      </c>
      <c r="G817" s="114" t="s">
        <v>102</v>
      </c>
      <c r="H817" s="115" t="s">
        <v>4625</v>
      </c>
      <c r="I817" s="116" t="s">
        <v>4626</v>
      </c>
      <c r="J817" s="116" t="s">
        <v>4627</v>
      </c>
      <c r="K817" s="114" t="s">
        <v>824</v>
      </c>
      <c r="L817" s="114" t="s">
        <v>228</v>
      </c>
      <c r="M817" s="116" t="s">
        <v>825</v>
      </c>
      <c r="N817" s="116" t="s">
        <v>826</v>
      </c>
      <c r="O817" s="114" t="s">
        <v>824</v>
      </c>
      <c r="P817" s="114" t="s">
        <v>1663</v>
      </c>
      <c r="Q817" s="114" t="s">
        <v>1664</v>
      </c>
      <c r="R817" s="116"/>
    </row>
    <row r="818" spans="2:18" ht="18.75" hidden="1" x14ac:dyDescent="0.25">
      <c r="B818" s="112">
        <v>812</v>
      </c>
      <c r="C818" s="114" t="s">
        <v>203</v>
      </c>
      <c r="D818" s="114" t="s">
        <v>4594</v>
      </c>
      <c r="E818" s="114" t="s">
        <v>4</v>
      </c>
      <c r="F818" s="114" t="s">
        <v>20</v>
      </c>
      <c r="G818" s="114" t="s">
        <v>102</v>
      </c>
      <c r="H818" s="115" t="s">
        <v>4628</v>
      </c>
      <c r="I818" s="116" t="s">
        <v>4629</v>
      </c>
      <c r="J818" s="116" t="s">
        <v>4630</v>
      </c>
      <c r="K818" s="114" t="s">
        <v>824</v>
      </c>
      <c r="L818" s="114" t="s">
        <v>228</v>
      </c>
      <c r="M818" s="116" t="s">
        <v>825</v>
      </c>
      <c r="N818" s="116" t="s">
        <v>826</v>
      </c>
      <c r="O818" s="114" t="s">
        <v>824</v>
      </c>
      <c r="P818" s="114" t="s">
        <v>1663</v>
      </c>
      <c r="Q818" s="114" t="s">
        <v>1664</v>
      </c>
      <c r="R818" s="116"/>
    </row>
    <row r="819" spans="2:18" ht="18.75" hidden="1" x14ac:dyDescent="0.25">
      <c r="B819" s="112">
        <v>813</v>
      </c>
      <c r="C819" s="114" t="s">
        <v>203</v>
      </c>
      <c r="D819" s="114" t="s">
        <v>4594</v>
      </c>
      <c r="E819" s="114" t="s">
        <v>4</v>
      </c>
      <c r="F819" s="114" t="s">
        <v>20</v>
      </c>
      <c r="G819" s="114" t="s">
        <v>102</v>
      </c>
      <c r="H819" s="115" t="s">
        <v>4631</v>
      </c>
      <c r="I819" s="116" t="s">
        <v>4632</v>
      </c>
      <c r="J819" s="116" t="s">
        <v>4633</v>
      </c>
      <c r="K819" s="114" t="s">
        <v>824</v>
      </c>
      <c r="L819" s="114" t="s">
        <v>228</v>
      </c>
      <c r="M819" s="116" t="s">
        <v>825</v>
      </c>
      <c r="N819" s="116" t="s">
        <v>826</v>
      </c>
      <c r="O819" s="114" t="s">
        <v>824</v>
      </c>
      <c r="P819" s="114" t="s">
        <v>1663</v>
      </c>
      <c r="Q819" s="114" t="s">
        <v>1664</v>
      </c>
      <c r="R819" s="116"/>
    </row>
    <row r="820" spans="2:18" ht="18.75" hidden="1" x14ac:dyDescent="0.25">
      <c r="B820" s="112">
        <v>814</v>
      </c>
      <c r="C820" s="114" t="s">
        <v>203</v>
      </c>
      <c r="D820" s="114" t="s">
        <v>4594</v>
      </c>
      <c r="E820" s="114" t="s">
        <v>4</v>
      </c>
      <c r="F820" s="114" t="s">
        <v>20</v>
      </c>
      <c r="G820" s="114" t="s">
        <v>102</v>
      </c>
      <c r="H820" s="115" t="s">
        <v>4634</v>
      </c>
      <c r="I820" s="116" t="s">
        <v>4635</v>
      </c>
      <c r="J820" s="116" t="s">
        <v>4636</v>
      </c>
      <c r="K820" s="114" t="s">
        <v>824</v>
      </c>
      <c r="L820" s="114" t="s">
        <v>228</v>
      </c>
      <c r="M820" s="116" t="s">
        <v>825</v>
      </c>
      <c r="N820" s="116" t="s">
        <v>826</v>
      </c>
      <c r="O820" s="114" t="s">
        <v>824</v>
      </c>
      <c r="P820" s="114" t="s">
        <v>1663</v>
      </c>
      <c r="Q820" s="114" t="s">
        <v>1664</v>
      </c>
      <c r="R820" s="116"/>
    </row>
    <row r="821" spans="2:18" ht="18.75" hidden="1" x14ac:dyDescent="0.25">
      <c r="B821" s="112">
        <v>815</v>
      </c>
      <c r="C821" s="114" t="s">
        <v>203</v>
      </c>
      <c r="D821" s="114" t="s">
        <v>4594</v>
      </c>
      <c r="E821" s="114" t="s">
        <v>4</v>
      </c>
      <c r="F821" s="114" t="s">
        <v>20</v>
      </c>
      <c r="G821" s="114" t="s">
        <v>102</v>
      </c>
      <c r="H821" s="115" t="s">
        <v>4637</v>
      </c>
      <c r="I821" s="116" t="s">
        <v>4638</v>
      </c>
      <c r="J821" s="116" t="s">
        <v>4639</v>
      </c>
      <c r="K821" s="114" t="s">
        <v>824</v>
      </c>
      <c r="L821" s="114" t="s">
        <v>228</v>
      </c>
      <c r="M821" s="116" t="s">
        <v>825</v>
      </c>
      <c r="N821" s="116" t="s">
        <v>826</v>
      </c>
      <c r="O821" s="114" t="s">
        <v>824</v>
      </c>
      <c r="P821" s="114" t="s">
        <v>1663</v>
      </c>
      <c r="Q821" s="114" t="s">
        <v>1664</v>
      </c>
      <c r="R821" s="116"/>
    </row>
    <row r="822" spans="2:18" ht="18.75" hidden="1" x14ac:dyDescent="0.25">
      <c r="B822" s="112">
        <v>816</v>
      </c>
      <c r="C822" s="114" t="s">
        <v>203</v>
      </c>
      <c r="D822" s="114" t="s">
        <v>4594</v>
      </c>
      <c r="E822" s="114" t="s">
        <v>4</v>
      </c>
      <c r="F822" s="114" t="s">
        <v>20</v>
      </c>
      <c r="G822" s="114" t="s">
        <v>102</v>
      </c>
      <c r="H822" s="115" t="s">
        <v>4640</v>
      </c>
      <c r="I822" s="116" t="s">
        <v>4641</v>
      </c>
      <c r="J822" s="116" t="s">
        <v>4642</v>
      </c>
      <c r="K822" s="114" t="s">
        <v>824</v>
      </c>
      <c r="L822" s="114" t="s">
        <v>228</v>
      </c>
      <c r="M822" s="116" t="s">
        <v>825</v>
      </c>
      <c r="N822" s="116" t="s">
        <v>826</v>
      </c>
      <c r="O822" s="114" t="s">
        <v>824</v>
      </c>
      <c r="P822" s="114" t="s">
        <v>1663</v>
      </c>
      <c r="Q822" s="114" t="s">
        <v>1664</v>
      </c>
      <c r="R822" s="116"/>
    </row>
    <row r="823" spans="2:18" ht="18.75" hidden="1" x14ac:dyDescent="0.25">
      <c r="B823" s="112">
        <v>817</v>
      </c>
      <c r="C823" s="114" t="s">
        <v>203</v>
      </c>
      <c r="D823" s="114" t="s">
        <v>4594</v>
      </c>
      <c r="E823" s="114" t="s">
        <v>4</v>
      </c>
      <c r="F823" s="114" t="s">
        <v>20</v>
      </c>
      <c r="G823" s="114" t="s">
        <v>102</v>
      </c>
      <c r="H823" s="115" t="s">
        <v>4643</v>
      </c>
      <c r="I823" s="116" t="s">
        <v>4644</v>
      </c>
      <c r="J823" s="116" t="s">
        <v>4645</v>
      </c>
      <c r="K823" s="114" t="s">
        <v>824</v>
      </c>
      <c r="L823" s="114" t="s">
        <v>228</v>
      </c>
      <c r="M823" s="116" t="s">
        <v>825</v>
      </c>
      <c r="N823" s="116" t="s">
        <v>826</v>
      </c>
      <c r="O823" s="114" t="s">
        <v>824</v>
      </c>
      <c r="P823" s="114" t="s">
        <v>1663</v>
      </c>
      <c r="Q823" s="114" t="s">
        <v>1664</v>
      </c>
      <c r="R823" s="116"/>
    </row>
    <row r="824" spans="2:18" ht="18.75" hidden="1" x14ac:dyDescent="0.25">
      <c r="B824" s="112">
        <v>818</v>
      </c>
      <c r="C824" s="114" t="s">
        <v>203</v>
      </c>
      <c r="D824" s="114" t="s">
        <v>4594</v>
      </c>
      <c r="E824" s="114" t="s">
        <v>4</v>
      </c>
      <c r="F824" s="114" t="s">
        <v>20</v>
      </c>
      <c r="G824" s="114" t="s">
        <v>102</v>
      </c>
      <c r="H824" s="115" t="s">
        <v>4646</v>
      </c>
      <c r="I824" s="116" t="s">
        <v>4647</v>
      </c>
      <c r="J824" s="116" t="s">
        <v>4648</v>
      </c>
      <c r="K824" s="114" t="s">
        <v>824</v>
      </c>
      <c r="L824" s="114" t="s">
        <v>228</v>
      </c>
      <c r="M824" s="116" t="s">
        <v>825</v>
      </c>
      <c r="N824" s="116" t="s">
        <v>826</v>
      </c>
      <c r="O824" s="114" t="s">
        <v>824</v>
      </c>
      <c r="P824" s="114" t="s">
        <v>1663</v>
      </c>
      <c r="Q824" s="114" t="s">
        <v>1664</v>
      </c>
      <c r="R824" s="116"/>
    </row>
    <row r="825" spans="2:18" ht="18.75" hidden="1" x14ac:dyDescent="0.25">
      <c r="B825" s="112">
        <v>819</v>
      </c>
      <c r="C825" s="114" t="s">
        <v>203</v>
      </c>
      <c r="D825" s="114" t="s">
        <v>4594</v>
      </c>
      <c r="E825" s="114" t="s">
        <v>4</v>
      </c>
      <c r="F825" s="114" t="s">
        <v>20</v>
      </c>
      <c r="G825" s="114" t="s">
        <v>102</v>
      </c>
      <c r="H825" s="115" t="s">
        <v>4649</v>
      </c>
      <c r="I825" s="116" t="s">
        <v>4650</v>
      </c>
      <c r="J825" s="116" t="s">
        <v>4651</v>
      </c>
      <c r="K825" s="114" t="s">
        <v>824</v>
      </c>
      <c r="L825" s="114" t="s">
        <v>228</v>
      </c>
      <c r="M825" s="116" t="s">
        <v>825</v>
      </c>
      <c r="N825" s="116" t="s">
        <v>826</v>
      </c>
      <c r="O825" s="114" t="s">
        <v>824</v>
      </c>
      <c r="P825" s="114" t="s">
        <v>1663</v>
      </c>
      <c r="Q825" s="114" t="s">
        <v>1664</v>
      </c>
      <c r="R825" s="116"/>
    </row>
    <row r="826" spans="2:18" ht="18.75" hidden="1" x14ac:dyDescent="0.25">
      <c r="B826" s="112">
        <v>820</v>
      </c>
      <c r="C826" s="114" t="s">
        <v>203</v>
      </c>
      <c r="D826" s="114" t="s">
        <v>4594</v>
      </c>
      <c r="E826" s="114" t="s">
        <v>4</v>
      </c>
      <c r="F826" s="114" t="s">
        <v>20</v>
      </c>
      <c r="G826" s="114" t="s">
        <v>102</v>
      </c>
      <c r="H826" s="115" t="s">
        <v>4652</v>
      </c>
      <c r="I826" s="116" t="s">
        <v>4653</v>
      </c>
      <c r="J826" s="116" t="s">
        <v>4654</v>
      </c>
      <c r="K826" s="114" t="s">
        <v>824</v>
      </c>
      <c r="L826" s="114" t="s">
        <v>228</v>
      </c>
      <c r="M826" s="116" t="s">
        <v>825</v>
      </c>
      <c r="N826" s="116" t="s">
        <v>826</v>
      </c>
      <c r="O826" s="114" t="s">
        <v>824</v>
      </c>
      <c r="P826" s="114" t="s">
        <v>1663</v>
      </c>
      <c r="Q826" s="114" t="s">
        <v>1664</v>
      </c>
      <c r="R826" s="116"/>
    </row>
    <row r="827" spans="2:18" ht="18.75" hidden="1" x14ac:dyDescent="0.25">
      <c r="B827" s="112">
        <v>821</v>
      </c>
      <c r="C827" s="114" t="s">
        <v>203</v>
      </c>
      <c r="D827" s="114" t="s">
        <v>4594</v>
      </c>
      <c r="E827" s="114" t="s">
        <v>1</v>
      </c>
      <c r="F827" s="114" t="s">
        <v>114</v>
      </c>
      <c r="G827" s="114" t="s">
        <v>102</v>
      </c>
      <c r="H827" s="115" t="s">
        <v>4655</v>
      </c>
      <c r="I827" s="116" t="s">
        <v>4656</v>
      </c>
      <c r="J827" s="116" t="s">
        <v>4657</v>
      </c>
      <c r="K827" s="114" t="s">
        <v>827</v>
      </c>
      <c r="L827" s="114" t="s">
        <v>299</v>
      </c>
      <c r="M827" s="116" t="s">
        <v>828</v>
      </c>
      <c r="N827" s="116" t="s">
        <v>829</v>
      </c>
      <c r="O827" s="114" t="s">
        <v>827</v>
      </c>
      <c r="P827" s="114" t="s">
        <v>1665</v>
      </c>
      <c r="Q827" s="114" t="s">
        <v>1666</v>
      </c>
      <c r="R827" s="116"/>
    </row>
    <row r="828" spans="2:18" ht="18.75" hidden="1" x14ac:dyDescent="0.25">
      <c r="B828" s="112">
        <v>822</v>
      </c>
      <c r="C828" s="114" t="s">
        <v>203</v>
      </c>
      <c r="D828" s="114" t="s">
        <v>4594</v>
      </c>
      <c r="E828" s="114" t="s">
        <v>1</v>
      </c>
      <c r="F828" s="114" t="s">
        <v>114</v>
      </c>
      <c r="G828" s="114" t="s">
        <v>102</v>
      </c>
      <c r="H828" s="115" t="s">
        <v>4658</v>
      </c>
      <c r="I828" s="116" t="s">
        <v>4659</v>
      </c>
      <c r="J828" s="116" t="s">
        <v>4660</v>
      </c>
      <c r="K828" s="114" t="s">
        <v>827</v>
      </c>
      <c r="L828" s="114" t="s">
        <v>299</v>
      </c>
      <c r="M828" s="116" t="s">
        <v>828</v>
      </c>
      <c r="N828" s="116" t="s">
        <v>829</v>
      </c>
      <c r="O828" s="114" t="s">
        <v>827</v>
      </c>
      <c r="P828" s="114" t="s">
        <v>1665</v>
      </c>
      <c r="Q828" s="114" t="s">
        <v>1666</v>
      </c>
      <c r="R828" s="116"/>
    </row>
    <row r="829" spans="2:18" ht="18.75" hidden="1" x14ac:dyDescent="0.25">
      <c r="B829" s="112">
        <v>823</v>
      </c>
      <c r="C829" s="114" t="s">
        <v>203</v>
      </c>
      <c r="D829" s="114" t="s">
        <v>4594</v>
      </c>
      <c r="E829" s="114" t="s">
        <v>1</v>
      </c>
      <c r="F829" s="114" t="s">
        <v>114</v>
      </c>
      <c r="G829" s="114" t="s">
        <v>102</v>
      </c>
      <c r="H829" s="115" t="s">
        <v>4661</v>
      </c>
      <c r="I829" s="116" t="s">
        <v>4662</v>
      </c>
      <c r="J829" s="116" t="s">
        <v>4663</v>
      </c>
      <c r="K829" s="114" t="s">
        <v>827</v>
      </c>
      <c r="L829" s="114" t="s">
        <v>299</v>
      </c>
      <c r="M829" s="116" t="s">
        <v>828</v>
      </c>
      <c r="N829" s="116" t="s">
        <v>829</v>
      </c>
      <c r="O829" s="114" t="s">
        <v>827</v>
      </c>
      <c r="P829" s="114" t="s">
        <v>1665</v>
      </c>
      <c r="Q829" s="114" t="s">
        <v>1666</v>
      </c>
      <c r="R829" s="116"/>
    </row>
    <row r="830" spans="2:18" ht="18.75" hidden="1" x14ac:dyDescent="0.25">
      <c r="B830" s="112">
        <v>824</v>
      </c>
      <c r="C830" s="114" t="s">
        <v>203</v>
      </c>
      <c r="D830" s="114" t="s">
        <v>4594</v>
      </c>
      <c r="E830" s="114" t="s">
        <v>1</v>
      </c>
      <c r="F830" s="114" t="s">
        <v>114</v>
      </c>
      <c r="G830" s="114" t="s">
        <v>102</v>
      </c>
      <c r="H830" s="115" t="s">
        <v>4664</v>
      </c>
      <c r="I830" s="116" t="s">
        <v>4665</v>
      </c>
      <c r="J830" s="116" t="s">
        <v>4666</v>
      </c>
      <c r="K830" s="114" t="s">
        <v>827</v>
      </c>
      <c r="L830" s="114" t="s">
        <v>299</v>
      </c>
      <c r="M830" s="116" t="s">
        <v>828</v>
      </c>
      <c r="N830" s="116" t="s">
        <v>829</v>
      </c>
      <c r="O830" s="114" t="s">
        <v>827</v>
      </c>
      <c r="P830" s="114" t="s">
        <v>1665</v>
      </c>
      <c r="Q830" s="114" t="s">
        <v>1666</v>
      </c>
      <c r="R830" s="116"/>
    </row>
    <row r="831" spans="2:18" ht="18.75" hidden="1" x14ac:dyDescent="0.25">
      <c r="B831" s="112">
        <v>825</v>
      </c>
      <c r="C831" s="114" t="s">
        <v>203</v>
      </c>
      <c r="D831" s="114" t="s">
        <v>4594</v>
      </c>
      <c r="E831" s="114" t="s">
        <v>1</v>
      </c>
      <c r="F831" s="114" t="s">
        <v>114</v>
      </c>
      <c r="G831" s="114" t="s">
        <v>102</v>
      </c>
      <c r="H831" s="115" t="s">
        <v>4667</v>
      </c>
      <c r="I831" s="116" t="s">
        <v>4668</v>
      </c>
      <c r="J831" s="116" t="s">
        <v>4669</v>
      </c>
      <c r="K831" s="114" t="s">
        <v>827</v>
      </c>
      <c r="L831" s="114" t="s">
        <v>299</v>
      </c>
      <c r="M831" s="116" t="s">
        <v>828</v>
      </c>
      <c r="N831" s="116" t="s">
        <v>829</v>
      </c>
      <c r="O831" s="114" t="s">
        <v>827</v>
      </c>
      <c r="P831" s="114" t="s">
        <v>1665</v>
      </c>
      <c r="Q831" s="114" t="s">
        <v>1666</v>
      </c>
      <c r="R831" s="116"/>
    </row>
    <row r="832" spans="2:18" ht="18.75" hidden="1" x14ac:dyDescent="0.25">
      <c r="B832" s="112">
        <v>826</v>
      </c>
      <c r="C832" s="114" t="s">
        <v>203</v>
      </c>
      <c r="D832" s="114" t="s">
        <v>4594</v>
      </c>
      <c r="E832" s="114" t="s">
        <v>1</v>
      </c>
      <c r="F832" s="114" t="s">
        <v>114</v>
      </c>
      <c r="G832" s="114" t="s">
        <v>102</v>
      </c>
      <c r="H832" s="115" t="s">
        <v>4670</v>
      </c>
      <c r="I832" s="116" t="s">
        <v>4671</v>
      </c>
      <c r="J832" s="116" t="s">
        <v>4672</v>
      </c>
      <c r="K832" s="114" t="s">
        <v>827</v>
      </c>
      <c r="L832" s="114" t="s">
        <v>299</v>
      </c>
      <c r="M832" s="116" t="s">
        <v>828</v>
      </c>
      <c r="N832" s="116" t="s">
        <v>829</v>
      </c>
      <c r="O832" s="114" t="s">
        <v>827</v>
      </c>
      <c r="P832" s="114" t="s">
        <v>1665</v>
      </c>
      <c r="Q832" s="114" t="s">
        <v>1666</v>
      </c>
      <c r="R832" s="116"/>
    </row>
    <row r="833" spans="2:18" ht="18.75" hidden="1" x14ac:dyDescent="0.25">
      <c r="B833" s="112">
        <v>827</v>
      </c>
      <c r="C833" s="114" t="s">
        <v>203</v>
      </c>
      <c r="D833" s="114" t="s">
        <v>4594</v>
      </c>
      <c r="E833" s="114" t="s">
        <v>1</v>
      </c>
      <c r="F833" s="114" t="s">
        <v>114</v>
      </c>
      <c r="G833" s="114" t="s">
        <v>102</v>
      </c>
      <c r="H833" s="115" t="s">
        <v>4673</v>
      </c>
      <c r="I833" s="116" t="s">
        <v>4674</v>
      </c>
      <c r="J833" s="116" t="s">
        <v>4675</v>
      </c>
      <c r="K833" s="114" t="s">
        <v>827</v>
      </c>
      <c r="L833" s="114" t="s">
        <v>299</v>
      </c>
      <c r="M833" s="116" t="s">
        <v>828</v>
      </c>
      <c r="N833" s="116" t="s">
        <v>829</v>
      </c>
      <c r="O833" s="114" t="s">
        <v>827</v>
      </c>
      <c r="P833" s="114" t="s">
        <v>1665</v>
      </c>
      <c r="Q833" s="114" t="s">
        <v>1666</v>
      </c>
      <c r="R833" s="116"/>
    </row>
    <row r="834" spans="2:18" ht="18.75" hidden="1" x14ac:dyDescent="0.25">
      <c r="B834" s="112">
        <v>828</v>
      </c>
      <c r="C834" s="114" t="s">
        <v>203</v>
      </c>
      <c r="D834" s="114" t="s">
        <v>4594</v>
      </c>
      <c r="E834" s="114" t="s">
        <v>1</v>
      </c>
      <c r="F834" s="114" t="s">
        <v>114</v>
      </c>
      <c r="G834" s="114" t="s">
        <v>102</v>
      </c>
      <c r="H834" s="115" t="s">
        <v>4676</v>
      </c>
      <c r="I834" s="116" t="s">
        <v>4677</v>
      </c>
      <c r="J834" s="116" t="s">
        <v>4678</v>
      </c>
      <c r="K834" s="114" t="s">
        <v>827</v>
      </c>
      <c r="L834" s="114" t="s">
        <v>299</v>
      </c>
      <c r="M834" s="116" t="s">
        <v>828</v>
      </c>
      <c r="N834" s="116" t="s">
        <v>829</v>
      </c>
      <c r="O834" s="114" t="s">
        <v>827</v>
      </c>
      <c r="P834" s="114" t="s">
        <v>1665</v>
      </c>
      <c r="Q834" s="114" t="s">
        <v>1666</v>
      </c>
      <c r="R834" s="116"/>
    </row>
    <row r="835" spans="2:18" ht="18.75" hidden="1" x14ac:dyDescent="0.25">
      <c r="B835" s="112">
        <v>829</v>
      </c>
      <c r="C835" s="114" t="s">
        <v>203</v>
      </c>
      <c r="D835" s="114" t="s">
        <v>4594</v>
      </c>
      <c r="E835" s="114" t="s">
        <v>1</v>
      </c>
      <c r="F835" s="114" t="s">
        <v>114</v>
      </c>
      <c r="G835" s="114" t="s">
        <v>102</v>
      </c>
      <c r="H835" s="115" t="s">
        <v>4679</v>
      </c>
      <c r="I835" s="116" t="s">
        <v>4680</v>
      </c>
      <c r="J835" s="116" t="s">
        <v>4681</v>
      </c>
      <c r="K835" s="114" t="s">
        <v>827</v>
      </c>
      <c r="L835" s="114" t="s">
        <v>299</v>
      </c>
      <c r="M835" s="116" t="s">
        <v>828</v>
      </c>
      <c r="N835" s="116" t="s">
        <v>829</v>
      </c>
      <c r="O835" s="114" t="s">
        <v>827</v>
      </c>
      <c r="P835" s="114" t="s">
        <v>1665</v>
      </c>
      <c r="Q835" s="114" t="s">
        <v>1666</v>
      </c>
      <c r="R835" s="116"/>
    </row>
    <row r="836" spans="2:18" ht="18.75" hidden="1" x14ac:dyDescent="0.25">
      <c r="B836" s="112">
        <v>830</v>
      </c>
      <c r="C836" s="114" t="s">
        <v>203</v>
      </c>
      <c r="D836" s="114" t="s">
        <v>4594</v>
      </c>
      <c r="E836" s="114" t="s">
        <v>1</v>
      </c>
      <c r="F836" s="114" t="s">
        <v>114</v>
      </c>
      <c r="G836" s="114" t="s">
        <v>102</v>
      </c>
      <c r="H836" s="115" t="s">
        <v>4682</v>
      </c>
      <c r="I836" s="116" t="s">
        <v>4683</v>
      </c>
      <c r="J836" s="116" t="s">
        <v>4684</v>
      </c>
      <c r="K836" s="114" t="s">
        <v>827</v>
      </c>
      <c r="L836" s="114" t="s">
        <v>299</v>
      </c>
      <c r="M836" s="116" t="s">
        <v>828</v>
      </c>
      <c r="N836" s="116" t="s">
        <v>829</v>
      </c>
      <c r="O836" s="114" t="s">
        <v>827</v>
      </c>
      <c r="P836" s="114" t="s">
        <v>1665</v>
      </c>
      <c r="Q836" s="114" t="s">
        <v>1666</v>
      </c>
      <c r="R836" s="116"/>
    </row>
    <row r="837" spans="2:18" ht="18.75" hidden="1" x14ac:dyDescent="0.25">
      <c r="B837" s="112">
        <v>831</v>
      </c>
      <c r="C837" s="114" t="s">
        <v>203</v>
      </c>
      <c r="D837" s="114" t="s">
        <v>4594</v>
      </c>
      <c r="E837" s="114" t="s">
        <v>4</v>
      </c>
      <c r="F837" s="114" t="s">
        <v>114</v>
      </c>
      <c r="G837" s="114" t="s">
        <v>102</v>
      </c>
      <c r="H837" s="115" t="s">
        <v>4685</v>
      </c>
      <c r="I837" s="116" t="s">
        <v>4686</v>
      </c>
      <c r="J837" s="116" t="s">
        <v>4687</v>
      </c>
      <c r="K837" s="114" t="s">
        <v>827</v>
      </c>
      <c r="L837" s="114" t="s">
        <v>299</v>
      </c>
      <c r="M837" s="116" t="s">
        <v>828</v>
      </c>
      <c r="N837" s="116" t="s">
        <v>829</v>
      </c>
      <c r="O837" s="114" t="s">
        <v>827</v>
      </c>
      <c r="P837" s="114" t="s">
        <v>1665</v>
      </c>
      <c r="Q837" s="114" t="s">
        <v>1666</v>
      </c>
      <c r="R837" s="116"/>
    </row>
    <row r="838" spans="2:18" ht="18.75" hidden="1" x14ac:dyDescent="0.25">
      <c r="B838" s="112">
        <v>832</v>
      </c>
      <c r="C838" s="114" t="s">
        <v>203</v>
      </c>
      <c r="D838" s="114" t="s">
        <v>4594</v>
      </c>
      <c r="E838" s="114" t="s">
        <v>4</v>
      </c>
      <c r="F838" s="114" t="s">
        <v>114</v>
      </c>
      <c r="G838" s="114" t="s">
        <v>102</v>
      </c>
      <c r="H838" s="115" t="s">
        <v>4688</v>
      </c>
      <c r="I838" s="116" t="s">
        <v>4689</v>
      </c>
      <c r="J838" s="116" t="s">
        <v>4690</v>
      </c>
      <c r="K838" s="114" t="s">
        <v>827</v>
      </c>
      <c r="L838" s="114" t="s">
        <v>299</v>
      </c>
      <c r="M838" s="116" t="s">
        <v>828</v>
      </c>
      <c r="N838" s="116" t="s">
        <v>829</v>
      </c>
      <c r="O838" s="114" t="s">
        <v>827</v>
      </c>
      <c r="P838" s="114" t="s">
        <v>1665</v>
      </c>
      <c r="Q838" s="114" t="s">
        <v>1666</v>
      </c>
      <c r="R838" s="116"/>
    </row>
    <row r="839" spans="2:18" ht="18.75" hidden="1" x14ac:dyDescent="0.25">
      <c r="B839" s="112">
        <v>833</v>
      </c>
      <c r="C839" s="114" t="s">
        <v>203</v>
      </c>
      <c r="D839" s="114" t="s">
        <v>4594</v>
      </c>
      <c r="E839" s="114" t="s">
        <v>4</v>
      </c>
      <c r="F839" s="114" t="s">
        <v>114</v>
      </c>
      <c r="G839" s="114" t="s">
        <v>102</v>
      </c>
      <c r="H839" s="115" t="s">
        <v>4691</v>
      </c>
      <c r="I839" s="116" t="s">
        <v>4692</v>
      </c>
      <c r="J839" s="116" t="s">
        <v>4693</v>
      </c>
      <c r="K839" s="114" t="s">
        <v>827</v>
      </c>
      <c r="L839" s="114" t="s">
        <v>299</v>
      </c>
      <c r="M839" s="116" t="s">
        <v>828</v>
      </c>
      <c r="N839" s="116" t="s">
        <v>829</v>
      </c>
      <c r="O839" s="114" t="s">
        <v>827</v>
      </c>
      <c r="P839" s="114" t="s">
        <v>1665</v>
      </c>
      <c r="Q839" s="114" t="s">
        <v>1666</v>
      </c>
      <c r="R839" s="116"/>
    </row>
    <row r="840" spans="2:18" ht="18.75" hidden="1" x14ac:dyDescent="0.25">
      <c r="B840" s="112">
        <v>834</v>
      </c>
      <c r="C840" s="114" t="s">
        <v>203</v>
      </c>
      <c r="D840" s="114" t="s">
        <v>4594</v>
      </c>
      <c r="E840" s="114" t="s">
        <v>4</v>
      </c>
      <c r="F840" s="114" t="s">
        <v>114</v>
      </c>
      <c r="G840" s="114" t="s">
        <v>102</v>
      </c>
      <c r="H840" s="115" t="s">
        <v>4694</v>
      </c>
      <c r="I840" s="116" t="s">
        <v>4695</v>
      </c>
      <c r="J840" s="116" t="s">
        <v>4696</v>
      </c>
      <c r="K840" s="114" t="s">
        <v>827</v>
      </c>
      <c r="L840" s="114" t="s">
        <v>299</v>
      </c>
      <c r="M840" s="116" t="s">
        <v>828</v>
      </c>
      <c r="N840" s="116" t="s">
        <v>829</v>
      </c>
      <c r="O840" s="114" t="s">
        <v>827</v>
      </c>
      <c r="P840" s="114" t="s">
        <v>1665</v>
      </c>
      <c r="Q840" s="114" t="s">
        <v>1666</v>
      </c>
      <c r="R840" s="116"/>
    </row>
    <row r="841" spans="2:18" ht="18.75" hidden="1" x14ac:dyDescent="0.25">
      <c r="B841" s="112">
        <v>835</v>
      </c>
      <c r="C841" s="114" t="s">
        <v>203</v>
      </c>
      <c r="D841" s="114" t="s">
        <v>4594</v>
      </c>
      <c r="E841" s="114" t="s">
        <v>4</v>
      </c>
      <c r="F841" s="114" t="s">
        <v>114</v>
      </c>
      <c r="G841" s="114" t="s">
        <v>102</v>
      </c>
      <c r="H841" s="115" t="s">
        <v>4697</v>
      </c>
      <c r="I841" s="116" t="s">
        <v>4698</v>
      </c>
      <c r="J841" s="116" t="s">
        <v>4699</v>
      </c>
      <c r="K841" s="114" t="s">
        <v>827</v>
      </c>
      <c r="L841" s="114" t="s">
        <v>299</v>
      </c>
      <c r="M841" s="116" t="s">
        <v>828</v>
      </c>
      <c r="N841" s="116" t="s">
        <v>829</v>
      </c>
      <c r="O841" s="114" t="s">
        <v>827</v>
      </c>
      <c r="P841" s="114" t="s">
        <v>1665</v>
      </c>
      <c r="Q841" s="114" t="s">
        <v>1666</v>
      </c>
      <c r="R841" s="116"/>
    </row>
    <row r="842" spans="2:18" ht="18.75" hidden="1" x14ac:dyDescent="0.25">
      <c r="B842" s="112">
        <v>836</v>
      </c>
      <c r="C842" s="114" t="s">
        <v>203</v>
      </c>
      <c r="D842" s="114" t="s">
        <v>4594</v>
      </c>
      <c r="E842" s="114" t="s">
        <v>4</v>
      </c>
      <c r="F842" s="114" t="s">
        <v>114</v>
      </c>
      <c r="G842" s="114" t="s">
        <v>102</v>
      </c>
      <c r="H842" s="115" t="s">
        <v>4700</v>
      </c>
      <c r="I842" s="116" t="s">
        <v>4701</v>
      </c>
      <c r="J842" s="116" t="s">
        <v>4702</v>
      </c>
      <c r="K842" s="114" t="s">
        <v>827</v>
      </c>
      <c r="L842" s="114" t="s">
        <v>299</v>
      </c>
      <c r="M842" s="116" t="s">
        <v>828</v>
      </c>
      <c r="N842" s="116" t="s">
        <v>829</v>
      </c>
      <c r="O842" s="114" t="s">
        <v>827</v>
      </c>
      <c r="P842" s="114" t="s">
        <v>1665</v>
      </c>
      <c r="Q842" s="114" t="s">
        <v>1666</v>
      </c>
      <c r="R842" s="116"/>
    </row>
    <row r="843" spans="2:18" ht="18.75" hidden="1" x14ac:dyDescent="0.25">
      <c r="B843" s="112">
        <v>837</v>
      </c>
      <c r="C843" s="114" t="s">
        <v>203</v>
      </c>
      <c r="D843" s="114" t="s">
        <v>4594</v>
      </c>
      <c r="E843" s="114" t="s">
        <v>4</v>
      </c>
      <c r="F843" s="114" t="s">
        <v>114</v>
      </c>
      <c r="G843" s="114" t="s">
        <v>102</v>
      </c>
      <c r="H843" s="115" t="s">
        <v>4703</v>
      </c>
      <c r="I843" s="116" t="s">
        <v>4704</v>
      </c>
      <c r="J843" s="116" t="s">
        <v>4705</v>
      </c>
      <c r="K843" s="114" t="s">
        <v>827</v>
      </c>
      <c r="L843" s="114" t="s">
        <v>299</v>
      </c>
      <c r="M843" s="116" t="s">
        <v>828</v>
      </c>
      <c r="N843" s="116" t="s">
        <v>829</v>
      </c>
      <c r="O843" s="114" t="s">
        <v>827</v>
      </c>
      <c r="P843" s="114" t="s">
        <v>1665</v>
      </c>
      <c r="Q843" s="114" t="s">
        <v>1666</v>
      </c>
      <c r="R843" s="116"/>
    </row>
    <row r="844" spans="2:18" ht="18.75" hidden="1" x14ac:dyDescent="0.25">
      <c r="B844" s="112">
        <v>838</v>
      </c>
      <c r="C844" s="114" t="s">
        <v>203</v>
      </c>
      <c r="D844" s="114" t="s">
        <v>4594</v>
      </c>
      <c r="E844" s="114" t="s">
        <v>4</v>
      </c>
      <c r="F844" s="114" t="s">
        <v>114</v>
      </c>
      <c r="G844" s="114" t="s">
        <v>102</v>
      </c>
      <c r="H844" s="115" t="s">
        <v>4706</v>
      </c>
      <c r="I844" s="116" t="s">
        <v>4707</v>
      </c>
      <c r="J844" s="116" t="s">
        <v>4708</v>
      </c>
      <c r="K844" s="114" t="s">
        <v>827</v>
      </c>
      <c r="L844" s="114" t="s">
        <v>299</v>
      </c>
      <c r="M844" s="116" t="s">
        <v>828</v>
      </c>
      <c r="N844" s="116" t="s">
        <v>829</v>
      </c>
      <c r="O844" s="114" t="s">
        <v>827</v>
      </c>
      <c r="P844" s="114" t="s">
        <v>1665</v>
      </c>
      <c r="Q844" s="114" t="s">
        <v>1666</v>
      </c>
      <c r="R844" s="116"/>
    </row>
    <row r="845" spans="2:18" ht="18.75" hidden="1" x14ac:dyDescent="0.25">
      <c r="B845" s="112">
        <v>839</v>
      </c>
      <c r="C845" s="114" t="s">
        <v>203</v>
      </c>
      <c r="D845" s="114" t="s">
        <v>4594</v>
      </c>
      <c r="E845" s="114" t="s">
        <v>4</v>
      </c>
      <c r="F845" s="114" t="s">
        <v>114</v>
      </c>
      <c r="G845" s="114" t="s">
        <v>102</v>
      </c>
      <c r="H845" s="115" t="s">
        <v>4709</v>
      </c>
      <c r="I845" s="116" t="s">
        <v>4710</v>
      </c>
      <c r="J845" s="116" t="s">
        <v>4711</v>
      </c>
      <c r="K845" s="114" t="s">
        <v>827</v>
      </c>
      <c r="L845" s="114" t="s">
        <v>299</v>
      </c>
      <c r="M845" s="116" t="s">
        <v>828</v>
      </c>
      <c r="N845" s="116" t="s">
        <v>829</v>
      </c>
      <c r="O845" s="114" t="s">
        <v>827</v>
      </c>
      <c r="P845" s="114" t="s">
        <v>1665</v>
      </c>
      <c r="Q845" s="114" t="s">
        <v>1666</v>
      </c>
      <c r="R845" s="116"/>
    </row>
    <row r="846" spans="2:18" ht="18.75" hidden="1" x14ac:dyDescent="0.25">
      <c r="B846" s="112">
        <v>840</v>
      </c>
      <c r="C846" s="114" t="s">
        <v>203</v>
      </c>
      <c r="D846" s="114" t="s">
        <v>4594</v>
      </c>
      <c r="E846" s="114" t="s">
        <v>4</v>
      </c>
      <c r="F846" s="114" t="s">
        <v>114</v>
      </c>
      <c r="G846" s="114" t="s">
        <v>102</v>
      </c>
      <c r="H846" s="115" t="s">
        <v>4712</v>
      </c>
      <c r="I846" s="116" t="s">
        <v>4713</v>
      </c>
      <c r="J846" s="116" t="s">
        <v>4714</v>
      </c>
      <c r="K846" s="114" t="s">
        <v>827</v>
      </c>
      <c r="L846" s="114" t="s">
        <v>299</v>
      </c>
      <c r="M846" s="116" t="s">
        <v>828</v>
      </c>
      <c r="N846" s="116" t="s">
        <v>829</v>
      </c>
      <c r="O846" s="114" t="s">
        <v>827</v>
      </c>
      <c r="P846" s="114" t="s">
        <v>1665</v>
      </c>
      <c r="Q846" s="114" t="s">
        <v>1666</v>
      </c>
      <c r="R846" s="116"/>
    </row>
    <row r="847" spans="2:18" ht="18.75" hidden="1" x14ac:dyDescent="0.25">
      <c r="B847" s="112">
        <v>841</v>
      </c>
      <c r="C847" s="114" t="s">
        <v>203</v>
      </c>
      <c r="D847" s="114" t="s">
        <v>4594</v>
      </c>
      <c r="E847" s="114" t="s">
        <v>1</v>
      </c>
      <c r="F847" s="114" t="s">
        <v>30</v>
      </c>
      <c r="G847" s="114" t="s">
        <v>116</v>
      </c>
      <c r="H847" s="115" t="s">
        <v>4715</v>
      </c>
      <c r="I847" s="116" t="s">
        <v>4716</v>
      </c>
      <c r="J847" s="116" t="s">
        <v>4717</v>
      </c>
      <c r="K847" s="114" t="s">
        <v>830</v>
      </c>
      <c r="L847" s="114" t="s">
        <v>342</v>
      </c>
      <c r="M847" s="116" t="s">
        <v>831</v>
      </c>
      <c r="N847" s="116" t="s">
        <v>832</v>
      </c>
      <c r="O847" s="114" t="s">
        <v>830</v>
      </c>
      <c r="P847" s="114" t="s">
        <v>1667</v>
      </c>
      <c r="Q847" s="114" t="s">
        <v>1668</v>
      </c>
      <c r="R847" s="116"/>
    </row>
    <row r="848" spans="2:18" ht="18.75" hidden="1" x14ac:dyDescent="0.25">
      <c r="B848" s="112">
        <v>842</v>
      </c>
      <c r="C848" s="114" t="s">
        <v>203</v>
      </c>
      <c r="D848" s="114" t="s">
        <v>4594</v>
      </c>
      <c r="E848" s="114" t="s">
        <v>1</v>
      </c>
      <c r="F848" s="114" t="s">
        <v>30</v>
      </c>
      <c r="G848" s="114" t="s">
        <v>116</v>
      </c>
      <c r="H848" s="115" t="s">
        <v>4718</v>
      </c>
      <c r="I848" s="116" t="s">
        <v>4719</v>
      </c>
      <c r="J848" s="116" t="s">
        <v>4720</v>
      </c>
      <c r="K848" s="114" t="s">
        <v>830</v>
      </c>
      <c r="L848" s="114" t="s">
        <v>342</v>
      </c>
      <c r="M848" s="116" t="s">
        <v>831</v>
      </c>
      <c r="N848" s="116" t="s">
        <v>832</v>
      </c>
      <c r="O848" s="114" t="s">
        <v>830</v>
      </c>
      <c r="P848" s="114" t="s">
        <v>1667</v>
      </c>
      <c r="Q848" s="114" t="s">
        <v>1668</v>
      </c>
      <c r="R848" s="116"/>
    </row>
    <row r="849" spans="2:18" ht="18.75" hidden="1" x14ac:dyDescent="0.25">
      <c r="B849" s="112">
        <v>843</v>
      </c>
      <c r="C849" s="114" t="s">
        <v>203</v>
      </c>
      <c r="D849" s="114" t="s">
        <v>4594</v>
      </c>
      <c r="E849" s="114" t="s">
        <v>1</v>
      </c>
      <c r="F849" s="114" t="s">
        <v>30</v>
      </c>
      <c r="G849" s="114" t="s">
        <v>116</v>
      </c>
      <c r="H849" s="115" t="s">
        <v>4721</v>
      </c>
      <c r="I849" s="116" t="s">
        <v>4722</v>
      </c>
      <c r="J849" s="116" t="s">
        <v>4723</v>
      </c>
      <c r="K849" s="114" t="s">
        <v>830</v>
      </c>
      <c r="L849" s="114" t="s">
        <v>342</v>
      </c>
      <c r="M849" s="116" t="s">
        <v>831</v>
      </c>
      <c r="N849" s="116" t="s">
        <v>832</v>
      </c>
      <c r="O849" s="114" t="s">
        <v>830</v>
      </c>
      <c r="P849" s="114" t="s">
        <v>1667</v>
      </c>
      <c r="Q849" s="114" t="s">
        <v>1668</v>
      </c>
      <c r="R849" s="116"/>
    </row>
    <row r="850" spans="2:18" ht="18.75" hidden="1" x14ac:dyDescent="0.25">
      <c r="B850" s="112">
        <v>844</v>
      </c>
      <c r="C850" s="114" t="s">
        <v>203</v>
      </c>
      <c r="D850" s="114" t="s">
        <v>4594</v>
      </c>
      <c r="E850" s="114" t="s">
        <v>1</v>
      </c>
      <c r="F850" s="114" t="s">
        <v>30</v>
      </c>
      <c r="G850" s="114" t="s">
        <v>116</v>
      </c>
      <c r="H850" s="115" t="s">
        <v>4724</v>
      </c>
      <c r="I850" s="116" t="s">
        <v>4725</v>
      </c>
      <c r="J850" s="116" t="s">
        <v>4726</v>
      </c>
      <c r="K850" s="114" t="s">
        <v>830</v>
      </c>
      <c r="L850" s="114" t="s">
        <v>342</v>
      </c>
      <c r="M850" s="116" t="s">
        <v>831</v>
      </c>
      <c r="N850" s="116" t="s">
        <v>832</v>
      </c>
      <c r="O850" s="114" t="s">
        <v>830</v>
      </c>
      <c r="P850" s="114" t="s">
        <v>1667</v>
      </c>
      <c r="Q850" s="114" t="s">
        <v>1668</v>
      </c>
      <c r="R850" s="116"/>
    </row>
    <row r="851" spans="2:18" ht="18.75" hidden="1" x14ac:dyDescent="0.25">
      <c r="B851" s="112">
        <v>845</v>
      </c>
      <c r="C851" s="114" t="s">
        <v>203</v>
      </c>
      <c r="D851" s="114" t="s">
        <v>4594</v>
      </c>
      <c r="E851" s="114" t="s">
        <v>1</v>
      </c>
      <c r="F851" s="114" t="s">
        <v>30</v>
      </c>
      <c r="G851" s="114" t="s">
        <v>116</v>
      </c>
      <c r="H851" s="115" t="s">
        <v>4727</v>
      </c>
      <c r="I851" s="116" t="s">
        <v>4728</v>
      </c>
      <c r="J851" s="116" t="s">
        <v>4729</v>
      </c>
      <c r="K851" s="114" t="s">
        <v>830</v>
      </c>
      <c r="L851" s="114" t="s">
        <v>342</v>
      </c>
      <c r="M851" s="116" t="s">
        <v>831</v>
      </c>
      <c r="N851" s="116" t="s">
        <v>832</v>
      </c>
      <c r="O851" s="114" t="s">
        <v>830</v>
      </c>
      <c r="P851" s="114" t="s">
        <v>1667</v>
      </c>
      <c r="Q851" s="114" t="s">
        <v>1668</v>
      </c>
      <c r="R851" s="116"/>
    </row>
    <row r="852" spans="2:18" ht="18.75" hidden="1" x14ac:dyDescent="0.25">
      <c r="B852" s="112">
        <v>846</v>
      </c>
      <c r="C852" s="114" t="s">
        <v>203</v>
      </c>
      <c r="D852" s="114" t="s">
        <v>4594</v>
      </c>
      <c r="E852" s="114" t="s">
        <v>1</v>
      </c>
      <c r="F852" s="114" t="s">
        <v>30</v>
      </c>
      <c r="G852" s="114" t="s">
        <v>116</v>
      </c>
      <c r="H852" s="115" t="s">
        <v>4730</v>
      </c>
      <c r="I852" s="116" t="s">
        <v>4731</v>
      </c>
      <c r="J852" s="116" t="s">
        <v>4732</v>
      </c>
      <c r="K852" s="114" t="s">
        <v>830</v>
      </c>
      <c r="L852" s="114" t="s">
        <v>342</v>
      </c>
      <c r="M852" s="116" t="s">
        <v>831</v>
      </c>
      <c r="N852" s="116" t="s">
        <v>832</v>
      </c>
      <c r="O852" s="114" t="s">
        <v>830</v>
      </c>
      <c r="P852" s="114" t="s">
        <v>1667</v>
      </c>
      <c r="Q852" s="114" t="s">
        <v>1668</v>
      </c>
      <c r="R852" s="116"/>
    </row>
    <row r="853" spans="2:18" ht="18.75" hidden="1" x14ac:dyDescent="0.25">
      <c r="B853" s="112">
        <v>847</v>
      </c>
      <c r="C853" s="114" t="s">
        <v>203</v>
      </c>
      <c r="D853" s="114" t="s">
        <v>4594</v>
      </c>
      <c r="E853" s="114" t="s">
        <v>1</v>
      </c>
      <c r="F853" s="114" t="s">
        <v>30</v>
      </c>
      <c r="G853" s="114" t="s">
        <v>116</v>
      </c>
      <c r="H853" s="115" t="s">
        <v>4733</v>
      </c>
      <c r="I853" s="116" t="s">
        <v>4734</v>
      </c>
      <c r="J853" s="116" t="s">
        <v>4735</v>
      </c>
      <c r="K853" s="114" t="s">
        <v>830</v>
      </c>
      <c r="L853" s="114" t="s">
        <v>342</v>
      </c>
      <c r="M853" s="116" t="s">
        <v>831</v>
      </c>
      <c r="N853" s="116" t="s">
        <v>832</v>
      </c>
      <c r="O853" s="114" t="s">
        <v>830</v>
      </c>
      <c r="P853" s="114" t="s">
        <v>1667</v>
      </c>
      <c r="Q853" s="114" t="s">
        <v>1668</v>
      </c>
      <c r="R853" s="116"/>
    </row>
    <row r="854" spans="2:18" ht="18.75" hidden="1" x14ac:dyDescent="0.25">
      <c r="B854" s="112">
        <v>848</v>
      </c>
      <c r="C854" s="114" t="s">
        <v>203</v>
      </c>
      <c r="D854" s="114" t="s">
        <v>4594</v>
      </c>
      <c r="E854" s="114" t="s">
        <v>1</v>
      </c>
      <c r="F854" s="114" t="s">
        <v>30</v>
      </c>
      <c r="G854" s="114" t="s">
        <v>116</v>
      </c>
      <c r="H854" s="115" t="s">
        <v>4736</v>
      </c>
      <c r="I854" s="116" t="s">
        <v>4737</v>
      </c>
      <c r="J854" s="116" t="s">
        <v>4738</v>
      </c>
      <c r="K854" s="114" t="s">
        <v>830</v>
      </c>
      <c r="L854" s="114" t="s">
        <v>342</v>
      </c>
      <c r="M854" s="116" t="s">
        <v>831</v>
      </c>
      <c r="N854" s="116" t="s">
        <v>832</v>
      </c>
      <c r="O854" s="114" t="s">
        <v>830</v>
      </c>
      <c r="P854" s="114" t="s">
        <v>1667</v>
      </c>
      <c r="Q854" s="114" t="s">
        <v>1668</v>
      </c>
      <c r="R854" s="116"/>
    </row>
    <row r="855" spans="2:18" ht="18.75" hidden="1" x14ac:dyDescent="0.25">
      <c r="B855" s="112">
        <v>849</v>
      </c>
      <c r="C855" s="114" t="s">
        <v>203</v>
      </c>
      <c r="D855" s="114" t="s">
        <v>4594</v>
      </c>
      <c r="E855" s="114" t="s">
        <v>1</v>
      </c>
      <c r="F855" s="114" t="s">
        <v>30</v>
      </c>
      <c r="G855" s="114" t="s">
        <v>116</v>
      </c>
      <c r="H855" s="115" t="s">
        <v>4739</v>
      </c>
      <c r="I855" s="116" t="s">
        <v>4740</v>
      </c>
      <c r="J855" s="116" t="s">
        <v>4741</v>
      </c>
      <c r="K855" s="114" t="s">
        <v>830</v>
      </c>
      <c r="L855" s="114" t="s">
        <v>342</v>
      </c>
      <c r="M855" s="116" t="s">
        <v>831</v>
      </c>
      <c r="N855" s="116" t="s">
        <v>832</v>
      </c>
      <c r="O855" s="114" t="s">
        <v>830</v>
      </c>
      <c r="P855" s="114" t="s">
        <v>1667</v>
      </c>
      <c r="Q855" s="114" t="s">
        <v>1668</v>
      </c>
      <c r="R855" s="116"/>
    </row>
    <row r="856" spans="2:18" ht="18.75" hidden="1" x14ac:dyDescent="0.25">
      <c r="B856" s="112">
        <v>850</v>
      </c>
      <c r="C856" s="114" t="s">
        <v>203</v>
      </c>
      <c r="D856" s="114" t="s">
        <v>4594</v>
      </c>
      <c r="E856" s="114" t="s">
        <v>1</v>
      </c>
      <c r="F856" s="114" t="s">
        <v>30</v>
      </c>
      <c r="G856" s="114" t="s">
        <v>116</v>
      </c>
      <c r="H856" s="115" t="s">
        <v>4742</v>
      </c>
      <c r="I856" s="116" t="s">
        <v>4743</v>
      </c>
      <c r="J856" s="116" t="s">
        <v>4744</v>
      </c>
      <c r="K856" s="114" t="s">
        <v>830</v>
      </c>
      <c r="L856" s="114" t="s">
        <v>342</v>
      </c>
      <c r="M856" s="116" t="s">
        <v>831</v>
      </c>
      <c r="N856" s="116" t="s">
        <v>832</v>
      </c>
      <c r="O856" s="114" t="s">
        <v>830</v>
      </c>
      <c r="P856" s="114" t="s">
        <v>1667</v>
      </c>
      <c r="Q856" s="114" t="s">
        <v>1668</v>
      </c>
      <c r="R856" s="116"/>
    </row>
    <row r="857" spans="2:18" ht="18.75" hidden="1" x14ac:dyDescent="0.25">
      <c r="B857" s="112">
        <v>851</v>
      </c>
      <c r="C857" s="114" t="s">
        <v>203</v>
      </c>
      <c r="D857" s="114" t="s">
        <v>4594</v>
      </c>
      <c r="E857" s="114" t="s">
        <v>4</v>
      </c>
      <c r="F857" s="114" t="s">
        <v>30</v>
      </c>
      <c r="G857" s="114" t="s">
        <v>116</v>
      </c>
      <c r="H857" s="115" t="s">
        <v>4745</v>
      </c>
      <c r="I857" s="116" t="s">
        <v>4746</v>
      </c>
      <c r="J857" s="116" t="s">
        <v>4747</v>
      </c>
      <c r="K857" s="114" t="s">
        <v>830</v>
      </c>
      <c r="L857" s="114" t="s">
        <v>342</v>
      </c>
      <c r="M857" s="116" t="s">
        <v>831</v>
      </c>
      <c r="N857" s="116" t="s">
        <v>832</v>
      </c>
      <c r="O857" s="114" t="s">
        <v>830</v>
      </c>
      <c r="P857" s="114" t="s">
        <v>1667</v>
      </c>
      <c r="Q857" s="114" t="s">
        <v>1668</v>
      </c>
      <c r="R857" s="116"/>
    </row>
    <row r="858" spans="2:18" ht="18.75" hidden="1" x14ac:dyDescent="0.25">
      <c r="B858" s="112">
        <v>852</v>
      </c>
      <c r="C858" s="114" t="s">
        <v>203</v>
      </c>
      <c r="D858" s="114" t="s">
        <v>4594</v>
      </c>
      <c r="E858" s="114" t="s">
        <v>4</v>
      </c>
      <c r="F858" s="114" t="s">
        <v>30</v>
      </c>
      <c r="G858" s="114" t="s">
        <v>116</v>
      </c>
      <c r="H858" s="115" t="s">
        <v>4748</v>
      </c>
      <c r="I858" s="116" t="s">
        <v>4749</v>
      </c>
      <c r="J858" s="116" t="s">
        <v>4750</v>
      </c>
      <c r="K858" s="114" t="s">
        <v>830</v>
      </c>
      <c r="L858" s="114" t="s">
        <v>342</v>
      </c>
      <c r="M858" s="116" t="s">
        <v>831</v>
      </c>
      <c r="N858" s="116" t="s">
        <v>832</v>
      </c>
      <c r="O858" s="114" t="s">
        <v>830</v>
      </c>
      <c r="P858" s="114" t="s">
        <v>1667</v>
      </c>
      <c r="Q858" s="114" t="s">
        <v>1668</v>
      </c>
      <c r="R858" s="116"/>
    </row>
    <row r="859" spans="2:18" ht="18.75" hidden="1" x14ac:dyDescent="0.25">
      <c r="B859" s="112">
        <v>853</v>
      </c>
      <c r="C859" s="114" t="s">
        <v>203</v>
      </c>
      <c r="D859" s="114" t="s">
        <v>4594</v>
      </c>
      <c r="E859" s="114" t="s">
        <v>4</v>
      </c>
      <c r="F859" s="114" t="s">
        <v>30</v>
      </c>
      <c r="G859" s="114" t="s">
        <v>116</v>
      </c>
      <c r="H859" s="115" t="s">
        <v>4751</v>
      </c>
      <c r="I859" s="116" t="s">
        <v>4752</v>
      </c>
      <c r="J859" s="116" t="s">
        <v>4753</v>
      </c>
      <c r="K859" s="114" t="s">
        <v>830</v>
      </c>
      <c r="L859" s="114" t="s">
        <v>342</v>
      </c>
      <c r="M859" s="116" t="s">
        <v>831</v>
      </c>
      <c r="N859" s="116" t="s">
        <v>832</v>
      </c>
      <c r="O859" s="114" t="s">
        <v>830</v>
      </c>
      <c r="P859" s="114" t="s">
        <v>1667</v>
      </c>
      <c r="Q859" s="114" t="s">
        <v>1668</v>
      </c>
      <c r="R859" s="116"/>
    </row>
    <row r="860" spans="2:18" ht="18.75" hidden="1" x14ac:dyDescent="0.25">
      <c r="B860" s="112">
        <v>854</v>
      </c>
      <c r="C860" s="114" t="s">
        <v>203</v>
      </c>
      <c r="D860" s="114" t="s">
        <v>4594</v>
      </c>
      <c r="E860" s="114" t="s">
        <v>4</v>
      </c>
      <c r="F860" s="114" t="s">
        <v>30</v>
      </c>
      <c r="G860" s="114" t="s">
        <v>116</v>
      </c>
      <c r="H860" s="115" t="s">
        <v>4754</v>
      </c>
      <c r="I860" s="116" t="s">
        <v>4755</v>
      </c>
      <c r="J860" s="116" t="s">
        <v>4756</v>
      </c>
      <c r="K860" s="114" t="s">
        <v>830</v>
      </c>
      <c r="L860" s="114" t="s">
        <v>342</v>
      </c>
      <c r="M860" s="116" t="s">
        <v>831</v>
      </c>
      <c r="N860" s="116" t="s">
        <v>832</v>
      </c>
      <c r="O860" s="114" t="s">
        <v>830</v>
      </c>
      <c r="P860" s="114" t="s">
        <v>1667</v>
      </c>
      <c r="Q860" s="114" t="s">
        <v>1668</v>
      </c>
      <c r="R860" s="116"/>
    </row>
    <row r="861" spans="2:18" ht="18.75" hidden="1" x14ac:dyDescent="0.25">
      <c r="B861" s="112">
        <v>855</v>
      </c>
      <c r="C861" s="114" t="s">
        <v>203</v>
      </c>
      <c r="D861" s="114" t="s">
        <v>4594</v>
      </c>
      <c r="E861" s="114" t="s">
        <v>4</v>
      </c>
      <c r="F861" s="114" t="s">
        <v>30</v>
      </c>
      <c r="G861" s="114" t="s">
        <v>116</v>
      </c>
      <c r="H861" s="115" t="s">
        <v>4757</v>
      </c>
      <c r="I861" s="116" t="s">
        <v>4758</v>
      </c>
      <c r="J861" s="116" t="s">
        <v>4759</v>
      </c>
      <c r="K861" s="114" t="s">
        <v>830</v>
      </c>
      <c r="L861" s="114" t="s">
        <v>342</v>
      </c>
      <c r="M861" s="116" t="s">
        <v>831</v>
      </c>
      <c r="N861" s="116" t="s">
        <v>832</v>
      </c>
      <c r="O861" s="114" t="s">
        <v>830</v>
      </c>
      <c r="P861" s="114" t="s">
        <v>1667</v>
      </c>
      <c r="Q861" s="114" t="s">
        <v>1668</v>
      </c>
      <c r="R861" s="116"/>
    </row>
    <row r="862" spans="2:18" ht="18.75" hidden="1" x14ac:dyDescent="0.25">
      <c r="B862" s="112">
        <v>856</v>
      </c>
      <c r="C862" s="114" t="s">
        <v>203</v>
      </c>
      <c r="D862" s="114" t="s">
        <v>4594</v>
      </c>
      <c r="E862" s="114" t="s">
        <v>4</v>
      </c>
      <c r="F862" s="114" t="s">
        <v>30</v>
      </c>
      <c r="G862" s="114" t="s">
        <v>116</v>
      </c>
      <c r="H862" s="115" t="s">
        <v>4760</v>
      </c>
      <c r="I862" s="116" t="s">
        <v>4761</v>
      </c>
      <c r="J862" s="116" t="s">
        <v>4762</v>
      </c>
      <c r="K862" s="114" t="s">
        <v>830</v>
      </c>
      <c r="L862" s="114" t="s">
        <v>342</v>
      </c>
      <c r="M862" s="116" t="s">
        <v>831</v>
      </c>
      <c r="N862" s="116" t="s">
        <v>832</v>
      </c>
      <c r="O862" s="114" t="s">
        <v>830</v>
      </c>
      <c r="P862" s="114" t="s">
        <v>1667</v>
      </c>
      <c r="Q862" s="114" t="s">
        <v>1668</v>
      </c>
      <c r="R862" s="116"/>
    </row>
    <row r="863" spans="2:18" ht="18.75" hidden="1" x14ac:dyDescent="0.25">
      <c r="B863" s="112">
        <v>857</v>
      </c>
      <c r="C863" s="114" t="s">
        <v>203</v>
      </c>
      <c r="D863" s="114" t="s">
        <v>4594</v>
      </c>
      <c r="E863" s="114" t="s">
        <v>4</v>
      </c>
      <c r="F863" s="114" t="s">
        <v>30</v>
      </c>
      <c r="G863" s="114" t="s">
        <v>116</v>
      </c>
      <c r="H863" s="115" t="s">
        <v>4763</v>
      </c>
      <c r="I863" s="116" t="s">
        <v>4764</v>
      </c>
      <c r="J863" s="116" t="s">
        <v>4765</v>
      </c>
      <c r="K863" s="114" t="s">
        <v>830</v>
      </c>
      <c r="L863" s="114" t="s">
        <v>342</v>
      </c>
      <c r="M863" s="116" t="s">
        <v>831</v>
      </c>
      <c r="N863" s="116" t="s">
        <v>832</v>
      </c>
      <c r="O863" s="114" t="s">
        <v>830</v>
      </c>
      <c r="P863" s="114" t="s">
        <v>1667</v>
      </c>
      <c r="Q863" s="114" t="s">
        <v>1668</v>
      </c>
      <c r="R863" s="116"/>
    </row>
    <row r="864" spans="2:18" ht="18.75" hidden="1" x14ac:dyDescent="0.25">
      <c r="B864" s="112">
        <v>858</v>
      </c>
      <c r="C864" s="114" t="s">
        <v>203</v>
      </c>
      <c r="D864" s="114" t="s">
        <v>4594</v>
      </c>
      <c r="E864" s="114" t="s">
        <v>4</v>
      </c>
      <c r="F864" s="114" t="s">
        <v>30</v>
      </c>
      <c r="G864" s="114" t="s">
        <v>116</v>
      </c>
      <c r="H864" s="115" t="s">
        <v>4766</v>
      </c>
      <c r="I864" s="116" t="s">
        <v>4767</v>
      </c>
      <c r="J864" s="116" t="s">
        <v>4768</v>
      </c>
      <c r="K864" s="114" t="s">
        <v>830</v>
      </c>
      <c r="L864" s="114" t="s">
        <v>342</v>
      </c>
      <c r="M864" s="116" t="s">
        <v>831</v>
      </c>
      <c r="N864" s="116" t="s">
        <v>832</v>
      </c>
      <c r="O864" s="114" t="s">
        <v>830</v>
      </c>
      <c r="P864" s="114" t="s">
        <v>1667</v>
      </c>
      <c r="Q864" s="114" t="s">
        <v>1668</v>
      </c>
      <c r="R864" s="116"/>
    </row>
    <row r="865" spans="2:18" ht="18.75" hidden="1" x14ac:dyDescent="0.25">
      <c r="B865" s="112">
        <v>859</v>
      </c>
      <c r="C865" s="114" t="s">
        <v>203</v>
      </c>
      <c r="D865" s="114" t="s">
        <v>4594</v>
      </c>
      <c r="E865" s="114" t="s">
        <v>4</v>
      </c>
      <c r="F865" s="114" t="s">
        <v>30</v>
      </c>
      <c r="G865" s="114" t="s">
        <v>116</v>
      </c>
      <c r="H865" s="115" t="s">
        <v>4769</v>
      </c>
      <c r="I865" s="116" t="s">
        <v>4770</v>
      </c>
      <c r="J865" s="116" t="s">
        <v>4771</v>
      </c>
      <c r="K865" s="114" t="s">
        <v>830</v>
      </c>
      <c r="L865" s="114" t="s">
        <v>342</v>
      </c>
      <c r="M865" s="116" t="s">
        <v>831</v>
      </c>
      <c r="N865" s="116" t="s">
        <v>832</v>
      </c>
      <c r="O865" s="114" t="s">
        <v>830</v>
      </c>
      <c r="P865" s="114" t="s">
        <v>1667</v>
      </c>
      <c r="Q865" s="114" t="s">
        <v>1668</v>
      </c>
      <c r="R865" s="116"/>
    </row>
    <row r="866" spans="2:18" ht="18.75" hidden="1" x14ac:dyDescent="0.25">
      <c r="B866" s="112">
        <v>860</v>
      </c>
      <c r="C866" s="114" t="s">
        <v>203</v>
      </c>
      <c r="D866" s="114" t="s">
        <v>4594</v>
      </c>
      <c r="E866" s="114" t="s">
        <v>4</v>
      </c>
      <c r="F866" s="114" t="s">
        <v>30</v>
      </c>
      <c r="G866" s="114" t="s">
        <v>116</v>
      </c>
      <c r="H866" s="115" t="s">
        <v>4772</v>
      </c>
      <c r="I866" s="116" t="s">
        <v>4773</v>
      </c>
      <c r="J866" s="116" t="s">
        <v>4774</v>
      </c>
      <c r="K866" s="114" t="s">
        <v>830</v>
      </c>
      <c r="L866" s="114" t="s">
        <v>342</v>
      </c>
      <c r="M866" s="116" t="s">
        <v>831</v>
      </c>
      <c r="N866" s="116" t="s">
        <v>832</v>
      </c>
      <c r="O866" s="114" t="s">
        <v>830</v>
      </c>
      <c r="P866" s="114" t="s">
        <v>1667</v>
      </c>
      <c r="Q866" s="114" t="s">
        <v>1668</v>
      </c>
      <c r="R866" s="116"/>
    </row>
    <row r="867" spans="2:18" ht="18.75" hidden="1" x14ac:dyDescent="0.25">
      <c r="B867" s="112">
        <v>861</v>
      </c>
      <c r="C867" s="114" t="s">
        <v>203</v>
      </c>
      <c r="D867" s="114" t="s">
        <v>4594</v>
      </c>
      <c r="E867" s="114" t="s">
        <v>1</v>
      </c>
      <c r="F867" s="114" t="s">
        <v>21</v>
      </c>
      <c r="G867" s="114" t="s">
        <v>102</v>
      </c>
      <c r="H867" s="115" t="s">
        <v>4775</v>
      </c>
      <c r="I867" s="116" t="s">
        <v>4776</v>
      </c>
      <c r="J867" s="116" t="s">
        <v>4777</v>
      </c>
      <c r="K867" s="114" t="s">
        <v>833</v>
      </c>
      <c r="L867" s="114" t="s">
        <v>385</v>
      </c>
      <c r="M867" s="116" t="s">
        <v>834</v>
      </c>
      <c r="N867" s="116" t="s">
        <v>835</v>
      </c>
      <c r="O867" s="114" t="s">
        <v>833</v>
      </c>
      <c r="P867" s="114" t="s">
        <v>1669</v>
      </c>
      <c r="Q867" s="114" t="s">
        <v>1670</v>
      </c>
      <c r="R867" s="116"/>
    </row>
    <row r="868" spans="2:18" ht="18.75" hidden="1" x14ac:dyDescent="0.25">
      <c r="B868" s="112">
        <v>862</v>
      </c>
      <c r="C868" s="114" t="s">
        <v>203</v>
      </c>
      <c r="D868" s="114" t="s">
        <v>4594</v>
      </c>
      <c r="E868" s="114" t="s">
        <v>1</v>
      </c>
      <c r="F868" s="114" t="s">
        <v>21</v>
      </c>
      <c r="G868" s="114" t="s">
        <v>102</v>
      </c>
      <c r="H868" s="115" t="s">
        <v>4778</v>
      </c>
      <c r="I868" s="116" t="s">
        <v>4779</v>
      </c>
      <c r="J868" s="116" t="s">
        <v>4780</v>
      </c>
      <c r="K868" s="114" t="s">
        <v>833</v>
      </c>
      <c r="L868" s="114" t="s">
        <v>385</v>
      </c>
      <c r="M868" s="116" t="s">
        <v>834</v>
      </c>
      <c r="N868" s="116" t="s">
        <v>835</v>
      </c>
      <c r="O868" s="114" t="s">
        <v>833</v>
      </c>
      <c r="P868" s="114" t="s">
        <v>1669</v>
      </c>
      <c r="Q868" s="114" t="s">
        <v>1670</v>
      </c>
      <c r="R868" s="116"/>
    </row>
    <row r="869" spans="2:18" ht="18.75" hidden="1" x14ac:dyDescent="0.25">
      <c r="B869" s="112">
        <v>863</v>
      </c>
      <c r="C869" s="114" t="s">
        <v>203</v>
      </c>
      <c r="D869" s="114" t="s">
        <v>4594</v>
      </c>
      <c r="E869" s="114" t="s">
        <v>1</v>
      </c>
      <c r="F869" s="114" t="s">
        <v>21</v>
      </c>
      <c r="G869" s="114" t="s">
        <v>102</v>
      </c>
      <c r="H869" s="115" t="s">
        <v>4781</v>
      </c>
      <c r="I869" s="116" t="s">
        <v>4782</v>
      </c>
      <c r="J869" s="116" t="s">
        <v>4783</v>
      </c>
      <c r="K869" s="114" t="s">
        <v>833</v>
      </c>
      <c r="L869" s="114" t="s">
        <v>385</v>
      </c>
      <c r="M869" s="116" t="s">
        <v>834</v>
      </c>
      <c r="N869" s="116" t="s">
        <v>835</v>
      </c>
      <c r="O869" s="114" t="s">
        <v>833</v>
      </c>
      <c r="P869" s="114" t="s">
        <v>1669</v>
      </c>
      <c r="Q869" s="114" t="s">
        <v>1670</v>
      </c>
      <c r="R869" s="116"/>
    </row>
    <row r="870" spans="2:18" ht="18.75" hidden="1" x14ac:dyDescent="0.25">
      <c r="B870" s="112">
        <v>864</v>
      </c>
      <c r="C870" s="114" t="s">
        <v>203</v>
      </c>
      <c r="D870" s="114" t="s">
        <v>4594</v>
      </c>
      <c r="E870" s="114" t="s">
        <v>1</v>
      </c>
      <c r="F870" s="114" t="s">
        <v>21</v>
      </c>
      <c r="G870" s="114" t="s">
        <v>102</v>
      </c>
      <c r="H870" s="115" t="s">
        <v>4784</v>
      </c>
      <c r="I870" s="116" t="s">
        <v>4785</v>
      </c>
      <c r="J870" s="116" t="s">
        <v>4786</v>
      </c>
      <c r="K870" s="114" t="s">
        <v>833</v>
      </c>
      <c r="L870" s="114" t="s">
        <v>385</v>
      </c>
      <c r="M870" s="116" t="s">
        <v>834</v>
      </c>
      <c r="N870" s="116" t="s">
        <v>835</v>
      </c>
      <c r="O870" s="114" t="s">
        <v>833</v>
      </c>
      <c r="P870" s="114" t="s">
        <v>1669</v>
      </c>
      <c r="Q870" s="114" t="s">
        <v>1670</v>
      </c>
      <c r="R870" s="116"/>
    </row>
    <row r="871" spans="2:18" ht="18.75" hidden="1" x14ac:dyDescent="0.25">
      <c r="B871" s="112">
        <v>865</v>
      </c>
      <c r="C871" s="114" t="s">
        <v>203</v>
      </c>
      <c r="D871" s="114" t="s">
        <v>4594</v>
      </c>
      <c r="E871" s="114" t="s">
        <v>1</v>
      </c>
      <c r="F871" s="114" t="s">
        <v>21</v>
      </c>
      <c r="G871" s="114" t="s">
        <v>102</v>
      </c>
      <c r="H871" s="115" t="s">
        <v>4787</v>
      </c>
      <c r="I871" s="116" t="s">
        <v>4788</v>
      </c>
      <c r="J871" s="116" t="s">
        <v>4789</v>
      </c>
      <c r="K871" s="114" t="s">
        <v>833</v>
      </c>
      <c r="L871" s="114" t="s">
        <v>385</v>
      </c>
      <c r="M871" s="116" t="s">
        <v>834</v>
      </c>
      <c r="N871" s="116" t="s">
        <v>835</v>
      </c>
      <c r="O871" s="114" t="s">
        <v>833</v>
      </c>
      <c r="P871" s="114" t="s">
        <v>1669</v>
      </c>
      <c r="Q871" s="114" t="s">
        <v>1670</v>
      </c>
      <c r="R871" s="116"/>
    </row>
    <row r="872" spans="2:18" ht="18.75" hidden="1" x14ac:dyDescent="0.25">
      <c r="B872" s="112">
        <v>866</v>
      </c>
      <c r="C872" s="114" t="s">
        <v>203</v>
      </c>
      <c r="D872" s="114" t="s">
        <v>4594</v>
      </c>
      <c r="E872" s="114" t="s">
        <v>1</v>
      </c>
      <c r="F872" s="114" t="s">
        <v>21</v>
      </c>
      <c r="G872" s="114" t="s">
        <v>102</v>
      </c>
      <c r="H872" s="115" t="s">
        <v>4790</v>
      </c>
      <c r="I872" s="116" t="s">
        <v>4791</v>
      </c>
      <c r="J872" s="116" t="s">
        <v>4792</v>
      </c>
      <c r="K872" s="114" t="s">
        <v>833</v>
      </c>
      <c r="L872" s="114" t="s">
        <v>385</v>
      </c>
      <c r="M872" s="116" t="s">
        <v>834</v>
      </c>
      <c r="N872" s="116" t="s">
        <v>835</v>
      </c>
      <c r="O872" s="114" t="s">
        <v>833</v>
      </c>
      <c r="P872" s="114" t="s">
        <v>1669</v>
      </c>
      <c r="Q872" s="114" t="s">
        <v>1670</v>
      </c>
      <c r="R872" s="116"/>
    </row>
    <row r="873" spans="2:18" ht="18.75" hidden="1" x14ac:dyDescent="0.25">
      <c r="B873" s="112">
        <v>867</v>
      </c>
      <c r="C873" s="114" t="s">
        <v>203</v>
      </c>
      <c r="D873" s="114" t="s">
        <v>4594</v>
      </c>
      <c r="E873" s="114" t="s">
        <v>1</v>
      </c>
      <c r="F873" s="114" t="s">
        <v>21</v>
      </c>
      <c r="G873" s="114" t="s">
        <v>102</v>
      </c>
      <c r="H873" s="115" t="s">
        <v>4793</v>
      </c>
      <c r="I873" s="116" t="s">
        <v>4794</v>
      </c>
      <c r="J873" s="116" t="s">
        <v>4795</v>
      </c>
      <c r="K873" s="114" t="s">
        <v>833</v>
      </c>
      <c r="L873" s="114" t="s">
        <v>385</v>
      </c>
      <c r="M873" s="116" t="s">
        <v>834</v>
      </c>
      <c r="N873" s="116" t="s">
        <v>835</v>
      </c>
      <c r="O873" s="114" t="s">
        <v>833</v>
      </c>
      <c r="P873" s="114" t="s">
        <v>1669</v>
      </c>
      <c r="Q873" s="114" t="s">
        <v>1670</v>
      </c>
      <c r="R873" s="116"/>
    </row>
    <row r="874" spans="2:18" ht="18.75" hidden="1" x14ac:dyDescent="0.25">
      <c r="B874" s="112">
        <v>868</v>
      </c>
      <c r="C874" s="114" t="s">
        <v>203</v>
      </c>
      <c r="D874" s="114" t="s">
        <v>4594</v>
      </c>
      <c r="E874" s="114" t="s">
        <v>1</v>
      </c>
      <c r="F874" s="114" t="s">
        <v>21</v>
      </c>
      <c r="G874" s="114" t="s">
        <v>102</v>
      </c>
      <c r="H874" s="115" t="s">
        <v>4796</v>
      </c>
      <c r="I874" s="116" t="s">
        <v>4797</v>
      </c>
      <c r="J874" s="116" t="s">
        <v>4798</v>
      </c>
      <c r="K874" s="114" t="s">
        <v>833</v>
      </c>
      <c r="L874" s="114" t="s">
        <v>385</v>
      </c>
      <c r="M874" s="116" t="s">
        <v>834</v>
      </c>
      <c r="N874" s="116" t="s">
        <v>835</v>
      </c>
      <c r="O874" s="114" t="s">
        <v>833</v>
      </c>
      <c r="P874" s="114" t="s">
        <v>1669</v>
      </c>
      <c r="Q874" s="114" t="s">
        <v>1670</v>
      </c>
      <c r="R874" s="116"/>
    </row>
    <row r="875" spans="2:18" ht="18.75" hidden="1" x14ac:dyDescent="0.25">
      <c r="B875" s="112">
        <v>869</v>
      </c>
      <c r="C875" s="114" t="s">
        <v>203</v>
      </c>
      <c r="D875" s="114" t="s">
        <v>4594</v>
      </c>
      <c r="E875" s="114" t="s">
        <v>1</v>
      </c>
      <c r="F875" s="114" t="s">
        <v>21</v>
      </c>
      <c r="G875" s="114" t="s">
        <v>102</v>
      </c>
      <c r="H875" s="115" t="s">
        <v>4799</v>
      </c>
      <c r="I875" s="116" t="s">
        <v>4800</v>
      </c>
      <c r="J875" s="116" t="s">
        <v>4801</v>
      </c>
      <c r="K875" s="114" t="s">
        <v>833</v>
      </c>
      <c r="L875" s="114" t="s">
        <v>385</v>
      </c>
      <c r="M875" s="116" t="s">
        <v>834</v>
      </c>
      <c r="N875" s="116" t="s">
        <v>835</v>
      </c>
      <c r="O875" s="114" t="s">
        <v>833</v>
      </c>
      <c r="P875" s="114" t="s">
        <v>1669</v>
      </c>
      <c r="Q875" s="114" t="s">
        <v>1670</v>
      </c>
      <c r="R875" s="116"/>
    </row>
    <row r="876" spans="2:18" ht="18.75" hidden="1" x14ac:dyDescent="0.25">
      <c r="B876" s="112">
        <v>870</v>
      </c>
      <c r="C876" s="114" t="s">
        <v>203</v>
      </c>
      <c r="D876" s="114" t="s">
        <v>4594</v>
      </c>
      <c r="E876" s="114" t="s">
        <v>1</v>
      </c>
      <c r="F876" s="114" t="s">
        <v>21</v>
      </c>
      <c r="G876" s="114" t="s">
        <v>102</v>
      </c>
      <c r="H876" s="115" t="s">
        <v>4802</v>
      </c>
      <c r="I876" s="116" t="s">
        <v>4803</v>
      </c>
      <c r="J876" s="116" t="s">
        <v>4804</v>
      </c>
      <c r="K876" s="114" t="s">
        <v>833</v>
      </c>
      <c r="L876" s="114" t="s">
        <v>385</v>
      </c>
      <c r="M876" s="116" t="s">
        <v>834</v>
      </c>
      <c r="N876" s="116" t="s">
        <v>835</v>
      </c>
      <c r="O876" s="114" t="s">
        <v>833</v>
      </c>
      <c r="P876" s="114" t="s">
        <v>1669</v>
      </c>
      <c r="Q876" s="114" t="s">
        <v>1670</v>
      </c>
      <c r="R876" s="116"/>
    </row>
    <row r="877" spans="2:18" ht="18.75" hidden="1" x14ac:dyDescent="0.25">
      <c r="B877" s="112">
        <v>871</v>
      </c>
      <c r="C877" s="114" t="s">
        <v>203</v>
      </c>
      <c r="D877" s="114" t="s">
        <v>4594</v>
      </c>
      <c r="E877" s="114" t="s">
        <v>4</v>
      </c>
      <c r="F877" s="114" t="s">
        <v>21</v>
      </c>
      <c r="G877" s="114" t="s">
        <v>102</v>
      </c>
      <c r="H877" s="115" t="s">
        <v>4805</v>
      </c>
      <c r="I877" s="116" t="s">
        <v>4806</v>
      </c>
      <c r="J877" s="116" t="s">
        <v>4807</v>
      </c>
      <c r="K877" s="114" t="s">
        <v>833</v>
      </c>
      <c r="L877" s="114" t="s">
        <v>385</v>
      </c>
      <c r="M877" s="116" t="s">
        <v>834</v>
      </c>
      <c r="N877" s="116" t="s">
        <v>835</v>
      </c>
      <c r="O877" s="114" t="s">
        <v>833</v>
      </c>
      <c r="P877" s="114" t="s">
        <v>1669</v>
      </c>
      <c r="Q877" s="114" t="s">
        <v>1670</v>
      </c>
      <c r="R877" s="116"/>
    </row>
    <row r="878" spans="2:18" ht="18.75" hidden="1" x14ac:dyDescent="0.25">
      <c r="B878" s="112">
        <v>872</v>
      </c>
      <c r="C878" s="114" t="s">
        <v>203</v>
      </c>
      <c r="D878" s="114" t="s">
        <v>4594</v>
      </c>
      <c r="E878" s="114" t="s">
        <v>4</v>
      </c>
      <c r="F878" s="114" t="s">
        <v>21</v>
      </c>
      <c r="G878" s="114" t="s">
        <v>102</v>
      </c>
      <c r="H878" s="115" t="s">
        <v>4808</v>
      </c>
      <c r="I878" s="116" t="s">
        <v>4809</v>
      </c>
      <c r="J878" s="116" t="s">
        <v>4810</v>
      </c>
      <c r="K878" s="114" t="s">
        <v>833</v>
      </c>
      <c r="L878" s="114" t="s">
        <v>385</v>
      </c>
      <c r="M878" s="116" t="s">
        <v>834</v>
      </c>
      <c r="N878" s="116" t="s">
        <v>835</v>
      </c>
      <c r="O878" s="114" t="s">
        <v>833</v>
      </c>
      <c r="P878" s="114" t="s">
        <v>1669</v>
      </c>
      <c r="Q878" s="114" t="s">
        <v>1670</v>
      </c>
      <c r="R878" s="116"/>
    </row>
    <row r="879" spans="2:18" ht="18.75" hidden="1" x14ac:dyDescent="0.25">
      <c r="B879" s="112">
        <v>873</v>
      </c>
      <c r="C879" s="114" t="s">
        <v>203</v>
      </c>
      <c r="D879" s="114" t="s">
        <v>4594</v>
      </c>
      <c r="E879" s="114" t="s">
        <v>4</v>
      </c>
      <c r="F879" s="114" t="s">
        <v>21</v>
      </c>
      <c r="G879" s="114" t="s">
        <v>102</v>
      </c>
      <c r="H879" s="115" t="s">
        <v>4811</v>
      </c>
      <c r="I879" s="116" t="s">
        <v>4812</v>
      </c>
      <c r="J879" s="116" t="s">
        <v>4813</v>
      </c>
      <c r="K879" s="114" t="s">
        <v>833</v>
      </c>
      <c r="L879" s="114" t="s">
        <v>385</v>
      </c>
      <c r="M879" s="116" t="s">
        <v>834</v>
      </c>
      <c r="N879" s="116" t="s">
        <v>835</v>
      </c>
      <c r="O879" s="114" t="s">
        <v>833</v>
      </c>
      <c r="P879" s="114" t="s">
        <v>1669</v>
      </c>
      <c r="Q879" s="114" t="s">
        <v>1670</v>
      </c>
      <c r="R879" s="116"/>
    </row>
    <row r="880" spans="2:18" ht="18.75" hidden="1" x14ac:dyDescent="0.25">
      <c r="B880" s="112">
        <v>874</v>
      </c>
      <c r="C880" s="114" t="s">
        <v>203</v>
      </c>
      <c r="D880" s="114" t="s">
        <v>4594</v>
      </c>
      <c r="E880" s="114" t="s">
        <v>4</v>
      </c>
      <c r="F880" s="114" t="s">
        <v>21</v>
      </c>
      <c r="G880" s="114" t="s">
        <v>102</v>
      </c>
      <c r="H880" s="115" t="s">
        <v>4814</v>
      </c>
      <c r="I880" s="116" t="s">
        <v>4815</v>
      </c>
      <c r="J880" s="116" t="s">
        <v>4816</v>
      </c>
      <c r="K880" s="114" t="s">
        <v>833</v>
      </c>
      <c r="L880" s="114" t="s">
        <v>385</v>
      </c>
      <c r="M880" s="116" t="s">
        <v>834</v>
      </c>
      <c r="N880" s="116" t="s">
        <v>835</v>
      </c>
      <c r="O880" s="114" t="s">
        <v>833</v>
      </c>
      <c r="P880" s="114" t="s">
        <v>1669</v>
      </c>
      <c r="Q880" s="114" t="s">
        <v>1670</v>
      </c>
      <c r="R880" s="116"/>
    </row>
    <row r="881" spans="2:18" ht="18.75" hidden="1" x14ac:dyDescent="0.25">
      <c r="B881" s="112">
        <v>875</v>
      </c>
      <c r="C881" s="114" t="s">
        <v>203</v>
      </c>
      <c r="D881" s="114" t="s">
        <v>4594</v>
      </c>
      <c r="E881" s="114" t="s">
        <v>4</v>
      </c>
      <c r="F881" s="114" t="s">
        <v>21</v>
      </c>
      <c r="G881" s="114" t="s">
        <v>102</v>
      </c>
      <c r="H881" s="115" t="s">
        <v>4817</v>
      </c>
      <c r="I881" s="116" t="s">
        <v>4818</v>
      </c>
      <c r="J881" s="116" t="s">
        <v>4819</v>
      </c>
      <c r="K881" s="114" t="s">
        <v>833</v>
      </c>
      <c r="L881" s="114" t="s">
        <v>385</v>
      </c>
      <c r="M881" s="116" t="s">
        <v>834</v>
      </c>
      <c r="N881" s="116" t="s">
        <v>835</v>
      </c>
      <c r="O881" s="114" t="s">
        <v>833</v>
      </c>
      <c r="P881" s="114" t="s">
        <v>1669</v>
      </c>
      <c r="Q881" s="114" t="s">
        <v>1670</v>
      </c>
      <c r="R881" s="116"/>
    </row>
    <row r="882" spans="2:18" ht="18.75" hidden="1" x14ac:dyDescent="0.25">
      <c r="B882" s="112">
        <v>876</v>
      </c>
      <c r="C882" s="114" t="s">
        <v>203</v>
      </c>
      <c r="D882" s="114" t="s">
        <v>4594</v>
      </c>
      <c r="E882" s="114" t="s">
        <v>4</v>
      </c>
      <c r="F882" s="114" t="s">
        <v>21</v>
      </c>
      <c r="G882" s="114" t="s">
        <v>102</v>
      </c>
      <c r="H882" s="115" t="s">
        <v>4820</v>
      </c>
      <c r="I882" s="116" t="s">
        <v>4821</v>
      </c>
      <c r="J882" s="116" t="s">
        <v>4822</v>
      </c>
      <c r="K882" s="114" t="s">
        <v>833</v>
      </c>
      <c r="L882" s="114" t="s">
        <v>385</v>
      </c>
      <c r="M882" s="116" t="s">
        <v>834</v>
      </c>
      <c r="N882" s="116" t="s">
        <v>835</v>
      </c>
      <c r="O882" s="114" t="s">
        <v>833</v>
      </c>
      <c r="P882" s="114" t="s">
        <v>1669</v>
      </c>
      <c r="Q882" s="114" t="s">
        <v>1670</v>
      </c>
      <c r="R882" s="116"/>
    </row>
    <row r="883" spans="2:18" ht="18.75" hidden="1" x14ac:dyDescent="0.25">
      <c r="B883" s="112">
        <v>877</v>
      </c>
      <c r="C883" s="114" t="s">
        <v>203</v>
      </c>
      <c r="D883" s="114" t="s">
        <v>4594</v>
      </c>
      <c r="E883" s="114" t="s">
        <v>4</v>
      </c>
      <c r="F883" s="114" t="s">
        <v>21</v>
      </c>
      <c r="G883" s="114" t="s">
        <v>102</v>
      </c>
      <c r="H883" s="115" t="s">
        <v>4823</v>
      </c>
      <c r="I883" s="116" t="s">
        <v>4824</v>
      </c>
      <c r="J883" s="116" t="s">
        <v>4825</v>
      </c>
      <c r="K883" s="114" t="s">
        <v>833</v>
      </c>
      <c r="L883" s="114" t="s">
        <v>385</v>
      </c>
      <c r="M883" s="116" t="s">
        <v>834</v>
      </c>
      <c r="N883" s="116" t="s">
        <v>835</v>
      </c>
      <c r="O883" s="114" t="s">
        <v>833</v>
      </c>
      <c r="P883" s="114" t="s">
        <v>1669</v>
      </c>
      <c r="Q883" s="114" t="s">
        <v>1670</v>
      </c>
      <c r="R883" s="116"/>
    </row>
    <row r="884" spans="2:18" ht="18.75" hidden="1" x14ac:dyDescent="0.25">
      <c r="B884" s="112">
        <v>878</v>
      </c>
      <c r="C884" s="114" t="s">
        <v>203</v>
      </c>
      <c r="D884" s="114" t="s">
        <v>4594</v>
      </c>
      <c r="E884" s="114" t="s">
        <v>4</v>
      </c>
      <c r="F884" s="114" t="s">
        <v>21</v>
      </c>
      <c r="G884" s="114" t="s">
        <v>102</v>
      </c>
      <c r="H884" s="115" t="s">
        <v>4826</v>
      </c>
      <c r="I884" s="116" t="s">
        <v>4827</v>
      </c>
      <c r="J884" s="116" t="s">
        <v>4828</v>
      </c>
      <c r="K884" s="114" t="s">
        <v>833</v>
      </c>
      <c r="L884" s="114" t="s">
        <v>385</v>
      </c>
      <c r="M884" s="116" t="s">
        <v>834</v>
      </c>
      <c r="N884" s="116" t="s">
        <v>835</v>
      </c>
      <c r="O884" s="114" t="s">
        <v>833</v>
      </c>
      <c r="P884" s="114" t="s">
        <v>1669</v>
      </c>
      <c r="Q884" s="114" t="s">
        <v>1670</v>
      </c>
      <c r="R884" s="116"/>
    </row>
    <row r="885" spans="2:18" ht="18.75" hidden="1" x14ac:dyDescent="0.25">
      <c r="B885" s="112">
        <v>879</v>
      </c>
      <c r="C885" s="114" t="s">
        <v>203</v>
      </c>
      <c r="D885" s="114" t="s">
        <v>4594</v>
      </c>
      <c r="E885" s="114" t="s">
        <v>4</v>
      </c>
      <c r="F885" s="114" t="s">
        <v>21</v>
      </c>
      <c r="G885" s="114" t="s">
        <v>102</v>
      </c>
      <c r="H885" s="115" t="s">
        <v>4829</v>
      </c>
      <c r="I885" s="116" t="s">
        <v>4830</v>
      </c>
      <c r="J885" s="116" t="s">
        <v>4831</v>
      </c>
      <c r="K885" s="114" t="s">
        <v>833</v>
      </c>
      <c r="L885" s="114" t="s">
        <v>385</v>
      </c>
      <c r="M885" s="116" t="s">
        <v>834</v>
      </c>
      <c r="N885" s="116" t="s">
        <v>835</v>
      </c>
      <c r="O885" s="114" t="s">
        <v>833</v>
      </c>
      <c r="P885" s="114" t="s">
        <v>1669</v>
      </c>
      <c r="Q885" s="114" t="s">
        <v>1670</v>
      </c>
      <c r="R885" s="116"/>
    </row>
    <row r="886" spans="2:18" ht="18.75" hidden="1" x14ac:dyDescent="0.25">
      <c r="B886" s="112">
        <v>880</v>
      </c>
      <c r="C886" s="114" t="s">
        <v>203</v>
      </c>
      <c r="D886" s="114" t="s">
        <v>4594</v>
      </c>
      <c r="E886" s="114" t="s">
        <v>4</v>
      </c>
      <c r="F886" s="114" t="s">
        <v>21</v>
      </c>
      <c r="G886" s="114" t="s">
        <v>102</v>
      </c>
      <c r="H886" s="115" t="s">
        <v>4832</v>
      </c>
      <c r="I886" s="116" t="s">
        <v>4833</v>
      </c>
      <c r="J886" s="116" t="s">
        <v>4834</v>
      </c>
      <c r="K886" s="114" t="s">
        <v>833</v>
      </c>
      <c r="L886" s="114" t="s">
        <v>385</v>
      </c>
      <c r="M886" s="116" t="s">
        <v>834</v>
      </c>
      <c r="N886" s="116" t="s">
        <v>835</v>
      </c>
      <c r="O886" s="114" t="s">
        <v>833</v>
      </c>
      <c r="P886" s="114" t="s">
        <v>1669</v>
      </c>
      <c r="Q886" s="114" t="s">
        <v>1670</v>
      </c>
      <c r="R886" s="116"/>
    </row>
    <row r="887" spans="2:18" ht="18.75" hidden="1" x14ac:dyDescent="0.25">
      <c r="B887" s="112">
        <v>881</v>
      </c>
      <c r="C887" s="114" t="s">
        <v>203</v>
      </c>
      <c r="D887" s="114" t="s">
        <v>4594</v>
      </c>
      <c r="E887" s="114" t="s">
        <v>1</v>
      </c>
      <c r="F887" s="114" t="s">
        <v>22</v>
      </c>
      <c r="G887" s="114" t="s">
        <v>102</v>
      </c>
      <c r="H887" s="115" t="s">
        <v>4835</v>
      </c>
      <c r="I887" s="116" t="s">
        <v>4836</v>
      </c>
      <c r="J887" s="116" t="s">
        <v>4837</v>
      </c>
      <c r="K887" s="114" t="s">
        <v>836</v>
      </c>
      <c r="L887" s="114" t="s">
        <v>428</v>
      </c>
      <c r="M887" s="116" t="s">
        <v>837</v>
      </c>
      <c r="N887" s="116" t="s">
        <v>838</v>
      </c>
      <c r="O887" s="114" t="s">
        <v>836</v>
      </c>
      <c r="P887" s="114" t="s">
        <v>1671</v>
      </c>
      <c r="Q887" s="114" t="s">
        <v>1672</v>
      </c>
      <c r="R887" s="116"/>
    </row>
    <row r="888" spans="2:18" ht="18.75" hidden="1" x14ac:dyDescent="0.25">
      <c r="B888" s="112">
        <v>882</v>
      </c>
      <c r="C888" s="114" t="s">
        <v>203</v>
      </c>
      <c r="D888" s="114" t="s">
        <v>4594</v>
      </c>
      <c r="E888" s="114" t="s">
        <v>1</v>
      </c>
      <c r="F888" s="114" t="s">
        <v>22</v>
      </c>
      <c r="G888" s="114" t="s">
        <v>102</v>
      </c>
      <c r="H888" s="115" t="s">
        <v>4838</v>
      </c>
      <c r="I888" s="116" t="s">
        <v>4839</v>
      </c>
      <c r="J888" s="116" t="s">
        <v>4840</v>
      </c>
      <c r="K888" s="114" t="s">
        <v>836</v>
      </c>
      <c r="L888" s="114" t="s">
        <v>428</v>
      </c>
      <c r="M888" s="116" t="s">
        <v>837</v>
      </c>
      <c r="N888" s="116" t="s">
        <v>838</v>
      </c>
      <c r="O888" s="114" t="s">
        <v>836</v>
      </c>
      <c r="P888" s="114" t="s">
        <v>1671</v>
      </c>
      <c r="Q888" s="114" t="s">
        <v>1672</v>
      </c>
      <c r="R888" s="116"/>
    </row>
    <row r="889" spans="2:18" ht="18.75" hidden="1" x14ac:dyDescent="0.25">
      <c r="B889" s="112">
        <v>883</v>
      </c>
      <c r="C889" s="114" t="s">
        <v>203</v>
      </c>
      <c r="D889" s="114" t="s">
        <v>4594</v>
      </c>
      <c r="E889" s="114" t="s">
        <v>1</v>
      </c>
      <c r="F889" s="114" t="s">
        <v>22</v>
      </c>
      <c r="G889" s="114" t="s">
        <v>102</v>
      </c>
      <c r="H889" s="115" t="s">
        <v>4841</v>
      </c>
      <c r="I889" s="116" t="s">
        <v>4842</v>
      </c>
      <c r="J889" s="116" t="s">
        <v>4843</v>
      </c>
      <c r="K889" s="114" t="s">
        <v>836</v>
      </c>
      <c r="L889" s="114" t="s">
        <v>428</v>
      </c>
      <c r="M889" s="116" t="s">
        <v>837</v>
      </c>
      <c r="N889" s="116" t="s">
        <v>838</v>
      </c>
      <c r="O889" s="114" t="s">
        <v>836</v>
      </c>
      <c r="P889" s="114" t="s">
        <v>1671</v>
      </c>
      <c r="Q889" s="114" t="s">
        <v>1672</v>
      </c>
      <c r="R889" s="116"/>
    </row>
    <row r="890" spans="2:18" ht="18.75" hidden="1" x14ac:dyDescent="0.25">
      <c r="B890" s="112">
        <v>884</v>
      </c>
      <c r="C890" s="114" t="s">
        <v>203</v>
      </c>
      <c r="D890" s="114" t="s">
        <v>4594</v>
      </c>
      <c r="E890" s="114" t="s">
        <v>1</v>
      </c>
      <c r="F890" s="114" t="s">
        <v>22</v>
      </c>
      <c r="G890" s="114" t="s">
        <v>102</v>
      </c>
      <c r="H890" s="115" t="s">
        <v>4844</v>
      </c>
      <c r="I890" s="116" t="s">
        <v>4845</v>
      </c>
      <c r="J890" s="116" t="s">
        <v>4846</v>
      </c>
      <c r="K890" s="114" t="s">
        <v>836</v>
      </c>
      <c r="L890" s="114" t="s">
        <v>428</v>
      </c>
      <c r="M890" s="116" t="s">
        <v>837</v>
      </c>
      <c r="N890" s="116" t="s">
        <v>838</v>
      </c>
      <c r="O890" s="114" t="s">
        <v>836</v>
      </c>
      <c r="P890" s="114" t="s">
        <v>1671</v>
      </c>
      <c r="Q890" s="114" t="s">
        <v>1672</v>
      </c>
      <c r="R890" s="116"/>
    </row>
    <row r="891" spans="2:18" ht="18.75" hidden="1" x14ac:dyDescent="0.25">
      <c r="B891" s="112">
        <v>885</v>
      </c>
      <c r="C891" s="114" t="s">
        <v>203</v>
      </c>
      <c r="D891" s="114" t="s">
        <v>4594</v>
      </c>
      <c r="E891" s="114" t="s">
        <v>1</v>
      </c>
      <c r="F891" s="114" t="s">
        <v>22</v>
      </c>
      <c r="G891" s="114" t="s">
        <v>102</v>
      </c>
      <c r="H891" s="115" t="s">
        <v>4847</v>
      </c>
      <c r="I891" s="116" t="s">
        <v>4848</v>
      </c>
      <c r="J891" s="116" t="s">
        <v>4849</v>
      </c>
      <c r="K891" s="114" t="s">
        <v>836</v>
      </c>
      <c r="L891" s="114" t="s">
        <v>428</v>
      </c>
      <c r="M891" s="116" t="s">
        <v>837</v>
      </c>
      <c r="N891" s="116" t="s">
        <v>838</v>
      </c>
      <c r="O891" s="114" t="s">
        <v>836</v>
      </c>
      <c r="P891" s="114" t="s">
        <v>1671</v>
      </c>
      <c r="Q891" s="114" t="s">
        <v>1672</v>
      </c>
      <c r="R891" s="116"/>
    </row>
    <row r="892" spans="2:18" ht="18.75" hidden="1" x14ac:dyDescent="0.25">
      <c r="B892" s="112">
        <v>886</v>
      </c>
      <c r="C892" s="114" t="s">
        <v>203</v>
      </c>
      <c r="D892" s="114" t="s">
        <v>4594</v>
      </c>
      <c r="E892" s="114" t="s">
        <v>1</v>
      </c>
      <c r="F892" s="114" t="s">
        <v>22</v>
      </c>
      <c r="G892" s="114" t="s">
        <v>102</v>
      </c>
      <c r="H892" s="115" t="s">
        <v>4850</v>
      </c>
      <c r="I892" s="116" t="s">
        <v>4851</v>
      </c>
      <c r="J892" s="116" t="s">
        <v>4852</v>
      </c>
      <c r="K892" s="114" t="s">
        <v>836</v>
      </c>
      <c r="L892" s="114" t="s">
        <v>428</v>
      </c>
      <c r="M892" s="116" t="s">
        <v>837</v>
      </c>
      <c r="N892" s="116" t="s">
        <v>838</v>
      </c>
      <c r="O892" s="114" t="s">
        <v>836</v>
      </c>
      <c r="P892" s="114" t="s">
        <v>1671</v>
      </c>
      <c r="Q892" s="114" t="s">
        <v>1672</v>
      </c>
      <c r="R892" s="116"/>
    </row>
    <row r="893" spans="2:18" ht="18.75" hidden="1" x14ac:dyDescent="0.25">
      <c r="B893" s="112">
        <v>887</v>
      </c>
      <c r="C893" s="114" t="s">
        <v>203</v>
      </c>
      <c r="D893" s="114" t="s">
        <v>4594</v>
      </c>
      <c r="E893" s="114" t="s">
        <v>1</v>
      </c>
      <c r="F893" s="114" t="s">
        <v>22</v>
      </c>
      <c r="G893" s="114" t="s">
        <v>102</v>
      </c>
      <c r="H893" s="115" t="s">
        <v>4853</v>
      </c>
      <c r="I893" s="116" t="s">
        <v>4854</v>
      </c>
      <c r="J893" s="116" t="s">
        <v>4855</v>
      </c>
      <c r="K893" s="114" t="s">
        <v>836</v>
      </c>
      <c r="L893" s="114" t="s">
        <v>428</v>
      </c>
      <c r="M893" s="116" t="s">
        <v>837</v>
      </c>
      <c r="N893" s="116" t="s">
        <v>838</v>
      </c>
      <c r="O893" s="114" t="s">
        <v>836</v>
      </c>
      <c r="P893" s="114" t="s">
        <v>1671</v>
      </c>
      <c r="Q893" s="114" t="s">
        <v>1672</v>
      </c>
      <c r="R893" s="116"/>
    </row>
    <row r="894" spans="2:18" ht="18.75" hidden="1" x14ac:dyDescent="0.25">
      <c r="B894" s="112">
        <v>888</v>
      </c>
      <c r="C894" s="114" t="s">
        <v>203</v>
      </c>
      <c r="D894" s="114" t="s">
        <v>4594</v>
      </c>
      <c r="E894" s="114" t="s">
        <v>1</v>
      </c>
      <c r="F894" s="114" t="s">
        <v>22</v>
      </c>
      <c r="G894" s="114" t="s">
        <v>102</v>
      </c>
      <c r="H894" s="115" t="s">
        <v>4856</v>
      </c>
      <c r="I894" s="116" t="s">
        <v>4857</v>
      </c>
      <c r="J894" s="116" t="s">
        <v>4858</v>
      </c>
      <c r="K894" s="114" t="s">
        <v>836</v>
      </c>
      <c r="L894" s="114" t="s">
        <v>428</v>
      </c>
      <c r="M894" s="116" t="s">
        <v>837</v>
      </c>
      <c r="N894" s="116" t="s">
        <v>838</v>
      </c>
      <c r="O894" s="114" t="s">
        <v>836</v>
      </c>
      <c r="P894" s="114" t="s">
        <v>1671</v>
      </c>
      <c r="Q894" s="114" t="s">
        <v>1672</v>
      </c>
      <c r="R894" s="116"/>
    </row>
    <row r="895" spans="2:18" ht="18.75" hidden="1" x14ac:dyDescent="0.25">
      <c r="B895" s="112">
        <v>889</v>
      </c>
      <c r="C895" s="114" t="s">
        <v>203</v>
      </c>
      <c r="D895" s="114" t="s">
        <v>4594</v>
      </c>
      <c r="E895" s="114" t="s">
        <v>1</v>
      </c>
      <c r="F895" s="114" t="s">
        <v>22</v>
      </c>
      <c r="G895" s="114" t="s">
        <v>102</v>
      </c>
      <c r="H895" s="115" t="s">
        <v>4859</v>
      </c>
      <c r="I895" s="116" t="s">
        <v>4860</v>
      </c>
      <c r="J895" s="116" t="s">
        <v>4861</v>
      </c>
      <c r="K895" s="114" t="s">
        <v>836</v>
      </c>
      <c r="L895" s="114" t="s">
        <v>428</v>
      </c>
      <c r="M895" s="116" t="s">
        <v>837</v>
      </c>
      <c r="N895" s="116" t="s">
        <v>838</v>
      </c>
      <c r="O895" s="114" t="s">
        <v>836</v>
      </c>
      <c r="P895" s="114" t="s">
        <v>1671</v>
      </c>
      <c r="Q895" s="114" t="s">
        <v>1672</v>
      </c>
      <c r="R895" s="116"/>
    </row>
    <row r="896" spans="2:18" ht="18.75" hidden="1" x14ac:dyDescent="0.25">
      <c r="B896" s="112">
        <v>890</v>
      </c>
      <c r="C896" s="114" t="s">
        <v>203</v>
      </c>
      <c r="D896" s="114" t="s">
        <v>4594</v>
      </c>
      <c r="E896" s="114" t="s">
        <v>1</v>
      </c>
      <c r="F896" s="114" t="s">
        <v>22</v>
      </c>
      <c r="G896" s="114" t="s">
        <v>102</v>
      </c>
      <c r="H896" s="115" t="s">
        <v>4862</v>
      </c>
      <c r="I896" s="116" t="s">
        <v>4863</v>
      </c>
      <c r="J896" s="116" t="s">
        <v>4864</v>
      </c>
      <c r="K896" s="114" t="s">
        <v>836</v>
      </c>
      <c r="L896" s="114" t="s">
        <v>428</v>
      </c>
      <c r="M896" s="116" t="s">
        <v>837</v>
      </c>
      <c r="N896" s="116" t="s">
        <v>838</v>
      </c>
      <c r="O896" s="114" t="s">
        <v>836</v>
      </c>
      <c r="P896" s="114" t="s">
        <v>1671</v>
      </c>
      <c r="Q896" s="114" t="s">
        <v>1672</v>
      </c>
      <c r="R896" s="116"/>
    </row>
    <row r="897" spans="2:18" ht="18.75" hidden="1" x14ac:dyDescent="0.25">
      <c r="B897" s="112">
        <v>891</v>
      </c>
      <c r="C897" s="114" t="s">
        <v>203</v>
      </c>
      <c r="D897" s="114" t="s">
        <v>4594</v>
      </c>
      <c r="E897" s="114" t="s">
        <v>4</v>
      </c>
      <c r="F897" s="114" t="s">
        <v>22</v>
      </c>
      <c r="G897" s="114" t="s">
        <v>102</v>
      </c>
      <c r="H897" s="115" t="s">
        <v>4865</v>
      </c>
      <c r="I897" s="116" t="s">
        <v>4866</v>
      </c>
      <c r="J897" s="116" t="s">
        <v>4867</v>
      </c>
      <c r="K897" s="114" t="s">
        <v>836</v>
      </c>
      <c r="L897" s="114" t="s">
        <v>428</v>
      </c>
      <c r="M897" s="116" t="s">
        <v>837</v>
      </c>
      <c r="N897" s="116" t="s">
        <v>838</v>
      </c>
      <c r="O897" s="114" t="s">
        <v>836</v>
      </c>
      <c r="P897" s="114" t="s">
        <v>1671</v>
      </c>
      <c r="Q897" s="114" t="s">
        <v>1672</v>
      </c>
      <c r="R897" s="116"/>
    </row>
    <row r="898" spans="2:18" ht="18.75" hidden="1" x14ac:dyDescent="0.25">
      <c r="B898" s="112">
        <v>892</v>
      </c>
      <c r="C898" s="114" t="s">
        <v>203</v>
      </c>
      <c r="D898" s="114" t="s">
        <v>4594</v>
      </c>
      <c r="E898" s="114" t="s">
        <v>4</v>
      </c>
      <c r="F898" s="114" t="s">
        <v>22</v>
      </c>
      <c r="G898" s="114" t="s">
        <v>102</v>
      </c>
      <c r="H898" s="115" t="s">
        <v>4868</v>
      </c>
      <c r="I898" s="116" t="s">
        <v>4869</v>
      </c>
      <c r="J898" s="116" t="s">
        <v>4870</v>
      </c>
      <c r="K898" s="114" t="s">
        <v>836</v>
      </c>
      <c r="L898" s="114" t="s">
        <v>428</v>
      </c>
      <c r="M898" s="116" t="s">
        <v>837</v>
      </c>
      <c r="N898" s="116" t="s">
        <v>838</v>
      </c>
      <c r="O898" s="114" t="s">
        <v>836</v>
      </c>
      <c r="P898" s="114" t="s">
        <v>1671</v>
      </c>
      <c r="Q898" s="114" t="s">
        <v>1672</v>
      </c>
      <c r="R898" s="116"/>
    </row>
    <row r="899" spans="2:18" ht="18.75" hidden="1" x14ac:dyDescent="0.25">
      <c r="B899" s="112">
        <v>893</v>
      </c>
      <c r="C899" s="114" t="s">
        <v>203</v>
      </c>
      <c r="D899" s="114" t="s">
        <v>4594</v>
      </c>
      <c r="E899" s="114" t="s">
        <v>4</v>
      </c>
      <c r="F899" s="114" t="s">
        <v>22</v>
      </c>
      <c r="G899" s="114" t="s">
        <v>102</v>
      </c>
      <c r="H899" s="115" t="s">
        <v>4871</v>
      </c>
      <c r="I899" s="116" t="s">
        <v>4872</v>
      </c>
      <c r="J899" s="116" t="s">
        <v>4873</v>
      </c>
      <c r="K899" s="114" t="s">
        <v>836</v>
      </c>
      <c r="L899" s="114" t="s">
        <v>428</v>
      </c>
      <c r="M899" s="116" t="s">
        <v>837</v>
      </c>
      <c r="N899" s="116" t="s">
        <v>838</v>
      </c>
      <c r="O899" s="114" t="s">
        <v>836</v>
      </c>
      <c r="P899" s="114" t="s">
        <v>1671</v>
      </c>
      <c r="Q899" s="114" t="s">
        <v>1672</v>
      </c>
      <c r="R899" s="116"/>
    </row>
    <row r="900" spans="2:18" ht="18.75" hidden="1" x14ac:dyDescent="0.25">
      <c r="B900" s="112">
        <v>894</v>
      </c>
      <c r="C900" s="114" t="s">
        <v>203</v>
      </c>
      <c r="D900" s="114" t="s">
        <v>4594</v>
      </c>
      <c r="E900" s="114" t="s">
        <v>4</v>
      </c>
      <c r="F900" s="114" t="s">
        <v>22</v>
      </c>
      <c r="G900" s="114" t="s">
        <v>102</v>
      </c>
      <c r="H900" s="115" t="s">
        <v>4874</v>
      </c>
      <c r="I900" s="116" t="s">
        <v>4875</v>
      </c>
      <c r="J900" s="116" t="s">
        <v>4876</v>
      </c>
      <c r="K900" s="114" t="s">
        <v>836</v>
      </c>
      <c r="L900" s="114" t="s">
        <v>428</v>
      </c>
      <c r="M900" s="116" t="s">
        <v>837</v>
      </c>
      <c r="N900" s="116" t="s">
        <v>838</v>
      </c>
      <c r="O900" s="114" t="s">
        <v>836</v>
      </c>
      <c r="P900" s="114" t="s">
        <v>1671</v>
      </c>
      <c r="Q900" s="114" t="s">
        <v>1672</v>
      </c>
      <c r="R900" s="116"/>
    </row>
    <row r="901" spans="2:18" ht="18.75" hidden="1" x14ac:dyDescent="0.25">
      <c r="B901" s="112">
        <v>895</v>
      </c>
      <c r="C901" s="114" t="s">
        <v>203</v>
      </c>
      <c r="D901" s="114" t="s">
        <v>4594</v>
      </c>
      <c r="E901" s="114" t="s">
        <v>4</v>
      </c>
      <c r="F901" s="114" t="s">
        <v>22</v>
      </c>
      <c r="G901" s="114" t="s">
        <v>102</v>
      </c>
      <c r="H901" s="115" t="s">
        <v>4877</v>
      </c>
      <c r="I901" s="116" t="s">
        <v>4878</v>
      </c>
      <c r="J901" s="116" t="s">
        <v>4879</v>
      </c>
      <c r="K901" s="114" t="s">
        <v>836</v>
      </c>
      <c r="L901" s="114" t="s">
        <v>428</v>
      </c>
      <c r="M901" s="116" t="s">
        <v>837</v>
      </c>
      <c r="N901" s="116" t="s">
        <v>838</v>
      </c>
      <c r="O901" s="114" t="s">
        <v>836</v>
      </c>
      <c r="P901" s="114" t="s">
        <v>1671</v>
      </c>
      <c r="Q901" s="114" t="s">
        <v>1672</v>
      </c>
      <c r="R901" s="116"/>
    </row>
    <row r="902" spans="2:18" ht="18.75" hidden="1" x14ac:dyDescent="0.25">
      <c r="B902" s="112">
        <v>896</v>
      </c>
      <c r="C902" s="114" t="s">
        <v>203</v>
      </c>
      <c r="D902" s="114" t="s">
        <v>4594</v>
      </c>
      <c r="E902" s="114" t="s">
        <v>4</v>
      </c>
      <c r="F902" s="114" t="s">
        <v>22</v>
      </c>
      <c r="G902" s="114" t="s">
        <v>102</v>
      </c>
      <c r="H902" s="115" t="s">
        <v>4880</v>
      </c>
      <c r="I902" s="116" t="s">
        <v>4881</v>
      </c>
      <c r="J902" s="116" t="s">
        <v>4882</v>
      </c>
      <c r="K902" s="114" t="s">
        <v>836</v>
      </c>
      <c r="L902" s="114" t="s">
        <v>428</v>
      </c>
      <c r="M902" s="116" t="s">
        <v>837</v>
      </c>
      <c r="N902" s="116" t="s">
        <v>838</v>
      </c>
      <c r="O902" s="114" t="s">
        <v>836</v>
      </c>
      <c r="P902" s="114" t="s">
        <v>1671</v>
      </c>
      <c r="Q902" s="114" t="s">
        <v>1672</v>
      </c>
      <c r="R902" s="116"/>
    </row>
    <row r="903" spans="2:18" ht="18.75" hidden="1" x14ac:dyDescent="0.25">
      <c r="B903" s="112">
        <v>897</v>
      </c>
      <c r="C903" s="114" t="s">
        <v>203</v>
      </c>
      <c r="D903" s="114" t="s">
        <v>4594</v>
      </c>
      <c r="E903" s="114" t="s">
        <v>4</v>
      </c>
      <c r="F903" s="114" t="s">
        <v>22</v>
      </c>
      <c r="G903" s="114" t="s">
        <v>102</v>
      </c>
      <c r="H903" s="115" t="s">
        <v>4883</v>
      </c>
      <c r="I903" s="116" t="s">
        <v>4884</v>
      </c>
      <c r="J903" s="116" t="s">
        <v>4885</v>
      </c>
      <c r="K903" s="114" t="s">
        <v>836</v>
      </c>
      <c r="L903" s="114" t="s">
        <v>428</v>
      </c>
      <c r="M903" s="116" t="s">
        <v>837</v>
      </c>
      <c r="N903" s="116" t="s">
        <v>838</v>
      </c>
      <c r="O903" s="114" t="s">
        <v>836</v>
      </c>
      <c r="P903" s="114" t="s">
        <v>1671</v>
      </c>
      <c r="Q903" s="114" t="s">
        <v>1672</v>
      </c>
      <c r="R903" s="116"/>
    </row>
    <row r="904" spans="2:18" ht="18.75" hidden="1" x14ac:dyDescent="0.25">
      <c r="B904" s="112">
        <v>898</v>
      </c>
      <c r="C904" s="114" t="s">
        <v>203</v>
      </c>
      <c r="D904" s="114" t="s">
        <v>4594</v>
      </c>
      <c r="E904" s="114" t="s">
        <v>4</v>
      </c>
      <c r="F904" s="114" t="s">
        <v>22</v>
      </c>
      <c r="G904" s="114" t="s">
        <v>102</v>
      </c>
      <c r="H904" s="115" t="s">
        <v>4886</v>
      </c>
      <c r="I904" s="116" t="s">
        <v>4887</v>
      </c>
      <c r="J904" s="116" t="s">
        <v>4888</v>
      </c>
      <c r="K904" s="114" t="s">
        <v>836</v>
      </c>
      <c r="L904" s="114" t="s">
        <v>428</v>
      </c>
      <c r="M904" s="116" t="s">
        <v>837</v>
      </c>
      <c r="N904" s="116" t="s">
        <v>838</v>
      </c>
      <c r="O904" s="114" t="s">
        <v>836</v>
      </c>
      <c r="P904" s="114" t="s">
        <v>1671</v>
      </c>
      <c r="Q904" s="114" t="s">
        <v>1672</v>
      </c>
      <c r="R904" s="116"/>
    </row>
    <row r="905" spans="2:18" ht="18.75" hidden="1" x14ac:dyDescent="0.25">
      <c r="B905" s="112">
        <v>899</v>
      </c>
      <c r="C905" s="114" t="s">
        <v>203</v>
      </c>
      <c r="D905" s="114" t="s">
        <v>4594</v>
      </c>
      <c r="E905" s="114" t="s">
        <v>4</v>
      </c>
      <c r="F905" s="114" t="s">
        <v>22</v>
      </c>
      <c r="G905" s="114" t="s">
        <v>102</v>
      </c>
      <c r="H905" s="115" t="s">
        <v>4889</v>
      </c>
      <c r="I905" s="116" t="s">
        <v>4890</v>
      </c>
      <c r="J905" s="116" t="s">
        <v>4891</v>
      </c>
      <c r="K905" s="114" t="s">
        <v>836</v>
      </c>
      <c r="L905" s="114" t="s">
        <v>428</v>
      </c>
      <c r="M905" s="116" t="s">
        <v>837</v>
      </c>
      <c r="N905" s="116" t="s">
        <v>838</v>
      </c>
      <c r="O905" s="114" t="s">
        <v>836</v>
      </c>
      <c r="P905" s="114" t="s">
        <v>1671</v>
      </c>
      <c r="Q905" s="114" t="s">
        <v>1672</v>
      </c>
      <c r="R905" s="116"/>
    </row>
    <row r="906" spans="2:18" ht="18.75" hidden="1" x14ac:dyDescent="0.25">
      <c r="B906" s="112">
        <v>900</v>
      </c>
      <c r="C906" s="114" t="s">
        <v>203</v>
      </c>
      <c r="D906" s="114" t="s">
        <v>4594</v>
      </c>
      <c r="E906" s="114" t="s">
        <v>4</v>
      </c>
      <c r="F906" s="114" t="s">
        <v>22</v>
      </c>
      <c r="G906" s="114" t="s">
        <v>102</v>
      </c>
      <c r="H906" s="115" t="s">
        <v>4892</v>
      </c>
      <c r="I906" s="116" t="s">
        <v>4893</v>
      </c>
      <c r="J906" s="116" t="s">
        <v>4894</v>
      </c>
      <c r="K906" s="114" t="s">
        <v>836</v>
      </c>
      <c r="L906" s="114" t="s">
        <v>428</v>
      </c>
      <c r="M906" s="116" t="s">
        <v>837</v>
      </c>
      <c r="N906" s="116" t="s">
        <v>838</v>
      </c>
      <c r="O906" s="114" t="s">
        <v>836</v>
      </c>
      <c r="P906" s="114" t="s">
        <v>1671</v>
      </c>
      <c r="Q906" s="114" t="s">
        <v>1672</v>
      </c>
      <c r="R906" s="116"/>
    </row>
    <row r="907" spans="2:18" ht="18.75" hidden="1" x14ac:dyDescent="0.25">
      <c r="B907" s="112">
        <v>901</v>
      </c>
      <c r="C907" s="114" t="s">
        <v>203</v>
      </c>
      <c r="D907" s="114" t="s">
        <v>4594</v>
      </c>
      <c r="E907" s="114" t="s">
        <v>1</v>
      </c>
      <c r="F907" s="114" t="s">
        <v>25</v>
      </c>
      <c r="G907" s="114" t="s">
        <v>102</v>
      </c>
      <c r="H907" s="115" t="s">
        <v>4895</v>
      </c>
      <c r="I907" s="116" t="s">
        <v>4896</v>
      </c>
      <c r="J907" s="116" t="s">
        <v>4897</v>
      </c>
      <c r="K907" s="114" t="s">
        <v>839</v>
      </c>
      <c r="L907" s="114" t="s">
        <v>472</v>
      </c>
      <c r="M907" s="116" t="s">
        <v>840</v>
      </c>
      <c r="N907" s="116" t="s">
        <v>841</v>
      </c>
      <c r="O907" s="114" t="s">
        <v>839</v>
      </c>
      <c r="P907" s="114" t="s">
        <v>1673</v>
      </c>
      <c r="Q907" s="114" t="s">
        <v>1674</v>
      </c>
      <c r="R907" s="116"/>
    </row>
    <row r="908" spans="2:18" ht="18.75" hidden="1" x14ac:dyDescent="0.25">
      <c r="B908" s="112">
        <v>902</v>
      </c>
      <c r="C908" s="114" t="s">
        <v>203</v>
      </c>
      <c r="D908" s="114" t="s">
        <v>4594</v>
      </c>
      <c r="E908" s="114" t="s">
        <v>1</v>
      </c>
      <c r="F908" s="114" t="s">
        <v>25</v>
      </c>
      <c r="G908" s="114" t="s">
        <v>102</v>
      </c>
      <c r="H908" s="115" t="s">
        <v>4898</v>
      </c>
      <c r="I908" s="116" t="s">
        <v>4899</v>
      </c>
      <c r="J908" s="116" t="s">
        <v>4900</v>
      </c>
      <c r="K908" s="114" t="s">
        <v>839</v>
      </c>
      <c r="L908" s="114" t="s">
        <v>472</v>
      </c>
      <c r="M908" s="116" t="s">
        <v>840</v>
      </c>
      <c r="N908" s="116" t="s">
        <v>841</v>
      </c>
      <c r="O908" s="114" t="s">
        <v>839</v>
      </c>
      <c r="P908" s="114" t="s">
        <v>1673</v>
      </c>
      <c r="Q908" s="114" t="s">
        <v>1674</v>
      </c>
      <c r="R908" s="116"/>
    </row>
    <row r="909" spans="2:18" ht="18.75" hidden="1" x14ac:dyDescent="0.25">
      <c r="B909" s="112">
        <v>903</v>
      </c>
      <c r="C909" s="114" t="s">
        <v>203</v>
      </c>
      <c r="D909" s="114" t="s">
        <v>4594</v>
      </c>
      <c r="E909" s="114" t="s">
        <v>1</v>
      </c>
      <c r="F909" s="114" t="s">
        <v>25</v>
      </c>
      <c r="G909" s="114" t="s">
        <v>102</v>
      </c>
      <c r="H909" s="115" t="s">
        <v>4901</v>
      </c>
      <c r="I909" s="116" t="s">
        <v>4902</v>
      </c>
      <c r="J909" s="116" t="s">
        <v>4903</v>
      </c>
      <c r="K909" s="114" t="s">
        <v>839</v>
      </c>
      <c r="L909" s="114" t="s">
        <v>472</v>
      </c>
      <c r="M909" s="116" t="s">
        <v>840</v>
      </c>
      <c r="N909" s="116" t="s">
        <v>841</v>
      </c>
      <c r="O909" s="114" t="s">
        <v>839</v>
      </c>
      <c r="P909" s="114" t="s">
        <v>1673</v>
      </c>
      <c r="Q909" s="114" t="s">
        <v>1674</v>
      </c>
      <c r="R909" s="116"/>
    </row>
    <row r="910" spans="2:18" ht="18.75" hidden="1" x14ac:dyDescent="0.25">
      <c r="B910" s="112">
        <v>904</v>
      </c>
      <c r="C910" s="114" t="s">
        <v>203</v>
      </c>
      <c r="D910" s="114" t="s">
        <v>4594</v>
      </c>
      <c r="E910" s="114" t="s">
        <v>1</v>
      </c>
      <c r="F910" s="114" t="s">
        <v>25</v>
      </c>
      <c r="G910" s="114" t="s">
        <v>102</v>
      </c>
      <c r="H910" s="115" t="s">
        <v>4904</v>
      </c>
      <c r="I910" s="116" t="s">
        <v>4905</v>
      </c>
      <c r="J910" s="116" t="s">
        <v>4906</v>
      </c>
      <c r="K910" s="114" t="s">
        <v>839</v>
      </c>
      <c r="L910" s="114" t="s">
        <v>472</v>
      </c>
      <c r="M910" s="116" t="s">
        <v>840</v>
      </c>
      <c r="N910" s="116" t="s">
        <v>841</v>
      </c>
      <c r="O910" s="114" t="s">
        <v>839</v>
      </c>
      <c r="P910" s="114" t="s">
        <v>1673</v>
      </c>
      <c r="Q910" s="114" t="s">
        <v>1674</v>
      </c>
      <c r="R910" s="116"/>
    </row>
    <row r="911" spans="2:18" ht="18.75" hidden="1" x14ac:dyDescent="0.25">
      <c r="B911" s="112">
        <v>905</v>
      </c>
      <c r="C911" s="114" t="s">
        <v>203</v>
      </c>
      <c r="D911" s="114" t="s">
        <v>4594</v>
      </c>
      <c r="E911" s="114" t="s">
        <v>1</v>
      </c>
      <c r="F911" s="114" t="s">
        <v>25</v>
      </c>
      <c r="G911" s="114" t="s">
        <v>102</v>
      </c>
      <c r="H911" s="115" t="s">
        <v>4907</v>
      </c>
      <c r="I911" s="116" t="s">
        <v>4908</v>
      </c>
      <c r="J911" s="116" t="s">
        <v>4909</v>
      </c>
      <c r="K911" s="114" t="s">
        <v>839</v>
      </c>
      <c r="L911" s="114" t="s">
        <v>472</v>
      </c>
      <c r="M911" s="116" t="s">
        <v>840</v>
      </c>
      <c r="N911" s="116" t="s">
        <v>841</v>
      </c>
      <c r="O911" s="114" t="s">
        <v>839</v>
      </c>
      <c r="P911" s="114" t="s">
        <v>1673</v>
      </c>
      <c r="Q911" s="114" t="s">
        <v>1674</v>
      </c>
      <c r="R911" s="116"/>
    </row>
    <row r="912" spans="2:18" ht="18.75" hidden="1" x14ac:dyDescent="0.25">
      <c r="B912" s="112">
        <v>906</v>
      </c>
      <c r="C912" s="114" t="s">
        <v>203</v>
      </c>
      <c r="D912" s="114" t="s">
        <v>4594</v>
      </c>
      <c r="E912" s="114" t="s">
        <v>1</v>
      </c>
      <c r="F912" s="114" t="s">
        <v>25</v>
      </c>
      <c r="G912" s="114" t="s">
        <v>102</v>
      </c>
      <c r="H912" s="115" t="s">
        <v>4910</v>
      </c>
      <c r="I912" s="116" t="s">
        <v>4911</v>
      </c>
      <c r="J912" s="116" t="s">
        <v>4912</v>
      </c>
      <c r="K912" s="114" t="s">
        <v>839</v>
      </c>
      <c r="L912" s="114" t="s">
        <v>472</v>
      </c>
      <c r="M912" s="116" t="s">
        <v>840</v>
      </c>
      <c r="N912" s="116" t="s">
        <v>841</v>
      </c>
      <c r="O912" s="114" t="s">
        <v>839</v>
      </c>
      <c r="P912" s="114" t="s">
        <v>1673</v>
      </c>
      <c r="Q912" s="114" t="s">
        <v>1674</v>
      </c>
      <c r="R912" s="116"/>
    </row>
    <row r="913" spans="2:18" ht="18.75" hidden="1" x14ac:dyDescent="0.25">
      <c r="B913" s="112">
        <v>907</v>
      </c>
      <c r="C913" s="114" t="s">
        <v>203</v>
      </c>
      <c r="D913" s="114" t="s">
        <v>4594</v>
      </c>
      <c r="E913" s="114" t="s">
        <v>1</v>
      </c>
      <c r="F913" s="114" t="s">
        <v>25</v>
      </c>
      <c r="G913" s="114" t="s">
        <v>102</v>
      </c>
      <c r="H913" s="115" t="s">
        <v>4913</v>
      </c>
      <c r="I913" s="116" t="s">
        <v>4914</v>
      </c>
      <c r="J913" s="116" t="s">
        <v>4915</v>
      </c>
      <c r="K913" s="114" t="s">
        <v>839</v>
      </c>
      <c r="L913" s="114" t="s">
        <v>472</v>
      </c>
      <c r="M913" s="116" t="s">
        <v>840</v>
      </c>
      <c r="N913" s="116" t="s">
        <v>841</v>
      </c>
      <c r="O913" s="114" t="s">
        <v>839</v>
      </c>
      <c r="P913" s="114" t="s">
        <v>1673</v>
      </c>
      <c r="Q913" s="114" t="s">
        <v>1674</v>
      </c>
      <c r="R913" s="116"/>
    </row>
    <row r="914" spans="2:18" ht="18.75" hidden="1" x14ac:dyDescent="0.25">
      <c r="B914" s="112">
        <v>908</v>
      </c>
      <c r="C914" s="114" t="s">
        <v>203</v>
      </c>
      <c r="D914" s="114" t="s">
        <v>4594</v>
      </c>
      <c r="E914" s="114" t="s">
        <v>1</v>
      </c>
      <c r="F914" s="114" t="s">
        <v>25</v>
      </c>
      <c r="G914" s="114" t="s">
        <v>102</v>
      </c>
      <c r="H914" s="115" t="s">
        <v>4916</v>
      </c>
      <c r="I914" s="116" t="s">
        <v>4917</v>
      </c>
      <c r="J914" s="116" t="s">
        <v>4918</v>
      </c>
      <c r="K914" s="114" t="s">
        <v>839</v>
      </c>
      <c r="L914" s="114" t="s">
        <v>472</v>
      </c>
      <c r="M914" s="116" t="s">
        <v>840</v>
      </c>
      <c r="N914" s="116" t="s">
        <v>841</v>
      </c>
      <c r="O914" s="114" t="s">
        <v>839</v>
      </c>
      <c r="P914" s="114" t="s">
        <v>1673</v>
      </c>
      <c r="Q914" s="114" t="s">
        <v>1674</v>
      </c>
      <c r="R914" s="116"/>
    </row>
    <row r="915" spans="2:18" ht="18.75" hidden="1" x14ac:dyDescent="0.25">
      <c r="B915" s="112">
        <v>909</v>
      </c>
      <c r="C915" s="114" t="s">
        <v>203</v>
      </c>
      <c r="D915" s="114" t="s">
        <v>4594</v>
      </c>
      <c r="E915" s="114" t="s">
        <v>1</v>
      </c>
      <c r="F915" s="114" t="s">
        <v>25</v>
      </c>
      <c r="G915" s="114" t="s">
        <v>102</v>
      </c>
      <c r="H915" s="115" t="s">
        <v>4919</v>
      </c>
      <c r="I915" s="116" t="s">
        <v>4920</v>
      </c>
      <c r="J915" s="116" t="s">
        <v>4921</v>
      </c>
      <c r="K915" s="114" t="s">
        <v>839</v>
      </c>
      <c r="L915" s="114" t="s">
        <v>472</v>
      </c>
      <c r="M915" s="116" t="s">
        <v>840</v>
      </c>
      <c r="N915" s="116" t="s">
        <v>841</v>
      </c>
      <c r="O915" s="114" t="s">
        <v>839</v>
      </c>
      <c r="P915" s="114" t="s">
        <v>1673</v>
      </c>
      <c r="Q915" s="114" t="s">
        <v>1674</v>
      </c>
      <c r="R915" s="116"/>
    </row>
    <row r="916" spans="2:18" ht="18.75" hidden="1" x14ac:dyDescent="0.25">
      <c r="B916" s="112">
        <v>910</v>
      </c>
      <c r="C916" s="114" t="s">
        <v>203</v>
      </c>
      <c r="D916" s="114" t="s">
        <v>4594</v>
      </c>
      <c r="E916" s="114" t="s">
        <v>1</v>
      </c>
      <c r="F916" s="114" t="s">
        <v>25</v>
      </c>
      <c r="G916" s="114" t="s">
        <v>102</v>
      </c>
      <c r="H916" s="115" t="s">
        <v>4922</v>
      </c>
      <c r="I916" s="116" t="s">
        <v>4923</v>
      </c>
      <c r="J916" s="116" t="s">
        <v>4924</v>
      </c>
      <c r="K916" s="114" t="s">
        <v>839</v>
      </c>
      <c r="L916" s="114" t="s">
        <v>472</v>
      </c>
      <c r="M916" s="116" t="s">
        <v>840</v>
      </c>
      <c r="N916" s="116" t="s">
        <v>841</v>
      </c>
      <c r="O916" s="114" t="s">
        <v>839</v>
      </c>
      <c r="P916" s="114" t="s">
        <v>1673</v>
      </c>
      <c r="Q916" s="114" t="s">
        <v>1674</v>
      </c>
      <c r="R916" s="116"/>
    </row>
    <row r="917" spans="2:18" ht="18.75" hidden="1" x14ac:dyDescent="0.25">
      <c r="B917" s="112">
        <v>911</v>
      </c>
      <c r="C917" s="114" t="s">
        <v>203</v>
      </c>
      <c r="D917" s="114" t="s">
        <v>4594</v>
      </c>
      <c r="E917" s="114" t="s">
        <v>4</v>
      </c>
      <c r="F917" s="114" t="s">
        <v>25</v>
      </c>
      <c r="G917" s="114" t="s">
        <v>102</v>
      </c>
      <c r="H917" s="115" t="s">
        <v>4925</v>
      </c>
      <c r="I917" s="116" t="s">
        <v>4926</v>
      </c>
      <c r="J917" s="116" t="s">
        <v>4927</v>
      </c>
      <c r="K917" s="114" t="s">
        <v>839</v>
      </c>
      <c r="L917" s="114" t="s">
        <v>472</v>
      </c>
      <c r="M917" s="116" t="s">
        <v>840</v>
      </c>
      <c r="N917" s="116" t="s">
        <v>841</v>
      </c>
      <c r="O917" s="114" t="s">
        <v>839</v>
      </c>
      <c r="P917" s="114" t="s">
        <v>1673</v>
      </c>
      <c r="Q917" s="114" t="s">
        <v>1674</v>
      </c>
      <c r="R917" s="116"/>
    </row>
    <row r="918" spans="2:18" ht="18.75" hidden="1" x14ac:dyDescent="0.25">
      <c r="B918" s="112">
        <v>912</v>
      </c>
      <c r="C918" s="114" t="s">
        <v>203</v>
      </c>
      <c r="D918" s="114" t="s">
        <v>4594</v>
      </c>
      <c r="E918" s="114" t="s">
        <v>4</v>
      </c>
      <c r="F918" s="114" t="s">
        <v>25</v>
      </c>
      <c r="G918" s="114" t="s">
        <v>102</v>
      </c>
      <c r="H918" s="115" t="s">
        <v>4928</v>
      </c>
      <c r="I918" s="116" t="s">
        <v>4929</v>
      </c>
      <c r="J918" s="116" t="s">
        <v>4930</v>
      </c>
      <c r="K918" s="114" t="s">
        <v>839</v>
      </c>
      <c r="L918" s="114" t="s">
        <v>472</v>
      </c>
      <c r="M918" s="116" t="s">
        <v>840</v>
      </c>
      <c r="N918" s="116" t="s">
        <v>841</v>
      </c>
      <c r="O918" s="114" t="s">
        <v>839</v>
      </c>
      <c r="P918" s="114" t="s">
        <v>1673</v>
      </c>
      <c r="Q918" s="114" t="s">
        <v>1674</v>
      </c>
      <c r="R918" s="116"/>
    </row>
    <row r="919" spans="2:18" ht="18.75" hidden="1" x14ac:dyDescent="0.25">
      <c r="B919" s="112">
        <v>913</v>
      </c>
      <c r="C919" s="114" t="s">
        <v>203</v>
      </c>
      <c r="D919" s="114" t="s">
        <v>4594</v>
      </c>
      <c r="E919" s="114" t="s">
        <v>4</v>
      </c>
      <c r="F919" s="114" t="s">
        <v>25</v>
      </c>
      <c r="G919" s="114" t="s">
        <v>102</v>
      </c>
      <c r="H919" s="115" t="s">
        <v>4931</v>
      </c>
      <c r="I919" s="116" t="s">
        <v>4932</v>
      </c>
      <c r="J919" s="116" t="s">
        <v>4933</v>
      </c>
      <c r="K919" s="114" t="s">
        <v>839</v>
      </c>
      <c r="L919" s="114" t="s">
        <v>472</v>
      </c>
      <c r="M919" s="116" t="s">
        <v>840</v>
      </c>
      <c r="N919" s="116" t="s">
        <v>841</v>
      </c>
      <c r="O919" s="114" t="s">
        <v>839</v>
      </c>
      <c r="P919" s="114" t="s">
        <v>1673</v>
      </c>
      <c r="Q919" s="114" t="s">
        <v>1674</v>
      </c>
      <c r="R919" s="116"/>
    </row>
    <row r="920" spans="2:18" ht="18.75" hidden="1" x14ac:dyDescent="0.25">
      <c r="B920" s="112">
        <v>914</v>
      </c>
      <c r="C920" s="114" t="s">
        <v>203</v>
      </c>
      <c r="D920" s="114" t="s">
        <v>4594</v>
      </c>
      <c r="E920" s="114" t="s">
        <v>4</v>
      </c>
      <c r="F920" s="114" t="s">
        <v>25</v>
      </c>
      <c r="G920" s="114" t="s">
        <v>102</v>
      </c>
      <c r="H920" s="115" t="s">
        <v>4934</v>
      </c>
      <c r="I920" s="116" t="s">
        <v>4935</v>
      </c>
      <c r="J920" s="116" t="s">
        <v>4936</v>
      </c>
      <c r="K920" s="114" t="s">
        <v>839</v>
      </c>
      <c r="L920" s="114" t="s">
        <v>472</v>
      </c>
      <c r="M920" s="116" t="s">
        <v>840</v>
      </c>
      <c r="N920" s="116" t="s">
        <v>841</v>
      </c>
      <c r="O920" s="114" t="s">
        <v>839</v>
      </c>
      <c r="P920" s="114" t="s">
        <v>1673</v>
      </c>
      <c r="Q920" s="114" t="s">
        <v>1674</v>
      </c>
      <c r="R920" s="116"/>
    </row>
    <row r="921" spans="2:18" ht="18.75" hidden="1" x14ac:dyDescent="0.25">
      <c r="B921" s="112">
        <v>915</v>
      </c>
      <c r="C921" s="114" t="s">
        <v>203</v>
      </c>
      <c r="D921" s="114" t="s">
        <v>4594</v>
      </c>
      <c r="E921" s="114" t="s">
        <v>4</v>
      </c>
      <c r="F921" s="114" t="s">
        <v>25</v>
      </c>
      <c r="G921" s="114" t="s">
        <v>102</v>
      </c>
      <c r="H921" s="115" t="s">
        <v>4937</v>
      </c>
      <c r="I921" s="116" t="s">
        <v>4938</v>
      </c>
      <c r="J921" s="116" t="s">
        <v>4939</v>
      </c>
      <c r="K921" s="114" t="s">
        <v>839</v>
      </c>
      <c r="L921" s="114" t="s">
        <v>472</v>
      </c>
      <c r="M921" s="116" t="s">
        <v>840</v>
      </c>
      <c r="N921" s="116" t="s">
        <v>841</v>
      </c>
      <c r="O921" s="114" t="s">
        <v>839</v>
      </c>
      <c r="P921" s="114" t="s">
        <v>1673</v>
      </c>
      <c r="Q921" s="114" t="s">
        <v>1674</v>
      </c>
      <c r="R921" s="116"/>
    </row>
    <row r="922" spans="2:18" ht="18.75" hidden="1" x14ac:dyDescent="0.25">
      <c r="B922" s="112">
        <v>916</v>
      </c>
      <c r="C922" s="114" t="s">
        <v>203</v>
      </c>
      <c r="D922" s="114" t="s">
        <v>4594</v>
      </c>
      <c r="E922" s="114" t="s">
        <v>4</v>
      </c>
      <c r="F922" s="114" t="s">
        <v>25</v>
      </c>
      <c r="G922" s="114" t="s">
        <v>102</v>
      </c>
      <c r="H922" s="115" t="s">
        <v>4940</v>
      </c>
      <c r="I922" s="116" t="s">
        <v>4941</v>
      </c>
      <c r="J922" s="116" t="s">
        <v>4942</v>
      </c>
      <c r="K922" s="114" t="s">
        <v>839</v>
      </c>
      <c r="L922" s="114" t="s">
        <v>472</v>
      </c>
      <c r="M922" s="116" t="s">
        <v>840</v>
      </c>
      <c r="N922" s="116" t="s">
        <v>841</v>
      </c>
      <c r="O922" s="114" t="s">
        <v>839</v>
      </c>
      <c r="P922" s="114" t="s">
        <v>1673</v>
      </c>
      <c r="Q922" s="114" t="s">
        <v>1674</v>
      </c>
      <c r="R922" s="116"/>
    </row>
    <row r="923" spans="2:18" ht="18.75" hidden="1" x14ac:dyDescent="0.25">
      <c r="B923" s="112">
        <v>917</v>
      </c>
      <c r="C923" s="114" t="s">
        <v>203</v>
      </c>
      <c r="D923" s="114" t="s">
        <v>4594</v>
      </c>
      <c r="E923" s="114" t="s">
        <v>4</v>
      </c>
      <c r="F923" s="114" t="s">
        <v>25</v>
      </c>
      <c r="G923" s="114" t="s">
        <v>102</v>
      </c>
      <c r="H923" s="115" t="s">
        <v>4943</v>
      </c>
      <c r="I923" s="116" t="s">
        <v>4944</v>
      </c>
      <c r="J923" s="116" t="s">
        <v>4945</v>
      </c>
      <c r="K923" s="114" t="s">
        <v>839</v>
      </c>
      <c r="L923" s="114" t="s">
        <v>472</v>
      </c>
      <c r="M923" s="116" t="s">
        <v>840</v>
      </c>
      <c r="N923" s="116" t="s">
        <v>841</v>
      </c>
      <c r="O923" s="114" t="s">
        <v>839</v>
      </c>
      <c r="P923" s="114" t="s">
        <v>1673</v>
      </c>
      <c r="Q923" s="114" t="s">
        <v>1674</v>
      </c>
      <c r="R923" s="116"/>
    </row>
    <row r="924" spans="2:18" ht="18.75" hidden="1" x14ac:dyDescent="0.25">
      <c r="B924" s="112">
        <v>918</v>
      </c>
      <c r="C924" s="114" t="s">
        <v>203</v>
      </c>
      <c r="D924" s="114" t="s">
        <v>4594</v>
      </c>
      <c r="E924" s="114" t="s">
        <v>4</v>
      </c>
      <c r="F924" s="114" t="s">
        <v>25</v>
      </c>
      <c r="G924" s="114" t="s">
        <v>102</v>
      </c>
      <c r="H924" s="115" t="s">
        <v>4946</v>
      </c>
      <c r="I924" s="116" t="s">
        <v>4947</v>
      </c>
      <c r="J924" s="116" t="s">
        <v>4948</v>
      </c>
      <c r="K924" s="114" t="s">
        <v>839</v>
      </c>
      <c r="L924" s="114" t="s">
        <v>472</v>
      </c>
      <c r="M924" s="116" t="s">
        <v>840</v>
      </c>
      <c r="N924" s="116" t="s">
        <v>841</v>
      </c>
      <c r="O924" s="114" t="s">
        <v>839</v>
      </c>
      <c r="P924" s="114" t="s">
        <v>1673</v>
      </c>
      <c r="Q924" s="114" t="s">
        <v>1674</v>
      </c>
      <c r="R924" s="116"/>
    </row>
    <row r="925" spans="2:18" ht="18.75" hidden="1" x14ac:dyDescent="0.25">
      <c r="B925" s="112">
        <v>919</v>
      </c>
      <c r="C925" s="114" t="s">
        <v>203</v>
      </c>
      <c r="D925" s="114" t="s">
        <v>4594</v>
      </c>
      <c r="E925" s="114" t="s">
        <v>4</v>
      </c>
      <c r="F925" s="114" t="s">
        <v>25</v>
      </c>
      <c r="G925" s="114" t="s">
        <v>102</v>
      </c>
      <c r="H925" s="115" t="s">
        <v>4949</v>
      </c>
      <c r="I925" s="116" t="s">
        <v>4950</v>
      </c>
      <c r="J925" s="116" t="s">
        <v>4951</v>
      </c>
      <c r="K925" s="114" t="s">
        <v>839</v>
      </c>
      <c r="L925" s="114" t="s">
        <v>472</v>
      </c>
      <c r="M925" s="116" t="s">
        <v>840</v>
      </c>
      <c r="N925" s="116" t="s">
        <v>841</v>
      </c>
      <c r="O925" s="114" t="s">
        <v>839</v>
      </c>
      <c r="P925" s="114" t="s">
        <v>1673</v>
      </c>
      <c r="Q925" s="114" t="s">
        <v>1674</v>
      </c>
      <c r="R925" s="116"/>
    </row>
    <row r="926" spans="2:18" ht="18.75" hidden="1" x14ac:dyDescent="0.25">
      <c r="B926" s="112">
        <v>920</v>
      </c>
      <c r="C926" s="114" t="s">
        <v>203</v>
      </c>
      <c r="D926" s="114" t="s">
        <v>4594</v>
      </c>
      <c r="E926" s="114" t="s">
        <v>4</v>
      </c>
      <c r="F926" s="114" t="s">
        <v>25</v>
      </c>
      <c r="G926" s="114" t="s">
        <v>102</v>
      </c>
      <c r="H926" s="115" t="s">
        <v>4952</v>
      </c>
      <c r="I926" s="116" t="s">
        <v>4953</v>
      </c>
      <c r="J926" s="116" t="s">
        <v>4954</v>
      </c>
      <c r="K926" s="114" t="s">
        <v>839</v>
      </c>
      <c r="L926" s="114" t="s">
        <v>472</v>
      </c>
      <c r="M926" s="116" t="s">
        <v>840</v>
      </c>
      <c r="N926" s="116" t="s">
        <v>841</v>
      </c>
      <c r="O926" s="114" t="s">
        <v>839</v>
      </c>
      <c r="P926" s="114" t="s">
        <v>1673</v>
      </c>
      <c r="Q926" s="114" t="s">
        <v>1674</v>
      </c>
      <c r="R926" s="116"/>
    </row>
    <row r="927" spans="2:18" ht="18.75" hidden="1" x14ac:dyDescent="0.25">
      <c r="B927" s="112">
        <v>921</v>
      </c>
      <c r="C927" s="114" t="s">
        <v>203</v>
      </c>
      <c r="D927" s="114" t="s">
        <v>4594</v>
      </c>
      <c r="E927" s="114" t="s">
        <v>1</v>
      </c>
      <c r="F927" s="114" t="s">
        <v>14</v>
      </c>
      <c r="G927" s="114" t="s">
        <v>102</v>
      </c>
      <c r="H927" s="115" t="s">
        <v>4955</v>
      </c>
      <c r="I927" s="116" t="s">
        <v>4956</v>
      </c>
      <c r="J927" s="116" t="s">
        <v>4957</v>
      </c>
      <c r="K927" s="114" t="s">
        <v>842</v>
      </c>
      <c r="L927" s="114" t="s">
        <v>515</v>
      </c>
      <c r="M927" s="116" t="s">
        <v>843</v>
      </c>
      <c r="N927" s="116" t="s">
        <v>844</v>
      </c>
      <c r="O927" s="114" t="s">
        <v>842</v>
      </c>
      <c r="P927" s="114" t="s">
        <v>1675</v>
      </c>
      <c r="Q927" s="114" t="s">
        <v>1676</v>
      </c>
      <c r="R927" s="116"/>
    </row>
    <row r="928" spans="2:18" ht="18.75" hidden="1" x14ac:dyDescent="0.25">
      <c r="B928" s="112">
        <v>922</v>
      </c>
      <c r="C928" s="114" t="s">
        <v>203</v>
      </c>
      <c r="D928" s="114" t="s">
        <v>4594</v>
      </c>
      <c r="E928" s="114" t="s">
        <v>1</v>
      </c>
      <c r="F928" s="114" t="s">
        <v>14</v>
      </c>
      <c r="G928" s="114" t="s">
        <v>102</v>
      </c>
      <c r="H928" s="115" t="s">
        <v>4958</v>
      </c>
      <c r="I928" s="116" t="s">
        <v>4959</v>
      </c>
      <c r="J928" s="116" t="s">
        <v>4960</v>
      </c>
      <c r="K928" s="114" t="s">
        <v>842</v>
      </c>
      <c r="L928" s="114" t="s">
        <v>515</v>
      </c>
      <c r="M928" s="116" t="s">
        <v>843</v>
      </c>
      <c r="N928" s="116" t="s">
        <v>844</v>
      </c>
      <c r="O928" s="114" t="s">
        <v>842</v>
      </c>
      <c r="P928" s="114" t="s">
        <v>1675</v>
      </c>
      <c r="Q928" s="114" t="s">
        <v>1676</v>
      </c>
      <c r="R928" s="116"/>
    </row>
    <row r="929" spans="2:18" ht="18.75" hidden="1" x14ac:dyDescent="0.25">
      <c r="B929" s="112">
        <v>923</v>
      </c>
      <c r="C929" s="114" t="s">
        <v>203</v>
      </c>
      <c r="D929" s="114" t="s">
        <v>4594</v>
      </c>
      <c r="E929" s="114" t="s">
        <v>1</v>
      </c>
      <c r="F929" s="114" t="s">
        <v>14</v>
      </c>
      <c r="G929" s="114" t="s">
        <v>102</v>
      </c>
      <c r="H929" s="115" t="s">
        <v>4961</v>
      </c>
      <c r="I929" s="116" t="s">
        <v>4962</v>
      </c>
      <c r="J929" s="116" t="s">
        <v>4963</v>
      </c>
      <c r="K929" s="114" t="s">
        <v>842</v>
      </c>
      <c r="L929" s="114" t="s">
        <v>515</v>
      </c>
      <c r="M929" s="116" t="s">
        <v>843</v>
      </c>
      <c r="N929" s="116" t="s">
        <v>844</v>
      </c>
      <c r="O929" s="114" t="s">
        <v>842</v>
      </c>
      <c r="P929" s="114" t="s">
        <v>1675</v>
      </c>
      <c r="Q929" s="114" t="s">
        <v>1676</v>
      </c>
      <c r="R929" s="116"/>
    </row>
    <row r="930" spans="2:18" ht="18.75" hidden="1" x14ac:dyDescent="0.25">
      <c r="B930" s="112">
        <v>924</v>
      </c>
      <c r="C930" s="114" t="s">
        <v>203</v>
      </c>
      <c r="D930" s="114" t="s">
        <v>4594</v>
      </c>
      <c r="E930" s="114" t="s">
        <v>1</v>
      </c>
      <c r="F930" s="114" t="s">
        <v>14</v>
      </c>
      <c r="G930" s="114" t="s">
        <v>102</v>
      </c>
      <c r="H930" s="115" t="s">
        <v>4964</v>
      </c>
      <c r="I930" s="116" t="s">
        <v>4965</v>
      </c>
      <c r="J930" s="116" t="s">
        <v>4966</v>
      </c>
      <c r="K930" s="114" t="s">
        <v>842</v>
      </c>
      <c r="L930" s="114" t="s">
        <v>515</v>
      </c>
      <c r="M930" s="116" t="s">
        <v>843</v>
      </c>
      <c r="N930" s="116" t="s">
        <v>844</v>
      </c>
      <c r="O930" s="114" t="s">
        <v>842</v>
      </c>
      <c r="P930" s="114" t="s">
        <v>1675</v>
      </c>
      <c r="Q930" s="114" t="s">
        <v>1676</v>
      </c>
      <c r="R930" s="116"/>
    </row>
    <row r="931" spans="2:18" ht="18.75" hidden="1" x14ac:dyDescent="0.25">
      <c r="B931" s="112">
        <v>925</v>
      </c>
      <c r="C931" s="114" t="s">
        <v>203</v>
      </c>
      <c r="D931" s="114" t="s">
        <v>4594</v>
      </c>
      <c r="E931" s="114" t="s">
        <v>1</v>
      </c>
      <c r="F931" s="114" t="s">
        <v>14</v>
      </c>
      <c r="G931" s="114" t="s">
        <v>102</v>
      </c>
      <c r="H931" s="115" t="s">
        <v>4967</v>
      </c>
      <c r="I931" s="116" t="s">
        <v>4968</v>
      </c>
      <c r="J931" s="116" t="s">
        <v>4969</v>
      </c>
      <c r="K931" s="114" t="s">
        <v>842</v>
      </c>
      <c r="L931" s="114" t="s">
        <v>515</v>
      </c>
      <c r="M931" s="116" t="s">
        <v>843</v>
      </c>
      <c r="N931" s="116" t="s">
        <v>844</v>
      </c>
      <c r="O931" s="114" t="s">
        <v>842</v>
      </c>
      <c r="P931" s="114" t="s">
        <v>1675</v>
      </c>
      <c r="Q931" s="114" t="s">
        <v>1676</v>
      </c>
      <c r="R931" s="116"/>
    </row>
    <row r="932" spans="2:18" ht="18.75" hidden="1" x14ac:dyDescent="0.25">
      <c r="B932" s="112">
        <v>926</v>
      </c>
      <c r="C932" s="114" t="s">
        <v>203</v>
      </c>
      <c r="D932" s="114" t="s">
        <v>4594</v>
      </c>
      <c r="E932" s="114" t="s">
        <v>1</v>
      </c>
      <c r="F932" s="114" t="s">
        <v>14</v>
      </c>
      <c r="G932" s="114" t="s">
        <v>102</v>
      </c>
      <c r="H932" s="115" t="s">
        <v>4970</v>
      </c>
      <c r="I932" s="116" t="s">
        <v>4971</v>
      </c>
      <c r="J932" s="116" t="s">
        <v>4972</v>
      </c>
      <c r="K932" s="114" t="s">
        <v>842</v>
      </c>
      <c r="L932" s="114" t="s">
        <v>515</v>
      </c>
      <c r="M932" s="116" t="s">
        <v>843</v>
      </c>
      <c r="N932" s="116" t="s">
        <v>844</v>
      </c>
      <c r="O932" s="114" t="s">
        <v>842</v>
      </c>
      <c r="P932" s="114" t="s">
        <v>1675</v>
      </c>
      <c r="Q932" s="114" t="s">
        <v>1676</v>
      </c>
      <c r="R932" s="116"/>
    </row>
    <row r="933" spans="2:18" ht="18.75" hidden="1" x14ac:dyDescent="0.25">
      <c r="B933" s="112">
        <v>927</v>
      </c>
      <c r="C933" s="114" t="s">
        <v>203</v>
      </c>
      <c r="D933" s="114" t="s">
        <v>4594</v>
      </c>
      <c r="E933" s="114" t="s">
        <v>1</v>
      </c>
      <c r="F933" s="114" t="s">
        <v>14</v>
      </c>
      <c r="G933" s="114" t="s">
        <v>102</v>
      </c>
      <c r="H933" s="115" t="s">
        <v>4973</v>
      </c>
      <c r="I933" s="116" t="s">
        <v>4974</v>
      </c>
      <c r="J933" s="116" t="s">
        <v>4975</v>
      </c>
      <c r="K933" s="114" t="s">
        <v>842</v>
      </c>
      <c r="L933" s="114" t="s">
        <v>515</v>
      </c>
      <c r="M933" s="116" t="s">
        <v>843</v>
      </c>
      <c r="N933" s="116" t="s">
        <v>844</v>
      </c>
      <c r="O933" s="114" t="s">
        <v>842</v>
      </c>
      <c r="P933" s="114" t="s">
        <v>1675</v>
      </c>
      <c r="Q933" s="114" t="s">
        <v>1676</v>
      </c>
      <c r="R933" s="116"/>
    </row>
    <row r="934" spans="2:18" ht="18.75" hidden="1" x14ac:dyDescent="0.25">
      <c r="B934" s="112">
        <v>928</v>
      </c>
      <c r="C934" s="114" t="s">
        <v>203</v>
      </c>
      <c r="D934" s="114" t="s">
        <v>4594</v>
      </c>
      <c r="E934" s="114" t="s">
        <v>1</v>
      </c>
      <c r="F934" s="114" t="s">
        <v>14</v>
      </c>
      <c r="G934" s="114" t="s">
        <v>102</v>
      </c>
      <c r="H934" s="115" t="s">
        <v>4976</v>
      </c>
      <c r="I934" s="116" t="s">
        <v>4977</v>
      </c>
      <c r="J934" s="116" t="s">
        <v>4978</v>
      </c>
      <c r="K934" s="114" t="s">
        <v>842</v>
      </c>
      <c r="L934" s="114" t="s">
        <v>515</v>
      </c>
      <c r="M934" s="116" t="s">
        <v>843</v>
      </c>
      <c r="N934" s="116" t="s">
        <v>844</v>
      </c>
      <c r="O934" s="114" t="s">
        <v>842</v>
      </c>
      <c r="P934" s="114" t="s">
        <v>1675</v>
      </c>
      <c r="Q934" s="114" t="s">
        <v>1676</v>
      </c>
      <c r="R934" s="116"/>
    </row>
    <row r="935" spans="2:18" ht="18.75" hidden="1" x14ac:dyDescent="0.25">
      <c r="B935" s="112">
        <v>929</v>
      </c>
      <c r="C935" s="114" t="s">
        <v>203</v>
      </c>
      <c r="D935" s="114" t="s">
        <v>4594</v>
      </c>
      <c r="E935" s="114" t="s">
        <v>1</v>
      </c>
      <c r="F935" s="114" t="s">
        <v>14</v>
      </c>
      <c r="G935" s="114" t="s">
        <v>102</v>
      </c>
      <c r="H935" s="115" t="s">
        <v>4979</v>
      </c>
      <c r="I935" s="116" t="s">
        <v>4980</v>
      </c>
      <c r="J935" s="116" t="s">
        <v>4981</v>
      </c>
      <c r="K935" s="114" t="s">
        <v>842</v>
      </c>
      <c r="L935" s="114" t="s">
        <v>515</v>
      </c>
      <c r="M935" s="116" t="s">
        <v>843</v>
      </c>
      <c r="N935" s="116" t="s">
        <v>844</v>
      </c>
      <c r="O935" s="114" t="s">
        <v>842</v>
      </c>
      <c r="P935" s="114" t="s">
        <v>1675</v>
      </c>
      <c r="Q935" s="114" t="s">
        <v>1676</v>
      </c>
      <c r="R935" s="116"/>
    </row>
    <row r="936" spans="2:18" ht="18.75" hidden="1" x14ac:dyDescent="0.25">
      <c r="B936" s="112">
        <v>930</v>
      </c>
      <c r="C936" s="114" t="s">
        <v>203</v>
      </c>
      <c r="D936" s="114" t="s">
        <v>4594</v>
      </c>
      <c r="E936" s="114" t="s">
        <v>1</v>
      </c>
      <c r="F936" s="114" t="s">
        <v>14</v>
      </c>
      <c r="G936" s="114" t="s">
        <v>102</v>
      </c>
      <c r="H936" s="115" t="s">
        <v>4982</v>
      </c>
      <c r="I936" s="116" t="s">
        <v>4983</v>
      </c>
      <c r="J936" s="116" t="s">
        <v>4984</v>
      </c>
      <c r="K936" s="114" t="s">
        <v>842</v>
      </c>
      <c r="L936" s="114" t="s">
        <v>515</v>
      </c>
      <c r="M936" s="116" t="s">
        <v>843</v>
      </c>
      <c r="N936" s="116" t="s">
        <v>844</v>
      </c>
      <c r="O936" s="114" t="s">
        <v>842</v>
      </c>
      <c r="P936" s="114" t="s">
        <v>1675</v>
      </c>
      <c r="Q936" s="114" t="s">
        <v>1676</v>
      </c>
      <c r="R936" s="116"/>
    </row>
    <row r="937" spans="2:18" ht="18.75" hidden="1" x14ac:dyDescent="0.25">
      <c r="B937" s="112">
        <v>931</v>
      </c>
      <c r="C937" s="114" t="s">
        <v>203</v>
      </c>
      <c r="D937" s="114" t="s">
        <v>4594</v>
      </c>
      <c r="E937" s="114" t="s">
        <v>4</v>
      </c>
      <c r="F937" s="114" t="s">
        <v>14</v>
      </c>
      <c r="G937" s="114" t="s">
        <v>102</v>
      </c>
      <c r="H937" s="115" t="s">
        <v>4985</v>
      </c>
      <c r="I937" s="116" t="s">
        <v>4986</v>
      </c>
      <c r="J937" s="116" t="s">
        <v>4987</v>
      </c>
      <c r="K937" s="114" t="s">
        <v>842</v>
      </c>
      <c r="L937" s="114" t="s">
        <v>515</v>
      </c>
      <c r="M937" s="116" t="s">
        <v>843</v>
      </c>
      <c r="N937" s="116" t="s">
        <v>844</v>
      </c>
      <c r="O937" s="114" t="s">
        <v>842</v>
      </c>
      <c r="P937" s="114" t="s">
        <v>1675</v>
      </c>
      <c r="Q937" s="114" t="s">
        <v>1676</v>
      </c>
      <c r="R937" s="116"/>
    </row>
    <row r="938" spans="2:18" ht="18.75" hidden="1" x14ac:dyDescent="0.25">
      <c r="B938" s="112">
        <v>932</v>
      </c>
      <c r="C938" s="114" t="s">
        <v>203</v>
      </c>
      <c r="D938" s="114" t="s">
        <v>4594</v>
      </c>
      <c r="E938" s="114" t="s">
        <v>4</v>
      </c>
      <c r="F938" s="114" t="s">
        <v>14</v>
      </c>
      <c r="G938" s="114" t="s">
        <v>102</v>
      </c>
      <c r="H938" s="115" t="s">
        <v>4988</v>
      </c>
      <c r="I938" s="116" t="s">
        <v>4989</v>
      </c>
      <c r="J938" s="116" t="s">
        <v>4990</v>
      </c>
      <c r="K938" s="114" t="s">
        <v>842</v>
      </c>
      <c r="L938" s="114" t="s">
        <v>515</v>
      </c>
      <c r="M938" s="116" t="s">
        <v>843</v>
      </c>
      <c r="N938" s="116" t="s">
        <v>844</v>
      </c>
      <c r="O938" s="114" t="s">
        <v>842</v>
      </c>
      <c r="P938" s="114" t="s">
        <v>1675</v>
      </c>
      <c r="Q938" s="114" t="s">
        <v>1676</v>
      </c>
      <c r="R938" s="116"/>
    </row>
    <row r="939" spans="2:18" ht="18.75" hidden="1" x14ac:dyDescent="0.25">
      <c r="B939" s="112">
        <v>933</v>
      </c>
      <c r="C939" s="114" t="s">
        <v>203</v>
      </c>
      <c r="D939" s="114" t="s">
        <v>4594</v>
      </c>
      <c r="E939" s="114" t="s">
        <v>4</v>
      </c>
      <c r="F939" s="114" t="s">
        <v>14</v>
      </c>
      <c r="G939" s="114" t="s">
        <v>102</v>
      </c>
      <c r="H939" s="115" t="s">
        <v>4991</v>
      </c>
      <c r="I939" s="116" t="s">
        <v>4992</v>
      </c>
      <c r="J939" s="116" t="s">
        <v>4993</v>
      </c>
      <c r="K939" s="114" t="s">
        <v>842</v>
      </c>
      <c r="L939" s="114" t="s">
        <v>515</v>
      </c>
      <c r="M939" s="116" t="s">
        <v>843</v>
      </c>
      <c r="N939" s="116" t="s">
        <v>844</v>
      </c>
      <c r="O939" s="114" t="s">
        <v>842</v>
      </c>
      <c r="P939" s="114" t="s">
        <v>1675</v>
      </c>
      <c r="Q939" s="114" t="s">
        <v>1676</v>
      </c>
      <c r="R939" s="116"/>
    </row>
    <row r="940" spans="2:18" ht="18.75" hidden="1" x14ac:dyDescent="0.25">
      <c r="B940" s="112">
        <v>934</v>
      </c>
      <c r="C940" s="114" t="s">
        <v>203</v>
      </c>
      <c r="D940" s="114" t="s">
        <v>4594</v>
      </c>
      <c r="E940" s="114" t="s">
        <v>4</v>
      </c>
      <c r="F940" s="114" t="s">
        <v>14</v>
      </c>
      <c r="G940" s="114" t="s">
        <v>102</v>
      </c>
      <c r="H940" s="115" t="s">
        <v>4994</v>
      </c>
      <c r="I940" s="116" t="s">
        <v>4995</v>
      </c>
      <c r="J940" s="116" t="s">
        <v>4996</v>
      </c>
      <c r="K940" s="114" t="s">
        <v>842</v>
      </c>
      <c r="L940" s="114" t="s">
        <v>515</v>
      </c>
      <c r="M940" s="116" t="s">
        <v>843</v>
      </c>
      <c r="N940" s="116" t="s">
        <v>844</v>
      </c>
      <c r="O940" s="114" t="s">
        <v>842</v>
      </c>
      <c r="P940" s="114" t="s">
        <v>1675</v>
      </c>
      <c r="Q940" s="114" t="s">
        <v>1676</v>
      </c>
      <c r="R940" s="116"/>
    </row>
    <row r="941" spans="2:18" ht="18.75" hidden="1" x14ac:dyDescent="0.25">
      <c r="B941" s="112">
        <v>935</v>
      </c>
      <c r="C941" s="114" t="s">
        <v>203</v>
      </c>
      <c r="D941" s="114" t="s">
        <v>4594</v>
      </c>
      <c r="E941" s="114" t="s">
        <v>4</v>
      </c>
      <c r="F941" s="114" t="s">
        <v>14</v>
      </c>
      <c r="G941" s="114" t="s">
        <v>102</v>
      </c>
      <c r="H941" s="115" t="s">
        <v>4997</v>
      </c>
      <c r="I941" s="116" t="s">
        <v>4998</v>
      </c>
      <c r="J941" s="116" t="s">
        <v>4999</v>
      </c>
      <c r="K941" s="114" t="s">
        <v>842</v>
      </c>
      <c r="L941" s="114" t="s">
        <v>515</v>
      </c>
      <c r="M941" s="116" t="s">
        <v>843</v>
      </c>
      <c r="N941" s="116" t="s">
        <v>844</v>
      </c>
      <c r="O941" s="114" t="s">
        <v>842</v>
      </c>
      <c r="P941" s="114" t="s">
        <v>1675</v>
      </c>
      <c r="Q941" s="114" t="s">
        <v>1676</v>
      </c>
      <c r="R941" s="116"/>
    </row>
    <row r="942" spans="2:18" ht="18.75" hidden="1" x14ac:dyDescent="0.25">
      <c r="B942" s="112">
        <v>936</v>
      </c>
      <c r="C942" s="114" t="s">
        <v>203</v>
      </c>
      <c r="D942" s="114" t="s">
        <v>4594</v>
      </c>
      <c r="E942" s="114" t="s">
        <v>4</v>
      </c>
      <c r="F942" s="114" t="s">
        <v>14</v>
      </c>
      <c r="G942" s="114" t="s">
        <v>102</v>
      </c>
      <c r="H942" s="115" t="s">
        <v>5000</v>
      </c>
      <c r="I942" s="116" t="s">
        <v>5001</v>
      </c>
      <c r="J942" s="116" t="s">
        <v>5002</v>
      </c>
      <c r="K942" s="114" t="s">
        <v>842</v>
      </c>
      <c r="L942" s="114" t="s">
        <v>515</v>
      </c>
      <c r="M942" s="116" t="s">
        <v>843</v>
      </c>
      <c r="N942" s="116" t="s">
        <v>844</v>
      </c>
      <c r="O942" s="114" t="s">
        <v>842</v>
      </c>
      <c r="P942" s="114" t="s">
        <v>1675</v>
      </c>
      <c r="Q942" s="114" t="s">
        <v>1676</v>
      </c>
      <c r="R942" s="116"/>
    </row>
    <row r="943" spans="2:18" ht="18.75" hidden="1" x14ac:dyDescent="0.25">
      <c r="B943" s="112">
        <v>937</v>
      </c>
      <c r="C943" s="114" t="s">
        <v>203</v>
      </c>
      <c r="D943" s="114" t="s">
        <v>4594</v>
      </c>
      <c r="E943" s="114" t="s">
        <v>4</v>
      </c>
      <c r="F943" s="114" t="s">
        <v>14</v>
      </c>
      <c r="G943" s="114" t="s">
        <v>102</v>
      </c>
      <c r="H943" s="115" t="s">
        <v>5003</v>
      </c>
      <c r="I943" s="116" t="s">
        <v>5004</v>
      </c>
      <c r="J943" s="116" t="s">
        <v>5005</v>
      </c>
      <c r="K943" s="114" t="s">
        <v>842</v>
      </c>
      <c r="L943" s="114" t="s">
        <v>515</v>
      </c>
      <c r="M943" s="116" t="s">
        <v>843</v>
      </c>
      <c r="N943" s="116" t="s">
        <v>844</v>
      </c>
      <c r="O943" s="114" t="s">
        <v>842</v>
      </c>
      <c r="P943" s="114" t="s">
        <v>1675</v>
      </c>
      <c r="Q943" s="114" t="s">
        <v>1676</v>
      </c>
      <c r="R943" s="116"/>
    </row>
    <row r="944" spans="2:18" ht="18.75" hidden="1" x14ac:dyDescent="0.25">
      <c r="B944" s="112">
        <v>938</v>
      </c>
      <c r="C944" s="114" t="s">
        <v>203</v>
      </c>
      <c r="D944" s="114" t="s">
        <v>4594</v>
      </c>
      <c r="E944" s="114" t="s">
        <v>4</v>
      </c>
      <c r="F944" s="114" t="s">
        <v>14</v>
      </c>
      <c r="G944" s="114" t="s">
        <v>102</v>
      </c>
      <c r="H944" s="115" t="s">
        <v>5006</v>
      </c>
      <c r="I944" s="116" t="s">
        <v>5007</v>
      </c>
      <c r="J944" s="116" t="s">
        <v>5008</v>
      </c>
      <c r="K944" s="114" t="s">
        <v>842</v>
      </c>
      <c r="L944" s="114" t="s">
        <v>515</v>
      </c>
      <c r="M944" s="116" t="s">
        <v>843</v>
      </c>
      <c r="N944" s="116" t="s">
        <v>844</v>
      </c>
      <c r="O944" s="114" t="s">
        <v>842</v>
      </c>
      <c r="P944" s="114" t="s">
        <v>1675</v>
      </c>
      <c r="Q944" s="114" t="s">
        <v>1676</v>
      </c>
      <c r="R944" s="116"/>
    </row>
    <row r="945" spans="2:18" ht="18.75" hidden="1" x14ac:dyDescent="0.25">
      <c r="B945" s="112">
        <v>939</v>
      </c>
      <c r="C945" s="114" t="s">
        <v>203</v>
      </c>
      <c r="D945" s="114" t="s">
        <v>4594</v>
      </c>
      <c r="E945" s="114" t="s">
        <v>4</v>
      </c>
      <c r="F945" s="114" t="s">
        <v>14</v>
      </c>
      <c r="G945" s="114" t="s">
        <v>102</v>
      </c>
      <c r="H945" s="115" t="s">
        <v>5009</v>
      </c>
      <c r="I945" s="116" t="s">
        <v>5010</v>
      </c>
      <c r="J945" s="116" t="s">
        <v>5011</v>
      </c>
      <c r="K945" s="114" t="s">
        <v>842</v>
      </c>
      <c r="L945" s="114" t="s">
        <v>515</v>
      </c>
      <c r="M945" s="116" t="s">
        <v>843</v>
      </c>
      <c r="N945" s="116" t="s">
        <v>844</v>
      </c>
      <c r="O945" s="114" t="s">
        <v>842</v>
      </c>
      <c r="P945" s="114" t="s">
        <v>1675</v>
      </c>
      <c r="Q945" s="114" t="s">
        <v>1676</v>
      </c>
      <c r="R945" s="116"/>
    </row>
    <row r="946" spans="2:18" ht="18.75" hidden="1" x14ac:dyDescent="0.25">
      <c r="B946" s="112">
        <v>940</v>
      </c>
      <c r="C946" s="114" t="s">
        <v>203</v>
      </c>
      <c r="D946" s="114" t="s">
        <v>4594</v>
      </c>
      <c r="E946" s="114" t="s">
        <v>4</v>
      </c>
      <c r="F946" s="114" t="s">
        <v>14</v>
      </c>
      <c r="G946" s="114" t="s">
        <v>102</v>
      </c>
      <c r="H946" s="115" t="s">
        <v>5012</v>
      </c>
      <c r="I946" s="116" t="s">
        <v>5013</v>
      </c>
      <c r="J946" s="116" t="s">
        <v>5014</v>
      </c>
      <c r="K946" s="114" t="s">
        <v>842</v>
      </c>
      <c r="L946" s="114" t="s">
        <v>515</v>
      </c>
      <c r="M946" s="116" t="s">
        <v>843</v>
      </c>
      <c r="N946" s="116" t="s">
        <v>844</v>
      </c>
      <c r="O946" s="114" t="s">
        <v>842</v>
      </c>
      <c r="P946" s="114" t="s">
        <v>1675</v>
      </c>
      <c r="Q946" s="114" t="s">
        <v>1676</v>
      </c>
      <c r="R946" s="116"/>
    </row>
    <row r="947" spans="2:18" ht="18.75" hidden="1" x14ac:dyDescent="0.25">
      <c r="B947" s="112">
        <v>941</v>
      </c>
      <c r="C947" s="114" t="s">
        <v>203</v>
      </c>
      <c r="D947" s="114" t="s">
        <v>4594</v>
      </c>
      <c r="E947" s="114" t="s">
        <v>1</v>
      </c>
      <c r="F947" s="114" t="s">
        <v>26</v>
      </c>
      <c r="G947" s="114" t="s">
        <v>102</v>
      </c>
      <c r="H947" s="115" t="s">
        <v>5015</v>
      </c>
      <c r="I947" s="116" t="s">
        <v>5016</v>
      </c>
      <c r="J947" s="116" t="s">
        <v>5017</v>
      </c>
      <c r="K947" s="114" t="s">
        <v>845</v>
      </c>
      <c r="L947" s="114" t="s">
        <v>558</v>
      </c>
      <c r="M947" s="116" t="s">
        <v>846</v>
      </c>
      <c r="N947" s="116" t="s">
        <v>847</v>
      </c>
      <c r="O947" s="114" t="s">
        <v>845</v>
      </c>
      <c r="P947" s="114" t="s">
        <v>1677</v>
      </c>
      <c r="Q947" s="114" t="s">
        <v>1678</v>
      </c>
      <c r="R947" s="116"/>
    </row>
    <row r="948" spans="2:18" ht="18.75" hidden="1" x14ac:dyDescent="0.25">
      <c r="B948" s="112">
        <v>942</v>
      </c>
      <c r="C948" s="114" t="s">
        <v>203</v>
      </c>
      <c r="D948" s="114" t="s">
        <v>4594</v>
      </c>
      <c r="E948" s="114" t="s">
        <v>1</v>
      </c>
      <c r="F948" s="114" t="s">
        <v>26</v>
      </c>
      <c r="G948" s="114" t="s">
        <v>102</v>
      </c>
      <c r="H948" s="115" t="s">
        <v>5018</v>
      </c>
      <c r="I948" s="116" t="s">
        <v>5019</v>
      </c>
      <c r="J948" s="116" t="s">
        <v>5020</v>
      </c>
      <c r="K948" s="114" t="s">
        <v>845</v>
      </c>
      <c r="L948" s="114" t="s">
        <v>558</v>
      </c>
      <c r="M948" s="116" t="s">
        <v>846</v>
      </c>
      <c r="N948" s="116" t="s">
        <v>847</v>
      </c>
      <c r="O948" s="114" t="s">
        <v>845</v>
      </c>
      <c r="P948" s="114" t="s">
        <v>1677</v>
      </c>
      <c r="Q948" s="114" t="s">
        <v>1678</v>
      </c>
      <c r="R948" s="116"/>
    </row>
    <row r="949" spans="2:18" ht="18.75" hidden="1" x14ac:dyDescent="0.25">
      <c r="B949" s="112">
        <v>943</v>
      </c>
      <c r="C949" s="114" t="s">
        <v>203</v>
      </c>
      <c r="D949" s="114" t="s">
        <v>4594</v>
      </c>
      <c r="E949" s="114" t="s">
        <v>1</v>
      </c>
      <c r="F949" s="114" t="s">
        <v>26</v>
      </c>
      <c r="G949" s="114" t="s">
        <v>102</v>
      </c>
      <c r="H949" s="115" t="s">
        <v>5021</v>
      </c>
      <c r="I949" s="116" t="s">
        <v>5022</v>
      </c>
      <c r="J949" s="116" t="s">
        <v>5023</v>
      </c>
      <c r="K949" s="114" t="s">
        <v>845</v>
      </c>
      <c r="L949" s="114" t="s">
        <v>558</v>
      </c>
      <c r="M949" s="116" t="s">
        <v>846</v>
      </c>
      <c r="N949" s="116" t="s">
        <v>847</v>
      </c>
      <c r="O949" s="114" t="s">
        <v>845</v>
      </c>
      <c r="P949" s="114" t="s">
        <v>1677</v>
      </c>
      <c r="Q949" s="114" t="s">
        <v>1678</v>
      </c>
      <c r="R949" s="116"/>
    </row>
    <row r="950" spans="2:18" ht="18.75" hidden="1" x14ac:dyDescent="0.25">
      <c r="B950" s="112">
        <v>944</v>
      </c>
      <c r="C950" s="114" t="s">
        <v>203</v>
      </c>
      <c r="D950" s="114" t="s">
        <v>4594</v>
      </c>
      <c r="E950" s="114" t="s">
        <v>1</v>
      </c>
      <c r="F950" s="114" t="s">
        <v>26</v>
      </c>
      <c r="G950" s="114" t="s">
        <v>102</v>
      </c>
      <c r="H950" s="115" t="s">
        <v>5024</v>
      </c>
      <c r="I950" s="116" t="s">
        <v>5025</v>
      </c>
      <c r="J950" s="116" t="s">
        <v>5026</v>
      </c>
      <c r="K950" s="114" t="s">
        <v>845</v>
      </c>
      <c r="L950" s="114" t="s">
        <v>558</v>
      </c>
      <c r="M950" s="116" t="s">
        <v>846</v>
      </c>
      <c r="N950" s="116" t="s">
        <v>847</v>
      </c>
      <c r="O950" s="114" t="s">
        <v>845</v>
      </c>
      <c r="P950" s="114" t="s">
        <v>1677</v>
      </c>
      <c r="Q950" s="114" t="s">
        <v>1678</v>
      </c>
      <c r="R950" s="116"/>
    </row>
    <row r="951" spans="2:18" ht="18.75" hidden="1" x14ac:dyDescent="0.25">
      <c r="B951" s="112">
        <v>945</v>
      </c>
      <c r="C951" s="114" t="s">
        <v>203</v>
      </c>
      <c r="D951" s="114" t="s">
        <v>4594</v>
      </c>
      <c r="E951" s="114" t="s">
        <v>1</v>
      </c>
      <c r="F951" s="114" t="s">
        <v>26</v>
      </c>
      <c r="G951" s="114" t="s">
        <v>102</v>
      </c>
      <c r="H951" s="115" t="s">
        <v>5027</v>
      </c>
      <c r="I951" s="116" t="s">
        <v>5028</v>
      </c>
      <c r="J951" s="116" t="s">
        <v>5029</v>
      </c>
      <c r="K951" s="114" t="s">
        <v>845</v>
      </c>
      <c r="L951" s="114" t="s">
        <v>558</v>
      </c>
      <c r="M951" s="116" t="s">
        <v>846</v>
      </c>
      <c r="N951" s="116" t="s">
        <v>847</v>
      </c>
      <c r="O951" s="114" t="s">
        <v>845</v>
      </c>
      <c r="P951" s="114" t="s">
        <v>1677</v>
      </c>
      <c r="Q951" s="114" t="s">
        <v>1678</v>
      </c>
      <c r="R951" s="116"/>
    </row>
    <row r="952" spans="2:18" ht="18.75" hidden="1" x14ac:dyDescent="0.25">
      <c r="B952" s="112">
        <v>946</v>
      </c>
      <c r="C952" s="114" t="s">
        <v>203</v>
      </c>
      <c r="D952" s="114" t="s">
        <v>4594</v>
      </c>
      <c r="E952" s="114" t="s">
        <v>1</v>
      </c>
      <c r="F952" s="114" t="s">
        <v>26</v>
      </c>
      <c r="G952" s="114" t="s">
        <v>102</v>
      </c>
      <c r="H952" s="115" t="s">
        <v>5030</v>
      </c>
      <c r="I952" s="116" t="s">
        <v>5031</v>
      </c>
      <c r="J952" s="116" t="s">
        <v>5032</v>
      </c>
      <c r="K952" s="114" t="s">
        <v>845</v>
      </c>
      <c r="L952" s="114" t="s">
        <v>558</v>
      </c>
      <c r="M952" s="116" t="s">
        <v>846</v>
      </c>
      <c r="N952" s="116" t="s">
        <v>847</v>
      </c>
      <c r="O952" s="114" t="s">
        <v>845</v>
      </c>
      <c r="P952" s="114" t="s">
        <v>1677</v>
      </c>
      <c r="Q952" s="114" t="s">
        <v>1678</v>
      </c>
      <c r="R952" s="116"/>
    </row>
    <row r="953" spans="2:18" ht="18.75" hidden="1" x14ac:dyDescent="0.25">
      <c r="B953" s="112">
        <v>947</v>
      </c>
      <c r="C953" s="114" t="s">
        <v>203</v>
      </c>
      <c r="D953" s="114" t="s">
        <v>4594</v>
      </c>
      <c r="E953" s="114" t="s">
        <v>1</v>
      </c>
      <c r="F953" s="114" t="s">
        <v>26</v>
      </c>
      <c r="G953" s="114" t="s">
        <v>102</v>
      </c>
      <c r="H953" s="115" t="s">
        <v>5033</v>
      </c>
      <c r="I953" s="116" t="s">
        <v>5034</v>
      </c>
      <c r="J953" s="116" t="s">
        <v>5035</v>
      </c>
      <c r="K953" s="114" t="s">
        <v>845</v>
      </c>
      <c r="L953" s="114" t="s">
        <v>558</v>
      </c>
      <c r="M953" s="116" t="s">
        <v>846</v>
      </c>
      <c r="N953" s="116" t="s">
        <v>847</v>
      </c>
      <c r="O953" s="114" t="s">
        <v>845</v>
      </c>
      <c r="P953" s="114" t="s">
        <v>1677</v>
      </c>
      <c r="Q953" s="114" t="s">
        <v>1678</v>
      </c>
      <c r="R953" s="116"/>
    </row>
    <row r="954" spans="2:18" ht="18.75" hidden="1" x14ac:dyDescent="0.25">
      <c r="B954" s="112">
        <v>948</v>
      </c>
      <c r="C954" s="114" t="s">
        <v>203</v>
      </c>
      <c r="D954" s="114" t="s">
        <v>4594</v>
      </c>
      <c r="E954" s="114" t="s">
        <v>1</v>
      </c>
      <c r="F954" s="114" t="s">
        <v>26</v>
      </c>
      <c r="G954" s="114" t="s">
        <v>102</v>
      </c>
      <c r="H954" s="115" t="s">
        <v>5036</v>
      </c>
      <c r="I954" s="116" t="s">
        <v>5037</v>
      </c>
      <c r="J954" s="116" t="s">
        <v>5038</v>
      </c>
      <c r="K954" s="114" t="s">
        <v>845</v>
      </c>
      <c r="L954" s="114" t="s">
        <v>558</v>
      </c>
      <c r="M954" s="116" t="s">
        <v>846</v>
      </c>
      <c r="N954" s="116" t="s">
        <v>847</v>
      </c>
      <c r="O954" s="114" t="s">
        <v>845</v>
      </c>
      <c r="P954" s="114" t="s">
        <v>1677</v>
      </c>
      <c r="Q954" s="114" t="s">
        <v>1678</v>
      </c>
      <c r="R954" s="116"/>
    </row>
    <row r="955" spans="2:18" ht="18.75" hidden="1" x14ac:dyDescent="0.25">
      <c r="B955" s="112">
        <v>949</v>
      </c>
      <c r="C955" s="114" t="s">
        <v>203</v>
      </c>
      <c r="D955" s="114" t="s">
        <v>4594</v>
      </c>
      <c r="E955" s="114" t="s">
        <v>1</v>
      </c>
      <c r="F955" s="114" t="s">
        <v>26</v>
      </c>
      <c r="G955" s="114" t="s">
        <v>102</v>
      </c>
      <c r="H955" s="115" t="s">
        <v>5039</v>
      </c>
      <c r="I955" s="116" t="s">
        <v>5040</v>
      </c>
      <c r="J955" s="116" t="s">
        <v>5041</v>
      </c>
      <c r="K955" s="114" t="s">
        <v>845</v>
      </c>
      <c r="L955" s="114" t="s">
        <v>558</v>
      </c>
      <c r="M955" s="116" t="s">
        <v>846</v>
      </c>
      <c r="N955" s="116" t="s">
        <v>847</v>
      </c>
      <c r="O955" s="114" t="s">
        <v>845</v>
      </c>
      <c r="P955" s="114" t="s">
        <v>1677</v>
      </c>
      <c r="Q955" s="114" t="s">
        <v>1678</v>
      </c>
      <c r="R955" s="116"/>
    </row>
    <row r="956" spans="2:18" ht="18.75" hidden="1" x14ac:dyDescent="0.25">
      <c r="B956" s="112">
        <v>950</v>
      </c>
      <c r="C956" s="114" t="s">
        <v>203</v>
      </c>
      <c r="D956" s="114" t="s">
        <v>4594</v>
      </c>
      <c r="E956" s="114" t="s">
        <v>1</v>
      </c>
      <c r="F956" s="114" t="s">
        <v>26</v>
      </c>
      <c r="G956" s="114" t="s">
        <v>102</v>
      </c>
      <c r="H956" s="115" t="s">
        <v>5042</v>
      </c>
      <c r="I956" s="116" t="s">
        <v>5043</v>
      </c>
      <c r="J956" s="116" t="s">
        <v>5044</v>
      </c>
      <c r="K956" s="114" t="s">
        <v>845</v>
      </c>
      <c r="L956" s="114" t="s">
        <v>558</v>
      </c>
      <c r="M956" s="116" t="s">
        <v>846</v>
      </c>
      <c r="N956" s="116" t="s">
        <v>847</v>
      </c>
      <c r="O956" s="114" t="s">
        <v>845</v>
      </c>
      <c r="P956" s="114" t="s">
        <v>1677</v>
      </c>
      <c r="Q956" s="114" t="s">
        <v>1678</v>
      </c>
      <c r="R956" s="116"/>
    </row>
    <row r="957" spans="2:18" ht="18.75" hidden="1" x14ac:dyDescent="0.25">
      <c r="B957" s="112">
        <v>951</v>
      </c>
      <c r="C957" s="114" t="s">
        <v>203</v>
      </c>
      <c r="D957" s="114" t="s">
        <v>4594</v>
      </c>
      <c r="E957" s="114" t="s">
        <v>4</v>
      </c>
      <c r="F957" s="114" t="s">
        <v>26</v>
      </c>
      <c r="G957" s="114" t="s">
        <v>102</v>
      </c>
      <c r="H957" s="115" t="s">
        <v>5045</v>
      </c>
      <c r="I957" s="116" t="s">
        <v>5046</v>
      </c>
      <c r="J957" s="116" t="s">
        <v>5047</v>
      </c>
      <c r="K957" s="114" t="s">
        <v>845</v>
      </c>
      <c r="L957" s="114" t="s">
        <v>558</v>
      </c>
      <c r="M957" s="116" t="s">
        <v>846</v>
      </c>
      <c r="N957" s="116" t="s">
        <v>847</v>
      </c>
      <c r="O957" s="114" t="s">
        <v>845</v>
      </c>
      <c r="P957" s="114" t="s">
        <v>1677</v>
      </c>
      <c r="Q957" s="114" t="s">
        <v>1678</v>
      </c>
      <c r="R957" s="116"/>
    </row>
    <row r="958" spans="2:18" ht="18.75" hidden="1" x14ac:dyDescent="0.25">
      <c r="B958" s="112">
        <v>952</v>
      </c>
      <c r="C958" s="114" t="s">
        <v>203</v>
      </c>
      <c r="D958" s="114" t="s">
        <v>4594</v>
      </c>
      <c r="E958" s="114" t="s">
        <v>4</v>
      </c>
      <c r="F958" s="114" t="s">
        <v>26</v>
      </c>
      <c r="G958" s="114" t="s">
        <v>102</v>
      </c>
      <c r="H958" s="115" t="s">
        <v>5048</v>
      </c>
      <c r="I958" s="116" t="s">
        <v>5049</v>
      </c>
      <c r="J958" s="116" t="s">
        <v>5050</v>
      </c>
      <c r="K958" s="114" t="s">
        <v>845</v>
      </c>
      <c r="L958" s="114" t="s">
        <v>558</v>
      </c>
      <c r="M958" s="116" t="s">
        <v>846</v>
      </c>
      <c r="N958" s="116" t="s">
        <v>847</v>
      </c>
      <c r="O958" s="114" t="s">
        <v>845</v>
      </c>
      <c r="P958" s="114" t="s">
        <v>1677</v>
      </c>
      <c r="Q958" s="114" t="s">
        <v>1678</v>
      </c>
      <c r="R958" s="116"/>
    </row>
    <row r="959" spans="2:18" ht="18.75" hidden="1" x14ac:dyDescent="0.25">
      <c r="B959" s="112">
        <v>953</v>
      </c>
      <c r="C959" s="114" t="s">
        <v>203</v>
      </c>
      <c r="D959" s="114" t="s">
        <v>4594</v>
      </c>
      <c r="E959" s="114" t="s">
        <v>4</v>
      </c>
      <c r="F959" s="114" t="s">
        <v>26</v>
      </c>
      <c r="G959" s="114" t="s">
        <v>102</v>
      </c>
      <c r="H959" s="115" t="s">
        <v>5051</v>
      </c>
      <c r="I959" s="116" t="s">
        <v>5052</v>
      </c>
      <c r="J959" s="116" t="s">
        <v>5053</v>
      </c>
      <c r="K959" s="114" t="s">
        <v>845</v>
      </c>
      <c r="L959" s="114" t="s">
        <v>558</v>
      </c>
      <c r="M959" s="116" t="s">
        <v>846</v>
      </c>
      <c r="N959" s="116" t="s">
        <v>847</v>
      </c>
      <c r="O959" s="114" t="s">
        <v>845</v>
      </c>
      <c r="P959" s="114" t="s">
        <v>1677</v>
      </c>
      <c r="Q959" s="114" t="s">
        <v>1678</v>
      </c>
      <c r="R959" s="116"/>
    </row>
    <row r="960" spans="2:18" ht="18.75" hidden="1" x14ac:dyDescent="0.25">
      <c r="B960" s="112">
        <v>954</v>
      </c>
      <c r="C960" s="114" t="s">
        <v>203</v>
      </c>
      <c r="D960" s="114" t="s">
        <v>4594</v>
      </c>
      <c r="E960" s="114" t="s">
        <v>4</v>
      </c>
      <c r="F960" s="114" t="s">
        <v>26</v>
      </c>
      <c r="G960" s="114" t="s">
        <v>102</v>
      </c>
      <c r="H960" s="115" t="s">
        <v>5054</v>
      </c>
      <c r="I960" s="116" t="s">
        <v>5055</v>
      </c>
      <c r="J960" s="116" t="s">
        <v>5056</v>
      </c>
      <c r="K960" s="114" t="s">
        <v>845</v>
      </c>
      <c r="L960" s="114" t="s">
        <v>558</v>
      </c>
      <c r="M960" s="116" t="s">
        <v>846</v>
      </c>
      <c r="N960" s="116" t="s">
        <v>847</v>
      </c>
      <c r="O960" s="114" t="s">
        <v>845</v>
      </c>
      <c r="P960" s="114" t="s">
        <v>1677</v>
      </c>
      <c r="Q960" s="114" t="s">
        <v>1678</v>
      </c>
      <c r="R960" s="116"/>
    </row>
    <row r="961" spans="2:18" ht="18.75" hidden="1" x14ac:dyDescent="0.25">
      <c r="B961" s="112">
        <v>955</v>
      </c>
      <c r="C961" s="114" t="s">
        <v>203</v>
      </c>
      <c r="D961" s="114" t="s">
        <v>4594</v>
      </c>
      <c r="E961" s="114" t="s">
        <v>4</v>
      </c>
      <c r="F961" s="114" t="s">
        <v>26</v>
      </c>
      <c r="G961" s="114" t="s">
        <v>102</v>
      </c>
      <c r="H961" s="115" t="s">
        <v>5057</v>
      </c>
      <c r="I961" s="116" t="s">
        <v>5058</v>
      </c>
      <c r="J961" s="116" t="s">
        <v>5059</v>
      </c>
      <c r="K961" s="114" t="s">
        <v>845</v>
      </c>
      <c r="L961" s="114" t="s">
        <v>558</v>
      </c>
      <c r="M961" s="116" t="s">
        <v>846</v>
      </c>
      <c r="N961" s="116" t="s">
        <v>847</v>
      </c>
      <c r="O961" s="114" t="s">
        <v>845</v>
      </c>
      <c r="P961" s="114" t="s">
        <v>1677</v>
      </c>
      <c r="Q961" s="114" t="s">
        <v>1678</v>
      </c>
      <c r="R961" s="116"/>
    </row>
    <row r="962" spans="2:18" ht="18.75" hidden="1" x14ac:dyDescent="0.25">
      <c r="B962" s="112">
        <v>956</v>
      </c>
      <c r="C962" s="114" t="s">
        <v>203</v>
      </c>
      <c r="D962" s="114" t="s">
        <v>4594</v>
      </c>
      <c r="E962" s="114" t="s">
        <v>4</v>
      </c>
      <c r="F962" s="114" t="s">
        <v>26</v>
      </c>
      <c r="G962" s="114" t="s">
        <v>102</v>
      </c>
      <c r="H962" s="115" t="s">
        <v>5060</v>
      </c>
      <c r="I962" s="116" t="s">
        <v>5061</v>
      </c>
      <c r="J962" s="116" t="s">
        <v>5062</v>
      </c>
      <c r="K962" s="114" t="s">
        <v>845</v>
      </c>
      <c r="L962" s="114" t="s">
        <v>558</v>
      </c>
      <c r="M962" s="116" t="s">
        <v>846</v>
      </c>
      <c r="N962" s="116" t="s">
        <v>847</v>
      </c>
      <c r="O962" s="114" t="s">
        <v>845</v>
      </c>
      <c r="P962" s="114" t="s">
        <v>1677</v>
      </c>
      <c r="Q962" s="114" t="s">
        <v>1678</v>
      </c>
      <c r="R962" s="116"/>
    </row>
    <row r="963" spans="2:18" ht="18.75" hidden="1" x14ac:dyDescent="0.25">
      <c r="B963" s="112">
        <v>957</v>
      </c>
      <c r="C963" s="114" t="s">
        <v>203</v>
      </c>
      <c r="D963" s="114" t="s">
        <v>4594</v>
      </c>
      <c r="E963" s="114" t="s">
        <v>4</v>
      </c>
      <c r="F963" s="114" t="s">
        <v>26</v>
      </c>
      <c r="G963" s="114" t="s">
        <v>102</v>
      </c>
      <c r="H963" s="115" t="s">
        <v>5063</v>
      </c>
      <c r="I963" s="116" t="s">
        <v>5064</v>
      </c>
      <c r="J963" s="116" t="s">
        <v>5065</v>
      </c>
      <c r="K963" s="114" t="s">
        <v>845</v>
      </c>
      <c r="L963" s="114" t="s">
        <v>558</v>
      </c>
      <c r="M963" s="116" t="s">
        <v>846</v>
      </c>
      <c r="N963" s="116" t="s">
        <v>847</v>
      </c>
      <c r="O963" s="114" t="s">
        <v>845</v>
      </c>
      <c r="P963" s="114" t="s">
        <v>1677</v>
      </c>
      <c r="Q963" s="114" t="s">
        <v>1678</v>
      </c>
      <c r="R963" s="116"/>
    </row>
    <row r="964" spans="2:18" ht="18.75" hidden="1" x14ac:dyDescent="0.25">
      <c r="B964" s="112">
        <v>958</v>
      </c>
      <c r="C964" s="114" t="s">
        <v>203</v>
      </c>
      <c r="D964" s="114" t="s">
        <v>4594</v>
      </c>
      <c r="E964" s="114" t="s">
        <v>4</v>
      </c>
      <c r="F964" s="114" t="s">
        <v>26</v>
      </c>
      <c r="G964" s="114" t="s">
        <v>102</v>
      </c>
      <c r="H964" s="115" t="s">
        <v>5066</v>
      </c>
      <c r="I964" s="116" t="s">
        <v>5067</v>
      </c>
      <c r="J964" s="116" t="s">
        <v>5068</v>
      </c>
      <c r="K964" s="114" t="s">
        <v>845</v>
      </c>
      <c r="L964" s="114" t="s">
        <v>558</v>
      </c>
      <c r="M964" s="116" t="s">
        <v>846</v>
      </c>
      <c r="N964" s="116" t="s">
        <v>847</v>
      </c>
      <c r="O964" s="114" t="s">
        <v>845</v>
      </c>
      <c r="P964" s="114" t="s">
        <v>1677</v>
      </c>
      <c r="Q964" s="114" t="s">
        <v>1678</v>
      </c>
      <c r="R964" s="116"/>
    </row>
    <row r="965" spans="2:18" ht="18.75" hidden="1" x14ac:dyDescent="0.25">
      <c r="B965" s="112">
        <v>959</v>
      </c>
      <c r="C965" s="114" t="s">
        <v>203</v>
      </c>
      <c r="D965" s="114" t="s">
        <v>4594</v>
      </c>
      <c r="E965" s="114" t="s">
        <v>4</v>
      </c>
      <c r="F965" s="114" t="s">
        <v>26</v>
      </c>
      <c r="G965" s="114" t="s">
        <v>102</v>
      </c>
      <c r="H965" s="115" t="s">
        <v>5069</v>
      </c>
      <c r="I965" s="116" t="s">
        <v>5070</v>
      </c>
      <c r="J965" s="116" t="s">
        <v>5071</v>
      </c>
      <c r="K965" s="114" t="s">
        <v>845</v>
      </c>
      <c r="L965" s="114" t="s">
        <v>558</v>
      </c>
      <c r="M965" s="116" t="s">
        <v>846</v>
      </c>
      <c r="N965" s="116" t="s">
        <v>847</v>
      </c>
      <c r="O965" s="114" t="s">
        <v>845</v>
      </c>
      <c r="P965" s="114" t="s">
        <v>1677</v>
      </c>
      <c r="Q965" s="114" t="s">
        <v>1678</v>
      </c>
      <c r="R965" s="116"/>
    </row>
    <row r="966" spans="2:18" ht="18.75" hidden="1" x14ac:dyDescent="0.25">
      <c r="B966" s="112">
        <v>960</v>
      </c>
      <c r="C966" s="114" t="s">
        <v>203</v>
      </c>
      <c r="D966" s="114" t="s">
        <v>4594</v>
      </c>
      <c r="E966" s="114" t="s">
        <v>4</v>
      </c>
      <c r="F966" s="114" t="s">
        <v>26</v>
      </c>
      <c r="G966" s="114" t="s">
        <v>102</v>
      </c>
      <c r="H966" s="115" t="s">
        <v>5072</v>
      </c>
      <c r="I966" s="116" t="s">
        <v>5073</v>
      </c>
      <c r="J966" s="116" t="s">
        <v>5074</v>
      </c>
      <c r="K966" s="114" t="s">
        <v>845</v>
      </c>
      <c r="L966" s="114" t="s">
        <v>558</v>
      </c>
      <c r="M966" s="116" t="s">
        <v>846</v>
      </c>
      <c r="N966" s="116" t="s">
        <v>847</v>
      </c>
      <c r="O966" s="114" t="s">
        <v>845</v>
      </c>
      <c r="P966" s="114" t="s">
        <v>1677</v>
      </c>
      <c r="Q966" s="114" t="s">
        <v>1678</v>
      </c>
      <c r="R966" s="116"/>
    </row>
    <row r="967" spans="2:18" ht="18.75" hidden="1" x14ac:dyDescent="0.25">
      <c r="B967" s="112">
        <v>961</v>
      </c>
      <c r="C967" s="114" t="s">
        <v>203</v>
      </c>
      <c r="D967" s="114" t="s">
        <v>4594</v>
      </c>
      <c r="E967" s="114" t="s">
        <v>1</v>
      </c>
      <c r="F967" s="114" t="s">
        <v>129</v>
      </c>
      <c r="G967" s="114" t="s">
        <v>102</v>
      </c>
      <c r="H967" s="115" t="s">
        <v>5075</v>
      </c>
      <c r="I967" s="116" t="s">
        <v>5076</v>
      </c>
      <c r="J967" s="116" t="s">
        <v>5077</v>
      </c>
      <c r="K967" s="114" t="s">
        <v>848</v>
      </c>
      <c r="L967" s="114" t="s">
        <v>601</v>
      </c>
      <c r="M967" s="116" t="s">
        <v>849</v>
      </c>
      <c r="N967" s="116" t="s">
        <v>850</v>
      </c>
      <c r="O967" s="114" t="s">
        <v>848</v>
      </c>
      <c r="P967" s="114" t="s">
        <v>1679</v>
      </c>
      <c r="Q967" s="114" t="s">
        <v>1680</v>
      </c>
      <c r="R967" s="116"/>
    </row>
    <row r="968" spans="2:18" ht="18.75" hidden="1" x14ac:dyDescent="0.25">
      <c r="B968" s="112">
        <v>962</v>
      </c>
      <c r="C968" s="114" t="s">
        <v>203</v>
      </c>
      <c r="D968" s="114" t="s">
        <v>4594</v>
      </c>
      <c r="E968" s="114" t="s">
        <v>1</v>
      </c>
      <c r="F968" s="114" t="s">
        <v>129</v>
      </c>
      <c r="G968" s="114" t="s">
        <v>102</v>
      </c>
      <c r="H968" s="115" t="s">
        <v>5078</v>
      </c>
      <c r="I968" s="116" t="s">
        <v>5079</v>
      </c>
      <c r="J968" s="116" t="s">
        <v>5080</v>
      </c>
      <c r="K968" s="114" t="s">
        <v>848</v>
      </c>
      <c r="L968" s="114" t="s">
        <v>601</v>
      </c>
      <c r="M968" s="116" t="s">
        <v>849</v>
      </c>
      <c r="N968" s="116" t="s">
        <v>850</v>
      </c>
      <c r="O968" s="114" t="s">
        <v>848</v>
      </c>
      <c r="P968" s="114" t="s">
        <v>1679</v>
      </c>
      <c r="Q968" s="114" t="s">
        <v>1680</v>
      </c>
      <c r="R968" s="116"/>
    </row>
    <row r="969" spans="2:18" ht="18.75" hidden="1" x14ac:dyDescent="0.25">
      <c r="B969" s="112">
        <v>963</v>
      </c>
      <c r="C969" s="114" t="s">
        <v>203</v>
      </c>
      <c r="D969" s="114" t="s">
        <v>4594</v>
      </c>
      <c r="E969" s="114" t="s">
        <v>1</v>
      </c>
      <c r="F969" s="114" t="s">
        <v>129</v>
      </c>
      <c r="G969" s="114" t="s">
        <v>102</v>
      </c>
      <c r="H969" s="115" t="s">
        <v>5081</v>
      </c>
      <c r="I969" s="116" t="s">
        <v>5082</v>
      </c>
      <c r="J969" s="116" t="s">
        <v>5083</v>
      </c>
      <c r="K969" s="114" t="s">
        <v>848</v>
      </c>
      <c r="L969" s="114" t="s">
        <v>601</v>
      </c>
      <c r="M969" s="116" t="s">
        <v>849</v>
      </c>
      <c r="N969" s="116" t="s">
        <v>850</v>
      </c>
      <c r="O969" s="114" t="s">
        <v>848</v>
      </c>
      <c r="P969" s="114" t="s">
        <v>1679</v>
      </c>
      <c r="Q969" s="114" t="s">
        <v>1680</v>
      </c>
      <c r="R969" s="116"/>
    </row>
    <row r="970" spans="2:18" ht="18.75" hidden="1" x14ac:dyDescent="0.25">
      <c r="B970" s="112">
        <v>964</v>
      </c>
      <c r="C970" s="114" t="s">
        <v>203</v>
      </c>
      <c r="D970" s="114" t="s">
        <v>4594</v>
      </c>
      <c r="E970" s="114" t="s">
        <v>1</v>
      </c>
      <c r="F970" s="114" t="s">
        <v>129</v>
      </c>
      <c r="G970" s="114" t="s">
        <v>102</v>
      </c>
      <c r="H970" s="115" t="s">
        <v>5084</v>
      </c>
      <c r="I970" s="116" t="s">
        <v>5085</v>
      </c>
      <c r="J970" s="116" t="s">
        <v>5086</v>
      </c>
      <c r="K970" s="114" t="s">
        <v>848</v>
      </c>
      <c r="L970" s="114" t="s">
        <v>601</v>
      </c>
      <c r="M970" s="116" t="s">
        <v>849</v>
      </c>
      <c r="N970" s="116" t="s">
        <v>850</v>
      </c>
      <c r="O970" s="114" t="s">
        <v>848</v>
      </c>
      <c r="P970" s="114" t="s">
        <v>1679</v>
      </c>
      <c r="Q970" s="114" t="s">
        <v>1680</v>
      </c>
      <c r="R970" s="116"/>
    </row>
    <row r="971" spans="2:18" ht="18.75" hidden="1" x14ac:dyDescent="0.25">
      <c r="B971" s="112">
        <v>965</v>
      </c>
      <c r="C971" s="114" t="s">
        <v>203</v>
      </c>
      <c r="D971" s="114" t="s">
        <v>4594</v>
      </c>
      <c r="E971" s="114" t="s">
        <v>1</v>
      </c>
      <c r="F971" s="114" t="s">
        <v>129</v>
      </c>
      <c r="G971" s="114" t="s">
        <v>102</v>
      </c>
      <c r="H971" s="115" t="s">
        <v>5087</v>
      </c>
      <c r="I971" s="116" t="s">
        <v>5088</v>
      </c>
      <c r="J971" s="116" t="s">
        <v>5089</v>
      </c>
      <c r="K971" s="114" t="s">
        <v>848</v>
      </c>
      <c r="L971" s="114" t="s">
        <v>601</v>
      </c>
      <c r="M971" s="116" t="s">
        <v>849</v>
      </c>
      <c r="N971" s="116" t="s">
        <v>850</v>
      </c>
      <c r="O971" s="114" t="s">
        <v>848</v>
      </c>
      <c r="P971" s="114" t="s">
        <v>1679</v>
      </c>
      <c r="Q971" s="114" t="s">
        <v>1680</v>
      </c>
      <c r="R971" s="116"/>
    </row>
    <row r="972" spans="2:18" ht="18.75" hidden="1" x14ac:dyDescent="0.25">
      <c r="B972" s="112">
        <v>966</v>
      </c>
      <c r="C972" s="114" t="s">
        <v>203</v>
      </c>
      <c r="D972" s="114" t="s">
        <v>4594</v>
      </c>
      <c r="E972" s="114" t="s">
        <v>1</v>
      </c>
      <c r="F972" s="114" t="s">
        <v>129</v>
      </c>
      <c r="G972" s="114" t="s">
        <v>102</v>
      </c>
      <c r="H972" s="115" t="s">
        <v>5090</v>
      </c>
      <c r="I972" s="116" t="s">
        <v>5091</v>
      </c>
      <c r="J972" s="116" t="s">
        <v>5092</v>
      </c>
      <c r="K972" s="114" t="s">
        <v>848</v>
      </c>
      <c r="L972" s="114" t="s">
        <v>601</v>
      </c>
      <c r="M972" s="116" t="s">
        <v>849</v>
      </c>
      <c r="N972" s="116" t="s">
        <v>850</v>
      </c>
      <c r="O972" s="114" t="s">
        <v>848</v>
      </c>
      <c r="P972" s="114" t="s">
        <v>1679</v>
      </c>
      <c r="Q972" s="114" t="s">
        <v>1680</v>
      </c>
      <c r="R972" s="116"/>
    </row>
    <row r="973" spans="2:18" ht="18.75" hidden="1" x14ac:dyDescent="0.25">
      <c r="B973" s="112">
        <v>967</v>
      </c>
      <c r="C973" s="114" t="s">
        <v>203</v>
      </c>
      <c r="D973" s="114" t="s">
        <v>4594</v>
      </c>
      <c r="E973" s="114" t="s">
        <v>1</v>
      </c>
      <c r="F973" s="114" t="s">
        <v>129</v>
      </c>
      <c r="G973" s="114" t="s">
        <v>102</v>
      </c>
      <c r="H973" s="115" t="s">
        <v>5093</v>
      </c>
      <c r="I973" s="116" t="s">
        <v>5094</v>
      </c>
      <c r="J973" s="116" t="s">
        <v>5095</v>
      </c>
      <c r="K973" s="114" t="s">
        <v>848</v>
      </c>
      <c r="L973" s="114" t="s">
        <v>601</v>
      </c>
      <c r="M973" s="116" t="s">
        <v>849</v>
      </c>
      <c r="N973" s="116" t="s">
        <v>850</v>
      </c>
      <c r="O973" s="114" t="s">
        <v>848</v>
      </c>
      <c r="P973" s="114" t="s">
        <v>1679</v>
      </c>
      <c r="Q973" s="114" t="s">
        <v>1680</v>
      </c>
      <c r="R973" s="116"/>
    </row>
    <row r="974" spans="2:18" ht="18.75" hidden="1" x14ac:dyDescent="0.25">
      <c r="B974" s="112">
        <v>968</v>
      </c>
      <c r="C974" s="114" t="s">
        <v>203</v>
      </c>
      <c r="D974" s="114" t="s">
        <v>4594</v>
      </c>
      <c r="E974" s="114" t="s">
        <v>1</v>
      </c>
      <c r="F974" s="114" t="s">
        <v>129</v>
      </c>
      <c r="G974" s="114" t="s">
        <v>102</v>
      </c>
      <c r="H974" s="115" t="s">
        <v>5096</v>
      </c>
      <c r="I974" s="116" t="s">
        <v>5097</v>
      </c>
      <c r="J974" s="116" t="s">
        <v>5098</v>
      </c>
      <c r="K974" s="114" t="s">
        <v>848</v>
      </c>
      <c r="L974" s="114" t="s">
        <v>601</v>
      </c>
      <c r="M974" s="116" t="s">
        <v>849</v>
      </c>
      <c r="N974" s="116" t="s">
        <v>850</v>
      </c>
      <c r="O974" s="114" t="s">
        <v>848</v>
      </c>
      <c r="P974" s="114" t="s">
        <v>1679</v>
      </c>
      <c r="Q974" s="114" t="s">
        <v>1680</v>
      </c>
      <c r="R974" s="116"/>
    </row>
    <row r="975" spans="2:18" ht="18.75" hidden="1" x14ac:dyDescent="0.25">
      <c r="B975" s="112">
        <v>969</v>
      </c>
      <c r="C975" s="114" t="s">
        <v>203</v>
      </c>
      <c r="D975" s="114" t="s">
        <v>4594</v>
      </c>
      <c r="E975" s="114" t="s">
        <v>1</v>
      </c>
      <c r="F975" s="114" t="s">
        <v>129</v>
      </c>
      <c r="G975" s="114" t="s">
        <v>102</v>
      </c>
      <c r="H975" s="115" t="s">
        <v>5099</v>
      </c>
      <c r="I975" s="116" t="s">
        <v>5100</v>
      </c>
      <c r="J975" s="116" t="s">
        <v>5101</v>
      </c>
      <c r="K975" s="114" t="s">
        <v>848</v>
      </c>
      <c r="L975" s="114" t="s">
        <v>601</v>
      </c>
      <c r="M975" s="116" t="s">
        <v>849</v>
      </c>
      <c r="N975" s="116" t="s">
        <v>850</v>
      </c>
      <c r="O975" s="114" t="s">
        <v>848</v>
      </c>
      <c r="P975" s="114" t="s">
        <v>1679</v>
      </c>
      <c r="Q975" s="114" t="s">
        <v>1680</v>
      </c>
      <c r="R975" s="116"/>
    </row>
    <row r="976" spans="2:18" ht="18.75" hidden="1" x14ac:dyDescent="0.25">
      <c r="B976" s="112">
        <v>970</v>
      </c>
      <c r="C976" s="114" t="s">
        <v>203</v>
      </c>
      <c r="D976" s="114" t="s">
        <v>4594</v>
      </c>
      <c r="E976" s="114" t="s">
        <v>1</v>
      </c>
      <c r="F976" s="114" t="s">
        <v>129</v>
      </c>
      <c r="G976" s="114" t="s">
        <v>102</v>
      </c>
      <c r="H976" s="115" t="s">
        <v>5102</v>
      </c>
      <c r="I976" s="116" t="s">
        <v>5103</v>
      </c>
      <c r="J976" s="116" t="s">
        <v>5104</v>
      </c>
      <c r="K976" s="114" t="s">
        <v>848</v>
      </c>
      <c r="L976" s="114" t="s">
        <v>601</v>
      </c>
      <c r="M976" s="116" t="s">
        <v>849</v>
      </c>
      <c r="N976" s="116" t="s">
        <v>850</v>
      </c>
      <c r="O976" s="114" t="s">
        <v>848</v>
      </c>
      <c r="P976" s="114" t="s">
        <v>1679</v>
      </c>
      <c r="Q976" s="114" t="s">
        <v>1680</v>
      </c>
      <c r="R976" s="116"/>
    </row>
    <row r="977" spans="2:18" ht="18.75" hidden="1" x14ac:dyDescent="0.25">
      <c r="B977" s="112">
        <v>971</v>
      </c>
      <c r="C977" s="114" t="s">
        <v>203</v>
      </c>
      <c r="D977" s="114" t="s">
        <v>4594</v>
      </c>
      <c r="E977" s="114" t="s">
        <v>4</v>
      </c>
      <c r="F977" s="114" t="s">
        <v>129</v>
      </c>
      <c r="G977" s="114" t="s">
        <v>102</v>
      </c>
      <c r="H977" s="115" t="s">
        <v>5105</v>
      </c>
      <c r="I977" s="116" t="s">
        <v>5106</v>
      </c>
      <c r="J977" s="116" t="s">
        <v>5107</v>
      </c>
      <c r="K977" s="114" t="s">
        <v>848</v>
      </c>
      <c r="L977" s="114" t="s">
        <v>601</v>
      </c>
      <c r="M977" s="116" t="s">
        <v>849</v>
      </c>
      <c r="N977" s="116" t="s">
        <v>850</v>
      </c>
      <c r="O977" s="114" t="s">
        <v>848</v>
      </c>
      <c r="P977" s="114" t="s">
        <v>1679</v>
      </c>
      <c r="Q977" s="114" t="s">
        <v>1680</v>
      </c>
      <c r="R977" s="116"/>
    </row>
    <row r="978" spans="2:18" ht="18.75" hidden="1" x14ac:dyDescent="0.25">
      <c r="B978" s="112">
        <v>972</v>
      </c>
      <c r="C978" s="114" t="s">
        <v>203</v>
      </c>
      <c r="D978" s="114" t="s">
        <v>4594</v>
      </c>
      <c r="E978" s="114" t="s">
        <v>4</v>
      </c>
      <c r="F978" s="114" t="s">
        <v>129</v>
      </c>
      <c r="G978" s="114" t="s">
        <v>102</v>
      </c>
      <c r="H978" s="115" t="s">
        <v>5108</v>
      </c>
      <c r="I978" s="116" t="s">
        <v>5109</v>
      </c>
      <c r="J978" s="116" t="s">
        <v>5110</v>
      </c>
      <c r="K978" s="114" t="s">
        <v>848</v>
      </c>
      <c r="L978" s="114" t="s">
        <v>601</v>
      </c>
      <c r="M978" s="116" t="s">
        <v>849</v>
      </c>
      <c r="N978" s="116" t="s">
        <v>850</v>
      </c>
      <c r="O978" s="114" t="s">
        <v>848</v>
      </c>
      <c r="P978" s="114" t="s">
        <v>1679</v>
      </c>
      <c r="Q978" s="114" t="s">
        <v>1680</v>
      </c>
      <c r="R978" s="116"/>
    </row>
    <row r="979" spans="2:18" ht="18.75" hidden="1" x14ac:dyDescent="0.25">
      <c r="B979" s="112">
        <v>973</v>
      </c>
      <c r="C979" s="114" t="s">
        <v>203</v>
      </c>
      <c r="D979" s="114" t="s">
        <v>4594</v>
      </c>
      <c r="E979" s="114" t="s">
        <v>4</v>
      </c>
      <c r="F979" s="114" t="s">
        <v>129</v>
      </c>
      <c r="G979" s="114" t="s">
        <v>102</v>
      </c>
      <c r="H979" s="115" t="s">
        <v>5111</v>
      </c>
      <c r="I979" s="116" t="s">
        <v>5112</v>
      </c>
      <c r="J979" s="116" t="s">
        <v>5113</v>
      </c>
      <c r="K979" s="114" t="s">
        <v>848</v>
      </c>
      <c r="L979" s="114" t="s">
        <v>601</v>
      </c>
      <c r="M979" s="116" t="s">
        <v>849</v>
      </c>
      <c r="N979" s="116" t="s">
        <v>850</v>
      </c>
      <c r="O979" s="114" t="s">
        <v>848</v>
      </c>
      <c r="P979" s="114" t="s">
        <v>1679</v>
      </c>
      <c r="Q979" s="114" t="s">
        <v>1680</v>
      </c>
      <c r="R979" s="116"/>
    </row>
    <row r="980" spans="2:18" ht="18.75" hidden="1" x14ac:dyDescent="0.25">
      <c r="B980" s="112">
        <v>974</v>
      </c>
      <c r="C980" s="114" t="s">
        <v>203</v>
      </c>
      <c r="D980" s="114" t="s">
        <v>4594</v>
      </c>
      <c r="E980" s="114" t="s">
        <v>4</v>
      </c>
      <c r="F980" s="114" t="s">
        <v>129</v>
      </c>
      <c r="G980" s="114" t="s">
        <v>102</v>
      </c>
      <c r="H980" s="115" t="s">
        <v>5114</v>
      </c>
      <c r="I980" s="116" t="s">
        <v>5115</v>
      </c>
      <c r="J980" s="116" t="s">
        <v>5116</v>
      </c>
      <c r="K980" s="114" t="s">
        <v>848</v>
      </c>
      <c r="L980" s="114" t="s">
        <v>601</v>
      </c>
      <c r="M980" s="116" t="s">
        <v>849</v>
      </c>
      <c r="N980" s="116" t="s">
        <v>850</v>
      </c>
      <c r="O980" s="114" t="s">
        <v>848</v>
      </c>
      <c r="P980" s="114" t="s">
        <v>1679</v>
      </c>
      <c r="Q980" s="114" t="s">
        <v>1680</v>
      </c>
      <c r="R980" s="116"/>
    </row>
    <row r="981" spans="2:18" ht="18.75" hidden="1" x14ac:dyDescent="0.25">
      <c r="B981" s="112">
        <v>975</v>
      </c>
      <c r="C981" s="114" t="s">
        <v>203</v>
      </c>
      <c r="D981" s="114" t="s">
        <v>4594</v>
      </c>
      <c r="E981" s="114" t="s">
        <v>4</v>
      </c>
      <c r="F981" s="114" t="s">
        <v>129</v>
      </c>
      <c r="G981" s="114" t="s">
        <v>102</v>
      </c>
      <c r="H981" s="115" t="s">
        <v>5117</v>
      </c>
      <c r="I981" s="116" t="s">
        <v>5118</v>
      </c>
      <c r="J981" s="116" t="s">
        <v>5119</v>
      </c>
      <c r="K981" s="114" t="s">
        <v>848</v>
      </c>
      <c r="L981" s="114" t="s">
        <v>601</v>
      </c>
      <c r="M981" s="116" t="s">
        <v>849</v>
      </c>
      <c r="N981" s="116" t="s">
        <v>850</v>
      </c>
      <c r="O981" s="114" t="s">
        <v>848</v>
      </c>
      <c r="P981" s="114" t="s">
        <v>1679</v>
      </c>
      <c r="Q981" s="114" t="s">
        <v>1680</v>
      </c>
      <c r="R981" s="116"/>
    </row>
    <row r="982" spans="2:18" ht="18.75" hidden="1" x14ac:dyDescent="0.25">
      <c r="B982" s="112">
        <v>976</v>
      </c>
      <c r="C982" s="114" t="s">
        <v>203</v>
      </c>
      <c r="D982" s="114" t="s">
        <v>4594</v>
      </c>
      <c r="E982" s="114" t="s">
        <v>4</v>
      </c>
      <c r="F982" s="114" t="s">
        <v>129</v>
      </c>
      <c r="G982" s="114" t="s">
        <v>102</v>
      </c>
      <c r="H982" s="115" t="s">
        <v>5120</v>
      </c>
      <c r="I982" s="116" t="s">
        <v>5121</v>
      </c>
      <c r="J982" s="116" t="s">
        <v>5122</v>
      </c>
      <c r="K982" s="114" t="s">
        <v>848</v>
      </c>
      <c r="L982" s="114" t="s">
        <v>601</v>
      </c>
      <c r="M982" s="116" t="s">
        <v>849</v>
      </c>
      <c r="N982" s="116" t="s">
        <v>850</v>
      </c>
      <c r="O982" s="114" t="s">
        <v>848</v>
      </c>
      <c r="P982" s="114" t="s">
        <v>1679</v>
      </c>
      <c r="Q982" s="114" t="s">
        <v>1680</v>
      </c>
      <c r="R982" s="116"/>
    </row>
    <row r="983" spans="2:18" ht="18.75" hidden="1" x14ac:dyDescent="0.25">
      <c r="B983" s="112">
        <v>977</v>
      </c>
      <c r="C983" s="114" t="s">
        <v>203</v>
      </c>
      <c r="D983" s="114" t="s">
        <v>4594</v>
      </c>
      <c r="E983" s="114" t="s">
        <v>4</v>
      </c>
      <c r="F983" s="114" t="s">
        <v>129</v>
      </c>
      <c r="G983" s="114" t="s">
        <v>102</v>
      </c>
      <c r="H983" s="115" t="s">
        <v>5123</v>
      </c>
      <c r="I983" s="116" t="s">
        <v>5124</v>
      </c>
      <c r="J983" s="116" t="s">
        <v>5125</v>
      </c>
      <c r="K983" s="114" t="s">
        <v>848</v>
      </c>
      <c r="L983" s="114" t="s">
        <v>601</v>
      </c>
      <c r="M983" s="116" t="s">
        <v>849</v>
      </c>
      <c r="N983" s="116" t="s">
        <v>850</v>
      </c>
      <c r="O983" s="114" t="s">
        <v>848</v>
      </c>
      <c r="P983" s="114" t="s">
        <v>1679</v>
      </c>
      <c r="Q983" s="114" t="s">
        <v>1680</v>
      </c>
      <c r="R983" s="116"/>
    </row>
    <row r="984" spans="2:18" ht="18.75" hidden="1" x14ac:dyDescent="0.25">
      <c r="B984" s="112">
        <v>978</v>
      </c>
      <c r="C984" s="114" t="s">
        <v>203</v>
      </c>
      <c r="D984" s="114" t="s">
        <v>4594</v>
      </c>
      <c r="E984" s="114" t="s">
        <v>4</v>
      </c>
      <c r="F984" s="114" t="s">
        <v>129</v>
      </c>
      <c r="G984" s="114" t="s">
        <v>102</v>
      </c>
      <c r="H984" s="115" t="s">
        <v>5126</v>
      </c>
      <c r="I984" s="116" t="s">
        <v>5127</v>
      </c>
      <c r="J984" s="116" t="s">
        <v>5128</v>
      </c>
      <c r="K984" s="114" t="s">
        <v>848</v>
      </c>
      <c r="L984" s="114" t="s">
        <v>601</v>
      </c>
      <c r="M984" s="116" t="s">
        <v>849</v>
      </c>
      <c r="N984" s="116" t="s">
        <v>850</v>
      </c>
      <c r="O984" s="114" t="s">
        <v>848</v>
      </c>
      <c r="P984" s="114" t="s">
        <v>1679</v>
      </c>
      <c r="Q984" s="114" t="s">
        <v>1680</v>
      </c>
      <c r="R984" s="116"/>
    </row>
    <row r="985" spans="2:18" ht="18.75" hidden="1" x14ac:dyDescent="0.25">
      <c r="B985" s="112">
        <v>979</v>
      </c>
      <c r="C985" s="114" t="s">
        <v>203</v>
      </c>
      <c r="D985" s="114" t="s">
        <v>4594</v>
      </c>
      <c r="E985" s="114" t="s">
        <v>4</v>
      </c>
      <c r="F985" s="114" t="s">
        <v>129</v>
      </c>
      <c r="G985" s="114" t="s">
        <v>102</v>
      </c>
      <c r="H985" s="115" t="s">
        <v>5129</v>
      </c>
      <c r="I985" s="116" t="s">
        <v>5130</v>
      </c>
      <c r="J985" s="116" t="s">
        <v>5131</v>
      </c>
      <c r="K985" s="114" t="s">
        <v>848</v>
      </c>
      <c r="L985" s="114" t="s">
        <v>601</v>
      </c>
      <c r="M985" s="116" t="s">
        <v>849</v>
      </c>
      <c r="N985" s="116" t="s">
        <v>850</v>
      </c>
      <c r="O985" s="114" t="s">
        <v>848</v>
      </c>
      <c r="P985" s="114" t="s">
        <v>1679</v>
      </c>
      <c r="Q985" s="114" t="s">
        <v>1680</v>
      </c>
      <c r="R985" s="116"/>
    </row>
    <row r="986" spans="2:18" ht="18.75" hidden="1" x14ac:dyDescent="0.25">
      <c r="B986" s="112">
        <v>980</v>
      </c>
      <c r="C986" s="114" t="s">
        <v>203</v>
      </c>
      <c r="D986" s="114" t="s">
        <v>4594</v>
      </c>
      <c r="E986" s="114" t="s">
        <v>4</v>
      </c>
      <c r="F986" s="114" t="s">
        <v>129</v>
      </c>
      <c r="G986" s="114" t="s">
        <v>102</v>
      </c>
      <c r="H986" s="115" t="s">
        <v>5132</v>
      </c>
      <c r="I986" s="116" t="s">
        <v>5133</v>
      </c>
      <c r="J986" s="116" t="s">
        <v>5134</v>
      </c>
      <c r="K986" s="114" t="s">
        <v>848</v>
      </c>
      <c r="L986" s="114" t="s">
        <v>601</v>
      </c>
      <c r="M986" s="116" t="s">
        <v>849</v>
      </c>
      <c r="N986" s="116" t="s">
        <v>850</v>
      </c>
      <c r="O986" s="114" t="s">
        <v>848</v>
      </c>
      <c r="P986" s="114" t="s">
        <v>1679</v>
      </c>
      <c r="Q986" s="114" t="s">
        <v>1680</v>
      </c>
      <c r="R986" s="116"/>
    </row>
    <row r="987" spans="2:18" ht="18.75" hidden="1" x14ac:dyDescent="0.25">
      <c r="B987" s="112">
        <v>981</v>
      </c>
      <c r="C987" s="114" t="s">
        <v>203</v>
      </c>
      <c r="D987" s="114" t="s">
        <v>4594</v>
      </c>
      <c r="E987" s="114" t="s">
        <v>1</v>
      </c>
      <c r="F987" s="114" t="s">
        <v>27</v>
      </c>
      <c r="G987" s="114" t="s">
        <v>102</v>
      </c>
      <c r="H987" s="115" t="s">
        <v>5135</v>
      </c>
      <c r="I987" s="116" t="s">
        <v>5136</v>
      </c>
      <c r="J987" s="116" t="s">
        <v>5137</v>
      </c>
      <c r="K987" s="114" t="s">
        <v>851</v>
      </c>
      <c r="L987" s="114" t="s">
        <v>648</v>
      </c>
      <c r="M987" s="116" t="s">
        <v>852</v>
      </c>
      <c r="N987" s="116" t="s">
        <v>853</v>
      </c>
      <c r="O987" s="114" t="s">
        <v>851</v>
      </c>
      <c r="P987" s="114" t="s">
        <v>1681</v>
      </c>
      <c r="Q987" s="114" t="s">
        <v>1682</v>
      </c>
      <c r="R987" s="116"/>
    </row>
    <row r="988" spans="2:18" ht="18.75" hidden="1" x14ac:dyDescent="0.25">
      <c r="B988" s="112">
        <v>982</v>
      </c>
      <c r="C988" s="114" t="s">
        <v>203</v>
      </c>
      <c r="D988" s="114" t="s">
        <v>4594</v>
      </c>
      <c r="E988" s="114" t="s">
        <v>1</v>
      </c>
      <c r="F988" s="114" t="s">
        <v>27</v>
      </c>
      <c r="G988" s="114" t="s">
        <v>102</v>
      </c>
      <c r="H988" s="115" t="s">
        <v>5138</v>
      </c>
      <c r="I988" s="116" t="s">
        <v>5139</v>
      </c>
      <c r="J988" s="116" t="s">
        <v>5140</v>
      </c>
      <c r="K988" s="114" t="s">
        <v>851</v>
      </c>
      <c r="L988" s="114" t="s">
        <v>648</v>
      </c>
      <c r="M988" s="116" t="s">
        <v>852</v>
      </c>
      <c r="N988" s="116" t="s">
        <v>853</v>
      </c>
      <c r="O988" s="114" t="s">
        <v>851</v>
      </c>
      <c r="P988" s="114" t="s">
        <v>1681</v>
      </c>
      <c r="Q988" s="114" t="s">
        <v>1682</v>
      </c>
      <c r="R988" s="116"/>
    </row>
    <row r="989" spans="2:18" ht="18.75" hidden="1" x14ac:dyDescent="0.25">
      <c r="B989" s="112">
        <v>983</v>
      </c>
      <c r="C989" s="114" t="s">
        <v>203</v>
      </c>
      <c r="D989" s="114" t="s">
        <v>4594</v>
      </c>
      <c r="E989" s="114" t="s">
        <v>1</v>
      </c>
      <c r="F989" s="114" t="s">
        <v>27</v>
      </c>
      <c r="G989" s="114" t="s">
        <v>102</v>
      </c>
      <c r="H989" s="115" t="s">
        <v>5141</v>
      </c>
      <c r="I989" s="116" t="s">
        <v>5142</v>
      </c>
      <c r="J989" s="116" t="s">
        <v>5143</v>
      </c>
      <c r="K989" s="114" t="s">
        <v>851</v>
      </c>
      <c r="L989" s="114" t="s">
        <v>648</v>
      </c>
      <c r="M989" s="116" t="s">
        <v>852</v>
      </c>
      <c r="N989" s="116" t="s">
        <v>853</v>
      </c>
      <c r="O989" s="114" t="s">
        <v>851</v>
      </c>
      <c r="P989" s="114" t="s">
        <v>1681</v>
      </c>
      <c r="Q989" s="114" t="s">
        <v>1682</v>
      </c>
      <c r="R989" s="116"/>
    </row>
    <row r="990" spans="2:18" ht="18.75" hidden="1" x14ac:dyDescent="0.25">
      <c r="B990" s="112">
        <v>984</v>
      </c>
      <c r="C990" s="114" t="s">
        <v>203</v>
      </c>
      <c r="D990" s="114" t="s">
        <v>4594</v>
      </c>
      <c r="E990" s="114" t="s">
        <v>1</v>
      </c>
      <c r="F990" s="114" t="s">
        <v>27</v>
      </c>
      <c r="G990" s="114" t="s">
        <v>102</v>
      </c>
      <c r="H990" s="115" t="s">
        <v>5144</v>
      </c>
      <c r="I990" s="116" t="s">
        <v>5145</v>
      </c>
      <c r="J990" s="116" t="s">
        <v>5146</v>
      </c>
      <c r="K990" s="114" t="s">
        <v>851</v>
      </c>
      <c r="L990" s="114" t="s">
        <v>648</v>
      </c>
      <c r="M990" s="116" t="s">
        <v>852</v>
      </c>
      <c r="N990" s="116" t="s">
        <v>853</v>
      </c>
      <c r="O990" s="114" t="s">
        <v>851</v>
      </c>
      <c r="P990" s="114" t="s">
        <v>1681</v>
      </c>
      <c r="Q990" s="114" t="s">
        <v>1682</v>
      </c>
      <c r="R990" s="116"/>
    </row>
    <row r="991" spans="2:18" ht="18.75" hidden="1" x14ac:dyDescent="0.25">
      <c r="B991" s="112">
        <v>985</v>
      </c>
      <c r="C991" s="114" t="s">
        <v>203</v>
      </c>
      <c r="D991" s="114" t="s">
        <v>4594</v>
      </c>
      <c r="E991" s="114" t="s">
        <v>1</v>
      </c>
      <c r="F991" s="114" t="s">
        <v>27</v>
      </c>
      <c r="G991" s="114" t="s">
        <v>102</v>
      </c>
      <c r="H991" s="115" t="s">
        <v>5147</v>
      </c>
      <c r="I991" s="116" t="s">
        <v>5148</v>
      </c>
      <c r="J991" s="116" t="s">
        <v>5149</v>
      </c>
      <c r="K991" s="114" t="s">
        <v>851</v>
      </c>
      <c r="L991" s="114" t="s">
        <v>648</v>
      </c>
      <c r="M991" s="116" t="s">
        <v>852</v>
      </c>
      <c r="N991" s="116" t="s">
        <v>853</v>
      </c>
      <c r="O991" s="114" t="s">
        <v>851</v>
      </c>
      <c r="P991" s="114" t="s">
        <v>1681</v>
      </c>
      <c r="Q991" s="114" t="s">
        <v>1682</v>
      </c>
      <c r="R991" s="116"/>
    </row>
    <row r="992" spans="2:18" ht="18.75" hidden="1" x14ac:dyDescent="0.25">
      <c r="B992" s="112">
        <v>986</v>
      </c>
      <c r="C992" s="114" t="s">
        <v>203</v>
      </c>
      <c r="D992" s="114" t="s">
        <v>4594</v>
      </c>
      <c r="E992" s="114" t="s">
        <v>1</v>
      </c>
      <c r="F992" s="114" t="s">
        <v>27</v>
      </c>
      <c r="G992" s="114" t="s">
        <v>102</v>
      </c>
      <c r="H992" s="115" t="s">
        <v>5150</v>
      </c>
      <c r="I992" s="116" t="s">
        <v>5151</v>
      </c>
      <c r="J992" s="116" t="s">
        <v>5152</v>
      </c>
      <c r="K992" s="114" t="s">
        <v>851</v>
      </c>
      <c r="L992" s="114" t="s">
        <v>648</v>
      </c>
      <c r="M992" s="116" t="s">
        <v>852</v>
      </c>
      <c r="N992" s="116" t="s">
        <v>853</v>
      </c>
      <c r="O992" s="114" t="s">
        <v>851</v>
      </c>
      <c r="P992" s="114" t="s">
        <v>1681</v>
      </c>
      <c r="Q992" s="114" t="s">
        <v>1682</v>
      </c>
      <c r="R992" s="116"/>
    </row>
    <row r="993" spans="2:18" ht="18.75" hidden="1" x14ac:dyDescent="0.25">
      <c r="B993" s="112">
        <v>987</v>
      </c>
      <c r="C993" s="114" t="s">
        <v>203</v>
      </c>
      <c r="D993" s="114" t="s">
        <v>4594</v>
      </c>
      <c r="E993" s="114" t="s">
        <v>1</v>
      </c>
      <c r="F993" s="114" t="s">
        <v>27</v>
      </c>
      <c r="G993" s="114" t="s">
        <v>102</v>
      </c>
      <c r="H993" s="115" t="s">
        <v>5153</v>
      </c>
      <c r="I993" s="116" t="s">
        <v>5154</v>
      </c>
      <c r="J993" s="116" t="s">
        <v>5155</v>
      </c>
      <c r="K993" s="114" t="s">
        <v>851</v>
      </c>
      <c r="L993" s="114" t="s">
        <v>648</v>
      </c>
      <c r="M993" s="116" t="s">
        <v>852</v>
      </c>
      <c r="N993" s="116" t="s">
        <v>853</v>
      </c>
      <c r="O993" s="114" t="s">
        <v>851</v>
      </c>
      <c r="P993" s="114" t="s">
        <v>1681</v>
      </c>
      <c r="Q993" s="114" t="s">
        <v>1682</v>
      </c>
      <c r="R993" s="116"/>
    </row>
    <row r="994" spans="2:18" ht="18.75" hidden="1" x14ac:dyDescent="0.25">
      <c r="B994" s="112">
        <v>988</v>
      </c>
      <c r="C994" s="114" t="s">
        <v>203</v>
      </c>
      <c r="D994" s="114" t="s">
        <v>4594</v>
      </c>
      <c r="E994" s="114" t="s">
        <v>1</v>
      </c>
      <c r="F994" s="114" t="s">
        <v>27</v>
      </c>
      <c r="G994" s="114" t="s">
        <v>102</v>
      </c>
      <c r="H994" s="115" t="s">
        <v>5156</v>
      </c>
      <c r="I994" s="116" t="s">
        <v>5157</v>
      </c>
      <c r="J994" s="116" t="s">
        <v>5158</v>
      </c>
      <c r="K994" s="114" t="s">
        <v>851</v>
      </c>
      <c r="L994" s="114" t="s">
        <v>648</v>
      </c>
      <c r="M994" s="116" t="s">
        <v>852</v>
      </c>
      <c r="N994" s="116" t="s">
        <v>853</v>
      </c>
      <c r="O994" s="114" t="s">
        <v>851</v>
      </c>
      <c r="P994" s="114" t="s">
        <v>1681</v>
      </c>
      <c r="Q994" s="114" t="s">
        <v>1682</v>
      </c>
      <c r="R994" s="116"/>
    </row>
    <row r="995" spans="2:18" ht="18.75" hidden="1" x14ac:dyDescent="0.25">
      <c r="B995" s="112">
        <v>989</v>
      </c>
      <c r="C995" s="114" t="s">
        <v>203</v>
      </c>
      <c r="D995" s="114" t="s">
        <v>4594</v>
      </c>
      <c r="E995" s="114" t="s">
        <v>1</v>
      </c>
      <c r="F995" s="114" t="s">
        <v>27</v>
      </c>
      <c r="G995" s="114" t="s">
        <v>102</v>
      </c>
      <c r="H995" s="115" t="s">
        <v>5159</v>
      </c>
      <c r="I995" s="116" t="s">
        <v>5160</v>
      </c>
      <c r="J995" s="116" t="s">
        <v>5161</v>
      </c>
      <c r="K995" s="114" t="s">
        <v>851</v>
      </c>
      <c r="L995" s="114" t="s">
        <v>648</v>
      </c>
      <c r="M995" s="116" t="s">
        <v>852</v>
      </c>
      <c r="N995" s="116" t="s">
        <v>853</v>
      </c>
      <c r="O995" s="114" t="s">
        <v>851</v>
      </c>
      <c r="P995" s="114" t="s">
        <v>1681</v>
      </c>
      <c r="Q995" s="114" t="s">
        <v>1682</v>
      </c>
      <c r="R995" s="116"/>
    </row>
    <row r="996" spans="2:18" ht="18.75" hidden="1" x14ac:dyDescent="0.25">
      <c r="B996" s="112">
        <v>990</v>
      </c>
      <c r="C996" s="114" t="s">
        <v>203</v>
      </c>
      <c r="D996" s="114" t="s">
        <v>4594</v>
      </c>
      <c r="E996" s="114" t="s">
        <v>1</v>
      </c>
      <c r="F996" s="114" t="s">
        <v>27</v>
      </c>
      <c r="G996" s="114" t="s">
        <v>102</v>
      </c>
      <c r="H996" s="115" t="s">
        <v>5162</v>
      </c>
      <c r="I996" s="116" t="s">
        <v>5163</v>
      </c>
      <c r="J996" s="116" t="s">
        <v>5164</v>
      </c>
      <c r="K996" s="114" t="s">
        <v>851</v>
      </c>
      <c r="L996" s="114" t="s">
        <v>648</v>
      </c>
      <c r="M996" s="116" t="s">
        <v>852</v>
      </c>
      <c r="N996" s="116" t="s">
        <v>853</v>
      </c>
      <c r="O996" s="114" t="s">
        <v>851</v>
      </c>
      <c r="P996" s="114" t="s">
        <v>1681</v>
      </c>
      <c r="Q996" s="114" t="s">
        <v>1682</v>
      </c>
      <c r="R996" s="116"/>
    </row>
    <row r="997" spans="2:18" ht="18.75" hidden="1" x14ac:dyDescent="0.25">
      <c r="B997" s="112">
        <v>991</v>
      </c>
      <c r="C997" s="114" t="s">
        <v>203</v>
      </c>
      <c r="D997" s="114" t="s">
        <v>4594</v>
      </c>
      <c r="E997" s="114" t="s">
        <v>4</v>
      </c>
      <c r="F997" s="114" t="s">
        <v>27</v>
      </c>
      <c r="G997" s="114" t="s">
        <v>102</v>
      </c>
      <c r="H997" s="115" t="s">
        <v>5165</v>
      </c>
      <c r="I997" s="116" t="s">
        <v>5166</v>
      </c>
      <c r="J997" s="116" t="s">
        <v>5167</v>
      </c>
      <c r="K997" s="114" t="s">
        <v>851</v>
      </c>
      <c r="L997" s="114" t="s">
        <v>648</v>
      </c>
      <c r="M997" s="116" t="s">
        <v>852</v>
      </c>
      <c r="N997" s="116" t="s">
        <v>853</v>
      </c>
      <c r="O997" s="114" t="s">
        <v>851</v>
      </c>
      <c r="P997" s="114" t="s">
        <v>1681</v>
      </c>
      <c r="Q997" s="114" t="s">
        <v>1682</v>
      </c>
      <c r="R997" s="116"/>
    </row>
    <row r="998" spans="2:18" ht="18.75" hidden="1" x14ac:dyDescent="0.25">
      <c r="B998" s="112">
        <v>992</v>
      </c>
      <c r="C998" s="114" t="s">
        <v>203</v>
      </c>
      <c r="D998" s="114" t="s">
        <v>4594</v>
      </c>
      <c r="E998" s="114" t="s">
        <v>4</v>
      </c>
      <c r="F998" s="114" t="s">
        <v>27</v>
      </c>
      <c r="G998" s="114" t="s">
        <v>102</v>
      </c>
      <c r="H998" s="115" t="s">
        <v>5168</v>
      </c>
      <c r="I998" s="116" t="s">
        <v>5169</v>
      </c>
      <c r="J998" s="116" t="s">
        <v>5170</v>
      </c>
      <c r="K998" s="114" t="s">
        <v>851</v>
      </c>
      <c r="L998" s="114" t="s">
        <v>648</v>
      </c>
      <c r="M998" s="116" t="s">
        <v>852</v>
      </c>
      <c r="N998" s="116" t="s">
        <v>853</v>
      </c>
      <c r="O998" s="114" t="s">
        <v>851</v>
      </c>
      <c r="P998" s="114" t="s">
        <v>1681</v>
      </c>
      <c r="Q998" s="114" t="s">
        <v>1682</v>
      </c>
      <c r="R998" s="116"/>
    </row>
    <row r="999" spans="2:18" ht="18.75" hidden="1" x14ac:dyDescent="0.25">
      <c r="B999" s="112">
        <v>993</v>
      </c>
      <c r="C999" s="114" t="s">
        <v>203</v>
      </c>
      <c r="D999" s="114" t="s">
        <v>4594</v>
      </c>
      <c r="E999" s="114" t="s">
        <v>4</v>
      </c>
      <c r="F999" s="114" t="s">
        <v>27</v>
      </c>
      <c r="G999" s="114" t="s">
        <v>102</v>
      </c>
      <c r="H999" s="115" t="s">
        <v>5171</v>
      </c>
      <c r="I999" s="116" t="s">
        <v>5172</v>
      </c>
      <c r="J999" s="116" t="s">
        <v>5173</v>
      </c>
      <c r="K999" s="114" t="s">
        <v>851</v>
      </c>
      <c r="L999" s="114" t="s">
        <v>648</v>
      </c>
      <c r="M999" s="116" t="s">
        <v>852</v>
      </c>
      <c r="N999" s="116" t="s">
        <v>853</v>
      </c>
      <c r="O999" s="114" t="s">
        <v>851</v>
      </c>
      <c r="P999" s="114" t="s">
        <v>1681</v>
      </c>
      <c r="Q999" s="114" t="s">
        <v>1682</v>
      </c>
      <c r="R999" s="116"/>
    </row>
    <row r="1000" spans="2:18" ht="18.75" hidden="1" x14ac:dyDescent="0.25">
      <c r="B1000" s="112">
        <v>994</v>
      </c>
      <c r="C1000" s="114" t="s">
        <v>203</v>
      </c>
      <c r="D1000" s="114" t="s">
        <v>4594</v>
      </c>
      <c r="E1000" s="114" t="s">
        <v>4</v>
      </c>
      <c r="F1000" s="114" t="s">
        <v>27</v>
      </c>
      <c r="G1000" s="114" t="s">
        <v>102</v>
      </c>
      <c r="H1000" s="115" t="s">
        <v>5174</v>
      </c>
      <c r="I1000" s="116" t="s">
        <v>5175</v>
      </c>
      <c r="J1000" s="116" t="s">
        <v>5176</v>
      </c>
      <c r="K1000" s="114" t="s">
        <v>851</v>
      </c>
      <c r="L1000" s="114" t="s">
        <v>648</v>
      </c>
      <c r="M1000" s="116" t="s">
        <v>852</v>
      </c>
      <c r="N1000" s="116" t="s">
        <v>853</v>
      </c>
      <c r="O1000" s="114" t="s">
        <v>851</v>
      </c>
      <c r="P1000" s="114" t="s">
        <v>1681</v>
      </c>
      <c r="Q1000" s="114" t="s">
        <v>1682</v>
      </c>
      <c r="R1000" s="116"/>
    </row>
    <row r="1001" spans="2:18" ht="18.75" hidden="1" x14ac:dyDescent="0.25">
      <c r="B1001" s="112">
        <v>995</v>
      </c>
      <c r="C1001" s="114" t="s">
        <v>203</v>
      </c>
      <c r="D1001" s="114" t="s">
        <v>4594</v>
      </c>
      <c r="E1001" s="114" t="s">
        <v>4</v>
      </c>
      <c r="F1001" s="114" t="s">
        <v>27</v>
      </c>
      <c r="G1001" s="114" t="s">
        <v>102</v>
      </c>
      <c r="H1001" s="115" t="s">
        <v>5177</v>
      </c>
      <c r="I1001" s="116" t="s">
        <v>5178</v>
      </c>
      <c r="J1001" s="116" t="s">
        <v>5179</v>
      </c>
      <c r="K1001" s="114" t="s">
        <v>851</v>
      </c>
      <c r="L1001" s="114" t="s">
        <v>648</v>
      </c>
      <c r="M1001" s="116" t="s">
        <v>852</v>
      </c>
      <c r="N1001" s="116" t="s">
        <v>853</v>
      </c>
      <c r="O1001" s="114" t="s">
        <v>851</v>
      </c>
      <c r="P1001" s="114" t="s">
        <v>1681</v>
      </c>
      <c r="Q1001" s="114" t="s">
        <v>1682</v>
      </c>
      <c r="R1001" s="116"/>
    </row>
    <row r="1002" spans="2:18" ht="18.75" hidden="1" x14ac:dyDescent="0.25">
      <c r="B1002" s="112">
        <v>996</v>
      </c>
      <c r="C1002" s="114" t="s">
        <v>203</v>
      </c>
      <c r="D1002" s="114" t="s">
        <v>4594</v>
      </c>
      <c r="E1002" s="114" t="s">
        <v>4</v>
      </c>
      <c r="F1002" s="114" t="s">
        <v>27</v>
      </c>
      <c r="G1002" s="114" t="s">
        <v>102</v>
      </c>
      <c r="H1002" s="115" t="s">
        <v>5180</v>
      </c>
      <c r="I1002" s="116" t="s">
        <v>5181</v>
      </c>
      <c r="J1002" s="116" t="s">
        <v>5182</v>
      </c>
      <c r="K1002" s="114" t="s">
        <v>851</v>
      </c>
      <c r="L1002" s="114" t="s">
        <v>648</v>
      </c>
      <c r="M1002" s="116" t="s">
        <v>852</v>
      </c>
      <c r="N1002" s="116" t="s">
        <v>853</v>
      </c>
      <c r="O1002" s="114" t="s">
        <v>851</v>
      </c>
      <c r="P1002" s="114" t="s">
        <v>1681</v>
      </c>
      <c r="Q1002" s="114" t="s">
        <v>1682</v>
      </c>
      <c r="R1002" s="116"/>
    </row>
    <row r="1003" spans="2:18" ht="18.75" hidden="1" x14ac:dyDescent="0.25">
      <c r="B1003" s="112">
        <v>997</v>
      </c>
      <c r="C1003" s="114" t="s">
        <v>203</v>
      </c>
      <c r="D1003" s="114" t="s">
        <v>4594</v>
      </c>
      <c r="E1003" s="114" t="s">
        <v>4</v>
      </c>
      <c r="F1003" s="114" t="s">
        <v>27</v>
      </c>
      <c r="G1003" s="114" t="s">
        <v>102</v>
      </c>
      <c r="H1003" s="115" t="s">
        <v>5183</v>
      </c>
      <c r="I1003" s="116" t="s">
        <v>5184</v>
      </c>
      <c r="J1003" s="116" t="s">
        <v>5185</v>
      </c>
      <c r="K1003" s="114" t="s">
        <v>851</v>
      </c>
      <c r="L1003" s="114" t="s">
        <v>648</v>
      </c>
      <c r="M1003" s="116" t="s">
        <v>852</v>
      </c>
      <c r="N1003" s="116" t="s">
        <v>853</v>
      </c>
      <c r="O1003" s="114" t="s">
        <v>851</v>
      </c>
      <c r="P1003" s="114" t="s">
        <v>1681</v>
      </c>
      <c r="Q1003" s="114" t="s">
        <v>1682</v>
      </c>
      <c r="R1003" s="116"/>
    </row>
    <row r="1004" spans="2:18" ht="18.75" hidden="1" x14ac:dyDescent="0.25">
      <c r="B1004" s="112">
        <v>998</v>
      </c>
      <c r="C1004" s="114" t="s">
        <v>203</v>
      </c>
      <c r="D1004" s="114" t="s">
        <v>4594</v>
      </c>
      <c r="E1004" s="114" t="s">
        <v>4</v>
      </c>
      <c r="F1004" s="114" t="s">
        <v>27</v>
      </c>
      <c r="G1004" s="114" t="s">
        <v>102</v>
      </c>
      <c r="H1004" s="115" t="s">
        <v>5186</v>
      </c>
      <c r="I1004" s="116" t="s">
        <v>5187</v>
      </c>
      <c r="J1004" s="116" t="s">
        <v>5188</v>
      </c>
      <c r="K1004" s="114" t="s">
        <v>851</v>
      </c>
      <c r="L1004" s="114" t="s">
        <v>648</v>
      </c>
      <c r="M1004" s="116" t="s">
        <v>852</v>
      </c>
      <c r="N1004" s="116" t="s">
        <v>853</v>
      </c>
      <c r="O1004" s="114" t="s">
        <v>851</v>
      </c>
      <c r="P1004" s="114" t="s">
        <v>1681</v>
      </c>
      <c r="Q1004" s="114" t="s">
        <v>1682</v>
      </c>
      <c r="R1004" s="116"/>
    </row>
    <row r="1005" spans="2:18" ht="18.75" hidden="1" x14ac:dyDescent="0.25">
      <c r="B1005" s="112">
        <v>999</v>
      </c>
      <c r="C1005" s="114" t="s">
        <v>203</v>
      </c>
      <c r="D1005" s="114" t="s">
        <v>4594</v>
      </c>
      <c r="E1005" s="114" t="s">
        <v>4</v>
      </c>
      <c r="F1005" s="114" t="s">
        <v>27</v>
      </c>
      <c r="G1005" s="114" t="s">
        <v>102</v>
      </c>
      <c r="H1005" s="115" t="s">
        <v>5189</v>
      </c>
      <c r="I1005" s="116" t="s">
        <v>5190</v>
      </c>
      <c r="J1005" s="116" t="s">
        <v>5191</v>
      </c>
      <c r="K1005" s="114" t="s">
        <v>851</v>
      </c>
      <c r="L1005" s="114" t="s">
        <v>648</v>
      </c>
      <c r="M1005" s="116" t="s">
        <v>852</v>
      </c>
      <c r="N1005" s="116" t="s">
        <v>853</v>
      </c>
      <c r="O1005" s="114" t="s">
        <v>851</v>
      </c>
      <c r="P1005" s="114" t="s">
        <v>1681</v>
      </c>
      <c r="Q1005" s="114" t="s">
        <v>1682</v>
      </c>
      <c r="R1005" s="116"/>
    </row>
    <row r="1006" spans="2:18" ht="18.75" hidden="1" x14ac:dyDescent="0.25">
      <c r="B1006" s="112">
        <v>1000</v>
      </c>
      <c r="C1006" s="114" t="s">
        <v>203</v>
      </c>
      <c r="D1006" s="114" t="s">
        <v>4594</v>
      </c>
      <c r="E1006" s="114" t="s">
        <v>4</v>
      </c>
      <c r="F1006" s="114" t="s">
        <v>27</v>
      </c>
      <c r="G1006" s="114" t="s">
        <v>102</v>
      </c>
      <c r="H1006" s="115" t="s">
        <v>5192</v>
      </c>
      <c r="I1006" s="116" t="s">
        <v>5193</v>
      </c>
      <c r="J1006" s="116" t="s">
        <v>5194</v>
      </c>
      <c r="K1006" s="114" t="s">
        <v>851</v>
      </c>
      <c r="L1006" s="114" t="s">
        <v>648</v>
      </c>
      <c r="M1006" s="116" t="s">
        <v>852</v>
      </c>
      <c r="N1006" s="116" t="s">
        <v>853</v>
      </c>
      <c r="O1006" s="114" t="s">
        <v>851</v>
      </c>
      <c r="P1006" s="114" t="s">
        <v>1681</v>
      </c>
      <c r="Q1006" s="114" t="s">
        <v>1682</v>
      </c>
      <c r="R1006" s="116"/>
    </row>
    <row r="1007" spans="2:18" ht="18.75" hidden="1" x14ac:dyDescent="0.25">
      <c r="B1007" s="112">
        <v>1001</v>
      </c>
      <c r="C1007" s="114" t="s">
        <v>203</v>
      </c>
      <c r="D1007" s="114" t="s">
        <v>4594</v>
      </c>
      <c r="E1007" s="114" t="s">
        <v>1</v>
      </c>
      <c r="F1007" s="114" t="s">
        <v>31</v>
      </c>
      <c r="G1007" s="114" t="s">
        <v>130</v>
      </c>
      <c r="H1007" s="115" t="s">
        <v>5195</v>
      </c>
      <c r="I1007" s="116" t="s">
        <v>5196</v>
      </c>
      <c r="J1007" s="116" t="s">
        <v>5197</v>
      </c>
      <c r="K1007" s="114" t="s">
        <v>854</v>
      </c>
      <c r="L1007" s="114" t="s">
        <v>687</v>
      </c>
      <c r="M1007" s="116" t="s">
        <v>855</v>
      </c>
      <c r="N1007" s="116" t="s">
        <v>856</v>
      </c>
      <c r="O1007" s="114" t="s">
        <v>854</v>
      </c>
      <c r="P1007" s="114" t="s">
        <v>1683</v>
      </c>
      <c r="Q1007" s="114" t="s">
        <v>1684</v>
      </c>
      <c r="R1007" s="116"/>
    </row>
    <row r="1008" spans="2:18" ht="18.75" hidden="1" x14ac:dyDescent="0.25">
      <c r="B1008" s="112">
        <v>1002</v>
      </c>
      <c r="C1008" s="114" t="s">
        <v>203</v>
      </c>
      <c r="D1008" s="114" t="s">
        <v>4594</v>
      </c>
      <c r="E1008" s="114" t="s">
        <v>1</v>
      </c>
      <c r="F1008" s="114" t="s">
        <v>31</v>
      </c>
      <c r="G1008" s="114" t="s">
        <v>130</v>
      </c>
      <c r="H1008" s="115" t="s">
        <v>5198</v>
      </c>
      <c r="I1008" s="116" t="s">
        <v>5199</v>
      </c>
      <c r="J1008" s="116" t="s">
        <v>5200</v>
      </c>
      <c r="K1008" s="114" t="s">
        <v>854</v>
      </c>
      <c r="L1008" s="114" t="s">
        <v>687</v>
      </c>
      <c r="M1008" s="116" t="s">
        <v>855</v>
      </c>
      <c r="N1008" s="116" t="s">
        <v>856</v>
      </c>
      <c r="O1008" s="114" t="s">
        <v>854</v>
      </c>
      <c r="P1008" s="114" t="s">
        <v>1683</v>
      </c>
      <c r="Q1008" s="114" t="s">
        <v>1684</v>
      </c>
      <c r="R1008" s="116"/>
    </row>
    <row r="1009" spans="2:18" ht="18.75" hidden="1" x14ac:dyDescent="0.25">
      <c r="B1009" s="112">
        <v>1003</v>
      </c>
      <c r="C1009" s="114" t="s">
        <v>203</v>
      </c>
      <c r="D1009" s="114" t="s">
        <v>4594</v>
      </c>
      <c r="E1009" s="114" t="s">
        <v>1</v>
      </c>
      <c r="F1009" s="114" t="s">
        <v>31</v>
      </c>
      <c r="G1009" s="114" t="s">
        <v>130</v>
      </c>
      <c r="H1009" s="115" t="s">
        <v>5201</v>
      </c>
      <c r="I1009" s="116" t="s">
        <v>5202</v>
      </c>
      <c r="J1009" s="116" t="s">
        <v>5203</v>
      </c>
      <c r="K1009" s="114" t="s">
        <v>854</v>
      </c>
      <c r="L1009" s="114" t="s">
        <v>687</v>
      </c>
      <c r="M1009" s="116" t="s">
        <v>855</v>
      </c>
      <c r="N1009" s="116" t="s">
        <v>856</v>
      </c>
      <c r="O1009" s="114" t="s">
        <v>854</v>
      </c>
      <c r="P1009" s="114" t="s">
        <v>1683</v>
      </c>
      <c r="Q1009" s="114" t="s">
        <v>1684</v>
      </c>
      <c r="R1009" s="116"/>
    </row>
    <row r="1010" spans="2:18" ht="18.75" hidden="1" x14ac:dyDescent="0.25">
      <c r="B1010" s="112">
        <v>1004</v>
      </c>
      <c r="C1010" s="114" t="s">
        <v>203</v>
      </c>
      <c r="D1010" s="114" t="s">
        <v>4594</v>
      </c>
      <c r="E1010" s="114" t="s">
        <v>1</v>
      </c>
      <c r="F1010" s="114" t="s">
        <v>31</v>
      </c>
      <c r="G1010" s="114" t="s">
        <v>130</v>
      </c>
      <c r="H1010" s="115" t="s">
        <v>5204</v>
      </c>
      <c r="I1010" s="116" t="s">
        <v>5205</v>
      </c>
      <c r="J1010" s="116" t="s">
        <v>5206</v>
      </c>
      <c r="K1010" s="114" t="s">
        <v>854</v>
      </c>
      <c r="L1010" s="114" t="s">
        <v>687</v>
      </c>
      <c r="M1010" s="116" t="s">
        <v>855</v>
      </c>
      <c r="N1010" s="116" t="s">
        <v>856</v>
      </c>
      <c r="O1010" s="114" t="s">
        <v>854</v>
      </c>
      <c r="P1010" s="114" t="s">
        <v>1683</v>
      </c>
      <c r="Q1010" s="114" t="s">
        <v>1684</v>
      </c>
      <c r="R1010" s="116"/>
    </row>
    <row r="1011" spans="2:18" ht="18.75" hidden="1" x14ac:dyDescent="0.25">
      <c r="B1011" s="112">
        <v>1005</v>
      </c>
      <c r="C1011" s="114" t="s">
        <v>203</v>
      </c>
      <c r="D1011" s="114" t="s">
        <v>4594</v>
      </c>
      <c r="E1011" s="114" t="s">
        <v>1</v>
      </c>
      <c r="F1011" s="114" t="s">
        <v>31</v>
      </c>
      <c r="G1011" s="114" t="s">
        <v>130</v>
      </c>
      <c r="H1011" s="115" t="s">
        <v>5207</v>
      </c>
      <c r="I1011" s="116" t="s">
        <v>5208</v>
      </c>
      <c r="J1011" s="116" t="s">
        <v>5209</v>
      </c>
      <c r="K1011" s="114" t="s">
        <v>854</v>
      </c>
      <c r="L1011" s="114" t="s">
        <v>687</v>
      </c>
      <c r="M1011" s="116" t="s">
        <v>855</v>
      </c>
      <c r="N1011" s="116" t="s">
        <v>856</v>
      </c>
      <c r="O1011" s="114" t="s">
        <v>854</v>
      </c>
      <c r="P1011" s="114" t="s">
        <v>1683</v>
      </c>
      <c r="Q1011" s="114" t="s">
        <v>1684</v>
      </c>
      <c r="R1011" s="116"/>
    </row>
    <row r="1012" spans="2:18" ht="18.75" hidden="1" x14ac:dyDescent="0.25">
      <c r="B1012" s="112">
        <v>1006</v>
      </c>
      <c r="C1012" s="114" t="s">
        <v>203</v>
      </c>
      <c r="D1012" s="114" t="s">
        <v>4594</v>
      </c>
      <c r="E1012" s="114" t="s">
        <v>1</v>
      </c>
      <c r="F1012" s="114" t="s">
        <v>31</v>
      </c>
      <c r="G1012" s="114" t="s">
        <v>130</v>
      </c>
      <c r="H1012" s="115" t="s">
        <v>5210</v>
      </c>
      <c r="I1012" s="116" t="s">
        <v>5211</v>
      </c>
      <c r="J1012" s="116" t="s">
        <v>5212</v>
      </c>
      <c r="K1012" s="114" t="s">
        <v>854</v>
      </c>
      <c r="L1012" s="114" t="s">
        <v>687</v>
      </c>
      <c r="M1012" s="116" t="s">
        <v>855</v>
      </c>
      <c r="N1012" s="116" t="s">
        <v>856</v>
      </c>
      <c r="O1012" s="114" t="s">
        <v>854</v>
      </c>
      <c r="P1012" s="114" t="s">
        <v>1683</v>
      </c>
      <c r="Q1012" s="114" t="s">
        <v>1684</v>
      </c>
      <c r="R1012" s="116"/>
    </row>
    <row r="1013" spans="2:18" ht="18.75" hidden="1" x14ac:dyDescent="0.25">
      <c r="B1013" s="112">
        <v>1007</v>
      </c>
      <c r="C1013" s="114" t="s">
        <v>203</v>
      </c>
      <c r="D1013" s="114" t="s">
        <v>4594</v>
      </c>
      <c r="E1013" s="114" t="s">
        <v>1</v>
      </c>
      <c r="F1013" s="114" t="s">
        <v>31</v>
      </c>
      <c r="G1013" s="114" t="s">
        <v>130</v>
      </c>
      <c r="H1013" s="115" t="s">
        <v>5213</v>
      </c>
      <c r="I1013" s="116" t="s">
        <v>5214</v>
      </c>
      <c r="J1013" s="116" t="s">
        <v>5215</v>
      </c>
      <c r="K1013" s="114" t="s">
        <v>854</v>
      </c>
      <c r="L1013" s="114" t="s">
        <v>687</v>
      </c>
      <c r="M1013" s="116" t="s">
        <v>855</v>
      </c>
      <c r="N1013" s="116" t="s">
        <v>856</v>
      </c>
      <c r="O1013" s="114" t="s">
        <v>854</v>
      </c>
      <c r="P1013" s="114" t="s">
        <v>1683</v>
      </c>
      <c r="Q1013" s="114" t="s">
        <v>1684</v>
      </c>
      <c r="R1013" s="116"/>
    </row>
    <row r="1014" spans="2:18" ht="18.75" hidden="1" x14ac:dyDescent="0.25">
      <c r="B1014" s="112">
        <v>1008</v>
      </c>
      <c r="C1014" s="114" t="s">
        <v>203</v>
      </c>
      <c r="D1014" s="114" t="s">
        <v>4594</v>
      </c>
      <c r="E1014" s="114" t="s">
        <v>1</v>
      </c>
      <c r="F1014" s="114" t="s">
        <v>31</v>
      </c>
      <c r="G1014" s="114" t="s">
        <v>130</v>
      </c>
      <c r="H1014" s="115" t="s">
        <v>5216</v>
      </c>
      <c r="I1014" s="116" t="s">
        <v>5217</v>
      </c>
      <c r="J1014" s="116" t="s">
        <v>5218</v>
      </c>
      <c r="K1014" s="114" t="s">
        <v>854</v>
      </c>
      <c r="L1014" s="114" t="s">
        <v>687</v>
      </c>
      <c r="M1014" s="116" t="s">
        <v>855</v>
      </c>
      <c r="N1014" s="116" t="s">
        <v>856</v>
      </c>
      <c r="O1014" s="114" t="s">
        <v>854</v>
      </c>
      <c r="P1014" s="114" t="s">
        <v>1683</v>
      </c>
      <c r="Q1014" s="114" t="s">
        <v>1684</v>
      </c>
      <c r="R1014" s="116"/>
    </row>
    <row r="1015" spans="2:18" ht="18.75" hidden="1" x14ac:dyDescent="0.25">
      <c r="B1015" s="112">
        <v>1009</v>
      </c>
      <c r="C1015" s="114" t="s">
        <v>203</v>
      </c>
      <c r="D1015" s="114" t="s">
        <v>4594</v>
      </c>
      <c r="E1015" s="114" t="s">
        <v>1</v>
      </c>
      <c r="F1015" s="114" t="s">
        <v>31</v>
      </c>
      <c r="G1015" s="114" t="s">
        <v>130</v>
      </c>
      <c r="H1015" s="115" t="s">
        <v>5219</v>
      </c>
      <c r="I1015" s="116" t="s">
        <v>5220</v>
      </c>
      <c r="J1015" s="116" t="s">
        <v>5221</v>
      </c>
      <c r="K1015" s="114" t="s">
        <v>854</v>
      </c>
      <c r="L1015" s="114" t="s">
        <v>687</v>
      </c>
      <c r="M1015" s="116" t="s">
        <v>855</v>
      </c>
      <c r="N1015" s="116" t="s">
        <v>856</v>
      </c>
      <c r="O1015" s="114" t="s">
        <v>854</v>
      </c>
      <c r="P1015" s="114" t="s">
        <v>1683</v>
      </c>
      <c r="Q1015" s="114" t="s">
        <v>1684</v>
      </c>
      <c r="R1015" s="116"/>
    </row>
    <row r="1016" spans="2:18" ht="18.75" hidden="1" x14ac:dyDescent="0.25">
      <c r="B1016" s="112">
        <v>1010</v>
      </c>
      <c r="C1016" s="114" t="s">
        <v>203</v>
      </c>
      <c r="D1016" s="114" t="s">
        <v>4594</v>
      </c>
      <c r="E1016" s="114" t="s">
        <v>1</v>
      </c>
      <c r="F1016" s="114" t="s">
        <v>31</v>
      </c>
      <c r="G1016" s="114" t="s">
        <v>130</v>
      </c>
      <c r="H1016" s="115" t="s">
        <v>5222</v>
      </c>
      <c r="I1016" s="116" t="s">
        <v>5223</v>
      </c>
      <c r="J1016" s="116" t="s">
        <v>5224</v>
      </c>
      <c r="K1016" s="114" t="s">
        <v>854</v>
      </c>
      <c r="L1016" s="114" t="s">
        <v>687</v>
      </c>
      <c r="M1016" s="116" t="s">
        <v>855</v>
      </c>
      <c r="N1016" s="116" t="s">
        <v>856</v>
      </c>
      <c r="O1016" s="114" t="s">
        <v>854</v>
      </c>
      <c r="P1016" s="114" t="s">
        <v>1683</v>
      </c>
      <c r="Q1016" s="114" t="s">
        <v>1684</v>
      </c>
      <c r="R1016" s="116"/>
    </row>
    <row r="1017" spans="2:18" ht="18.75" hidden="1" x14ac:dyDescent="0.25">
      <c r="B1017" s="112">
        <v>1011</v>
      </c>
      <c r="C1017" s="114" t="s">
        <v>203</v>
      </c>
      <c r="D1017" s="114" t="s">
        <v>4594</v>
      </c>
      <c r="E1017" s="114" t="s">
        <v>4</v>
      </c>
      <c r="F1017" s="114" t="s">
        <v>31</v>
      </c>
      <c r="G1017" s="114" t="s">
        <v>130</v>
      </c>
      <c r="H1017" s="115" t="s">
        <v>5225</v>
      </c>
      <c r="I1017" s="116" t="s">
        <v>5226</v>
      </c>
      <c r="J1017" s="116" t="s">
        <v>5227</v>
      </c>
      <c r="K1017" s="114" t="s">
        <v>854</v>
      </c>
      <c r="L1017" s="114" t="s">
        <v>687</v>
      </c>
      <c r="M1017" s="116" t="s">
        <v>855</v>
      </c>
      <c r="N1017" s="116" t="s">
        <v>856</v>
      </c>
      <c r="O1017" s="114" t="s">
        <v>854</v>
      </c>
      <c r="P1017" s="114" t="s">
        <v>1683</v>
      </c>
      <c r="Q1017" s="114" t="s">
        <v>1684</v>
      </c>
      <c r="R1017" s="116"/>
    </row>
    <row r="1018" spans="2:18" ht="18.75" hidden="1" x14ac:dyDescent="0.25">
      <c r="B1018" s="112">
        <v>1012</v>
      </c>
      <c r="C1018" s="114" t="s">
        <v>203</v>
      </c>
      <c r="D1018" s="114" t="s">
        <v>4594</v>
      </c>
      <c r="E1018" s="114" t="s">
        <v>4</v>
      </c>
      <c r="F1018" s="114" t="s">
        <v>31</v>
      </c>
      <c r="G1018" s="114" t="s">
        <v>130</v>
      </c>
      <c r="H1018" s="115" t="s">
        <v>5228</v>
      </c>
      <c r="I1018" s="116" t="s">
        <v>5229</v>
      </c>
      <c r="J1018" s="116" t="s">
        <v>5230</v>
      </c>
      <c r="K1018" s="114" t="s">
        <v>854</v>
      </c>
      <c r="L1018" s="114" t="s">
        <v>687</v>
      </c>
      <c r="M1018" s="116" t="s">
        <v>855</v>
      </c>
      <c r="N1018" s="116" t="s">
        <v>856</v>
      </c>
      <c r="O1018" s="114" t="s">
        <v>854</v>
      </c>
      <c r="P1018" s="114" t="s">
        <v>1683</v>
      </c>
      <c r="Q1018" s="114" t="s">
        <v>1684</v>
      </c>
      <c r="R1018" s="116"/>
    </row>
    <row r="1019" spans="2:18" ht="18.75" hidden="1" x14ac:dyDescent="0.25">
      <c r="B1019" s="112">
        <v>1013</v>
      </c>
      <c r="C1019" s="114" t="s">
        <v>203</v>
      </c>
      <c r="D1019" s="114" t="s">
        <v>4594</v>
      </c>
      <c r="E1019" s="114" t="s">
        <v>4</v>
      </c>
      <c r="F1019" s="114" t="s">
        <v>31</v>
      </c>
      <c r="G1019" s="114" t="s">
        <v>130</v>
      </c>
      <c r="H1019" s="115" t="s">
        <v>5231</v>
      </c>
      <c r="I1019" s="116" t="s">
        <v>5232</v>
      </c>
      <c r="J1019" s="116" t="s">
        <v>5233</v>
      </c>
      <c r="K1019" s="114" t="s">
        <v>854</v>
      </c>
      <c r="L1019" s="114" t="s">
        <v>687</v>
      </c>
      <c r="M1019" s="116" t="s">
        <v>855</v>
      </c>
      <c r="N1019" s="116" t="s">
        <v>856</v>
      </c>
      <c r="O1019" s="114" t="s">
        <v>854</v>
      </c>
      <c r="P1019" s="114" t="s">
        <v>1683</v>
      </c>
      <c r="Q1019" s="114" t="s">
        <v>1684</v>
      </c>
      <c r="R1019" s="116"/>
    </row>
    <row r="1020" spans="2:18" ht="18.75" hidden="1" x14ac:dyDescent="0.25">
      <c r="B1020" s="112">
        <v>1014</v>
      </c>
      <c r="C1020" s="114" t="s">
        <v>203</v>
      </c>
      <c r="D1020" s="114" t="s">
        <v>4594</v>
      </c>
      <c r="E1020" s="114" t="s">
        <v>4</v>
      </c>
      <c r="F1020" s="114" t="s">
        <v>31</v>
      </c>
      <c r="G1020" s="114" t="s">
        <v>130</v>
      </c>
      <c r="H1020" s="115" t="s">
        <v>5234</v>
      </c>
      <c r="I1020" s="116" t="s">
        <v>5235</v>
      </c>
      <c r="J1020" s="116" t="s">
        <v>5236</v>
      </c>
      <c r="K1020" s="114" t="s">
        <v>854</v>
      </c>
      <c r="L1020" s="114" t="s">
        <v>687</v>
      </c>
      <c r="M1020" s="116" t="s">
        <v>855</v>
      </c>
      <c r="N1020" s="116" t="s">
        <v>856</v>
      </c>
      <c r="O1020" s="114" t="s">
        <v>854</v>
      </c>
      <c r="P1020" s="114" t="s">
        <v>1683</v>
      </c>
      <c r="Q1020" s="114" t="s">
        <v>1684</v>
      </c>
      <c r="R1020" s="116"/>
    </row>
    <row r="1021" spans="2:18" ht="18.75" hidden="1" x14ac:dyDescent="0.25">
      <c r="B1021" s="112">
        <v>1015</v>
      </c>
      <c r="C1021" s="114" t="s">
        <v>203</v>
      </c>
      <c r="D1021" s="114" t="s">
        <v>4594</v>
      </c>
      <c r="E1021" s="114" t="s">
        <v>4</v>
      </c>
      <c r="F1021" s="114" t="s">
        <v>31</v>
      </c>
      <c r="G1021" s="114" t="s">
        <v>130</v>
      </c>
      <c r="H1021" s="115" t="s">
        <v>5237</v>
      </c>
      <c r="I1021" s="116" t="s">
        <v>5238</v>
      </c>
      <c r="J1021" s="116" t="s">
        <v>5239</v>
      </c>
      <c r="K1021" s="114" t="s">
        <v>854</v>
      </c>
      <c r="L1021" s="114" t="s">
        <v>687</v>
      </c>
      <c r="M1021" s="116" t="s">
        <v>855</v>
      </c>
      <c r="N1021" s="116" t="s">
        <v>856</v>
      </c>
      <c r="O1021" s="114" t="s">
        <v>854</v>
      </c>
      <c r="P1021" s="114" t="s">
        <v>1683</v>
      </c>
      <c r="Q1021" s="114" t="s">
        <v>1684</v>
      </c>
      <c r="R1021" s="116"/>
    </row>
    <row r="1022" spans="2:18" ht="18.75" hidden="1" x14ac:dyDescent="0.25">
      <c r="B1022" s="112">
        <v>1016</v>
      </c>
      <c r="C1022" s="114" t="s">
        <v>203</v>
      </c>
      <c r="D1022" s="114" t="s">
        <v>4594</v>
      </c>
      <c r="E1022" s="114" t="s">
        <v>4</v>
      </c>
      <c r="F1022" s="114" t="s">
        <v>31</v>
      </c>
      <c r="G1022" s="114" t="s">
        <v>130</v>
      </c>
      <c r="H1022" s="115" t="s">
        <v>5240</v>
      </c>
      <c r="I1022" s="116" t="s">
        <v>5241</v>
      </c>
      <c r="J1022" s="116" t="s">
        <v>5242</v>
      </c>
      <c r="K1022" s="114" t="s">
        <v>854</v>
      </c>
      <c r="L1022" s="114" t="s">
        <v>687</v>
      </c>
      <c r="M1022" s="116" t="s">
        <v>855</v>
      </c>
      <c r="N1022" s="116" t="s">
        <v>856</v>
      </c>
      <c r="O1022" s="114" t="s">
        <v>854</v>
      </c>
      <c r="P1022" s="114" t="s">
        <v>1683</v>
      </c>
      <c r="Q1022" s="114" t="s">
        <v>1684</v>
      </c>
      <c r="R1022" s="116"/>
    </row>
    <row r="1023" spans="2:18" ht="18.75" hidden="1" x14ac:dyDescent="0.25">
      <c r="B1023" s="112">
        <v>1017</v>
      </c>
      <c r="C1023" s="114" t="s">
        <v>203</v>
      </c>
      <c r="D1023" s="114" t="s">
        <v>4594</v>
      </c>
      <c r="E1023" s="114" t="s">
        <v>4</v>
      </c>
      <c r="F1023" s="114" t="s">
        <v>31</v>
      </c>
      <c r="G1023" s="114" t="s">
        <v>130</v>
      </c>
      <c r="H1023" s="115" t="s">
        <v>5243</v>
      </c>
      <c r="I1023" s="116" t="s">
        <v>5244</v>
      </c>
      <c r="J1023" s="116" t="s">
        <v>5245</v>
      </c>
      <c r="K1023" s="114" t="s">
        <v>854</v>
      </c>
      <c r="L1023" s="114" t="s">
        <v>687</v>
      </c>
      <c r="M1023" s="116" t="s">
        <v>855</v>
      </c>
      <c r="N1023" s="116" t="s">
        <v>856</v>
      </c>
      <c r="O1023" s="114" t="s">
        <v>854</v>
      </c>
      <c r="P1023" s="114" t="s">
        <v>1683</v>
      </c>
      <c r="Q1023" s="114" t="s">
        <v>1684</v>
      </c>
      <c r="R1023" s="116"/>
    </row>
    <row r="1024" spans="2:18" ht="18.75" hidden="1" x14ac:dyDescent="0.25">
      <c r="B1024" s="112">
        <v>1018</v>
      </c>
      <c r="C1024" s="114" t="s">
        <v>203</v>
      </c>
      <c r="D1024" s="114" t="s">
        <v>4594</v>
      </c>
      <c r="E1024" s="114" t="s">
        <v>4</v>
      </c>
      <c r="F1024" s="114" t="s">
        <v>31</v>
      </c>
      <c r="G1024" s="114" t="s">
        <v>130</v>
      </c>
      <c r="H1024" s="115" t="s">
        <v>5246</v>
      </c>
      <c r="I1024" s="116" t="s">
        <v>5247</v>
      </c>
      <c r="J1024" s="116" t="s">
        <v>5248</v>
      </c>
      <c r="K1024" s="114" t="s">
        <v>854</v>
      </c>
      <c r="L1024" s="114" t="s">
        <v>687</v>
      </c>
      <c r="M1024" s="116" t="s">
        <v>855</v>
      </c>
      <c r="N1024" s="116" t="s">
        <v>856</v>
      </c>
      <c r="O1024" s="114" t="s">
        <v>854</v>
      </c>
      <c r="P1024" s="114" t="s">
        <v>1683</v>
      </c>
      <c r="Q1024" s="114" t="s">
        <v>1684</v>
      </c>
      <c r="R1024" s="116"/>
    </row>
    <row r="1025" spans="2:18" ht="18.75" hidden="1" x14ac:dyDescent="0.25">
      <c r="B1025" s="112">
        <v>1019</v>
      </c>
      <c r="C1025" s="114" t="s">
        <v>203</v>
      </c>
      <c r="D1025" s="114" t="s">
        <v>4594</v>
      </c>
      <c r="E1025" s="114" t="s">
        <v>4</v>
      </c>
      <c r="F1025" s="114" t="s">
        <v>31</v>
      </c>
      <c r="G1025" s="114" t="s">
        <v>130</v>
      </c>
      <c r="H1025" s="115" t="s">
        <v>5249</v>
      </c>
      <c r="I1025" s="116" t="s">
        <v>5250</v>
      </c>
      <c r="J1025" s="116" t="s">
        <v>5251</v>
      </c>
      <c r="K1025" s="114" t="s">
        <v>854</v>
      </c>
      <c r="L1025" s="114" t="s">
        <v>687</v>
      </c>
      <c r="M1025" s="116" t="s">
        <v>855</v>
      </c>
      <c r="N1025" s="116" t="s">
        <v>856</v>
      </c>
      <c r="O1025" s="114" t="s">
        <v>854</v>
      </c>
      <c r="P1025" s="114" t="s">
        <v>1683</v>
      </c>
      <c r="Q1025" s="114" t="s">
        <v>1684</v>
      </c>
      <c r="R1025" s="116"/>
    </row>
    <row r="1026" spans="2:18" ht="18.75" hidden="1" x14ac:dyDescent="0.25">
      <c r="B1026" s="112">
        <v>1020</v>
      </c>
      <c r="C1026" s="114" t="s">
        <v>203</v>
      </c>
      <c r="D1026" s="114" t="s">
        <v>4594</v>
      </c>
      <c r="E1026" s="114" t="s">
        <v>4</v>
      </c>
      <c r="F1026" s="114" t="s">
        <v>31</v>
      </c>
      <c r="G1026" s="114" t="s">
        <v>130</v>
      </c>
      <c r="H1026" s="115" t="s">
        <v>5252</v>
      </c>
      <c r="I1026" s="116" t="s">
        <v>5253</v>
      </c>
      <c r="J1026" s="116" t="s">
        <v>5254</v>
      </c>
      <c r="K1026" s="114" t="s">
        <v>854</v>
      </c>
      <c r="L1026" s="114" t="s">
        <v>687</v>
      </c>
      <c r="M1026" s="116" t="s">
        <v>855</v>
      </c>
      <c r="N1026" s="116" t="s">
        <v>856</v>
      </c>
      <c r="O1026" s="114" t="s">
        <v>854</v>
      </c>
      <c r="P1026" s="114" t="s">
        <v>1683</v>
      </c>
      <c r="Q1026" s="114" t="s">
        <v>1684</v>
      </c>
      <c r="R1026" s="116"/>
    </row>
    <row r="1027" spans="2:18" ht="18.75" hidden="1" x14ac:dyDescent="0.25">
      <c r="B1027" s="112">
        <v>1021</v>
      </c>
      <c r="C1027" s="114" t="s">
        <v>203</v>
      </c>
      <c r="D1027" s="114" t="s">
        <v>4594</v>
      </c>
      <c r="E1027" s="114" t="s">
        <v>1</v>
      </c>
      <c r="F1027" s="114" t="s">
        <v>32</v>
      </c>
      <c r="G1027" s="114" t="s">
        <v>130</v>
      </c>
      <c r="H1027" s="115" t="s">
        <v>5255</v>
      </c>
      <c r="I1027" s="116" t="s">
        <v>5256</v>
      </c>
      <c r="J1027" s="116" t="s">
        <v>5257</v>
      </c>
      <c r="K1027" s="114" t="s">
        <v>857</v>
      </c>
      <c r="L1027" s="114" t="s">
        <v>693</v>
      </c>
      <c r="M1027" s="116" t="s">
        <v>858</v>
      </c>
      <c r="N1027" s="116" t="s">
        <v>859</v>
      </c>
      <c r="O1027" s="114" t="s">
        <v>857</v>
      </c>
      <c r="P1027" s="114" t="s">
        <v>857</v>
      </c>
      <c r="Q1027" s="114" t="s">
        <v>1685</v>
      </c>
      <c r="R1027" s="116"/>
    </row>
    <row r="1028" spans="2:18" ht="18.75" hidden="1" x14ac:dyDescent="0.25">
      <c r="B1028" s="112">
        <v>1022</v>
      </c>
      <c r="C1028" s="114" t="s">
        <v>203</v>
      </c>
      <c r="D1028" s="114" t="s">
        <v>4594</v>
      </c>
      <c r="E1028" s="114" t="s">
        <v>1</v>
      </c>
      <c r="F1028" s="114" t="s">
        <v>32</v>
      </c>
      <c r="G1028" s="114" t="s">
        <v>130</v>
      </c>
      <c r="H1028" s="115" t="s">
        <v>5258</v>
      </c>
      <c r="I1028" s="116" t="s">
        <v>5259</v>
      </c>
      <c r="J1028" s="116" t="s">
        <v>5260</v>
      </c>
      <c r="K1028" s="114" t="s">
        <v>857</v>
      </c>
      <c r="L1028" s="114" t="s">
        <v>693</v>
      </c>
      <c r="M1028" s="116" t="s">
        <v>858</v>
      </c>
      <c r="N1028" s="116" t="s">
        <v>859</v>
      </c>
      <c r="O1028" s="114" t="s">
        <v>857</v>
      </c>
      <c r="P1028" s="114" t="s">
        <v>857</v>
      </c>
      <c r="Q1028" s="114" t="s">
        <v>1685</v>
      </c>
      <c r="R1028" s="116"/>
    </row>
    <row r="1029" spans="2:18" ht="18.75" hidden="1" x14ac:dyDescent="0.25">
      <c r="B1029" s="112">
        <v>1023</v>
      </c>
      <c r="C1029" s="114" t="s">
        <v>203</v>
      </c>
      <c r="D1029" s="114" t="s">
        <v>4594</v>
      </c>
      <c r="E1029" s="114" t="s">
        <v>1</v>
      </c>
      <c r="F1029" s="114" t="s">
        <v>32</v>
      </c>
      <c r="G1029" s="114" t="s">
        <v>130</v>
      </c>
      <c r="H1029" s="115" t="s">
        <v>5261</v>
      </c>
      <c r="I1029" s="116" t="s">
        <v>5262</v>
      </c>
      <c r="J1029" s="116" t="s">
        <v>5263</v>
      </c>
      <c r="K1029" s="114" t="s">
        <v>857</v>
      </c>
      <c r="L1029" s="114" t="s">
        <v>693</v>
      </c>
      <c r="M1029" s="116" t="s">
        <v>858</v>
      </c>
      <c r="N1029" s="116" t="s">
        <v>859</v>
      </c>
      <c r="O1029" s="114" t="s">
        <v>857</v>
      </c>
      <c r="P1029" s="114" t="s">
        <v>857</v>
      </c>
      <c r="Q1029" s="114" t="s">
        <v>1685</v>
      </c>
      <c r="R1029" s="116"/>
    </row>
    <row r="1030" spans="2:18" ht="18.75" hidden="1" x14ac:dyDescent="0.25">
      <c r="B1030" s="112">
        <v>1024</v>
      </c>
      <c r="C1030" s="114" t="s">
        <v>203</v>
      </c>
      <c r="D1030" s="114" t="s">
        <v>4594</v>
      </c>
      <c r="E1030" s="114" t="s">
        <v>1</v>
      </c>
      <c r="F1030" s="114" t="s">
        <v>32</v>
      </c>
      <c r="G1030" s="114" t="s">
        <v>130</v>
      </c>
      <c r="H1030" s="115" t="s">
        <v>5264</v>
      </c>
      <c r="I1030" s="116" t="s">
        <v>5265</v>
      </c>
      <c r="J1030" s="116" t="s">
        <v>5266</v>
      </c>
      <c r="K1030" s="114" t="s">
        <v>857</v>
      </c>
      <c r="L1030" s="114" t="s">
        <v>693</v>
      </c>
      <c r="M1030" s="116" t="s">
        <v>858</v>
      </c>
      <c r="N1030" s="116" t="s">
        <v>859</v>
      </c>
      <c r="O1030" s="114" t="s">
        <v>857</v>
      </c>
      <c r="P1030" s="114" t="s">
        <v>857</v>
      </c>
      <c r="Q1030" s="114" t="s">
        <v>1685</v>
      </c>
      <c r="R1030" s="116"/>
    </row>
    <row r="1031" spans="2:18" ht="18.75" hidden="1" x14ac:dyDescent="0.25">
      <c r="B1031" s="112">
        <v>1025</v>
      </c>
      <c r="C1031" s="114" t="s">
        <v>203</v>
      </c>
      <c r="D1031" s="114" t="s">
        <v>4594</v>
      </c>
      <c r="E1031" s="114" t="s">
        <v>1</v>
      </c>
      <c r="F1031" s="114" t="s">
        <v>32</v>
      </c>
      <c r="G1031" s="114" t="s">
        <v>130</v>
      </c>
      <c r="H1031" s="115" t="s">
        <v>5267</v>
      </c>
      <c r="I1031" s="116" t="s">
        <v>5268</v>
      </c>
      <c r="J1031" s="116" t="s">
        <v>5269</v>
      </c>
      <c r="K1031" s="114" t="s">
        <v>857</v>
      </c>
      <c r="L1031" s="114" t="s">
        <v>693</v>
      </c>
      <c r="M1031" s="116" t="s">
        <v>858</v>
      </c>
      <c r="N1031" s="116" t="s">
        <v>859</v>
      </c>
      <c r="O1031" s="114" t="s">
        <v>857</v>
      </c>
      <c r="P1031" s="114" t="s">
        <v>857</v>
      </c>
      <c r="Q1031" s="114" t="s">
        <v>1685</v>
      </c>
      <c r="R1031" s="116"/>
    </row>
    <row r="1032" spans="2:18" ht="18.75" hidden="1" x14ac:dyDescent="0.25">
      <c r="B1032" s="112">
        <v>1026</v>
      </c>
      <c r="C1032" s="114" t="s">
        <v>203</v>
      </c>
      <c r="D1032" s="114" t="s">
        <v>4594</v>
      </c>
      <c r="E1032" s="114" t="s">
        <v>1</v>
      </c>
      <c r="F1032" s="114" t="s">
        <v>32</v>
      </c>
      <c r="G1032" s="114" t="s">
        <v>130</v>
      </c>
      <c r="H1032" s="115" t="s">
        <v>5270</v>
      </c>
      <c r="I1032" s="116" t="s">
        <v>5271</v>
      </c>
      <c r="J1032" s="116" t="s">
        <v>5272</v>
      </c>
      <c r="K1032" s="114" t="s">
        <v>857</v>
      </c>
      <c r="L1032" s="114" t="s">
        <v>693</v>
      </c>
      <c r="M1032" s="116" t="s">
        <v>858</v>
      </c>
      <c r="N1032" s="116" t="s">
        <v>859</v>
      </c>
      <c r="O1032" s="114" t="s">
        <v>857</v>
      </c>
      <c r="P1032" s="114" t="s">
        <v>857</v>
      </c>
      <c r="Q1032" s="114" t="s">
        <v>1685</v>
      </c>
      <c r="R1032" s="116"/>
    </row>
    <row r="1033" spans="2:18" ht="18.75" hidden="1" x14ac:dyDescent="0.25">
      <c r="B1033" s="112">
        <v>1027</v>
      </c>
      <c r="C1033" s="114" t="s">
        <v>203</v>
      </c>
      <c r="D1033" s="114" t="s">
        <v>4594</v>
      </c>
      <c r="E1033" s="114" t="s">
        <v>1</v>
      </c>
      <c r="F1033" s="114" t="s">
        <v>32</v>
      </c>
      <c r="G1033" s="114" t="s">
        <v>130</v>
      </c>
      <c r="H1033" s="115" t="s">
        <v>5273</v>
      </c>
      <c r="I1033" s="116" t="s">
        <v>5274</v>
      </c>
      <c r="J1033" s="116" t="s">
        <v>5275</v>
      </c>
      <c r="K1033" s="114" t="s">
        <v>857</v>
      </c>
      <c r="L1033" s="114" t="s">
        <v>693</v>
      </c>
      <c r="M1033" s="116" t="s">
        <v>858</v>
      </c>
      <c r="N1033" s="116" t="s">
        <v>859</v>
      </c>
      <c r="O1033" s="114" t="s">
        <v>857</v>
      </c>
      <c r="P1033" s="114" t="s">
        <v>857</v>
      </c>
      <c r="Q1033" s="114" t="s">
        <v>1685</v>
      </c>
      <c r="R1033" s="116"/>
    </row>
    <row r="1034" spans="2:18" ht="18.75" hidden="1" x14ac:dyDescent="0.25">
      <c r="B1034" s="112">
        <v>1028</v>
      </c>
      <c r="C1034" s="114" t="s">
        <v>203</v>
      </c>
      <c r="D1034" s="114" t="s">
        <v>4594</v>
      </c>
      <c r="E1034" s="114" t="s">
        <v>1</v>
      </c>
      <c r="F1034" s="114" t="s">
        <v>32</v>
      </c>
      <c r="G1034" s="114" t="s">
        <v>130</v>
      </c>
      <c r="H1034" s="115" t="s">
        <v>5276</v>
      </c>
      <c r="I1034" s="116" t="s">
        <v>5277</v>
      </c>
      <c r="J1034" s="116" t="s">
        <v>5278</v>
      </c>
      <c r="K1034" s="114" t="s">
        <v>857</v>
      </c>
      <c r="L1034" s="114" t="s">
        <v>693</v>
      </c>
      <c r="M1034" s="116" t="s">
        <v>858</v>
      </c>
      <c r="N1034" s="116" t="s">
        <v>859</v>
      </c>
      <c r="O1034" s="114" t="s">
        <v>857</v>
      </c>
      <c r="P1034" s="114" t="s">
        <v>857</v>
      </c>
      <c r="Q1034" s="114" t="s">
        <v>1685</v>
      </c>
      <c r="R1034" s="116"/>
    </row>
    <row r="1035" spans="2:18" ht="18.75" hidden="1" x14ac:dyDescent="0.25">
      <c r="B1035" s="112">
        <v>1029</v>
      </c>
      <c r="C1035" s="114" t="s">
        <v>203</v>
      </c>
      <c r="D1035" s="114" t="s">
        <v>4594</v>
      </c>
      <c r="E1035" s="114" t="s">
        <v>1</v>
      </c>
      <c r="F1035" s="114" t="s">
        <v>32</v>
      </c>
      <c r="G1035" s="114" t="s">
        <v>130</v>
      </c>
      <c r="H1035" s="115" t="s">
        <v>5279</v>
      </c>
      <c r="I1035" s="116" t="s">
        <v>5280</v>
      </c>
      <c r="J1035" s="116" t="s">
        <v>5281</v>
      </c>
      <c r="K1035" s="114" t="s">
        <v>857</v>
      </c>
      <c r="L1035" s="114" t="s">
        <v>693</v>
      </c>
      <c r="M1035" s="116" t="s">
        <v>858</v>
      </c>
      <c r="N1035" s="116" t="s">
        <v>859</v>
      </c>
      <c r="O1035" s="114" t="s">
        <v>857</v>
      </c>
      <c r="P1035" s="114" t="s">
        <v>857</v>
      </c>
      <c r="Q1035" s="114" t="s">
        <v>1685</v>
      </c>
      <c r="R1035" s="116"/>
    </row>
    <row r="1036" spans="2:18" ht="18.75" hidden="1" x14ac:dyDescent="0.25">
      <c r="B1036" s="112">
        <v>1030</v>
      </c>
      <c r="C1036" s="114" t="s">
        <v>203</v>
      </c>
      <c r="D1036" s="114" t="s">
        <v>4594</v>
      </c>
      <c r="E1036" s="114" t="s">
        <v>1</v>
      </c>
      <c r="F1036" s="114" t="s">
        <v>32</v>
      </c>
      <c r="G1036" s="114" t="s">
        <v>130</v>
      </c>
      <c r="H1036" s="115" t="s">
        <v>5282</v>
      </c>
      <c r="I1036" s="116" t="s">
        <v>5283</v>
      </c>
      <c r="J1036" s="116" t="s">
        <v>5284</v>
      </c>
      <c r="K1036" s="114" t="s">
        <v>857</v>
      </c>
      <c r="L1036" s="114" t="s">
        <v>693</v>
      </c>
      <c r="M1036" s="116" t="s">
        <v>858</v>
      </c>
      <c r="N1036" s="116" t="s">
        <v>859</v>
      </c>
      <c r="O1036" s="114" t="s">
        <v>857</v>
      </c>
      <c r="P1036" s="114" t="s">
        <v>857</v>
      </c>
      <c r="Q1036" s="114" t="s">
        <v>1685</v>
      </c>
      <c r="R1036" s="116"/>
    </row>
    <row r="1037" spans="2:18" ht="18.75" hidden="1" x14ac:dyDescent="0.25">
      <c r="B1037" s="112">
        <v>1031</v>
      </c>
      <c r="C1037" s="114" t="s">
        <v>203</v>
      </c>
      <c r="D1037" s="114" t="s">
        <v>4594</v>
      </c>
      <c r="E1037" s="114" t="s">
        <v>4</v>
      </c>
      <c r="F1037" s="114" t="s">
        <v>32</v>
      </c>
      <c r="G1037" s="114" t="s">
        <v>130</v>
      </c>
      <c r="H1037" s="115" t="s">
        <v>5285</v>
      </c>
      <c r="I1037" s="116" t="s">
        <v>5286</v>
      </c>
      <c r="J1037" s="116" t="s">
        <v>5287</v>
      </c>
      <c r="K1037" s="114" t="s">
        <v>857</v>
      </c>
      <c r="L1037" s="114" t="s">
        <v>693</v>
      </c>
      <c r="M1037" s="116" t="s">
        <v>858</v>
      </c>
      <c r="N1037" s="116" t="s">
        <v>859</v>
      </c>
      <c r="O1037" s="114" t="s">
        <v>857</v>
      </c>
      <c r="P1037" s="114" t="s">
        <v>857</v>
      </c>
      <c r="Q1037" s="114" t="s">
        <v>1685</v>
      </c>
      <c r="R1037" s="116"/>
    </row>
    <row r="1038" spans="2:18" ht="18.75" hidden="1" x14ac:dyDescent="0.25">
      <c r="B1038" s="112">
        <v>1032</v>
      </c>
      <c r="C1038" s="114" t="s">
        <v>203</v>
      </c>
      <c r="D1038" s="114" t="s">
        <v>4594</v>
      </c>
      <c r="E1038" s="114" t="s">
        <v>4</v>
      </c>
      <c r="F1038" s="114" t="s">
        <v>32</v>
      </c>
      <c r="G1038" s="114" t="s">
        <v>130</v>
      </c>
      <c r="H1038" s="115" t="s">
        <v>5288</v>
      </c>
      <c r="I1038" s="116" t="s">
        <v>5289</v>
      </c>
      <c r="J1038" s="116" t="s">
        <v>5290</v>
      </c>
      <c r="K1038" s="114" t="s">
        <v>857</v>
      </c>
      <c r="L1038" s="114" t="s">
        <v>693</v>
      </c>
      <c r="M1038" s="116" t="s">
        <v>858</v>
      </c>
      <c r="N1038" s="116" t="s">
        <v>859</v>
      </c>
      <c r="O1038" s="114" t="s">
        <v>857</v>
      </c>
      <c r="P1038" s="114" t="s">
        <v>857</v>
      </c>
      <c r="Q1038" s="114" t="s">
        <v>1685</v>
      </c>
      <c r="R1038" s="116"/>
    </row>
    <row r="1039" spans="2:18" ht="18.75" hidden="1" x14ac:dyDescent="0.25">
      <c r="B1039" s="112">
        <v>1033</v>
      </c>
      <c r="C1039" s="114" t="s">
        <v>203</v>
      </c>
      <c r="D1039" s="114" t="s">
        <v>4594</v>
      </c>
      <c r="E1039" s="114" t="s">
        <v>4</v>
      </c>
      <c r="F1039" s="114" t="s">
        <v>32</v>
      </c>
      <c r="G1039" s="114" t="s">
        <v>130</v>
      </c>
      <c r="H1039" s="115" t="s">
        <v>5291</v>
      </c>
      <c r="I1039" s="116" t="s">
        <v>5292</v>
      </c>
      <c r="J1039" s="116" t="s">
        <v>5293</v>
      </c>
      <c r="K1039" s="114" t="s">
        <v>857</v>
      </c>
      <c r="L1039" s="114" t="s">
        <v>693</v>
      </c>
      <c r="M1039" s="116" t="s">
        <v>858</v>
      </c>
      <c r="N1039" s="116" t="s">
        <v>859</v>
      </c>
      <c r="O1039" s="114" t="s">
        <v>857</v>
      </c>
      <c r="P1039" s="114" t="s">
        <v>857</v>
      </c>
      <c r="Q1039" s="114" t="s">
        <v>1685</v>
      </c>
      <c r="R1039" s="116"/>
    </row>
    <row r="1040" spans="2:18" ht="18.75" hidden="1" x14ac:dyDescent="0.25">
      <c r="B1040" s="112">
        <v>1034</v>
      </c>
      <c r="C1040" s="114" t="s">
        <v>203</v>
      </c>
      <c r="D1040" s="114" t="s">
        <v>4594</v>
      </c>
      <c r="E1040" s="114" t="s">
        <v>4</v>
      </c>
      <c r="F1040" s="114" t="s">
        <v>32</v>
      </c>
      <c r="G1040" s="114" t="s">
        <v>130</v>
      </c>
      <c r="H1040" s="115" t="s">
        <v>5294</v>
      </c>
      <c r="I1040" s="116" t="s">
        <v>5295</v>
      </c>
      <c r="J1040" s="116" t="s">
        <v>5296</v>
      </c>
      <c r="K1040" s="114" t="s">
        <v>857</v>
      </c>
      <c r="L1040" s="114" t="s">
        <v>693</v>
      </c>
      <c r="M1040" s="116" t="s">
        <v>858</v>
      </c>
      <c r="N1040" s="116" t="s">
        <v>859</v>
      </c>
      <c r="O1040" s="114" t="s">
        <v>857</v>
      </c>
      <c r="P1040" s="114" t="s">
        <v>857</v>
      </c>
      <c r="Q1040" s="114" t="s">
        <v>1685</v>
      </c>
      <c r="R1040" s="116"/>
    </row>
    <row r="1041" spans="2:18" ht="18.75" hidden="1" x14ac:dyDescent="0.25">
      <c r="B1041" s="112">
        <v>1035</v>
      </c>
      <c r="C1041" s="114" t="s">
        <v>203</v>
      </c>
      <c r="D1041" s="114" t="s">
        <v>4594</v>
      </c>
      <c r="E1041" s="114" t="s">
        <v>4</v>
      </c>
      <c r="F1041" s="114" t="s">
        <v>32</v>
      </c>
      <c r="G1041" s="114" t="s">
        <v>130</v>
      </c>
      <c r="H1041" s="115" t="s">
        <v>5297</v>
      </c>
      <c r="I1041" s="116" t="s">
        <v>5298</v>
      </c>
      <c r="J1041" s="116" t="s">
        <v>5299</v>
      </c>
      <c r="K1041" s="114" t="s">
        <v>857</v>
      </c>
      <c r="L1041" s="114" t="s">
        <v>693</v>
      </c>
      <c r="M1041" s="116" t="s">
        <v>858</v>
      </c>
      <c r="N1041" s="116" t="s">
        <v>859</v>
      </c>
      <c r="O1041" s="114" t="s">
        <v>857</v>
      </c>
      <c r="P1041" s="114" t="s">
        <v>857</v>
      </c>
      <c r="Q1041" s="114" t="s">
        <v>1685</v>
      </c>
      <c r="R1041" s="116"/>
    </row>
    <row r="1042" spans="2:18" ht="18.75" hidden="1" x14ac:dyDescent="0.25">
      <c r="B1042" s="112">
        <v>1036</v>
      </c>
      <c r="C1042" s="114" t="s">
        <v>203</v>
      </c>
      <c r="D1042" s="114" t="s">
        <v>4594</v>
      </c>
      <c r="E1042" s="114" t="s">
        <v>4</v>
      </c>
      <c r="F1042" s="114" t="s">
        <v>32</v>
      </c>
      <c r="G1042" s="114" t="s">
        <v>130</v>
      </c>
      <c r="H1042" s="115" t="s">
        <v>5300</v>
      </c>
      <c r="I1042" s="116" t="s">
        <v>5301</v>
      </c>
      <c r="J1042" s="116" t="s">
        <v>5302</v>
      </c>
      <c r="K1042" s="114" t="s">
        <v>857</v>
      </c>
      <c r="L1042" s="114" t="s">
        <v>693</v>
      </c>
      <c r="M1042" s="116" t="s">
        <v>858</v>
      </c>
      <c r="N1042" s="116" t="s">
        <v>859</v>
      </c>
      <c r="O1042" s="114" t="s">
        <v>857</v>
      </c>
      <c r="P1042" s="114" t="s">
        <v>857</v>
      </c>
      <c r="Q1042" s="114" t="s">
        <v>1685</v>
      </c>
      <c r="R1042" s="116"/>
    </row>
    <row r="1043" spans="2:18" ht="18.75" hidden="1" x14ac:dyDescent="0.25">
      <c r="B1043" s="112">
        <v>1037</v>
      </c>
      <c r="C1043" s="114" t="s">
        <v>203</v>
      </c>
      <c r="D1043" s="114" t="s">
        <v>4594</v>
      </c>
      <c r="E1043" s="114" t="s">
        <v>4</v>
      </c>
      <c r="F1043" s="114" t="s">
        <v>32</v>
      </c>
      <c r="G1043" s="114" t="s">
        <v>130</v>
      </c>
      <c r="H1043" s="115" t="s">
        <v>5303</v>
      </c>
      <c r="I1043" s="116" t="s">
        <v>5304</v>
      </c>
      <c r="J1043" s="116" t="s">
        <v>5305</v>
      </c>
      <c r="K1043" s="114" t="s">
        <v>857</v>
      </c>
      <c r="L1043" s="114" t="s">
        <v>693</v>
      </c>
      <c r="M1043" s="116" t="s">
        <v>858</v>
      </c>
      <c r="N1043" s="116" t="s">
        <v>859</v>
      </c>
      <c r="O1043" s="114" t="s">
        <v>857</v>
      </c>
      <c r="P1043" s="114" t="s">
        <v>857</v>
      </c>
      <c r="Q1043" s="114" t="s">
        <v>1685</v>
      </c>
      <c r="R1043" s="116"/>
    </row>
    <row r="1044" spans="2:18" ht="18.75" hidden="1" x14ac:dyDescent="0.25">
      <c r="B1044" s="112">
        <v>1038</v>
      </c>
      <c r="C1044" s="114" t="s">
        <v>203</v>
      </c>
      <c r="D1044" s="114" t="s">
        <v>4594</v>
      </c>
      <c r="E1044" s="114" t="s">
        <v>4</v>
      </c>
      <c r="F1044" s="114" t="s">
        <v>32</v>
      </c>
      <c r="G1044" s="114" t="s">
        <v>130</v>
      </c>
      <c r="H1044" s="115" t="s">
        <v>5306</v>
      </c>
      <c r="I1044" s="116" t="s">
        <v>5307</v>
      </c>
      <c r="J1044" s="116" t="s">
        <v>5308</v>
      </c>
      <c r="K1044" s="114" t="s">
        <v>857</v>
      </c>
      <c r="L1044" s="114" t="s">
        <v>693</v>
      </c>
      <c r="M1044" s="116" t="s">
        <v>858</v>
      </c>
      <c r="N1044" s="116" t="s">
        <v>859</v>
      </c>
      <c r="O1044" s="114" t="s">
        <v>857</v>
      </c>
      <c r="P1044" s="114" t="s">
        <v>857</v>
      </c>
      <c r="Q1044" s="114" t="s">
        <v>1685</v>
      </c>
      <c r="R1044" s="116"/>
    </row>
    <row r="1045" spans="2:18" ht="18.75" hidden="1" x14ac:dyDescent="0.25">
      <c r="B1045" s="112">
        <v>1039</v>
      </c>
      <c r="C1045" s="114" t="s">
        <v>203</v>
      </c>
      <c r="D1045" s="114" t="s">
        <v>4594</v>
      </c>
      <c r="E1045" s="114" t="s">
        <v>4</v>
      </c>
      <c r="F1045" s="114" t="s">
        <v>32</v>
      </c>
      <c r="G1045" s="114" t="s">
        <v>130</v>
      </c>
      <c r="H1045" s="115" t="s">
        <v>5309</v>
      </c>
      <c r="I1045" s="116" t="s">
        <v>5310</v>
      </c>
      <c r="J1045" s="116" t="s">
        <v>5311</v>
      </c>
      <c r="K1045" s="114" t="s">
        <v>857</v>
      </c>
      <c r="L1045" s="114" t="s">
        <v>693</v>
      </c>
      <c r="M1045" s="116" t="s">
        <v>858</v>
      </c>
      <c r="N1045" s="116" t="s">
        <v>859</v>
      </c>
      <c r="O1045" s="114" t="s">
        <v>857</v>
      </c>
      <c r="P1045" s="114" t="s">
        <v>857</v>
      </c>
      <c r="Q1045" s="114" t="s">
        <v>1685</v>
      </c>
      <c r="R1045" s="116"/>
    </row>
    <row r="1046" spans="2:18" ht="18.75" hidden="1" x14ac:dyDescent="0.25">
      <c r="B1046" s="112">
        <v>1040</v>
      </c>
      <c r="C1046" s="114" t="s">
        <v>203</v>
      </c>
      <c r="D1046" s="114" t="s">
        <v>4594</v>
      </c>
      <c r="E1046" s="114" t="s">
        <v>4</v>
      </c>
      <c r="F1046" s="114" t="s">
        <v>32</v>
      </c>
      <c r="G1046" s="114" t="s">
        <v>130</v>
      </c>
      <c r="H1046" s="115" t="s">
        <v>5312</v>
      </c>
      <c r="I1046" s="116" t="s">
        <v>5313</v>
      </c>
      <c r="J1046" s="116" t="s">
        <v>5314</v>
      </c>
      <c r="K1046" s="114" t="s">
        <v>857</v>
      </c>
      <c r="L1046" s="114" t="s">
        <v>693</v>
      </c>
      <c r="M1046" s="116" t="s">
        <v>858</v>
      </c>
      <c r="N1046" s="116" t="s">
        <v>859</v>
      </c>
      <c r="O1046" s="114" t="s">
        <v>857</v>
      </c>
      <c r="P1046" s="114" t="s">
        <v>857</v>
      </c>
      <c r="Q1046" s="114" t="s">
        <v>1685</v>
      </c>
      <c r="R1046" s="116"/>
    </row>
    <row r="1047" spans="2:18" ht="18.75" hidden="1" x14ac:dyDescent="0.25">
      <c r="B1047" s="112">
        <v>1041</v>
      </c>
      <c r="C1047" s="114" t="s">
        <v>203</v>
      </c>
      <c r="D1047" s="114" t="s">
        <v>4594</v>
      </c>
      <c r="E1047" s="114" t="s">
        <v>1</v>
      </c>
      <c r="F1047" s="114" t="s">
        <v>34</v>
      </c>
      <c r="G1047" s="114" t="s">
        <v>130</v>
      </c>
      <c r="H1047" s="115" t="s">
        <v>5315</v>
      </c>
      <c r="I1047" s="116" t="s">
        <v>5316</v>
      </c>
      <c r="J1047" s="116" t="s">
        <v>5317</v>
      </c>
      <c r="K1047" s="114" t="s">
        <v>860</v>
      </c>
      <c r="L1047" s="114" t="s">
        <v>699</v>
      </c>
      <c r="M1047" s="116" t="s">
        <v>861</v>
      </c>
      <c r="N1047" s="116" t="s">
        <v>862</v>
      </c>
      <c r="O1047" s="114" t="s">
        <v>860</v>
      </c>
      <c r="P1047" s="114" t="s">
        <v>1686</v>
      </c>
      <c r="Q1047" s="114" t="s">
        <v>1687</v>
      </c>
      <c r="R1047" s="116"/>
    </row>
    <row r="1048" spans="2:18" ht="18.75" hidden="1" x14ac:dyDescent="0.25">
      <c r="B1048" s="112">
        <v>1042</v>
      </c>
      <c r="C1048" s="114" t="s">
        <v>203</v>
      </c>
      <c r="D1048" s="114" t="s">
        <v>4594</v>
      </c>
      <c r="E1048" s="114" t="s">
        <v>1</v>
      </c>
      <c r="F1048" s="114" t="s">
        <v>34</v>
      </c>
      <c r="G1048" s="114" t="s">
        <v>130</v>
      </c>
      <c r="H1048" s="115" t="s">
        <v>5318</v>
      </c>
      <c r="I1048" s="116" t="s">
        <v>5319</v>
      </c>
      <c r="J1048" s="116" t="s">
        <v>5320</v>
      </c>
      <c r="K1048" s="114" t="s">
        <v>860</v>
      </c>
      <c r="L1048" s="114" t="s">
        <v>699</v>
      </c>
      <c r="M1048" s="116" t="s">
        <v>861</v>
      </c>
      <c r="N1048" s="116" t="s">
        <v>862</v>
      </c>
      <c r="O1048" s="114" t="s">
        <v>860</v>
      </c>
      <c r="P1048" s="114" t="s">
        <v>1686</v>
      </c>
      <c r="Q1048" s="114" t="s">
        <v>1687</v>
      </c>
      <c r="R1048" s="116"/>
    </row>
    <row r="1049" spans="2:18" ht="18.75" hidden="1" x14ac:dyDescent="0.25">
      <c r="B1049" s="112">
        <v>1043</v>
      </c>
      <c r="C1049" s="114" t="s">
        <v>203</v>
      </c>
      <c r="D1049" s="114" t="s">
        <v>4594</v>
      </c>
      <c r="E1049" s="114" t="s">
        <v>1</v>
      </c>
      <c r="F1049" s="114" t="s">
        <v>34</v>
      </c>
      <c r="G1049" s="114" t="s">
        <v>130</v>
      </c>
      <c r="H1049" s="115" t="s">
        <v>5321</v>
      </c>
      <c r="I1049" s="116" t="s">
        <v>5322</v>
      </c>
      <c r="J1049" s="116" t="s">
        <v>5323</v>
      </c>
      <c r="K1049" s="114" t="s">
        <v>860</v>
      </c>
      <c r="L1049" s="114" t="s">
        <v>699</v>
      </c>
      <c r="M1049" s="116" t="s">
        <v>861</v>
      </c>
      <c r="N1049" s="116" t="s">
        <v>862</v>
      </c>
      <c r="O1049" s="114" t="s">
        <v>860</v>
      </c>
      <c r="P1049" s="114" t="s">
        <v>1686</v>
      </c>
      <c r="Q1049" s="114" t="s">
        <v>1687</v>
      </c>
      <c r="R1049" s="116"/>
    </row>
    <row r="1050" spans="2:18" ht="18.75" hidden="1" x14ac:dyDescent="0.25">
      <c r="B1050" s="112">
        <v>1044</v>
      </c>
      <c r="C1050" s="114" t="s">
        <v>203</v>
      </c>
      <c r="D1050" s="114" t="s">
        <v>4594</v>
      </c>
      <c r="E1050" s="114" t="s">
        <v>1</v>
      </c>
      <c r="F1050" s="114" t="s">
        <v>34</v>
      </c>
      <c r="G1050" s="114" t="s">
        <v>130</v>
      </c>
      <c r="H1050" s="115" t="s">
        <v>5324</v>
      </c>
      <c r="I1050" s="116" t="s">
        <v>5325</v>
      </c>
      <c r="J1050" s="116" t="s">
        <v>5326</v>
      </c>
      <c r="K1050" s="114" t="s">
        <v>860</v>
      </c>
      <c r="L1050" s="114" t="s">
        <v>699</v>
      </c>
      <c r="M1050" s="116" t="s">
        <v>861</v>
      </c>
      <c r="N1050" s="116" t="s">
        <v>862</v>
      </c>
      <c r="O1050" s="114" t="s">
        <v>860</v>
      </c>
      <c r="P1050" s="114" t="s">
        <v>1686</v>
      </c>
      <c r="Q1050" s="114" t="s">
        <v>1687</v>
      </c>
      <c r="R1050" s="116"/>
    </row>
    <row r="1051" spans="2:18" ht="18.75" hidden="1" x14ac:dyDescent="0.25">
      <c r="B1051" s="112">
        <v>1045</v>
      </c>
      <c r="C1051" s="114" t="s">
        <v>203</v>
      </c>
      <c r="D1051" s="114" t="s">
        <v>4594</v>
      </c>
      <c r="E1051" s="114" t="s">
        <v>1</v>
      </c>
      <c r="F1051" s="114" t="s">
        <v>34</v>
      </c>
      <c r="G1051" s="114" t="s">
        <v>130</v>
      </c>
      <c r="H1051" s="115" t="s">
        <v>5327</v>
      </c>
      <c r="I1051" s="116" t="s">
        <v>5328</v>
      </c>
      <c r="J1051" s="116" t="s">
        <v>5329</v>
      </c>
      <c r="K1051" s="114" t="s">
        <v>860</v>
      </c>
      <c r="L1051" s="114" t="s">
        <v>699</v>
      </c>
      <c r="M1051" s="116" t="s">
        <v>861</v>
      </c>
      <c r="N1051" s="116" t="s">
        <v>862</v>
      </c>
      <c r="O1051" s="114" t="s">
        <v>860</v>
      </c>
      <c r="P1051" s="114" t="s">
        <v>1686</v>
      </c>
      <c r="Q1051" s="114" t="s">
        <v>1687</v>
      </c>
      <c r="R1051" s="116"/>
    </row>
    <row r="1052" spans="2:18" ht="18.75" hidden="1" x14ac:dyDescent="0.25">
      <c r="B1052" s="112">
        <v>1046</v>
      </c>
      <c r="C1052" s="114" t="s">
        <v>203</v>
      </c>
      <c r="D1052" s="114" t="s">
        <v>4594</v>
      </c>
      <c r="E1052" s="114" t="s">
        <v>1</v>
      </c>
      <c r="F1052" s="114" t="s">
        <v>34</v>
      </c>
      <c r="G1052" s="114" t="s">
        <v>130</v>
      </c>
      <c r="H1052" s="115" t="s">
        <v>5330</v>
      </c>
      <c r="I1052" s="116" t="s">
        <v>5331</v>
      </c>
      <c r="J1052" s="116" t="s">
        <v>5332</v>
      </c>
      <c r="K1052" s="114" t="s">
        <v>860</v>
      </c>
      <c r="L1052" s="114" t="s">
        <v>699</v>
      </c>
      <c r="M1052" s="116" t="s">
        <v>861</v>
      </c>
      <c r="N1052" s="116" t="s">
        <v>862</v>
      </c>
      <c r="O1052" s="114" t="s">
        <v>860</v>
      </c>
      <c r="P1052" s="114" t="s">
        <v>1686</v>
      </c>
      <c r="Q1052" s="114" t="s">
        <v>1687</v>
      </c>
      <c r="R1052" s="116"/>
    </row>
    <row r="1053" spans="2:18" ht="18.75" hidden="1" x14ac:dyDescent="0.25">
      <c r="B1053" s="112">
        <v>1047</v>
      </c>
      <c r="C1053" s="114" t="s">
        <v>203</v>
      </c>
      <c r="D1053" s="114" t="s">
        <v>4594</v>
      </c>
      <c r="E1053" s="114" t="s">
        <v>1</v>
      </c>
      <c r="F1053" s="114" t="s">
        <v>34</v>
      </c>
      <c r="G1053" s="114" t="s">
        <v>130</v>
      </c>
      <c r="H1053" s="115" t="s">
        <v>5333</v>
      </c>
      <c r="I1053" s="116" t="s">
        <v>5334</v>
      </c>
      <c r="J1053" s="116" t="s">
        <v>5335</v>
      </c>
      <c r="K1053" s="114" t="s">
        <v>860</v>
      </c>
      <c r="L1053" s="114" t="s">
        <v>699</v>
      </c>
      <c r="M1053" s="116" t="s">
        <v>861</v>
      </c>
      <c r="N1053" s="116" t="s">
        <v>862</v>
      </c>
      <c r="O1053" s="114" t="s">
        <v>860</v>
      </c>
      <c r="P1053" s="114" t="s">
        <v>1686</v>
      </c>
      <c r="Q1053" s="114" t="s">
        <v>1687</v>
      </c>
      <c r="R1053" s="116"/>
    </row>
    <row r="1054" spans="2:18" ht="18.75" hidden="1" x14ac:dyDescent="0.25">
      <c r="B1054" s="112">
        <v>1048</v>
      </c>
      <c r="C1054" s="114" t="s">
        <v>203</v>
      </c>
      <c r="D1054" s="114" t="s">
        <v>4594</v>
      </c>
      <c r="E1054" s="114" t="s">
        <v>1</v>
      </c>
      <c r="F1054" s="114" t="s">
        <v>34</v>
      </c>
      <c r="G1054" s="114" t="s">
        <v>130</v>
      </c>
      <c r="H1054" s="115" t="s">
        <v>5336</v>
      </c>
      <c r="I1054" s="116" t="s">
        <v>5337</v>
      </c>
      <c r="J1054" s="116" t="s">
        <v>5338</v>
      </c>
      <c r="K1054" s="114" t="s">
        <v>860</v>
      </c>
      <c r="L1054" s="114" t="s">
        <v>699</v>
      </c>
      <c r="M1054" s="116" t="s">
        <v>861</v>
      </c>
      <c r="N1054" s="116" t="s">
        <v>862</v>
      </c>
      <c r="O1054" s="114" t="s">
        <v>860</v>
      </c>
      <c r="P1054" s="114" t="s">
        <v>1686</v>
      </c>
      <c r="Q1054" s="114" t="s">
        <v>1687</v>
      </c>
      <c r="R1054" s="116"/>
    </row>
    <row r="1055" spans="2:18" ht="18.75" hidden="1" x14ac:dyDescent="0.25">
      <c r="B1055" s="112">
        <v>1049</v>
      </c>
      <c r="C1055" s="114" t="s">
        <v>203</v>
      </c>
      <c r="D1055" s="114" t="s">
        <v>4594</v>
      </c>
      <c r="E1055" s="114" t="s">
        <v>1</v>
      </c>
      <c r="F1055" s="114" t="s">
        <v>34</v>
      </c>
      <c r="G1055" s="114" t="s">
        <v>130</v>
      </c>
      <c r="H1055" s="115" t="s">
        <v>5339</v>
      </c>
      <c r="I1055" s="116" t="s">
        <v>5340</v>
      </c>
      <c r="J1055" s="116" t="s">
        <v>5341</v>
      </c>
      <c r="K1055" s="114" t="s">
        <v>860</v>
      </c>
      <c r="L1055" s="114" t="s">
        <v>699</v>
      </c>
      <c r="M1055" s="116" t="s">
        <v>861</v>
      </c>
      <c r="N1055" s="116" t="s">
        <v>862</v>
      </c>
      <c r="O1055" s="114" t="s">
        <v>860</v>
      </c>
      <c r="P1055" s="114" t="s">
        <v>1686</v>
      </c>
      <c r="Q1055" s="114" t="s">
        <v>1687</v>
      </c>
      <c r="R1055" s="116"/>
    </row>
    <row r="1056" spans="2:18" ht="18.75" hidden="1" x14ac:dyDescent="0.25">
      <c r="B1056" s="112">
        <v>1050</v>
      </c>
      <c r="C1056" s="114" t="s">
        <v>203</v>
      </c>
      <c r="D1056" s="114" t="s">
        <v>4594</v>
      </c>
      <c r="E1056" s="114" t="s">
        <v>1</v>
      </c>
      <c r="F1056" s="114" t="s">
        <v>34</v>
      </c>
      <c r="G1056" s="114" t="s">
        <v>130</v>
      </c>
      <c r="H1056" s="115" t="s">
        <v>5342</v>
      </c>
      <c r="I1056" s="116" t="s">
        <v>5343</v>
      </c>
      <c r="J1056" s="116" t="s">
        <v>5344</v>
      </c>
      <c r="K1056" s="114" t="s">
        <v>860</v>
      </c>
      <c r="L1056" s="114" t="s">
        <v>699</v>
      </c>
      <c r="M1056" s="116" t="s">
        <v>861</v>
      </c>
      <c r="N1056" s="116" t="s">
        <v>862</v>
      </c>
      <c r="O1056" s="114" t="s">
        <v>860</v>
      </c>
      <c r="P1056" s="114" t="s">
        <v>1686</v>
      </c>
      <c r="Q1056" s="114" t="s">
        <v>1687</v>
      </c>
      <c r="R1056" s="116"/>
    </row>
    <row r="1057" spans="2:18" ht="18.75" hidden="1" x14ac:dyDescent="0.25">
      <c r="B1057" s="112">
        <v>1051</v>
      </c>
      <c r="C1057" s="114" t="s">
        <v>203</v>
      </c>
      <c r="D1057" s="114" t="s">
        <v>4594</v>
      </c>
      <c r="E1057" s="114" t="s">
        <v>4</v>
      </c>
      <c r="F1057" s="114" t="s">
        <v>34</v>
      </c>
      <c r="G1057" s="114" t="s">
        <v>130</v>
      </c>
      <c r="H1057" s="115" t="s">
        <v>5345</v>
      </c>
      <c r="I1057" s="116" t="s">
        <v>5346</v>
      </c>
      <c r="J1057" s="116" t="s">
        <v>5347</v>
      </c>
      <c r="K1057" s="114" t="s">
        <v>860</v>
      </c>
      <c r="L1057" s="114" t="s">
        <v>699</v>
      </c>
      <c r="M1057" s="116" t="s">
        <v>861</v>
      </c>
      <c r="N1057" s="116" t="s">
        <v>862</v>
      </c>
      <c r="O1057" s="114" t="s">
        <v>860</v>
      </c>
      <c r="P1057" s="114" t="s">
        <v>1686</v>
      </c>
      <c r="Q1057" s="114" t="s">
        <v>1687</v>
      </c>
      <c r="R1057" s="116"/>
    </row>
    <row r="1058" spans="2:18" ht="18.75" hidden="1" x14ac:dyDescent="0.25">
      <c r="B1058" s="112">
        <v>1052</v>
      </c>
      <c r="C1058" s="114" t="s">
        <v>203</v>
      </c>
      <c r="D1058" s="114" t="s">
        <v>4594</v>
      </c>
      <c r="E1058" s="114" t="s">
        <v>4</v>
      </c>
      <c r="F1058" s="114" t="s">
        <v>34</v>
      </c>
      <c r="G1058" s="114" t="s">
        <v>130</v>
      </c>
      <c r="H1058" s="115" t="s">
        <v>5348</v>
      </c>
      <c r="I1058" s="116" t="s">
        <v>5349</v>
      </c>
      <c r="J1058" s="116" t="s">
        <v>5350</v>
      </c>
      <c r="K1058" s="114" t="s">
        <v>860</v>
      </c>
      <c r="L1058" s="114" t="s">
        <v>699</v>
      </c>
      <c r="M1058" s="116" t="s">
        <v>861</v>
      </c>
      <c r="N1058" s="116" t="s">
        <v>862</v>
      </c>
      <c r="O1058" s="114" t="s">
        <v>860</v>
      </c>
      <c r="P1058" s="114" t="s">
        <v>1686</v>
      </c>
      <c r="Q1058" s="114" t="s">
        <v>1687</v>
      </c>
      <c r="R1058" s="116"/>
    </row>
    <row r="1059" spans="2:18" ht="18.75" hidden="1" x14ac:dyDescent="0.25">
      <c r="B1059" s="112">
        <v>1053</v>
      </c>
      <c r="C1059" s="114" t="s">
        <v>203</v>
      </c>
      <c r="D1059" s="114" t="s">
        <v>4594</v>
      </c>
      <c r="E1059" s="114" t="s">
        <v>4</v>
      </c>
      <c r="F1059" s="114" t="s">
        <v>34</v>
      </c>
      <c r="G1059" s="114" t="s">
        <v>130</v>
      </c>
      <c r="H1059" s="115" t="s">
        <v>5351</v>
      </c>
      <c r="I1059" s="116" t="s">
        <v>5352</v>
      </c>
      <c r="J1059" s="116" t="s">
        <v>5353</v>
      </c>
      <c r="K1059" s="114" t="s">
        <v>860</v>
      </c>
      <c r="L1059" s="114" t="s">
        <v>699</v>
      </c>
      <c r="M1059" s="116" t="s">
        <v>861</v>
      </c>
      <c r="N1059" s="116" t="s">
        <v>862</v>
      </c>
      <c r="O1059" s="114" t="s">
        <v>860</v>
      </c>
      <c r="P1059" s="114" t="s">
        <v>1686</v>
      </c>
      <c r="Q1059" s="114" t="s">
        <v>1687</v>
      </c>
      <c r="R1059" s="116"/>
    </row>
    <row r="1060" spans="2:18" ht="18.75" hidden="1" x14ac:dyDescent="0.25">
      <c r="B1060" s="112">
        <v>1054</v>
      </c>
      <c r="C1060" s="114" t="s">
        <v>203</v>
      </c>
      <c r="D1060" s="114" t="s">
        <v>4594</v>
      </c>
      <c r="E1060" s="114" t="s">
        <v>4</v>
      </c>
      <c r="F1060" s="114" t="s">
        <v>34</v>
      </c>
      <c r="G1060" s="114" t="s">
        <v>130</v>
      </c>
      <c r="H1060" s="115" t="s">
        <v>5354</v>
      </c>
      <c r="I1060" s="116" t="s">
        <v>5355</v>
      </c>
      <c r="J1060" s="116" t="s">
        <v>5356</v>
      </c>
      <c r="K1060" s="114" t="s">
        <v>860</v>
      </c>
      <c r="L1060" s="114" t="s">
        <v>699</v>
      </c>
      <c r="M1060" s="116" t="s">
        <v>861</v>
      </c>
      <c r="N1060" s="116" t="s">
        <v>862</v>
      </c>
      <c r="O1060" s="114" t="s">
        <v>860</v>
      </c>
      <c r="P1060" s="114" t="s">
        <v>1686</v>
      </c>
      <c r="Q1060" s="114" t="s">
        <v>1687</v>
      </c>
      <c r="R1060" s="116"/>
    </row>
    <row r="1061" spans="2:18" ht="18.75" hidden="1" x14ac:dyDescent="0.25">
      <c r="B1061" s="112">
        <v>1055</v>
      </c>
      <c r="C1061" s="114" t="s">
        <v>203</v>
      </c>
      <c r="D1061" s="114" t="s">
        <v>4594</v>
      </c>
      <c r="E1061" s="114" t="s">
        <v>4</v>
      </c>
      <c r="F1061" s="114" t="s">
        <v>34</v>
      </c>
      <c r="G1061" s="114" t="s">
        <v>130</v>
      </c>
      <c r="H1061" s="115" t="s">
        <v>5357</v>
      </c>
      <c r="I1061" s="116" t="s">
        <v>5358</v>
      </c>
      <c r="J1061" s="116" t="s">
        <v>5359</v>
      </c>
      <c r="K1061" s="114" t="s">
        <v>860</v>
      </c>
      <c r="L1061" s="114" t="s">
        <v>699</v>
      </c>
      <c r="M1061" s="116" t="s">
        <v>861</v>
      </c>
      <c r="N1061" s="116" t="s">
        <v>862</v>
      </c>
      <c r="O1061" s="114" t="s">
        <v>860</v>
      </c>
      <c r="P1061" s="114" t="s">
        <v>1686</v>
      </c>
      <c r="Q1061" s="114" t="s">
        <v>1687</v>
      </c>
      <c r="R1061" s="116"/>
    </row>
    <row r="1062" spans="2:18" ht="18.75" hidden="1" x14ac:dyDescent="0.25">
      <c r="B1062" s="112">
        <v>1056</v>
      </c>
      <c r="C1062" s="114" t="s">
        <v>203</v>
      </c>
      <c r="D1062" s="114" t="s">
        <v>4594</v>
      </c>
      <c r="E1062" s="114" t="s">
        <v>4</v>
      </c>
      <c r="F1062" s="114" t="s">
        <v>34</v>
      </c>
      <c r="G1062" s="114" t="s">
        <v>130</v>
      </c>
      <c r="H1062" s="115" t="s">
        <v>5360</v>
      </c>
      <c r="I1062" s="116" t="s">
        <v>5361</v>
      </c>
      <c r="J1062" s="116" t="s">
        <v>5362</v>
      </c>
      <c r="K1062" s="114" t="s">
        <v>860</v>
      </c>
      <c r="L1062" s="114" t="s">
        <v>699</v>
      </c>
      <c r="M1062" s="116" t="s">
        <v>861</v>
      </c>
      <c r="N1062" s="116" t="s">
        <v>862</v>
      </c>
      <c r="O1062" s="114" t="s">
        <v>860</v>
      </c>
      <c r="P1062" s="114" t="s">
        <v>1686</v>
      </c>
      <c r="Q1062" s="114" t="s">
        <v>1687</v>
      </c>
      <c r="R1062" s="116"/>
    </row>
    <row r="1063" spans="2:18" ht="18.75" hidden="1" x14ac:dyDescent="0.25">
      <c r="B1063" s="112">
        <v>1057</v>
      </c>
      <c r="C1063" s="114" t="s">
        <v>203</v>
      </c>
      <c r="D1063" s="114" t="s">
        <v>4594</v>
      </c>
      <c r="E1063" s="114" t="s">
        <v>4</v>
      </c>
      <c r="F1063" s="114" t="s">
        <v>34</v>
      </c>
      <c r="G1063" s="114" t="s">
        <v>130</v>
      </c>
      <c r="H1063" s="115" t="s">
        <v>5363</v>
      </c>
      <c r="I1063" s="116" t="s">
        <v>5364</v>
      </c>
      <c r="J1063" s="116" t="s">
        <v>5365</v>
      </c>
      <c r="K1063" s="114" t="s">
        <v>860</v>
      </c>
      <c r="L1063" s="114" t="s">
        <v>699</v>
      </c>
      <c r="M1063" s="116" t="s">
        <v>861</v>
      </c>
      <c r="N1063" s="116" t="s">
        <v>862</v>
      </c>
      <c r="O1063" s="114" t="s">
        <v>860</v>
      </c>
      <c r="P1063" s="114" t="s">
        <v>1686</v>
      </c>
      <c r="Q1063" s="114" t="s">
        <v>1687</v>
      </c>
      <c r="R1063" s="116"/>
    </row>
    <row r="1064" spans="2:18" ht="18.75" hidden="1" x14ac:dyDescent="0.25">
      <c r="B1064" s="112">
        <v>1058</v>
      </c>
      <c r="C1064" s="114" t="s">
        <v>203</v>
      </c>
      <c r="D1064" s="114" t="s">
        <v>4594</v>
      </c>
      <c r="E1064" s="114" t="s">
        <v>4</v>
      </c>
      <c r="F1064" s="114" t="s">
        <v>34</v>
      </c>
      <c r="G1064" s="114" t="s">
        <v>130</v>
      </c>
      <c r="H1064" s="115" t="s">
        <v>5366</v>
      </c>
      <c r="I1064" s="116" t="s">
        <v>5367</v>
      </c>
      <c r="J1064" s="116" t="s">
        <v>5368</v>
      </c>
      <c r="K1064" s="114" t="s">
        <v>860</v>
      </c>
      <c r="L1064" s="114" t="s">
        <v>699</v>
      </c>
      <c r="M1064" s="116" t="s">
        <v>861</v>
      </c>
      <c r="N1064" s="116" t="s">
        <v>862</v>
      </c>
      <c r="O1064" s="114" t="s">
        <v>860</v>
      </c>
      <c r="P1064" s="114" t="s">
        <v>1686</v>
      </c>
      <c r="Q1064" s="114" t="s">
        <v>1687</v>
      </c>
      <c r="R1064" s="116"/>
    </row>
    <row r="1065" spans="2:18" ht="18.75" hidden="1" x14ac:dyDescent="0.25">
      <c r="B1065" s="112">
        <v>1059</v>
      </c>
      <c r="C1065" s="114" t="s">
        <v>203</v>
      </c>
      <c r="D1065" s="114" t="s">
        <v>4594</v>
      </c>
      <c r="E1065" s="114" t="s">
        <v>4</v>
      </c>
      <c r="F1065" s="114" t="s">
        <v>34</v>
      </c>
      <c r="G1065" s="114" t="s">
        <v>130</v>
      </c>
      <c r="H1065" s="115" t="s">
        <v>5369</v>
      </c>
      <c r="I1065" s="116" t="s">
        <v>5370</v>
      </c>
      <c r="J1065" s="116" t="s">
        <v>5371</v>
      </c>
      <c r="K1065" s="114" t="s">
        <v>860</v>
      </c>
      <c r="L1065" s="114" t="s">
        <v>699</v>
      </c>
      <c r="M1065" s="116" t="s">
        <v>861</v>
      </c>
      <c r="N1065" s="116" t="s">
        <v>862</v>
      </c>
      <c r="O1065" s="114" t="s">
        <v>860</v>
      </c>
      <c r="P1065" s="114" t="s">
        <v>1686</v>
      </c>
      <c r="Q1065" s="114" t="s">
        <v>1687</v>
      </c>
      <c r="R1065" s="116"/>
    </row>
    <row r="1066" spans="2:18" ht="18.75" hidden="1" x14ac:dyDescent="0.25">
      <c r="B1066" s="112">
        <v>1060</v>
      </c>
      <c r="C1066" s="114" t="s">
        <v>203</v>
      </c>
      <c r="D1066" s="114" t="s">
        <v>4594</v>
      </c>
      <c r="E1066" s="114" t="s">
        <v>4</v>
      </c>
      <c r="F1066" s="114" t="s">
        <v>34</v>
      </c>
      <c r="G1066" s="114" t="s">
        <v>130</v>
      </c>
      <c r="H1066" s="115" t="s">
        <v>5372</v>
      </c>
      <c r="I1066" s="116" t="s">
        <v>5373</v>
      </c>
      <c r="J1066" s="116" t="s">
        <v>5374</v>
      </c>
      <c r="K1066" s="114" t="s">
        <v>860</v>
      </c>
      <c r="L1066" s="114" t="s">
        <v>699</v>
      </c>
      <c r="M1066" s="116" t="s">
        <v>861</v>
      </c>
      <c r="N1066" s="116" t="s">
        <v>862</v>
      </c>
      <c r="O1066" s="114" t="s">
        <v>860</v>
      </c>
      <c r="P1066" s="114" t="s">
        <v>1686</v>
      </c>
      <c r="Q1066" s="114" t="s">
        <v>1687</v>
      </c>
      <c r="R1066" s="116"/>
    </row>
    <row r="1067" spans="2:18" ht="18.75" hidden="1" x14ac:dyDescent="0.25">
      <c r="B1067" s="112">
        <v>1061</v>
      </c>
      <c r="C1067" s="114" t="s">
        <v>203</v>
      </c>
      <c r="D1067" s="114" t="s">
        <v>4594</v>
      </c>
      <c r="E1067" s="114" t="s">
        <v>1</v>
      </c>
      <c r="F1067" s="114" t="s">
        <v>33</v>
      </c>
      <c r="G1067" s="114" t="s">
        <v>155</v>
      </c>
      <c r="H1067" s="115" t="s">
        <v>5375</v>
      </c>
      <c r="I1067" s="116" t="s">
        <v>5376</v>
      </c>
      <c r="J1067" s="116" t="s">
        <v>5377</v>
      </c>
      <c r="K1067" s="114" t="s">
        <v>863</v>
      </c>
      <c r="L1067" s="114" t="s">
        <v>704</v>
      </c>
      <c r="M1067" s="116" t="s">
        <v>864</v>
      </c>
      <c r="N1067" s="116" t="s">
        <v>865</v>
      </c>
      <c r="O1067" s="114" t="s">
        <v>863</v>
      </c>
      <c r="P1067" s="114" t="s">
        <v>1688</v>
      </c>
      <c r="Q1067" s="114" t="s">
        <v>1689</v>
      </c>
      <c r="R1067" s="116"/>
    </row>
    <row r="1068" spans="2:18" ht="18.75" hidden="1" x14ac:dyDescent="0.25">
      <c r="B1068" s="112">
        <v>1062</v>
      </c>
      <c r="C1068" s="114" t="s">
        <v>203</v>
      </c>
      <c r="D1068" s="114" t="s">
        <v>4594</v>
      </c>
      <c r="E1068" s="114" t="s">
        <v>1</v>
      </c>
      <c r="F1068" s="114" t="s">
        <v>33</v>
      </c>
      <c r="G1068" s="114" t="s">
        <v>155</v>
      </c>
      <c r="H1068" s="115" t="s">
        <v>5378</v>
      </c>
      <c r="I1068" s="116" t="s">
        <v>5379</v>
      </c>
      <c r="J1068" s="116" t="s">
        <v>5380</v>
      </c>
      <c r="K1068" s="114" t="s">
        <v>863</v>
      </c>
      <c r="L1068" s="114" t="s">
        <v>704</v>
      </c>
      <c r="M1068" s="116" t="s">
        <v>864</v>
      </c>
      <c r="N1068" s="116" t="s">
        <v>865</v>
      </c>
      <c r="O1068" s="114" t="s">
        <v>863</v>
      </c>
      <c r="P1068" s="114" t="s">
        <v>1688</v>
      </c>
      <c r="Q1068" s="114" t="s">
        <v>1689</v>
      </c>
      <c r="R1068" s="116"/>
    </row>
    <row r="1069" spans="2:18" ht="18.75" hidden="1" x14ac:dyDescent="0.25">
      <c r="B1069" s="112">
        <v>1063</v>
      </c>
      <c r="C1069" s="114" t="s">
        <v>203</v>
      </c>
      <c r="D1069" s="114" t="s">
        <v>4594</v>
      </c>
      <c r="E1069" s="114" t="s">
        <v>1</v>
      </c>
      <c r="F1069" s="114" t="s">
        <v>33</v>
      </c>
      <c r="G1069" s="114" t="s">
        <v>155</v>
      </c>
      <c r="H1069" s="115" t="s">
        <v>5381</v>
      </c>
      <c r="I1069" s="116" t="s">
        <v>5382</v>
      </c>
      <c r="J1069" s="116" t="s">
        <v>5383</v>
      </c>
      <c r="K1069" s="114" t="s">
        <v>863</v>
      </c>
      <c r="L1069" s="114" t="s">
        <v>704</v>
      </c>
      <c r="M1069" s="116" t="s">
        <v>864</v>
      </c>
      <c r="N1069" s="116" t="s">
        <v>865</v>
      </c>
      <c r="O1069" s="114" t="s">
        <v>863</v>
      </c>
      <c r="P1069" s="114" t="s">
        <v>1688</v>
      </c>
      <c r="Q1069" s="114" t="s">
        <v>1689</v>
      </c>
      <c r="R1069" s="116"/>
    </row>
    <row r="1070" spans="2:18" ht="18.75" hidden="1" x14ac:dyDescent="0.25">
      <c r="B1070" s="112">
        <v>1064</v>
      </c>
      <c r="C1070" s="114" t="s">
        <v>203</v>
      </c>
      <c r="D1070" s="114" t="s">
        <v>4594</v>
      </c>
      <c r="E1070" s="114" t="s">
        <v>1</v>
      </c>
      <c r="F1070" s="114" t="s">
        <v>33</v>
      </c>
      <c r="G1070" s="114" t="s">
        <v>155</v>
      </c>
      <c r="H1070" s="115" t="s">
        <v>5384</v>
      </c>
      <c r="I1070" s="116" t="s">
        <v>5385</v>
      </c>
      <c r="J1070" s="116" t="s">
        <v>5386</v>
      </c>
      <c r="K1070" s="114" t="s">
        <v>863</v>
      </c>
      <c r="L1070" s="114" t="s">
        <v>704</v>
      </c>
      <c r="M1070" s="116" t="s">
        <v>864</v>
      </c>
      <c r="N1070" s="116" t="s">
        <v>865</v>
      </c>
      <c r="O1070" s="114" t="s">
        <v>863</v>
      </c>
      <c r="P1070" s="114" t="s">
        <v>1688</v>
      </c>
      <c r="Q1070" s="114" t="s">
        <v>1689</v>
      </c>
      <c r="R1070" s="116"/>
    </row>
    <row r="1071" spans="2:18" ht="18.75" hidden="1" x14ac:dyDescent="0.25">
      <c r="B1071" s="112">
        <v>1065</v>
      </c>
      <c r="C1071" s="114" t="s">
        <v>203</v>
      </c>
      <c r="D1071" s="114" t="s">
        <v>4594</v>
      </c>
      <c r="E1071" s="114" t="s">
        <v>1</v>
      </c>
      <c r="F1071" s="114" t="s">
        <v>33</v>
      </c>
      <c r="G1071" s="114" t="s">
        <v>155</v>
      </c>
      <c r="H1071" s="115" t="s">
        <v>5387</v>
      </c>
      <c r="I1071" s="116" t="s">
        <v>5388</v>
      </c>
      <c r="J1071" s="116" t="s">
        <v>5389</v>
      </c>
      <c r="K1071" s="114" t="s">
        <v>863</v>
      </c>
      <c r="L1071" s="114" t="s">
        <v>704</v>
      </c>
      <c r="M1071" s="116" t="s">
        <v>864</v>
      </c>
      <c r="N1071" s="116" t="s">
        <v>865</v>
      </c>
      <c r="O1071" s="114" t="s">
        <v>863</v>
      </c>
      <c r="P1071" s="114" t="s">
        <v>1688</v>
      </c>
      <c r="Q1071" s="114" t="s">
        <v>1689</v>
      </c>
      <c r="R1071" s="116"/>
    </row>
    <row r="1072" spans="2:18" ht="18.75" hidden="1" x14ac:dyDescent="0.25">
      <c r="B1072" s="112">
        <v>1066</v>
      </c>
      <c r="C1072" s="114" t="s">
        <v>203</v>
      </c>
      <c r="D1072" s="114" t="s">
        <v>4594</v>
      </c>
      <c r="E1072" s="114" t="s">
        <v>1</v>
      </c>
      <c r="F1072" s="114" t="s">
        <v>33</v>
      </c>
      <c r="G1072" s="114" t="s">
        <v>155</v>
      </c>
      <c r="H1072" s="115" t="s">
        <v>5390</v>
      </c>
      <c r="I1072" s="116" t="s">
        <v>5391</v>
      </c>
      <c r="J1072" s="116" t="s">
        <v>5392</v>
      </c>
      <c r="K1072" s="114" t="s">
        <v>863</v>
      </c>
      <c r="L1072" s="114" t="s">
        <v>704</v>
      </c>
      <c r="M1072" s="116" t="s">
        <v>864</v>
      </c>
      <c r="N1072" s="116" t="s">
        <v>865</v>
      </c>
      <c r="O1072" s="114" t="s">
        <v>863</v>
      </c>
      <c r="P1072" s="114" t="s">
        <v>1688</v>
      </c>
      <c r="Q1072" s="114" t="s">
        <v>1689</v>
      </c>
      <c r="R1072" s="116"/>
    </row>
    <row r="1073" spans="2:18" ht="18.75" hidden="1" x14ac:dyDescent="0.25">
      <c r="B1073" s="112">
        <v>1067</v>
      </c>
      <c r="C1073" s="114" t="s">
        <v>203</v>
      </c>
      <c r="D1073" s="114" t="s">
        <v>4594</v>
      </c>
      <c r="E1073" s="114" t="s">
        <v>1</v>
      </c>
      <c r="F1073" s="114" t="s">
        <v>33</v>
      </c>
      <c r="G1073" s="114" t="s">
        <v>155</v>
      </c>
      <c r="H1073" s="115" t="s">
        <v>5393</v>
      </c>
      <c r="I1073" s="116" t="s">
        <v>5394</v>
      </c>
      <c r="J1073" s="116" t="s">
        <v>5395</v>
      </c>
      <c r="K1073" s="114" t="s">
        <v>863</v>
      </c>
      <c r="L1073" s="114" t="s">
        <v>704</v>
      </c>
      <c r="M1073" s="116" t="s">
        <v>864</v>
      </c>
      <c r="N1073" s="116" t="s">
        <v>865</v>
      </c>
      <c r="O1073" s="114" t="s">
        <v>863</v>
      </c>
      <c r="P1073" s="114" t="s">
        <v>1688</v>
      </c>
      <c r="Q1073" s="114" t="s">
        <v>1689</v>
      </c>
      <c r="R1073" s="116"/>
    </row>
    <row r="1074" spans="2:18" ht="18.75" hidden="1" x14ac:dyDescent="0.25">
      <c r="B1074" s="112">
        <v>1068</v>
      </c>
      <c r="C1074" s="114" t="s">
        <v>203</v>
      </c>
      <c r="D1074" s="114" t="s">
        <v>4594</v>
      </c>
      <c r="E1074" s="114" t="s">
        <v>1</v>
      </c>
      <c r="F1074" s="114" t="s">
        <v>33</v>
      </c>
      <c r="G1074" s="114" t="s">
        <v>155</v>
      </c>
      <c r="H1074" s="115" t="s">
        <v>5396</v>
      </c>
      <c r="I1074" s="116" t="s">
        <v>5397</v>
      </c>
      <c r="J1074" s="116" t="s">
        <v>5398</v>
      </c>
      <c r="K1074" s="114" t="s">
        <v>863</v>
      </c>
      <c r="L1074" s="114" t="s">
        <v>704</v>
      </c>
      <c r="M1074" s="116" t="s">
        <v>864</v>
      </c>
      <c r="N1074" s="116" t="s">
        <v>865</v>
      </c>
      <c r="O1074" s="114" t="s">
        <v>863</v>
      </c>
      <c r="P1074" s="114" t="s">
        <v>1688</v>
      </c>
      <c r="Q1074" s="114" t="s">
        <v>1689</v>
      </c>
      <c r="R1074" s="116"/>
    </row>
    <row r="1075" spans="2:18" ht="18.75" hidden="1" x14ac:dyDescent="0.25">
      <c r="B1075" s="112">
        <v>1069</v>
      </c>
      <c r="C1075" s="114" t="s">
        <v>203</v>
      </c>
      <c r="D1075" s="114" t="s">
        <v>4594</v>
      </c>
      <c r="E1075" s="114" t="s">
        <v>1</v>
      </c>
      <c r="F1075" s="114" t="s">
        <v>33</v>
      </c>
      <c r="G1075" s="114" t="s">
        <v>155</v>
      </c>
      <c r="H1075" s="115" t="s">
        <v>5399</v>
      </c>
      <c r="I1075" s="116" t="s">
        <v>5400</v>
      </c>
      <c r="J1075" s="116" t="s">
        <v>5401</v>
      </c>
      <c r="K1075" s="114" t="s">
        <v>863</v>
      </c>
      <c r="L1075" s="114" t="s">
        <v>704</v>
      </c>
      <c r="M1075" s="116" t="s">
        <v>864</v>
      </c>
      <c r="N1075" s="116" t="s">
        <v>865</v>
      </c>
      <c r="O1075" s="114" t="s">
        <v>863</v>
      </c>
      <c r="P1075" s="114" t="s">
        <v>1688</v>
      </c>
      <c r="Q1075" s="114" t="s">
        <v>1689</v>
      </c>
      <c r="R1075" s="116"/>
    </row>
    <row r="1076" spans="2:18" ht="18.75" hidden="1" x14ac:dyDescent="0.25">
      <c r="B1076" s="112">
        <v>1070</v>
      </c>
      <c r="C1076" s="114" t="s">
        <v>203</v>
      </c>
      <c r="D1076" s="114" t="s">
        <v>4594</v>
      </c>
      <c r="E1076" s="114" t="s">
        <v>1</v>
      </c>
      <c r="F1076" s="114" t="s">
        <v>33</v>
      </c>
      <c r="G1076" s="114" t="s">
        <v>155</v>
      </c>
      <c r="H1076" s="115" t="s">
        <v>5402</v>
      </c>
      <c r="I1076" s="116" t="s">
        <v>5403</v>
      </c>
      <c r="J1076" s="116" t="s">
        <v>5404</v>
      </c>
      <c r="K1076" s="114" t="s">
        <v>863</v>
      </c>
      <c r="L1076" s="114" t="s">
        <v>704</v>
      </c>
      <c r="M1076" s="116" t="s">
        <v>864</v>
      </c>
      <c r="N1076" s="116" t="s">
        <v>865</v>
      </c>
      <c r="O1076" s="114" t="s">
        <v>863</v>
      </c>
      <c r="P1076" s="114" t="s">
        <v>1688</v>
      </c>
      <c r="Q1076" s="114" t="s">
        <v>1689</v>
      </c>
      <c r="R1076" s="116"/>
    </row>
    <row r="1077" spans="2:18" ht="18.75" hidden="1" x14ac:dyDescent="0.25">
      <c r="B1077" s="112">
        <v>1071</v>
      </c>
      <c r="C1077" s="114" t="s">
        <v>203</v>
      </c>
      <c r="D1077" s="114" t="s">
        <v>4594</v>
      </c>
      <c r="E1077" s="114" t="s">
        <v>4</v>
      </c>
      <c r="F1077" s="114" t="s">
        <v>33</v>
      </c>
      <c r="G1077" s="114" t="s">
        <v>155</v>
      </c>
      <c r="H1077" s="115" t="s">
        <v>5405</v>
      </c>
      <c r="I1077" s="116" t="s">
        <v>5406</v>
      </c>
      <c r="J1077" s="116" t="s">
        <v>5407</v>
      </c>
      <c r="K1077" s="114" t="s">
        <v>863</v>
      </c>
      <c r="L1077" s="114" t="s">
        <v>704</v>
      </c>
      <c r="M1077" s="116" t="s">
        <v>864</v>
      </c>
      <c r="N1077" s="116" t="s">
        <v>865</v>
      </c>
      <c r="O1077" s="114" t="s">
        <v>863</v>
      </c>
      <c r="P1077" s="114" t="s">
        <v>1688</v>
      </c>
      <c r="Q1077" s="114" t="s">
        <v>1689</v>
      </c>
      <c r="R1077" s="116"/>
    </row>
    <row r="1078" spans="2:18" ht="18.75" hidden="1" x14ac:dyDescent="0.25">
      <c r="B1078" s="112">
        <v>1072</v>
      </c>
      <c r="C1078" s="114" t="s">
        <v>203</v>
      </c>
      <c r="D1078" s="114" t="s">
        <v>4594</v>
      </c>
      <c r="E1078" s="114" t="s">
        <v>4</v>
      </c>
      <c r="F1078" s="114" t="s">
        <v>33</v>
      </c>
      <c r="G1078" s="114" t="s">
        <v>155</v>
      </c>
      <c r="H1078" s="115" t="s">
        <v>5408</v>
      </c>
      <c r="I1078" s="116" t="s">
        <v>5409</v>
      </c>
      <c r="J1078" s="116" t="s">
        <v>5410</v>
      </c>
      <c r="K1078" s="114" t="s">
        <v>863</v>
      </c>
      <c r="L1078" s="114" t="s">
        <v>704</v>
      </c>
      <c r="M1078" s="116" t="s">
        <v>864</v>
      </c>
      <c r="N1078" s="116" t="s">
        <v>865</v>
      </c>
      <c r="O1078" s="114" t="s">
        <v>863</v>
      </c>
      <c r="P1078" s="114" t="s">
        <v>1688</v>
      </c>
      <c r="Q1078" s="114" t="s">
        <v>1689</v>
      </c>
      <c r="R1078" s="116"/>
    </row>
    <row r="1079" spans="2:18" ht="18.75" hidden="1" x14ac:dyDescent="0.25">
      <c r="B1079" s="112">
        <v>1073</v>
      </c>
      <c r="C1079" s="114" t="s">
        <v>203</v>
      </c>
      <c r="D1079" s="114" t="s">
        <v>4594</v>
      </c>
      <c r="E1079" s="114" t="s">
        <v>4</v>
      </c>
      <c r="F1079" s="114" t="s">
        <v>33</v>
      </c>
      <c r="G1079" s="114" t="s">
        <v>155</v>
      </c>
      <c r="H1079" s="115" t="s">
        <v>5411</v>
      </c>
      <c r="I1079" s="116" t="s">
        <v>5412</v>
      </c>
      <c r="J1079" s="116" t="s">
        <v>5413</v>
      </c>
      <c r="K1079" s="114" t="s">
        <v>863</v>
      </c>
      <c r="L1079" s="114" t="s">
        <v>704</v>
      </c>
      <c r="M1079" s="116" t="s">
        <v>864</v>
      </c>
      <c r="N1079" s="116" t="s">
        <v>865</v>
      </c>
      <c r="O1079" s="114" t="s">
        <v>863</v>
      </c>
      <c r="P1079" s="114" t="s">
        <v>1688</v>
      </c>
      <c r="Q1079" s="114" t="s">
        <v>1689</v>
      </c>
      <c r="R1079" s="116"/>
    </row>
    <row r="1080" spans="2:18" ht="18.75" hidden="1" x14ac:dyDescent="0.25">
      <c r="B1080" s="112">
        <v>1074</v>
      </c>
      <c r="C1080" s="114" t="s">
        <v>203</v>
      </c>
      <c r="D1080" s="114" t="s">
        <v>4594</v>
      </c>
      <c r="E1080" s="114" t="s">
        <v>4</v>
      </c>
      <c r="F1080" s="114" t="s">
        <v>33</v>
      </c>
      <c r="G1080" s="114" t="s">
        <v>155</v>
      </c>
      <c r="H1080" s="115" t="s">
        <v>5414</v>
      </c>
      <c r="I1080" s="116" t="s">
        <v>5415</v>
      </c>
      <c r="J1080" s="116" t="s">
        <v>5416</v>
      </c>
      <c r="K1080" s="114" t="s">
        <v>863</v>
      </c>
      <c r="L1080" s="114" t="s">
        <v>704</v>
      </c>
      <c r="M1080" s="116" t="s">
        <v>864</v>
      </c>
      <c r="N1080" s="116" t="s">
        <v>865</v>
      </c>
      <c r="O1080" s="114" t="s">
        <v>863</v>
      </c>
      <c r="P1080" s="114" t="s">
        <v>1688</v>
      </c>
      <c r="Q1080" s="114" t="s">
        <v>1689</v>
      </c>
      <c r="R1080" s="116"/>
    </row>
    <row r="1081" spans="2:18" ht="18.75" hidden="1" x14ac:dyDescent="0.25">
      <c r="B1081" s="112">
        <v>1075</v>
      </c>
      <c r="C1081" s="114" t="s">
        <v>203</v>
      </c>
      <c r="D1081" s="114" t="s">
        <v>4594</v>
      </c>
      <c r="E1081" s="114" t="s">
        <v>4</v>
      </c>
      <c r="F1081" s="114" t="s">
        <v>33</v>
      </c>
      <c r="G1081" s="114" t="s">
        <v>155</v>
      </c>
      <c r="H1081" s="115" t="s">
        <v>5417</v>
      </c>
      <c r="I1081" s="116" t="s">
        <v>5418</v>
      </c>
      <c r="J1081" s="116" t="s">
        <v>5419</v>
      </c>
      <c r="K1081" s="114" t="s">
        <v>863</v>
      </c>
      <c r="L1081" s="114" t="s">
        <v>704</v>
      </c>
      <c r="M1081" s="116" t="s">
        <v>864</v>
      </c>
      <c r="N1081" s="116" t="s">
        <v>865</v>
      </c>
      <c r="O1081" s="114" t="s">
        <v>863</v>
      </c>
      <c r="P1081" s="114" t="s">
        <v>1688</v>
      </c>
      <c r="Q1081" s="114" t="s">
        <v>1689</v>
      </c>
      <c r="R1081" s="116"/>
    </row>
    <row r="1082" spans="2:18" ht="18.75" hidden="1" x14ac:dyDescent="0.25">
      <c r="B1082" s="112">
        <v>1076</v>
      </c>
      <c r="C1082" s="114" t="s">
        <v>203</v>
      </c>
      <c r="D1082" s="114" t="s">
        <v>4594</v>
      </c>
      <c r="E1082" s="114" t="s">
        <v>4</v>
      </c>
      <c r="F1082" s="114" t="s">
        <v>33</v>
      </c>
      <c r="G1082" s="114" t="s">
        <v>155</v>
      </c>
      <c r="H1082" s="115" t="s">
        <v>5420</v>
      </c>
      <c r="I1082" s="116" t="s">
        <v>5421</v>
      </c>
      <c r="J1082" s="116" t="s">
        <v>5422</v>
      </c>
      <c r="K1082" s="114" t="s">
        <v>863</v>
      </c>
      <c r="L1082" s="114" t="s">
        <v>704</v>
      </c>
      <c r="M1082" s="116" t="s">
        <v>864</v>
      </c>
      <c r="N1082" s="116" t="s">
        <v>865</v>
      </c>
      <c r="O1082" s="114" t="s">
        <v>863</v>
      </c>
      <c r="P1082" s="114" t="s">
        <v>1688</v>
      </c>
      <c r="Q1082" s="114" t="s">
        <v>1689</v>
      </c>
      <c r="R1082" s="116"/>
    </row>
    <row r="1083" spans="2:18" ht="18.75" hidden="1" x14ac:dyDescent="0.25">
      <c r="B1083" s="112">
        <v>1077</v>
      </c>
      <c r="C1083" s="114" t="s">
        <v>203</v>
      </c>
      <c r="D1083" s="114" t="s">
        <v>4594</v>
      </c>
      <c r="E1083" s="114" t="s">
        <v>4</v>
      </c>
      <c r="F1083" s="114" t="s">
        <v>33</v>
      </c>
      <c r="G1083" s="114" t="s">
        <v>155</v>
      </c>
      <c r="H1083" s="115" t="s">
        <v>5423</v>
      </c>
      <c r="I1083" s="116" t="s">
        <v>5424</v>
      </c>
      <c r="J1083" s="116" t="s">
        <v>5425</v>
      </c>
      <c r="K1083" s="114" t="s">
        <v>863</v>
      </c>
      <c r="L1083" s="114" t="s">
        <v>704</v>
      </c>
      <c r="M1083" s="116" t="s">
        <v>864</v>
      </c>
      <c r="N1083" s="116" t="s">
        <v>865</v>
      </c>
      <c r="O1083" s="114" t="s">
        <v>863</v>
      </c>
      <c r="P1083" s="114" t="s">
        <v>1688</v>
      </c>
      <c r="Q1083" s="114" t="s">
        <v>1689</v>
      </c>
      <c r="R1083" s="116"/>
    </row>
    <row r="1084" spans="2:18" ht="18.75" hidden="1" x14ac:dyDescent="0.25">
      <c r="B1084" s="112">
        <v>1078</v>
      </c>
      <c r="C1084" s="114" t="s">
        <v>203</v>
      </c>
      <c r="D1084" s="114" t="s">
        <v>4594</v>
      </c>
      <c r="E1084" s="114" t="s">
        <v>4</v>
      </c>
      <c r="F1084" s="114" t="s">
        <v>33</v>
      </c>
      <c r="G1084" s="114" t="s">
        <v>155</v>
      </c>
      <c r="H1084" s="115" t="s">
        <v>5426</v>
      </c>
      <c r="I1084" s="116" t="s">
        <v>5427</v>
      </c>
      <c r="J1084" s="116" t="s">
        <v>5428</v>
      </c>
      <c r="K1084" s="114" t="s">
        <v>863</v>
      </c>
      <c r="L1084" s="114" t="s">
        <v>704</v>
      </c>
      <c r="M1084" s="116" t="s">
        <v>864</v>
      </c>
      <c r="N1084" s="116" t="s">
        <v>865</v>
      </c>
      <c r="O1084" s="114" t="s">
        <v>863</v>
      </c>
      <c r="P1084" s="114" t="s">
        <v>1688</v>
      </c>
      <c r="Q1084" s="114" t="s">
        <v>1689</v>
      </c>
      <c r="R1084" s="116"/>
    </row>
    <row r="1085" spans="2:18" ht="18.75" hidden="1" x14ac:dyDescent="0.25">
      <c r="B1085" s="112">
        <v>1079</v>
      </c>
      <c r="C1085" s="114" t="s">
        <v>203</v>
      </c>
      <c r="D1085" s="114" t="s">
        <v>4594</v>
      </c>
      <c r="E1085" s="114" t="s">
        <v>4</v>
      </c>
      <c r="F1085" s="114" t="s">
        <v>33</v>
      </c>
      <c r="G1085" s="114" t="s">
        <v>155</v>
      </c>
      <c r="H1085" s="115" t="s">
        <v>5429</v>
      </c>
      <c r="I1085" s="116" t="s">
        <v>5430</v>
      </c>
      <c r="J1085" s="116" t="s">
        <v>5431</v>
      </c>
      <c r="K1085" s="114" t="s">
        <v>863</v>
      </c>
      <c r="L1085" s="114" t="s">
        <v>704</v>
      </c>
      <c r="M1085" s="116" t="s">
        <v>864</v>
      </c>
      <c r="N1085" s="116" t="s">
        <v>865</v>
      </c>
      <c r="O1085" s="114" t="s">
        <v>863</v>
      </c>
      <c r="P1085" s="114" t="s">
        <v>1688</v>
      </c>
      <c r="Q1085" s="114" t="s">
        <v>1689</v>
      </c>
      <c r="R1085" s="116"/>
    </row>
    <row r="1086" spans="2:18" ht="18.75" hidden="1" x14ac:dyDescent="0.25">
      <c r="B1086" s="112">
        <v>1080</v>
      </c>
      <c r="C1086" s="114" t="s">
        <v>203</v>
      </c>
      <c r="D1086" s="114" t="s">
        <v>4594</v>
      </c>
      <c r="E1086" s="114" t="s">
        <v>4</v>
      </c>
      <c r="F1086" s="114" t="s">
        <v>33</v>
      </c>
      <c r="G1086" s="114" t="s">
        <v>155</v>
      </c>
      <c r="H1086" s="115" t="s">
        <v>5432</v>
      </c>
      <c r="I1086" s="116" t="s">
        <v>5433</v>
      </c>
      <c r="J1086" s="116" t="s">
        <v>5434</v>
      </c>
      <c r="K1086" s="114" t="s">
        <v>863</v>
      </c>
      <c r="L1086" s="114" t="s">
        <v>704</v>
      </c>
      <c r="M1086" s="116" t="s">
        <v>864</v>
      </c>
      <c r="N1086" s="116" t="s">
        <v>865</v>
      </c>
      <c r="O1086" s="114" t="s">
        <v>863</v>
      </c>
      <c r="P1086" s="114" t="s">
        <v>1688</v>
      </c>
      <c r="Q1086" s="114" t="s">
        <v>1689</v>
      </c>
      <c r="R1086" s="116"/>
    </row>
    <row r="1087" spans="2:18" ht="18.75" hidden="1" x14ac:dyDescent="0.25">
      <c r="B1087" s="112">
        <v>1081</v>
      </c>
      <c r="C1087" s="114" t="s">
        <v>203</v>
      </c>
      <c r="D1087" s="114" t="s">
        <v>4594</v>
      </c>
      <c r="E1087" s="114" t="s">
        <v>1</v>
      </c>
      <c r="F1087" s="114" t="s">
        <v>160</v>
      </c>
      <c r="G1087" s="114" t="s">
        <v>109</v>
      </c>
      <c r="H1087" s="115" t="s">
        <v>5435</v>
      </c>
      <c r="I1087" s="116" t="s">
        <v>5436</v>
      </c>
      <c r="J1087" s="116" t="s">
        <v>5437</v>
      </c>
      <c r="K1087" s="114" t="s">
        <v>866</v>
      </c>
      <c r="L1087" s="114" t="s">
        <v>709</v>
      </c>
      <c r="M1087" s="116" t="s">
        <v>867</v>
      </c>
      <c r="N1087" s="116" t="s">
        <v>868</v>
      </c>
      <c r="O1087" s="114" t="s">
        <v>866</v>
      </c>
      <c r="P1087" s="114" t="s">
        <v>1690</v>
      </c>
      <c r="Q1087" s="114" t="s">
        <v>1691</v>
      </c>
      <c r="R1087" s="116"/>
    </row>
    <row r="1088" spans="2:18" ht="18.75" hidden="1" x14ac:dyDescent="0.25">
      <c r="B1088" s="112">
        <v>1082</v>
      </c>
      <c r="C1088" s="114" t="s">
        <v>203</v>
      </c>
      <c r="D1088" s="114" t="s">
        <v>4594</v>
      </c>
      <c r="E1088" s="114" t="s">
        <v>1</v>
      </c>
      <c r="F1088" s="114" t="s">
        <v>160</v>
      </c>
      <c r="G1088" s="114" t="s">
        <v>109</v>
      </c>
      <c r="H1088" s="115" t="s">
        <v>5438</v>
      </c>
      <c r="I1088" s="116" t="s">
        <v>5439</v>
      </c>
      <c r="J1088" s="116" t="s">
        <v>5440</v>
      </c>
      <c r="K1088" s="114" t="s">
        <v>866</v>
      </c>
      <c r="L1088" s="114" t="s">
        <v>709</v>
      </c>
      <c r="M1088" s="116" t="s">
        <v>867</v>
      </c>
      <c r="N1088" s="116" t="s">
        <v>868</v>
      </c>
      <c r="O1088" s="114" t="s">
        <v>866</v>
      </c>
      <c r="P1088" s="114" t="s">
        <v>1690</v>
      </c>
      <c r="Q1088" s="114" t="s">
        <v>1691</v>
      </c>
      <c r="R1088" s="116"/>
    </row>
    <row r="1089" spans="2:18" ht="18.75" hidden="1" x14ac:dyDescent="0.25">
      <c r="B1089" s="112">
        <v>1083</v>
      </c>
      <c r="C1089" s="114" t="s">
        <v>203</v>
      </c>
      <c r="D1089" s="114" t="s">
        <v>4594</v>
      </c>
      <c r="E1089" s="114" t="s">
        <v>1</v>
      </c>
      <c r="F1089" s="114" t="s">
        <v>160</v>
      </c>
      <c r="G1089" s="114" t="s">
        <v>109</v>
      </c>
      <c r="H1089" s="115" t="s">
        <v>5441</v>
      </c>
      <c r="I1089" s="116" t="s">
        <v>5442</v>
      </c>
      <c r="J1089" s="116" t="s">
        <v>5443</v>
      </c>
      <c r="K1089" s="114" t="s">
        <v>866</v>
      </c>
      <c r="L1089" s="114" t="s">
        <v>709</v>
      </c>
      <c r="M1089" s="116" t="s">
        <v>867</v>
      </c>
      <c r="N1089" s="116" t="s">
        <v>868</v>
      </c>
      <c r="O1089" s="114" t="s">
        <v>866</v>
      </c>
      <c r="P1089" s="114" t="s">
        <v>1690</v>
      </c>
      <c r="Q1089" s="114" t="s">
        <v>1691</v>
      </c>
      <c r="R1089" s="116"/>
    </row>
    <row r="1090" spans="2:18" ht="18.75" hidden="1" x14ac:dyDescent="0.25">
      <c r="B1090" s="112">
        <v>1084</v>
      </c>
      <c r="C1090" s="114" t="s">
        <v>203</v>
      </c>
      <c r="D1090" s="114" t="s">
        <v>4594</v>
      </c>
      <c r="E1090" s="114" t="s">
        <v>1</v>
      </c>
      <c r="F1090" s="114" t="s">
        <v>160</v>
      </c>
      <c r="G1090" s="114" t="s">
        <v>109</v>
      </c>
      <c r="H1090" s="115" t="s">
        <v>5444</v>
      </c>
      <c r="I1090" s="116" t="s">
        <v>5445</v>
      </c>
      <c r="J1090" s="116" t="s">
        <v>5446</v>
      </c>
      <c r="K1090" s="114" t="s">
        <v>866</v>
      </c>
      <c r="L1090" s="114" t="s">
        <v>709</v>
      </c>
      <c r="M1090" s="116" t="s">
        <v>867</v>
      </c>
      <c r="N1090" s="116" t="s">
        <v>868</v>
      </c>
      <c r="O1090" s="114" t="s">
        <v>866</v>
      </c>
      <c r="P1090" s="114" t="s">
        <v>1690</v>
      </c>
      <c r="Q1090" s="114" t="s">
        <v>1691</v>
      </c>
      <c r="R1090" s="116"/>
    </row>
    <row r="1091" spans="2:18" ht="18.75" hidden="1" x14ac:dyDescent="0.25">
      <c r="B1091" s="112">
        <v>1085</v>
      </c>
      <c r="C1091" s="114" t="s">
        <v>203</v>
      </c>
      <c r="D1091" s="114" t="s">
        <v>4594</v>
      </c>
      <c r="E1091" s="114" t="s">
        <v>1</v>
      </c>
      <c r="F1091" s="114" t="s">
        <v>160</v>
      </c>
      <c r="G1091" s="114" t="s">
        <v>109</v>
      </c>
      <c r="H1091" s="115" t="s">
        <v>5447</v>
      </c>
      <c r="I1091" s="116" t="s">
        <v>5448</v>
      </c>
      <c r="J1091" s="116" t="s">
        <v>5449</v>
      </c>
      <c r="K1091" s="114" t="s">
        <v>866</v>
      </c>
      <c r="L1091" s="114" t="s">
        <v>709</v>
      </c>
      <c r="M1091" s="116" t="s">
        <v>867</v>
      </c>
      <c r="N1091" s="116" t="s">
        <v>868</v>
      </c>
      <c r="O1091" s="114" t="s">
        <v>866</v>
      </c>
      <c r="P1091" s="114" t="s">
        <v>1690</v>
      </c>
      <c r="Q1091" s="114" t="s">
        <v>1691</v>
      </c>
      <c r="R1091" s="116"/>
    </row>
    <row r="1092" spans="2:18" ht="18.75" hidden="1" x14ac:dyDescent="0.25">
      <c r="B1092" s="112">
        <v>1086</v>
      </c>
      <c r="C1092" s="114" t="s">
        <v>203</v>
      </c>
      <c r="D1092" s="114" t="s">
        <v>4594</v>
      </c>
      <c r="E1092" s="114" t="s">
        <v>1</v>
      </c>
      <c r="F1092" s="114" t="s">
        <v>160</v>
      </c>
      <c r="G1092" s="114" t="s">
        <v>109</v>
      </c>
      <c r="H1092" s="115" t="s">
        <v>5450</v>
      </c>
      <c r="I1092" s="116" t="s">
        <v>5451</v>
      </c>
      <c r="J1092" s="116" t="s">
        <v>5452</v>
      </c>
      <c r="K1092" s="114" t="s">
        <v>866</v>
      </c>
      <c r="L1092" s="114" t="s">
        <v>709</v>
      </c>
      <c r="M1092" s="116" t="s">
        <v>867</v>
      </c>
      <c r="N1092" s="116" t="s">
        <v>868</v>
      </c>
      <c r="O1092" s="114" t="s">
        <v>866</v>
      </c>
      <c r="P1092" s="114" t="s">
        <v>1690</v>
      </c>
      <c r="Q1092" s="114" t="s">
        <v>1691</v>
      </c>
      <c r="R1092" s="116"/>
    </row>
    <row r="1093" spans="2:18" ht="18.75" hidden="1" x14ac:dyDescent="0.25">
      <c r="B1093" s="112">
        <v>1087</v>
      </c>
      <c r="C1093" s="114" t="s">
        <v>203</v>
      </c>
      <c r="D1093" s="114" t="s">
        <v>4594</v>
      </c>
      <c r="E1093" s="114" t="s">
        <v>1</v>
      </c>
      <c r="F1093" s="114" t="s">
        <v>160</v>
      </c>
      <c r="G1093" s="114" t="s">
        <v>109</v>
      </c>
      <c r="H1093" s="115" t="s">
        <v>5453</v>
      </c>
      <c r="I1093" s="116" t="s">
        <v>5454</v>
      </c>
      <c r="J1093" s="116" t="s">
        <v>5455</v>
      </c>
      <c r="K1093" s="114" t="s">
        <v>866</v>
      </c>
      <c r="L1093" s="114" t="s">
        <v>709</v>
      </c>
      <c r="M1093" s="116" t="s">
        <v>867</v>
      </c>
      <c r="N1093" s="116" t="s">
        <v>868</v>
      </c>
      <c r="O1093" s="114" t="s">
        <v>866</v>
      </c>
      <c r="P1093" s="114" t="s">
        <v>1690</v>
      </c>
      <c r="Q1093" s="114" t="s">
        <v>1691</v>
      </c>
      <c r="R1093" s="116"/>
    </row>
    <row r="1094" spans="2:18" ht="18.75" hidden="1" x14ac:dyDescent="0.25">
      <c r="B1094" s="112">
        <v>1088</v>
      </c>
      <c r="C1094" s="114" t="s">
        <v>203</v>
      </c>
      <c r="D1094" s="114" t="s">
        <v>4594</v>
      </c>
      <c r="E1094" s="114" t="s">
        <v>1</v>
      </c>
      <c r="F1094" s="114" t="s">
        <v>160</v>
      </c>
      <c r="G1094" s="114" t="s">
        <v>109</v>
      </c>
      <c r="H1094" s="115" t="s">
        <v>5456</v>
      </c>
      <c r="I1094" s="116" t="s">
        <v>5457</v>
      </c>
      <c r="J1094" s="116" t="s">
        <v>5458</v>
      </c>
      <c r="K1094" s="114" t="s">
        <v>866</v>
      </c>
      <c r="L1094" s="114" t="s">
        <v>709</v>
      </c>
      <c r="M1094" s="116" t="s">
        <v>867</v>
      </c>
      <c r="N1094" s="116" t="s">
        <v>868</v>
      </c>
      <c r="O1094" s="114" t="s">
        <v>866</v>
      </c>
      <c r="P1094" s="114" t="s">
        <v>1690</v>
      </c>
      <c r="Q1094" s="114" t="s">
        <v>1691</v>
      </c>
      <c r="R1094" s="116"/>
    </row>
    <row r="1095" spans="2:18" ht="18.75" hidden="1" x14ac:dyDescent="0.25">
      <c r="B1095" s="112">
        <v>1089</v>
      </c>
      <c r="C1095" s="114" t="s">
        <v>203</v>
      </c>
      <c r="D1095" s="114" t="s">
        <v>4594</v>
      </c>
      <c r="E1095" s="114" t="s">
        <v>1</v>
      </c>
      <c r="F1095" s="114" t="s">
        <v>160</v>
      </c>
      <c r="G1095" s="114" t="s">
        <v>109</v>
      </c>
      <c r="H1095" s="115" t="s">
        <v>5459</v>
      </c>
      <c r="I1095" s="116" t="s">
        <v>5460</v>
      </c>
      <c r="J1095" s="116" t="s">
        <v>5461</v>
      </c>
      <c r="K1095" s="114" t="s">
        <v>866</v>
      </c>
      <c r="L1095" s="114" t="s">
        <v>709</v>
      </c>
      <c r="M1095" s="116" t="s">
        <v>867</v>
      </c>
      <c r="N1095" s="116" t="s">
        <v>868</v>
      </c>
      <c r="O1095" s="114" t="s">
        <v>866</v>
      </c>
      <c r="P1095" s="114" t="s">
        <v>1690</v>
      </c>
      <c r="Q1095" s="114" t="s">
        <v>1691</v>
      </c>
      <c r="R1095" s="116"/>
    </row>
    <row r="1096" spans="2:18" ht="18.75" hidden="1" x14ac:dyDescent="0.25">
      <c r="B1096" s="112">
        <v>1090</v>
      </c>
      <c r="C1096" s="114" t="s">
        <v>203</v>
      </c>
      <c r="D1096" s="114" t="s">
        <v>4594</v>
      </c>
      <c r="E1096" s="114" t="s">
        <v>1</v>
      </c>
      <c r="F1096" s="114" t="s">
        <v>160</v>
      </c>
      <c r="G1096" s="114" t="s">
        <v>109</v>
      </c>
      <c r="H1096" s="115" t="s">
        <v>5462</v>
      </c>
      <c r="I1096" s="116" t="s">
        <v>5463</v>
      </c>
      <c r="J1096" s="116" t="s">
        <v>5464</v>
      </c>
      <c r="K1096" s="114" t="s">
        <v>866</v>
      </c>
      <c r="L1096" s="114" t="s">
        <v>709</v>
      </c>
      <c r="M1096" s="116" t="s">
        <v>867</v>
      </c>
      <c r="N1096" s="116" t="s">
        <v>868</v>
      </c>
      <c r="O1096" s="114" t="s">
        <v>866</v>
      </c>
      <c r="P1096" s="114" t="s">
        <v>1690</v>
      </c>
      <c r="Q1096" s="114" t="s">
        <v>1691</v>
      </c>
      <c r="R1096" s="116"/>
    </row>
    <row r="1097" spans="2:18" ht="18.75" hidden="1" x14ac:dyDescent="0.25">
      <c r="B1097" s="112">
        <v>1091</v>
      </c>
      <c r="C1097" s="114" t="s">
        <v>203</v>
      </c>
      <c r="D1097" s="114" t="s">
        <v>4594</v>
      </c>
      <c r="E1097" s="114" t="s">
        <v>4</v>
      </c>
      <c r="F1097" s="114" t="s">
        <v>160</v>
      </c>
      <c r="G1097" s="114" t="s">
        <v>109</v>
      </c>
      <c r="H1097" s="115" t="s">
        <v>5465</v>
      </c>
      <c r="I1097" s="116" t="s">
        <v>5466</v>
      </c>
      <c r="J1097" s="116" t="s">
        <v>5467</v>
      </c>
      <c r="K1097" s="114" t="s">
        <v>866</v>
      </c>
      <c r="L1097" s="114" t="s">
        <v>709</v>
      </c>
      <c r="M1097" s="116" t="s">
        <v>867</v>
      </c>
      <c r="N1097" s="116" t="s">
        <v>868</v>
      </c>
      <c r="O1097" s="114" t="s">
        <v>866</v>
      </c>
      <c r="P1097" s="114" t="s">
        <v>1690</v>
      </c>
      <c r="Q1097" s="114" t="s">
        <v>1691</v>
      </c>
      <c r="R1097" s="116"/>
    </row>
    <row r="1098" spans="2:18" ht="18.75" hidden="1" x14ac:dyDescent="0.25">
      <c r="B1098" s="112">
        <v>1092</v>
      </c>
      <c r="C1098" s="114" t="s">
        <v>203</v>
      </c>
      <c r="D1098" s="114" t="s">
        <v>4594</v>
      </c>
      <c r="E1098" s="114" t="s">
        <v>4</v>
      </c>
      <c r="F1098" s="114" t="s">
        <v>160</v>
      </c>
      <c r="G1098" s="114" t="s">
        <v>109</v>
      </c>
      <c r="H1098" s="115" t="s">
        <v>5468</v>
      </c>
      <c r="I1098" s="116" t="s">
        <v>5469</v>
      </c>
      <c r="J1098" s="116" t="s">
        <v>5470</v>
      </c>
      <c r="K1098" s="114" t="s">
        <v>866</v>
      </c>
      <c r="L1098" s="114" t="s">
        <v>709</v>
      </c>
      <c r="M1098" s="116" t="s">
        <v>867</v>
      </c>
      <c r="N1098" s="116" t="s">
        <v>868</v>
      </c>
      <c r="O1098" s="114" t="s">
        <v>866</v>
      </c>
      <c r="P1098" s="114" t="s">
        <v>1690</v>
      </c>
      <c r="Q1098" s="114" t="s">
        <v>1691</v>
      </c>
      <c r="R1098" s="116"/>
    </row>
    <row r="1099" spans="2:18" ht="18.75" hidden="1" x14ac:dyDescent="0.25">
      <c r="B1099" s="112">
        <v>1093</v>
      </c>
      <c r="C1099" s="114" t="s">
        <v>203</v>
      </c>
      <c r="D1099" s="114" t="s">
        <v>4594</v>
      </c>
      <c r="E1099" s="114" t="s">
        <v>4</v>
      </c>
      <c r="F1099" s="114" t="s">
        <v>160</v>
      </c>
      <c r="G1099" s="114" t="s">
        <v>109</v>
      </c>
      <c r="H1099" s="115" t="s">
        <v>5471</v>
      </c>
      <c r="I1099" s="116" t="s">
        <v>5472</v>
      </c>
      <c r="J1099" s="116" t="s">
        <v>5473</v>
      </c>
      <c r="K1099" s="114" t="s">
        <v>866</v>
      </c>
      <c r="L1099" s="114" t="s">
        <v>709</v>
      </c>
      <c r="M1099" s="116" t="s">
        <v>867</v>
      </c>
      <c r="N1099" s="116" t="s">
        <v>868</v>
      </c>
      <c r="O1099" s="114" t="s">
        <v>866</v>
      </c>
      <c r="P1099" s="114" t="s">
        <v>1690</v>
      </c>
      <c r="Q1099" s="114" t="s">
        <v>1691</v>
      </c>
      <c r="R1099" s="116"/>
    </row>
    <row r="1100" spans="2:18" ht="18.75" hidden="1" x14ac:dyDescent="0.25">
      <c r="B1100" s="112">
        <v>1094</v>
      </c>
      <c r="C1100" s="114" t="s">
        <v>203</v>
      </c>
      <c r="D1100" s="114" t="s">
        <v>4594</v>
      </c>
      <c r="E1100" s="114" t="s">
        <v>4</v>
      </c>
      <c r="F1100" s="114" t="s">
        <v>160</v>
      </c>
      <c r="G1100" s="114" t="s">
        <v>109</v>
      </c>
      <c r="H1100" s="115" t="s">
        <v>5474</v>
      </c>
      <c r="I1100" s="116" t="s">
        <v>5475</v>
      </c>
      <c r="J1100" s="116" t="s">
        <v>5476</v>
      </c>
      <c r="K1100" s="114" t="s">
        <v>866</v>
      </c>
      <c r="L1100" s="114" t="s">
        <v>709</v>
      </c>
      <c r="M1100" s="116" t="s">
        <v>867</v>
      </c>
      <c r="N1100" s="116" t="s">
        <v>868</v>
      </c>
      <c r="O1100" s="114" t="s">
        <v>866</v>
      </c>
      <c r="P1100" s="114" t="s">
        <v>1690</v>
      </c>
      <c r="Q1100" s="114" t="s">
        <v>1691</v>
      </c>
      <c r="R1100" s="116"/>
    </row>
    <row r="1101" spans="2:18" ht="18.75" hidden="1" x14ac:dyDescent="0.25">
      <c r="B1101" s="112">
        <v>1095</v>
      </c>
      <c r="C1101" s="114" t="s">
        <v>203</v>
      </c>
      <c r="D1101" s="114" t="s">
        <v>4594</v>
      </c>
      <c r="E1101" s="114" t="s">
        <v>4</v>
      </c>
      <c r="F1101" s="114" t="s">
        <v>160</v>
      </c>
      <c r="G1101" s="114" t="s">
        <v>109</v>
      </c>
      <c r="H1101" s="115" t="s">
        <v>5477</v>
      </c>
      <c r="I1101" s="116" t="s">
        <v>5478</v>
      </c>
      <c r="J1101" s="116" t="s">
        <v>5479</v>
      </c>
      <c r="K1101" s="114" t="s">
        <v>866</v>
      </c>
      <c r="L1101" s="114" t="s">
        <v>709</v>
      </c>
      <c r="M1101" s="116" t="s">
        <v>867</v>
      </c>
      <c r="N1101" s="116" t="s">
        <v>868</v>
      </c>
      <c r="O1101" s="114" t="s">
        <v>866</v>
      </c>
      <c r="P1101" s="114" t="s">
        <v>1690</v>
      </c>
      <c r="Q1101" s="114" t="s">
        <v>1691</v>
      </c>
      <c r="R1101" s="116"/>
    </row>
    <row r="1102" spans="2:18" ht="18.75" hidden="1" x14ac:dyDescent="0.25">
      <c r="B1102" s="112">
        <v>1096</v>
      </c>
      <c r="C1102" s="114" t="s">
        <v>203</v>
      </c>
      <c r="D1102" s="114" t="s">
        <v>4594</v>
      </c>
      <c r="E1102" s="114" t="s">
        <v>4</v>
      </c>
      <c r="F1102" s="114" t="s">
        <v>160</v>
      </c>
      <c r="G1102" s="114" t="s">
        <v>109</v>
      </c>
      <c r="H1102" s="115" t="s">
        <v>5480</v>
      </c>
      <c r="I1102" s="116" t="s">
        <v>5481</v>
      </c>
      <c r="J1102" s="116" t="s">
        <v>5482</v>
      </c>
      <c r="K1102" s="114" t="s">
        <v>866</v>
      </c>
      <c r="L1102" s="114" t="s">
        <v>709</v>
      </c>
      <c r="M1102" s="116" t="s">
        <v>867</v>
      </c>
      <c r="N1102" s="116" t="s">
        <v>868</v>
      </c>
      <c r="O1102" s="114" t="s">
        <v>866</v>
      </c>
      <c r="P1102" s="114" t="s">
        <v>1690</v>
      </c>
      <c r="Q1102" s="114" t="s">
        <v>1691</v>
      </c>
      <c r="R1102" s="116"/>
    </row>
    <row r="1103" spans="2:18" ht="18.75" hidden="1" x14ac:dyDescent="0.25">
      <c r="B1103" s="112">
        <v>1097</v>
      </c>
      <c r="C1103" s="114" t="s">
        <v>203</v>
      </c>
      <c r="D1103" s="114" t="s">
        <v>4594</v>
      </c>
      <c r="E1103" s="114" t="s">
        <v>4</v>
      </c>
      <c r="F1103" s="114" t="s">
        <v>160</v>
      </c>
      <c r="G1103" s="114" t="s">
        <v>109</v>
      </c>
      <c r="H1103" s="115" t="s">
        <v>5483</v>
      </c>
      <c r="I1103" s="116" t="s">
        <v>5484</v>
      </c>
      <c r="J1103" s="116" t="s">
        <v>5485</v>
      </c>
      <c r="K1103" s="114" t="s">
        <v>866</v>
      </c>
      <c r="L1103" s="114" t="s">
        <v>709</v>
      </c>
      <c r="M1103" s="116" t="s">
        <v>867</v>
      </c>
      <c r="N1103" s="116" t="s">
        <v>868</v>
      </c>
      <c r="O1103" s="114" t="s">
        <v>866</v>
      </c>
      <c r="P1103" s="114" t="s">
        <v>1690</v>
      </c>
      <c r="Q1103" s="114" t="s">
        <v>1691</v>
      </c>
      <c r="R1103" s="116"/>
    </row>
    <row r="1104" spans="2:18" ht="18.75" hidden="1" x14ac:dyDescent="0.25">
      <c r="B1104" s="112">
        <v>1098</v>
      </c>
      <c r="C1104" s="114" t="s">
        <v>203</v>
      </c>
      <c r="D1104" s="114" t="s">
        <v>4594</v>
      </c>
      <c r="E1104" s="114" t="s">
        <v>4</v>
      </c>
      <c r="F1104" s="114" t="s">
        <v>160</v>
      </c>
      <c r="G1104" s="114" t="s">
        <v>109</v>
      </c>
      <c r="H1104" s="115" t="s">
        <v>5486</v>
      </c>
      <c r="I1104" s="116" t="s">
        <v>5487</v>
      </c>
      <c r="J1104" s="116" t="s">
        <v>5488</v>
      </c>
      <c r="K1104" s="114" t="s">
        <v>866</v>
      </c>
      <c r="L1104" s="114" t="s">
        <v>709</v>
      </c>
      <c r="M1104" s="116" t="s">
        <v>867</v>
      </c>
      <c r="N1104" s="116" t="s">
        <v>868</v>
      </c>
      <c r="O1104" s="114" t="s">
        <v>866</v>
      </c>
      <c r="P1104" s="114" t="s">
        <v>1690</v>
      </c>
      <c r="Q1104" s="114" t="s">
        <v>1691</v>
      </c>
      <c r="R1104" s="116"/>
    </row>
    <row r="1105" spans="2:18" ht="18.75" hidden="1" x14ac:dyDescent="0.25">
      <c r="B1105" s="112">
        <v>1099</v>
      </c>
      <c r="C1105" s="114" t="s">
        <v>203</v>
      </c>
      <c r="D1105" s="114" t="s">
        <v>4594</v>
      </c>
      <c r="E1105" s="114" t="s">
        <v>4</v>
      </c>
      <c r="F1105" s="114" t="s">
        <v>160</v>
      </c>
      <c r="G1105" s="114" t="s">
        <v>109</v>
      </c>
      <c r="H1105" s="115" t="s">
        <v>5489</v>
      </c>
      <c r="I1105" s="116" t="s">
        <v>5490</v>
      </c>
      <c r="J1105" s="116" t="s">
        <v>5491</v>
      </c>
      <c r="K1105" s="114" t="s">
        <v>866</v>
      </c>
      <c r="L1105" s="114" t="s">
        <v>709</v>
      </c>
      <c r="M1105" s="116" t="s">
        <v>867</v>
      </c>
      <c r="N1105" s="116" t="s">
        <v>868</v>
      </c>
      <c r="O1105" s="114" t="s">
        <v>866</v>
      </c>
      <c r="P1105" s="114" t="s">
        <v>1690</v>
      </c>
      <c r="Q1105" s="114" t="s">
        <v>1691</v>
      </c>
      <c r="R1105" s="116"/>
    </row>
    <row r="1106" spans="2:18" ht="18.75" hidden="1" x14ac:dyDescent="0.25">
      <c r="B1106" s="112">
        <v>1100</v>
      </c>
      <c r="C1106" s="114" t="s">
        <v>203</v>
      </c>
      <c r="D1106" s="114" t="s">
        <v>4594</v>
      </c>
      <c r="E1106" s="114" t="s">
        <v>4</v>
      </c>
      <c r="F1106" s="114" t="s">
        <v>160</v>
      </c>
      <c r="G1106" s="114" t="s">
        <v>109</v>
      </c>
      <c r="H1106" s="115" t="s">
        <v>5492</v>
      </c>
      <c r="I1106" s="116" t="s">
        <v>5493</v>
      </c>
      <c r="J1106" s="116" t="s">
        <v>5494</v>
      </c>
      <c r="K1106" s="114" t="s">
        <v>866</v>
      </c>
      <c r="L1106" s="114" t="s">
        <v>709</v>
      </c>
      <c r="M1106" s="116" t="s">
        <v>867</v>
      </c>
      <c r="N1106" s="116" t="s">
        <v>868</v>
      </c>
      <c r="O1106" s="114" t="s">
        <v>866</v>
      </c>
      <c r="P1106" s="114" t="s">
        <v>1690</v>
      </c>
      <c r="Q1106" s="114" t="s">
        <v>1691</v>
      </c>
      <c r="R1106" s="116"/>
    </row>
    <row r="1107" spans="2:18" ht="18.75" hidden="1" x14ac:dyDescent="0.25">
      <c r="B1107" s="112">
        <v>1101</v>
      </c>
      <c r="C1107" s="114" t="s">
        <v>203</v>
      </c>
      <c r="D1107" s="114" t="s">
        <v>4594</v>
      </c>
      <c r="E1107" s="114" t="s">
        <v>1</v>
      </c>
      <c r="F1107" s="114" t="s">
        <v>161</v>
      </c>
      <c r="G1107" s="114" t="s">
        <v>130</v>
      </c>
      <c r="H1107" s="115" t="s">
        <v>5495</v>
      </c>
      <c r="I1107" s="116" t="s">
        <v>5496</v>
      </c>
      <c r="J1107" s="116" t="s">
        <v>5497</v>
      </c>
      <c r="K1107" s="114" t="s">
        <v>869</v>
      </c>
      <c r="L1107" s="114" t="s">
        <v>715</v>
      </c>
      <c r="M1107" s="116" t="s">
        <v>870</v>
      </c>
      <c r="N1107" s="116" t="s">
        <v>871</v>
      </c>
      <c r="O1107" s="114" t="s">
        <v>869</v>
      </c>
      <c r="P1107" s="114" t="s">
        <v>1692</v>
      </c>
      <c r="Q1107" s="114" t="s">
        <v>1693</v>
      </c>
      <c r="R1107" s="116"/>
    </row>
    <row r="1108" spans="2:18" ht="18.75" hidden="1" x14ac:dyDescent="0.25">
      <c r="B1108" s="112">
        <v>1102</v>
      </c>
      <c r="C1108" s="114" t="s">
        <v>203</v>
      </c>
      <c r="D1108" s="114" t="s">
        <v>4594</v>
      </c>
      <c r="E1108" s="114" t="s">
        <v>1</v>
      </c>
      <c r="F1108" s="114" t="s">
        <v>161</v>
      </c>
      <c r="G1108" s="114" t="s">
        <v>130</v>
      </c>
      <c r="H1108" s="115" t="s">
        <v>5498</v>
      </c>
      <c r="I1108" s="116" t="s">
        <v>5499</v>
      </c>
      <c r="J1108" s="116" t="s">
        <v>5500</v>
      </c>
      <c r="K1108" s="114" t="s">
        <v>869</v>
      </c>
      <c r="L1108" s="114" t="s">
        <v>715</v>
      </c>
      <c r="M1108" s="116" t="s">
        <v>870</v>
      </c>
      <c r="N1108" s="116" t="s">
        <v>871</v>
      </c>
      <c r="O1108" s="114" t="s">
        <v>869</v>
      </c>
      <c r="P1108" s="114" t="s">
        <v>1692</v>
      </c>
      <c r="Q1108" s="114" t="s">
        <v>1693</v>
      </c>
      <c r="R1108" s="116"/>
    </row>
    <row r="1109" spans="2:18" ht="18.75" hidden="1" x14ac:dyDescent="0.25">
      <c r="B1109" s="112">
        <v>1103</v>
      </c>
      <c r="C1109" s="114" t="s">
        <v>203</v>
      </c>
      <c r="D1109" s="114" t="s">
        <v>4594</v>
      </c>
      <c r="E1109" s="114" t="s">
        <v>1</v>
      </c>
      <c r="F1109" s="114" t="s">
        <v>161</v>
      </c>
      <c r="G1109" s="114" t="s">
        <v>130</v>
      </c>
      <c r="H1109" s="115" t="s">
        <v>5501</v>
      </c>
      <c r="I1109" s="116" t="s">
        <v>5502</v>
      </c>
      <c r="J1109" s="116" t="s">
        <v>5503</v>
      </c>
      <c r="K1109" s="114" t="s">
        <v>869</v>
      </c>
      <c r="L1109" s="114" t="s">
        <v>715</v>
      </c>
      <c r="M1109" s="116" t="s">
        <v>870</v>
      </c>
      <c r="N1109" s="116" t="s">
        <v>871</v>
      </c>
      <c r="O1109" s="114" t="s">
        <v>869</v>
      </c>
      <c r="P1109" s="114" t="s">
        <v>1692</v>
      </c>
      <c r="Q1109" s="114" t="s">
        <v>1693</v>
      </c>
      <c r="R1109" s="116"/>
    </row>
    <row r="1110" spans="2:18" ht="18.75" hidden="1" x14ac:dyDescent="0.25">
      <c r="B1110" s="112">
        <v>1104</v>
      </c>
      <c r="C1110" s="114" t="s">
        <v>203</v>
      </c>
      <c r="D1110" s="114" t="s">
        <v>4594</v>
      </c>
      <c r="E1110" s="114" t="s">
        <v>1</v>
      </c>
      <c r="F1110" s="114" t="s">
        <v>161</v>
      </c>
      <c r="G1110" s="114" t="s">
        <v>130</v>
      </c>
      <c r="H1110" s="115" t="s">
        <v>5504</v>
      </c>
      <c r="I1110" s="116" t="s">
        <v>5505</v>
      </c>
      <c r="J1110" s="116" t="s">
        <v>5506</v>
      </c>
      <c r="K1110" s="114" t="s">
        <v>869</v>
      </c>
      <c r="L1110" s="114" t="s">
        <v>715</v>
      </c>
      <c r="M1110" s="116" t="s">
        <v>870</v>
      </c>
      <c r="N1110" s="116" t="s">
        <v>871</v>
      </c>
      <c r="O1110" s="114" t="s">
        <v>869</v>
      </c>
      <c r="P1110" s="114" t="s">
        <v>1692</v>
      </c>
      <c r="Q1110" s="114" t="s">
        <v>1693</v>
      </c>
      <c r="R1110" s="116"/>
    </row>
    <row r="1111" spans="2:18" ht="18.75" hidden="1" x14ac:dyDescent="0.25">
      <c r="B1111" s="112">
        <v>1105</v>
      </c>
      <c r="C1111" s="114" t="s">
        <v>203</v>
      </c>
      <c r="D1111" s="114" t="s">
        <v>4594</v>
      </c>
      <c r="E1111" s="114" t="s">
        <v>1</v>
      </c>
      <c r="F1111" s="114" t="s">
        <v>161</v>
      </c>
      <c r="G1111" s="114" t="s">
        <v>130</v>
      </c>
      <c r="H1111" s="115" t="s">
        <v>5507</v>
      </c>
      <c r="I1111" s="116" t="s">
        <v>5508</v>
      </c>
      <c r="J1111" s="116" t="s">
        <v>5509</v>
      </c>
      <c r="K1111" s="114" t="s">
        <v>869</v>
      </c>
      <c r="L1111" s="114" t="s">
        <v>715</v>
      </c>
      <c r="M1111" s="116" t="s">
        <v>870</v>
      </c>
      <c r="N1111" s="116" t="s">
        <v>871</v>
      </c>
      <c r="O1111" s="114" t="s">
        <v>869</v>
      </c>
      <c r="P1111" s="114" t="s">
        <v>1692</v>
      </c>
      <c r="Q1111" s="114" t="s">
        <v>1693</v>
      </c>
      <c r="R1111" s="116"/>
    </row>
    <row r="1112" spans="2:18" ht="18.75" hidden="1" x14ac:dyDescent="0.25">
      <c r="B1112" s="112">
        <v>1106</v>
      </c>
      <c r="C1112" s="114" t="s">
        <v>203</v>
      </c>
      <c r="D1112" s="114" t="s">
        <v>4594</v>
      </c>
      <c r="E1112" s="114" t="s">
        <v>1</v>
      </c>
      <c r="F1112" s="114" t="s">
        <v>161</v>
      </c>
      <c r="G1112" s="114" t="s">
        <v>130</v>
      </c>
      <c r="H1112" s="115" t="s">
        <v>5510</v>
      </c>
      <c r="I1112" s="116" t="s">
        <v>5511</v>
      </c>
      <c r="J1112" s="116" t="s">
        <v>5512</v>
      </c>
      <c r="K1112" s="114" t="s">
        <v>869</v>
      </c>
      <c r="L1112" s="114" t="s">
        <v>715</v>
      </c>
      <c r="M1112" s="116" t="s">
        <v>870</v>
      </c>
      <c r="N1112" s="116" t="s">
        <v>871</v>
      </c>
      <c r="O1112" s="114" t="s">
        <v>869</v>
      </c>
      <c r="P1112" s="114" t="s">
        <v>1692</v>
      </c>
      <c r="Q1112" s="114" t="s">
        <v>1693</v>
      </c>
      <c r="R1112" s="116"/>
    </row>
    <row r="1113" spans="2:18" ht="18.75" hidden="1" x14ac:dyDescent="0.25">
      <c r="B1113" s="112">
        <v>1107</v>
      </c>
      <c r="C1113" s="114" t="s">
        <v>203</v>
      </c>
      <c r="D1113" s="114" t="s">
        <v>4594</v>
      </c>
      <c r="E1113" s="114" t="s">
        <v>1</v>
      </c>
      <c r="F1113" s="114" t="s">
        <v>161</v>
      </c>
      <c r="G1113" s="114" t="s">
        <v>130</v>
      </c>
      <c r="H1113" s="115" t="s">
        <v>5513</v>
      </c>
      <c r="I1113" s="116" t="s">
        <v>5514</v>
      </c>
      <c r="J1113" s="116" t="s">
        <v>5515</v>
      </c>
      <c r="K1113" s="114" t="s">
        <v>869</v>
      </c>
      <c r="L1113" s="114" t="s">
        <v>715</v>
      </c>
      <c r="M1113" s="116" t="s">
        <v>870</v>
      </c>
      <c r="N1113" s="116" t="s">
        <v>871</v>
      </c>
      <c r="O1113" s="114" t="s">
        <v>869</v>
      </c>
      <c r="P1113" s="114" t="s">
        <v>1692</v>
      </c>
      <c r="Q1113" s="114" t="s">
        <v>1693</v>
      </c>
      <c r="R1113" s="116"/>
    </row>
    <row r="1114" spans="2:18" ht="18.75" hidden="1" x14ac:dyDescent="0.25">
      <c r="B1114" s="112">
        <v>1108</v>
      </c>
      <c r="C1114" s="114" t="s">
        <v>203</v>
      </c>
      <c r="D1114" s="114" t="s">
        <v>4594</v>
      </c>
      <c r="E1114" s="114" t="s">
        <v>1</v>
      </c>
      <c r="F1114" s="114" t="s">
        <v>161</v>
      </c>
      <c r="G1114" s="114" t="s">
        <v>130</v>
      </c>
      <c r="H1114" s="115" t="s">
        <v>5516</v>
      </c>
      <c r="I1114" s="116" t="s">
        <v>5517</v>
      </c>
      <c r="J1114" s="116" t="s">
        <v>5518</v>
      </c>
      <c r="K1114" s="114" t="s">
        <v>869</v>
      </c>
      <c r="L1114" s="114" t="s">
        <v>715</v>
      </c>
      <c r="M1114" s="116" t="s">
        <v>870</v>
      </c>
      <c r="N1114" s="116" t="s">
        <v>871</v>
      </c>
      <c r="O1114" s="114" t="s">
        <v>869</v>
      </c>
      <c r="P1114" s="114" t="s">
        <v>1692</v>
      </c>
      <c r="Q1114" s="114" t="s">
        <v>1693</v>
      </c>
      <c r="R1114" s="116"/>
    </row>
    <row r="1115" spans="2:18" ht="18.75" hidden="1" x14ac:dyDescent="0.25">
      <c r="B1115" s="112">
        <v>1109</v>
      </c>
      <c r="C1115" s="114" t="s">
        <v>203</v>
      </c>
      <c r="D1115" s="114" t="s">
        <v>4594</v>
      </c>
      <c r="E1115" s="114" t="s">
        <v>1</v>
      </c>
      <c r="F1115" s="114" t="s">
        <v>161</v>
      </c>
      <c r="G1115" s="114" t="s">
        <v>130</v>
      </c>
      <c r="H1115" s="115" t="s">
        <v>5519</v>
      </c>
      <c r="I1115" s="116" t="s">
        <v>5520</v>
      </c>
      <c r="J1115" s="116" t="s">
        <v>5521</v>
      </c>
      <c r="K1115" s="114" t="s">
        <v>869</v>
      </c>
      <c r="L1115" s="114" t="s">
        <v>715</v>
      </c>
      <c r="M1115" s="116" t="s">
        <v>870</v>
      </c>
      <c r="N1115" s="116" t="s">
        <v>871</v>
      </c>
      <c r="O1115" s="114" t="s">
        <v>869</v>
      </c>
      <c r="P1115" s="114" t="s">
        <v>1692</v>
      </c>
      <c r="Q1115" s="114" t="s">
        <v>1693</v>
      </c>
      <c r="R1115" s="116"/>
    </row>
    <row r="1116" spans="2:18" ht="18.75" hidden="1" x14ac:dyDescent="0.25">
      <c r="B1116" s="112">
        <v>1110</v>
      </c>
      <c r="C1116" s="114" t="s">
        <v>203</v>
      </c>
      <c r="D1116" s="114" t="s">
        <v>4594</v>
      </c>
      <c r="E1116" s="114" t="s">
        <v>1</v>
      </c>
      <c r="F1116" s="114" t="s">
        <v>161</v>
      </c>
      <c r="G1116" s="114" t="s">
        <v>130</v>
      </c>
      <c r="H1116" s="115" t="s">
        <v>5522</v>
      </c>
      <c r="I1116" s="116" t="s">
        <v>5523</v>
      </c>
      <c r="J1116" s="116" t="s">
        <v>5524</v>
      </c>
      <c r="K1116" s="114" t="s">
        <v>869</v>
      </c>
      <c r="L1116" s="114" t="s">
        <v>715</v>
      </c>
      <c r="M1116" s="116" t="s">
        <v>870</v>
      </c>
      <c r="N1116" s="116" t="s">
        <v>871</v>
      </c>
      <c r="O1116" s="114" t="s">
        <v>869</v>
      </c>
      <c r="P1116" s="114" t="s">
        <v>1692</v>
      </c>
      <c r="Q1116" s="114" t="s">
        <v>1693</v>
      </c>
      <c r="R1116" s="116"/>
    </row>
    <row r="1117" spans="2:18" ht="18.75" hidden="1" x14ac:dyDescent="0.25">
      <c r="B1117" s="112">
        <v>1111</v>
      </c>
      <c r="C1117" s="114" t="s">
        <v>203</v>
      </c>
      <c r="D1117" s="114" t="s">
        <v>4594</v>
      </c>
      <c r="E1117" s="114" t="s">
        <v>4</v>
      </c>
      <c r="F1117" s="114" t="s">
        <v>161</v>
      </c>
      <c r="G1117" s="114" t="s">
        <v>130</v>
      </c>
      <c r="H1117" s="115" t="s">
        <v>5525</v>
      </c>
      <c r="I1117" s="116" t="s">
        <v>5526</v>
      </c>
      <c r="J1117" s="116" t="s">
        <v>5527</v>
      </c>
      <c r="K1117" s="114" t="s">
        <v>869</v>
      </c>
      <c r="L1117" s="114" t="s">
        <v>715</v>
      </c>
      <c r="M1117" s="116" t="s">
        <v>870</v>
      </c>
      <c r="N1117" s="116" t="s">
        <v>871</v>
      </c>
      <c r="O1117" s="114" t="s">
        <v>869</v>
      </c>
      <c r="P1117" s="114" t="s">
        <v>1692</v>
      </c>
      <c r="Q1117" s="114" t="s">
        <v>1693</v>
      </c>
      <c r="R1117" s="116"/>
    </row>
    <row r="1118" spans="2:18" ht="18.75" hidden="1" x14ac:dyDescent="0.25">
      <c r="B1118" s="112">
        <v>1112</v>
      </c>
      <c r="C1118" s="114" t="s">
        <v>203</v>
      </c>
      <c r="D1118" s="114" t="s">
        <v>4594</v>
      </c>
      <c r="E1118" s="114" t="s">
        <v>4</v>
      </c>
      <c r="F1118" s="114" t="s">
        <v>161</v>
      </c>
      <c r="G1118" s="114" t="s">
        <v>130</v>
      </c>
      <c r="H1118" s="115" t="s">
        <v>5528</v>
      </c>
      <c r="I1118" s="116" t="s">
        <v>5529</v>
      </c>
      <c r="J1118" s="116" t="s">
        <v>5530</v>
      </c>
      <c r="K1118" s="114" t="s">
        <v>869</v>
      </c>
      <c r="L1118" s="114" t="s">
        <v>715</v>
      </c>
      <c r="M1118" s="116" t="s">
        <v>870</v>
      </c>
      <c r="N1118" s="116" t="s">
        <v>871</v>
      </c>
      <c r="O1118" s="114" t="s">
        <v>869</v>
      </c>
      <c r="P1118" s="114" t="s">
        <v>1692</v>
      </c>
      <c r="Q1118" s="114" t="s">
        <v>1693</v>
      </c>
      <c r="R1118" s="116"/>
    </row>
    <row r="1119" spans="2:18" ht="18.75" hidden="1" x14ac:dyDescent="0.25">
      <c r="B1119" s="112">
        <v>1113</v>
      </c>
      <c r="C1119" s="114" t="s">
        <v>203</v>
      </c>
      <c r="D1119" s="114" t="s">
        <v>4594</v>
      </c>
      <c r="E1119" s="114" t="s">
        <v>4</v>
      </c>
      <c r="F1119" s="114" t="s">
        <v>161</v>
      </c>
      <c r="G1119" s="114" t="s">
        <v>130</v>
      </c>
      <c r="H1119" s="115" t="s">
        <v>5531</v>
      </c>
      <c r="I1119" s="116" t="s">
        <v>5532</v>
      </c>
      <c r="J1119" s="116" t="s">
        <v>5533</v>
      </c>
      <c r="K1119" s="114" t="s">
        <v>869</v>
      </c>
      <c r="L1119" s="114" t="s">
        <v>715</v>
      </c>
      <c r="M1119" s="116" t="s">
        <v>870</v>
      </c>
      <c r="N1119" s="116" t="s">
        <v>871</v>
      </c>
      <c r="O1119" s="114" t="s">
        <v>869</v>
      </c>
      <c r="P1119" s="114" t="s">
        <v>1692</v>
      </c>
      <c r="Q1119" s="114" t="s">
        <v>1693</v>
      </c>
      <c r="R1119" s="116"/>
    </row>
    <row r="1120" spans="2:18" ht="18.75" hidden="1" x14ac:dyDescent="0.25">
      <c r="B1120" s="112">
        <v>1114</v>
      </c>
      <c r="C1120" s="114" t="s">
        <v>203</v>
      </c>
      <c r="D1120" s="114" t="s">
        <v>4594</v>
      </c>
      <c r="E1120" s="114" t="s">
        <v>4</v>
      </c>
      <c r="F1120" s="114" t="s">
        <v>161</v>
      </c>
      <c r="G1120" s="114" t="s">
        <v>130</v>
      </c>
      <c r="H1120" s="115" t="s">
        <v>5534</v>
      </c>
      <c r="I1120" s="116" t="s">
        <v>5535</v>
      </c>
      <c r="J1120" s="116" t="s">
        <v>5536</v>
      </c>
      <c r="K1120" s="114" t="s">
        <v>869</v>
      </c>
      <c r="L1120" s="114" t="s">
        <v>715</v>
      </c>
      <c r="M1120" s="116" t="s">
        <v>870</v>
      </c>
      <c r="N1120" s="116" t="s">
        <v>871</v>
      </c>
      <c r="O1120" s="114" t="s">
        <v>869</v>
      </c>
      <c r="P1120" s="114" t="s">
        <v>1692</v>
      </c>
      <c r="Q1120" s="114" t="s">
        <v>1693</v>
      </c>
      <c r="R1120" s="116"/>
    </row>
    <row r="1121" spans="2:18" ht="18.75" hidden="1" x14ac:dyDescent="0.25">
      <c r="B1121" s="112">
        <v>1115</v>
      </c>
      <c r="C1121" s="114" t="s">
        <v>203</v>
      </c>
      <c r="D1121" s="114" t="s">
        <v>4594</v>
      </c>
      <c r="E1121" s="114" t="s">
        <v>4</v>
      </c>
      <c r="F1121" s="114" t="s">
        <v>161</v>
      </c>
      <c r="G1121" s="114" t="s">
        <v>130</v>
      </c>
      <c r="H1121" s="115" t="s">
        <v>5537</v>
      </c>
      <c r="I1121" s="116" t="s">
        <v>5538</v>
      </c>
      <c r="J1121" s="116" t="s">
        <v>5539</v>
      </c>
      <c r="K1121" s="114" t="s">
        <v>869</v>
      </c>
      <c r="L1121" s="114" t="s">
        <v>715</v>
      </c>
      <c r="M1121" s="116" t="s">
        <v>870</v>
      </c>
      <c r="N1121" s="116" t="s">
        <v>871</v>
      </c>
      <c r="O1121" s="114" t="s">
        <v>869</v>
      </c>
      <c r="P1121" s="114" t="s">
        <v>1692</v>
      </c>
      <c r="Q1121" s="114" t="s">
        <v>1693</v>
      </c>
      <c r="R1121" s="116"/>
    </row>
    <row r="1122" spans="2:18" ht="18.75" hidden="1" x14ac:dyDescent="0.25">
      <c r="B1122" s="112">
        <v>1116</v>
      </c>
      <c r="C1122" s="114" t="s">
        <v>203</v>
      </c>
      <c r="D1122" s="114" t="s">
        <v>4594</v>
      </c>
      <c r="E1122" s="114" t="s">
        <v>4</v>
      </c>
      <c r="F1122" s="114" t="s">
        <v>161</v>
      </c>
      <c r="G1122" s="114" t="s">
        <v>130</v>
      </c>
      <c r="H1122" s="115" t="s">
        <v>5540</v>
      </c>
      <c r="I1122" s="116" t="s">
        <v>5541</v>
      </c>
      <c r="J1122" s="116" t="s">
        <v>5542</v>
      </c>
      <c r="K1122" s="114" t="s">
        <v>869</v>
      </c>
      <c r="L1122" s="114" t="s">
        <v>715</v>
      </c>
      <c r="M1122" s="116" t="s">
        <v>870</v>
      </c>
      <c r="N1122" s="116" t="s">
        <v>871</v>
      </c>
      <c r="O1122" s="114" t="s">
        <v>869</v>
      </c>
      <c r="P1122" s="114" t="s">
        <v>1692</v>
      </c>
      <c r="Q1122" s="114" t="s">
        <v>1693</v>
      </c>
      <c r="R1122" s="116"/>
    </row>
    <row r="1123" spans="2:18" ht="18.75" hidden="1" x14ac:dyDescent="0.25">
      <c r="B1123" s="112">
        <v>1117</v>
      </c>
      <c r="C1123" s="114" t="s">
        <v>203</v>
      </c>
      <c r="D1123" s="114" t="s">
        <v>4594</v>
      </c>
      <c r="E1123" s="114" t="s">
        <v>4</v>
      </c>
      <c r="F1123" s="114" t="s">
        <v>161</v>
      </c>
      <c r="G1123" s="114" t="s">
        <v>130</v>
      </c>
      <c r="H1123" s="115" t="s">
        <v>5543</v>
      </c>
      <c r="I1123" s="116" t="s">
        <v>5544</v>
      </c>
      <c r="J1123" s="116" t="s">
        <v>5545</v>
      </c>
      <c r="K1123" s="114" t="s">
        <v>869</v>
      </c>
      <c r="L1123" s="114" t="s">
        <v>715</v>
      </c>
      <c r="M1123" s="116" t="s">
        <v>870</v>
      </c>
      <c r="N1123" s="116" t="s">
        <v>871</v>
      </c>
      <c r="O1123" s="114" t="s">
        <v>869</v>
      </c>
      <c r="P1123" s="114" t="s">
        <v>1692</v>
      </c>
      <c r="Q1123" s="114" t="s">
        <v>1693</v>
      </c>
      <c r="R1123" s="116"/>
    </row>
    <row r="1124" spans="2:18" ht="18.75" hidden="1" x14ac:dyDescent="0.25">
      <c r="B1124" s="112">
        <v>1118</v>
      </c>
      <c r="C1124" s="114" t="s">
        <v>203</v>
      </c>
      <c r="D1124" s="114" t="s">
        <v>4594</v>
      </c>
      <c r="E1124" s="114" t="s">
        <v>4</v>
      </c>
      <c r="F1124" s="114" t="s">
        <v>161</v>
      </c>
      <c r="G1124" s="114" t="s">
        <v>130</v>
      </c>
      <c r="H1124" s="115" t="s">
        <v>5546</v>
      </c>
      <c r="I1124" s="116" t="s">
        <v>5547</v>
      </c>
      <c r="J1124" s="116" t="s">
        <v>5548</v>
      </c>
      <c r="K1124" s="114" t="s">
        <v>869</v>
      </c>
      <c r="L1124" s="114" t="s">
        <v>715</v>
      </c>
      <c r="M1124" s="116" t="s">
        <v>870</v>
      </c>
      <c r="N1124" s="116" t="s">
        <v>871</v>
      </c>
      <c r="O1124" s="114" t="s">
        <v>869</v>
      </c>
      <c r="P1124" s="114" t="s">
        <v>1692</v>
      </c>
      <c r="Q1124" s="114" t="s">
        <v>1693</v>
      </c>
      <c r="R1124" s="116"/>
    </row>
    <row r="1125" spans="2:18" ht="18.75" hidden="1" x14ac:dyDescent="0.25">
      <c r="B1125" s="112">
        <v>1119</v>
      </c>
      <c r="C1125" s="114" t="s">
        <v>203</v>
      </c>
      <c r="D1125" s="114" t="s">
        <v>4594</v>
      </c>
      <c r="E1125" s="114" t="s">
        <v>4</v>
      </c>
      <c r="F1125" s="114" t="s">
        <v>161</v>
      </c>
      <c r="G1125" s="114" t="s">
        <v>130</v>
      </c>
      <c r="H1125" s="115" t="s">
        <v>5549</v>
      </c>
      <c r="I1125" s="116" t="s">
        <v>5550</v>
      </c>
      <c r="J1125" s="116" t="s">
        <v>5551</v>
      </c>
      <c r="K1125" s="114" t="s">
        <v>869</v>
      </c>
      <c r="L1125" s="114" t="s">
        <v>715</v>
      </c>
      <c r="M1125" s="116" t="s">
        <v>870</v>
      </c>
      <c r="N1125" s="116" t="s">
        <v>871</v>
      </c>
      <c r="O1125" s="114" t="s">
        <v>869</v>
      </c>
      <c r="P1125" s="114" t="s">
        <v>1692</v>
      </c>
      <c r="Q1125" s="114" t="s">
        <v>1693</v>
      </c>
      <c r="R1125" s="116"/>
    </row>
    <row r="1126" spans="2:18" ht="18.75" hidden="1" x14ac:dyDescent="0.25">
      <c r="B1126" s="112">
        <v>1120</v>
      </c>
      <c r="C1126" s="114" t="s">
        <v>203</v>
      </c>
      <c r="D1126" s="114" t="s">
        <v>4594</v>
      </c>
      <c r="E1126" s="114" t="s">
        <v>4</v>
      </c>
      <c r="F1126" s="114" t="s">
        <v>161</v>
      </c>
      <c r="G1126" s="114" t="s">
        <v>130</v>
      </c>
      <c r="H1126" s="115" t="s">
        <v>5552</v>
      </c>
      <c r="I1126" s="116" t="s">
        <v>5553</v>
      </c>
      <c r="J1126" s="116" t="s">
        <v>5554</v>
      </c>
      <c r="K1126" s="114" t="s">
        <v>869</v>
      </c>
      <c r="L1126" s="114" t="s">
        <v>715</v>
      </c>
      <c r="M1126" s="116" t="s">
        <v>870</v>
      </c>
      <c r="N1126" s="116" t="s">
        <v>871</v>
      </c>
      <c r="O1126" s="114" t="s">
        <v>869</v>
      </c>
      <c r="P1126" s="114" t="s">
        <v>1692</v>
      </c>
      <c r="Q1126" s="114" t="s">
        <v>1693</v>
      </c>
      <c r="R1126" s="116"/>
    </row>
    <row r="1127" spans="2:18" ht="18.75" hidden="1" x14ac:dyDescent="0.25">
      <c r="B1127" s="112">
        <v>1121</v>
      </c>
      <c r="C1127" s="114" t="s">
        <v>203</v>
      </c>
      <c r="D1127" s="114" t="s">
        <v>4594</v>
      </c>
      <c r="E1127" s="114" t="s">
        <v>1</v>
      </c>
      <c r="F1127" s="114" t="s">
        <v>169</v>
      </c>
      <c r="G1127" s="114" t="s">
        <v>130</v>
      </c>
      <c r="H1127" s="115" t="s">
        <v>5555</v>
      </c>
      <c r="I1127" s="116" t="s">
        <v>5556</v>
      </c>
      <c r="J1127" s="116" t="s">
        <v>5557</v>
      </c>
      <c r="K1127" s="114" t="s">
        <v>872</v>
      </c>
      <c r="L1127" s="114" t="s">
        <v>721</v>
      </c>
      <c r="M1127" s="116" t="s">
        <v>873</v>
      </c>
      <c r="N1127" s="116" t="s">
        <v>874</v>
      </c>
      <c r="O1127" s="114" t="s">
        <v>872</v>
      </c>
      <c r="P1127" s="114" t="s">
        <v>1694</v>
      </c>
      <c r="Q1127" s="114" t="s">
        <v>1695</v>
      </c>
      <c r="R1127" s="116"/>
    </row>
    <row r="1128" spans="2:18" ht="18.75" hidden="1" x14ac:dyDescent="0.25">
      <c r="B1128" s="112">
        <v>1122</v>
      </c>
      <c r="C1128" s="114" t="s">
        <v>203</v>
      </c>
      <c r="D1128" s="114" t="s">
        <v>4594</v>
      </c>
      <c r="E1128" s="114" t="s">
        <v>1</v>
      </c>
      <c r="F1128" s="114" t="s">
        <v>169</v>
      </c>
      <c r="G1128" s="114" t="s">
        <v>130</v>
      </c>
      <c r="H1128" s="115" t="s">
        <v>5558</v>
      </c>
      <c r="I1128" s="116" t="s">
        <v>5559</v>
      </c>
      <c r="J1128" s="116" t="s">
        <v>5560</v>
      </c>
      <c r="K1128" s="114" t="s">
        <v>872</v>
      </c>
      <c r="L1128" s="114" t="s">
        <v>721</v>
      </c>
      <c r="M1128" s="116" t="s">
        <v>873</v>
      </c>
      <c r="N1128" s="116" t="s">
        <v>874</v>
      </c>
      <c r="O1128" s="114" t="s">
        <v>872</v>
      </c>
      <c r="P1128" s="114" t="s">
        <v>1694</v>
      </c>
      <c r="Q1128" s="114" t="s">
        <v>1695</v>
      </c>
      <c r="R1128" s="116"/>
    </row>
    <row r="1129" spans="2:18" ht="18.75" hidden="1" x14ac:dyDescent="0.25">
      <c r="B1129" s="112">
        <v>1123</v>
      </c>
      <c r="C1129" s="114" t="s">
        <v>203</v>
      </c>
      <c r="D1129" s="114" t="s">
        <v>4594</v>
      </c>
      <c r="E1129" s="114" t="s">
        <v>1</v>
      </c>
      <c r="F1129" s="114" t="s">
        <v>169</v>
      </c>
      <c r="G1129" s="114" t="s">
        <v>130</v>
      </c>
      <c r="H1129" s="115" t="s">
        <v>5561</v>
      </c>
      <c r="I1129" s="116" t="s">
        <v>5562</v>
      </c>
      <c r="J1129" s="116" t="s">
        <v>5563</v>
      </c>
      <c r="K1129" s="114" t="s">
        <v>872</v>
      </c>
      <c r="L1129" s="114" t="s">
        <v>721</v>
      </c>
      <c r="M1129" s="116" t="s">
        <v>873</v>
      </c>
      <c r="N1129" s="116" t="s">
        <v>874</v>
      </c>
      <c r="O1129" s="114" t="s">
        <v>872</v>
      </c>
      <c r="P1129" s="114" t="s">
        <v>1694</v>
      </c>
      <c r="Q1129" s="114" t="s">
        <v>1695</v>
      </c>
      <c r="R1129" s="116"/>
    </row>
    <row r="1130" spans="2:18" ht="18.75" hidden="1" x14ac:dyDescent="0.25">
      <c r="B1130" s="112">
        <v>1124</v>
      </c>
      <c r="C1130" s="114" t="s">
        <v>203</v>
      </c>
      <c r="D1130" s="114" t="s">
        <v>4594</v>
      </c>
      <c r="E1130" s="114" t="s">
        <v>1</v>
      </c>
      <c r="F1130" s="114" t="s">
        <v>169</v>
      </c>
      <c r="G1130" s="114" t="s">
        <v>130</v>
      </c>
      <c r="H1130" s="115" t="s">
        <v>5564</v>
      </c>
      <c r="I1130" s="116" t="s">
        <v>5565</v>
      </c>
      <c r="J1130" s="116" t="s">
        <v>5566</v>
      </c>
      <c r="K1130" s="114" t="s">
        <v>872</v>
      </c>
      <c r="L1130" s="114" t="s">
        <v>721</v>
      </c>
      <c r="M1130" s="116" t="s">
        <v>873</v>
      </c>
      <c r="N1130" s="116" t="s">
        <v>874</v>
      </c>
      <c r="O1130" s="114" t="s">
        <v>872</v>
      </c>
      <c r="P1130" s="114" t="s">
        <v>1694</v>
      </c>
      <c r="Q1130" s="114" t="s">
        <v>1695</v>
      </c>
      <c r="R1130" s="116"/>
    </row>
    <row r="1131" spans="2:18" ht="18.75" hidden="1" x14ac:dyDescent="0.25">
      <c r="B1131" s="112">
        <v>1125</v>
      </c>
      <c r="C1131" s="114" t="s">
        <v>203</v>
      </c>
      <c r="D1131" s="114" t="s">
        <v>4594</v>
      </c>
      <c r="E1131" s="114" t="s">
        <v>1</v>
      </c>
      <c r="F1131" s="114" t="s">
        <v>169</v>
      </c>
      <c r="G1131" s="114" t="s">
        <v>130</v>
      </c>
      <c r="H1131" s="115" t="s">
        <v>5567</v>
      </c>
      <c r="I1131" s="116" t="s">
        <v>5568</v>
      </c>
      <c r="J1131" s="116" t="s">
        <v>5569</v>
      </c>
      <c r="K1131" s="114" t="s">
        <v>872</v>
      </c>
      <c r="L1131" s="114" t="s">
        <v>721</v>
      </c>
      <c r="M1131" s="116" t="s">
        <v>873</v>
      </c>
      <c r="N1131" s="116" t="s">
        <v>874</v>
      </c>
      <c r="O1131" s="114" t="s">
        <v>872</v>
      </c>
      <c r="P1131" s="114" t="s">
        <v>1694</v>
      </c>
      <c r="Q1131" s="114" t="s">
        <v>1695</v>
      </c>
      <c r="R1131" s="116"/>
    </row>
    <row r="1132" spans="2:18" ht="18.75" hidden="1" x14ac:dyDescent="0.25">
      <c r="B1132" s="112">
        <v>1126</v>
      </c>
      <c r="C1132" s="114" t="s">
        <v>203</v>
      </c>
      <c r="D1132" s="114" t="s">
        <v>4594</v>
      </c>
      <c r="E1132" s="114" t="s">
        <v>1</v>
      </c>
      <c r="F1132" s="114" t="s">
        <v>169</v>
      </c>
      <c r="G1132" s="114" t="s">
        <v>130</v>
      </c>
      <c r="H1132" s="115" t="s">
        <v>5570</v>
      </c>
      <c r="I1132" s="116" t="s">
        <v>5571</v>
      </c>
      <c r="J1132" s="116" t="s">
        <v>5572</v>
      </c>
      <c r="K1132" s="114" t="s">
        <v>872</v>
      </c>
      <c r="L1132" s="114" t="s">
        <v>721</v>
      </c>
      <c r="M1132" s="116" t="s">
        <v>873</v>
      </c>
      <c r="N1132" s="116" t="s">
        <v>874</v>
      </c>
      <c r="O1132" s="114" t="s">
        <v>872</v>
      </c>
      <c r="P1132" s="114" t="s">
        <v>1694</v>
      </c>
      <c r="Q1132" s="114" t="s">
        <v>1695</v>
      </c>
      <c r="R1132" s="116"/>
    </row>
    <row r="1133" spans="2:18" ht="18.75" hidden="1" x14ac:dyDescent="0.25">
      <c r="B1133" s="112">
        <v>1127</v>
      </c>
      <c r="C1133" s="114" t="s">
        <v>203</v>
      </c>
      <c r="D1133" s="114" t="s">
        <v>4594</v>
      </c>
      <c r="E1133" s="114" t="s">
        <v>1</v>
      </c>
      <c r="F1133" s="114" t="s">
        <v>169</v>
      </c>
      <c r="G1133" s="114" t="s">
        <v>130</v>
      </c>
      <c r="H1133" s="115" t="s">
        <v>5573</v>
      </c>
      <c r="I1133" s="116" t="s">
        <v>5574</v>
      </c>
      <c r="J1133" s="116" t="s">
        <v>5575</v>
      </c>
      <c r="K1133" s="114" t="s">
        <v>872</v>
      </c>
      <c r="L1133" s="114" t="s">
        <v>721</v>
      </c>
      <c r="M1133" s="116" t="s">
        <v>873</v>
      </c>
      <c r="N1133" s="116" t="s">
        <v>874</v>
      </c>
      <c r="O1133" s="114" t="s">
        <v>872</v>
      </c>
      <c r="P1133" s="114" t="s">
        <v>1694</v>
      </c>
      <c r="Q1133" s="114" t="s">
        <v>1695</v>
      </c>
      <c r="R1133" s="116"/>
    </row>
    <row r="1134" spans="2:18" ht="18.75" hidden="1" x14ac:dyDescent="0.25">
      <c r="B1134" s="112">
        <v>1128</v>
      </c>
      <c r="C1134" s="114" t="s">
        <v>203</v>
      </c>
      <c r="D1134" s="114" t="s">
        <v>4594</v>
      </c>
      <c r="E1134" s="114" t="s">
        <v>1</v>
      </c>
      <c r="F1134" s="114" t="s">
        <v>169</v>
      </c>
      <c r="G1134" s="114" t="s">
        <v>130</v>
      </c>
      <c r="H1134" s="115" t="s">
        <v>5576</v>
      </c>
      <c r="I1134" s="116" t="s">
        <v>5577</v>
      </c>
      <c r="J1134" s="116" t="s">
        <v>5578</v>
      </c>
      <c r="K1134" s="114" t="s">
        <v>872</v>
      </c>
      <c r="L1134" s="114" t="s">
        <v>721</v>
      </c>
      <c r="M1134" s="116" t="s">
        <v>873</v>
      </c>
      <c r="N1134" s="116" t="s">
        <v>874</v>
      </c>
      <c r="O1134" s="114" t="s">
        <v>872</v>
      </c>
      <c r="P1134" s="114" t="s">
        <v>1694</v>
      </c>
      <c r="Q1134" s="114" t="s">
        <v>1695</v>
      </c>
      <c r="R1134" s="116"/>
    </row>
    <row r="1135" spans="2:18" ht="18.75" hidden="1" x14ac:dyDescent="0.25">
      <c r="B1135" s="112">
        <v>1129</v>
      </c>
      <c r="C1135" s="114" t="s">
        <v>203</v>
      </c>
      <c r="D1135" s="114" t="s">
        <v>4594</v>
      </c>
      <c r="E1135" s="114" t="s">
        <v>1</v>
      </c>
      <c r="F1135" s="114" t="s">
        <v>169</v>
      </c>
      <c r="G1135" s="114" t="s">
        <v>130</v>
      </c>
      <c r="H1135" s="115" t="s">
        <v>5579</v>
      </c>
      <c r="I1135" s="116" t="s">
        <v>5580</v>
      </c>
      <c r="J1135" s="116" t="s">
        <v>5581</v>
      </c>
      <c r="K1135" s="114" t="s">
        <v>872</v>
      </c>
      <c r="L1135" s="114" t="s">
        <v>721</v>
      </c>
      <c r="M1135" s="116" t="s">
        <v>873</v>
      </c>
      <c r="N1135" s="116" t="s">
        <v>874</v>
      </c>
      <c r="O1135" s="114" t="s">
        <v>872</v>
      </c>
      <c r="P1135" s="114" t="s">
        <v>1694</v>
      </c>
      <c r="Q1135" s="114" t="s">
        <v>1695</v>
      </c>
      <c r="R1135" s="116"/>
    </row>
    <row r="1136" spans="2:18" ht="18.75" hidden="1" x14ac:dyDescent="0.25">
      <c r="B1136" s="112">
        <v>1130</v>
      </c>
      <c r="C1136" s="114" t="s">
        <v>203</v>
      </c>
      <c r="D1136" s="114" t="s">
        <v>4594</v>
      </c>
      <c r="E1136" s="114" t="s">
        <v>1</v>
      </c>
      <c r="F1136" s="114" t="s">
        <v>169</v>
      </c>
      <c r="G1136" s="114" t="s">
        <v>130</v>
      </c>
      <c r="H1136" s="115" t="s">
        <v>5582</v>
      </c>
      <c r="I1136" s="116" t="s">
        <v>5583</v>
      </c>
      <c r="J1136" s="116" t="s">
        <v>5584</v>
      </c>
      <c r="K1136" s="114" t="s">
        <v>872</v>
      </c>
      <c r="L1136" s="114" t="s">
        <v>721</v>
      </c>
      <c r="M1136" s="116" t="s">
        <v>873</v>
      </c>
      <c r="N1136" s="116" t="s">
        <v>874</v>
      </c>
      <c r="O1136" s="114" t="s">
        <v>872</v>
      </c>
      <c r="P1136" s="114" t="s">
        <v>1694</v>
      </c>
      <c r="Q1136" s="114" t="s">
        <v>1695</v>
      </c>
      <c r="R1136" s="116"/>
    </row>
    <row r="1137" spans="2:18" ht="18.75" hidden="1" x14ac:dyDescent="0.25">
      <c r="B1137" s="112">
        <v>1131</v>
      </c>
      <c r="C1137" s="114" t="s">
        <v>203</v>
      </c>
      <c r="D1137" s="114" t="s">
        <v>4594</v>
      </c>
      <c r="E1137" s="114" t="s">
        <v>4</v>
      </c>
      <c r="F1137" s="114" t="s">
        <v>169</v>
      </c>
      <c r="G1137" s="114" t="s">
        <v>130</v>
      </c>
      <c r="H1137" s="115" t="s">
        <v>5585</v>
      </c>
      <c r="I1137" s="116" t="s">
        <v>5586</v>
      </c>
      <c r="J1137" s="116" t="s">
        <v>5587</v>
      </c>
      <c r="K1137" s="114" t="s">
        <v>872</v>
      </c>
      <c r="L1137" s="114" t="s">
        <v>721</v>
      </c>
      <c r="M1137" s="116" t="s">
        <v>873</v>
      </c>
      <c r="N1137" s="116" t="s">
        <v>874</v>
      </c>
      <c r="O1137" s="114" t="s">
        <v>872</v>
      </c>
      <c r="P1137" s="114" t="s">
        <v>1694</v>
      </c>
      <c r="Q1137" s="114" t="s">
        <v>1695</v>
      </c>
      <c r="R1137" s="116"/>
    </row>
    <row r="1138" spans="2:18" ht="18.75" hidden="1" x14ac:dyDescent="0.25">
      <c r="B1138" s="112">
        <v>1132</v>
      </c>
      <c r="C1138" s="114" t="s">
        <v>203</v>
      </c>
      <c r="D1138" s="114" t="s">
        <v>4594</v>
      </c>
      <c r="E1138" s="114" t="s">
        <v>4</v>
      </c>
      <c r="F1138" s="114" t="s">
        <v>169</v>
      </c>
      <c r="G1138" s="114" t="s">
        <v>130</v>
      </c>
      <c r="H1138" s="115" t="s">
        <v>5588</v>
      </c>
      <c r="I1138" s="116" t="s">
        <v>5589</v>
      </c>
      <c r="J1138" s="116" t="s">
        <v>5590</v>
      </c>
      <c r="K1138" s="114" t="s">
        <v>872</v>
      </c>
      <c r="L1138" s="114" t="s">
        <v>721</v>
      </c>
      <c r="M1138" s="116" t="s">
        <v>873</v>
      </c>
      <c r="N1138" s="116" t="s">
        <v>874</v>
      </c>
      <c r="O1138" s="114" t="s">
        <v>872</v>
      </c>
      <c r="P1138" s="114" t="s">
        <v>1694</v>
      </c>
      <c r="Q1138" s="114" t="s">
        <v>1695</v>
      </c>
      <c r="R1138" s="116"/>
    </row>
    <row r="1139" spans="2:18" ht="18.75" hidden="1" x14ac:dyDescent="0.25">
      <c r="B1139" s="112">
        <v>1133</v>
      </c>
      <c r="C1139" s="114" t="s">
        <v>203</v>
      </c>
      <c r="D1139" s="114" t="s">
        <v>4594</v>
      </c>
      <c r="E1139" s="114" t="s">
        <v>4</v>
      </c>
      <c r="F1139" s="114" t="s">
        <v>169</v>
      </c>
      <c r="G1139" s="114" t="s">
        <v>130</v>
      </c>
      <c r="H1139" s="115" t="s">
        <v>5591</v>
      </c>
      <c r="I1139" s="116" t="s">
        <v>5592</v>
      </c>
      <c r="J1139" s="116" t="s">
        <v>5593</v>
      </c>
      <c r="K1139" s="114" t="s">
        <v>872</v>
      </c>
      <c r="L1139" s="114" t="s">
        <v>721</v>
      </c>
      <c r="M1139" s="116" t="s">
        <v>873</v>
      </c>
      <c r="N1139" s="116" t="s">
        <v>874</v>
      </c>
      <c r="O1139" s="114" t="s">
        <v>872</v>
      </c>
      <c r="P1139" s="114" t="s">
        <v>1694</v>
      </c>
      <c r="Q1139" s="114" t="s">
        <v>1695</v>
      </c>
      <c r="R1139" s="116"/>
    </row>
    <row r="1140" spans="2:18" ht="18.75" hidden="1" x14ac:dyDescent="0.25">
      <c r="B1140" s="112">
        <v>1134</v>
      </c>
      <c r="C1140" s="114" t="s">
        <v>203</v>
      </c>
      <c r="D1140" s="114" t="s">
        <v>4594</v>
      </c>
      <c r="E1140" s="114" t="s">
        <v>4</v>
      </c>
      <c r="F1140" s="114" t="s">
        <v>169</v>
      </c>
      <c r="G1140" s="114" t="s">
        <v>130</v>
      </c>
      <c r="H1140" s="115" t="s">
        <v>5594</v>
      </c>
      <c r="I1140" s="116" t="s">
        <v>5595</v>
      </c>
      <c r="J1140" s="116" t="s">
        <v>5596</v>
      </c>
      <c r="K1140" s="114" t="s">
        <v>872</v>
      </c>
      <c r="L1140" s="114" t="s">
        <v>721</v>
      </c>
      <c r="M1140" s="116" t="s">
        <v>873</v>
      </c>
      <c r="N1140" s="116" t="s">
        <v>874</v>
      </c>
      <c r="O1140" s="114" t="s">
        <v>872</v>
      </c>
      <c r="P1140" s="114" t="s">
        <v>1694</v>
      </c>
      <c r="Q1140" s="114" t="s">
        <v>1695</v>
      </c>
      <c r="R1140" s="116"/>
    </row>
    <row r="1141" spans="2:18" ht="18.75" hidden="1" x14ac:dyDescent="0.25">
      <c r="B1141" s="112">
        <v>1135</v>
      </c>
      <c r="C1141" s="114" t="s">
        <v>203</v>
      </c>
      <c r="D1141" s="114" t="s">
        <v>4594</v>
      </c>
      <c r="E1141" s="114" t="s">
        <v>4</v>
      </c>
      <c r="F1141" s="114" t="s">
        <v>169</v>
      </c>
      <c r="G1141" s="114" t="s">
        <v>130</v>
      </c>
      <c r="H1141" s="115" t="s">
        <v>5597</v>
      </c>
      <c r="I1141" s="116" t="s">
        <v>5598</v>
      </c>
      <c r="J1141" s="116" t="s">
        <v>5599</v>
      </c>
      <c r="K1141" s="114" t="s">
        <v>872</v>
      </c>
      <c r="L1141" s="114" t="s">
        <v>721</v>
      </c>
      <c r="M1141" s="116" t="s">
        <v>873</v>
      </c>
      <c r="N1141" s="116" t="s">
        <v>874</v>
      </c>
      <c r="O1141" s="114" t="s">
        <v>872</v>
      </c>
      <c r="P1141" s="114" t="s">
        <v>1694</v>
      </c>
      <c r="Q1141" s="114" t="s">
        <v>1695</v>
      </c>
      <c r="R1141" s="116"/>
    </row>
    <row r="1142" spans="2:18" ht="18.75" hidden="1" x14ac:dyDescent="0.25">
      <c r="B1142" s="112">
        <v>1136</v>
      </c>
      <c r="C1142" s="114" t="s">
        <v>203</v>
      </c>
      <c r="D1142" s="114" t="s">
        <v>4594</v>
      </c>
      <c r="E1142" s="114" t="s">
        <v>4</v>
      </c>
      <c r="F1142" s="114" t="s">
        <v>169</v>
      </c>
      <c r="G1142" s="114" t="s">
        <v>130</v>
      </c>
      <c r="H1142" s="115" t="s">
        <v>5600</v>
      </c>
      <c r="I1142" s="116" t="s">
        <v>5601</v>
      </c>
      <c r="J1142" s="116" t="s">
        <v>5602</v>
      </c>
      <c r="K1142" s="114" t="s">
        <v>872</v>
      </c>
      <c r="L1142" s="114" t="s">
        <v>721</v>
      </c>
      <c r="M1142" s="116" t="s">
        <v>873</v>
      </c>
      <c r="N1142" s="116" t="s">
        <v>874</v>
      </c>
      <c r="O1142" s="114" t="s">
        <v>872</v>
      </c>
      <c r="P1142" s="114" t="s">
        <v>1694</v>
      </c>
      <c r="Q1142" s="114" t="s">
        <v>1695</v>
      </c>
      <c r="R1142" s="116"/>
    </row>
    <row r="1143" spans="2:18" ht="18.75" hidden="1" x14ac:dyDescent="0.25">
      <c r="B1143" s="112">
        <v>1137</v>
      </c>
      <c r="C1143" s="114" t="s">
        <v>203</v>
      </c>
      <c r="D1143" s="114" t="s">
        <v>4594</v>
      </c>
      <c r="E1143" s="114" t="s">
        <v>4</v>
      </c>
      <c r="F1143" s="114" t="s">
        <v>169</v>
      </c>
      <c r="G1143" s="114" t="s">
        <v>130</v>
      </c>
      <c r="H1143" s="115" t="s">
        <v>5603</v>
      </c>
      <c r="I1143" s="116" t="s">
        <v>5604</v>
      </c>
      <c r="J1143" s="116" t="s">
        <v>5605</v>
      </c>
      <c r="K1143" s="114" t="s">
        <v>872</v>
      </c>
      <c r="L1143" s="114" t="s">
        <v>721</v>
      </c>
      <c r="M1143" s="116" t="s">
        <v>873</v>
      </c>
      <c r="N1143" s="116" t="s">
        <v>874</v>
      </c>
      <c r="O1143" s="114" t="s">
        <v>872</v>
      </c>
      <c r="P1143" s="114" t="s">
        <v>1694</v>
      </c>
      <c r="Q1143" s="114" t="s">
        <v>1695</v>
      </c>
      <c r="R1143" s="116"/>
    </row>
    <row r="1144" spans="2:18" ht="18.75" hidden="1" x14ac:dyDescent="0.25">
      <c r="B1144" s="112">
        <v>1138</v>
      </c>
      <c r="C1144" s="114" t="s">
        <v>203</v>
      </c>
      <c r="D1144" s="114" t="s">
        <v>4594</v>
      </c>
      <c r="E1144" s="114" t="s">
        <v>4</v>
      </c>
      <c r="F1144" s="114" t="s">
        <v>169</v>
      </c>
      <c r="G1144" s="114" t="s">
        <v>130</v>
      </c>
      <c r="H1144" s="115" t="s">
        <v>5606</v>
      </c>
      <c r="I1144" s="116" t="s">
        <v>5607</v>
      </c>
      <c r="J1144" s="116" t="s">
        <v>5608</v>
      </c>
      <c r="K1144" s="114" t="s">
        <v>872</v>
      </c>
      <c r="L1144" s="114" t="s">
        <v>721</v>
      </c>
      <c r="M1144" s="116" t="s">
        <v>873</v>
      </c>
      <c r="N1144" s="116" t="s">
        <v>874</v>
      </c>
      <c r="O1144" s="114" t="s">
        <v>872</v>
      </c>
      <c r="P1144" s="114" t="s">
        <v>1694</v>
      </c>
      <c r="Q1144" s="114" t="s">
        <v>1695</v>
      </c>
      <c r="R1144" s="116"/>
    </row>
    <row r="1145" spans="2:18" ht="18.75" hidden="1" x14ac:dyDescent="0.25">
      <c r="B1145" s="112">
        <v>1139</v>
      </c>
      <c r="C1145" s="114" t="s">
        <v>203</v>
      </c>
      <c r="D1145" s="114" t="s">
        <v>4594</v>
      </c>
      <c r="E1145" s="114" t="s">
        <v>4</v>
      </c>
      <c r="F1145" s="114" t="s">
        <v>169</v>
      </c>
      <c r="G1145" s="114" t="s">
        <v>130</v>
      </c>
      <c r="H1145" s="115" t="s">
        <v>5609</v>
      </c>
      <c r="I1145" s="116" t="s">
        <v>5610</v>
      </c>
      <c r="J1145" s="116" t="s">
        <v>5611</v>
      </c>
      <c r="K1145" s="114" t="s">
        <v>872</v>
      </c>
      <c r="L1145" s="114" t="s">
        <v>721</v>
      </c>
      <c r="M1145" s="116" t="s">
        <v>873</v>
      </c>
      <c r="N1145" s="116" t="s">
        <v>874</v>
      </c>
      <c r="O1145" s="114" t="s">
        <v>872</v>
      </c>
      <c r="P1145" s="114" t="s">
        <v>1694</v>
      </c>
      <c r="Q1145" s="114" t="s">
        <v>1695</v>
      </c>
      <c r="R1145" s="116"/>
    </row>
    <row r="1146" spans="2:18" ht="18.75" hidden="1" x14ac:dyDescent="0.25">
      <c r="B1146" s="112">
        <v>1140</v>
      </c>
      <c r="C1146" s="114" t="s">
        <v>203</v>
      </c>
      <c r="D1146" s="114" t="s">
        <v>4594</v>
      </c>
      <c r="E1146" s="114" t="s">
        <v>4</v>
      </c>
      <c r="F1146" s="114" t="s">
        <v>169</v>
      </c>
      <c r="G1146" s="114" t="s">
        <v>130</v>
      </c>
      <c r="H1146" s="115" t="s">
        <v>5612</v>
      </c>
      <c r="I1146" s="116" t="s">
        <v>5613</v>
      </c>
      <c r="J1146" s="116" t="s">
        <v>5614</v>
      </c>
      <c r="K1146" s="114" t="s">
        <v>872</v>
      </c>
      <c r="L1146" s="114" t="s">
        <v>721</v>
      </c>
      <c r="M1146" s="116" t="s">
        <v>873</v>
      </c>
      <c r="N1146" s="116" t="s">
        <v>874</v>
      </c>
      <c r="O1146" s="114" t="s">
        <v>872</v>
      </c>
      <c r="P1146" s="114" t="s">
        <v>1694</v>
      </c>
      <c r="Q1146" s="114" t="s">
        <v>1695</v>
      </c>
      <c r="R1146" s="116"/>
    </row>
    <row r="1147" spans="2:18" ht="18.75" hidden="1" x14ac:dyDescent="0.25">
      <c r="B1147" s="112">
        <v>1141</v>
      </c>
      <c r="C1147" s="114" t="s">
        <v>203</v>
      </c>
      <c r="D1147" s="114" t="s">
        <v>4594</v>
      </c>
      <c r="E1147" s="114" t="s">
        <v>1</v>
      </c>
      <c r="F1147" s="114" t="s">
        <v>175</v>
      </c>
      <c r="G1147" s="114" t="s">
        <v>102</v>
      </c>
      <c r="H1147" s="115" t="s">
        <v>5615</v>
      </c>
      <c r="I1147" s="116" t="s">
        <v>5616</v>
      </c>
      <c r="J1147" s="116" t="s">
        <v>5617</v>
      </c>
      <c r="K1147" s="114" t="s">
        <v>875</v>
      </c>
      <c r="L1147" s="114" t="s">
        <v>727</v>
      </c>
      <c r="M1147" s="116" t="s">
        <v>876</v>
      </c>
      <c r="N1147" s="116" t="s">
        <v>877</v>
      </c>
      <c r="O1147" s="114" t="s">
        <v>875</v>
      </c>
      <c r="P1147" s="114" t="s">
        <v>1696</v>
      </c>
      <c r="Q1147" s="114" t="s">
        <v>1697</v>
      </c>
      <c r="R1147" s="116"/>
    </row>
    <row r="1148" spans="2:18" ht="18.75" hidden="1" x14ac:dyDescent="0.25">
      <c r="B1148" s="112">
        <v>1142</v>
      </c>
      <c r="C1148" s="114" t="s">
        <v>203</v>
      </c>
      <c r="D1148" s="114" t="s">
        <v>4594</v>
      </c>
      <c r="E1148" s="114" t="s">
        <v>1</v>
      </c>
      <c r="F1148" s="114" t="s">
        <v>175</v>
      </c>
      <c r="G1148" s="114" t="s">
        <v>102</v>
      </c>
      <c r="H1148" s="115" t="s">
        <v>5618</v>
      </c>
      <c r="I1148" s="116" t="s">
        <v>5619</v>
      </c>
      <c r="J1148" s="116" t="s">
        <v>5620</v>
      </c>
      <c r="K1148" s="114" t="s">
        <v>875</v>
      </c>
      <c r="L1148" s="114" t="s">
        <v>727</v>
      </c>
      <c r="M1148" s="116" t="s">
        <v>876</v>
      </c>
      <c r="N1148" s="116" t="s">
        <v>877</v>
      </c>
      <c r="O1148" s="114" t="s">
        <v>875</v>
      </c>
      <c r="P1148" s="114" t="s">
        <v>1696</v>
      </c>
      <c r="Q1148" s="114" t="s">
        <v>1697</v>
      </c>
      <c r="R1148" s="116"/>
    </row>
    <row r="1149" spans="2:18" ht="18.75" hidden="1" x14ac:dyDescent="0.25">
      <c r="B1149" s="112">
        <v>1143</v>
      </c>
      <c r="C1149" s="114" t="s">
        <v>203</v>
      </c>
      <c r="D1149" s="114" t="s">
        <v>4594</v>
      </c>
      <c r="E1149" s="114" t="s">
        <v>1</v>
      </c>
      <c r="F1149" s="114" t="s">
        <v>175</v>
      </c>
      <c r="G1149" s="114" t="s">
        <v>102</v>
      </c>
      <c r="H1149" s="115" t="s">
        <v>5621</v>
      </c>
      <c r="I1149" s="116" t="s">
        <v>5622</v>
      </c>
      <c r="J1149" s="116" t="s">
        <v>5623</v>
      </c>
      <c r="K1149" s="114" t="s">
        <v>875</v>
      </c>
      <c r="L1149" s="114" t="s">
        <v>727</v>
      </c>
      <c r="M1149" s="116" t="s">
        <v>876</v>
      </c>
      <c r="N1149" s="116" t="s">
        <v>877</v>
      </c>
      <c r="O1149" s="114" t="s">
        <v>875</v>
      </c>
      <c r="P1149" s="114" t="s">
        <v>1696</v>
      </c>
      <c r="Q1149" s="114" t="s">
        <v>1697</v>
      </c>
      <c r="R1149" s="116"/>
    </row>
    <row r="1150" spans="2:18" ht="18.75" hidden="1" x14ac:dyDescent="0.25">
      <c r="B1150" s="112">
        <v>1144</v>
      </c>
      <c r="C1150" s="114" t="s">
        <v>203</v>
      </c>
      <c r="D1150" s="114" t="s">
        <v>4594</v>
      </c>
      <c r="E1150" s="114" t="s">
        <v>1</v>
      </c>
      <c r="F1150" s="114" t="s">
        <v>175</v>
      </c>
      <c r="G1150" s="114" t="s">
        <v>102</v>
      </c>
      <c r="H1150" s="115" t="s">
        <v>5624</v>
      </c>
      <c r="I1150" s="116" t="s">
        <v>5625</v>
      </c>
      <c r="J1150" s="116" t="s">
        <v>5626</v>
      </c>
      <c r="K1150" s="114" t="s">
        <v>875</v>
      </c>
      <c r="L1150" s="114" t="s">
        <v>727</v>
      </c>
      <c r="M1150" s="116" t="s">
        <v>876</v>
      </c>
      <c r="N1150" s="116" t="s">
        <v>877</v>
      </c>
      <c r="O1150" s="114" t="s">
        <v>875</v>
      </c>
      <c r="P1150" s="114" t="s">
        <v>1696</v>
      </c>
      <c r="Q1150" s="114" t="s">
        <v>1697</v>
      </c>
      <c r="R1150" s="116"/>
    </row>
    <row r="1151" spans="2:18" ht="18.75" hidden="1" x14ac:dyDescent="0.25">
      <c r="B1151" s="112">
        <v>1145</v>
      </c>
      <c r="C1151" s="114" t="s">
        <v>203</v>
      </c>
      <c r="D1151" s="114" t="s">
        <v>4594</v>
      </c>
      <c r="E1151" s="114" t="s">
        <v>1</v>
      </c>
      <c r="F1151" s="114" t="s">
        <v>175</v>
      </c>
      <c r="G1151" s="114" t="s">
        <v>102</v>
      </c>
      <c r="H1151" s="115" t="s">
        <v>5627</v>
      </c>
      <c r="I1151" s="116" t="s">
        <v>5628</v>
      </c>
      <c r="J1151" s="116" t="s">
        <v>5629</v>
      </c>
      <c r="K1151" s="114" t="s">
        <v>875</v>
      </c>
      <c r="L1151" s="114" t="s">
        <v>727</v>
      </c>
      <c r="M1151" s="116" t="s">
        <v>876</v>
      </c>
      <c r="N1151" s="116" t="s">
        <v>877</v>
      </c>
      <c r="O1151" s="114" t="s">
        <v>875</v>
      </c>
      <c r="P1151" s="114" t="s">
        <v>1696</v>
      </c>
      <c r="Q1151" s="114" t="s">
        <v>1697</v>
      </c>
      <c r="R1151" s="116"/>
    </row>
    <row r="1152" spans="2:18" ht="18.75" hidden="1" x14ac:dyDescent="0.25">
      <c r="B1152" s="112">
        <v>1146</v>
      </c>
      <c r="C1152" s="114" t="s">
        <v>203</v>
      </c>
      <c r="D1152" s="114" t="s">
        <v>4594</v>
      </c>
      <c r="E1152" s="114" t="s">
        <v>1</v>
      </c>
      <c r="F1152" s="114" t="s">
        <v>175</v>
      </c>
      <c r="G1152" s="114" t="s">
        <v>102</v>
      </c>
      <c r="H1152" s="115" t="s">
        <v>5630</v>
      </c>
      <c r="I1152" s="116" t="s">
        <v>5631</v>
      </c>
      <c r="J1152" s="116" t="s">
        <v>5632</v>
      </c>
      <c r="K1152" s="114" t="s">
        <v>875</v>
      </c>
      <c r="L1152" s="114" t="s">
        <v>727</v>
      </c>
      <c r="M1152" s="116" t="s">
        <v>876</v>
      </c>
      <c r="N1152" s="116" t="s">
        <v>877</v>
      </c>
      <c r="O1152" s="114" t="s">
        <v>875</v>
      </c>
      <c r="P1152" s="114" t="s">
        <v>1696</v>
      </c>
      <c r="Q1152" s="114" t="s">
        <v>1697</v>
      </c>
      <c r="R1152" s="116"/>
    </row>
    <row r="1153" spans="2:18" ht="18.75" hidden="1" x14ac:dyDescent="0.25">
      <c r="B1153" s="112">
        <v>1147</v>
      </c>
      <c r="C1153" s="114" t="s">
        <v>203</v>
      </c>
      <c r="D1153" s="114" t="s">
        <v>4594</v>
      </c>
      <c r="E1153" s="114" t="s">
        <v>1</v>
      </c>
      <c r="F1153" s="114" t="s">
        <v>175</v>
      </c>
      <c r="G1153" s="114" t="s">
        <v>102</v>
      </c>
      <c r="H1153" s="115" t="s">
        <v>5633</v>
      </c>
      <c r="I1153" s="116" t="s">
        <v>5634</v>
      </c>
      <c r="J1153" s="116" t="s">
        <v>5635</v>
      </c>
      <c r="K1153" s="114" t="s">
        <v>875</v>
      </c>
      <c r="L1153" s="114" t="s">
        <v>727</v>
      </c>
      <c r="M1153" s="116" t="s">
        <v>876</v>
      </c>
      <c r="N1153" s="116" t="s">
        <v>877</v>
      </c>
      <c r="O1153" s="114" t="s">
        <v>875</v>
      </c>
      <c r="P1153" s="114" t="s">
        <v>1696</v>
      </c>
      <c r="Q1153" s="114" t="s">
        <v>1697</v>
      </c>
      <c r="R1153" s="116"/>
    </row>
    <row r="1154" spans="2:18" ht="18.75" hidden="1" x14ac:dyDescent="0.25">
      <c r="B1154" s="112">
        <v>1148</v>
      </c>
      <c r="C1154" s="114" t="s">
        <v>203</v>
      </c>
      <c r="D1154" s="114" t="s">
        <v>4594</v>
      </c>
      <c r="E1154" s="114" t="s">
        <v>1</v>
      </c>
      <c r="F1154" s="114" t="s">
        <v>175</v>
      </c>
      <c r="G1154" s="114" t="s">
        <v>102</v>
      </c>
      <c r="H1154" s="115" t="s">
        <v>5636</v>
      </c>
      <c r="I1154" s="116" t="s">
        <v>5637</v>
      </c>
      <c r="J1154" s="116" t="s">
        <v>5638</v>
      </c>
      <c r="K1154" s="114" t="s">
        <v>875</v>
      </c>
      <c r="L1154" s="114" t="s">
        <v>727</v>
      </c>
      <c r="M1154" s="116" t="s">
        <v>876</v>
      </c>
      <c r="N1154" s="116" t="s">
        <v>877</v>
      </c>
      <c r="O1154" s="114" t="s">
        <v>875</v>
      </c>
      <c r="P1154" s="114" t="s">
        <v>1696</v>
      </c>
      <c r="Q1154" s="114" t="s">
        <v>1697</v>
      </c>
      <c r="R1154" s="116"/>
    </row>
    <row r="1155" spans="2:18" ht="18.75" hidden="1" x14ac:dyDescent="0.25">
      <c r="B1155" s="112">
        <v>1149</v>
      </c>
      <c r="C1155" s="114" t="s">
        <v>203</v>
      </c>
      <c r="D1155" s="114" t="s">
        <v>4594</v>
      </c>
      <c r="E1155" s="114" t="s">
        <v>1</v>
      </c>
      <c r="F1155" s="114" t="s">
        <v>175</v>
      </c>
      <c r="G1155" s="114" t="s">
        <v>102</v>
      </c>
      <c r="H1155" s="115" t="s">
        <v>5639</v>
      </c>
      <c r="I1155" s="116" t="s">
        <v>5640</v>
      </c>
      <c r="J1155" s="116" t="s">
        <v>5641</v>
      </c>
      <c r="K1155" s="114" t="s">
        <v>875</v>
      </c>
      <c r="L1155" s="114" t="s">
        <v>727</v>
      </c>
      <c r="M1155" s="116" t="s">
        <v>876</v>
      </c>
      <c r="N1155" s="116" t="s">
        <v>877</v>
      </c>
      <c r="O1155" s="114" t="s">
        <v>875</v>
      </c>
      <c r="P1155" s="114" t="s">
        <v>1696</v>
      </c>
      <c r="Q1155" s="114" t="s">
        <v>1697</v>
      </c>
      <c r="R1155" s="116"/>
    </row>
    <row r="1156" spans="2:18" ht="18.75" hidden="1" x14ac:dyDescent="0.25">
      <c r="B1156" s="112">
        <v>1150</v>
      </c>
      <c r="C1156" s="114" t="s">
        <v>203</v>
      </c>
      <c r="D1156" s="114" t="s">
        <v>4594</v>
      </c>
      <c r="E1156" s="114" t="s">
        <v>1</v>
      </c>
      <c r="F1156" s="114" t="s">
        <v>175</v>
      </c>
      <c r="G1156" s="114" t="s">
        <v>102</v>
      </c>
      <c r="H1156" s="115" t="s">
        <v>5642</v>
      </c>
      <c r="I1156" s="116" t="s">
        <v>5643</v>
      </c>
      <c r="J1156" s="116" t="s">
        <v>5644</v>
      </c>
      <c r="K1156" s="114" t="s">
        <v>875</v>
      </c>
      <c r="L1156" s="114" t="s">
        <v>727</v>
      </c>
      <c r="M1156" s="116" t="s">
        <v>876</v>
      </c>
      <c r="N1156" s="116" t="s">
        <v>877</v>
      </c>
      <c r="O1156" s="114" t="s">
        <v>875</v>
      </c>
      <c r="P1156" s="114" t="s">
        <v>1696</v>
      </c>
      <c r="Q1156" s="114" t="s">
        <v>1697</v>
      </c>
      <c r="R1156" s="116"/>
    </row>
    <row r="1157" spans="2:18" ht="18.75" hidden="1" x14ac:dyDescent="0.25">
      <c r="B1157" s="112">
        <v>1151</v>
      </c>
      <c r="C1157" s="114" t="s">
        <v>203</v>
      </c>
      <c r="D1157" s="114" t="s">
        <v>4594</v>
      </c>
      <c r="E1157" s="114" t="s">
        <v>4</v>
      </c>
      <c r="F1157" s="114" t="s">
        <v>175</v>
      </c>
      <c r="G1157" s="114" t="s">
        <v>102</v>
      </c>
      <c r="H1157" s="115" t="s">
        <v>5645</v>
      </c>
      <c r="I1157" s="116" t="s">
        <v>5646</v>
      </c>
      <c r="J1157" s="116" t="s">
        <v>5647</v>
      </c>
      <c r="K1157" s="114" t="s">
        <v>875</v>
      </c>
      <c r="L1157" s="114" t="s">
        <v>727</v>
      </c>
      <c r="M1157" s="116" t="s">
        <v>876</v>
      </c>
      <c r="N1157" s="116" t="s">
        <v>877</v>
      </c>
      <c r="O1157" s="114" t="s">
        <v>875</v>
      </c>
      <c r="P1157" s="114" t="s">
        <v>1696</v>
      </c>
      <c r="Q1157" s="114" t="s">
        <v>1697</v>
      </c>
      <c r="R1157" s="116"/>
    </row>
    <row r="1158" spans="2:18" ht="18.75" hidden="1" x14ac:dyDescent="0.25">
      <c r="B1158" s="112">
        <v>1152</v>
      </c>
      <c r="C1158" s="114" t="s">
        <v>203</v>
      </c>
      <c r="D1158" s="114" t="s">
        <v>4594</v>
      </c>
      <c r="E1158" s="114" t="s">
        <v>4</v>
      </c>
      <c r="F1158" s="114" t="s">
        <v>175</v>
      </c>
      <c r="G1158" s="114" t="s">
        <v>102</v>
      </c>
      <c r="H1158" s="115" t="s">
        <v>5648</v>
      </c>
      <c r="I1158" s="116" t="s">
        <v>5649</v>
      </c>
      <c r="J1158" s="116" t="s">
        <v>5650</v>
      </c>
      <c r="K1158" s="114" t="s">
        <v>875</v>
      </c>
      <c r="L1158" s="114" t="s">
        <v>727</v>
      </c>
      <c r="M1158" s="116" t="s">
        <v>876</v>
      </c>
      <c r="N1158" s="116" t="s">
        <v>877</v>
      </c>
      <c r="O1158" s="114" t="s">
        <v>875</v>
      </c>
      <c r="P1158" s="114" t="s">
        <v>1696</v>
      </c>
      <c r="Q1158" s="114" t="s">
        <v>1697</v>
      </c>
      <c r="R1158" s="116"/>
    </row>
    <row r="1159" spans="2:18" ht="18.75" hidden="1" x14ac:dyDescent="0.25">
      <c r="B1159" s="112">
        <v>1153</v>
      </c>
      <c r="C1159" s="114" t="s">
        <v>203</v>
      </c>
      <c r="D1159" s="114" t="s">
        <v>4594</v>
      </c>
      <c r="E1159" s="114" t="s">
        <v>4</v>
      </c>
      <c r="F1159" s="114" t="s">
        <v>175</v>
      </c>
      <c r="G1159" s="114" t="s">
        <v>102</v>
      </c>
      <c r="H1159" s="115" t="s">
        <v>5651</v>
      </c>
      <c r="I1159" s="116" t="s">
        <v>5652</v>
      </c>
      <c r="J1159" s="116" t="s">
        <v>5653</v>
      </c>
      <c r="K1159" s="114" t="s">
        <v>875</v>
      </c>
      <c r="L1159" s="114" t="s">
        <v>727</v>
      </c>
      <c r="M1159" s="116" t="s">
        <v>876</v>
      </c>
      <c r="N1159" s="116" t="s">
        <v>877</v>
      </c>
      <c r="O1159" s="114" t="s">
        <v>875</v>
      </c>
      <c r="P1159" s="114" t="s">
        <v>1696</v>
      </c>
      <c r="Q1159" s="114" t="s">
        <v>1697</v>
      </c>
      <c r="R1159" s="116"/>
    </row>
    <row r="1160" spans="2:18" ht="18.75" hidden="1" x14ac:dyDescent="0.25">
      <c r="B1160" s="112">
        <v>1154</v>
      </c>
      <c r="C1160" s="114" t="s">
        <v>203</v>
      </c>
      <c r="D1160" s="114" t="s">
        <v>4594</v>
      </c>
      <c r="E1160" s="114" t="s">
        <v>4</v>
      </c>
      <c r="F1160" s="114" t="s">
        <v>175</v>
      </c>
      <c r="G1160" s="114" t="s">
        <v>102</v>
      </c>
      <c r="H1160" s="115" t="s">
        <v>5654</v>
      </c>
      <c r="I1160" s="116" t="s">
        <v>5655</v>
      </c>
      <c r="J1160" s="116" t="s">
        <v>5656</v>
      </c>
      <c r="K1160" s="114" t="s">
        <v>875</v>
      </c>
      <c r="L1160" s="114" t="s">
        <v>727</v>
      </c>
      <c r="M1160" s="116" t="s">
        <v>876</v>
      </c>
      <c r="N1160" s="116" t="s">
        <v>877</v>
      </c>
      <c r="O1160" s="114" t="s">
        <v>875</v>
      </c>
      <c r="P1160" s="114" t="s">
        <v>1696</v>
      </c>
      <c r="Q1160" s="114" t="s">
        <v>1697</v>
      </c>
      <c r="R1160" s="116"/>
    </row>
    <row r="1161" spans="2:18" ht="18.75" hidden="1" x14ac:dyDescent="0.25">
      <c r="B1161" s="112">
        <v>1155</v>
      </c>
      <c r="C1161" s="114" t="s">
        <v>203</v>
      </c>
      <c r="D1161" s="114" t="s">
        <v>4594</v>
      </c>
      <c r="E1161" s="114" t="s">
        <v>4</v>
      </c>
      <c r="F1161" s="114" t="s">
        <v>175</v>
      </c>
      <c r="G1161" s="114" t="s">
        <v>102</v>
      </c>
      <c r="H1161" s="115" t="s">
        <v>5657</v>
      </c>
      <c r="I1161" s="116" t="s">
        <v>5658</v>
      </c>
      <c r="J1161" s="116" t="s">
        <v>5659</v>
      </c>
      <c r="K1161" s="114" t="s">
        <v>875</v>
      </c>
      <c r="L1161" s="114" t="s">
        <v>727</v>
      </c>
      <c r="M1161" s="116" t="s">
        <v>876</v>
      </c>
      <c r="N1161" s="116" t="s">
        <v>877</v>
      </c>
      <c r="O1161" s="114" t="s">
        <v>875</v>
      </c>
      <c r="P1161" s="114" t="s">
        <v>1696</v>
      </c>
      <c r="Q1161" s="114" t="s">
        <v>1697</v>
      </c>
      <c r="R1161" s="116"/>
    </row>
    <row r="1162" spans="2:18" ht="18.75" hidden="1" x14ac:dyDescent="0.25">
      <c r="B1162" s="112">
        <v>1156</v>
      </c>
      <c r="C1162" s="114" t="s">
        <v>203</v>
      </c>
      <c r="D1162" s="114" t="s">
        <v>4594</v>
      </c>
      <c r="E1162" s="114" t="s">
        <v>4</v>
      </c>
      <c r="F1162" s="114" t="s">
        <v>175</v>
      </c>
      <c r="G1162" s="114" t="s">
        <v>102</v>
      </c>
      <c r="H1162" s="115" t="s">
        <v>5660</v>
      </c>
      <c r="I1162" s="116" t="s">
        <v>5661</v>
      </c>
      <c r="J1162" s="116" t="s">
        <v>5662</v>
      </c>
      <c r="K1162" s="114" t="s">
        <v>875</v>
      </c>
      <c r="L1162" s="114" t="s">
        <v>727</v>
      </c>
      <c r="M1162" s="116" t="s">
        <v>876</v>
      </c>
      <c r="N1162" s="116" t="s">
        <v>877</v>
      </c>
      <c r="O1162" s="114" t="s">
        <v>875</v>
      </c>
      <c r="P1162" s="114" t="s">
        <v>1696</v>
      </c>
      <c r="Q1162" s="114" t="s">
        <v>1697</v>
      </c>
      <c r="R1162" s="116"/>
    </row>
    <row r="1163" spans="2:18" ht="18.75" hidden="1" x14ac:dyDescent="0.25">
      <c r="B1163" s="112">
        <v>1157</v>
      </c>
      <c r="C1163" s="114" t="s">
        <v>203</v>
      </c>
      <c r="D1163" s="114" t="s">
        <v>4594</v>
      </c>
      <c r="E1163" s="114" t="s">
        <v>4</v>
      </c>
      <c r="F1163" s="114" t="s">
        <v>175</v>
      </c>
      <c r="G1163" s="114" t="s">
        <v>102</v>
      </c>
      <c r="H1163" s="115" t="s">
        <v>5663</v>
      </c>
      <c r="I1163" s="116" t="s">
        <v>5664</v>
      </c>
      <c r="J1163" s="116" t="s">
        <v>5665</v>
      </c>
      <c r="K1163" s="114" t="s">
        <v>875</v>
      </c>
      <c r="L1163" s="114" t="s">
        <v>727</v>
      </c>
      <c r="M1163" s="116" t="s">
        <v>876</v>
      </c>
      <c r="N1163" s="116" t="s">
        <v>877</v>
      </c>
      <c r="O1163" s="114" t="s">
        <v>875</v>
      </c>
      <c r="P1163" s="114" t="s">
        <v>1696</v>
      </c>
      <c r="Q1163" s="114" t="s">
        <v>1697</v>
      </c>
      <c r="R1163" s="116"/>
    </row>
    <row r="1164" spans="2:18" ht="18.75" hidden="1" x14ac:dyDescent="0.25">
      <c r="B1164" s="112">
        <v>1158</v>
      </c>
      <c r="C1164" s="114" t="s">
        <v>203</v>
      </c>
      <c r="D1164" s="114" t="s">
        <v>4594</v>
      </c>
      <c r="E1164" s="114" t="s">
        <v>4</v>
      </c>
      <c r="F1164" s="114" t="s">
        <v>175</v>
      </c>
      <c r="G1164" s="114" t="s">
        <v>102</v>
      </c>
      <c r="H1164" s="115" t="s">
        <v>5666</v>
      </c>
      <c r="I1164" s="116" t="s">
        <v>5667</v>
      </c>
      <c r="J1164" s="116" t="s">
        <v>5668</v>
      </c>
      <c r="K1164" s="114" t="s">
        <v>875</v>
      </c>
      <c r="L1164" s="114" t="s">
        <v>727</v>
      </c>
      <c r="M1164" s="116" t="s">
        <v>876</v>
      </c>
      <c r="N1164" s="116" t="s">
        <v>877</v>
      </c>
      <c r="O1164" s="114" t="s">
        <v>875</v>
      </c>
      <c r="P1164" s="114" t="s">
        <v>1696</v>
      </c>
      <c r="Q1164" s="114" t="s">
        <v>1697</v>
      </c>
      <c r="R1164" s="116"/>
    </row>
    <row r="1165" spans="2:18" ht="18.75" hidden="1" x14ac:dyDescent="0.25">
      <c r="B1165" s="112">
        <v>1159</v>
      </c>
      <c r="C1165" s="114" t="s">
        <v>203</v>
      </c>
      <c r="D1165" s="114" t="s">
        <v>4594</v>
      </c>
      <c r="E1165" s="114" t="s">
        <v>4</v>
      </c>
      <c r="F1165" s="114" t="s">
        <v>175</v>
      </c>
      <c r="G1165" s="114" t="s">
        <v>102</v>
      </c>
      <c r="H1165" s="115" t="s">
        <v>5669</v>
      </c>
      <c r="I1165" s="116" t="s">
        <v>5670</v>
      </c>
      <c r="J1165" s="116" t="s">
        <v>5671</v>
      </c>
      <c r="K1165" s="114" t="s">
        <v>875</v>
      </c>
      <c r="L1165" s="114" t="s">
        <v>727</v>
      </c>
      <c r="M1165" s="116" t="s">
        <v>876</v>
      </c>
      <c r="N1165" s="116" t="s">
        <v>877</v>
      </c>
      <c r="O1165" s="114" t="s">
        <v>875</v>
      </c>
      <c r="P1165" s="114" t="s">
        <v>1696</v>
      </c>
      <c r="Q1165" s="114" t="s">
        <v>1697</v>
      </c>
      <c r="R1165" s="116"/>
    </row>
    <row r="1166" spans="2:18" ht="18.75" hidden="1" x14ac:dyDescent="0.25">
      <c r="B1166" s="112">
        <v>1160</v>
      </c>
      <c r="C1166" s="114" t="s">
        <v>203</v>
      </c>
      <c r="D1166" s="114" t="s">
        <v>4594</v>
      </c>
      <c r="E1166" s="114" t="s">
        <v>4</v>
      </c>
      <c r="F1166" s="114" t="s">
        <v>175</v>
      </c>
      <c r="G1166" s="114" t="s">
        <v>102</v>
      </c>
      <c r="H1166" s="115" t="s">
        <v>5672</v>
      </c>
      <c r="I1166" s="116" t="s">
        <v>5673</v>
      </c>
      <c r="J1166" s="116" t="s">
        <v>5674</v>
      </c>
      <c r="K1166" s="114" t="s">
        <v>875</v>
      </c>
      <c r="L1166" s="114" t="s">
        <v>727</v>
      </c>
      <c r="M1166" s="116" t="s">
        <v>876</v>
      </c>
      <c r="N1166" s="116" t="s">
        <v>877</v>
      </c>
      <c r="O1166" s="114" t="s">
        <v>875</v>
      </c>
      <c r="P1166" s="114" t="s">
        <v>1696</v>
      </c>
      <c r="Q1166" s="114" t="s">
        <v>1697</v>
      </c>
      <c r="R1166" s="116"/>
    </row>
    <row r="1167" spans="2:18" ht="18.75" hidden="1" x14ac:dyDescent="0.25">
      <c r="B1167" s="112">
        <v>1161</v>
      </c>
      <c r="C1167" s="114" t="s">
        <v>203</v>
      </c>
      <c r="D1167" s="114" t="s">
        <v>4594</v>
      </c>
      <c r="E1167" s="114" t="s">
        <v>1</v>
      </c>
      <c r="F1167" s="114" t="s">
        <v>213</v>
      </c>
      <c r="G1167" s="114" t="s">
        <v>102</v>
      </c>
      <c r="H1167" s="115" t="s">
        <v>5675</v>
      </c>
      <c r="I1167" s="116" t="s">
        <v>5676</v>
      </c>
      <c r="J1167" s="116" t="s">
        <v>5677</v>
      </c>
      <c r="K1167" s="114" t="s">
        <v>878</v>
      </c>
      <c r="L1167" s="114" t="s">
        <v>732</v>
      </c>
      <c r="M1167" s="116" t="s">
        <v>879</v>
      </c>
      <c r="N1167" s="116" t="s">
        <v>880</v>
      </c>
      <c r="O1167" s="114" t="s">
        <v>878</v>
      </c>
      <c r="P1167" s="114" t="s">
        <v>1698</v>
      </c>
      <c r="Q1167" s="114" t="s">
        <v>1699</v>
      </c>
      <c r="R1167" s="116"/>
    </row>
    <row r="1168" spans="2:18" ht="18.75" hidden="1" x14ac:dyDescent="0.25">
      <c r="B1168" s="112">
        <v>1162</v>
      </c>
      <c r="C1168" s="114" t="s">
        <v>203</v>
      </c>
      <c r="D1168" s="114" t="s">
        <v>4594</v>
      </c>
      <c r="E1168" s="114" t="s">
        <v>1</v>
      </c>
      <c r="F1168" s="114" t="s">
        <v>213</v>
      </c>
      <c r="G1168" s="114" t="s">
        <v>102</v>
      </c>
      <c r="H1168" s="115" t="s">
        <v>5678</v>
      </c>
      <c r="I1168" s="116" t="s">
        <v>5679</v>
      </c>
      <c r="J1168" s="116" t="s">
        <v>5680</v>
      </c>
      <c r="K1168" s="114" t="s">
        <v>878</v>
      </c>
      <c r="L1168" s="114" t="s">
        <v>732</v>
      </c>
      <c r="M1168" s="116" t="s">
        <v>879</v>
      </c>
      <c r="N1168" s="116" t="s">
        <v>880</v>
      </c>
      <c r="O1168" s="114" t="s">
        <v>878</v>
      </c>
      <c r="P1168" s="114" t="s">
        <v>1698</v>
      </c>
      <c r="Q1168" s="114" t="s">
        <v>1699</v>
      </c>
      <c r="R1168" s="116"/>
    </row>
    <row r="1169" spans="2:18" ht="18.75" hidden="1" x14ac:dyDescent="0.25">
      <c r="B1169" s="112">
        <v>1163</v>
      </c>
      <c r="C1169" s="114" t="s">
        <v>203</v>
      </c>
      <c r="D1169" s="114" t="s">
        <v>4594</v>
      </c>
      <c r="E1169" s="114" t="s">
        <v>1</v>
      </c>
      <c r="F1169" s="114" t="s">
        <v>213</v>
      </c>
      <c r="G1169" s="114" t="s">
        <v>102</v>
      </c>
      <c r="H1169" s="115" t="s">
        <v>5681</v>
      </c>
      <c r="I1169" s="116" t="s">
        <v>5682</v>
      </c>
      <c r="J1169" s="116" t="s">
        <v>5683</v>
      </c>
      <c r="K1169" s="114" t="s">
        <v>878</v>
      </c>
      <c r="L1169" s="114" t="s">
        <v>732</v>
      </c>
      <c r="M1169" s="116" t="s">
        <v>879</v>
      </c>
      <c r="N1169" s="116" t="s">
        <v>880</v>
      </c>
      <c r="O1169" s="114" t="s">
        <v>878</v>
      </c>
      <c r="P1169" s="114" t="s">
        <v>1698</v>
      </c>
      <c r="Q1169" s="114" t="s">
        <v>1699</v>
      </c>
      <c r="R1169" s="116"/>
    </row>
    <row r="1170" spans="2:18" ht="18.75" hidden="1" x14ac:dyDescent="0.25">
      <c r="B1170" s="112">
        <v>1164</v>
      </c>
      <c r="C1170" s="114" t="s">
        <v>203</v>
      </c>
      <c r="D1170" s="114" t="s">
        <v>4594</v>
      </c>
      <c r="E1170" s="114" t="s">
        <v>1</v>
      </c>
      <c r="F1170" s="114" t="s">
        <v>213</v>
      </c>
      <c r="G1170" s="114" t="s">
        <v>102</v>
      </c>
      <c r="H1170" s="115" t="s">
        <v>5684</v>
      </c>
      <c r="I1170" s="116" t="s">
        <v>5685</v>
      </c>
      <c r="J1170" s="116" t="s">
        <v>5686</v>
      </c>
      <c r="K1170" s="114" t="s">
        <v>878</v>
      </c>
      <c r="L1170" s="114" t="s">
        <v>732</v>
      </c>
      <c r="M1170" s="116" t="s">
        <v>879</v>
      </c>
      <c r="N1170" s="116" t="s">
        <v>880</v>
      </c>
      <c r="O1170" s="114" t="s">
        <v>878</v>
      </c>
      <c r="P1170" s="114" t="s">
        <v>1698</v>
      </c>
      <c r="Q1170" s="114" t="s">
        <v>1699</v>
      </c>
      <c r="R1170" s="116"/>
    </row>
    <row r="1171" spans="2:18" ht="18.75" hidden="1" x14ac:dyDescent="0.25">
      <c r="B1171" s="112">
        <v>1165</v>
      </c>
      <c r="C1171" s="114" t="s">
        <v>203</v>
      </c>
      <c r="D1171" s="114" t="s">
        <v>4594</v>
      </c>
      <c r="E1171" s="114" t="s">
        <v>1</v>
      </c>
      <c r="F1171" s="114" t="s">
        <v>213</v>
      </c>
      <c r="G1171" s="114" t="s">
        <v>102</v>
      </c>
      <c r="H1171" s="115" t="s">
        <v>5687</v>
      </c>
      <c r="I1171" s="116" t="s">
        <v>5688</v>
      </c>
      <c r="J1171" s="116" t="s">
        <v>5689</v>
      </c>
      <c r="K1171" s="114" t="s">
        <v>878</v>
      </c>
      <c r="L1171" s="114" t="s">
        <v>732</v>
      </c>
      <c r="M1171" s="116" t="s">
        <v>879</v>
      </c>
      <c r="N1171" s="116" t="s">
        <v>880</v>
      </c>
      <c r="O1171" s="114" t="s">
        <v>878</v>
      </c>
      <c r="P1171" s="114" t="s">
        <v>1698</v>
      </c>
      <c r="Q1171" s="114" t="s">
        <v>1699</v>
      </c>
      <c r="R1171" s="116"/>
    </row>
    <row r="1172" spans="2:18" ht="18.75" hidden="1" x14ac:dyDescent="0.25">
      <c r="B1172" s="112">
        <v>1166</v>
      </c>
      <c r="C1172" s="114" t="s">
        <v>203</v>
      </c>
      <c r="D1172" s="114" t="s">
        <v>4594</v>
      </c>
      <c r="E1172" s="114" t="s">
        <v>1</v>
      </c>
      <c r="F1172" s="114" t="s">
        <v>213</v>
      </c>
      <c r="G1172" s="114" t="s">
        <v>102</v>
      </c>
      <c r="H1172" s="115" t="s">
        <v>5690</v>
      </c>
      <c r="I1172" s="116" t="s">
        <v>5691</v>
      </c>
      <c r="J1172" s="116" t="s">
        <v>5692</v>
      </c>
      <c r="K1172" s="114" t="s">
        <v>878</v>
      </c>
      <c r="L1172" s="114" t="s">
        <v>732</v>
      </c>
      <c r="M1172" s="116" t="s">
        <v>879</v>
      </c>
      <c r="N1172" s="116" t="s">
        <v>880</v>
      </c>
      <c r="O1172" s="114" t="s">
        <v>878</v>
      </c>
      <c r="P1172" s="114" t="s">
        <v>1698</v>
      </c>
      <c r="Q1172" s="114" t="s">
        <v>1699</v>
      </c>
      <c r="R1172" s="116"/>
    </row>
    <row r="1173" spans="2:18" ht="18.75" hidden="1" x14ac:dyDescent="0.25">
      <c r="B1173" s="112">
        <v>1167</v>
      </c>
      <c r="C1173" s="114" t="s">
        <v>203</v>
      </c>
      <c r="D1173" s="114" t="s">
        <v>4594</v>
      </c>
      <c r="E1173" s="114" t="s">
        <v>1</v>
      </c>
      <c r="F1173" s="114" t="s">
        <v>213</v>
      </c>
      <c r="G1173" s="114" t="s">
        <v>102</v>
      </c>
      <c r="H1173" s="115" t="s">
        <v>5693</v>
      </c>
      <c r="I1173" s="116" t="s">
        <v>5694</v>
      </c>
      <c r="J1173" s="116" t="s">
        <v>5695</v>
      </c>
      <c r="K1173" s="114" t="s">
        <v>878</v>
      </c>
      <c r="L1173" s="114" t="s">
        <v>732</v>
      </c>
      <c r="M1173" s="116" t="s">
        <v>879</v>
      </c>
      <c r="N1173" s="116" t="s">
        <v>880</v>
      </c>
      <c r="O1173" s="114" t="s">
        <v>878</v>
      </c>
      <c r="P1173" s="114" t="s">
        <v>1698</v>
      </c>
      <c r="Q1173" s="114" t="s">
        <v>1699</v>
      </c>
      <c r="R1173" s="116"/>
    </row>
    <row r="1174" spans="2:18" ht="18.75" hidden="1" x14ac:dyDescent="0.25">
      <c r="B1174" s="112">
        <v>1168</v>
      </c>
      <c r="C1174" s="114" t="s">
        <v>203</v>
      </c>
      <c r="D1174" s="114" t="s">
        <v>4594</v>
      </c>
      <c r="E1174" s="114" t="s">
        <v>1</v>
      </c>
      <c r="F1174" s="114" t="s">
        <v>213</v>
      </c>
      <c r="G1174" s="114" t="s">
        <v>102</v>
      </c>
      <c r="H1174" s="115" t="s">
        <v>5696</v>
      </c>
      <c r="I1174" s="116" t="s">
        <v>5697</v>
      </c>
      <c r="J1174" s="116" t="s">
        <v>5698</v>
      </c>
      <c r="K1174" s="114" t="s">
        <v>878</v>
      </c>
      <c r="L1174" s="114" t="s">
        <v>732</v>
      </c>
      <c r="M1174" s="116" t="s">
        <v>879</v>
      </c>
      <c r="N1174" s="116" t="s">
        <v>880</v>
      </c>
      <c r="O1174" s="114" t="s">
        <v>878</v>
      </c>
      <c r="P1174" s="114" t="s">
        <v>1698</v>
      </c>
      <c r="Q1174" s="114" t="s">
        <v>1699</v>
      </c>
      <c r="R1174" s="116"/>
    </row>
    <row r="1175" spans="2:18" ht="18.75" hidden="1" x14ac:dyDescent="0.25">
      <c r="B1175" s="112">
        <v>1169</v>
      </c>
      <c r="C1175" s="114" t="s">
        <v>203</v>
      </c>
      <c r="D1175" s="114" t="s">
        <v>4594</v>
      </c>
      <c r="E1175" s="114" t="s">
        <v>1</v>
      </c>
      <c r="F1175" s="114" t="s">
        <v>213</v>
      </c>
      <c r="G1175" s="114" t="s">
        <v>102</v>
      </c>
      <c r="H1175" s="115" t="s">
        <v>5699</v>
      </c>
      <c r="I1175" s="116" t="s">
        <v>5700</v>
      </c>
      <c r="J1175" s="116" t="s">
        <v>5701</v>
      </c>
      <c r="K1175" s="114" t="s">
        <v>878</v>
      </c>
      <c r="L1175" s="114" t="s">
        <v>732</v>
      </c>
      <c r="M1175" s="116" t="s">
        <v>879</v>
      </c>
      <c r="N1175" s="116" t="s">
        <v>880</v>
      </c>
      <c r="O1175" s="114" t="s">
        <v>878</v>
      </c>
      <c r="P1175" s="114" t="s">
        <v>1698</v>
      </c>
      <c r="Q1175" s="114" t="s">
        <v>1699</v>
      </c>
      <c r="R1175" s="116"/>
    </row>
    <row r="1176" spans="2:18" ht="18.75" hidden="1" x14ac:dyDescent="0.25">
      <c r="B1176" s="112">
        <v>1170</v>
      </c>
      <c r="C1176" s="114" t="s">
        <v>203</v>
      </c>
      <c r="D1176" s="114" t="s">
        <v>4594</v>
      </c>
      <c r="E1176" s="114" t="s">
        <v>1</v>
      </c>
      <c r="F1176" s="114" t="s">
        <v>213</v>
      </c>
      <c r="G1176" s="114" t="s">
        <v>102</v>
      </c>
      <c r="H1176" s="115" t="s">
        <v>5702</v>
      </c>
      <c r="I1176" s="116" t="s">
        <v>5703</v>
      </c>
      <c r="J1176" s="116" t="s">
        <v>5704</v>
      </c>
      <c r="K1176" s="114" t="s">
        <v>878</v>
      </c>
      <c r="L1176" s="114" t="s">
        <v>732</v>
      </c>
      <c r="M1176" s="116" t="s">
        <v>879</v>
      </c>
      <c r="N1176" s="116" t="s">
        <v>880</v>
      </c>
      <c r="O1176" s="114" t="s">
        <v>878</v>
      </c>
      <c r="P1176" s="114" t="s">
        <v>1698</v>
      </c>
      <c r="Q1176" s="114" t="s">
        <v>1699</v>
      </c>
      <c r="R1176" s="116"/>
    </row>
    <row r="1177" spans="2:18" ht="18.75" hidden="1" x14ac:dyDescent="0.25">
      <c r="B1177" s="112">
        <v>1171</v>
      </c>
      <c r="C1177" s="114" t="s">
        <v>203</v>
      </c>
      <c r="D1177" s="114" t="s">
        <v>4594</v>
      </c>
      <c r="E1177" s="114" t="s">
        <v>4</v>
      </c>
      <c r="F1177" s="114" t="s">
        <v>213</v>
      </c>
      <c r="G1177" s="114" t="s">
        <v>102</v>
      </c>
      <c r="H1177" s="115" t="s">
        <v>5705</v>
      </c>
      <c r="I1177" s="116" t="s">
        <v>5706</v>
      </c>
      <c r="J1177" s="116" t="s">
        <v>5707</v>
      </c>
      <c r="K1177" s="114" t="s">
        <v>878</v>
      </c>
      <c r="L1177" s="114" t="s">
        <v>732</v>
      </c>
      <c r="M1177" s="116" t="s">
        <v>879</v>
      </c>
      <c r="N1177" s="116" t="s">
        <v>880</v>
      </c>
      <c r="O1177" s="114" t="s">
        <v>878</v>
      </c>
      <c r="P1177" s="114" t="s">
        <v>1698</v>
      </c>
      <c r="Q1177" s="114" t="s">
        <v>1699</v>
      </c>
      <c r="R1177" s="116"/>
    </row>
    <row r="1178" spans="2:18" ht="18.75" hidden="1" x14ac:dyDescent="0.25">
      <c r="B1178" s="112">
        <v>1172</v>
      </c>
      <c r="C1178" s="114" t="s">
        <v>203</v>
      </c>
      <c r="D1178" s="114" t="s">
        <v>4594</v>
      </c>
      <c r="E1178" s="114" t="s">
        <v>4</v>
      </c>
      <c r="F1178" s="114" t="s">
        <v>213</v>
      </c>
      <c r="G1178" s="114" t="s">
        <v>102</v>
      </c>
      <c r="H1178" s="115" t="s">
        <v>5708</v>
      </c>
      <c r="I1178" s="116" t="s">
        <v>5709</v>
      </c>
      <c r="J1178" s="116" t="s">
        <v>5710</v>
      </c>
      <c r="K1178" s="114" t="s">
        <v>878</v>
      </c>
      <c r="L1178" s="114" t="s">
        <v>732</v>
      </c>
      <c r="M1178" s="116" t="s">
        <v>879</v>
      </c>
      <c r="N1178" s="116" t="s">
        <v>880</v>
      </c>
      <c r="O1178" s="114" t="s">
        <v>878</v>
      </c>
      <c r="P1178" s="114" t="s">
        <v>1698</v>
      </c>
      <c r="Q1178" s="114" t="s">
        <v>1699</v>
      </c>
      <c r="R1178" s="116"/>
    </row>
    <row r="1179" spans="2:18" ht="18.75" hidden="1" x14ac:dyDescent="0.25">
      <c r="B1179" s="112">
        <v>1173</v>
      </c>
      <c r="C1179" s="114" t="s">
        <v>203</v>
      </c>
      <c r="D1179" s="114" t="s">
        <v>4594</v>
      </c>
      <c r="E1179" s="114" t="s">
        <v>4</v>
      </c>
      <c r="F1179" s="114" t="s">
        <v>213</v>
      </c>
      <c r="G1179" s="114" t="s">
        <v>102</v>
      </c>
      <c r="H1179" s="115" t="s">
        <v>5711</v>
      </c>
      <c r="I1179" s="116" t="s">
        <v>5712</v>
      </c>
      <c r="J1179" s="116" t="s">
        <v>5713</v>
      </c>
      <c r="K1179" s="114" t="s">
        <v>878</v>
      </c>
      <c r="L1179" s="114" t="s">
        <v>732</v>
      </c>
      <c r="M1179" s="116" t="s">
        <v>879</v>
      </c>
      <c r="N1179" s="116" t="s">
        <v>880</v>
      </c>
      <c r="O1179" s="114" t="s">
        <v>878</v>
      </c>
      <c r="P1179" s="114" t="s">
        <v>1698</v>
      </c>
      <c r="Q1179" s="114" t="s">
        <v>1699</v>
      </c>
      <c r="R1179" s="116"/>
    </row>
    <row r="1180" spans="2:18" ht="18.75" hidden="1" x14ac:dyDescent="0.25">
      <c r="B1180" s="112">
        <v>1174</v>
      </c>
      <c r="C1180" s="114" t="s">
        <v>203</v>
      </c>
      <c r="D1180" s="114" t="s">
        <v>4594</v>
      </c>
      <c r="E1180" s="114" t="s">
        <v>4</v>
      </c>
      <c r="F1180" s="114" t="s">
        <v>213</v>
      </c>
      <c r="G1180" s="114" t="s">
        <v>102</v>
      </c>
      <c r="H1180" s="115" t="s">
        <v>5714</v>
      </c>
      <c r="I1180" s="116" t="s">
        <v>5715</v>
      </c>
      <c r="J1180" s="116" t="s">
        <v>5716</v>
      </c>
      <c r="K1180" s="114" t="s">
        <v>878</v>
      </c>
      <c r="L1180" s="114" t="s">
        <v>732</v>
      </c>
      <c r="M1180" s="116" t="s">
        <v>879</v>
      </c>
      <c r="N1180" s="116" t="s">
        <v>880</v>
      </c>
      <c r="O1180" s="114" t="s">
        <v>878</v>
      </c>
      <c r="P1180" s="114" t="s">
        <v>1698</v>
      </c>
      <c r="Q1180" s="114" t="s">
        <v>1699</v>
      </c>
      <c r="R1180" s="116"/>
    </row>
    <row r="1181" spans="2:18" ht="18.75" hidden="1" x14ac:dyDescent="0.25">
      <c r="B1181" s="112">
        <v>1175</v>
      </c>
      <c r="C1181" s="114" t="s">
        <v>203</v>
      </c>
      <c r="D1181" s="114" t="s">
        <v>4594</v>
      </c>
      <c r="E1181" s="114" t="s">
        <v>4</v>
      </c>
      <c r="F1181" s="114" t="s">
        <v>213</v>
      </c>
      <c r="G1181" s="114" t="s">
        <v>102</v>
      </c>
      <c r="H1181" s="115" t="s">
        <v>5717</v>
      </c>
      <c r="I1181" s="116" t="s">
        <v>5718</v>
      </c>
      <c r="J1181" s="116" t="s">
        <v>5719</v>
      </c>
      <c r="K1181" s="114" t="s">
        <v>878</v>
      </c>
      <c r="L1181" s="114" t="s">
        <v>732</v>
      </c>
      <c r="M1181" s="116" t="s">
        <v>879</v>
      </c>
      <c r="N1181" s="116" t="s">
        <v>880</v>
      </c>
      <c r="O1181" s="114" t="s">
        <v>878</v>
      </c>
      <c r="P1181" s="114" t="s">
        <v>1698</v>
      </c>
      <c r="Q1181" s="114" t="s">
        <v>1699</v>
      </c>
      <c r="R1181" s="116"/>
    </row>
    <row r="1182" spans="2:18" ht="18.75" hidden="1" x14ac:dyDescent="0.25">
      <c r="B1182" s="112">
        <v>1176</v>
      </c>
      <c r="C1182" s="114" t="s">
        <v>203</v>
      </c>
      <c r="D1182" s="114" t="s">
        <v>4594</v>
      </c>
      <c r="E1182" s="114" t="s">
        <v>4</v>
      </c>
      <c r="F1182" s="114" t="s">
        <v>213</v>
      </c>
      <c r="G1182" s="114" t="s">
        <v>102</v>
      </c>
      <c r="H1182" s="115" t="s">
        <v>5720</v>
      </c>
      <c r="I1182" s="116" t="s">
        <v>5721</v>
      </c>
      <c r="J1182" s="116" t="s">
        <v>5722</v>
      </c>
      <c r="K1182" s="114" t="s">
        <v>878</v>
      </c>
      <c r="L1182" s="114" t="s">
        <v>732</v>
      </c>
      <c r="M1182" s="116" t="s">
        <v>879</v>
      </c>
      <c r="N1182" s="116" t="s">
        <v>880</v>
      </c>
      <c r="O1182" s="114" t="s">
        <v>878</v>
      </c>
      <c r="P1182" s="114" t="s">
        <v>1698</v>
      </c>
      <c r="Q1182" s="114" t="s">
        <v>1699</v>
      </c>
      <c r="R1182" s="116"/>
    </row>
    <row r="1183" spans="2:18" ht="18.75" hidden="1" x14ac:dyDescent="0.25">
      <c r="B1183" s="112">
        <v>1177</v>
      </c>
      <c r="C1183" s="114" t="s">
        <v>203</v>
      </c>
      <c r="D1183" s="114" t="s">
        <v>4594</v>
      </c>
      <c r="E1183" s="114" t="s">
        <v>4</v>
      </c>
      <c r="F1183" s="114" t="s">
        <v>213</v>
      </c>
      <c r="G1183" s="114" t="s">
        <v>102</v>
      </c>
      <c r="H1183" s="115" t="s">
        <v>5723</v>
      </c>
      <c r="I1183" s="116" t="s">
        <v>5724</v>
      </c>
      <c r="J1183" s="116" t="s">
        <v>5725</v>
      </c>
      <c r="K1183" s="114" t="s">
        <v>878</v>
      </c>
      <c r="L1183" s="114" t="s">
        <v>732</v>
      </c>
      <c r="M1183" s="116" t="s">
        <v>879</v>
      </c>
      <c r="N1183" s="116" t="s">
        <v>880</v>
      </c>
      <c r="O1183" s="114" t="s">
        <v>878</v>
      </c>
      <c r="P1183" s="114" t="s">
        <v>1698</v>
      </c>
      <c r="Q1183" s="114" t="s">
        <v>1699</v>
      </c>
      <c r="R1183" s="116"/>
    </row>
    <row r="1184" spans="2:18" ht="18.75" hidden="1" x14ac:dyDescent="0.25">
      <c r="B1184" s="112">
        <v>1178</v>
      </c>
      <c r="C1184" s="114" t="s">
        <v>203</v>
      </c>
      <c r="D1184" s="114" t="s">
        <v>4594</v>
      </c>
      <c r="E1184" s="114" t="s">
        <v>4</v>
      </c>
      <c r="F1184" s="114" t="s">
        <v>213</v>
      </c>
      <c r="G1184" s="114" t="s">
        <v>102</v>
      </c>
      <c r="H1184" s="115" t="s">
        <v>5726</v>
      </c>
      <c r="I1184" s="116" t="s">
        <v>5727</v>
      </c>
      <c r="J1184" s="116" t="s">
        <v>5728</v>
      </c>
      <c r="K1184" s="114" t="s">
        <v>878</v>
      </c>
      <c r="L1184" s="114" t="s">
        <v>732</v>
      </c>
      <c r="M1184" s="116" t="s">
        <v>879</v>
      </c>
      <c r="N1184" s="116" t="s">
        <v>880</v>
      </c>
      <c r="O1184" s="114" t="s">
        <v>878</v>
      </c>
      <c r="P1184" s="114" t="s">
        <v>1698</v>
      </c>
      <c r="Q1184" s="114" t="s">
        <v>1699</v>
      </c>
      <c r="R1184" s="116"/>
    </row>
    <row r="1185" spans="2:18" ht="18.75" hidden="1" x14ac:dyDescent="0.25">
      <c r="B1185" s="112">
        <v>1179</v>
      </c>
      <c r="C1185" s="114" t="s">
        <v>203</v>
      </c>
      <c r="D1185" s="114" t="s">
        <v>4594</v>
      </c>
      <c r="E1185" s="114" t="s">
        <v>4</v>
      </c>
      <c r="F1185" s="114" t="s">
        <v>213</v>
      </c>
      <c r="G1185" s="114" t="s">
        <v>102</v>
      </c>
      <c r="H1185" s="115" t="s">
        <v>5729</v>
      </c>
      <c r="I1185" s="116" t="s">
        <v>5730</v>
      </c>
      <c r="J1185" s="116" t="s">
        <v>5731</v>
      </c>
      <c r="K1185" s="114" t="s">
        <v>878</v>
      </c>
      <c r="L1185" s="114" t="s">
        <v>732</v>
      </c>
      <c r="M1185" s="116" t="s">
        <v>879</v>
      </c>
      <c r="N1185" s="116" t="s">
        <v>880</v>
      </c>
      <c r="O1185" s="114" t="s">
        <v>878</v>
      </c>
      <c r="P1185" s="114" t="s">
        <v>1698</v>
      </c>
      <c r="Q1185" s="114" t="s">
        <v>1699</v>
      </c>
      <c r="R1185" s="116"/>
    </row>
    <row r="1186" spans="2:18" ht="18.75" hidden="1" x14ac:dyDescent="0.25">
      <c r="B1186" s="112">
        <v>1180</v>
      </c>
      <c r="C1186" s="114" t="s">
        <v>203</v>
      </c>
      <c r="D1186" s="114" t="s">
        <v>4594</v>
      </c>
      <c r="E1186" s="114" t="s">
        <v>4</v>
      </c>
      <c r="F1186" s="114" t="s">
        <v>213</v>
      </c>
      <c r="G1186" s="114" t="s">
        <v>102</v>
      </c>
      <c r="H1186" s="115" t="s">
        <v>5732</v>
      </c>
      <c r="I1186" s="116" t="s">
        <v>5733</v>
      </c>
      <c r="J1186" s="116" t="s">
        <v>5734</v>
      </c>
      <c r="K1186" s="114" t="s">
        <v>878</v>
      </c>
      <c r="L1186" s="114" t="s">
        <v>732</v>
      </c>
      <c r="M1186" s="116" t="s">
        <v>879</v>
      </c>
      <c r="N1186" s="116" t="s">
        <v>880</v>
      </c>
      <c r="O1186" s="114" t="s">
        <v>878</v>
      </c>
      <c r="P1186" s="114" t="s">
        <v>1698</v>
      </c>
      <c r="Q1186" s="114" t="s">
        <v>1699</v>
      </c>
      <c r="R1186" s="116"/>
    </row>
    <row r="1187" spans="2:18" ht="18.75" hidden="1" x14ac:dyDescent="0.25">
      <c r="B1187" s="112">
        <v>1181</v>
      </c>
      <c r="C1187" s="114" t="s">
        <v>203</v>
      </c>
      <c r="D1187" s="114" t="s">
        <v>4594</v>
      </c>
      <c r="E1187" s="114" t="s">
        <v>1</v>
      </c>
      <c r="F1187" s="114" t="s">
        <v>216</v>
      </c>
      <c r="G1187" s="114" t="s">
        <v>102</v>
      </c>
      <c r="H1187" s="115" t="s">
        <v>5735</v>
      </c>
      <c r="I1187" s="116" t="s">
        <v>5736</v>
      </c>
      <c r="J1187" s="116" t="s">
        <v>5737</v>
      </c>
      <c r="K1187" s="114" t="s">
        <v>881</v>
      </c>
      <c r="L1187" s="114" t="s">
        <v>738</v>
      </c>
      <c r="M1187" s="116" t="s">
        <v>882</v>
      </c>
      <c r="N1187" s="116" t="s">
        <v>883</v>
      </c>
      <c r="O1187" s="114" t="s">
        <v>881</v>
      </c>
      <c r="P1187" s="114" t="s">
        <v>1700</v>
      </c>
      <c r="Q1187" s="114" t="s">
        <v>1701</v>
      </c>
      <c r="R1187" s="116"/>
    </row>
    <row r="1188" spans="2:18" ht="18.75" hidden="1" x14ac:dyDescent="0.25">
      <c r="B1188" s="112">
        <v>1182</v>
      </c>
      <c r="C1188" s="114" t="s">
        <v>203</v>
      </c>
      <c r="D1188" s="114" t="s">
        <v>4594</v>
      </c>
      <c r="E1188" s="114" t="s">
        <v>1</v>
      </c>
      <c r="F1188" s="114" t="s">
        <v>216</v>
      </c>
      <c r="G1188" s="114" t="s">
        <v>102</v>
      </c>
      <c r="H1188" s="115" t="s">
        <v>5738</v>
      </c>
      <c r="I1188" s="116" t="s">
        <v>5739</v>
      </c>
      <c r="J1188" s="116" t="s">
        <v>5740</v>
      </c>
      <c r="K1188" s="114" t="s">
        <v>881</v>
      </c>
      <c r="L1188" s="114" t="s">
        <v>738</v>
      </c>
      <c r="M1188" s="116" t="s">
        <v>882</v>
      </c>
      <c r="N1188" s="116" t="s">
        <v>883</v>
      </c>
      <c r="O1188" s="114" t="s">
        <v>881</v>
      </c>
      <c r="P1188" s="114" t="s">
        <v>1700</v>
      </c>
      <c r="Q1188" s="114" t="s">
        <v>1701</v>
      </c>
      <c r="R1188" s="116"/>
    </row>
    <row r="1189" spans="2:18" ht="18.75" hidden="1" x14ac:dyDescent="0.25">
      <c r="B1189" s="112">
        <v>1183</v>
      </c>
      <c r="C1189" s="114" t="s">
        <v>203</v>
      </c>
      <c r="D1189" s="114" t="s">
        <v>4594</v>
      </c>
      <c r="E1189" s="114" t="s">
        <v>1</v>
      </c>
      <c r="F1189" s="114" t="s">
        <v>216</v>
      </c>
      <c r="G1189" s="114" t="s">
        <v>102</v>
      </c>
      <c r="H1189" s="115" t="s">
        <v>5741</v>
      </c>
      <c r="I1189" s="116" t="s">
        <v>5742</v>
      </c>
      <c r="J1189" s="116" t="s">
        <v>5743</v>
      </c>
      <c r="K1189" s="114" t="s">
        <v>881</v>
      </c>
      <c r="L1189" s="114" t="s">
        <v>738</v>
      </c>
      <c r="M1189" s="116" t="s">
        <v>882</v>
      </c>
      <c r="N1189" s="116" t="s">
        <v>883</v>
      </c>
      <c r="O1189" s="114" t="s">
        <v>881</v>
      </c>
      <c r="P1189" s="114" t="s">
        <v>1700</v>
      </c>
      <c r="Q1189" s="114" t="s">
        <v>1701</v>
      </c>
      <c r="R1189" s="116"/>
    </row>
    <row r="1190" spans="2:18" ht="18.75" hidden="1" x14ac:dyDescent="0.25">
      <c r="B1190" s="112">
        <v>1184</v>
      </c>
      <c r="C1190" s="114" t="s">
        <v>203</v>
      </c>
      <c r="D1190" s="114" t="s">
        <v>4594</v>
      </c>
      <c r="E1190" s="114" t="s">
        <v>1</v>
      </c>
      <c r="F1190" s="114" t="s">
        <v>216</v>
      </c>
      <c r="G1190" s="114" t="s">
        <v>102</v>
      </c>
      <c r="H1190" s="115" t="s">
        <v>5744</v>
      </c>
      <c r="I1190" s="116" t="s">
        <v>5745</v>
      </c>
      <c r="J1190" s="116" t="s">
        <v>5746</v>
      </c>
      <c r="K1190" s="114" t="s">
        <v>881</v>
      </c>
      <c r="L1190" s="114" t="s">
        <v>738</v>
      </c>
      <c r="M1190" s="116" t="s">
        <v>882</v>
      </c>
      <c r="N1190" s="116" t="s">
        <v>883</v>
      </c>
      <c r="O1190" s="114" t="s">
        <v>881</v>
      </c>
      <c r="P1190" s="114" t="s">
        <v>1700</v>
      </c>
      <c r="Q1190" s="114" t="s">
        <v>1701</v>
      </c>
      <c r="R1190" s="116"/>
    </row>
    <row r="1191" spans="2:18" ht="18.75" hidden="1" x14ac:dyDescent="0.25">
      <c r="B1191" s="112">
        <v>1185</v>
      </c>
      <c r="C1191" s="114" t="s">
        <v>203</v>
      </c>
      <c r="D1191" s="114" t="s">
        <v>4594</v>
      </c>
      <c r="E1191" s="114" t="s">
        <v>1</v>
      </c>
      <c r="F1191" s="114" t="s">
        <v>216</v>
      </c>
      <c r="G1191" s="114" t="s">
        <v>102</v>
      </c>
      <c r="H1191" s="115" t="s">
        <v>5747</v>
      </c>
      <c r="I1191" s="116" t="s">
        <v>5748</v>
      </c>
      <c r="J1191" s="116" t="s">
        <v>5749</v>
      </c>
      <c r="K1191" s="114" t="s">
        <v>881</v>
      </c>
      <c r="L1191" s="114" t="s">
        <v>738</v>
      </c>
      <c r="M1191" s="116" t="s">
        <v>882</v>
      </c>
      <c r="N1191" s="116" t="s">
        <v>883</v>
      </c>
      <c r="O1191" s="114" t="s">
        <v>881</v>
      </c>
      <c r="P1191" s="114" t="s">
        <v>1700</v>
      </c>
      <c r="Q1191" s="114" t="s">
        <v>1701</v>
      </c>
      <c r="R1191" s="116"/>
    </row>
    <row r="1192" spans="2:18" ht="18.75" hidden="1" x14ac:dyDescent="0.25">
      <c r="B1192" s="112">
        <v>1186</v>
      </c>
      <c r="C1192" s="114" t="s">
        <v>203</v>
      </c>
      <c r="D1192" s="114" t="s">
        <v>4594</v>
      </c>
      <c r="E1192" s="114" t="s">
        <v>1</v>
      </c>
      <c r="F1192" s="114" t="s">
        <v>216</v>
      </c>
      <c r="G1192" s="114" t="s">
        <v>102</v>
      </c>
      <c r="H1192" s="115" t="s">
        <v>5750</v>
      </c>
      <c r="I1192" s="116" t="s">
        <v>5751</v>
      </c>
      <c r="J1192" s="116" t="s">
        <v>5752</v>
      </c>
      <c r="K1192" s="114" t="s">
        <v>881</v>
      </c>
      <c r="L1192" s="114" t="s">
        <v>738</v>
      </c>
      <c r="M1192" s="116" t="s">
        <v>882</v>
      </c>
      <c r="N1192" s="116" t="s">
        <v>883</v>
      </c>
      <c r="O1192" s="114" t="s">
        <v>881</v>
      </c>
      <c r="P1192" s="114" t="s">
        <v>1700</v>
      </c>
      <c r="Q1192" s="114" t="s">
        <v>1701</v>
      </c>
      <c r="R1192" s="116"/>
    </row>
    <row r="1193" spans="2:18" ht="18.75" hidden="1" x14ac:dyDescent="0.25">
      <c r="B1193" s="112">
        <v>1187</v>
      </c>
      <c r="C1193" s="114" t="s">
        <v>203</v>
      </c>
      <c r="D1193" s="114" t="s">
        <v>4594</v>
      </c>
      <c r="E1193" s="114" t="s">
        <v>1</v>
      </c>
      <c r="F1193" s="114" t="s">
        <v>216</v>
      </c>
      <c r="G1193" s="114" t="s">
        <v>102</v>
      </c>
      <c r="H1193" s="115" t="s">
        <v>5753</v>
      </c>
      <c r="I1193" s="116" t="s">
        <v>5754</v>
      </c>
      <c r="J1193" s="116" t="s">
        <v>5755</v>
      </c>
      <c r="K1193" s="114" t="s">
        <v>881</v>
      </c>
      <c r="L1193" s="114" t="s">
        <v>738</v>
      </c>
      <c r="M1193" s="116" t="s">
        <v>882</v>
      </c>
      <c r="N1193" s="116" t="s">
        <v>883</v>
      </c>
      <c r="O1193" s="114" t="s">
        <v>881</v>
      </c>
      <c r="P1193" s="114" t="s">
        <v>1700</v>
      </c>
      <c r="Q1193" s="114" t="s">
        <v>1701</v>
      </c>
      <c r="R1193" s="116"/>
    </row>
    <row r="1194" spans="2:18" ht="18.75" hidden="1" x14ac:dyDescent="0.25">
      <c r="B1194" s="112">
        <v>1188</v>
      </c>
      <c r="C1194" s="114" t="s">
        <v>203</v>
      </c>
      <c r="D1194" s="114" t="s">
        <v>4594</v>
      </c>
      <c r="E1194" s="114" t="s">
        <v>1</v>
      </c>
      <c r="F1194" s="114" t="s">
        <v>216</v>
      </c>
      <c r="G1194" s="114" t="s">
        <v>102</v>
      </c>
      <c r="H1194" s="115" t="s">
        <v>5756</v>
      </c>
      <c r="I1194" s="116" t="s">
        <v>5757</v>
      </c>
      <c r="J1194" s="116" t="s">
        <v>5758</v>
      </c>
      <c r="K1194" s="114" t="s">
        <v>881</v>
      </c>
      <c r="L1194" s="114" t="s">
        <v>738</v>
      </c>
      <c r="M1194" s="116" t="s">
        <v>882</v>
      </c>
      <c r="N1194" s="116" t="s">
        <v>883</v>
      </c>
      <c r="O1194" s="114" t="s">
        <v>881</v>
      </c>
      <c r="P1194" s="114" t="s">
        <v>1700</v>
      </c>
      <c r="Q1194" s="114" t="s">
        <v>1701</v>
      </c>
      <c r="R1194" s="116"/>
    </row>
    <row r="1195" spans="2:18" ht="18.75" hidden="1" x14ac:dyDescent="0.25">
      <c r="B1195" s="112">
        <v>1189</v>
      </c>
      <c r="C1195" s="114" t="s">
        <v>203</v>
      </c>
      <c r="D1195" s="114" t="s">
        <v>4594</v>
      </c>
      <c r="E1195" s="114" t="s">
        <v>1</v>
      </c>
      <c r="F1195" s="114" t="s">
        <v>216</v>
      </c>
      <c r="G1195" s="114" t="s">
        <v>102</v>
      </c>
      <c r="H1195" s="115" t="s">
        <v>5759</v>
      </c>
      <c r="I1195" s="116" t="s">
        <v>5760</v>
      </c>
      <c r="J1195" s="116" t="s">
        <v>5761</v>
      </c>
      <c r="K1195" s="114" t="s">
        <v>881</v>
      </c>
      <c r="L1195" s="114" t="s">
        <v>738</v>
      </c>
      <c r="M1195" s="116" t="s">
        <v>882</v>
      </c>
      <c r="N1195" s="116" t="s">
        <v>883</v>
      </c>
      <c r="O1195" s="114" t="s">
        <v>881</v>
      </c>
      <c r="P1195" s="114" t="s">
        <v>1700</v>
      </c>
      <c r="Q1195" s="114" t="s">
        <v>1701</v>
      </c>
      <c r="R1195" s="116"/>
    </row>
    <row r="1196" spans="2:18" ht="18.75" hidden="1" x14ac:dyDescent="0.25">
      <c r="B1196" s="112">
        <v>1190</v>
      </c>
      <c r="C1196" s="114" t="s">
        <v>203</v>
      </c>
      <c r="D1196" s="114" t="s">
        <v>4594</v>
      </c>
      <c r="E1196" s="114" t="s">
        <v>1</v>
      </c>
      <c r="F1196" s="114" t="s">
        <v>216</v>
      </c>
      <c r="G1196" s="114" t="s">
        <v>102</v>
      </c>
      <c r="H1196" s="115" t="s">
        <v>5762</v>
      </c>
      <c r="I1196" s="116" t="s">
        <v>5763</v>
      </c>
      <c r="J1196" s="116" t="s">
        <v>5764</v>
      </c>
      <c r="K1196" s="114" t="s">
        <v>881</v>
      </c>
      <c r="L1196" s="114" t="s">
        <v>738</v>
      </c>
      <c r="M1196" s="116" t="s">
        <v>882</v>
      </c>
      <c r="N1196" s="116" t="s">
        <v>883</v>
      </c>
      <c r="O1196" s="114" t="s">
        <v>881</v>
      </c>
      <c r="P1196" s="114" t="s">
        <v>1700</v>
      </c>
      <c r="Q1196" s="114" t="s">
        <v>1701</v>
      </c>
      <c r="R1196" s="116"/>
    </row>
    <row r="1197" spans="2:18" ht="18.75" hidden="1" x14ac:dyDescent="0.25">
      <c r="B1197" s="112">
        <v>1191</v>
      </c>
      <c r="C1197" s="114" t="s">
        <v>203</v>
      </c>
      <c r="D1197" s="114" t="s">
        <v>4594</v>
      </c>
      <c r="E1197" s="114" t="s">
        <v>4</v>
      </c>
      <c r="F1197" s="114" t="s">
        <v>216</v>
      </c>
      <c r="G1197" s="114" t="s">
        <v>102</v>
      </c>
      <c r="H1197" s="115" t="s">
        <v>5765</v>
      </c>
      <c r="I1197" s="116" t="s">
        <v>5766</v>
      </c>
      <c r="J1197" s="116" t="s">
        <v>5767</v>
      </c>
      <c r="K1197" s="114" t="s">
        <v>881</v>
      </c>
      <c r="L1197" s="114" t="s">
        <v>738</v>
      </c>
      <c r="M1197" s="116" t="s">
        <v>882</v>
      </c>
      <c r="N1197" s="116" t="s">
        <v>883</v>
      </c>
      <c r="O1197" s="114" t="s">
        <v>881</v>
      </c>
      <c r="P1197" s="114" t="s">
        <v>1700</v>
      </c>
      <c r="Q1197" s="114" t="s">
        <v>1701</v>
      </c>
      <c r="R1197" s="116"/>
    </row>
    <row r="1198" spans="2:18" ht="18.75" hidden="1" x14ac:dyDescent="0.25">
      <c r="B1198" s="112">
        <v>1192</v>
      </c>
      <c r="C1198" s="114" t="s">
        <v>203</v>
      </c>
      <c r="D1198" s="114" t="s">
        <v>4594</v>
      </c>
      <c r="E1198" s="114" t="s">
        <v>4</v>
      </c>
      <c r="F1198" s="114" t="s">
        <v>216</v>
      </c>
      <c r="G1198" s="114" t="s">
        <v>102</v>
      </c>
      <c r="H1198" s="115" t="s">
        <v>5768</v>
      </c>
      <c r="I1198" s="116" t="s">
        <v>5769</v>
      </c>
      <c r="J1198" s="116" t="s">
        <v>5770</v>
      </c>
      <c r="K1198" s="114" t="s">
        <v>881</v>
      </c>
      <c r="L1198" s="114" t="s">
        <v>738</v>
      </c>
      <c r="M1198" s="116" t="s">
        <v>882</v>
      </c>
      <c r="N1198" s="116" t="s">
        <v>883</v>
      </c>
      <c r="O1198" s="114" t="s">
        <v>881</v>
      </c>
      <c r="P1198" s="114" t="s">
        <v>1700</v>
      </c>
      <c r="Q1198" s="114" t="s">
        <v>1701</v>
      </c>
      <c r="R1198" s="116"/>
    </row>
    <row r="1199" spans="2:18" ht="18.75" hidden="1" x14ac:dyDescent="0.25">
      <c r="B1199" s="112">
        <v>1193</v>
      </c>
      <c r="C1199" s="114" t="s">
        <v>203</v>
      </c>
      <c r="D1199" s="114" t="s">
        <v>4594</v>
      </c>
      <c r="E1199" s="114" t="s">
        <v>4</v>
      </c>
      <c r="F1199" s="114" t="s">
        <v>216</v>
      </c>
      <c r="G1199" s="114" t="s">
        <v>102</v>
      </c>
      <c r="H1199" s="115" t="s">
        <v>5771</v>
      </c>
      <c r="I1199" s="116" t="s">
        <v>5772</v>
      </c>
      <c r="J1199" s="116" t="s">
        <v>5773</v>
      </c>
      <c r="K1199" s="114" t="s">
        <v>881</v>
      </c>
      <c r="L1199" s="114" t="s">
        <v>738</v>
      </c>
      <c r="M1199" s="116" t="s">
        <v>882</v>
      </c>
      <c r="N1199" s="116" t="s">
        <v>883</v>
      </c>
      <c r="O1199" s="114" t="s">
        <v>881</v>
      </c>
      <c r="P1199" s="114" t="s">
        <v>1700</v>
      </c>
      <c r="Q1199" s="114" t="s">
        <v>1701</v>
      </c>
      <c r="R1199" s="116"/>
    </row>
    <row r="1200" spans="2:18" ht="18.75" hidden="1" x14ac:dyDescent="0.25">
      <c r="B1200" s="112">
        <v>1194</v>
      </c>
      <c r="C1200" s="114" t="s">
        <v>203</v>
      </c>
      <c r="D1200" s="114" t="s">
        <v>4594</v>
      </c>
      <c r="E1200" s="114" t="s">
        <v>4</v>
      </c>
      <c r="F1200" s="114" t="s">
        <v>216</v>
      </c>
      <c r="G1200" s="114" t="s">
        <v>102</v>
      </c>
      <c r="H1200" s="115" t="s">
        <v>5774</v>
      </c>
      <c r="I1200" s="116" t="s">
        <v>5775</v>
      </c>
      <c r="J1200" s="116" t="s">
        <v>5776</v>
      </c>
      <c r="K1200" s="114" t="s">
        <v>881</v>
      </c>
      <c r="L1200" s="114" t="s">
        <v>738</v>
      </c>
      <c r="M1200" s="116" t="s">
        <v>882</v>
      </c>
      <c r="N1200" s="116" t="s">
        <v>883</v>
      </c>
      <c r="O1200" s="114" t="s">
        <v>881</v>
      </c>
      <c r="P1200" s="114" t="s">
        <v>1700</v>
      </c>
      <c r="Q1200" s="114" t="s">
        <v>1701</v>
      </c>
      <c r="R1200" s="116"/>
    </row>
    <row r="1201" spans="2:18" ht="18.75" hidden="1" x14ac:dyDescent="0.25">
      <c r="B1201" s="112">
        <v>1195</v>
      </c>
      <c r="C1201" s="114" t="s">
        <v>203</v>
      </c>
      <c r="D1201" s="114" t="s">
        <v>4594</v>
      </c>
      <c r="E1201" s="114" t="s">
        <v>4</v>
      </c>
      <c r="F1201" s="114" t="s">
        <v>216</v>
      </c>
      <c r="G1201" s="114" t="s">
        <v>102</v>
      </c>
      <c r="H1201" s="115" t="s">
        <v>5777</v>
      </c>
      <c r="I1201" s="116" t="s">
        <v>5778</v>
      </c>
      <c r="J1201" s="116" t="s">
        <v>5779</v>
      </c>
      <c r="K1201" s="114" t="s">
        <v>881</v>
      </c>
      <c r="L1201" s="114" t="s">
        <v>738</v>
      </c>
      <c r="M1201" s="116" t="s">
        <v>882</v>
      </c>
      <c r="N1201" s="116" t="s">
        <v>883</v>
      </c>
      <c r="O1201" s="114" t="s">
        <v>881</v>
      </c>
      <c r="P1201" s="114" t="s">
        <v>1700</v>
      </c>
      <c r="Q1201" s="114" t="s">
        <v>1701</v>
      </c>
      <c r="R1201" s="116"/>
    </row>
    <row r="1202" spans="2:18" ht="18.75" hidden="1" x14ac:dyDescent="0.25">
      <c r="B1202" s="112">
        <v>1196</v>
      </c>
      <c r="C1202" s="114" t="s">
        <v>203</v>
      </c>
      <c r="D1202" s="114" t="s">
        <v>4594</v>
      </c>
      <c r="E1202" s="114" t="s">
        <v>4</v>
      </c>
      <c r="F1202" s="114" t="s">
        <v>216</v>
      </c>
      <c r="G1202" s="114" t="s">
        <v>102</v>
      </c>
      <c r="H1202" s="115" t="s">
        <v>5780</v>
      </c>
      <c r="I1202" s="116" t="s">
        <v>5781</v>
      </c>
      <c r="J1202" s="116" t="s">
        <v>5782</v>
      </c>
      <c r="K1202" s="114" t="s">
        <v>881</v>
      </c>
      <c r="L1202" s="114" t="s">
        <v>738</v>
      </c>
      <c r="M1202" s="116" t="s">
        <v>882</v>
      </c>
      <c r="N1202" s="116" t="s">
        <v>883</v>
      </c>
      <c r="O1202" s="114" t="s">
        <v>881</v>
      </c>
      <c r="P1202" s="114" t="s">
        <v>1700</v>
      </c>
      <c r="Q1202" s="114" t="s">
        <v>1701</v>
      </c>
      <c r="R1202" s="116"/>
    </row>
    <row r="1203" spans="2:18" ht="18.75" hidden="1" x14ac:dyDescent="0.25">
      <c r="B1203" s="112">
        <v>1197</v>
      </c>
      <c r="C1203" s="114" t="s">
        <v>203</v>
      </c>
      <c r="D1203" s="114" t="s">
        <v>4594</v>
      </c>
      <c r="E1203" s="114" t="s">
        <v>4</v>
      </c>
      <c r="F1203" s="114" t="s">
        <v>216</v>
      </c>
      <c r="G1203" s="114" t="s">
        <v>102</v>
      </c>
      <c r="H1203" s="115" t="s">
        <v>5783</v>
      </c>
      <c r="I1203" s="116" t="s">
        <v>5784</v>
      </c>
      <c r="J1203" s="116" t="s">
        <v>5785</v>
      </c>
      <c r="K1203" s="114" t="s">
        <v>881</v>
      </c>
      <c r="L1203" s="114" t="s">
        <v>738</v>
      </c>
      <c r="M1203" s="116" t="s">
        <v>882</v>
      </c>
      <c r="N1203" s="116" t="s">
        <v>883</v>
      </c>
      <c r="O1203" s="114" t="s">
        <v>881</v>
      </c>
      <c r="P1203" s="114" t="s">
        <v>1700</v>
      </c>
      <c r="Q1203" s="114" t="s">
        <v>1701</v>
      </c>
      <c r="R1203" s="116"/>
    </row>
    <row r="1204" spans="2:18" ht="18.75" hidden="1" x14ac:dyDescent="0.25">
      <c r="B1204" s="112">
        <v>1198</v>
      </c>
      <c r="C1204" s="114" t="s">
        <v>203</v>
      </c>
      <c r="D1204" s="114" t="s">
        <v>4594</v>
      </c>
      <c r="E1204" s="114" t="s">
        <v>4</v>
      </c>
      <c r="F1204" s="114" t="s">
        <v>216</v>
      </c>
      <c r="G1204" s="114" t="s">
        <v>102</v>
      </c>
      <c r="H1204" s="115" t="s">
        <v>5786</v>
      </c>
      <c r="I1204" s="116" t="s">
        <v>5787</v>
      </c>
      <c r="J1204" s="116" t="s">
        <v>5788</v>
      </c>
      <c r="K1204" s="114" t="s">
        <v>881</v>
      </c>
      <c r="L1204" s="114" t="s">
        <v>738</v>
      </c>
      <c r="M1204" s="116" t="s">
        <v>882</v>
      </c>
      <c r="N1204" s="116" t="s">
        <v>883</v>
      </c>
      <c r="O1204" s="114" t="s">
        <v>881</v>
      </c>
      <c r="P1204" s="114" t="s">
        <v>1700</v>
      </c>
      <c r="Q1204" s="114" t="s">
        <v>1701</v>
      </c>
      <c r="R1204" s="116"/>
    </row>
    <row r="1205" spans="2:18" ht="18.75" hidden="1" x14ac:dyDescent="0.25">
      <c r="B1205" s="112">
        <v>1199</v>
      </c>
      <c r="C1205" s="114" t="s">
        <v>203</v>
      </c>
      <c r="D1205" s="114" t="s">
        <v>4594</v>
      </c>
      <c r="E1205" s="114" t="s">
        <v>4</v>
      </c>
      <c r="F1205" s="114" t="s">
        <v>216</v>
      </c>
      <c r="G1205" s="114" t="s">
        <v>102</v>
      </c>
      <c r="H1205" s="115" t="s">
        <v>5789</v>
      </c>
      <c r="I1205" s="116" t="s">
        <v>5790</v>
      </c>
      <c r="J1205" s="116" t="s">
        <v>5791</v>
      </c>
      <c r="K1205" s="114" t="s">
        <v>881</v>
      </c>
      <c r="L1205" s="114" t="s">
        <v>738</v>
      </c>
      <c r="M1205" s="116" t="s">
        <v>882</v>
      </c>
      <c r="N1205" s="116" t="s">
        <v>883</v>
      </c>
      <c r="O1205" s="114" t="s">
        <v>881</v>
      </c>
      <c r="P1205" s="114" t="s">
        <v>1700</v>
      </c>
      <c r="Q1205" s="114" t="s">
        <v>1701</v>
      </c>
      <c r="R1205" s="116"/>
    </row>
    <row r="1206" spans="2:18" ht="18.75" hidden="1" x14ac:dyDescent="0.25">
      <c r="B1206" s="112">
        <v>1200</v>
      </c>
      <c r="C1206" s="114" t="s">
        <v>203</v>
      </c>
      <c r="D1206" s="114" t="s">
        <v>4594</v>
      </c>
      <c r="E1206" s="114" t="s">
        <v>4</v>
      </c>
      <c r="F1206" s="114" t="s">
        <v>216</v>
      </c>
      <c r="G1206" s="114" t="s">
        <v>102</v>
      </c>
      <c r="H1206" s="115" t="s">
        <v>5792</v>
      </c>
      <c r="I1206" s="116" t="s">
        <v>5793</v>
      </c>
      <c r="J1206" s="116" t="s">
        <v>5794</v>
      </c>
      <c r="K1206" s="114" t="s">
        <v>881</v>
      </c>
      <c r="L1206" s="114" t="s">
        <v>738</v>
      </c>
      <c r="M1206" s="116" t="s">
        <v>882</v>
      </c>
      <c r="N1206" s="116" t="s">
        <v>883</v>
      </c>
      <c r="O1206" s="114" t="s">
        <v>881</v>
      </c>
      <c r="P1206" s="114" t="s">
        <v>1700</v>
      </c>
      <c r="Q1206" s="114" t="s">
        <v>1701</v>
      </c>
      <c r="R1206" s="116"/>
    </row>
    <row r="1207" spans="2:18" ht="18.75" hidden="1" x14ac:dyDescent="0.25">
      <c r="B1207" s="112">
        <v>1201</v>
      </c>
      <c r="C1207" s="114" t="s">
        <v>211</v>
      </c>
      <c r="D1207" s="114" t="s">
        <v>5795</v>
      </c>
      <c r="E1207" s="114" t="s">
        <v>1</v>
      </c>
      <c r="F1207" s="114" t="s">
        <v>20</v>
      </c>
      <c r="G1207" s="114" t="s">
        <v>102</v>
      </c>
      <c r="H1207" s="115" t="s">
        <v>5796</v>
      </c>
      <c r="I1207" s="116" t="s">
        <v>5797</v>
      </c>
      <c r="J1207" s="116" t="s">
        <v>5798</v>
      </c>
      <c r="K1207" s="114" t="s">
        <v>884</v>
      </c>
      <c r="L1207" s="114" t="s">
        <v>228</v>
      </c>
      <c r="M1207" s="116" t="s">
        <v>885</v>
      </c>
      <c r="N1207" s="116" t="s">
        <v>886</v>
      </c>
      <c r="O1207" s="114" t="s">
        <v>884</v>
      </c>
      <c r="P1207" s="114" t="s">
        <v>1702</v>
      </c>
      <c r="Q1207" s="114" t="s">
        <v>1703</v>
      </c>
      <c r="R1207" s="116"/>
    </row>
    <row r="1208" spans="2:18" ht="18.75" hidden="1" x14ac:dyDescent="0.25">
      <c r="B1208" s="112">
        <v>1202</v>
      </c>
      <c r="C1208" s="114" t="s">
        <v>211</v>
      </c>
      <c r="D1208" s="114" t="s">
        <v>5795</v>
      </c>
      <c r="E1208" s="114" t="s">
        <v>1</v>
      </c>
      <c r="F1208" s="114" t="s">
        <v>20</v>
      </c>
      <c r="G1208" s="114" t="s">
        <v>102</v>
      </c>
      <c r="H1208" s="115" t="s">
        <v>5799</v>
      </c>
      <c r="I1208" s="116" t="s">
        <v>5800</v>
      </c>
      <c r="J1208" s="116" t="s">
        <v>5801</v>
      </c>
      <c r="K1208" s="114" t="s">
        <v>884</v>
      </c>
      <c r="L1208" s="114" t="s">
        <v>228</v>
      </c>
      <c r="M1208" s="116" t="s">
        <v>885</v>
      </c>
      <c r="N1208" s="116" t="s">
        <v>886</v>
      </c>
      <c r="O1208" s="114" t="s">
        <v>884</v>
      </c>
      <c r="P1208" s="114" t="s">
        <v>1702</v>
      </c>
      <c r="Q1208" s="114" t="s">
        <v>1703</v>
      </c>
      <c r="R1208" s="116"/>
    </row>
    <row r="1209" spans="2:18" ht="18.75" hidden="1" x14ac:dyDescent="0.25">
      <c r="B1209" s="112">
        <v>1203</v>
      </c>
      <c r="C1209" s="114" t="s">
        <v>211</v>
      </c>
      <c r="D1209" s="114" t="s">
        <v>5795</v>
      </c>
      <c r="E1209" s="114" t="s">
        <v>1</v>
      </c>
      <c r="F1209" s="114" t="s">
        <v>20</v>
      </c>
      <c r="G1209" s="114" t="s">
        <v>102</v>
      </c>
      <c r="H1209" s="115" t="s">
        <v>5802</v>
      </c>
      <c r="I1209" s="116" t="s">
        <v>5803</v>
      </c>
      <c r="J1209" s="116" t="s">
        <v>5804</v>
      </c>
      <c r="K1209" s="114" t="s">
        <v>884</v>
      </c>
      <c r="L1209" s="114" t="s">
        <v>228</v>
      </c>
      <c r="M1209" s="116" t="s">
        <v>885</v>
      </c>
      <c r="N1209" s="116" t="s">
        <v>886</v>
      </c>
      <c r="O1209" s="114" t="s">
        <v>884</v>
      </c>
      <c r="P1209" s="114" t="s">
        <v>1702</v>
      </c>
      <c r="Q1209" s="114" t="s">
        <v>1703</v>
      </c>
      <c r="R1209" s="116"/>
    </row>
    <row r="1210" spans="2:18" ht="18.75" hidden="1" x14ac:dyDescent="0.25">
      <c r="B1210" s="112">
        <v>1204</v>
      </c>
      <c r="C1210" s="114" t="s">
        <v>211</v>
      </c>
      <c r="D1210" s="114" t="s">
        <v>5795</v>
      </c>
      <c r="E1210" s="114" t="s">
        <v>1</v>
      </c>
      <c r="F1210" s="114" t="s">
        <v>20</v>
      </c>
      <c r="G1210" s="114" t="s">
        <v>102</v>
      </c>
      <c r="H1210" s="115" t="s">
        <v>5805</v>
      </c>
      <c r="I1210" s="116" t="s">
        <v>5806</v>
      </c>
      <c r="J1210" s="116" t="s">
        <v>5807</v>
      </c>
      <c r="K1210" s="114" t="s">
        <v>884</v>
      </c>
      <c r="L1210" s="114" t="s">
        <v>228</v>
      </c>
      <c r="M1210" s="116" t="s">
        <v>885</v>
      </c>
      <c r="N1210" s="116" t="s">
        <v>886</v>
      </c>
      <c r="O1210" s="114" t="s">
        <v>884</v>
      </c>
      <c r="P1210" s="114" t="s">
        <v>1702</v>
      </c>
      <c r="Q1210" s="114" t="s">
        <v>1703</v>
      </c>
      <c r="R1210" s="116"/>
    </row>
    <row r="1211" spans="2:18" ht="18.75" hidden="1" x14ac:dyDescent="0.25">
      <c r="B1211" s="112">
        <v>1205</v>
      </c>
      <c r="C1211" s="114" t="s">
        <v>211</v>
      </c>
      <c r="D1211" s="114" t="s">
        <v>5795</v>
      </c>
      <c r="E1211" s="114" t="s">
        <v>1</v>
      </c>
      <c r="F1211" s="114" t="s">
        <v>20</v>
      </c>
      <c r="G1211" s="114" t="s">
        <v>102</v>
      </c>
      <c r="H1211" s="115" t="s">
        <v>5808</v>
      </c>
      <c r="I1211" s="116" t="s">
        <v>5809</v>
      </c>
      <c r="J1211" s="116" t="s">
        <v>5810</v>
      </c>
      <c r="K1211" s="114" t="s">
        <v>884</v>
      </c>
      <c r="L1211" s="114" t="s">
        <v>228</v>
      </c>
      <c r="M1211" s="116" t="s">
        <v>885</v>
      </c>
      <c r="N1211" s="116" t="s">
        <v>886</v>
      </c>
      <c r="O1211" s="114" t="s">
        <v>884</v>
      </c>
      <c r="P1211" s="114" t="s">
        <v>1702</v>
      </c>
      <c r="Q1211" s="114" t="s">
        <v>1703</v>
      </c>
      <c r="R1211" s="116"/>
    </row>
    <row r="1212" spans="2:18" ht="18.75" hidden="1" x14ac:dyDescent="0.25">
      <c r="B1212" s="112">
        <v>1206</v>
      </c>
      <c r="C1212" s="114" t="s">
        <v>211</v>
      </c>
      <c r="D1212" s="114" t="s">
        <v>5795</v>
      </c>
      <c r="E1212" s="114" t="s">
        <v>1</v>
      </c>
      <c r="F1212" s="114" t="s">
        <v>20</v>
      </c>
      <c r="G1212" s="114" t="s">
        <v>102</v>
      </c>
      <c r="H1212" s="115" t="s">
        <v>5811</v>
      </c>
      <c r="I1212" s="116" t="s">
        <v>5812</v>
      </c>
      <c r="J1212" s="116" t="s">
        <v>5813</v>
      </c>
      <c r="K1212" s="114" t="s">
        <v>884</v>
      </c>
      <c r="L1212" s="114" t="s">
        <v>228</v>
      </c>
      <c r="M1212" s="116" t="s">
        <v>885</v>
      </c>
      <c r="N1212" s="116" t="s">
        <v>886</v>
      </c>
      <c r="O1212" s="114" t="s">
        <v>884</v>
      </c>
      <c r="P1212" s="114" t="s">
        <v>1702</v>
      </c>
      <c r="Q1212" s="114" t="s">
        <v>1703</v>
      </c>
      <c r="R1212" s="116"/>
    </row>
    <row r="1213" spans="2:18" ht="18.75" hidden="1" x14ac:dyDescent="0.25">
      <c r="B1213" s="112">
        <v>1207</v>
      </c>
      <c r="C1213" s="114" t="s">
        <v>211</v>
      </c>
      <c r="D1213" s="114" t="s">
        <v>5795</v>
      </c>
      <c r="E1213" s="114" t="s">
        <v>1</v>
      </c>
      <c r="F1213" s="114" t="s">
        <v>20</v>
      </c>
      <c r="G1213" s="114" t="s">
        <v>102</v>
      </c>
      <c r="H1213" s="115" t="s">
        <v>5814</v>
      </c>
      <c r="I1213" s="116" t="s">
        <v>5815</v>
      </c>
      <c r="J1213" s="116" t="s">
        <v>5816</v>
      </c>
      <c r="K1213" s="114" t="s">
        <v>884</v>
      </c>
      <c r="L1213" s="114" t="s">
        <v>228</v>
      </c>
      <c r="M1213" s="116" t="s">
        <v>885</v>
      </c>
      <c r="N1213" s="116" t="s">
        <v>886</v>
      </c>
      <c r="O1213" s="114" t="s">
        <v>884</v>
      </c>
      <c r="P1213" s="114" t="s">
        <v>1702</v>
      </c>
      <c r="Q1213" s="114" t="s">
        <v>1703</v>
      </c>
      <c r="R1213" s="116"/>
    </row>
    <row r="1214" spans="2:18" ht="18.75" hidden="1" x14ac:dyDescent="0.25">
      <c r="B1214" s="112">
        <v>1208</v>
      </c>
      <c r="C1214" s="114" t="s">
        <v>211</v>
      </c>
      <c r="D1214" s="114" t="s">
        <v>5795</v>
      </c>
      <c r="E1214" s="114" t="s">
        <v>1</v>
      </c>
      <c r="F1214" s="114" t="s">
        <v>20</v>
      </c>
      <c r="G1214" s="114" t="s">
        <v>102</v>
      </c>
      <c r="H1214" s="115" t="s">
        <v>5817</v>
      </c>
      <c r="I1214" s="116" t="s">
        <v>5818</v>
      </c>
      <c r="J1214" s="116" t="s">
        <v>5819</v>
      </c>
      <c r="K1214" s="114" t="s">
        <v>884</v>
      </c>
      <c r="L1214" s="114" t="s">
        <v>228</v>
      </c>
      <c r="M1214" s="116" t="s">
        <v>885</v>
      </c>
      <c r="N1214" s="116" t="s">
        <v>886</v>
      </c>
      <c r="O1214" s="114" t="s">
        <v>884</v>
      </c>
      <c r="P1214" s="114" t="s">
        <v>1702</v>
      </c>
      <c r="Q1214" s="114" t="s">
        <v>1703</v>
      </c>
      <c r="R1214" s="116"/>
    </row>
    <row r="1215" spans="2:18" ht="18.75" hidden="1" x14ac:dyDescent="0.25">
      <c r="B1215" s="112">
        <v>1209</v>
      </c>
      <c r="C1215" s="114" t="s">
        <v>211</v>
      </c>
      <c r="D1215" s="114" t="s">
        <v>5795</v>
      </c>
      <c r="E1215" s="114" t="s">
        <v>1</v>
      </c>
      <c r="F1215" s="114" t="s">
        <v>20</v>
      </c>
      <c r="G1215" s="114" t="s">
        <v>102</v>
      </c>
      <c r="H1215" s="115" t="s">
        <v>5820</v>
      </c>
      <c r="I1215" s="116" t="s">
        <v>5821</v>
      </c>
      <c r="J1215" s="116" t="s">
        <v>5822</v>
      </c>
      <c r="K1215" s="114" t="s">
        <v>884</v>
      </c>
      <c r="L1215" s="114" t="s">
        <v>228</v>
      </c>
      <c r="M1215" s="116" t="s">
        <v>885</v>
      </c>
      <c r="N1215" s="116" t="s">
        <v>886</v>
      </c>
      <c r="O1215" s="114" t="s">
        <v>884</v>
      </c>
      <c r="P1215" s="114" t="s">
        <v>1702</v>
      </c>
      <c r="Q1215" s="114" t="s">
        <v>1703</v>
      </c>
      <c r="R1215" s="116"/>
    </row>
    <row r="1216" spans="2:18" ht="18.75" hidden="1" x14ac:dyDescent="0.25">
      <c r="B1216" s="112">
        <v>1210</v>
      </c>
      <c r="C1216" s="114" t="s">
        <v>211</v>
      </c>
      <c r="D1216" s="114" t="s">
        <v>5795</v>
      </c>
      <c r="E1216" s="114" t="s">
        <v>1</v>
      </c>
      <c r="F1216" s="114" t="s">
        <v>20</v>
      </c>
      <c r="G1216" s="114" t="s">
        <v>102</v>
      </c>
      <c r="H1216" s="115" t="s">
        <v>5823</v>
      </c>
      <c r="I1216" s="116" t="s">
        <v>5824</v>
      </c>
      <c r="J1216" s="116" t="s">
        <v>5825</v>
      </c>
      <c r="K1216" s="114" t="s">
        <v>884</v>
      </c>
      <c r="L1216" s="114" t="s">
        <v>228</v>
      </c>
      <c r="M1216" s="116" t="s">
        <v>885</v>
      </c>
      <c r="N1216" s="116" t="s">
        <v>886</v>
      </c>
      <c r="O1216" s="114" t="s">
        <v>884</v>
      </c>
      <c r="P1216" s="114" t="s">
        <v>1702</v>
      </c>
      <c r="Q1216" s="114" t="s">
        <v>1703</v>
      </c>
      <c r="R1216" s="116"/>
    </row>
    <row r="1217" spans="2:18" ht="18.75" hidden="1" x14ac:dyDescent="0.25">
      <c r="B1217" s="112">
        <v>1211</v>
      </c>
      <c r="C1217" s="114" t="s">
        <v>211</v>
      </c>
      <c r="D1217" s="114" t="s">
        <v>5795</v>
      </c>
      <c r="E1217" s="114" t="s">
        <v>4</v>
      </c>
      <c r="F1217" s="114" t="s">
        <v>20</v>
      </c>
      <c r="G1217" s="114" t="s">
        <v>102</v>
      </c>
      <c r="H1217" s="115" t="s">
        <v>5826</v>
      </c>
      <c r="I1217" s="116" t="s">
        <v>5827</v>
      </c>
      <c r="J1217" s="116" t="s">
        <v>5828</v>
      </c>
      <c r="K1217" s="114" t="s">
        <v>884</v>
      </c>
      <c r="L1217" s="114" t="s">
        <v>228</v>
      </c>
      <c r="M1217" s="116" t="s">
        <v>885</v>
      </c>
      <c r="N1217" s="116" t="s">
        <v>886</v>
      </c>
      <c r="O1217" s="114" t="s">
        <v>884</v>
      </c>
      <c r="P1217" s="114" t="s">
        <v>1702</v>
      </c>
      <c r="Q1217" s="114" t="s">
        <v>1703</v>
      </c>
      <c r="R1217" s="116"/>
    </row>
    <row r="1218" spans="2:18" ht="18.75" hidden="1" x14ac:dyDescent="0.25">
      <c r="B1218" s="112">
        <v>1212</v>
      </c>
      <c r="C1218" s="114" t="s">
        <v>211</v>
      </c>
      <c r="D1218" s="114" t="s">
        <v>5795</v>
      </c>
      <c r="E1218" s="114" t="s">
        <v>4</v>
      </c>
      <c r="F1218" s="114" t="s">
        <v>20</v>
      </c>
      <c r="G1218" s="114" t="s">
        <v>102</v>
      </c>
      <c r="H1218" s="115" t="s">
        <v>5829</v>
      </c>
      <c r="I1218" s="116" t="s">
        <v>5830</v>
      </c>
      <c r="J1218" s="116" t="s">
        <v>5831</v>
      </c>
      <c r="K1218" s="114" t="s">
        <v>884</v>
      </c>
      <c r="L1218" s="114" t="s">
        <v>228</v>
      </c>
      <c r="M1218" s="116" t="s">
        <v>885</v>
      </c>
      <c r="N1218" s="116" t="s">
        <v>886</v>
      </c>
      <c r="O1218" s="114" t="s">
        <v>884</v>
      </c>
      <c r="P1218" s="114" t="s">
        <v>1702</v>
      </c>
      <c r="Q1218" s="114" t="s">
        <v>1703</v>
      </c>
      <c r="R1218" s="116"/>
    </row>
    <row r="1219" spans="2:18" ht="18.75" hidden="1" x14ac:dyDescent="0.25">
      <c r="B1219" s="112">
        <v>1213</v>
      </c>
      <c r="C1219" s="114" t="s">
        <v>211</v>
      </c>
      <c r="D1219" s="114" t="s">
        <v>5795</v>
      </c>
      <c r="E1219" s="114" t="s">
        <v>4</v>
      </c>
      <c r="F1219" s="114" t="s">
        <v>20</v>
      </c>
      <c r="G1219" s="114" t="s">
        <v>102</v>
      </c>
      <c r="H1219" s="115" t="s">
        <v>5832</v>
      </c>
      <c r="I1219" s="116" t="s">
        <v>5833</v>
      </c>
      <c r="J1219" s="116" t="s">
        <v>5834</v>
      </c>
      <c r="K1219" s="114" t="s">
        <v>884</v>
      </c>
      <c r="L1219" s="114" t="s">
        <v>228</v>
      </c>
      <c r="M1219" s="116" t="s">
        <v>885</v>
      </c>
      <c r="N1219" s="116" t="s">
        <v>886</v>
      </c>
      <c r="O1219" s="114" t="s">
        <v>884</v>
      </c>
      <c r="P1219" s="114" t="s">
        <v>1702</v>
      </c>
      <c r="Q1219" s="114" t="s">
        <v>1703</v>
      </c>
      <c r="R1219" s="116"/>
    </row>
    <row r="1220" spans="2:18" ht="18.75" hidden="1" x14ac:dyDescent="0.25">
      <c r="B1220" s="112">
        <v>1214</v>
      </c>
      <c r="C1220" s="114" t="s">
        <v>211</v>
      </c>
      <c r="D1220" s="114" t="s">
        <v>5795</v>
      </c>
      <c r="E1220" s="114" t="s">
        <v>4</v>
      </c>
      <c r="F1220" s="114" t="s">
        <v>20</v>
      </c>
      <c r="G1220" s="114" t="s">
        <v>102</v>
      </c>
      <c r="H1220" s="115" t="s">
        <v>5835</v>
      </c>
      <c r="I1220" s="116" t="s">
        <v>5836</v>
      </c>
      <c r="J1220" s="116" t="s">
        <v>5837</v>
      </c>
      <c r="K1220" s="114" t="s">
        <v>884</v>
      </c>
      <c r="L1220" s="114" t="s">
        <v>228</v>
      </c>
      <c r="M1220" s="116" t="s">
        <v>885</v>
      </c>
      <c r="N1220" s="116" t="s">
        <v>886</v>
      </c>
      <c r="O1220" s="114" t="s">
        <v>884</v>
      </c>
      <c r="P1220" s="114" t="s">
        <v>1702</v>
      </c>
      <c r="Q1220" s="114" t="s">
        <v>1703</v>
      </c>
      <c r="R1220" s="116"/>
    </row>
    <row r="1221" spans="2:18" ht="18.75" hidden="1" x14ac:dyDescent="0.25">
      <c r="B1221" s="112">
        <v>1215</v>
      </c>
      <c r="C1221" s="114" t="s">
        <v>211</v>
      </c>
      <c r="D1221" s="114" t="s">
        <v>5795</v>
      </c>
      <c r="E1221" s="114" t="s">
        <v>4</v>
      </c>
      <c r="F1221" s="114" t="s">
        <v>20</v>
      </c>
      <c r="G1221" s="114" t="s">
        <v>102</v>
      </c>
      <c r="H1221" s="115" t="s">
        <v>5838</v>
      </c>
      <c r="I1221" s="116" t="s">
        <v>5839</v>
      </c>
      <c r="J1221" s="116" t="s">
        <v>5840</v>
      </c>
      <c r="K1221" s="114" t="s">
        <v>884</v>
      </c>
      <c r="L1221" s="114" t="s">
        <v>228</v>
      </c>
      <c r="M1221" s="116" t="s">
        <v>885</v>
      </c>
      <c r="N1221" s="116" t="s">
        <v>886</v>
      </c>
      <c r="O1221" s="114" t="s">
        <v>884</v>
      </c>
      <c r="P1221" s="114" t="s">
        <v>1702</v>
      </c>
      <c r="Q1221" s="114" t="s">
        <v>1703</v>
      </c>
      <c r="R1221" s="116"/>
    </row>
    <row r="1222" spans="2:18" ht="18.75" hidden="1" x14ac:dyDescent="0.25">
      <c r="B1222" s="112">
        <v>1216</v>
      </c>
      <c r="C1222" s="114" t="s">
        <v>211</v>
      </c>
      <c r="D1222" s="114" t="s">
        <v>5795</v>
      </c>
      <c r="E1222" s="114" t="s">
        <v>4</v>
      </c>
      <c r="F1222" s="114" t="s">
        <v>20</v>
      </c>
      <c r="G1222" s="114" t="s">
        <v>102</v>
      </c>
      <c r="H1222" s="115" t="s">
        <v>5841</v>
      </c>
      <c r="I1222" s="116" t="s">
        <v>5842</v>
      </c>
      <c r="J1222" s="116" t="s">
        <v>5843</v>
      </c>
      <c r="K1222" s="114" t="s">
        <v>884</v>
      </c>
      <c r="L1222" s="114" t="s">
        <v>228</v>
      </c>
      <c r="M1222" s="116" t="s">
        <v>885</v>
      </c>
      <c r="N1222" s="116" t="s">
        <v>886</v>
      </c>
      <c r="O1222" s="114" t="s">
        <v>884</v>
      </c>
      <c r="P1222" s="114" t="s">
        <v>1702</v>
      </c>
      <c r="Q1222" s="114" t="s">
        <v>1703</v>
      </c>
      <c r="R1222" s="116"/>
    </row>
    <row r="1223" spans="2:18" ht="18.75" hidden="1" x14ac:dyDescent="0.25">
      <c r="B1223" s="112">
        <v>1217</v>
      </c>
      <c r="C1223" s="114" t="s">
        <v>211</v>
      </c>
      <c r="D1223" s="114" t="s">
        <v>5795</v>
      </c>
      <c r="E1223" s="114" t="s">
        <v>4</v>
      </c>
      <c r="F1223" s="114" t="s">
        <v>20</v>
      </c>
      <c r="G1223" s="114" t="s">
        <v>102</v>
      </c>
      <c r="H1223" s="115" t="s">
        <v>5844</v>
      </c>
      <c r="I1223" s="116" t="s">
        <v>5845</v>
      </c>
      <c r="J1223" s="116" t="s">
        <v>5846</v>
      </c>
      <c r="K1223" s="114" t="s">
        <v>884</v>
      </c>
      <c r="L1223" s="114" t="s">
        <v>228</v>
      </c>
      <c r="M1223" s="116" t="s">
        <v>885</v>
      </c>
      <c r="N1223" s="116" t="s">
        <v>886</v>
      </c>
      <c r="O1223" s="114" t="s">
        <v>884</v>
      </c>
      <c r="P1223" s="114" t="s">
        <v>1702</v>
      </c>
      <c r="Q1223" s="114" t="s">
        <v>1703</v>
      </c>
      <c r="R1223" s="116"/>
    </row>
    <row r="1224" spans="2:18" ht="18.75" hidden="1" x14ac:dyDescent="0.25">
      <c r="B1224" s="112">
        <v>1218</v>
      </c>
      <c r="C1224" s="114" t="s">
        <v>211</v>
      </c>
      <c r="D1224" s="114" t="s">
        <v>5795</v>
      </c>
      <c r="E1224" s="114" t="s">
        <v>4</v>
      </c>
      <c r="F1224" s="114" t="s">
        <v>20</v>
      </c>
      <c r="G1224" s="114" t="s">
        <v>102</v>
      </c>
      <c r="H1224" s="115" t="s">
        <v>5847</v>
      </c>
      <c r="I1224" s="116" t="s">
        <v>5848</v>
      </c>
      <c r="J1224" s="116" t="s">
        <v>5849</v>
      </c>
      <c r="K1224" s="114" t="s">
        <v>884</v>
      </c>
      <c r="L1224" s="114" t="s">
        <v>228</v>
      </c>
      <c r="M1224" s="116" t="s">
        <v>885</v>
      </c>
      <c r="N1224" s="116" t="s">
        <v>886</v>
      </c>
      <c r="O1224" s="114" t="s">
        <v>884</v>
      </c>
      <c r="P1224" s="114" t="s">
        <v>1702</v>
      </c>
      <c r="Q1224" s="114" t="s">
        <v>1703</v>
      </c>
      <c r="R1224" s="116"/>
    </row>
    <row r="1225" spans="2:18" ht="18.75" hidden="1" x14ac:dyDescent="0.25">
      <c r="B1225" s="112">
        <v>1219</v>
      </c>
      <c r="C1225" s="114" t="s">
        <v>211</v>
      </c>
      <c r="D1225" s="114" t="s">
        <v>5795</v>
      </c>
      <c r="E1225" s="114" t="s">
        <v>4</v>
      </c>
      <c r="F1225" s="114" t="s">
        <v>20</v>
      </c>
      <c r="G1225" s="114" t="s">
        <v>102</v>
      </c>
      <c r="H1225" s="115" t="s">
        <v>5850</v>
      </c>
      <c r="I1225" s="116" t="s">
        <v>5851</v>
      </c>
      <c r="J1225" s="116" t="s">
        <v>5852</v>
      </c>
      <c r="K1225" s="114" t="s">
        <v>884</v>
      </c>
      <c r="L1225" s="114" t="s">
        <v>228</v>
      </c>
      <c r="M1225" s="116" t="s">
        <v>885</v>
      </c>
      <c r="N1225" s="116" t="s">
        <v>886</v>
      </c>
      <c r="O1225" s="114" t="s">
        <v>884</v>
      </c>
      <c r="P1225" s="114" t="s">
        <v>1702</v>
      </c>
      <c r="Q1225" s="114" t="s">
        <v>1703</v>
      </c>
      <c r="R1225" s="116"/>
    </row>
    <row r="1226" spans="2:18" ht="18.75" hidden="1" x14ac:dyDescent="0.25">
      <c r="B1226" s="112">
        <v>1220</v>
      </c>
      <c r="C1226" s="114" t="s">
        <v>211</v>
      </c>
      <c r="D1226" s="114" t="s">
        <v>5795</v>
      </c>
      <c r="E1226" s="114" t="s">
        <v>4</v>
      </c>
      <c r="F1226" s="114" t="s">
        <v>20</v>
      </c>
      <c r="G1226" s="114" t="s">
        <v>102</v>
      </c>
      <c r="H1226" s="115" t="s">
        <v>5853</v>
      </c>
      <c r="I1226" s="116" t="s">
        <v>5854</v>
      </c>
      <c r="J1226" s="116" t="s">
        <v>5855</v>
      </c>
      <c r="K1226" s="114" t="s">
        <v>884</v>
      </c>
      <c r="L1226" s="114" t="s">
        <v>228</v>
      </c>
      <c r="M1226" s="116" t="s">
        <v>885</v>
      </c>
      <c r="N1226" s="116" t="s">
        <v>886</v>
      </c>
      <c r="O1226" s="114" t="s">
        <v>884</v>
      </c>
      <c r="P1226" s="114" t="s">
        <v>1702</v>
      </c>
      <c r="Q1226" s="114" t="s">
        <v>1703</v>
      </c>
      <c r="R1226" s="116"/>
    </row>
    <row r="1227" spans="2:18" ht="18.75" hidden="1" x14ac:dyDescent="0.25">
      <c r="B1227" s="112">
        <v>1221</v>
      </c>
      <c r="C1227" s="114" t="s">
        <v>211</v>
      </c>
      <c r="D1227" s="114" t="s">
        <v>5795</v>
      </c>
      <c r="E1227" s="114" t="s">
        <v>1</v>
      </c>
      <c r="F1227" s="114" t="s">
        <v>114</v>
      </c>
      <c r="G1227" s="114" t="s">
        <v>102</v>
      </c>
      <c r="H1227" s="115" t="s">
        <v>5856</v>
      </c>
      <c r="I1227" s="116" t="s">
        <v>5857</v>
      </c>
      <c r="J1227" s="116" t="s">
        <v>5858</v>
      </c>
      <c r="K1227" s="114" t="s">
        <v>887</v>
      </c>
      <c r="L1227" s="114" t="s">
        <v>299</v>
      </c>
      <c r="M1227" s="116" t="s">
        <v>888</v>
      </c>
      <c r="N1227" s="116" t="s">
        <v>889</v>
      </c>
      <c r="O1227" s="114" t="s">
        <v>887</v>
      </c>
      <c r="P1227" s="114" t="s">
        <v>1704</v>
      </c>
      <c r="Q1227" s="114" t="s">
        <v>1705</v>
      </c>
      <c r="R1227" s="116"/>
    </row>
    <row r="1228" spans="2:18" ht="18.75" hidden="1" x14ac:dyDescent="0.25">
      <c r="B1228" s="112">
        <v>1222</v>
      </c>
      <c r="C1228" s="114" t="s">
        <v>211</v>
      </c>
      <c r="D1228" s="114" t="s">
        <v>5795</v>
      </c>
      <c r="E1228" s="114" t="s">
        <v>1</v>
      </c>
      <c r="F1228" s="114" t="s">
        <v>114</v>
      </c>
      <c r="G1228" s="114" t="s">
        <v>102</v>
      </c>
      <c r="H1228" s="115" t="s">
        <v>5859</v>
      </c>
      <c r="I1228" s="116" t="s">
        <v>5860</v>
      </c>
      <c r="J1228" s="116" t="s">
        <v>5861</v>
      </c>
      <c r="K1228" s="114" t="s">
        <v>887</v>
      </c>
      <c r="L1228" s="114" t="s">
        <v>299</v>
      </c>
      <c r="M1228" s="116" t="s">
        <v>888</v>
      </c>
      <c r="N1228" s="116" t="s">
        <v>889</v>
      </c>
      <c r="O1228" s="114" t="s">
        <v>887</v>
      </c>
      <c r="P1228" s="114" t="s">
        <v>1704</v>
      </c>
      <c r="Q1228" s="114" t="s">
        <v>1705</v>
      </c>
      <c r="R1228" s="116"/>
    </row>
    <row r="1229" spans="2:18" ht="18.75" hidden="1" x14ac:dyDescent="0.25">
      <c r="B1229" s="112">
        <v>1223</v>
      </c>
      <c r="C1229" s="114" t="s">
        <v>211</v>
      </c>
      <c r="D1229" s="114" t="s">
        <v>5795</v>
      </c>
      <c r="E1229" s="114" t="s">
        <v>1</v>
      </c>
      <c r="F1229" s="114" t="s">
        <v>114</v>
      </c>
      <c r="G1229" s="114" t="s">
        <v>102</v>
      </c>
      <c r="H1229" s="115" t="s">
        <v>5862</v>
      </c>
      <c r="I1229" s="116" t="s">
        <v>5863</v>
      </c>
      <c r="J1229" s="116" t="s">
        <v>5864</v>
      </c>
      <c r="K1229" s="114" t="s">
        <v>887</v>
      </c>
      <c r="L1229" s="114" t="s">
        <v>299</v>
      </c>
      <c r="M1229" s="116" t="s">
        <v>888</v>
      </c>
      <c r="N1229" s="116" t="s">
        <v>889</v>
      </c>
      <c r="O1229" s="114" t="s">
        <v>887</v>
      </c>
      <c r="P1229" s="114" t="s">
        <v>1704</v>
      </c>
      <c r="Q1229" s="114" t="s">
        <v>1705</v>
      </c>
      <c r="R1229" s="116"/>
    </row>
    <row r="1230" spans="2:18" ht="18.75" hidden="1" x14ac:dyDescent="0.25">
      <c r="B1230" s="112">
        <v>1224</v>
      </c>
      <c r="C1230" s="114" t="s">
        <v>211</v>
      </c>
      <c r="D1230" s="114" t="s">
        <v>5795</v>
      </c>
      <c r="E1230" s="114" t="s">
        <v>1</v>
      </c>
      <c r="F1230" s="114" t="s">
        <v>114</v>
      </c>
      <c r="G1230" s="114" t="s">
        <v>102</v>
      </c>
      <c r="H1230" s="115" t="s">
        <v>5865</v>
      </c>
      <c r="I1230" s="116" t="s">
        <v>5866</v>
      </c>
      <c r="J1230" s="116" t="s">
        <v>5867</v>
      </c>
      <c r="K1230" s="114" t="s">
        <v>887</v>
      </c>
      <c r="L1230" s="114" t="s">
        <v>299</v>
      </c>
      <c r="M1230" s="116" t="s">
        <v>888</v>
      </c>
      <c r="N1230" s="116" t="s">
        <v>889</v>
      </c>
      <c r="O1230" s="114" t="s">
        <v>887</v>
      </c>
      <c r="P1230" s="114" t="s">
        <v>1704</v>
      </c>
      <c r="Q1230" s="114" t="s">
        <v>1705</v>
      </c>
      <c r="R1230" s="116"/>
    </row>
    <row r="1231" spans="2:18" ht="18.75" hidden="1" x14ac:dyDescent="0.25">
      <c r="B1231" s="112">
        <v>1225</v>
      </c>
      <c r="C1231" s="114" t="s">
        <v>211</v>
      </c>
      <c r="D1231" s="114" t="s">
        <v>5795</v>
      </c>
      <c r="E1231" s="114" t="s">
        <v>1</v>
      </c>
      <c r="F1231" s="114" t="s">
        <v>114</v>
      </c>
      <c r="G1231" s="114" t="s">
        <v>102</v>
      </c>
      <c r="H1231" s="115" t="s">
        <v>5868</v>
      </c>
      <c r="I1231" s="116" t="s">
        <v>5869</v>
      </c>
      <c r="J1231" s="116" t="s">
        <v>5870</v>
      </c>
      <c r="K1231" s="114" t="s">
        <v>887</v>
      </c>
      <c r="L1231" s="114" t="s">
        <v>299</v>
      </c>
      <c r="M1231" s="116" t="s">
        <v>888</v>
      </c>
      <c r="N1231" s="116" t="s">
        <v>889</v>
      </c>
      <c r="O1231" s="114" t="s">
        <v>887</v>
      </c>
      <c r="P1231" s="114" t="s">
        <v>1704</v>
      </c>
      <c r="Q1231" s="114" t="s">
        <v>1705</v>
      </c>
      <c r="R1231" s="116"/>
    </row>
    <row r="1232" spans="2:18" ht="18.75" hidden="1" x14ac:dyDescent="0.25">
      <c r="B1232" s="112">
        <v>1226</v>
      </c>
      <c r="C1232" s="114" t="s">
        <v>211</v>
      </c>
      <c r="D1232" s="114" t="s">
        <v>5795</v>
      </c>
      <c r="E1232" s="114" t="s">
        <v>1</v>
      </c>
      <c r="F1232" s="114" t="s">
        <v>114</v>
      </c>
      <c r="G1232" s="114" t="s">
        <v>102</v>
      </c>
      <c r="H1232" s="115" t="s">
        <v>5871</v>
      </c>
      <c r="I1232" s="116" t="s">
        <v>5872</v>
      </c>
      <c r="J1232" s="116" t="s">
        <v>5873</v>
      </c>
      <c r="K1232" s="114" t="s">
        <v>887</v>
      </c>
      <c r="L1232" s="114" t="s">
        <v>299</v>
      </c>
      <c r="M1232" s="116" t="s">
        <v>888</v>
      </c>
      <c r="N1232" s="116" t="s">
        <v>889</v>
      </c>
      <c r="O1232" s="114" t="s">
        <v>887</v>
      </c>
      <c r="P1232" s="114" t="s">
        <v>1704</v>
      </c>
      <c r="Q1232" s="114" t="s">
        <v>1705</v>
      </c>
      <c r="R1232" s="116"/>
    </row>
    <row r="1233" spans="2:18" ht="18.75" hidden="1" x14ac:dyDescent="0.25">
      <c r="B1233" s="112">
        <v>1227</v>
      </c>
      <c r="C1233" s="114" t="s">
        <v>211</v>
      </c>
      <c r="D1233" s="114" t="s">
        <v>5795</v>
      </c>
      <c r="E1233" s="114" t="s">
        <v>1</v>
      </c>
      <c r="F1233" s="114" t="s">
        <v>114</v>
      </c>
      <c r="G1233" s="114" t="s">
        <v>102</v>
      </c>
      <c r="H1233" s="115" t="s">
        <v>5874</v>
      </c>
      <c r="I1233" s="116" t="s">
        <v>5875</v>
      </c>
      <c r="J1233" s="116" t="s">
        <v>5876</v>
      </c>
      <c r="K1233" s="114" t="s">
        <v>887</v>
      </c>
      <c r="L1233" s="114" t="s">
        <v>299</v>
      </c>
      <c r="M1233" s="116" t="s">
        <v>888</v>
      </c>
      <c r="N1233" s="116" t="s">
        <v>889</v>
      </c>
      <c r="O1233" s="114" t="s">
        <v>887</v>
      </c>
      <c r="P1233" s="114" t="s">
        <v>1704</v>
      </c>
      <c r="Q1233" s="114" t="s">
        <v>1705</v>
      </c>
      <c r="R1233" s="116"/>
    </row>
    <row r="1234" spans="2:18" ht="18.75" hidden="1" x14ac:dyDescent="0.25">
      <c r="B1234" s="112">
        <v>1228</v>
      </c>
      <c r="C1234" s="114" t="s">
        <v>211</v>
      </c>
      <c r="D1234" s="114" t="s">
        <v>5795</v>
      </c>
      <c r="E1234" s="114" t="s">
        <v>1</v>
      </c>
      <c r="F1234" s="114" t="s">
        <v>114</v>
      </c>
      <c r="G1234" s="114" t="s">
        <v>102</v>
      </c>
      <c r="H1234" s="115" t="s">
        <v>5877</v>
      </c>
      <c r="I1234" s="116" t="s">
        <v>5878</v>
      </c>
      <c r="J1234" s="116" t="s">
        <v>5879</v>
      </c>
      <c r="K1234" s="114" t="s">
        <v>887</v>
      </c>
      <c r="L1234" s="114" t="s">
        <v>299</v>
      </c>
      <c r="M1234" s="116" t="s">
        <v>888</v>
      </c>
      <c r="N1234" s="116" t="s">
        <v>889</v>
      </c>
      <c r="O1234" s="114" t="s">
        <v>887</v>
      </c>
      <c r="P1234" s="114" t="s">
        <v>1704</v>
      </c>
      <c r="Q1234" s="114" t="s">
        <v>1705</v>
      </c>
      <c r="R1234" s="116"/>
    </row>
    <row r="1235" spans="2:18" ht="18.75" hidden="1" x14ac:dyDescent="0.25">
      <c r="B1235" s="112">
        <v>1229</v>
      </c>
      <c r="C1235" s="114" t="s">
        <v>211</v>
      </c>
      <c r="D1235" s="114" t="s">
        <v>5795</v>
      </c>
      <c r="E1235" s="114" t="s">
        <v>1</v>
      </c>
      <c r="F1235" s="114" t="s">
        <v>114</v>
      </c>
      <c r="G1235" s="114" t="s">
        <v>102</v>
      </c>
      <c r="H1235" s="115" t="s">
        <v>5880</v>
      </c>
      <c r="I1235" s="116" t="s">
        <v>5881</v>
      </c>
      <c r="J1235" s="116" t="s">
        <v>5882</v>
      </c>
      <c r="K1235" s="114" t="s">
        <v>887</v>
      </c>
      <c r="L1235" s="114" t="s">
        <v>299</v>
      </c>
      <c r="M1235" s="116" t="s">
        <v>888</v>
      </c>
      <c r="N1235" s="116" t="s">
        <v>889</v>
      </c>
      <c r="O1235" s="114" t="s">
        <v>887</v>
      </c>
      <c r="P1235" s="114" t="s">
        <v>1704</v>
      </c>
      <c r="Q1235" s="114" t="s">
        <v>1705</v>
      </c>
      <c r="R1235" s="116"/>
    </row>
    <row r="1236" spans="2:18" ht="18.75" hidden="1" x14ac:dyDescent="0.25">
      <c r="B1236" s="112">
        <v>1230</v>
      </c>
      <c r="C1236" s="114" t="s">
        <v>211</v>
      </c>
      <c r="D1236" s="114" t="s">
        <v>5795</v>
      </c>
      <c r="E1236" s="114" t="s">
        <v>1</v>
      </c>
      <c r="F1236" s="114" t="s">
        <v>114</v>
      </c>
      <c r="G1236" s="114" t="s">
        <v>102</v>
      </c>
      <c r="H1236" s="115" t="s">
        <v>5883</v>
      </c>
      <c r="I1236" s="116" t="s">
        <v>5884</v>
      </c>
      <c r="J1236" s="116" t="s">
        <v>5885</v>
      </c>
      <c r="K1236" s="114" t="s">
        <v>887</v>
      </c>
      <c r="L1236" s="114" t="s">
        <v>299</v>
      </c>
      <c r="M1236" s="116" t="s">
        <v>888</v>
      </c>
      <c r="N1236" s="116" t="s">
        <v>889</v>
      </c>
      <c r="O1236" s="114" t="s">
        <v>887</v>
      </c>
      <c r="P1236" s="114" t="s">
        <v>1704</v>
      </c>
      <c r="Q1236" s="114" t="s">
        <v>1705</v>
      </c>
      <c r="R1236" s="116"/>
    </row>
    <row r="1237" spans="2:18" ht="18.75" hidden="1" x14ac:dyDescent="0.25">
      <c r="B1237" s="112">
        <v>1231</v>
      </c>
      <c r="C1237" s="114" t="s">
        <v>211</v>
      </c>
      <c r="D1237" s="114" t="s">
        <v>5795</v>
      </c>
      <c r="E1237" s="114" t="s">
        <v>4</v>
      </c>
      <c r="F1237" s="114" t="s">
        <v>114</v>
      </c>
      <c r="G1237" s="114" t="s">
        <v>102</v>
      </c>
      <c r="H1237" s="115" t="s">
        <v>5886</v>
      </c>
      <c r="I1237" s="116" t="s">
        <v>5887</v>
      </c>
      <c r="J1237" s="116" t="s">
        <v>5888</v>
      </c>
      <c r="K1237" s="114" t="s">
        <v>887</v>
      </c>
      <c r="L1237" s="114" t="s">
        <v>299</v>
      </c>
      <c r="M1237" s="116" t="s">
        <v>888</v>
      </c>
      <c r="N1237" s="116" t="s">
        <v>889</v>
      </c>
      <c r="O1237" s="114" t="s">
        <v>887</v>
      </c>
      <c r="P1237" s="114" t="s">
        <v>1704</v>
      </c>
      <c r="Q1237" s="114" t="s">
        <v>1705</v>
      </c>
      <c r="R1237" s="116"/>
    </row>
    <row r="1238" spans="2:18" ht="18.75" hidden="1" x14ac:dyDescent="0.25">
      <c r="B1238" s="112">
        <v>1232</v>
      </c>
      <c r="C1238" s="114" t="s">
        <v>211</v>
      </c>
      <c r="D1238" s="114" t="s">
        <v>5795</v>
      </c>
      <c r="E1238" s="114" t="s">
        <v>4</v>
      </c>
      <c r="F1238" s="114" t="s">
        <v>114</v>
      </c>
      <c r="G1238" s="114" t="s">
        <v>102</v>
      </c>
      <c r="H1238" s="115" t="s">
        <v>5889</v>
      </c>
      <c r="I1238" s="116" t="s">
        <v>5890</v>
      </c>
      <c r="J1238" s="116" t="s">
        <v>5891</v>
      </c>
      <c r="K1238" s="114" t="s">
        <v>887</v>
      </c>
      <c r="L1238" s="114" t="s">
        <v>299</v>
      </c>
      <c r="M1238" s="116" t="s">
        <v>888</v>
      </c>
      <c r="N1238" s="116" t="s">
        <v>889</v>
      </c>
      <c r="O1238" s="114" t="s">
        <v>887</v>
      </c>
      <c r="P1238" s="114" t="s">
        <v>1704</v>
      </c>
      <c r="Q1238" s="114" t="s">
        <v>1705</v>
      </c>
      <c r="R1238" s="116"/>
    </row>
    <row r="1239" spans="2:18" ht="18.75" hidden="1" x14ac:dyDescent="0.25">
      <c r="B1239" s="112">
        <v>1233</v>
      </c>
      <c r="C1239" s="114" t="s">
        <v>211</v>
      </c>
      <c r="D1239" s="114" t="s">
        <v>5795</v>
      </c>
      <c r="E1239" s="114" t="s">
        <v>4</v>
      </c>
      <c r="F1239" s="114" t="s">
        <v>114</v>
      </c>
      <c r="G1239" s="114" t="s">
        <v>102</v>
      </c>
      <c r="H1239" s="115" t="s">
        <v>5892</v>
      </c>
      <c r="I1239" s="116" t="s">
        <v>5893</v>
      </c>
      <c r="J1239" s="116" t="s">
        <v>5894</v>
      </c>
      <c r="K1239" s="114" t="s">
        <v>887</v>
      </c>
      <c r="L1239" s="114" t="s">
        <v>299</v>
      </c>
      <c r="M1239" s="116" t="s">
        <v>888</v>
      </c>
      <c r="N1239" s="116" t="s">
        <v>889</v>
      </c>
      <c r="O1239" s="114" t="s">
        <v>887</v>
      </c>
      <c r="P1239" s="114" t="s">
        <v>1704</v>
      </c>
      <c r="Q1239" s="114" t="s">
        <v>1705</v>
      </c>
      <c r="R1239" s="116"/>
    </row>
    <row r="1240" spans="2:18" ht="18.75" hidden="1" x14ac:dyDescent="0.25">
      <c r="B1240" s="112">
        <v>1234</v>
      </c>
      <c r="C1240" s="114" t="s">
        <v>211</v>
      </c>
      <c r="D1240" s="114" t="s">
        <v>5795</v>
      </c>
      <c r="E1240" s="114" t="s">
        <v>4</v>
      </c>
      <c r="F1240" s="114" t="s">
        <v>114</v>
      </c>
      <c r="G1240" s="114" t="s">
        <v>102</v>
      </c>
      <c r="H1240" s="115" t="s">
        <v>5895</v>
      </c>
      <c r="I1240" s="116" t="s">
        <v>5896</v>
      </c>
      <c r="J1240" s="116" t="s">
        <v>5897</v>
      </c>
      <c r="K1240" s="114" t="s">
        <v>887</v>
      </c>
      <c r="L1240" s="114" t="s">
        <v>299</v>
      </c>
      <c r="M1240" s="116" t="s">
        <v>888</v>
      </c>
      <c r="N1240" s="116" t="s">
        <v>889</v>
      </c>
      <c r="O1240" s="114" t="s">
        <v>887</v>
      </c>
      <c r="P1240" s="114" t="s">
        <v>1704</v>
      </c>
      <c r="Q1240" s="114" t="s">
        <v>1705</v>
      </c>
      <c r="R1240" s="116"/>
    </row>
    <row r="1241" spans="2:18" ht="18.75" hidden="1" x14ac:dyDescent="0.25">
      <c r="B1241" s="112">
        <v>1235</v>
      </c>
      <c r="C1241" s="114" t="s">
        <v>211</v>
      </c>
      <c r="D1241" s="114" t="s">
        <v>5795</v>
      </c>
      <c r="E1241" s="114" t="s">
        <v>4</v>
      </c>
      <c r="F1241" s="114" t="s">
        <v>114</v>
      </c>
      <c r="G1241" s="114" t="s">
        <v>102</v>
      </c>
      <c r="H1241" s="115" t="s">
        <v>5898</v>
      </c>
      <c r="I1241" s="116" t="s">
        <v>5899</v>
      </c>
      <c r="J1241" s="116" t="s">
        <v>5900</v>
      </c>
      <c r="K1241" s="114" t="s">
        <v>887</v>
      </c>
      <c r="L1241" s="114" t="s">
        <v>299</v>
      </c>
      <c r="M1241" s="116" t="s">
        <v>888</v>
      </c>
      <c r="N1241" s="116" t="s">
        <v>889</v>
      </c>
      <c r="O1241" s="114" t="s">
        <v>887</v>
      </c>
      <c r="P1241" s="114" t="s">
        <v>1704</v>
      </c>
      <c r="Q1241" s="114" t="s">
        <v>1705</v>
      </c>
      <c r="R1241" s="116"/>
    </row>
    <row r="1242" spans="2:18" ht="18.75" hidden="1" x14ac:dyDescent="0.25">
      <c r="B1242" s="112">
        <v>1236</v>
      </c>
      <c r="C1242" s="114" t="s">
        <v>211</v>
      </c>
      <c r="D1242" s="114" t="s">
        <v>5795</v>
      </c>
      <c r="E1242" s="114" t="s">
        <v>4</v>
      </c>
      <c r="F1242" s="114" t="s">
        <v>114</v>
      </c>
      <c r="G1242" s="114" t="s">
        <v>102</v>
      </c>
      <c r="H1242" s="115" t="s">
        <v>5901</v>
      </c>
      <c r="I1242" s="116" t="s">
        <v>5902</v>
      </c>
      <c r="J1242" s="116" t="s">
        <v>5903</v>
      </c>
      <c r="K1242" s="114" t="s">
        <v>887</v>
      </c>
      <c r="L1242" s="114" t="s">
        <v>299</v>
      </c>
      <c r="M1242" s="116" t="s">
        <v>888</v>
      </c>
      <c r="N1242" s="116" t="s">
        <v>889</v>
      </c>
      <c r="O1242" s="114" t="s">
        <v>887</v>
      </c>
      <c r="P1242" s="114" t="s">
        <v>1704</v>
      </c>
      <c r="Q1242" s="114" t="s">
        <v>1705</v>
      </c>
      <c r="R1242" s="116"/>
    </row>
    <row r="1243" spans="2:18" ht="18.75" hidden="1" x14ac:dyDescent="0.25">
      <c r="B1243" s="112">
        <v>1237</v>
      </c>
      <c r="C1243" s="114" t="s">
        <v>211</v>
      </c>
      <c r="D1243" s="114" t="s">
        <v>5795</v>
      </c>
      <c r="E1243" s="114" t="s">
        <v>4</v>
      </c>
      <c r="F1243" s="114" t="s">
        <v>114</v>
      </c>
      <c r="G1243" s="114" t="s">
        <v>102</v>
      </c>
      <c r="H1243" s="115" t="s">
        <v>5904</v>
      </c>
      <c r="I1243" s="116" t="s">
        <v>5905</v>
      </c>
      <c r="J1243" s="116" t="s">
        <v>5906</v>
      </c>
      <c r="K1243" s="114" t="s">
        <v>887</v>
      </c>
      <c r="L1243" s="114" t="s">
        <v>299</v>
      </c>
      <c r="M1243" s="116" t="s">
        <v>888</v>
      </c>
      <c r="N1243" s="116" t="s">
        <v>889</v>
      </c>
      <c r="O1243" s="114" t="s">
        <v>887</v>
      </c>
      <c r="P1243" s="114" t="s">
        <v>1704</v>
      </c>
      <c r="Q1243" s="114" t="s">
        <v>1705</v>
      </c>
      <c r="R1243" s="116"/>
    </row>
    <row r="1244" spans="2:18" ht="18.75" hidden="1" x14ac:dyDescent="0.25">
      <c r="B1244" s="112">
        <v>1238</v>
      </c>
      <c r="C1244" s="114" t="s">
        <v>211</v>
      </c>
      <c r="D1244" s="114" t="s">
        <v>5795</v>
      </c>
      <c r="E1244" s="114" t="s">
        <v>4</v>
      </c>
      <c r="F1244" s="114" t="s">
        <v>114</v>
      </c>
      <c r="G1244" s="114" t="s">
        <v>102</v>
      </c>
      <c r="H1244" s="115" t="s">
        <v>5907</v>
      </c>
      <c r="I1244" s="116" t="s">
        <v>5908</v>
      </c>
      <c r="J1244" s="116" t="s">
        <v>5909</v>
      </c>
      <c r="K1244" s="114" t="s">
        <v>887</v>
      </c>
      <c r="L1244" s="114" t="s">
        <v>299</v>
      </c>
      <c r="M1244" s="116" t="s">
        <v>888</v>
      </c>
      <c r="N1244" s="116" t="s">
        <v>889</v>
      </c>
      <c r="O1244" s="114" t="s">
        <v>887</v>
      </c>
      <c r="P1244" s="114" t="s">
        <v>1704</v>
      </c>
      <c r="Q1244" s="114" t="s">
        <v>1705</v>
      </c>
      <c r="R1244" s="116"/>
    </row>
    <row r="1245" spans="2:18" ht="18.75" hidden="1" x14ac:dyDescent="0.25">
      <c r="B1245" s="112">
        <v>1239</v>
      </c>
      <c r="C1245" s="114" t="s">
        <v>211</v>
      </c>
      <c r="D1245" s="114" t="s">
        <v>5795</v>
      </c>
      <c r="E1245" s="114" t="s">
        <v>4</v>
      </c>
      <c r="F1245" s="114" t="s">
        <v>114</v>
      </c>
      <c r="G1245" s="114" t="s">
        <v>102</v>
      </c>
      <c r="H1245" s="115" t="s">
        <v>5910</v>
      </c>
      <c r="I1245" s="116" t="s">
        <v>5911</v>
      </c>
      <c r="J1245" s="116" t="s">
        <v>5912</v>
      </c>
      <c r="K1245" s="114" t="s">
        <v>887</v>
      </c>
      <c r="L1245" s="114" t="s">
        <v>299</v>
      </c>
      <c r="M1245" s="116" t="s">
        <v>888</v>
      </c>
      <c r="N1245" s="116" t="s">
        <v>889</v>
      </c>
      <c r="O1245" s="114" t="s">
        <v>887</v>
      </c>
      <c r="P1245" s="114" t="s">
        <v>1704</v>
      </c>
      <c r="Q1245" s="114" t="s">
        <v>1705</v>
      </c>
      <c r="R1245" s="116"/>
    </row>
    <row r="1246" spans="2:18" ht="18.75" hidden="1" x14ac:dyDescent="0.25">
      <c r="B1246" s="112">
        <v>1240</v>
      </c>
      <c r="C1246" s="114" t="s">
        <v>211</v>
      </c>
      <c r="D1246" s="114" t="s">
        <v>5795</v>
      </c>
      <c r="E1246" s="114" t="s">
        <v>4</v>
      </c>
      <c r="F1246" s="114" t="s">
        <v>114</v>
      </c>
      <c r="G1246" s="114" t="s">
        <v>102</v>
      </c>
      <c r="H1246" s="115" t="s">
        <v>5913</v>
      </c>
      <c r="I1246" s="116" t="s">
        <v>5914</v>
      </c>
      <c r="J1246" s="116" t="s">
        <v>5915</v>
      </c>
      <c r="K1246" s="114" t="s">
        <v>887</v>
      </c>
      <c r="L1246" s="114" t="s">
        <v>299</v>
      </c>
      <c r="M1246" s="116" t="s">
        <v>888</v>
      </c>
      <c r="N1246" s="116" t="s">
        <v>889</v>
      </c>
      <c r="O1246" s="114" t="s">
        <v>887</v>
      </c>
      <c r="P1246" s="114" t="s">
        <v>1704</v>
      </c>
      <c r="Q1246" s="114" t="s">
        <v>1705</v>
      </c>
      <c r="R1246" s="116"/>
    </row>
    <row r="1247" spans="2:18" ht="18.75" hidden="1" x14ac:dyDescent="0.25">
      <c r="B1247" s="112">
        <v>1241</v>
      </c>
      <c r="C1247" s="114" t="s">
        <v>211</v>
      </c>
      <c r="D1247" s="114" t="s">
        <v>5795</v>
      </c>
      <c r="E1247" s="114" t="s">
        <v>1</v>
      </c>
      <c r="F1247" s="114" t="s">
        <v>30</v>
      </c>
      <c r="G1247" s="114" t="s">
        <v>116</v>
      </c>
      <c r="H1247" s="115" t="s">
        <v>5916</v>
      </c>
      <c r="I1247" s="116" t="s">
        <v>5917</v>
      </c>
      <c r="J1247" s="116" t="s">
        <v>5918</v>
      </c>
      <c r="K1247" s="114" t="s">
        <v>890</v>
      </c>
      <c r="L1247" s="114" t="s">
        <v>342</v>
      </c>
      <c r="M1247" s="116" t="s">
        <v>891</v>
      </c>
      <c r="N1247" s="116" t="s">
        <v>892</v>
      </c>
      <c r="O1247" s="114" t="s">
        <v>890</v>
      </c>
      <c r="P1247" s="114" t="s">
        <v>1706</v>
      </c>
      <c r="Q1247" s="114" t="s">
        <v>1707</v>
      </c>
      <c r="R1247" s="116"/>
    </row>
    <row r="1248" spans="2:18" ht="18.75" hidden="1" x14ac:dyDescent="0.25">
      <c r="B1248" s="112">
        <v>1242</v>
      </c>
      <c r="C1248" s="114" t="s">
        <v>211</v>
      </c>
      <c r="D1248" s="114" t="s">
        <v>5795</v>
      </c>
      <c r="E1248" s="114" t="s">
        <v>1</v>
      </c>
      <c r="F1248" s="114" t="s">
        <v>30</v>
      </c>
      <c r="G1248" s="114" t="s">
        <v>116</v>
      </c>
      <c r="H1248" s="115" t="s">
        <v>5919</v>
      </c>
      <c r="I1248" s="116" t="s">
        <v>5920</v>
      </c>
      <c r="J1248" s="116" t="s">
        <v>5921</v>
      </c>
      <c r="K1248" s="114" t="s">
        <v>890</v>
      </c>
      <c r="L1248" s="114" t="s">
        <v>342</v>
      </c>
      <c r="M1248" s="116" t="s">
        <v>891</v>
      </c>
      <c r="N1248" s="116" t="s">
        <v>892</v>
      </c>
      <c r="O1248" s="114" t="s">
        <v>890</v>
      </c>
      <c r="P1248" s="114" t="s">
        <v>1706</v>
      </c>
      <c r="Q1248" s="114" t="s">
        <v>1707</v>
      </c>
      <c r="R1248" s="116"/>
    </row>
    <row r="1249" spans="2:18" ht="18.75" hidden="1" x14ac:dyDescent="0.25">
      <c r="B1249" s="112">
        <v>1243</v>
      </c>
      <c r="C1249" s="114" t="s">
        <v>211</v>
      </c>
      <c r="D1249" s="114" t="s">
        <v>5795</v>
      </c>
      <c r="E1249" s="114" t="s">
        <v>1</v>
      </c>
      <c r="F1249" s="114" t="s">
        <v>30</v>
      </c>
      <c r="G1249" s="114" t="s">
        <v>116</v>
      </c>
      <c r="H1249" s="115" t="s">
        <v>5922</v>
      </c>
      <c r="I1249" s="116" t="s">
        <v>5923</v>
      </c>
      <c r="J1249" s="116" t="s">
        <v>5924</v>
      </c>
      <c r="K1249" s="114" t="s">
        <v>890</v>
      </c>
      <c r="L1249" s="114" t="s">
        <v>342</v>
      </c>
      <c r="M1249" s="116" t="s">
        <v>891</v>
      </c>
      <c r="N1249" s="116" t="s">
        <v>892</v>
      </c>
      <c r="O1249" s="114" t="s">
        <v>890</v>
      </c>
      <c r="P1249" s="114" t="s">
        <v>1706</v>
      </c>
      <c r="Q1249" s="114" t="s">
        <v>1707</v>
      </c>
      <c r="R1249" s="116"/>
    </row>
    <row r="1250" spans="2:18" ht="18.75" hidden="1" x14ac:dyDescent="0.25">
      <c r="B1250" s="112">
        <v>1244</v>
      </c>
      <c r="C1250" s="114" t="s">
        <v>211</v>
      </c>
      <c r="D1250" s="114" t="s">
        <v>5795</v>
      </c>
      <c r="E1250" s="114" t="s">
        <v>1</v>
      </c>
      <c r="F1250" s="114" t="s">
        <v>30</v>
      </c>
      <c r="G1250" s="114" t="s">
        <v>116</v>
      </c>
      <c r="H1250" s="115" t="s">
        <v>5925</v>
      </c>
      <c r="I1250" s="116" t="s">
        <v>5926</v>
      </c>
      <c r="J1250" s="116" t="s">
        <v>5927</v>
      </c>
      <c r="K1250" s="114" t="s">
        <v>890</v>
      </c>
      <c r="L1250" s="114" t="s">
        <v>342</v>
      </c>
      <c r="M1250" s="116" t="s">
        <v>891</v>
      </c>
      <c r="N1250" s="116" t="s">
        <v>892</v>
      </c>
      <c r="O1250" s="114" t="s">
        <v>890</v>
      </c>
      <c r="P1250" s="114" t="s">
        <v>1706</v>
      </c>
      <c r="Q1250" s="114" t="s">
        <v>1707</v>
      </c>
      <c r="R1250" s="116"/>
    </row>
    <row r="1251" spans="2:18" ht="18.75" hidden="1" x14ac:dyDescent="0.25">
      <c r="B1251" s="112">
        <v>1245</v>
      </c>
      <c r="C1251" s="114" t="s">
        <v>211</v>
      </c>
      <c r="D1251" s="114" t="s">
        <v>5795</v>
      </c>
      <c r="E1251" s="114" t="s">
        <v>1</v>
      </c>
      <c r="F1251" s="114" t="s">
        <v>30</v>
      </c>
      <c r="G1251" s="114" t="s">
        <v>116</v>
      </c>
      <c r="H1251" s="115" t="s">
        <v>5928</v>
      </c>
      <c r="I1251" s="116" t="s">
        <v>5929</v>
      </c>
      <c r="J1251" s="116" t="s">
        <v>5930</v>
      </c>
      <c r="K1251" s="114" t="s">
        <v>890</v>
      </c>
      <c r="L1251" s="114" t="s">
        <v>342</v>
      </c>
      <c r="M1251" s="116" t="s">
        <v>891</v>
      </c>
      <c r="N1251" s="116" t="s">
        <v>892</v>
      </c>
      <c r="O1251" s="114" t="s">
        <v>890</v>
      </c>
      <c r="P1251" s="114" t="s">
        <v>1706</v>
      </c>
      <c r="Q1251" s="114" t="s">
        <v>1707</v>
      </c>
      <c r="R1251" s="116"/>
    </row>
    <row r="1252" spans="2:18" ht="18.75" hidden="1" x14ac:dyDescent="0.25">
      <c r="B1252" s="112">
        <v>1246</v>
      </c>
      <c r="C1252" s="114" t="s">
        <v>211</v>
      </c>
      <c r="D1252" s="114" t="s">
        <v>5795</v>
      </c>
      <c r="E1252" s="114" t="s">
        <v>1</v>
      </c>
      <c r="F1252" s="114" t="s">
        <v>30</v>
      </c>
      <c r="G1252" s="114" t="s">
        <v>116</v>
      </c>
      <c r="H1252" s="115" t="s">
        <v>5931</v>
      </c>
      <c r="I1252" s="116" t="s">
        <v>5932</v>
      </c>
      <c r="J1252" s="116" t="s">
        <v>5933</v>
      </c>
      <c r="K1252" s="114" t="s">
        <v>890</v>
      </c>
      <c r="L1252" s="114" t="s">
        <v>342</v>
      </c>
      <c r="M1252" s="116" t="s">
        <v>891</v>
      </c>
      <c r="N1252" s="116" t="s">
        <v>892</v>
      </c>
      <c r="O1252" s="114" t="s">
        <v>890</v>
      </c>
      <c r="P1252" s="114" t="s">
        <v>1706</v>
      </c>
      <c r="Q1252" s="114" t="s">
        <v>1707</v>
      </c>
      <c r="R1252" s="116"/>
    </row>
    <row r="1253" spans="2:18" ht="18.75" hidden="1" x14ac:dyDescent="0.25">
      <c r="B1253" s="112">
        <v>1247</v>
      </c>
      <c r="C1253" s="114" t="s">
        <v>211</v>
      </c>
      <c r="D1253" s="114" t="s">
        <v>5795</v>
      </c>
      <c r="E1253" s="114" t="s">
        <v>1</v>
      </c>
      <c r="F1253" s="114" t="s">
        <v>30</v>
      </c>
      <c r="G1253" s="114" t="s">
        <v>116</v>
      </c>
      <c r="H1253" s="115" t="s">
        <v>5934</v>
      </c>
      <c r="I1253" s="116" t="s">
        <v>5935</v>
      </c>
      <c r="J1253" s="116" t="s">
        <v>5936</v>
      </c>
      <c r="K1253" s="114" t="s">
        <v>890</v>
      </c>
      <c r="L1253" s="114" t="s">
        <v>342</v>
      </c>
      <c r="M1253" s="116" t="s">
        <v>891</v>
      </c>
      <c r="N1253" s="116" t="s">
        <v>892</v>
      </c>
      <c r="O1253" s="114" t="s">
        <v>890</v>
      </c>
      <c r="P1253" s="114" t="s">
        <v>1706</v>
      </c>
      <c r="Q1253" s="114" t="s">
        <v>1707</v>
      </c>
      <c r="R1253" s="116"/>
    </row>
    <row r="1254" spans="2:18" ht="18.75" hidden="1" x14ac:dyDescent="0.25">
      <c r="B1254" s="112">
        <v>1248</v>
      </c>
      <c r="C1254" s="114" t="s">
        <v>211</v>
      </c>
      <c r="D1254" s="114" t="s">
        <v>5795</v>
      </c>
      <c r="E1254" s="114" t="s">
        <v>1</v>
      </c>
      <c r="F1254" s="114" t="s">
        <v>30</v>
      </c>
      <c r="G1254" s="114" t="s">
        <v>116</v>
      </c>
      <c r="H1254" s="115" t="s">
        <v>5937</v>
      </c>
      <c r="I1254" s="116" t="s">
        <v>5938</v>
      </c>
      <c r="J1254" s="116" t="s">
        <v>5939</v>
      </c>
      <c r="K1254" s="114" t="s">
        <v>890</v>
      </c>
      <c r="L1254" s="114" t="s">
        <v>342</v>
      </c>
      <c r="M1254" s="116" t="s">
        <v>891</v>
      </c>
      <c r="N1254" s="116" t="s">
        <v>892</v>
      </c>
      <c r="O1254" s="114" t="s">
        <v>890</v>
      </c>
      <c r="P1254" s="114" t="s">
        <v>1706</v>
      </c>
      <c r="Q1254" s="114" t="s">
        <v>1707</v>
      </c>
      <c r="R1254" s="116"/>
    </row>
    <row r="1255" spans="2:18" ht="18.75" hidden="1" x14ac:dyDescent="0.25">
      <c r="B1255" s="112">
        <v>1249</v>
      </c>
      <c r="C1255" s="114" t="s">
        <v>211</v>
      </c>
      <c r="D1255" s="114" t="s">
        <v>5795</v>
      </c>
      <c r="E1255" s="114" t="s">
        <v>1</v>
      </c>
      <c r="F1255" s="114" t="s">
        <v>30</v>
      </c>
      <c r="G1255" s="114" t="s">
        <v>116</v>
      </c>
      <c r="H1255" s="115" t="s">
        <v>5940</v>
      </c>
      <c r="I1255" s="116" t="s">
        <v>5941</v>
      </c>
      <c r="J1255" s="116" t="s">
        <v>5942</v>
      </c>
      <c r="K1255" s="114" t="s">
        <v>890</v>
      </c>
      <c r="L1255" s="114" t="s">
        <v>342</v>
      </c>
      <c r="M1255" s="116" t="s">
        <v>891</v>
      </c>
      <c r="N1255" s="116" t="s">
        <v>892</v>
      </c>
      <c r="O1255" s="114" t="s">
        <v>890</v>
      </c>
      <c r="P1255" s="114" t="s">
        <v>1706</v>
      </c>
      <c r="Q1255" s="114" t="s">
        <v>1707</v>
      </c>
      <c r="R1255" s="116"/>
    </row>
    <row r="1256" spans="2:18" ht="18.75" hidden="1" x14ac:dyDescent="0.25">
      <c r="B1256" s="112">
        <v>1250</v>
      </c>
      <c r="C1256" s="114" t="s">
        <v>211</v>
      </c>
      <c r="D1256" s="114" t="s">
        <v>5795</v>
      </c>
      <c r="E1256" s="114" t="s">
        <v>1</v>
      </c>
      <c r="F1256" s="114" t="s">
        <v>30</v>
      </c>
      <c r="G1256" s="114" t="s">
        <v>116</v>
      </c>
      <c r="H1256" s="115" t="s">
        <v>5943</v>
      </c>
      <c r="I1256" s="116" t="s">
        <v>5944</v>
      </c>
      <c r="J1256" s="116" t="s">
        <v>5945</v>
      </c>
      <c r="K1256" s="114" t="s">
        <v>890</v>
      </c>
      <c r="L1256" s="114" t="s">
        <v>342</v>
      </c>
      <c r="M1256" s="116" t="s">
        <v>891</v>
      </c>
      <c r="N1256" s="116" t="s">
        <v>892</v>
      </c>
      <c r="O1256" s="114" t="s">
        <v>890</v>
      </c>
      <c r="P1256" s="114" t="s">
        <v>1706</v>
      </c>
      <c r="Q1256" s="114" t="s">
        <v>1707</v>
      </c>
      <c r="R1256" s="116"/>
    </row>
    <row r="1257" spans="2:18" ht="18.75" hidden="1" x14ac:dyDescent="0.25">
      <c r="B1257" s="112">
        <v>1251</v>
      </c>
      <c r="C1257" s="114" t="s">
        <v>211</v>
      </c>
      <c r="D1257" s="114" t="s">
        <v>5795</v>
      </c>
      <c r="E1257" s="114" t="s">
        <v>4</v>
      </c>
      <c r="F1257" s="114" t="s">
        <v>30</v>
      </c>
      <c r="G1257" s="114" t="s">
        <v>116</v>
      </c>
      <c r="H1257" s="115" t="s">
        <v>5946</v>
      </c>
      <c r="I1257" s="116" t="s">
        <v>5947</v>
      </c>
      <c r="J1257" s="116" t="s">
        <v>5948</v>
      </c>
      <c r="K1257" s="114" t="s">
        <v>890</v>
      </c>
      <c r="L1257" s="114" t="s">
        <v>342</v>
      </c>
      <c r="M1257" s="116" t="s">
        <v>891</v>
      </c>
      <c r="N1257" s="116" t="s">
        <v>892</v>
      </c>
      <c r="O1257" s="114" t="s">
        <v>890</v>
      </c>
      <c r="P1257" s="114" t="s">
        <v>1706</v>
      </c>
      <c r="Q1257" s="114" t="s">
        <v>1707</v>
      </c>
      <c r="R1257" s="116"/>
    </row>
    <row r="1258" spans="2:18" ht="18.75" hidden="1" x14ac:dyDescent="0.25">
      <c r="B1258" s="112">
        <v>1252</v>
      </c>
      <c r="C1258" s="114" t="s">
        <v>211</v>
      </c>
      <c r="D1258" s="114" t="s">
        <v>5795</v>
      </c>
      <c r="E1258" s="114" t="s">
        <v>4</v>
      </c>
      <c r="F1258" s="114" t="s">
        <v>30</v>
      </c>
      <c r="G1258" s="114" t="s">
        <v>116</v>
      </c>
      <c r="H1258" s="115" t="s">
        <v>5949</v>
      </c>
      <c r="I1258" s="116" t="s">
        <v>5950</v>
      </c>
      <c r="J1258" s="116" t="s">
        <v>5951</v>
      </c>
      <c r="K1258" s="114" t="s">
        <v>890</v>
      </c>
      <c r="L1258" s="114" t="s">
        <v>342</v>
      </c>
      <c r="M1258" s="116" t="s">
        <v>891</v>
      </c>
      <c r="N1258" s="116" t="s">
        <v>892</v>
      </c>
      <c r="O1258" s="114" t="s">
        <v>890</v>
      </c>
      <c r="P1258" s="114" t="s">
        <v>1706</v>
      </c>
      <c r="Q1258" s="114" t="s">
        <v>1707</v>
      </c>
      <c r="R1258" s="116"/>
    </row>
    <row r="1259" spans="2:18" ht="18.75" hidden="1" x14ac:dyDescent="0.25">
      <c r="B1259" s="112">
        <v>1253</v>
      </c>
      <c r="C1259" s="114" t="s">
        <v>211</v>
      </c>
      <c r="D1259" s="114" t="s">
        <v>5795</v>
      </c>
      <c r="E1259" s="114" t="s">
        <v>4</v>
      </c>
      <c r="F1259" s="114" t="s">
        <v>30</v>
      </c>
      <c r="G1259" s="114" t="s">
        <v>116</v>
      </c>
      <c r="H1259" s="115" t="s">
        <v>5952</v>
      </c>
      <c r="I1259" s="116" t="s">
        <v>5953</v>
      </c>
      <c r="J1259" s="116" t="s">
        <v>5954</v>
      </c>
      <c r="K1259" s="114" t="s">
        <v>890</v>
      </c>
      <c r="L1259" s="114" t="s">
        <v>342</v>
      </c>
      <c r="M1259" s="116" t="s">
        <v>891</v>
      </c>
      <c r="N1259" s="116" t="s">
        <v>892</v>
      </c>
      <c r="O1259" s="114" t="s">
        <v>890</v>
      </c>
      <c r="P1259" s="114" t="s">
        <v>1706</v>
      </c>
      <c r="Q1259" s="114" t="s">
        <v>1707</v>
      </c>
      <c r="R1259" s="116"/>
    </row>
    <row r="1260" spans="2:18" ht="18.75" hidden="1" x14ac:dyDescent="0.25">
      <c r="B1260" s="112">
        <v>1254</v>
      </c>
      <c r="C1260" s="114" t="s">
        <v>211</v>
      </c>
      <c r="D1260" s="114" t="s">
        <v>5795</v>
      </c>
      <c r="E1260" s="114" t="s">
        <v>4</v>
      </c>
      <c r="F1260" s="114" t="s">
        <v>30</v>
      </c>
      <c r="G1260" s="114" t="s">
        <v>116</v>
      </c>
      <c r="H1260" s="115" t="s">
        <v>5955</v>
      </c>
      <c r="I1260" s="116" t="s">
        <v>5956</v>
      </c>
      <c r="J1260" s="116" t="s">
        <v>5957</v>
      </c>
      <c r="K1260" s="114" t="s">
        <v>890</v>
      </c>
      <c r="L1260" s="114" t="s">
        <v>342</v>
      </c>
      <c r="M1260" s="116" t="s">
        <v>891</v>
      </c>
      <c r="N1260" s="116" t="s">
        <v>892</v>
      </c>
      <c r="O1260" s="114" t="s">
        <v>890</v>
      </c>
      <c r="P1260" s="114" t="s">
        <v>1706</v>
      </c>
      <c r="Q1260" s="114" t="s">
        <v>1707</v>
      </c>
      <c r="R1260" s="116"/>
    </row>
    <row r="1261" spans="2:18" ht="18.75" hidden="1" x14ac:dyDescent="0.25">
      <c r="B1261" s="112">
        <v>1255</v>
      </c>
      <c r="C1261" s="114" t="s">
        <v>211</v>
      </c>
      <c r="D1261" s="114" t="s">
        <v>5795</v>
      </c>
      <c r="E1261" s="114" t="s">
        <v>4</v>
      </c>
      <c r="F1261" s="114" t="s">
        <v>30</v>
      </c>
      <c r="G1261" s="114" t="s">
        <v>116</v>
      </c>
      <c r="H1261" s="115" t="s">
        <v>5958</v>
      </c>
      <c r="I1261" s="116" t="s">
        <v>5959</v>
      </c>
      <c r="J1261" s="116" t="s">
        <v>5960</v>
      </c>
      <c r="K1261" s="114" t="s">
        <v>890</v>
      </c>
      <c r="L1261" s="114" t="s">
        <v>342</v>
      </c>
      <c r="M1261" s="116" t="s">
        <v>891</v>
      </c>
      <c r="N1261" s="116" t="s">
        <v>892</v>
      </c>
      <c r="O1261" s="114" t="s">
        <v>890</v>
      </c>
      <c r="P1261" s="114" t="s">
        <v>1706</v>
      </c>
      <c r="Q1261" s="114" t="s">
        <v>1707</v>
      </c>
      <c r="R1261" s="116"/>
    </row>
    <row r="1262" spans="2:18" ht="18.75" hidden="1" x14ac:dyDescent="0.25">
      <c r="B1262" s="112">
        <v>1256</v>
      </c>
      <c r="C1262" s="114" t="s">
        <v>211</v>
      </c>
      <c r="D1262" s="114" t="s">
        <v>5795</v>
      </c>
      <c r="E1262" s="114" t="s">
        <v>4</v>
      </c>
      <c r="F1262" s="114" t="s">
        <v>30</v>
      </c>
      <c r="G1262" s="114" t="s">
        <v>116</v>
      </c>
      <c r="H1262" s="115" t="s">
        <v>5961</v>
      </c>
      <c r="I1262" s="116" t="s">
        <v>5962</v>
      </c>
      <c r="J1262" s="116" t="s">
        <v>5963</v>
      </c>
      <c r="K1262" s="114" t="s">
        <v>890</v>
      </c>
      <c r="L1262" s="114" t="s">
        <v>342</v>
      </c>
      <c r="M1262" s="116" t="s">
        <v>891</v>
      </c>
      <c r="N1262" s="116" t="s">
        <v>892</v>
      </c>
      <c r="O1262" s="114" t="s">
        <v>890</v>
      </c>
      <c r="P1262" s="114" t="s">
        <v>1706</v>
      </c>
      <c r="Q1262" s="114" t="s">
        <v>1707</v>
      </c>
      <c r="R1262" s="116"/>
    </row>
    <row r="1263" spans="2:18" ht="18.75" hidden="1" x14ac:dyDescent="0.25">
      <c r="B1263" s="112">
        <v>1257</v>
      </c>
      <c r="C1263" s="114" t="s">
        <v>211</v>
      </c>
      <c r="D1263" s="114" t="s">
        <v>5795</v>
      </c>
      <c r="E1263" s="114" t="s">
        <v>4</v>
      </c>
      <c r="F1263" s="114" t="s">
        <v>30</v>
      </c>
      <c r="G1263" s="114" t="s">
        <v>116</v>
      </c>
      <c r="H1263" s="115" t="s">
        <v>5964</v>
      </c>
      <c r="I1263" s="116" t="s">
        <v>5965</v>
      </c>
      <c r="J1263" s="116" t="s">
        <v>5966</v>
      </c>
      <c r="K1263" s="114" t="s">
        <v>890</v>
      </c>
      <c r="L1263" s="114" t="s">
        <v>342</v>
      </c>
      <c r="M1263" s="116" t="s">
        <v>891</v>
      </c>
      <c r="N1263" s="116" t="s">
        <v>892</v>
      </c>
      <c r="O1263" s="114" t="s">
        <v>890</v>
      </c>
      <c r="P1263" s="114" t="s">
        <v>1706</v>
      </c>
      <c r="Q1263" s="114" t="s">
        <v>1707</v>
      </c>
      <c r="R1263" s="116"/>
    </row>
    <row r="1264" spans="2:18" ht="18.75" hidden="1" x14ac:dyDescent="0.25">
      <c r="B1264" s="112">
        <v>1258</v>
      </c>
      <c r="C1264" s="114" t="s">
        <v>211</v>
      </c>
      <c r="D1264" s="114" t="s">
        <v>5795</v>
      </c>
      <c r="E1264" s="114" t="s">
        <v>4</v>
      </c>
      <c r="F1264" s="114" t="s">
        <v>30</v>
      </c>
      <c r="G1264" s="114" t="s">
        <v>116</v>
      </c>
      <c r="H1264" s="115" t="s">
        <v>5967</v>
      </c>
      <c r="I1264" s="116" t="s">
        <v>5968</v>
      </c>
      <c r="J1264" s="116" t="s">
        <v>5969</v>
      </c>
      <c r="K1264" s="114" t="s">
        <v>890</v>
      </c>
      <c r="L1264" s="114" t="s">
        <v>342</v>
      </c>
      <c r="M1264" s="116" t="s">
        <v>891</v>
      </c>
      <c r="N1264" s="116" t="s">
        <v>892</v>
      </c>
      <c r="O1264" s="114" t="s">
        <v>890</v>
      </c>
      <c r="P1264" s="114" t="s">
        <v>1706</v>
      </c>
      <c r="Q1264" s="114" t="s">
        <v>1707</v>
      </c>
      <c r="R1264" s="116"/>
    </row>
    <row r="1265" spans="2:18" ht="18.75" hidden="1" x14ac:dyDescent="0.25">
      <c r="B1265" s="112">
        <v>1259</v>
      </c>
      <c r="C1265" s="114" t="s">
        <v>211</v>
      </c>
      <c r="D1265" s="114" t="s">
        <v>5795</v>
      </c>
      <c r="E1265" s="114" t="s">
        <v>4</v>
      </c>
      <c r="F1265" s="114" t="s">
        <v>30</v>
      </c>
      <c r="G1265" s="114" t="s">
        <v>116</v>
      </c>
      <c r="H1265" s="115" t="s">
        <v>5970</v>
      </c>
      <c r="I1265" s="116" t="s">
        <v>5971</v>
      </c>
      <c r="J1265" s="116" t="s">
        <v>5972</v>
      </c>
      <c r="K1265" s="114" t="s">
        <v>890</v>
      </c>
      <c r="L1265" s="114" t="s">
        <v>342</v>
      </c>
      <c r="M1265" s="116" t="s">
        <v>891</v>
      </c>
      <c r="N1265" s="116" t="s">
        <v>892</v>
      </c>
      <c r="O1265" s="114" t="s">
        <v>890</v>
      </c>
      <c r="P1265" s="114" t="s">
        <v>1706</v>
      </c>
      <c r="Q1265" s="114" t="s">
        <v>1707</v>
      </c>
      <c r="R1265" s="116"/>
    </row>
    <row r="1266" spans="2:18" ht="18.75" hidden="1" x14ac:dyDescent="0.25">
      <c r="B1266" s="112">
        <v>1260</v>
      </c>
      <c r="C1266" s="114" t="s">
        <v>211</v>
      </c>
      <c r="D1266" s="114" t="s">
        <v>5795</v>
      </c>
      <c r="E1266" s="114" t="s">
        <v>4</v>
      </c>
      <c r="F1266" s="114" t="s">
        <v>30</v>
      </c>
      <c r="G1266" s="114" t="s">
        <v>116</v>
      </c>
      <c r="H1266" s="115" t="s">
        <v>5973</v>
      </c>
      <c r="I1266" s="116" t="s">
        <v>5974</v>
      </c>
      <c r="J1266" s="116" t="s">
        <v>5975</v>
      </c>
      <c r="K1266" s="114" t="s">
        <v>890</v>
      </c>
      <c r="L1266" s="114" t="s">
        <v>342</v>
      </c>
      <c r="M1266" s="116" t="s">
        <v>891</v>
      </c>
      <c r="N1266" s="116" t="s">
        <v>892</v>
      </c>
      <c r="O1266" s="114" t="s">
        <v>890</v>
      </c>
      <c r="P1266" s="114" t="s">
        <v>1706</v>
      </c>
      <c r="Q1266" s="114" t="s">
        <v>1707</v>
      </c>
      <c r="R1266" s="116"/>
    </row>
    <row r="1267" spans="2:18" ht="18.75" hidden="1" x14ac:dyDescent="0.25">
      <c r="B1267" s="112">
        <v>1261</v>
      </c>
      <c r="C1267" s="114" t="s">
        <v>211</v>
      </c>
      <c r="D1267" s="114" t="s">
        <v>5795</v>
      </c>
      <c r="E1267" s="114" t="s">
        <v>1</v>
      </c>
      <c r="F1267" s="114" t="s">
        <v>21</v>
      </c>
      <c r="G1267" s="114" t="s">
        <v>102</v>
      </c>
      <c r="H1267" s="115" t="s">
        <v>5976</v>
      </c>
      <c r="I1267" s="116" t="s">
        <v>5977</v>
      </c>
      <c r="J1267" s="116" t="s">
        <v>5978</v>
      </c>
      <c r="K1267" s="114" t="s">
        <v>893</v>
      </c>
      <c r="L1267" s="114" t="s">
        <v>385</v>
      </c>
      <c r="M1267" s="116" t="s">
        <v>894</v>
      </c>
      <c r="N1267" s="116" t="s">
        <v>895</v>
      </c>
      <c r="O1267" s="114" t="s">
        <v>893</v>
      </c>
      <c r="P1267" s="114" t="s">
        <v>1708</v>
      </c>
      <c r="Q1267" s="114" t="s">
        <v>1709</v>
      </c>
      <c r="R1267" s="116"/>
    </row>
    <row r="1268" spans="2:18" ht="18.75" hidden="1" x14ac:dyDescent="0.25">
      <c r="B1268" s="112">
        <v>1262</v>
      </c>
      <c r="C1268" s="114" t="s">
        <v>211</v>
      </c>
      <c r="D1268" s="114" t="s">
        <v>5795</v>
      </c>
      <c r="E1268" s="114" t="s">
        <v>1</v>
      </c>
      <c r="F1268" s="114" t="s">
        <v>21</v>
      </c>
      <c r="G1268" s="114" t="s">
        <v>102</v>
      </c>
      <c r="H1268" s="115" t="s">
        <v>5979</v>
      </c>
      <c r="I1268" s="116" t="s">
        <v>5980</v>
      </c>
      <c r="J1268" s="116" t="s">
        <v>5981</v>
      </c>
      <c r="K1268" s="114" t="s">
        <v>893</v>
      </c>
      <c r="L1268" s="114" t="s">
        <v>385</v>
      </c>
      <c r="M1268" s="116" t="s">
        <v>894</v>
      </c>
      <c r="N1268" s="116" t="s">
        <v>895</v>
      </c>
      <c r="O1268" s="114" t="s">
        <v>893</v>
      </c>
      <c r="P1268" s="114" t="s">
        <v>1708</v>
      </c>
      <c r="Q1268" s="114" t="s">
        <v>1709</v>
      </c>
      <c r="R1268" s="116"/>
    </row>
    <row r="1269" spans="2:18" ht="18.75" hidden="1" x14ac:dyDescent="0.25">
      <c r="B1269" s="112">
        <v>1263</v>
      </c>
      <c r="C1269" s="114" t="s">
        <v>211</v>
      </c>
      <c r="D1269" s="114" t="s">
        <v>5795</v>
      </c>
      <c r="E1269" s="114" t="s">
        <v>1</v>
      </c>
      <c r="F1269" s="114" t="s">
        <v>21</v>
      </c>
      <c r="G1269" s="114" t="s">
        <v>102</v>
      </c>
      <c r="H1269" s="115" t="s">
        <v>5982</v>
      </c>
      <c r="I1269" s="116" t="s">
        <v>5983</v>
      </c>
      <c r="J1269" s="116" t="s">
        <v>5984</v>
      </c>
      <c r="K1269" s="114" t="s">
        <v>893</v>
      </c>
      <c r="L1269" s="114" t="s">
        <v>385</v>
      </c>
      <c r="M1269" s="116" t="s">
        <v>894</v>
      </c>
      <c r="N1269" s="116" t="s">
        <v>895</v>
      </c>
      <c r="O1269" s="114" t="s">
        <v>893</v>
      </c>
      <c r="P1269" s="114" t="s">
        <v>1708</v>
      </c>
      <c r="Q1269" s="114" t="s">
        <v>1709</v>
      </c>
      <c r="R1269" s="116"/>
    </row>
    <row r="1270" spans="2:18" ht="18.75" hidden="1" x14ac:dyDescent="0.25">
      <c r="B1270" s="112">
        <v>1264</v>
      </c>
      <c r="C1270" s="114" t="s">
        <v>211</v>
      </c>
      <c r="D1270" s="114" t="s">
        <v>5795</v>
      </c>
      <c r="E1270" s="114" t="s">
        <v>1</v>
      </c>
      <c r="F1270" s="114" t="s">
        <v>21</v>
      </c>
      <c r="G1270" s="114" t="s">
        <v>102</v>
      </c>
      <c r="H1270" s="115" t="s">
        <v>5985</v>
      </c>
      <c r="I1270" s="116" t="s">
        <v>5986</v>
      </c>
      <c r="J1270" s="116" t="s">
        <v>5987</v>
      </c>
      <c r="K1270" s="114" t="s">
        <v>893</v>
      </c>
      <c r="L1270" s="114" t="s">
        <v>385</v>
      </c>
      <c r="M1270" s="116" t="s">
        <v>894</v>
      </c>
      <c r="N1270" s="116" t="s">
        <v>895</v>
      </c>
      <c r="O1270" s="114" t="s">
        <v>893</v>
      </c>
      <c r="P1270" s="114" t="s">
        <v>1708</v>
      </c>
      <c r="Q1270" s="114" t="s">
        <v>1709</v>
      </c>
      <c r="R1270" s="116"/>
    </row>
    <row r="1271" spans="2:18" ht="18.75" hidden="1" x14ac:dyDescent="0.25">
      <c r="B1271" s="112">
        <v>1265</v>
      </c>
      <c r="C1271" s="114" t="s">
        <v>211</v>
      </c>
      <c r="D1271" s="114" t="s">
        <v>5795</v>
      </c>
      <c r="E1271" s="114" t="s">
        <v>1</v>
      </c>
      <c r="F1271" s="114" t="s">
        <v>21</v>
      </c>
      <c r="G1271" s="114" t="s">
        <v>102</v>
      </c>
      <c r="H1271" s="115" t="s">
        <v>5988</v>
      </c>
      <c r="I1271" s="116" t="s">
        <v>5989</v>
      </c>
      <c r="J1271" s="116" t="s">
        <v>5990</v>
      </c>
      <c r="K1271" s="114" t="s">
        <v>893</v>
      </c>
      <c r="L1271" s="114" t="s">
        <v>385</v>
      </c>
      <c r="M1271" s="116" t="s">
        <v>894</v>
      </c>
      <c r="N1271" s="116" t="s">
        <v>895</v>
      </c>
      <c r="O1271" s="114" t="s">
        <v>893</v>
      </c>
      <c r="P1271" s="114" t="s">
        <v>1708</v>
      </c>
      <c r="Q1271" s="114" t="s">
        <v>1709</v>
      </c>
      <c r="R1271" s="116"/>
    </row>
    <row r="1272" spans="2:18" ht="18.75" hidden="1" x14ac:dyDescent="0.25">
      <c r="B1272" s="112">
        <v>1266</v>
      </c>
      <c r="C1272" s="114" t="s">
        <v>211</v>
      </c>
      <c r="D1272" s="114" t="s">
        <v>5795</v>
      </c>
      <c r="E1272" s="114" t="s">
        <v>1</v>
      </c>
      <c r="F1272" s="114" t="s">
        <v>21</v>
      </c>
      <c r="G1272" s="114" t="s">
        <v>102</v>
      </c>
      <c r="H1272" s="115" t="s">
        <v>5991</v>
      </c>
      <c r="I1272" s="116" t="s">
        <v>5992</v>
      </c>
      <c r="J1272" s="116" t="s">
        <v>5993</v>
      </c>
      <c r="K1272" s="114" t="s">
        <v>893</v>
      </c>
      <c r="L1272" s="114" t="s">
        <v>385</v>
      </c>
      <c r="M1272" s="116" t="s">
        <v>894</v>
      </c>
      <c r="N1272" s="116" t="s">
        <v>895</v>
      </c>
      <c r="O1272" s="114" t="s">
        <v>893</v>
      </c>
      <c r="P1272" s="114" t="s">
        <v>1708</v>
      </c>
      <c r="Q1272" s="114" t="s">
        <v>1709</v>
      </c>
      <c r="R1272" s="116"/>
    </row>
    <row r="1273" spans="2:18" ht="18.75" hidden="1" x14ac:dyDescent="0.25">
      <c r="B1273" s="112">
        <v>1267</v>
      </c>
      <c r="C1273" s="114" t="s">
        <v>211</v>
      </c>
      <c r="D1273" s="114" t="s">
        <v>5795</v>
      </c>
      <c r="E1273" s="114" t="s">
        <v>1</v>
      </c>
      <c r="F1273" s="114" t="s">
        <v>21</v>
      </c>
      <c r="G1273" s="114" t="s">
        <v>102</v>
      </c>
      <c r="H1273" s="115" t="s">
        <v>5994</v>
      </c>
      <c r="I1273" s="116" t="s">
        <v>5995</v>
      </c>
      <c r="J1273" s="116" t="s">
        <v>5996</v>
      </c>
      <c r="K1273" s="114" t="s">
        <v>893</v>
      </c>
      <c r="L1273" s="114" t="s">
        <v>385</v>
      </c>
      <c r="M1273" s="116" t="s">
        <v>894</v>
      </c>
      <c r="N1273" s="116" t="s">
        <v>895</v>
      </c>
      <c r="O1273" s="114" t="s">
        <v>893</v>
      </c>
      <c r="P1273" s="114" t="s">
        <v>1708</v>
      </c>
      <c r="Q1273" s="114" t="s">
        <v>1709</v>
      </c>
      <c r="R1273" s="116"/>
    </row>
    <row r="1274" spans="2:18" ht="18.75" hidden="1" x14ac:dyDescent="0.25">
      <c r="B1274" s="112">
        <v>1268</v>
      </c>
      <c r="C1274" s="114" t="s">
        <v>211</v>
      </c>
      <c r="D1274" s="114" t="s">
        <v>5795</v>
      </c>
      <c r="E1274" s="114" t="s">
        <v>1</v>
      </c>
      <c r="F1274" s="114" t="s">
        <v>21</v>
      </c>
      <c r="G1274" s="114" t="s">
        <v>102</v>
      </c>
      <c r="H1274" s="115" t="s">
        <v>5997</v>
      </c>
      <c r="I1274" s="116" t="s">
        <v>5998</v>
      </c>
      <c r="J1274" s="116" t="s">
        <v>5999</v>
      </c>
      <c r="K1274" s="114" t="s">
        <v>893</v>
      </c>
      <c r="L1274" s="114" t="s">
        <v>385</v>
      </c>
      <c r="M1274" s="116" t="s">
        <v>894</v>
      </c>
      <c r="N1274" s="116" t="s">
        <v>895</v>
      </c>
      <c r="O1274" s="114" t="s">
        <v>893</v>
      </c>
      <c r="P1274" s="114" t="s">
        <v>1708</v>
      </c>
      <c r="Q1274" s="114" t="s">
        <v>1709</v>
      </c>
      <c r="R1274" s="116"/>
    </row>
    <row r="1275" spans="2:18" ht="18.75" hidden="1" x14ac:dyDescent="0.25">
      <c r="B1275" s="112">
        <v>1269</v>
      </c>
      <c r="C1275" s="114" t="s">
        <v>211</v>
      </c>
      <c r="D1275" s="114" t="s">
        <v>5795</v>
      </c>
      <c r="E1275" s="114" t="s">
        <v>1</v>
      </c>
      <c r="F1275" s="114" t="s">
        <v>21</v>
      </c>
      <c r="G1275" s="114" t="s">
        <v>102</v>
      </c>
      <c r="H1275" s="115" t="s">
        <v>6000</v>
      </c>
      <c r="I1275" s="116" t="s">
        <v>6001</v>
      </c>
      <c r="J1275" s="116" t="s">
        <v>6002</v>
      </c>
      <c r="K1275" s="114" t="s">
        <v>893</v>
      </c>
      <c r="L1275" s="114" t="s">
        <v>385</v>
      </c>
      <c r="M1275" s="116" t="s">
        <v>894</v>
      </c>
      <c r="N1275" s="116" t="s">
        <v>895</v>
      </c>
      <c r="O1275" s="114" t="s">
        <v>893</v>
      </c>
      <c r="P1275" s="114" t="s">
        <v>1708</v>
      </c>
      <c r="Q1275" s="114" t="s">
        <v>1709</v>
      </c>
      <c r="R1275" s="116"/>
    </row>
    <row r="1276" spans="2:18" ht="18.75" hidden="1" x14ac:dyDescent="0.25">
      <c r="B1276" s="112">
        <v>1270</v>
      </c>
      <c r="C1276" s="114" t="s">
        <v>211</v>
      </c>
      <c r="D1276" s="114" t="s">
        <v>5795</v>
      </c>
      <c r="E1276" s="114" t="s">
        <v>1</v>
      </c>
      <c r="F1276" s="114" t="s">
        <v>21</v>
      </c>
      <c r="G1276" s="114" t="s">
        <v>102</v>
      </c>
      <c r="H1276" s="115" t="s">
        <v>6003</v>
      </c>
      <c r="I1276" s="116" t="s">
        <v>6004</v>
      </c>
      <c r="J1276" s="116" t="s">
        <v>6005</v>
      </c>
      <c r="K1276" s="114" t="s">
        <v>893</v>
      </c>
      <c r="L1276" s="114" t="s">
        <v>385</v>
      </c>
      <c r="M1276" s="116" t="s">
        <v>894</v>
      </c>
      <c r="N1276" s="116" t="s">
        <v>895</v>
      </c>
      <c r="O1276" s="114" t="s">
        <v>893</v>
      </c>
      <c r="P1276" s="114" t="s">
        <v>1708</v>
      </c>
      <c r="Q1276" s="114" t="s">
        <v>1709</v>
      </c>
      <c r="R1276" s="116"/>
    </row>
    <row r="1277" spans="2:18" ht="18.75" hidden="1" x14ac:dyDescent="0.25">
      <c r="B1277" s="112">
        <v>1271</v>
      </c>
      <c r="C1277" s="114" t="s">
        <v>211</v>
      </c>
      <c r="D1277" s="114" t="s">
        <v>5795</v>
      </c>
      <c r="E1277" s="114" t="s">
        <v>4</v>
      </c>
      <c r="F1277" s="114" t="s">
        <v>21</v>
      </c>
      <c r="G1277" s="114" t="s">
        <v>102</v>
      </c>
      <c r="H1277" s="115" t="s">
        <v>6006</v>
      </c>
      <c r="I1277" s="116" t="s">
        <v>6007</v>
      </c>
      <c r="J1277" s="116" t="s">
        <v>6008</v>
      </c>
      <c r="K1277" s="114" t="s">
        <v>893</v>
      </c>
      <c r="L1277" s="114" t="s">
        <v>385</v>
      </c>
      <c r="M1277" s="116" t="s">
        <v>894</v>
      </c>
      <c r="N1277" s="116" t="s">
        <v>895</v>
      </c>
      <c r="O1277" s="114" t="s">
        <v>893</v>
      </c>
      <c r="P1277" s="114" t="s">
        <v>1708</v>
      </c>
      <c r="Q1277" s="114" t="s">
        <v>1709</v>
      </c>
      <c r="R1277" s="116"/>
    </row>
    <row r="1278" spans="2:18" ht="18.75" hidden="1" x14ac:dyDescent="0.25">
      <c r="B1278" s="112">
        <v>1272</v>
      </c>
      <c r="C1278" s="114" t="s">
        <v>211</v>
      </c>
      <c r="D1278" s="114" t="s">
        <v>5795</v>
      </c>
      <c r="E1278" s="114" t="s">
        <v>4</v>
      </c>
      <c r="F1278" s="114" t="s">
        <v>21</v>
      </c>
      <c r="G1278" s="114" t="s">
        <v>102</v>
      </c>
      <c r="H1278" s="115" t="s">
        <v>6009</v>
      </c>
      <c r="I1278" s="116" t="s">
        <v>6010</v>
      </c>
      <c r="J1278" s="116" t="s">
        <v>6011</v>
      </c>
      <c r="K1278" s="114" t="s">
        <v>893</v>
      </c>
      <c r="L1278" s="114" t="s">
        <v>385</v>
      </c>
      <c r="M1278" s="116" t="s">
        <v>894</v>
      </c>
      <c r="N1278" s="116" t="s">
        <v>895</v>
      </c>
      <c r="O1278" s="114" t="s">
        <v>893</v>
      </c>
      <c r="P1278" s="114" t="s">
        <v>1708</v>
      </c>
      <c r="Q1278" s="114" t="s">
        <v>1709</v>
      </c>
      <c r="R1278" s="116"/>
    </row>
    <row r="1279" spans="2:18" ht="18.75" hidden="1" x14ac:dyDescent="0.25">
      <c r="B1279" s="112">
        <v>1273</v>
      </c>
      <c r="C1279" s="114" t="s">
        <v>211</v>
      </c>
      <c r="D1279" s="114" t="s">
        <v>5795</v>
      </c>
      <c r="E1279" s="114" t="s">
        <v>4</v>
      </c>
      <c r="F1279" s="114" t="s">
        <v>21</v>
      </c>
      <c r="G1279" s="114" t="s">
        <v>102</v>
      </c>
      <c r="H1279" s="115" t="s">
        <v>6012</v>
      </c>
      <c r="I1279" s="116" t="s">
        <v>6013</v>
      </c>
      <c r="J1279" s="116" t="s">
        <v>6014</v>
      </c>
      <c r="K1279" s="114" t="s">
        <v>893</v>
      </c>
      <c r="L1279" s="114" t="s">
        <v>385</v>
      </c>
      <c r="M1279" s="116" t="s">
        <v>894</v>
      </c>
      <c r="N1279" s="116" t="s">
        <v>895</v>
      </c>
      <c r="O1279" s="114" t="s">
        <v>893</v>
      </c>
      <c r="P1279" s="114" t="s">
        <v>1708</v>
      </c>
      <c r="Q1279" s="114" t="s">
        <v>1709</v>
      </c>
      <c r="R1279" s="116"/>
    </row>
    <row r="1280" spans="2:18" ht="18.75" hidden="1" x14ac:dyDescent="0.25">
      <c r="B1280" s="112">
        <v>1274</v>
      </c>
      <c r="C1280" s="114" t="s">
        <v>211</v>
      </c>
      <c r="D1280" s="114" t="s">
        <v>5795</v>
      </c>
      <c r="E1280" s="114" t="s">
        <v>4</v>
      </c>
      <c r="F1280" s="114" t="s">
        <v>21</v>
      </c>
      <c r="G1280" s="114" t="s">
        <v>102</v>
      </c>
      <c r="H1280" s="115" t="s">
        <v>6015</v>
      </c>
      <c r="I1280" s="116" t="s">
        <v>6016</v>
      </c>
      <c r="J1280" s="116" t="s">
        <v>6017</v>
      </c>
      <c r="K1280" s="114" t="s">
        <v>893</v>
      </c>
      <c r="L1280" s="114" t="s">
        <v>385</v>
      </c>
      <c r="M1280" s="116" t="s">
        <v>894</v>
      </c>
      <c r="N1280" s="116" t="s">
        <v>895</v>
      </c>
      <c r="O1280" s="114" t="s">
        <v>893</v>
      </c>
      <c r="P1280" s="114" t="s">
        <v>1708</v>
      </c>
      <c r="Q1280" s="114" t="s">
        <v>1709</v>
      </c>
      <c r="R1280" s="116"/>
    </row>
    <row r="1281" spans="2:18" ht="18.75" hidden="1" x14ac:dyDescent="0.25">
      <c r="B1281" s="112">
        <v>1275</v>
      </c>
      <c r="C1281" s="114" t="s">
        <v>211</v>
      </c>
      <c r="D1281" s="114" t="s">
        <v>5795</v>
      </c>
      <c r="E1281" s="114" t="s">
        <v>4</v>
      </c>
      <c r="F1281" s="114" t="s">
        <v>21</v>
      </c>
      <c r="G1281" s="114" t="s">
        <v>102</v>
      </c>
      <c r="H1281" s="115" t="s">
        <v>6018</v>
      </c>
      <c r="I1281" s="116" t="s">
        <v>6019</v>
      </c>
      <c r="J1281" s="116" t="s">
        <v>6020</v>
      </c>
      <c r="K1281" s="114" t="s">
        <v>893</v>
      </c>
      <c r="L1281" s="114" t="s">
        <v>385</v>
      </c>
      <c r="M1281" s="116" t="s">
        <v>894</v>
      </c>
      <c r="N1281" s="116" t="s">
        <v>895</v>
      </c>
      <c r="O1281" s="114" t="s">
        <v>893</v>
      </c>
      <c r="P1281" s="114" t="s">
        <v>1708</v>
      </c>
      <c r="Q1281" s="114" t="s">
        <v>1709</v>
      </c>
      <c r="R1281" s="116"/>
    </row>
    <row r="1282" spans="2:18" ht="18.75" hidden="1" x14ac:dyDescent="0.25">
      <c r="B1282" s="112">
        <v>1276</v>
      </c>
      <c r="C1282" s="114" t="s">
        <v>211</v>
      </c>
      <c r="D1282" s="114" t="s">
        <v>5795</v>
      </c>
      <c r="E1282" s="114" t="s">
        <v>4</v>
      </c>
      <c r="F1282" s="114" t="s">
        <v>21</v>
      </c>
      <c r="G1282" s="114" t="s">
        <v>102</v>
      </c>
      <c r="H1282" s="115" t="s">
        <v>6021</v>
      </c>
      <c r="I1282" s="116" t="s">
        <v>6022</v>
      </c>
      <c r="J1282" s="116" t="s">
        <v>6023</v>
      </c>
      <c r="K1282" s="114" t="s">
        <v>893</v>
      </c>
      <c r="L1282" s="114" t="s">
        <v>385</v>
      </c>
      <c r="M1282" s="116" t="s">
        <v>894</v>
      </c>
      <c r="N1282" s="116" t="s">
        <v>895</v>
      </c>
      <c r="O1282" s="114" t="s">
        <v>893</v>
      </c>
      <c r="P1282" s="114" t="s">
        <v>1708</v>
      </c>
      <c r="Q1282" s="114" t="s">
        <v>1709</v>
      </c>
      <c r="R1282" s="116"/>
    </row>
    <row r="1283" spans="2:18" ht="18.75" hidden="1" x14ac:dyDescent="0.25">
      <c r="B1283" s="112">
        <v>1277</v>
      </c>
      <c r="C1283" s="114" t="s">
        <v>211</v>
      </c>
      <c r="D1283" s="114" t="s">
        <v>5795</v>
      </c>
      <c r="E1283" s="114" t="s">
        <v>4</v>
      </c>
      <c r="F1283" s="114" t="s">
        <v>21</v>
      </c>
      <c r="G1283" s="114" t="s">
        <v>102</v>
      </c>
      <c r="H1283" s="115" t="s">
        <v>6024</v>
      </c>
      <c r="I1283" s="116" t="s">
        <v>6025</v>
      </c>
      <c r="J1283" s="116" t="s">
        <v>6026</v>
      </c>
      <c r="K1283" s="114" t="s">
        <v>893</v>
      </c>
      <c r="L1283" s="114" t="s">
        <v>385</v>
      </c>
      <c r="M1283" s="116" t="s">
        <v>894</v>
      </c>
      <c r="N1283" s="116" t="s">
        <v>895</v>
      </c>
      <c r="O1283" s="114" t="s">
        <v>893</v>
      </c>
      <c r="P1283" s="114" t="s">
        <v>1708</v>
      </c>
      <c r="Q1283" s="114" t="s">
        <v>1709</v>
      </c>
      <c r="R1283" s="116"/>
    </row>
    <row r="1284" spans="2:18" ht="18.75" hidden="1" x14ac:dyDescent="0.25">
      <c r="B1284" s="112">
        <v>1278</v>
      </c>
      <c r="C1284" s="114" t="s">
        <v>211</v>
      </c>
      <c r="D1284" s="114" t="s">
        <v>5795</v>
      </c>
      <c r="E1284" s="114" t="s">
        <v>4</v>
      </c>
      <c r="F1284" s="114" t="s">
        <v>21</v>
      </c>
      <c r="G1284" s="114" t="s">
        <v>102</v>
      </c>
      <c r="H1284" s="115" t="s">
        <v>6027</v>
      </c>
      <c r="I1284" s="116" t="s">
        <v>6028</v>
      </c>
      <c r="J1284" s="116" t="s">
        <v>6029</v>
      </c>
      <c r="K1284" s="114" t="s">
        <v>893</v>
      </c>
      <c r="L1284" s="114" t="s">
        <v>385</v>
      </c>
      <c r="M1284" s="116" t="s">
        <v>894</v>
      </c>
      <c r="N1284" s="116" t="s">
        <v>895</v>
      </c>
      <c r="O1284" s="114" t="s">
        <v>893</v>
      </c>
      <c r="P1284" s="114" t="s">
        <v>1708</v>
      </c>
      <c r="Q1284" s="114" t="s">
        <v>1709</v>
      </c>
      <c r="R1284" s="116"/>
    </row>
    <row r="1285" spans="2:18" ht="18.75" hidden="1" x14ac:dyDescent="0.25">
      <c r="B1285" s="112">
        <v>1279</v>
      </c>
      <c r="C1285" s="114" t="s">
        <v>211</v>
      </c>
      <c r="D1285" s="114" t="s">
        <v>5795</v>
      </c>
      <c r="E1285" s="114" t="s">
        <v>4</v>
      </c>
      <c r="F1285" s="114" t="s">
        <v>21</v>
      </c>
      <c r="G1285" s="114" t="s">
        <v>102</v>
      </c>
      <c r="H1285" s="115" t="s">
        <v>6030</v>
      </c>
      <c r="I1285" s="116" t="s">
        <v>6031</v>
      </c>
      <c r="J1285" s="116" t="s">
        <v>6032</v>
      </c>
      <c r="K1285" s="114" t="s">
        <v>893</v>
      </c>
      <c r="L1285" s="114" t="s">
        <v>385</v>
      </c>
      <c r="M1285" s="116" t="s">
        <v>894</v>
      </c>
      <c r="N1285" s="116" t="s">
        <v>895</v>
      </c>
      <c r="O1285" s="114" t="s">
        <v>893</v>
      </c>
      <c r="P1285" s="114" t="s">
        <v>1708</v>
      </c>
      <c r="Q1285" s="114" t="s">
        <v>1709</v>
      </c>
      <c r="R1285" s="116"/>
    </row>
    <row r="1286" spans="2:18" ht="18.75" hidden="1" x14ac:dyDescent="0.25">
      <c r="B1286" s="112">
        <v>1280</v>
      </c>
      <c r="C1286" s="114" t="s">
        <v>211</v>
      </c>
      <c r="D1286" s="114" t="s">
        <v>5795</v>
      </c>
      <c r="E1286" s="114" t="s">
        <v>4</v>
      </c>
      <c r="F1286" s="114" t="s">
        <v>21</v>
      </c>
      <c r="G1286" s="114" t="s">
        <v>102</v>
      </c>
      <c r="H1286" s="115" t="s">
        <v>6033</v>
      </c>
      <c r="I1286" s="116" t="s">
        <v>6034</v>
      </c>
      <c r="J1286" s="116" t="s">
        <v>6035</v>
      </c>
      <c r="K1286" s="114" t="s">
        <v>893</v>
      </c>
      <c r="L1286" s="114" t="s">
        <v>385</v>
      </c>
      <c r="M1286" s="116" t="s">
        <v>894</v>
      </c>
      <c r="N1286" s="116" t="s">
        <v>895</v>
      </c>
      <c r="O1286" s="114" t="s">
        <v>893</v>
      </c>
      <c r="P1286" s="114" t="s">
        <v>1708</v>
      </c>
      <c r="Q1286" s="114" t="s">
        <v>1709</v>
      </c>
      <c r="R1286" s="116"/>
    </row>
    <row r="1287" spans="2:18" ht="18.75" hidden="1" x14ac:dyDescent="0.25">
      <c r="B1287" s="112">
        <v>1281</v>
      </c>
      <c r="C1287" s="114" t="s">
        <v>211</v>
      </c>
      <c r="D1287" s="114" t="s">
        <v>5795</v>
      </c>
      <c r="E1287" s="114" t="s">
        <v>1</v>
      </c>
      <c r="F1287" s="114" t="s">
        <v>22</v>
      </c>
      <c r="G1287" s="114" t="s">
        <v>102</v>
      </c>
      <c r="H1287" s="115" t="s">
        <v>6036</v>
      </c>
      <c r="I1287" s="116" t="s">
        <v>6037</v>
      </c>
      <c r="J1287" s="116" t="s">
        <v>6038</v>
      </c>
      <c r="K1287" s="114" t="s">
        <v>896</v>
      </c>
      <c r="L1287" s="114" t="s">
        <v>428</v>
      </c>
      <c r="M1287" s="116" t="s">
        <v>897</v>
      </c>
      <c r="N1287" s="116" t="s">
        <v>898</v>
      </c>
      <c r="O1287" s="114" t="s">
        <v>896</v>
      </c>
      <c r="P1287" s="114" t="s">
        <v>1710</v>
      </c>
      <c r="Q1287" s="114" t="s">
        <v>1711</v>
      </c>
      <c r="R1287" s="116"/>
    </row>
    <row r="1288" spans="2:18" ht="18.75" hidden="1" x14ac:dyDescent="0.25">
      <c r="B1288" s="112">
        <v>1282</v>
      </c>
      <c r="C1288" s="114" t="s">
        <v>211</v>
      </c>
      <c r="D1288" s="114" t="s">
        <v>5795</v>
      </c>
      <c r="E1288" s="114" t="s">
        <v>1</v>
      </c>
      <c r="F1288" s="114" t="s">
        <v>22</v>
      </c>
      <c r="G1288" s="114" t="s">
        <v>102</v>
      </c>
      <c r="H1288" s="115" t="s">
        <v>6039</v>
      </c>
      <c r="I1288" s="116" t="s">
        <v>6040</v>
      </c>
      <c r="J1288" s="116" t="s">
        <v>6041</v>
      </c>
      <c r="K1288" s="114" t="s">
        <v>896</v>
      </c>
      <c r="L1288" s="114" t="s">
        <v>428</v>
      </c>
      <c r="M1288" s="116" t="s">
        <v>897</v>
      </c>
      <c r="N1288" s="116" t="s">
        <v>898</v>
      </c>
      <c r="O1288" s="114" t="s">
        <v>896</v>
      </c>
      <c r="P1288" s="114" t="s">
        <v>1710</v>
      </c>
      <c r="Q1288" s="114" t="s">
        <v>1711</v>
      </c>
      <c r="R1288" s="116"/>
    </row>
    <row r="1289" spans="2:18" ht="18.75" hidden="1" x14ac:dyDescent="0.25">
      <c r="B1289" s="112">
        <v>1283</v>
      </c>
      <c r="C1289" s="114" t="s">
        <v>211</v>
      </c>
      <c r="D1289" s="114" t="s">
        <v>5795</v>
      </c>
      <c r="E1289" s="114" t="s">
        <v>1</v>
      </c>
      <c r="F1289" s="114" t="s">
        <v>22</v>
      </c>
      <c r="G1289" s="114" t="s">
        <v>102</v>
      </c>
      <c r="H1289" s="115" t="s">
        <v>6042</v>
      </c>
      <c r="I1289" s="116" t="s">
        <v>6043</v>
      </c>
      <c r="J1289" s="116" t="s">
        <v>6044</v>
      </c>
      <c r="K1289" s="114" t="s">
        <v>896</v>
      </c>
      <c r="L1289" s="114" t="s">
        <v>428</v>
      </c>
      <c r="M1289" s="116" t="s">
        <v>897</v>
      </c>
      <c r="N1289" s="116" t="s">
        <v>898</v>
      </c>
      <c r="O1289" s="114" t="s">
        <v>896</v>
      </c>
      <c r="P1289" s="114" t="s">
        <v>1710</v>
      </c>
      <c r="Q1289" s="114" t="s">
        <v>1711</v>
      </c>
      <c r="R1289" s="116"/>
    </row>
    <row r="1290" spans="2:18" ht="18.75" hidden="1" x14ac:dyDescent="0.25">
      <c r="B1290" s="112">
        <v>1284</v>
      </c>
      <c r="C1290" s="114" t="s">
        <v>211</v>
      </c>
      <c r="D1290" s="114" t="s">
        <v>5795</v>
      </c>
      <c r="E1290" s="114" t="s">
        <v>1</v>
      </c>
      <c r="F1290" s="114" t="s">
        <v>22</v>
      </c>
      <c r="G1290" s="114" t="s">
        <v>102</v>
      </c>
      <c r="H1290" s="115" t="s">
        <v>6045</v>
      </c>
      <c r="I1290" s="116" t="s">
        <v>6046</v>
      </c>
      <c r="J1290" s="116" t="s">
        <v>6047</v>
      </c>
      <c r="K1290" s="114" t="s">
        <v>896</v>
      </c>
      <c r="L1290" s="114" t="s">
        <v>428</v>
      </c>
      <c r="M1290" s="116" t="s">
        <v>897</v>
      </c>
      <c r="N1290" s="116" t="s">
        <v>898</v>
      </c>
      <c r="O1290" s="114" t="s">
        <v>896</v>
      </c>
      <c r="P1290" s="114" t="s">
        <v>1710</v>
      </c>
      <c r="Q1290" s="114" t="s">
        <v>1711</v>
      </c>
      <c r="R1290" s="116"/>
    </row>
    <row r="1291" spans="2:18" ht="18.75" hidden="1" x14ac:dyDescent="0.25">
      <c r="B1291" s="112">
        <v>1285</v>
      </c>
      <c r="C1291" s="114" t="s">
        <v>211</v>
      </c>
      <c r="D1291" s="114" t="s">
        <v>5795</v>
      </c>
      <c r="E1291" s="114" t="s">
        <v>1</v>
      </c>
      <c r="F1291" s="114" t="s">
        <v>22</v>
      </c>
      <c r="G1291" s="114" t="s">
        <v>102</v>
      </c>
      <c r="H1291" s="115" t="s">
        <v>6048</v>
      </c>
      <c r="I1291" s="116" t="s">
        <v>6049</v>
      </c>
      <c r="J1291" s="116" t="s">
        <v>6050</v>
      </c>
      <c r="K1291" s="114" t="s">
        <v>896</v>
      </c>
      <c r="L1291" s="114" t="s">
        <v>428</v>
      </c>
      <c r="M1291" s="116" t="s">
        <v>897</v>
      </c>
      <c r="N1291" s="116" t="s">
        <v>898</v>
      </c>
      <c r="O1291" s="114" t="s">
        <v>896</v>
      </c>
      <c r="P1291" s="114" t="s">
        <v>1710</v>
      </c>
      <c r="Q1291" s="114" t="s">
        <v>1711</v>
      </c>
      <c r="R1291" s="116"/>
    </row>
    <row r="1292" spans="2:18" ht="18.75" hidden="1" x14ac:dyDescent="0.25">
      <c r="B1292" s="112">
        <v>1286</v>
      </c>
      <c r="C1292" s="114" t="s">
        <v>211</v>
      </c>
      <c r="D1292" s="114" t="s">
        <v>5795</v>
      </c>
      <c r="E1292" s="114" t="s">
        <v>1</v>
      </c>
      <c r="F1292" s="114" t="s">
        <v>22</v>
      </c>
      <c r="G1292" s="114" t="s">
        <v>102</v>
      </c>
      <c r="H1292" s="115" t="s">
        <v>6051</v>
      </c>
      <c r="I1292" s="116" t="s">
        <v>6052</v>
      </c>
      <c r="J1292" s="116" t="s">
        <v>6053</v>
      </c>
      <c r="K1292" s="114" t="s">
        <v>896</v>
      </c>
      <c r="L1292" s="114" t="s">
        <v>428</v>
      </c>
      <c r="M1292" s="116" t="s">
        <v>897</v>
      </c>
      <c r="N1292" s="116" t="s">
        <v>898</v>
      </c>
      <c r="O1292" s="114" t="s">
        <v>896</v>
      </c>
      <c r="P1292" s="114" t="s">
        <v>1710</v>
      </c>
      <c r="Q1292" s="114" t="s">
        <v>1711</v>
      </c>
      <c r="R1292" s="116"/>
    </row>
    <row r="1293" spans="2:18" ht="18.75" hidden="1" x14ac:dyDescent="0.25">
      <c r="B1293" s="112">
        <v>1287</v>
      </c>
      <c r="C1293" s="114" t="s">
        <v>211</v>
      </c>
      <c r="D1293" s="114" t="s">
        <v>5795</v>
      </c>
      <c r="E1293" s="114" t="s">
        <v>1</v>
      </c>
      <c r="F1293" s="114" t="s">
        <v>22</v>
      </c>
      <c r="G1293" s="114" t="s">
        <v>102</v>
      </c>
      <c r="H1293" s="115" t="s">
        <v>6054</v>
      </c>
      <c r="I1293" s="116" t="s">
        <v>6055</v>
      </c>
      <c r="J1293" s="116" t="s">
        <v>6056</v>
      </c>
      <c r="K1293" s="114" t="s">
        <v>896</v>
      </c>
      <c r="L1293" s="114" t="s">
        <v>428</v>
      </c>
      <c r="M1293" s="116" t="s">
        <v>897</v>
      </c>
      <c r="N1293" s="116" t="s">
        <v>898</v>
      </c>
      <c r="O1293" s="114" t="s">
        <v>896</v>
      </c>
      <c r="P1293" s="114" t="s">
        <v>1710</v>
      </c>
      <c r="Q1293" s="114" t="s">
        <v>1711</v>
      </c>
      <c r="R1293" s="116"/>
    </row>
    <row r="1294" spans="2:18" ht="18.75" hidden="1" x14ac:dyDescent="0.25">
      <c r="B1294" s="112">
        <v>1288</v>
      </c>
      <c r="C1294" s="114" t="s">
        <v>211</v>
      </c>
      <c r="D1294" s="114" t="s">
        <v>5795</v>
      </c>
      <c r="E1294" s="114" t="s">
        <v>1</v>
      </c>
      <c r="F1294" s="114" t="s">
        <v>22</v>
      </c>
      <c r="G1294" s="114" t="s">
        <v>102</v>
      </c>
      <c r="H1294" s="115" t="s">
        <v>6057</v>
      </c>
      <c r="I1294" s="116" t="s">
        <v>6058</v>
      </c>
      <c r="J1294" s="116" t="s">
        <v>6059</v>
      </c>
      <c r="K1294" s="114" t="s">
        <v>896</v>
      </c>
      <c r="L1294" s="114" t="s">
        <v>428</v>
      </c>
      <c r="M1294" s="116" t="s">
        <v>897</v>
      </c>
      <c r="N1294" s="116" t="s">
        <v>898</v>
      </c>
      <c r="O1294" s="114" t="s">
        <v>896</v>
      </c>
      <c r="P1294" s="114" t="s">
        <v>1710</v>
      </c>
      <c r="Q1294" s="114" t="s">
        <v>1711</v>
      </c>
      <c r="R1294" s="116"/>
    </row>
    <row r="1295" spans="2:18" ht="18.75" hidden="1" x14ac:dyDescent="0.25">
      <c r="B1295" s="112">
        <v>1289</v>
      </c>
      <c r="C1295" s="114" t="s">
        <v>211</v>
      </c>
      <c r="D1295" s="114" t="s">
        <v>5795</v>
      </c>
      <c r="E1295" s="114" t="s">
        <v>1</v>
      </c>
      <c r="F1295" s="114" t="s">
        <v>22</v>
      </c>
      <c r="G1295" s="114" t="s">
        <v>102</v>
      </c>
      <c r="H1295" s="115" t="s">
        <v>6060</v>
      </c>
      <c r="I1295" s="116" t="s">
        <v>6061</v>
      </c>
      <c r="J1295" s="116" t="s">
        <v>6062</v>
      </c>
      <c r="K1295" s="114" t="s">
        <v>896</v>
      </c>
      <c r="L1295" s="114" t="s">
        <v>428</v>
      </c>
      <c r="M1295" s="116" t="s">
        <v>897</v>
      </c>
      <c r="N1295" s="116" t="s">
        <v>898</v>
      </c>
      <c r="O1295" s="114" t="s">
        <v>896</v>
      </c>
      <c r="P1295" s="114" t="s">
        <v>1710</v>
      </c>
      <c r="Q1295" s="114" t="s">
        <v>1711</v>
      </c>
      <c r="R1295" s="116"/>
    </row>
    <row r="1296" spans="2:18" ht="18.75" hidden="1" x14ac:dyDescent="0.25">
      <c r="B1296" s="112">
        <v>1290</v>
      </c>
      <c r="C1296" s="114" t="s">
        <v>211</v>
      </c>
      <c r="D1296" s="114" t="s">
        <v>5795</v>
      </c>
      <c r="E1296" s="114" t="s">
        <v>1</v>
      </c>
      <c r="F1296" s="114" t="s">
        <v>22</v>
      </c>
      <c r="G1296" s="114" t="s">
        <v>102</v>
      </c>
      <c r="H1296" s="115" t="s">
        <v>6063</v>
      </c>
      <c r="I1296" s="116" t="s">
        <v>6064</v>
      </c>
      <c r="J1296" s="116" t="s">
        <v>6065</v>
      </c>
      <c r="K1296" s="114" t="s">
        <v>896</v>
      </c>
      <c r="L1296" s="114" t="s">
        <v>428</v>
      </c>
      <c r="M1296" s="116" t="s">
        <v>897</v>
      </c>
      <c r="N1296" s="116" t="s">
        <v>898</v>
      </c>
      <c r="O1296" s="114" t="s">
        <v>896</v>
      </c>
      <c r="P1296" s="114" t="s">
        <v>1710</v>
      </c>
      <c r="Q1296" s="114" t="s">
        <v>1711</v>
      </c>
      <c r="R1296" s="116"/>
    </row>
    <row r="1297" spans="2:18" ht="18.75" hidden="1" x14ac:dyDescent="0.25">
      <c r="B1297" s="112">
        <v>1291</v>
      </c>
      <c r="C1297" s="114" t="s">
        <v>211</v>
      </c>
      <c r="D1297" s="114" t="s">
        <v>5795</v>
      </c>
      <c r="E1297" s="114" t="s">
        <v>4</v>
      </c>
      <c r="F1297" s="114" t="s">
        <v>22</v>
      </c>
      <c r="G1297" s="114" t="s">
        <v>102</v>
      </c>
      <c r="H1297" s="115" t="s">
        <v>6066</v>
      </c>
      <c r="I1297" s="116" t="s">
        <v>6067</v>
      </c>
      <c r="J1297" s="116" t="s">
        <v>6068</v>
      </c>
      <c r="K1297" s="114" t="s">
        <v>896</v>
      </c>
      <c r="L1297" s="114" t="s">
        <v>428</v>
      </c>
      <c r="M1297" s="116" t="s">
        <v>897</v>
      </c>
      <c r="N1297" s="116" t="s">
        <v>898</v>
      </c>
      <c r="O1297" s="114" t="s">
        <v>896</v>
      </c>
      <c r="P1297" s="114" t="s">
        <v>1710</v>
      </c>
      <c r="Q1297" s="114" t="s">
        <v>1711</v>
      </c>
      <c r="R1297" s="116"/>
    </row>
    <row r="1298" spans="2:18" ht="18.75" hidden="1" x14ac:dyDescent="0.25">
      <c r="B1298" s="112">
        <v>1292</v>
      </c>
      <c r="C1298" s="114" t="s">
        <v>211</v>
      </c>
      <c r="D1298" s="114" t="s">
        <v>5795</v>
      </c>
      <c r="E1298" s="114" t="s">
        <v>4</v>
      </c>
      <c r="F1298" s="114" t="s">
        <v>22</v>
      </c>
      <c r="G1298" s="114" t="s">
        <v>102</v>
      </c>
      <c r="H1298" s="115" t="s">
        <v>6069</v>
      </c>
      <c r="I1298" s="116" t="s">
        <v>6070</v>
      </c>
      <c r="J1298" s="116" t="s">
        <v>6071</v>
      </c>
      <c r="K1298" s="114" t="s">
        <v>896</v>
      </c>
      <c r="L1298" s="114" t="s">
        <v>428</v>
      </c>
      <c r="M1298" s="116" t="s">
        <v>897</v>
      </c>
      <c r="N1298" s="116" t="s">
        <v>898</v>
      </c>
      <c r="O1298" s="114" t="s">
        <v>896</v>
      </c>
      <c r="P1298" s="114" t="s">
        <v>1710</v>
      </c>
      <c r="Q1298" s="114" t="s">
        <v>1711</v>
      </c>
      <c r="R1298" s="116"/>
    </row>
    <row r="1299" spans="2:18" ht="18.75" hidden="1" x14ac:dyDescent="0.25">
      <c r="B1299" s="112">
        <v>1293</v>
      </c>
      <c r="C1299" s="114" t="s">
        <v>211</v>
      </c>
      <c r="D1299" s="114" t="s">
        <v>5795</v>
      </c>
      <c r="E1299" s="114" t="s">
        <v>4</v>
      </c>
      <c r="F1299" s="114" t="s">
        <v>22</v>
      </c>
      <c r="G1299" s="114" t="s">
        <v>102</v>
      </c>
      <c r="H1299" s="115" t="s">
        <v>6072</v>
      </c>
      <c r="I1299" s="116" t="s">
        <v>6073</v>
      </c>
      <c r="J1299" s="116" t="s">
        <v>6074</v>
      </c>
      <c r="K1299" s="114" t="s">
        <v>896</v>
      </c>
      <c r="L1299" s="114" t="s">
        <v>428</v>
      </c>
      <c r="M1299" s="116" t="s">
        <v>897</v>
      </c>
      <c r="N1299" s="116" t="s">
        <v>898</v>
      </c>
      <c r="O1299" s="114" t="s">
        <v>896</v>
      </c>
      <c r="P1299" s="114" t="s">
        <v>1710</v>
      </c>
      <c r="Q1299" s="114" t="s">
        <v>1711</v>
      </c>
      <c r="R1299" s="116"/>
    </row>
    <row r="1300" spans="2:18" ht="18.75" hidden="1" x14ac:dyDescent="0.25">
      <c r="B1300" s="112">
        <v>1294</v>
      </c>
      <c r="C1300" s="114" t="s">
        <v>211</v>
      </c>
      <c r="D1300" s="114" t="s">
        <v>5795</v>
      </c>
      <c r="E1300" s="114" t="s">
        <v>4</v>
      </c>
      <c r="F1300" s="114" t="s">
        <v>22</v>
      </c>
      <c r="G1300" s="114" t="s">
        <v>102</v>
      </c>
      <c r="H1300" s="115" t="s">
        <v>6075</v>
      </c>
      <c r="I1300" s="116" t="s">
        <v>6076</v>
      </c>
      <c r="J1300" s="116" t="s">
        <v>6077</v>
      </c>
      <c r="K1300" s="114" t="s">
        <v>896</v>
      </c>
      <c r="L1300" s="114" t="s">
        <v>428</v>
      </c>
      <c r="M1300" s="116" t="s">
        <v>897</v>
      </c>
      <c r="N1300" s="116" t="s">
        <v>898</v>
      </c>
      <c r="O1300" s="114" t="s">
        <v>896</v>
      </c>
      <c r="P1300" s="114" t="s">
        <v>1710</v>
      </c>
      <c r="Q1300" s="114" t="s">
        <v>1711</v>
      </c>
      <c r="R1300" s="116"/>
    </row>
    <row r="1301" spans="2:18" ht="18.75" hidden="1" x14ac:dyDescent="0.25">
      <c r="B1301" s="112">
        <v>1295</v>
      </c>
      <c r="C1301" s="114" t="s">
        <v>211</v>
      </c>
      <c r="D1301" s="114" t="s">
        <v>5795</v>
      </c>
      <c r="E1301" s="114" t="s">
        <v>4</v>
      </c>
      <c r="F1301" s="114" t="s">
        <v>22</v>
      </c>
      <c r="G1301" s="114" t="s">
        <v>102</v>
      </c>
      <c r="H1301" s="115" t="s">
        <v>6078</v>
      </c>
      <c r="I1301" s="116" t="s">
        <v>6079</v>
      </c>
      <c r="J1301" s="116" t="s">
        <v>6080</v>
      </c>
      <c r="K1301" s="114" t="s">
        <v>896</v>
      </c>
      <c r="L1301" s="114" t="s">
        <v>428</v>
      </c>
      <c r="M1301" s="116" t="s">
        <v>897</v>
      </c>
      <c r="N1301" s="116" t="s">
        <v>898</v>
      </c>
      <c r="O1301" s="114" t="s">
        <v>896</v>
      </c>
      <c r="P1301" s="114" t="s">
        <v>1710</v>
      </c>
      <c r="Q1301" s="114" t="s">
        <v>1711</v>
      </c>
      <c r="R1301" s="116"/>
    </row>
    <row r="1302" spans="2:18" ht="18.75" hidden="1" x14ac:dyDescent="0.25">
      <c r="B1302" s="112">
        <v>1296</v>
      </c>
      <c r="C1302" s="114" t="s">
        <v>211</v>
      </c>
      <c r="D1302" s="114" t="s">
        <v>5795</v>
      </c>
      <c r="E1302" s="114" t="s">
        <v>4</v>
      </c>
      <c r="F1302" s="114" t="s">
        <v>22</v>
      </c>
      <c r="G1302" s="114" t="s">
        <v>102</v>
      </c>
      <c r="H1302" s="115" t="s">
        <v>6081</v>
      </c>
      <c r="I1302" s="116" t="s">
        <v>6082</v>
      </c>
      <c r="J1302" s="116" t="s">
        <v>6083</v>
      </c>
      <c r="K1302" s="114" t="s">
        <v>896</v>
      </c>
      <c r="L1302" s="114" t="s">
        <v>428</v>
      </c>
      <c r="M1302" s="116" t="s">
        <v>897</v>
      </c>
      <c r="N1302" s="116" t="s">
        <v>898</v>
      </c>
      <c r="O1302" s="114" t="s">
        <v>896</v>
      </c>
      <c r="P1302" s="114" t="s">
        <v>1710</v>
      </c>
      <c r="Q1302" s="114" t="s">
        <v>1711</v>
      </c>
      <c r="R1302" s="116"/>
    </row>
    <row r="1303" spans="2:18" ht="18.75" hidden="1" x14ac:dyDescent="0.25">
      <c r="B1303" s="112">
        <v>1297</v>
      </c>
      <c r="C1303" s="114" t="s">
        <v>211</v>
      </c>
      <c r="D1303" s="114" t="s">
        <v>5795</v>
      </c>
      <c r="E1303" s="114" t="s">
        <v>4</v>
      </c>
      <c r="F1303" s="114" t="s">
        <v>22</v>
      </c>
      <c r="G1303" s="114" t="s">
        <v>102</v>
      </c>
      <c r="H1303" s="115" t="s">
        <v>6084</v>
      </c>
      <c r="I1303" s="116" t="s">
        <v>6085</v>
      </c>
      <c r="J1303" s="116" t="s">
        <v>6086</v>
      </c>
      <c r="K1303" s="114" t="s">
        <v>896</v>
      </c>
      <c r="L1303" s="114" t="s">
        <v>428</v>
      </c>
      <c r="M1303" s="116" t="s">
        <v>897</v>
      </c>
      <c r="N1303" s="116" t="s">
        <v>898</v>
      </c>
      <c r="O1303" s="114" t="s">
        <v>896</v>
      </c>
      <c r="P1303" s="114" t="s">
        <v>1710</v>
      </c>
      <c r="Q1303" s="114" t="s">
        <v>1711</v>
      </c>
      <c r="R1303" s="116"/>
    </row>
    <row r="1304" spans="2:18" ht="18.75" hidden="1" x14ac:dyDescent="0.25">
      <c r="B1304" s="112">
        <v>1298</v>
      </c>
      <c r="C1304" s="114" t="s">
        <v>211</v>
      </c>
      <c r="D1304" s="114" t="s">
        <v>5795</v>
      </c>
      <c r="E1304" s="114" t="s">
        <v>4</v>
      </c>
      <c r="F1304" s="114" t="s">
        <v>22</v>
      </c>
      <c r="G1304" s="114" t="s">
        <v>102</v>
      </c>
      <c r="H1304" s="115" t="s">
        <v>6087</v>
      </c>
      <c r="I1304" s="116" t="s">
        <v>6088</v>
      </c>
      <c r="J1304" s="116" t="s">
        <v>6089</v>
      </c>
      <c r="K1304" s="114" t="s">
        <v>896</v>
      </c>
      <c r="L1304" s="114" t="s">
        <v>428</v>
      </c>
      <c r="M1304" s="116" t="s">
        <v>897</v>
      </c>
      <c r="N1304" s="116" t="s">
        <v>898</v>
      </c>
      <c r="O1304" s="114" t="s">
        <v>896</v>
      </c>
      <c r="P1304" s="114" t="s">
        <v>1710</v>
      </c>
      <c r="Q1304" s="114" t="s">
        <v>1711</v>
      </c>
      <c r="R1304" s="116"/>
    </row>
    <row r="1305" spans="2:18" ht="18.75" hidden="1" x14ac:dyDescent="0.25">
      <c r="B1305" s="112">
        <v>1299</v>
      </c>
      <c r="C1305" s="114" t="s">
        <v>211</v>
      </c>
      <c r="D1305" s="114" t="s">
        <v>5795</v>
      </c>
      <c r="E1305" s="114" t="s">
        <v>4</v>
      </c>
      <c r="F1305" s="114" t="s">
        <v>22</v>
      </c>
      <c r="G1305" s="114" t="s">
        <v>102</v>
      </c>
      <c r="H1305" s="115" t="s">
        <v>6090</v>
      </c>
      <c r="I1305" s="116" t="s">
        <v>6091</v>
      </c>
      <c r="J1305" s="116" t="s">
        <v>6092</v>
      </c>
      <c r="K1305" s="114" t="s">
        <v>896</v>
      </c>
      <c r="L1305" s="114" t="s">
        <v>428</v>
      </c>
      <c r="M1305" s="116" t="s">
        <v>897</v>
      </c>
      <c r="N1305" s="116" t="s">
        <v>898</v>
      </c>
      <c r="O1305" s="114" t="s">
        <v>896</v>
      </c>
      <c r="P1305" s="114" t="s">
        <v>1710</v>
      </c>
      <c r="Q1305" s="114" t="s">
        <v>1711</v>
      </c>
      <c r="R1305" s="116"/>
    </row>
    <row r="1306" spans="2:18" ht="18.75" hidden="1" x14ac:dyDescent="0.25">
      <c r="B1306" s="112">
        <v>1300</v>
      </c>
      <c r="C1306" s="114" t="s">
        <v>211</v>
      </c>
      <c r="D1306" s="114" t="s">
        <v>5795</v>
      </c>
      <c r="E1306" s="114" t="s">
        <v>4</v>
      </c>
      <c r="F1306" s="114" t="s">
        <v>22</v>
      </c>
      <c r="G1306" s="114" t="s">
        <v>102</v>
      </c>
      <c r="H1306" s="115" t="s">
        <v>6093</v>
      </c>
      <c r="I1306" s="116" t="s">
        <v>6094</v>
      </c>
      <c r="J1306" s="116" t="s">
        <v>6095</v>
      </c>
      <c r="K1306" s="114" t="s">
        <v>896</v>
      </c>
      <c r="L1306" s="114" t="s">
        <v>428</v>
      </c>
      <c r="M1306" s="116" t="s">
        <v>897</v>
      </c>
      <c r="N1306" s="116" t="s">
        <v>898</v>
      </c>
      <c r="O1306" s="114" t="s">
        <v>896</v>
      </c>
      <c r="P1306" s="114" t="s">
        <v>1710</v>
      </c>
      <c r="Q1306" s="114" t="s">
        <v>1711</v>
      </c>
      <c r="R1306" s="116"/>
    </row>
    <row r="1307" spans="2:18" ht="18.75" hidden="1" x14ac:dyDescent="0.25">
      <c r="B1307" s="112">
        <v>1301</v>
      </c>
      <c r="C1307" s="114" t="s">
        <v>211</v>
      </c>
      <c r="D1307" s="114" t="s">
        <v>5795</v>
      </c>
      <c r="E1307" s="114" t="s">
        <v>1</v>
      </c>
      <c r="F1307" s="114" t="s">
        <v>25</v>
      </c>
      <c r="G1307" s="114" t="s">
        <v>102</v>
      </c>
      <c r="H1307" s="115" t="s">
        <v>6096</v>
      </c>
      <c r="I1307" s="116" t="s">
        <v>6097</v>
      </c>
      <c r="J1307" s="116" t="s">
        <v>6098</v>
      </c>
      <c r="K1307" s="114" t="s">
        <v>899</v>
      </c>
      <c r="L1307" s="114" t="s">
        <v>472</v>
      </c>
      <c r="M1307" s="116" t="s">
        <v>900</v>
      </c>
      <c r="N1307" s="116" t="s">
        <v>901</v>
      </c>
      <c r="O1307" s="114" t="s">
        <v>899</v>
      </c>
      <c r="P1307" s="114" t="s">
        <v>1712</v>
      </c>
      <c r="Q1307" s="114" t="s">
        <v>1713</v>
      </c>
      <c r="R1307" s="116"/>
    </row>
    <row r="1308" spans="2:18" ht="18.75" hidden="1" x14ac:dyDescent="0.25">
      <c r="B1308" s="112">
        <v>1302</v>
      </c>
      <c r="C1308" s="114" t="s">
        <v>211</v>
      </c>
      <c r="D1308" s="114" t="s">
        <v>5795</v>
      </c>
      <c r="E1308" s="114" t="s">
        <v>1</v>
      </c>
      <c r="F1308" s="114" t="s">
        <v>25</v>
      </c>
      <c r="G1308" s="114" t="s">
        <v>102</v>
      </c>
      <c r="H1308" s="115" t="s">
        <v>6099</v>
      </c>
      <c r="I1308" s="116" t="s">
        <v>6100</v>
      </c>
      <c r="J1308" s="116" t="s">
        <v>6101</v>
      </c>
      <c r="K1308" s="114" t="s">
        <v>899</v>
      </c>
      <c r="L1308" s="114" t="s">
        <v>472</v>
      </c>
      <c r="M1308" s="116" t="s">
        <v>900</v>
      </c>
      <c r="N1308" s="116" t="s">
        <v>901</v>
      </c>
      <c r="O1308" s="114" t="s">
        <v>899</v>
      </c>
      <c r="P1308" s="114" t="s">
        <v>1712</v>
      </c>
      <c r="Q1308" s="114" t="s">
        <v>1713</v>
      </c>
      <c r="R1308" s="116"/>
    </row>
    <row r="1309" spans="2:18" ht="18.75" hidden="1" x14ac:dyDescent="0.25">
      <c r="B1309" s="112">
        <v>1303</v>
      </c>
      <c r="C1309" s="114" t="s">
        <v>211</v>
      </c>
      <c r="D1309" s="114" t="s">
        <v>5795</v>
      </c>
      <c r="E1309" s="114" t="s">
        <v>1</v>
      </c>
      <c r="F1309" s="114" t="s">
        <v>25</v>
      </c>
      <c r="G1309" s="114" t="s">
        <v>102</v>
      </c>
      <c r="H1309" s="115" t="s">
        <v>6102</v>
      </c>
      <c r="I1309" s="116" t="s">
        <v>6103</v>
      </c>
      <c r="J1309" s="116" t="s">
        <v>6104</v>
      </c>
      <c r="K1309" s="114" t="s">
        <v>899</v>
      </c>
      <c r="L1309" s="114" t="s">
        <v>472</v>
      </c>
      <c r="M1309" s="116" t="s">
        <v>900</v>
      </c>
      <c r="N1309" s="116" t="s">
        <v>901</v>
      </c>
      <c r="O1309" s="114" t="s">
        <v>899</v>
      </c>
      <c r="P1309" s="114" t="s">
        <v>1712</v>
      </c>
      <c r="Q1309" s="114" t="s">
        <v>1713</v>
      </c>
      <c r="R1309" s="116"/>
    </row>
    <row r="1310" spans="2:18" ht="18.75" hidden="1" x14ac:dyDescent="0.25">
      <c r="B1310" s="112">
        <v>1304</v>
      </c>
      <c r="C1310" s="114" t="s">
        <v>211</v>
      </c>
      <c r="D1310" s="114" t="s">
        <v>5795</v>
      </c>
      <c r="E1310" s="114" t="s">
        <v>1</v>
      </c>
      <c r="F1310" s="114" t="s">
        <v>25</v>
      </c>
      <c r="G1310" s="114" t="s">
        <v>102</v>
      </c>
      <c r="H1310" s="115" t="s">
        <v>6105</v>
      </c>
      <c r="I1310" s="116" t="s">
        <v>6106</v>
      </c>
      <c r="J1310" s="116" t="s">
        <v>6107</v>
      </c>
      <c r="K1310" s="114" t="s">
        <v>899</v>
      </c>
      <c r="L1310" s="114" t="s">
        <v>472</v>
      </c>
      <c r="M1310" s="116" t="s">
        <v>900</v>
      </c>
      <c r="N1310" s="116" t="s">
        <v>901</v>
      </c>
      <c r="O1310" s="114" t="s">
        <v>899</v>
      </c>
      <c r="P1310" s="114" t="s">
        <v>1712</v>
      </c>
      <c r="Q1310" s="114" t="s">
        <v>1713</v>
      </c>
      <c r="R1310" s="116"/>
    </row>
    <row r="1311" spans="2:18" ht="18.75" hidden="1" x14ac:dyDescent="0.25">
      <c r="B1311" s="112">
        <v>1305</v>
      </c>
      <c r="C1311" s="114" t="s">
        <v>211</v>
      </c>
      <c r="D1311" s="114" t="s">
        <v>5795</v>
      </c>
      <c r="E1311" s="114" t="s">
        <v>1</v>
      </c>
      <c r="F1311" s="114" t="s">
        <v>25</v>
      </c>
      <c r="G1311" s="114" t="s">
        <v>102</v>
      </c>
      <c r="H1311" s="115" t="s">
        <v>6108</v>
      </c>
      <c r="I1311" s="116" t="s">
        <v>6109</v>
      </c>
      <c r="J1311" s="116" t="s">
        <v>6110</v>
      </c>
      <c r="K1311" s="114" t="s">
        <v>899</v>
      </c>
      <c r="L1311" s="114" t="s">
        <v>472</v>
      </c>
      <c r="M1311" s="116" t="s">
        <v>900</v>
      </c>
      <c r="N1311" s="116" t="s">
        <v>901</v>
      </c>
      <c r="O1311" s="114" t="s">
        <v>899</v>
      </c>
      <c r="P1311" s="114" t="s">
        <v>1712</v>
      </c>
      <c r="Q1311" s="114" t="s">
        <v>1713</v>
      </c>
      <c r="R1311" s="116"/>
    </row>
    <row r="1312" spans="2:18" ht="18.75" hidden="1" x14ac:dyDescent="0.25">
      <c r="B1312" s="112">
        <v>1306</v>
      </c>
      <c r="C1312" s="114" t="s">
        <v>211</v>
      </c>
      <c r="D1312" s="114" t="s">
        <v>5795</v>
      </c>
      <c r="E1312" s="114" t="s">
        <v>1</v>
      </c>
      <c r="F1312" s="114" t="s">
        <v>25</v>
      </c>
      <c r="G1312" s="114" t="s">
        <v>102</v>
      </c>
      <c r="H1312" s="115" t="s">
        <v>6111</v>
      </c>
      <c r="I1312" s="116" t="s">
        <v>6112</v>
      </c>
      <c r="J1312" s="116" t="s">
        <v>6113</v>
      </c>
      <c r="K1312" s="114" t="s">
        <v>899</v>
      </c>
      <c r="L1312" s="114" t="s">
        <v>472</v>
      </c>
      <c r="M1312" s="116" t="s">
        <v>900</v>
      </c>
      <c r="N1312" s="116" t="s">
        <v>901</v>
      </c>
      <c r="O1312" s="114" t="s">
        <v>899</v>
      </c>
      <c r="P1312" s="114" t="s">
        <v>1712</v>
      </c>
      <c r="Q1312" s="114" t="s">
        <v>1713</v>
      </c>
      <c r="R1312" s="116"/>
    </row>
    <row r="1313" spans="2:18" ht="18.75" hidden="1" x14ac:dyDescent="0.25">
      <c r="B1313" s="112">
        <v>1307</v>
      </c>
      <c r="C1313" s="114" t="s">
        <v>211</v>
      </c>
      <c r="D1313" s="114" t="s">
        <v>5795</v>
      </c>
      <c r="E1313" s="114" t="s">
        <v>1</v>
      </c>
      <c r="F1313" s="114" t="s">
        <v>25</v>
      </c>
      <c r="G1313" s="114" t="s">
        <v>102</v>
      </c>
      <c r="H1313" s="115" t="s">
        <v>6114</v>
      </c>
      <c r="I1313" s="116" t="s">
        <v>6115</v>
      </c>
      <c r="J1313" s="116" t="s">
        <v>6116</v>
      </c>
      <c r="K1313" s="114" t="s">
        <v>899</v>
      </c>
      <c r="L1313" s="114" t="s">
        <v>472</v>
      </c>
      <c r="M1313" s="116" t="s">
        <v>900</v>
      </c>
      <c r="N1313" s="116" t="s">
        <v>901</v>
      </c>
      <c r="O1313" s="114" t="s">
        <v>899</v>
      </c>
      <c r="P1313" s="114" t="s">
        <v>1712</v>
      </c>
      <c r="Q1313" s="114" t="s">
        <v>1713</v>
      </c>
      <c r="R1313" s="116"/>
    </row>
    <row r="1314" spans="2:18" ht="18.75" hidden="1" x14ac:dyDescent="0.25">
      <c r="B1314" s="112">
        <v>1308</v>
      </c>
      <c r="C1314" s="114" t="s">
        <v>211</v>
      </c>
      <c r="D1314" s="114" t="s">
        <v>5795</v>
      </c>
      <c r="E1314" s="114" t="s">
        <v>1</v>
      </c>
      <c r="F1314" s="114" t="s">
        <v>25</v>
      </c>
      <c r="G1314" s="114" t="s">
        <v>102</v>
      </c>
      <c r="H1314" s="115" t="s">
        <v>6117</v>
      </c>
      <c r="I1314" s="116" t="s">
        <v>6118</v>
      </c>
      <c r="J1314" s="116" t="s">
        <v>6119</v>
      </c>
      <c r="K1314" s="114" t="s">
        <v>899</v>
      </c>
      <c r="L1314" s="114" t="s">
        <v>472</v>
      </c>
      <c r="M1314" s="116" t="s">
        <v>900</v>
      </c>
      <c r="N1314" s="116" t="s">
        <v>901</v>
      </c>
      <c r="O1314" s="114" t="s">
        <v>899</v>
      </c>
      <c r="P1314" s="114" t="s">
        <v>1712</v>
      </c>
      <c r="Q1314" s="114" t="s">
        <v>1713</v>
      </c>
      <c r="R1314" s="116"/>
    </row>
    <row r="1315" spans="2:18" ht="18.75" hidden="1" x14ac:dyDescent="0.25">
      <c r="B1315" s="112">
        <v>1309</v>
      </c>
      <c r="C1315" s="114" t="s">
        <v>211</v>
      </c>
      <c r="D1315" s="114" t="s">
        <v>5795</v>
      </c>
      <c r="E1315" s="114" t="s">
        <v>1</v>
      </c>
      <c r="F1315" s="114" t="s">
        <v>25</v>
      </c>
      <c r="G1315" s="114" t="s">
        <v>102</v>
      </c>
      <c r="H1315" s="115" t="s">
        <v>6120</v>
      </c>
      <c r="I1315" s="116" t="s">
        <v>6121</v>
      </c>
      <c r="J1315" s="116" t="s">
        <v>6122</v>
      </c>
      <c r="K1315" s="114" t="s">
        <v>899</v>
      </c>
      <c r="L1315" s="114" t="s">
        <v>472</v>
      </c>
      <c r="M1315" s="116" t="s">
        <v>900</v>
      </c>
      <c r="N1315" s="116" t="s">
        <v>901</v>
      </c>
      <c r="O1315" s="114" t="s">
        <v>899</v>
      </c>
      <c r="P1315" s="114" t="s">
        <v>1712</v>
      </c>
      <c r="Q1315" s="114" t="s">
        <v>1713</v>
      </c>
      <c r="R1315" s="116"/>
    </row>
    <row r="1316" spans="2:18" ht="18.75" hidden="1" x14ac:dyDescent="0.25">
      <c r="B1316" s="112">
        <v>1310</v>
      </c>
      <c r="C1316" s="114" t="s">
        <v>211</v>
      </c>
      <c r="D1316" s="114" t="s">
        <v>5795</v>
      </c>
      <c r="E1316" s="114" t="s">
        <v>1</v>
      </c>
      <c r="F1316" s="114" t="s">
        <v>25</v>
      </c>
      <c r="G1316" s="114" t="s">
        <v>102</v>
      </c>
      <c r="H1316" s="115" t="s">
        <v>6123</v>
      </c>
      <c r="I1316" s="116" t="s">
        <v>6124</v>
      </c>
      <c r="J1316" s="116" t="s">
        <v>6125</v>
      </c>
      <c r="K1316" s="114" t="s">
        <v>899</v>
      </c>
      <c r="L1316" s="114" t="s">
        <v>472</v>
      </c>
      <c r="M1316" s="116" t="s">
        <v>900</v>
      </c>
      <c r="N1316" s="116" t="s">
        <v>901</v>
      </c>
      <c r="O1316" s="114" t="s">
        <v>899</v>
      </c>
      <c r="P1316" s="114" t="s">
        <v>1712</v>
      </c>
      <c r="Q1316" s="114" t="s">
        <v>1713</v>
      </c>
      <c r="R1316" s="116"/>
    </row>
    <row r="1317" spans="2:18" ht="18.75" hidden="1" x14ac:dyDescent="0.25">
      <c r="B1317" s="112">
        <v>1311</v>
      </c>
      <c r="C1317" s="114" t="s">
        <v>211</v>
      </c>
      <c r="D1317" s="114" t="s">
        <v>5795</v>
      </c>
      <c r="E1317" s="114" t="s">
        <v>4</v>
      </c>
      <c r="F1317" s="114" t="s">
        <v>25</v>
      </c>
      <c r="G1317" s="114" t="s">
        <v>102</v>
      </c>
      <c r="H1317" s="115" t="s">
        <v>6126</v>
      </c>
      <c r="I1317" s="116" t="s">
        <v>6127</v>
      </c>
      <c r="J1317" s="116" t="s">
        <v>6128</v>
      </c>
      <c r="K1317" s="114" t="s">
        <v>899</v>
      </c>
      <c r="L1317" s="114" t="s">
        <v>472</v>
      </c>
      <c r="M1317" s="116" t="s">
        <v>900</v>
      </c>
      <c r="N1317" s="116" t="s">
        <v>901</v>
      </c>
      <c r="O1317" s="114" t="s">
        <v>899</v>
      </c>
      <c r="P1317" s="114" t="s">
        <v>1712</v>
      </c>
      <c r="Q1317" s="114" t="s">
        <v>1713</v>
      </c>
      <c r="R1317" s="116"/>
    </row>
    <row r="1318" spans="2:18" ht="18.75" hidden="1" x14ac:dyDescent="0.25">
      <c r="B1318" s="112">
        <v>1312</v>
      </c>
      <c r="C1318" s="114" t="s">
        <v>211</v>
      </c>
      <c r="D1318" s="114" t="s">
        <v>5795</v>
      </c>
      <c r="E1318" s="114" t="s">
        <v>4</v>
      </c>
      <c r="F1318" s="114" t="s">
        <v>25</v>
      </c>
      <c r="G1318" s="114" t="s">
        <v>102</v>
      </c>
      <c r="H1318" s="115" t="s">
        <v>6129</v>
      </c>
      <c r="I1318" s="116" t="s">
        <v>6130</v>
      </c>
      <c r="J1318" s="116" t="s">
        <v>6131</v>
      </c>
      <c r="K1318" s="114" t="s">
        <v>899</v>
      </c>
      <c r="L1318" s="114" t="s">
        <v>472</v>
      </c>
      <c r="M1318" s="116" t="s">
        <v>900</v>
      </c>
      <c r="N1318" s="116" t="s">
        <v>901</v>
      </c>
      <c r="O1318" s="114" t="s">
        <v>899</v>
      </c>
      <c r="P1318" s="114" t="s">
        <v>1712</v>
      </c>
      <c r="Q1318" s="114" t="s">
        <v>1713</v>
      </c>
      <c r="R1318" s="116"/>
    </row>
    <row r="1319" spans="2:18" ht="18.75" hidden="1" x14ac:dyDescent="0.25">
      <c r="B1319" s="112">
        <v>1313</v>
      </c>
      <c r="C1319" s="114" t="s">
        <v>211</v>
      </c>
      <c r="D1319" s="114" t="s">
        <v>5795</v>
      </c>
      <c r="E1319" s="114" t="s">
        <v>4</v>
      </c>
      <c r="F1319" s="114" t="s">
        <v>25</v>
      </c>
      <c r="G1319" s="114" t="s">
        <v>102</v>
      </c>
      <c r="H1319" s="115" t="s">
        <v>6132</v>
      </c>
      <c r="I1319" s="116" t="s">
        <v>6133</v>
      </c>
      <c r="J1319" s="116" t="s">
        <v>6134</v>
      </c>
      <c r="K1319" s="114" t="s">
        <v>899</v>
      </c>
      <c r="L1319" s="114" t="s">
        <v>472</v>
      </c>
      <c r="M1319" s="116" t="s">
        <v>900</v>
      </c>
      <c r="N1319" s="116" t="s">
        <v>901</v>
      </c>
      <c r="O1319" s="114" t="s">
        <v>899</v>
      </c>
      <c r="P1319" s="114" t="s">
        <v>1712</v>
      </c>
      <c r="Q1319" s="114" t="s">
        <v>1713</v>
      </c>
      <c r="R1319" s="116"/>
    </row>
    <row r="1320" spans="2:18" ht="18.75" hidden="1" x14ac:dyDescent="0.25">
      <c r="B1320" s="112">
        <v>1314</v>
      </c>
      <c r="C1320" s="114" t="s">
        <v>211</v>
      </c>
      <c r="D1320" s="114" t="s">
        <v>5795</v>
      </c>
      <c r="E1320" s="114" t="s">
        <v>4</v>
      </c>
      <c r="F1320" s="114" t="s">
        <v>25</v>
      </c>
      <c r="G1320" s="114" t="s">
        <v>102</v>
      </c>
      <c r="H1320" s="115" t="s">
        <v>6135</v>
      </c>
      <c r="I1320" s="116" t="s">
        <v>6136</v>
      </c>
      <c r="J1320" s="116" t="s">
        <v>6137</v>
      </c>
      <c r="K1320" s="114" t="s">
        <v>899</v>
      </c>
      <c r="L1320" s="114" t="s">
        <v>472</v>
      </c>
      <c r="M1320" s="116" t="s">
        <v>900</v>
      </c>
      <c r="N1320" s="116" t="s">
        <v>901</v>
      </c>
      <c r="O1320" s="114" t="s">
        <v>899</v>
      </c>
      <c r="P1320" s="114" t="s">
        <v>1712</v>
      </c>
      <c r="Q1320" s="114" t="s">
        <v>1713</v>
      </c>
      <c r="R1320" s="116"/>
    </row>
    <row r="1321" spans="2:18" ht="18.75" hidden="1" x14ac:dyDescent="0.25">
      <c r="B1321" s="112">
        <v>1315</v>
      </c>
      <c r="C1321" s="114" t="s">
        <v>211</v>
      </c>
      <c r="D1321" s="114" t="s">
        <v>5795</v>
      </c>
      <c r="E1321" s="114" t="s">
        <v>4</v>
      </c>
      <c r="F1321" s="114" t="s">
        <v>25</v>
      </c>
      <c r="G1321" s="114" t="s">
        <v>102</v>
      </c>
      <c r="H1321" s="115" t="s">
        <v>6138</v>
      </c>
      <c r="I1321" s="116" t="s">
        <v>6139</v>
      </c>
      <c r="J1321" s="116" t="s">
        <v>6140</v>
      </c>
      <c r="K1321" s="114" t="s">
        <v>899</v>
      </c>
      <c r="L1321" s="114" t="s">
        <v>472</v>
      </c>
      <c r="M1321" s="116" t="s">
        <v>900</v>
      </c>
      <c r="N1321" s="116" t="s">
        <v>901</v>
      </c>
      <c r="O1321" s="114" t="s">
        <v>899</v>
      </c>
      <c r="P1321" s="114" t="s">
        <v>1712</v>
      </c>
      <c r="Q1321" s="114" t="s">
        <v>1713</v>
      </c>
      <c r="R1321" s="116"/>
    </row>
    <row r="1322" spans="2:18" ht="18.75" hidden="1" x14ac:dyDescent="0.25">
      <c r="B1322" s="112">
        <v>1316</v>
      </c>
      <c r="C1322" s="114" t="s">
        <v>211</v>
      </c>
      <c r="D1322" s="114" t="s">
        <v>5795</v>
      </c>
      <c r="E1322" s="114" t="s">
        <v>4</v>
      </c>
      <c r="F1322" s="114" t="s">
        <v>25</v>
      </c>
      <c r="G1322" s="114" t="s">
        <v>102</v>
      </c>
      <c r="H1322" s="115" t="s">
        <v>6141</v>
      </c>
      <c r="I1322" s="116" t="s">
        <v>6142</v>
      </c>
      <c r="J1322" s="116" t="s">
        <v>6143</v>
      </c>
      <c r="K1322" s="114" t="s">
        <v>899</v>
      </c>
      <c r="L1322" s="114" t="s">
        <v>472</v>
      </c>
      <c r="M1322" s="116" t="s">
        <v>900</v>
      </c>
      <c r="N1322" s="116" t="s">
        <v>901</v>
      </c>
      <c r="O1322" s="114" t="s">
        <v>899</v>
      </c>
      <c r="P1322" s="114" t="s">
        <v>1712</v>
      </c>
      <c r="Q1322" s="114" t="s">
        <v>1713</v>
      </c>
      <c r="R1322" s="116"/>
    </row>
    <row r="1323" spans="2:18" ht="18.75" hidden="1" x14ac:dyDescent="0.25">
      <c r="B1323" s="112">
        <v>1317</v>
      </c>
      <c r="C1323" s="114" t="s">
        <v>211</v>
      </c>
      <c r="D1323" s="114" t="s">
        <v>5795</v>
      </c>
      <c r="E1323" s="114" t="s">
        <v>4</v>
      </c>
      <c r="F1323" s="114" t="s">
        <v>25</v>
      </c>
      <c r="G1323" s="114" t="s">
        <v>102</v>
      </c>
      <c r="H1323" s="115" t="s">
        <v>6144</v>
      </c>
      <c r="I1323" s="116" t="s">
        <v>6145</v>
      </c>
      <c r="J1323" s="116" t="s">
        <v>6146</v>
      </c>
      <c r="K1323" s="114" t="s">
        <v>899</v>
      </c>
      <c r="L1323" s="114" t="s">
        <v>472</v>
      </c>
      <c r="M1323" s="116" t="s">
        <v>900</v>
      </c>
      <c r="N1323" s="116" t="s">
        <v>901</v>
      </c>
      <c r="O1323" s="114" t="s">
        <v>899</v>
      </c>
      <c r="P1323" s="114" t="s">
        <v>1712</v>
      </c>
      <c r="Q1323" s="114" t="s">
        <v>1713</v>
      </c>
      <c r="R1323" s="116"/>
    </row>
    <row r="1324" spans="2:18" ht="18.75" hidden="1" x14ac:dyDescent="0.25">
      <c r="B1324" s="112">
        <v>1318</v>
      </c>
      <c r="C1324" s="114" t="s">
        <v>211</v>
      </c>
      <c r="D1324" s="114" t="s">
        <v>5795</v>
      </c>
      <c r="E1324" s="114" t="s">
        <v>4</v>
      </c>
      <c r="F1324" s="114" t="s">
        <v>25</v>
      </c>
      <c r="G1324" s="114" t="s">
        <v>102</v>
      </c>
      <c r="H1324" s="115" t="s">
        <v>6147</v>
      </c>
      <c r="I1324" s="116" t="s">
        <v>6148</v>
      </c>
      <c r="J1324" s="116" t="s">
        <v>6149</v>
      </c>
      <c r="K1324" s="114" t="s">
        <v>899</v>
      </c>
      <c r="L1324" s="114" t="s">
        <v>472</v>
      </c>
      <c r="M1324" s="116" t="s">
        <v>900</v>
      </c>
      <c r="N1324" s="116" t="s">
        <v>901</v>
      </c>
      <c r="O1324" s="114" t="s">
        <v>899</v>
      </c>
      <c r="P1324" s="114" t="s">
        <v>1712</v>
      </c>
      <c r="Q1324" s="114" t="s">
        <v>1713</v>
      </c>
      <c r="R1324" s="116"/>
    </row>
    <row r="1325" spans="2:18" ht="18.75" hidden="1" x14ac:dyDescent="0.25">
      <c r="B1325" s="112">
        <v>1319</v>
      </c>
      <c r="C1325" s="114" t="s">
        <v>211</v>
      </c>
      <c r="D1325" s="114" t="s">
        <v>5795</v>
      </c>
      <c r="E1325" s="114" t="s">
        <v>4</v>
      </c>
      <c r="F1325" s="114" t="s">
        <v>25</v>
      </c>
      <c r="G1325" s="114" t="s">
        <v>102</v>
      </c>
      <c r="H1325" s="115" t="s">
        <v>6150</v>
      </c>
      <c r="I1325" s="116" t="s">
        <v>6151</v>
      </c>
      <c r="J1325" s="116" t="s">
        <v>6152</v>
      </c>
      <c r="K1325" s="114" t="s">
        <v>899</v>
      </c>
      <c r="L1325" s="114" t="s">
        <v>472</v>
      </c>
      <c r="M1325" s="116" t="s">
        <v>900</v>
      </c>
      <c r="N1325" s="116" t="s">
        <v>901</v>
      </c>
      <c r="O1325" s="114" t="s">
        <v>899</v>
      </c>
      <c r="P1325" s="114" t="s">
        <v>1712</v>
      </c>
      <c r="Q1325" s="114" t="s">
        <v>1713</v>
      </c>
      <c r="R1325" s="116"/>
    </row>
    <row r="1326" spans="2:18" ht="18.75" hidden="1" x14ac:dyDescent="0.25">
      <c r="B1326" s="112">
        <v>1320</v>
      </c>
      <c r="C1326" s="114" t="s">
        <v>211</v>
      </c>
      <c r="D1326" s="114" t="s">
        <v>5795</v>
      </c>
      <c r="E1326" s="114" t="s">
        <v>4</v>
      </c>
      <c r="F1326" s="114" t="s">
        <v>25</v>
      </c>
      <c r="G1326" s="114" t="s">
        <v>102</v>
      </c>
      <c r="H1326" s="115" t="s">
        <v>6153</v>
      </c>
      <c r="I1326" s="116" t="s">
        <v>6154</v>
      </c>
      <c r="J1326" s="116" t="s">
        <v>6155</v>
      </c>
      <c r="K1326" s="114" t="s">
        <v>899</v>
      </c>
      <c r="L1326" s="114" t="s">
        <v>472</v>
      </c>
      <c r="M1326" s="116" t="s">
        <v>900</v>
      </c>
      <c r="N1326" s="116" t="s">
        <v>901</v>
      </c>
      <c r="O1326" s="114" t="s">
        <v>899</v>
      </c>
      <c r="P1326" s="114" t="s">
        <v>1712</v>
      </c>
      <c r="Q1326" s="114" t="s">
        <v>1713</v>
      </c>
      <c r="R1326" s="116"/>
    </row>
    <row r="1327" spans="2:18" ht="18.75" hidden="1" x14ac:dyDescent="0.25">
      <c r="B1327" s="112">
        <v>1321</v>
      </c>
      <c r="C1327" s="114" t="s">
        <v>211</v>
      </c>
      <c r="D1327" s="114" t="s">
        <v>5795</v>
      </c>
      <c r="E1327" s="114" t="s">
        <v>1</v>
      </c>
      <c r="F1327" s="114" t="s">
        <v>14</v>
      </c>
      <c r="G1327" s="114" t="s">
        <v>102</v>
      </c>
      <c r="H1327" s="115" t="s">
        <v>6156</v>
      </c>
      <c r="I1327" s="116" t="s">
        <v>6157</v>
      </c>
      <c r="J1327" s="116" t="s">
        <v>6158</v>
      </c>
      <c r="K1327" s="114" t="s">
        <v>902</v>
      </c>
      <c r="L1327" s="114" t="s">
        <v>515</v>
      </c>
      <c r="M1327" s="116" t="s">
        <v>903</v>
      </c>
      <c r="N1327" s="116" t="s">
        <v>904</v>
      </c>
      <c r="O1327" s="114" t="s">
        <v>902</v>
      </c>
      <c r="P1327" s="114" t="s">
        <v>1714</v>
      </c>
      <c r="Q1327" s="114" t="s">
        <v>1715</v>
      </c>
      <c r="R1327" s="116"/>
    </row>
    <row r="1328" spans="2:18" ht="18.75" hidden="1" x14ac:dyDescent="0.25">
      <c r="B1328" s="112">
        <v>1322</v>
      </c>
      <c r="C1328" s="114" t="s">
        <v>211</v>
      </c>
      <c r="D1328" s="114" t="s">
        <v>5795</v>
      </c>
      <c r="E1328" s="114" t="s">
        <v>1</v>
      </c>
      <c r="F1328" s="114" t="s">
        <v>14</v>
      </c>
      <c r="G1328" s="114" t="s">
        <v>102</v>
      </c>
      <c r="H1328" s="115" t="s">
        <v>6159</v>
      </c>
      <c r="I1328" s="116" t="s">
        <v>6160</v>
      </c>
      <c r="J1328" s="116" t="s">
        <v>6161</v>
      </c>
      <c r="K1328" s="114" t="s">
        <v>902</v>
      </c>
      <c r="L1328" s="114" t="s">
        <v>515</v>
      </c>
      <c r="M1328" s="116" t="s">
        <v>903</v>
      </c>
      <c r="N1328" s="116" t="s">
        <v>904</v>
      </c>
      <c r="O1328" s="114" t="s">
        <v>902</v>
      </c>
      <c r="P1328" s="114" t="s">
        <v>1714</v>
      </c>
      <c r="Q1328" s="114" t="s">
        <v>1715</v>
      </c>
      <c r="R1328" s="116"/>
    </row>
    <row r="1329" spans="2:18" ht="18.75" hidden="1" x14ac:dyDescent="0.25">
      <c r="B1329" s="112">
        <v>1323</v>
      </c>
      <c r="C1329" s="114" t="s">
        <v>211</v>
      </c>
      <c r="D1329" s="114" t="s">
        <v>5795</v>
      </c>
      <c r="E1329" s="114" t="s">
        <v>1</v>
      </c>
      <c r="F1329" s="114" t="s">
        <v>14</v>
      </c>
      <c r="G1329" s="114" t="s">
        <v>102</v>
      </c>
      <c r="H1329" s="115" t="s">
        <v>6162</v>
      </c>
      <c r="I1329" s="116" t="s">
        <v>6163</v>
      </c>
      <c r="J1329" s="116" t="s">
        <v>6164</v>
      </c>
      <c r="K1329" s="114" t="s">
        <v>902</v>
      </c>
      <c r="L1329" s="114" t="s">
        <v>515</v>
      </c>
      <c r="M1329" s="116" t="s">
        <v>903</v>
      </c>
      <c r="N1329" s="116" t="s">
        <v>904</v>
      </c>
      <c r="O1329" s="114" t="s">
        <v>902</v>
      </c>
      <c r="P1329" s="114" t="s">
        <v>1714</v>
      </c>
      <c r="Q1329" s="114" t="s">
        <v>1715</v>
      </c>
      <c r="R1329" s="116"/>
    </row>
    <row r="1330" spans="2:18" ht="18.75" hidden="1" x14ac:dyDescent="0.25">
      <c r="B1330" s="112">
        <v>1324</v>
      </c>
      <c r="C1330" s="114" t="s">
        <v>211</v>
      </c>
      <c r="D1330" s="114" t="s">
        <v>5795</v>
      </c>
      <c r="E1330" s="114" t="s">
        <v>1</v>
      </c>
      <c r="F1330" s="114" t="s">
        <v>14</v>
      </c>
      <c r="G1330" s="114" t="s">
        <v>102</v>
      </c>
      <c r="H1330" s="115" t="s">
        <v>6165</v>
      </c>
      <c r="I1330" s="116" t="s">
        <v>6166</v>
      </c>
      <c r="J1330" s="116" t="s">
        <v>6167</v>
      </c>
      <c r="K1330" s="114" t="s">
        <v>902</v>
      </c>
      <c r="L1330" s="114" t="s">
        <v>515</v>
      </c>
      <c r="M1330" s="116" t="s">
        <v>903</v>
      </c>
      <c r="N1330" s="116" t="s">
        <v>904</v>
      </c>
      <c r="O1330" s="114" t="s">
        <v>902</v>
      </c>
      <c r="P1330" s="114" t="s">
        <v>1714</v>
      </c>
      <c r="Q1330" s="114" t="s">
        <v>1715</v>
      </c>
      <c r="R1330" s="116"/>
    </row>
    <row r="1331" spans="2:18" ht="18.75" hidden="1" x14ac:dyDescent="0.25">
      <c r="B1331" s="112">
        <v>1325</v>
      </c>
      <c r="C1331" s="114" t="s">
        <v>211</v>
      </c>
      <c r="D1331" s="114" t="s">
        <v>5795</v>
      </c>
      <c r="E1331" s="114" t="s">
        <v>1</v>
      </c>
      <c r="F1331" s="114" t="s">
        <v>14</v>
      </c>
      <c r="G1331" s="114" t="s">
        <v>102</v>
      </c>
      <c r="H1331" s="115" t="s">
        <v>6168</v>
      </c>
      <c r="I1331" s="116" t="s">
        <v>6169</v>
      </c>
      <c r="J1331" s="116" t="s">
        <v>6170</v>
      </c>
      <c r="K1331" s="114" t="s">
        <v>902</v>
      </c>
      <c r="L1331" s="114" t="s">
        <v>515</v>
      </c>
      <c r="M1331" s="116" t="s">
        <v>903</v>
      </c>
      <c r="N1331" s="116" t="s">
        <v>904</v>
      </c>
      <c r="O1331" s="114" t="s">
        <v>902</v>
      </c>
      <c r="P1331" s="114" t="s">
        <v>1714</v>
      </c>
      <c r="Q1331" s="114" t="s">
        <v>1715</v>
      </c>
      <c r="R1331" s="116"/>
    </row>
    <row r="1332" spans="2:18" ht="18.75" hidden="1" x14ac:dyDescent="0.25">
      <c r="B1332" s="112">
        <v>1326</v>
      </c>
      <c r="C1332" s="114" t="s">
        <v>211</v>
      </c>
      <c r="D1332" s="114" t="s">
        <v>5795</v>
      </c>
      <c r="E1332" s="114" t="s">
        <v>1</v>
      </c>
      <c r="F1332" s="114" t="s">
        <v>14</v>
      </c>
      <c r="G1332" s="114" t="s">
        <v>102</v>
      </c>
      <c r="H1332" s="115" t="s">
        <v>6171</v>
      </c>
      <c r="I1332" s="116" t="s">
        <v>6172</v>
      </c>
      <c r="J1332" s="116" t="s">
        <v>6173</v>
      </c>
      <c r="K1332" s="114" t="s">
        <v>902</v>
      </c>
      <c r="L1332" s="114" t="s">
        <v>515</v>
      </c>
      <c r="M1332" s="116" t="s">
        <v>903</v>
      </c>
      <c r="N1332" s="116" t="s">
        <v>904</v>
      </c>
      <c r="O1332" s="114" t="s">
        <v>902</v>
      </c>
      <c r="P1332" s="114" t="s">
        <v>1714</v>
      </c>
      <c r="Q1332" s="114" t="s">
        <v>1715</v>
      </c>
      <c r="R1332" s="116"/>
    </row>
    <row r="1333" spans="2:18" ht="18.75" hidden="1" x14ac:dyDescent="0.25">
      <c r="B1333" s="112">
        <v>1327</v>
      </c>
      <c r="C1333" s="114" t="s">
        <v>211</v>
      </c>
      <c r="D1333" s="114" t="s">
        <v>5795</v>
      </c>
      <c r="E1333" s="114" t="s">
        <v>1</v>
      </c>
      <c r="F1333" s="114" t="s">
        <v>14</v>
      </c>
      <c r="G1333" s="114" t="s">
        <v>102</v>
      </c>
      <c r="H1333" s="115" t="s">
        <v>6174</v>
      </c>
      <c r="I1333" s="116" t="s">
        <v>6175</v>
      </c>
      <c r="J1333" s="116" t="s">
        <v>6176</v>
      </c>
      <c r="K1333" s="114" t="s">
        <v>902</v>
      </c>
      <c r="L1333" s="114" t="s">
        <v>515</v>
      </c>
      <c r="M1333" s="116" t="s">
        <v>903</v>
      </c>
      <c r="N1333" s="116" t="s">
        <v>904</v>
      </c>
      <c r="O1333" s="114" t="s">
        <v>902</v>
      </c>
      <c r="P1333" s="114" t="s">
        <v>1714</v>
      </c>
      <c r="Q1333" s="114" t="s">
        <v>1715</v>
      </c>
      <c r="R1333" s="116"/>
    </row>
    <row r="1334" spans="2:18" ht="18.75" hidden="1" x14ac:dyDescent="0.25">
      <c r="B1334" s="112">
        <v>1328</v>
      </c>
      <c r="C1334" s="114" t="s">
        <v>211</v>
      </c>
      <c r="D1334" s="114" t="s">
        <v>5795</v>
      </c>
      <c r="E1334" s="114" t="s">
        <v>1</v>
      </c>
      <c r="F1334" s="114" t="s">
        <v>14</v>
      </c>
      <c r="G1334" s="114" t="s">
        <v>102</v>
      </c>
      <c r="H1334" s="115" t="s">
        <v>6177</v>
      </c>
      <c r="I1334" s="116" t="s">
        <v>6178</v>
      </c>
      <c r="J1334" s="116" t="s">
        <v>6179</v>
      </c>
      <c r="K1334" s="114" t="s">
        <v>902</v>
      </c>
      <c r="L1334" s="114" t="s">
        <v>515</v>
      </c>
      <c r="M1334" s="116" t="s">
        <v>903</v>
      </c>
      <c r="N1334" s="116" t="s">
        <v>904</v>
      </c>
      <c r="O1334" s="114" t="s">
        <v>902</v>
      </c>
      <c r="P1334" s="114" t="s">
        <v>1714</v>
      </c>
      <c r="Q1334" s="114" t="s">
        <v>1715</v>
      </c>
      <c r="R1334" s="116"/>
    </row>
    <row r="1335" spans="2:18" ht="18.75" hidden="1" x14ac:dyDescent="0.25">
      <c r="B1335" s="112">
        <v>1329</v>
      </c>
      <c r="C1335" s="114" t="s">
        <v>211</v>
      </c>
      <c r="D1335" s="114" t="s">
        <v>5795</v>
      </c>
      <c r="E1335" s="114" t="s">
        <v>1</v>
      </c>
      <c r="F1335" s="114" t="s">
        <v>14</v>
      </c>
      <c r="G1335" s="114" t="s">
        <v>102</v>
      </c>
      <c r="H1335" s="115" t="s">
        <v>6180</v>
      </c>
      <c r="I1335" s="116" t="s">
        <v>6181</v>
      </c>
      <c r="J1335" s="116" t="s">
        <v>6182</v>
      </c>
      <c r="K1335" s="114" t="s">
        <v>902</v>
      </c>
      <c r="L1335" s="114" t="s">
        <v>515</v>
      </c>
      <c r="M1335" s="116" t="s">
        <v>903</v>
      </c>
      <c r="N1335" s="116" t="s">
        <v>904</v>
      </c>
      <c r="O1335" s="114" t="s">
        <v>902</v>
      </c>
      <c r="P1335" s="114" t="s">
        <v>1714</v>
      </c>
      <c r="Q1335" s="114" t="s">
        <v>1715</v>
      </c>
      <c r="R1335" s="116"/>
    </row>
    <row r="1336" spans="2:18" ht="18.75" hidden="1" x14ac:dyDescent="0.25">
      <c r="B1336" s="112">
        <v>1330</v>
      </c>
      <c r="C1336" s="114" t="s">
        <v>211</v>
      </c>
      <c r="D1336" s="114" t="s">
        <v>5795</v>
      </c>
      <c r="E1336" s="114" t="s">
        <v>1</v>
      </c>
      <c r="F1336" s="114" t="s">
        <v>14</v>
      </c>
      <c r="G1336" s="114" t="s">
        <v>102</v>
      </c>
      <c r="H1336" s="115" t="s">
        <v>6183</v>
      </c>
      <c r="I1336" s="116" t="s">
        <v>6184</v>
      </c>
      <c r="J1336" s="116" t="s">
        <v>6185</v>
      </c>
      <c r="K1336" s="114" t="s">
        <v>902</v>
      </c>
      <c r="L1336" s="114" t="s">
        <v>515</v>
      </c>
      <c r="M1336" s="116" t="s">
        <v>903</v>
      </c>
      <c r="N1336" s="116" t="s">
        <v>904</v>
      </c>
      <c r="O1336" s="114" t="s">
        <v>902</v>
      </c>
      <c r="P1336" s="114" t="s">
        <v>1714</v>
      </c>
      <c r="Q1336" s="114" t="s">
        <v>1715</v>
      </c>
      <c r="R1336" s="116"/>
    </row>
    <row r="1337" spans="2:18" ht="18.75" hidden="1" x14ac:dyDescent="0.25">
      <c r="B1337" s="112">
        <v>1331</v>
      </c>
      <c r="C1337" s="114" t="s">
        <v>211</v>
      </c>
      <c r="D1337" s="114" t="s">
        <v>5795</v>
      </c>
      <c r="E1337" s="114" t="s">
        <v>4</v>
      </c>
      <c r="F1337" s="114" t="s">
        <v>14</v>
      </c>
      <c r="G1337" s="114" t="s">
        <v>102</v>
      </c>
      <c r="H1337" s="115" t="s">
        <v>6186</v>
      </c>
      <c r="I1337" s="116" t="s">
        <v>6187</v>
      </c>
      <c r="J1337" s="116" t="s">
        <v>6188</v>
      </c>
      <c r="K1337" s="114" t="s">
        <v>902</v>
      </c>
      <c r="L1337" s="114" t="s">
        <v>515</v>
      </c>
      <c r="M1337" s="116" t="s">
        <v>903</v>
      </c>
      <c r="N1337" s="116" t="s">
        <v>904</v>
      </c>
      <c r="O1337" s="114" t="s">
        <v>902</v>
      </c>
      <c r="P1337" s="114" t="s">
        <v>1714</v>
      </c>
      <c r="Q1337" s="114" t="s">
        <v>1715</v>
      </c>
      <c r="R1337" s="116"/>
    </row>
    <row r="1338" spans="2:18" ht="18.75" hidden="1" x14ac:dyDescent="0.25">
      <c r="B1338" s="112">
        <v>1332</v>
      </c>
      <c r="C1338" s="114" t="s">
        <v>211</v>
      </c>
      <c r="D1338" s="114" t="s">
        <v>5795</v>
      </c>
      <c r="E1338" s="114" t="s">
        <v>4</v>
      </c>
      <c r="F1338" s="114" t="s">
        <v>14</v>
      </c>
      <c r="G1338" s="114" t="s">
        <v>102</v>
      </c>
      <c r="H1338" s="115" t="s">
        <v>6189</v>
      </c>
      <c r="I1338" s="116" t="s">
        <v>6190</v>
      </c>
      <c r="J1338" s="116" t="s">
        <v>6191</v>
      </c>
      <c r="K1338" s="114" t="s">
        <v>902</v>
      </c>
      <c r="L1338" s="114" t="s">
        <v>515</v>
      </c>
      <c r="M1338" s="116" t="s">
        <v>903</v>
      </c>
      <c r="N1338" s="116" t="s">
        <v>904</v>
      </c>
      <c r="O1338" s="114" t="s">
        <v>902</v>
      </c>
      <c r="P1338" s="114" t="s">
        <v>1714</v>
      </c>
      <c r="Q1338" s="114" t="s">
        <v>1715</v>
      </c>
      <c r="R1338" s="116"/>
    </row>
    <row r="1339" spans="2:18" ht="18.75" hidden="1" x14ac:dyDescent="0.25">
      <c r="B1339" s="112">
        <v>1333</v>
      </c>
      <c r="C1339" s="114" t="s">
        <v>211</v>
      </c>
      <c r="D1339" s="114" t="s">
        <v>5795</v>
      </c>
      <c r="E1339" s="114" t="s">
        <v>4</v>
      </c>
      <c r="F1339" s="114" t="s">
        <v>14</v>
      </c>
      <c r="G1339" s="114" t="s">
        <v>102</v>
      </c>
      <c r="H1339" s="115" t="s">
        <v>6192</v>
      </c>
      <c r="I1339" s="116" t="s">
        <v>6193</v>
      </c>
      <c r="J1339" s="116" t="s">
        <v>6194</v>
      </c>
      <c r="K1339" s="114" t="s">
        <v>902</v>
      </c>
      <c r="L1339" s="114" t="s">
        <v>515</v>
      </c>
      <c r="M1339" s="116" t="s">
        <v>903</v>
      </c>
      <c r="N1339" s="116" t="s">
        <v>904</v>
      </c>
      <c r="O1339" s="114" t="s">
        <v>902</v>
      </c>
      <c r="P1339" s="114" t="s">
        <v>1714</v>
      </c>
      <c r="Q1339" s="114" t="s">
        <v>1715</v>
      </c>
      <c r="R1339" s="116"/>
    </row>
    <row r="1340" spans="2:18" ht="18.75" hidden="1" x14ac:dyDescent="0.25">
      <c r="B1340" s="112">
        <v>1334</v>
      </c>
      <c r="C1340" s="114" t="s">
        <v>211</v>
      </c>
      <c r="D1340" s="114" t="s">
        <v>5795</v>
      </c>
      <c r="E1340" s="114" t="s">
        <v>4</v>
      </c>
      <c r="F1340" s="114" t="s">
        <v>14</v>
      </c>
      <c r="G1340" s="114" t="s">
        <v>102</v>
      </c>
      <c r="H1340" s="115" t="s">
        <v>6195</v>
      </c>
      <c r="I1340" s="116" t="s">
        <v>6196</v>
      </c>
      <c r="J1340" s="116" t="s">
        <v>6197</v>
      </c>
      <c r="K1340" s="114" t="s">
        <v>902</v>
      </c>
      <c r="L1340" s="114" t="s">
        <v>515</v>
      </c>
      <c r="M1340" s="116" t="s">
        <v>903</v>
      </c>
      <c r="N1340" s="116" t="s">
        <v>904</v>
      </c>
      <c r="O1340" s="114" t="s">
        <v>902</v>
      </c>
      <c r="P1340" s="114" t="s">
        <v>1714</v>
      </c>
      <c r="Q1340" s="114" t="s">
        <v>1715</v>
      </c>
      <c r="R1340" s="116"/>
    </row>
    <row r="1341" spans="2:18" ht="18.75" hidden="1" x14ac:dyDescent="0.25">
      <c r="B1341" s="112">
        <v>1335</v>
      </c>
      <c r="C1341" s="114" t="s">
        <v>211</v>
      </c>
      <c r="D1341" s="114" t="s">
        <v>5795</v>
      </c>
      <c r="E1341" s="114" t="s">
        <v>4</v>
      </c>
      <c r="F1341" s="114" t="s">
        <v>14</v>
      </c>
      <c r="G1341" s="114" t="s">
        <v>102</v>
      </c>
      <c r="H1341" s="115" t="s">
        <v>6198</v>
      </c>
      <c r="I1341" s="116" t="s">
        <v>6199</v>
      </c>
      <c r="J1341" s="116" t="s">
        <v>6200</v>
      </c>
      <c r="K1341" s="114" t="s">
        <v>902</v>
      </c>
      <c r="L1341" s="114" t="s">
        <v>515</v>
      </c>
      <c r="M1341" s="116" t="s">
        <v>903</v>
      </c>
      <c r="N1341" s="116" t="s">
        <v>904</v>
      </c>
      <c r="O1341" s="114" t="s">
        <v>902</v>
      </c>
      <c r="P1341" s="114" t="s">
        <v>1714</v>
      </c>
      <c r="Q1341" s="114" t="s">
        <v>1715</v>
      </c>
      <c r="R1341" s="116"/>
    </row>
    <row r="1342" spans="2:18" ht="18.75" hidden="1" x14ac:dyDescent="0.25">
      <c r="B1342" s="112">
        <v>1336</v>
      </c>
      <c r="C1342" s="114" t="s">
        <v>211</v>
      </c>
      <c r="D1342" s="114" t="s">
        <v>5795</v>
      </c>
      <c r="E1342" s="114" t="s">
        <v>4</v>
      </c>
      <c r="F1342" s="114" t="s">
        <v>14</v>
      </c>
      <c r="G1342" s="114" t="s">
        <v>102</v>
      </c>
      <c r="H1342" s="115" t="s">
        <v>6201</v>
      </c>
      <c r="I1342" s="116" t="s">
        <v>6202</v>
      </c>
      <c r="J1342" s="116" t="s">
        <v>6203</v>
      </c>
      <c r="K1342" s="114" t="s">
        <v>902</v>
      </c>
      <c r="L1342" s="114" t="s">
        <v>515</v>
      </c>
      <c r="M1342" s="116" t="s">
        <v>903</v>
      </c>
      <c r="N1342" s="116" t="s">
        <v>904</v>
      </c>
      <c r="O1342" s="114" t="s">
        <v>902</v>
      </c>
      <c r="P1342" s="114" t="s">
        <v>1714</v>
      </c>
      <c r="Q1342" s="114" t="s">
        <v>1715</v>
      </c>
      <c r="R1342" s="116"/>
    </row>
    <row r="1343" spans="2:18" ht="18.75" hidden="1" x14ac:dyDescent="0.25">
      <c r="B1343" s="112">
        <v>1337</v>
      </c>
      <c r="C1343" s="114" t="s">
        <v>211</v>
      </c>
      <c r="D1343" s="114" t="s">
        <v>5795</v>
      </c>
      <c r="E1343" s="114" t="s">
        <v>4</v>
      </c>
      <c r="F1343" s="114" t="s">
        <v>14</v>
      </c>
      <c r="G1343" s="114" t="s">
        <v>102</v>
      </c>
      <c r="H1343" s="115" t="s">
        <v>6204</v>
      </c>
      <c r="I1343" s="116" t="s">
        <v>6205</v>
      </c>
      <c r="J1343" s="116" t="s">
        <v>6206</v>
      </c>
      <c r="K1343" s="114" t="s">
        <v>902</v>
      </c>
      <c r="L1343" s="114" t="s">
        <v>515</v>
      </c>
      <c r="M1343" s="116" t="s">
        <v>903</v>
      </c>
      <c r="N1343" s="116" t="s">
        <v>904</v>
      </c>
      <c r="O1343" s="114" t="s">
        <v>902</v>
      </c>
      <c r="P1343" s="114" t="s">
        <v>1714</v>
      </c>
      <c r="Q1343" s="114" t="s">
        <v>1715</v>
      </c>
      <c r="R1343" s="116"/>
    </row>
    <row r="1344" spans="2:18" ht="18.75" hidden="1" x14ac:dyDescent="0.25">
      <c r="B1344" s="112">
        <v>1338</v>
      </c>
      <c r="C1344" s="114" t="s">
        <v>211</v>
      </c>
      <c r="D1344" s="114" t="s">
        <v>5795</v>
      </c>
      <c r="E1344" s="114" t="s">
        <v>4</v>
      </c>
      <c r="F1344" s="114" t="s">
        <v>14</v>
      </c>
      <c r="G1344" s="114" t="s">
        <v>102</v>
      </c>
      <c r="H1344" s="115" t="s">
        <v>6207</v>
      </c>
      <c r="I1344" s="116" t="s">
        <v>6208</v>
      </c>
      <c r="J1344" s="116" t="s">
        <v>6209</v>
      </c>
      <c r="K1344" s="114" t="s">
        <v>902</v>
      </c>
      <c r="L1344" s="114" t="s">
        <v>515</v>
      </c>
      <c r="M1344" s="116" t="s">
        <v>903</v>
      </c>
      <c r="N1344" s="116" t="s">
        <v>904</v>
      </c>
      <c r="O1344" s="114" t="s">
        <v>902</v>
      </c>
      <c r="P1344" s="114" t="s">
        <v>1714</v>
      </c>
      <c r="Q1344" s="114" t="s">
        <v>1715</v>
      </c>
      <c r="R1344" s="116"/>
    </row>
    <row r="1345" spans="2:18" ht="18.75" hidden="1" x14ac:dyDescent="0.25">
      <c r="B1345" s="112">
        <v>1339</v>
      </c>
      <c r="C1345" s="114" t="s">
        <v>211</v>
      </c>
      <c r="D1345" s="114" t="s">
        <v>5795</v>
      </c>
      <c r="E1345" s="114" t="s">
        <v>4</v>
      </c>
      <c r="F1345" s="114" t="s">
        <v>14</v>
      </c>
      <c r="G1345" s="114" t="s">
        <v>102</v>
      </c>
      <c r="H1345" s="115" t="s">
        <v>6210</v>
      </c>
      <c r="I1345" s="116" t="s">
        <v>6211</v>
      </c>
      <c r="J1345" s="116" t="s">
        <v>6212</v>
      </c>
      <c r="K1345" s="114" t="s">
        <v>902</v>
      </c>
      <c r="L1345" s="114" t="s">
        <v>515</v>
      </c>
      <c r="M1345" s="116" t="s">
        <v>903</v>
      </c>
      <c r="N1345" s="116" t="s">
        <v>904</v>
      </c>
      <c r="O1345" s="114" t="s">
        <v>902</v>
      </c>
      <c r="P1345" s="114" t="s">
        <v>1714</v>
      </c>
      <c r="Q1345" s="114" t="s">
        <v>1715</v>
      </c>
      <c r="R1345" s="116"/>
    </row>
    <row r="1346" spans="2:18" ht="18.75" hidden="1" x14ac:dyDescent="0.25">
      <c r="B1346" s="112">
        <v>1340</v>
      </c>
      <c r="C1346" s="114" t="s">
        <v>211</v>
      </c>
      <c r="D1346" s="114" t="s">
        <v>5795</v>
      </c>
      <c r="E1346" s="114" t="s">
        <v>4</v>
      </c>
      <c r="F1346" s="114" t="s">
        <v>14</v>
      </c>
      <c r="G1346" s="114" t="s">
        <v>102</v>
      </c>
      <c r="H1346" s="115" t="s">
        <v>6213</v>
      </c>
      <c r="I1346" s="116" t="s">
        <v>6214</v>
      </c>
      <c r="J1346" s="116" t="s">
        <v>6215</v>
      </c>
      <c r="K1346" s="114" t="s">
        <v>902</v>
      </c>
      <c r="L1346" s="114" t="s">
        <v>515</v>
      </c>
      <c r="M1346" s="116" t="s">
        <v>903</v>
      </c>
      <c r="N1346" s="116" t="s">
        <v>904</v>
      </c>
      <c r="O1346" s="114" t="s">
        <v>902</v>
      </c>
      <c r="P1346" s="114" t="s">
        <v>1714</v>
      </c>
      <c r="Q1346" s="114" t="s">
        <v>1715</v>
      </c>
      <c r="R1346" s="116"/>
    </row>
    <row r="1347" spans="2:18" ht="18.75" hidden="1" x14ac:dyDescent="0.25">
      <c r="B1347" s="112">
        <v>1341</v>
      </c>
      <c r="C1347" s="114" t="s">
        <v>211</v>
      </c>
      <c r="D1347" s="114" t="s">
        <v>5795</v>
      </c>
      <c r="E1347" s="114" t="s">
        <v>1</v>
      </c>
      <c r="F1347" s="114" t="s">
        <v>26</v>
      </c>
      <c r="G1347" s="114" t="s">
        <v>102</v>
      </c>
      <c r="H1347" s="115" t="s">
        <v>6216</v>
      </c>
      <c r="I1347" s="116" t="s">
        <v>6217</v>
      </c>
      <c r="J1347" s="116" t="s">
        <v>6218</v>
      </c>
      <c r="K1347" s="114" t="s">
        <v>905</v>
      </c>
      <c r="L1347" s="114" t="s">
        <v>558</v>
      </c>
      <c r="M1347" s="116" t="s">
        <v>906</v>
      </c>
      <c r="N1347" s="116" t="s">
        <v>907</v>
      </c>
      <c r="O1347" s="114" t="s">
        <v>905</v>
      </c>
      <c r="P1347" s="114" t="s">
        <v>1716</v>
      </c>
      <c r="Q1347" s="114" t="s">
        <v>1717</v>
      </c>
      <c r="R1347" s="116"/>
    </row>
    <row r="1348" spans="2:18" ht="18.75" hidden="1" x14ac:dyDescent="0.25">
      <c r="B1348" s="112">
        <v>1342</v>
      </c>
      <c r="C1348" s="114" t="s">
        <v>211</v>
      </c>
      <c r="D1348" s="114" t="s">
        <v>5795</v>
      </c>
      <c r="E1348" s="114" t="s">
        <v>1</v>
      </c>
      <c r="F1348" s="114" t="s">
        <v>26</v>
      </c>
      <c r="G1348" s="114" t="s">
        <v>102</v>
      </c>
      <c r="H1348" s="115" t="s">
        <v>6219</v>
      </c>
      <c r="I1348" s="116" t="s">
        <v>6220</v>
      </c>
      <c r="J1348" s="116" t="s">
        <v>6221</v>
      </c>
      <c r="K1348" s="114" t="s">
        <v>905</v>
      </c>
      <c r="L1348" s="114" t="s">
        <v>558</v>
      </c>
      <c r="M1348" s="116" t="s">
        <v>906</v>
      </c>
      <c r="N1348" s="116" t="s">
        <v>907</v>
      </c>
      <c r="O1348" s="114" t="s">
        <v>905</v>
      </c>
      <c r="P1348" s="114" t="s">
        <v>1716</v>
      </c>
      <c r="Q1348" s="114" t="s">
        <v>1717</v>
      </c>
      <c r="R1348" s="116"/>
    </row>
    <row r="1349" spans="2:18" ht="18.75" hidden="1" x14ac:dyDescent="0.25">
      <c r="B1349" s="112">
        <v>1343</v>
      </c>
      <c r="C1349" s="114" t="s">
        <v>211</v>
      </c>
      <c r="D1349" s="114" t="s">
        <v>5795</v>
      </c>
      <c r="E1349" s="114" t="s">
        <v>1</v>
      </c>
      <c r="F1349" s="114" t="s">
        <v>26</v>
      </c>
      <c r="G1349" s="114" t="s">
        <v>102</v>
      </c>
      <c r="H1349" s="115" t="s">
        <v>6222</v>
      </c>
      <c r="I1349" s="116" t="s">
        <v>6223</v>
      </c>
      <c r="J1349" s="116" t="s">
        <v>6224</v>
      </c>
      <c r="K1349" s="114" t="s">
        <v>905</v>
      </c>
      <c r="L1349" s="114" t="s">
        <v>558</v>
      </c>
      <c r="M1349" s="116" t="s">
        <v>906</v>
      </c>
      <c r="N1349" s="116" t="s">
        <v>907</v>
      </c>
      <c r="O1349" s="114" t="s">
        <v>905</v>
      </c>
      <c r="P1349" s="114" t="s">
        <v>1716</v>
      </c>
      <c r="Q1349" s="114" t="s">
        <v>1717</v>
      </c>
      <c r="R1349" s="116"/>
    </row>
    <row r="1350" spans="2:18" ht="18.75" hidden="1" x14ac:dyDescent="0.25">
      <c r="B1350" s="112">
        <v>1344</v>
      </c>
      <c r="C1350" s="114" t="s">
        <v>211</v>
      </c>
      <c r="D1350" s="114" t="s">
        <v>5795</v>
      </c>
      <c r="E1350" s="114" t="s">
        <v>1</v>
      </c>
      <c r="F1350" s="114" t="s">
        <v>26</v>
      </c>
      <c r="G1350" s="114" t="s">
        <v>102</v>
      </c>
      <c r="H1350" s="115" t="s">
        <v>6225</v>
      </c>
      <c r="I1350" s="116" t="s">
        <v>6226</v>
      </c>
      <c r="J1350" s="116" t="s">
        <v>6227</v>
      </c>
      <c r="K1350" s="114" t="s">
        <v>905</v>
      </c>
      <c r="L1350" s="114" t="s">
        <v>558</v>
      </c>
      <c r="M1350" s="116" t="s">
        <v>906</v>
      </c>
      <c r="N1350" s="116" t="s">
        <v>907</v>
      </c>
      <c r="O1350" s="114" t="s">
        <v>905</v>
      </c>
      <c r="P1350" s="114" t="s">
        <v>1716</v>
      </c>
      <c r="Q1350" s="114" t="s">
        <v>1717</v>
      </c>
      <c r="R1350" s="116"/>
    </row>
    <row r="1351" spans="2:18" ht="18.75" hidden="1" x14ac:dyDescent="0.25">
      <c r="B1351" s="112">
        <v>1345</v>
      </c>
      <c r="C1351" s="114" t="s">
        <v>211</v>
      </c>
      <c r="D1351" s="114" t="s">
        <v>5795</v>
      </c>
      <c r="E1351" s="114" t="s">
        <v>1</v>
      </c>
      <c r="F1351" s="114" t="s">
        <v>26</v>
      </c>
      <c r="G1351" s="114" t="s">
        <v>102</v>
      </c>
      <c r="H1351" s="115" t="s">
        <v>6228</v>
      </c>
      <c r="I1351" s="116" t="s">
        <v>6229</v>
      </c>
      <c r="J1351" s="116" t="s">
        <v>6230</v>
      </c>
      <c r="K1351" s="114" t="s">
        <v>905</v>
      </c>
      <c r="L1351" s="114" t="s">
        <v>558</v>
      </c>
      <c r="M1351" s="116" t="s">
        <v>906</v>
      </c>
      <c r="N1351" s="116" t="s">
        <v>907</v>
      </c>
      <c r="O1351" s="114" t="s">
        <v>905</v>
      </c>
      <c r="P1351" s="114" t="s">
        <v>1716</v>
      </c>
      <c r="Q1351" s="114" t="s">
        <v>1717</v>
      </c>
      <c r="R1351" s="116"/>
    </row>
    <row r="1352" spans="2:18" ht="18.75" hidden="1" x14ac:dyDescent="0.25">
      <c r="B1352" s="112">
        <v>1346</v>
      </c>
      <c r="C1352" s="114" t="s">
        <v>211</v>
      </c>
      <c r="D1352" s="114" t="s">
        <v>5795</v>
      </c>
      <c r="E1352" s="114" t="s">
        <v>1</v>
      </c>
      <c r="F1352" s="114" t="s">
        <v>26</v>
      </c>
      <c r="G1352" s="114" t="s">
        <v>102</v>
      </c>
      <c r="H1352" s="115" t="s">
        <v>6231</v>
      </c>
      <c r="I1352" s="116" t="s">
        <v>6232</v>
      </c>
      <c r="J1352" s="116" t="s">
        <v>6233</v>
      </c>
      <c r="K1352" s="114" t="s">
        <v>905</v>
      </c>
      <c r="L1352" s="114" t="s">
        <v>558</v>
      </c>
      <c r="M1352" s="116" t="s">
        <v>906</v>
      </c>
      <c r="N1352" s="116" t="s">
        <v>907</v>
      </c>
      <c r="O1352" s="114" t="s">
        <v>905</v>
      </c>
      <c r="P1352" s="114" t="s">
        <v>1716</v>
      </c>
      <c r="Q1352" s="114" t="s">
        <v>1717</v>
      </c>
      <c r="R1352" s="116"/>
    </row>
    <row r="1353" spans="2:18" ht="18.75" hidden="1" x14ac:dyDescent="0.25">
      <c r="B1353" s="112">
        <v>1347</v>
      </c>
      <c r="C1353" s="114" t="s">
        <v>211</v>
      </c>
      <c r="D1353" s="114" t="s">
        <v>5795</v>
      </c>
      <c r="E1353" s="114" t="s">
        <v>1</v>
      </c>
      <c r="F1353" s="114" t="s">
        <v>26</v>
      </c>
      <c r="G1353" s="114" t="s">
        <v>102</v>
      </c>
      <c r="H1353" s="115" t="s">
        <v>6234</v>
      </c>
      <c r="I1353" s="116" t="s">
        <v>6235</v>
      </c>
      <c r="J1353" s="116" t="s">
        <v>6236</v>
      </c>
      <c r="K1353" s="114" t="s">
        <v>905</v>
      </c>
      <c r="L1353" s="114" t="s">
        <v>558</v>
      </c>
      <c r="M1353" s="116" t="s">
        <v>906</v>
      </c>
      <c r="N1353" s="116" t="s">
        <v>907</v>
      </c>
      <c r="O1353" s="114" t="s">
        <v>905</v>
      </c>
      <c r="P1353" s="114" t="s">
        <v>1716</v>
      </c>
      <c r="Q1353" s="114" t="s">
        <v>1717</v>
      </c>
      <c r="R1353" s="116"/>
    </row>
    <row r="1354" spans="2:18" ht="18.75" hidden="1" x14ac:dyDescent="0.25">
      <c r="B1354" s="112">
        <v>1348</v>
      </c>
      <c r="C1354" s="114" t="s">
        <v>211</v>
      </c>
      <c r="D1354" s="114" t="s">
        <v>5795</v>
      </c>
      <c r="E1354" s="114" t="s">
        <v>1</v>
      </c>
      <c r="F1354" s="114" t="s">
        <v>26</v>
      </c>
      <c r="G1354" s="114" t="s">
        <v>102</v>
      </c>
      <c r="H1354" s="115" t="s">
        <v>6237</v>
      </c>
      <c r="I1354" s="116" t="s">
        <v>6238</v>
      </c>
      <c r="J1354" s="116" t="s">
        <v>6239</v>
      </c>
      <c r="K1354" s="114" t="s">
        <v>905</v>
      </c>
      <c r="L1354" s="114" t="s">
        <v>558</v>
      </c>
      <c r="M1354" s="116" t="s">
        <v>906</v>
      </c>
      <c r="N1354" s="116" t="s">
        <v>907</v>
      </c>
      <c r="O1354" s="114" t="s">
        <v>905</v>
      </c>
      <c r="P1354" s="114" t="s">
        <v>1716</v>
      </c>
      <c r="Q1354" s="114" t="s">
        <v>1717</v>
      </c>
      <c r="R1354" s="116"/>
    </row>
    <row r="1355" spans="2:18" ht="18.75" hidden="1" x14ac:dyDescent="0.25">
      <c r="B1355" s="112">
        <v>1349</v>
      </c>
      <c r="C1355" s="114" t="s">
        <v>211</v>
      </c>
      <c r="D1355" s="114" t="s">
        <v>5795</v>
      </c>
      <c r="E1355" s="114" t="s">
        <v>1</v>
      </c>
      <c r="F1355" s="114" t="s">
        <v>26</v>
      </c>
      <c r="G1355" s="114" t="s">
        <v>102</v>
      </c>
      <c r="H1355" s="115" t="s">
        <v>6240</v>
      </c>
      <c r="I1355" s="116" t="s">
        <v>6241</v>
      </c>
      <c r="J1355" s="116" t="s">
        <v>6242</v>
      </c>
      <c r="K1355" s="114" t="s">
        <v>905</v>
      </c>
      <c r="L1355" s="114" t="s">
        <v>558</v>
      </c>
      <c r="M1355" s="116" t="s">
        <v>906</v>
      </c>
      <c r="N1355" s="116" t="s">
        <v>907</v>
      </c>
      <c r="O1355" s="114" t="s">
        <v>905</v>
      </c>
      <c r="P1355" s="114" t="s">
        <v>1716</v>
      </c>
      <c r="Q1355" s="114" t="s">
        <v>1717</v>
      </c>
      <c r="R1355" s="116"/>
    </row>
    <row r="1356" spans="2:18" ht="18.75" hidden="1" x14ac:dyDescent="0.25">
      <c r="B1356" s="112">
        <v>1350</v>
      </c>
      <c r="C1356" s="114" t="s">
        <v>211</v>
      </c>
      <c r="D1356" s="114" t="s">
        <v>5795</v>
      </c>
      <c r="E1356" s="114" t="s">
        <v>1</v>
      </c>
      <c r="F1356" s="114" t="s">
        <v>26</v>
      </c>
      <c r="G1356" s="114" t="s">
        <v>102</v>
      </c>
      <c r="H1356" s="115" t="s">
        <v>6243</v>
      </c>
      <c r="I1356" s="116" t="s">
        <v>6244</v>
      </c>
      <c r="J1356" s="116" t="s">
        <v>6245</v>
      </c>
      <c r="K1356" s="114" t="s">
        <v>905</v>
      </c>
      <c r="L1356" s="114" t="s">
        <v>558</v>
      </c>
      <c r="M1356" s="116" t="s">
        <v>906</v>
      </c>
      <c r="N1356" s="116" t="s">
        <v>907</v>
      </c>
      <c r="O1356" s="114" t="s">
        <v>905</v>
      </c>
      <c r="P1356" s="114" t="s">
        <v>1716</v>
      </c>
      <c r="Q1356" s="114" t="s">
        <v>1717</v>
      </c>
      <c r="R1356" s="116"/>
    </row>
    <row r="1357" spans="2:18" ht="18.75" hidden="1" x14ac:dyDescent="0.25">
      <c r="B1357" s="112">
        <v>1351</v>
      </c>
      <c r="C1357" s="114" t="s">
        <v>211</v>
      </c>
      <c r="D1357" s="114" t="s">
        <v>5795</v>
      </c>
      <c r="E1357" s="114" t="s">
        <v>4</v>
      </c>
      <c r="F1357" s="114" t="s">
        <v>26</v>
      </c>
      <c r="G1357" s="114" t="s">
        <v>102</v>
      </c>
      <c r="H1357" s="115" t="s">
        <v>6246</v>
      </c>
      <c r="I1357" s="116" t="s">
        <v>6247</v>
      </c>
      <c r="J1357" s="116" t="s">
        <v>6248</v>
      </c>
      <c r="K1357" s="114" t="s">
        <v>905</v>
      </c>
      <c r="L1357" s="114" t="s">
        <v>558</v>
      </c>
      <c r="M1357" s="116" t="s">
        <v>906</v>
      </c>
      <c r="N1357" s="116" t="s">
        <v>907</v>
      </c>
      <c r="O1357" s="114" t="s">
        <v>905</v>
      </c>
      <c r="P1357" s="114" t="s">
        <v>1716</v>
      </c>
      <c r="Q1357" s="114" t="s">
        <v>1717</v>
      </c>
      <c r="R1357" s="116"/>
    </row>
    <row r="1358" spans="2:18" ht="18.75" hidden="1" x14ac:dyDescent="0.25">
      <c r="B1358" s="112">
        <v>1352</v>
      </c>
      <c r="C1358" s="114" t="s">
        <v>211</v>
      </c>
      <c r="D1358" s="114" t="s">
        <v>5795</v>
      </c>
      <c r="E1358" s="114" t="s">
        <v>4</v>
      </c>
      <c r="F1358" s="114" t="s">
        <v>26</v>
      </c>
      <c r="G1358" s="114" t="s">
        <v>102</v>
      </c>
      <c r="H1358" s="115" t="s">
        <v>6249</v>
      </c>
      <c r="I1358" s="116" t="s">
        <v>6250</v>
      </c>
      <c r="J1358" s="116" t="s">
        <v>6251</v>
      </c>
      <c r="K1358" s="114" t="s">
        <v>905</v>
      </c>
      <c r="L1358" s="114" t="s">
        <v>558</v>
      </c>
      <c r="M1358" s="116" t="s">
        <v>906</v>
      </c>
      <c r="N1358" s="116" t="s">
        <v>907</v>
      </c>
      <c r="O1358" s="114" t="s">
        <v>905</v>
      </c>
      <c r="P1358" s="114" t="s">
        <v>1716</v>
      </c>
      <c r="Q1358" s="114" t="s">
        <v>1717</v>
      </c>
      <c r="R1358" s="116"/>
    </row>
    <row r="1359" spans="2:18" ht="18.75" hidden="1" x14ac:dyDescent="0.25">
      <c r="B1359" s="112">
        <v>1353</v>
      </c>
      <c r="C1359" s="114" t="s">
        <v>211</v>
      </c>
      <c r="D1359" s="114" t="s">
        <v>5795</v>
      </c>
      <c r="E1359" s="114" t="s">
        <v>4</v>
      </c>
      <c r="F1359" s="114" t="s">
        <v>26</v>
      </c>
      <c r="G1359" s="114" t="s">
        <v>102</v>
      </c>
      <c r="H1359" s="115" t="s">
        <v>6252</v>
      </c>
      <c r="I1359" s="116" t="s">
        <v>6253</v>
      </c>
      <c r="J1359" s="116" t="s">
        <v>6254</v>
      </c>
      <c r="K1359" s="114" t="s">
        <v>905</v>
      </c>
      <c r="L1359" s="114" t="s">
        <v>558</v>
      </c>
      <c r="M1359" s="116" t="s">
        <v>906</v>
      </c>
      <c r="N1359" s="116" t="s">
        <v>907</v>
      </c>
      <c r="O1359" s="114" t="s">
        <v>905</v>
      </c>
      <c r="P1359" s="114" t="s">
        <v>1716</v>
      </c>
      <c r="Q1359" s="114" t="s">
        <v>1717</v>
      </c>
      <c r="R1359" s="116"/>
    </row>
    <row r="1360" spans="2:18" ht="18.75" hidden="1" x14ac:dyDescent="0.25">
      <c r="B1360" s="112">
        <v>1354</v>
      </c>
      <c r="C1360" s="114" t="s">
        <v>211</v>
      </c>
      <c r="D1360" s="114" t="s">
        <v>5795</v>
      </c>
      <c r="E1360" s="114" t="s">
        <v>4</v>
      </c>
      <c r="F1360" s="114" t="s">
        <v>26</v>
      </c>
      <c r="G1360" s="114" t="s">
        <v>102</v>
      </c>
      <c r="H1360" s="115" t="s">
        <v>6255</v>
      </c>
      <c r="I1360" s="116" t="s">
        <v>6256</v>
      </c>
      <c r="J1360" s="116" t="s">
        <v>6257</v>
      </c>
      <c r="K1360" s="114" t="s">
        <v>905</v>
      </c>
      <c r="L1360" s="114" t="s">
        <v>558</v>
      </c>
      <c r="M1360" s="116" t="s">
        <v>906</v>
      </c>
      <c r="N1360" s="116" t="s">
        <v>907</v>
      </c>
      <c r="O1360" s="114" t="s">
        <v>905</v>
      </c>
      <c r="P1360" s="114" t="s">
        <v>1716</v>
      </c>
      <c r="Q1360" s="114" t="s">
        <v>1717</v>
      </c>
      <c r="R1360" s="116"/>
    </row>
    <row r="1361" spans="2:18" ht="18.75" hidden="1" x14ac:dyDescent="0.25">
      <c r="B1361" s="112">
        <v>1355</v>
      </c>
      <c r="C1361" s="114" t="s">
        <v>211</v>
      </c>
      <c r="D1361" s="114" t="s">
        <v>5795</v>
      </c>
      <c r="E1361" s="114" t="s">
        <v>4</v>
      </c>
      <c r="F1361" s="114" t="s">
        <v>26</v>
      </c>
      <c r="G1361" s="114" t="s">
        <v>102</v>
      </c>
      <c r="H1361" s="115" t="s">
        <v>6258</v>
      </c>
      <c r="I1361" s="116" t="s">
        <v>6259</v>
      </c>
      <c r="J1361" s="116" t="s">
        <v>6260</v>
      </c>
      <c r="K1361" s="114" t="s">
        <v>905</v>
      </c>
      <c r="L1361" s="114" t="s">
        <v>558</v>
      </c>
      <c r="M1361" s="116" t="s">
        <v>906</v>
      </c>
      <c r="N1361" s="116" t="s">
        <v>907</v>
      </c>
      <c r="O1361" s="114" t="s">
        <v>905</v>
      </c>
      <c r="P1361" s="114" t="s">
        <v>1716</v>
      </c>
      <c r="Q1361" s="114" t="s">
        <v>1717</v>
      </c>
      <c r="R1361" s="116"/>
    </row>
    <row r="1362" spans="2:18" ht="18.75" hidden="1" x14ac:dyDescent="0.25">
      <c r="B1362" s="112">
        <v>1356</v>
      </c>
      <c r="C1362" s="114" t="s">
        <v>211</v>
      </c>
      <c r="D1362" s="114" t="s">
        <v>5795</v>
      </c>
      <c r="E1362" s="114" t="s">
        <v>4</v>
      </c>
      <c r="F1362" s="114" t="s">
        <v>26</v>
      </c>
      <c r="G1362" s="114" t="s">
        <v>102</v>
      </c>
      <c r="H1362" s="115" t="s">
        <v>6261</v>
      </c>
      <c r="I1362" s="116" t="s">
        <v>6262</v>
      </c>
      <c r="J1362" s="116" t="s">
        <v>6263</v>
      </c>
      <c r="K1362" s="114" t="s">
        <v>905</v>
      </c>
      <c r="L1362" s="114" t="s">
        <v>558</v>
      </c>
      <c r="M1362" s="116" t="s">
        <v>906</v>
      </c>
      <c r="N1362" s="116" t="s">
        <v>907</v>
      </c>
      <c r="O1362" s="114" t="s">
        <v>905</v>
      </c>
      <c r="P1362" s="114" t="s">
        <v>1716</v>
      </c>
      <c r="Q1362" s="114" t="s">
        <v>1717</v>
      </c>
      <c r="R1362" s="116"/>
    </row>
    <row r="1363" spans="2:18" ht="18.75" hidden="1" x14ac:dyDescent="0.25">
      <c r="B1363" s="112">
        <v>1357</v>
      </c>
      <c r="C1363" s="114" t="s">
        <v>211</v>
      </c>
      <c r="D1363" s="114" t="s">
        <v>5795</v>
      </c>
      <c r="E1363" s="114" t="s">
        <v>4</v>
      </c>
      <c r="F1363" s="114" t="s">
        <v>26</v>
      </c>
      <c r="G1363" s="114" t="s">
        <v>102</v>
      </c>
      <c r="H1363" s="115" t="s">
        <v>6264</v>
      </c>
      <c r="I1363" s="116" t="s">
        <v>6265</v>
      </c>
      <c r="J1363" s="116" t="s">
        <v>6266</v>
      </c>
      <c r="K1363" s="114" t="s">
        <v>905</v>
      </c>
      <c r="L1363" s="114" t="s">
        <v>558</v>
      </c>
      <c r="M1363" s="116" t="s">
        <v>906</v>
      </c>
      <c r="N1363" s="116" t="s">
        <v>907</v>
      </c>
      <c r="O1363" s="114" t="s">
        <v>905</v>
      </c>
      <c r="P1363" s="114" t="s">
        <v>1716</v>
      </c>
      <c r="Q1363" s="114" t="s">
        <v>1717</v>
      </c>
      <c r="R1363" s="116"/>
    </row>
    <row r="1364" spans="2:18" ht="18.75" hidden="1" x14ac:dyDescent="0.25">
      <c r="B1364" s="112">
        <v>1358</v>
      </c>
      <c r="C1364" s="114" t="s">
        <v>211</v>
      </c>
      <c r="D1364" s="114" t="s">
        <v>5795</v>
      </c>
      <c r="E1364" s="114" t="s">
        <v>4</v>
      </c>
      <c r="F1364" s="114" t="s">
        <v>26</v>
      </c>
      <c r="G1364" s="114" t="s">
        <v>102</v>
      </c>
      <c r="H1364" s="115" t="s">
        <v>6267</v>
      </c>
      <c r="I1364" s="116" t="s">
        <v>6268</v>
      </c>
      <c r="J1364" s="116" t="s">
        <v>6269</v>
      </c>
      <c r="K1364" s="114" t="s">
        <v>905</v>
      </c>
      <c r="L1364" s="114" t="s">
        <v>558</v>
      </c>
      <c r="M1364" s="116" t="s">
        <v>906</v>
      </c>
      <c r="N1364" s="116" t="s">
        <v>907</v>
      </c>
      <c r="O1364" s="114" t="s">
        <v>905</v>
      </c>
      <c r="P1364" s="114" t="s">
        <v>1716</v>
      </c>
      <c r="Q1364" s="114" t="s">
        <v>1717</v>
      </c>
      <c r="R1364" s="116"/>
    </row>
    <row r="1365" spans="2:18" ht="18.75" hidden="1" x14ac:dyDescent="0.25">
      <c r="B1365" s="112">
        <v>1359</v>
      </c>
      <c r="C1365" s="114" t="s">
        <v>211</v>
      </c>
      <c r="D1365" s="114" t="s">
        <v>5795</v>
      </c>
      <c r="E1365" s="114" t="s">
        <v>4</v>
      </c>
      <c r="F1365" s="114" t="s">
        <v>26</v>
      </c>
      <c r="G1365" s="114" t="s">
        <v>102</v>
      </c>
      <c r="H1365" s="115" t="s">
        <v>6270</v>
      </c>
      <c r="I1365" s="116" t="s">
        <v>6271</v>
      </c>
      <c r="J1365" s="116" t="s">
        <v>6272</v>
      </c>
      <c r="K1365" s="114" t="s">
        <v>905</v>
      </c>
      <c r="L1365" s="114" t="s">
        <v>558</v>
      </c>
      <c r="M1365" s="116" t="s">
        <v>906</v>
      </c>
      <c r="N1365" s="116" t="s">
        <v>907</v>
      </c>
      <c r="O1365" s="114" t="s">
        <v>905</v>
      </c>
      <c r="P1365" s="114" t="s">
        <v>1716</v>
      </c>
      <c r="Q1365" s="114" t="s">
        <v>1717</v>
      </c>
      <c r="R1365" s="116"/>
    </row>
    <row r="1366" spans="2:18" ht="18.75" hidden="1" x14ac:dyDescent="0.25">
      <c r="B1366" s="112">
        <v>1360</v>
      </c>
      <c r="C1366" s="114" t="s">
        <v>211</v>
      </c>
      <c r="D1366" s="114" t="s">
        <v>5795</v>
      </c>
      <c r="E1366" s="114" t="s">
        <v>4</v>
      </c>
      <c r="F1366" s="114" t="s">
        <v>26</v>
      </c>
      <c r="G1366" s="114" t="s">
        <v>102</v>
      </c>
      <c r="H1366" s="115" t="s">
        <v>6273</v>
      </c>
      <c r="I1366" s="116" t="s">
        <v>6274</v>
      </c>
      <c r="J1366" s="116" t="s">
        <v>6275</v>
      </c>
      <c r="K1366" s="114" t="s">
        <v>905</v>
      </c>
      <c r="L1366" s="114" t="s">
        <v>558</v>
      </c>
      <c r="M1366" s="116" t="s">
        <v>906</v>
      </c>
      <c r="N1366" s="116" t="s">
        <v>907</v>
      </c>
      <c r="O1366" s="114" t="s">
        <v>905</v>
      </c>
      <c r="P1366" s="114" t="s">
        <v>1716</v>
      </c>
      <c r="Q1366" s="114" t="s">
        <v>1717</v>
      </c>
      <c r="R1366" s="116"/>
    </row>
    <row r="1367" spans="2:18" ht="18.75" hidden="1" x14ac:dyDescent="0.25">
      <c r="B1367" s="112">
        <v>1361</v>
      </c>
      <c r="C1367" s="114" t="s">
        <v>211</v>
      </c>
      <c r="D1367" s="114" t="s">
        <v>5795</v>
      </c>
      <c r="E1367" s="114" t="s">
        <v>1</v>
      </c>
      <c r="F1367" s="114" t="s">
        <v>129</v>
      </c>
      <c r="G1367" s="114" t="s">
        <v>102</v>
      </c>
      <c r="H1367" s="115" t="s">
        <v>6276</v>
      </c>
      <c r="I1367" s="116" t="s">
        <v>6277</v>
      </c>
      <c r="J1367" s="116" t="s">
        <v>6278</v>
      </c>
      <c r="K1367" s="114" t="s">
        <v>908</v>
      </c>
      <c r="L1367" s="114" t="s">
        <v>601</v>
      </c>
      <c r="M1367" s="116" t="s">
        <v>909</v>
      </c>
      <c r="N1367" s="116" t="s">
        <v>910</v>
      </c>
      <c r="O1367" s="114" t="s">
        <v>908</v>
      </c>
      <c r="P1367" s="114" t="s">
        <v>1718</v>
      </c>
      <c r="Q1367" s="114" t="s">
        <v>1719</v>
      </c>
      <c r="R1367" s="116"/>
    </row>
    <row r="1368" spans="2:18" ht="18.75" hidden="1" x14ac:dyDescent="0.25">
      <c r="B1368" s="112">
        <v>1362</v>
      </c>
      <c r="C1368" s="114" t="s">
        <v>211</v>
      </c>
      <c r="D1368" s="114" t="s">
        <v>5795</v>
      </c>
      <c r="E1368" s="114" t="s">
        <v>1</v>
      </c>
      <c r="F1368" s="114" t="s">
        <v>129</v>
      </c>
      <c r="G1368" s="114" t="s">
        <v>102</v>
      </c>
      <c r="H1368" s="115" t="s">
        <v>6279</v>
      </c>
      <c r="I1368" s="116" t="s">
        <v>6280</v>
      </c>
      <c r="J1368" s="116" t="s">
        <v>6281</v>
      </c>
      <c r="K1368" s="114" t="s">
        <v>908</v>
      </c>
      <c r="L1368" s="114" t="s">
        <v>601</v>
      </c>
      <c r="M1368" s="116" t="s">
        <v>909</v>
      </c>
      <c r="N1368" s="116" t="s">
        <v>910</v>
      </c>
      <c r="O1368" s="114" t="s">
        <v>908</v>
      </c>
      <c r="P1368" s="114" t="s">
        <v>1718</v>
      </c>
      <c r="Q1368" s="114" t="s">
        <v>1719</v>
      </c>
      <c r="R1368" s="116"/>
    </row>
    <row r="1369" spans="2:18" ht="18.75" hidden="1" x14ac:dyDescent="0.25">
      <c r="B1369" s="112">
        <v>1363</v>
      </c>
      <c r="C1369" s="114" t="s">
        <v>211</v>
      </c>
      <c r="D1369" s="114" t="s">
        <v>5795</v>
      </c>
      <c r="E1369" s="114" t="s">
        <v>1</v>
      </c>
      <c r="F1369" s="114" t="s">
        <v>129</v>
      </c>
      <c r="G1369" s="114" t="s">
        <v>102</v>
      </c>
      <c r="H1369" s="115" t="s">
        <v>6282</v>
      </c>
      <c r="I1369" s="116" t="s">
        <v>6283</v>
      </c>
      <c r="J1369" s="116" t="s">
        <v>6284</v>
      </c>
      <c r="K1369" s="114" t="s">
        <v>908</v>
      </c>
      <c r="L1369" s="114" t="s">
        <v>601</v>
      </c>
      <c r="M1369" s="116" t="s">
        <v>909</v>
      </c>
      <c r="N1369" s="116" t="s">
        <v>910</v>
      </c>
      <c r="O1369" s="114" t="s">
        <v>908</v>
      </c>
      <c r="P1369" s="114" t="s">
        <v>1718</v>
      </c>
      <c r="Q1369" s="114" t="s">
        <v>1719</v>
      </c>
      <c r="R1369" s="116"/>
    </row>
    <row r="1370" spans="2:18" ht="18.75" hidden="1" x14ac:dyDescent="0.25">
      <c r="B1370" s="112">
        <v>1364</v>
      </c>
      <c r="C1370" s="114" t="s">
        <v>211</v>
      </c>
      <c r="D1370" s="114" t="s">
        <v>5795</v>
      </c>
      <c r="E1370" s="114" t="s">
        <v>1</v>
      </c>
      <c r="F1370" s="114" t="s">
        <v>129</v>
      </c>
      <c r="G1370" s="114" t="s">
        <v>102</v>
      </c>
      <c r="H1370" s="115" t="s">
        <v>6285</v>
      </c>
      <c r="I1370" s="116" t="s">
        <v>6286</v>
      </c>
      <c r="J1370" s="116" t="s">
        <v>6287</v>
      </c>
      <c r="K1370" s="114" t="s">
        <v>908</v>
      </c>
      <c r="L1370" s="114" t="s">
        <v>601</v>
      </c>
      <c r="M1370" s="116" t="s">
        <v>909</v>
      </c>
      <c r="N1370" s="116" t="s">
        <v>910</v>
      </c>
      <c r="O1370" s="114" t="s">
        <v>908</v>
      </c>
      <c r="P1370" s="114" t="s">
        <v>1718</v>
      </c>
      <c r="Q1370" s="114" t="s">
        <v>1719</v>
      </c>
      <c r="R1370" s="116"/>
    </row>
    <row r="1371" spans="2:18" ht="18.75" hidden="1" x14ac:dyDescent="0.25">
      <c r="B1371" s="112">
        <v>1365</v>
      </c>
      <c r="C1371" s="114" t="s">
        <v>211</v>
      </c>
      <c r="D1371" s="114" t="s">
        <v>5795</v>
      </c>
      <c r="E1371" s="114" t="s">
        <v>1</v>
      </c>
      <c r="F1371" s="114" t="s">
        <v>129</v>
      </c>
      <c r="G1371" s="114" t="s">
        <v>102</v>
      </c>
      <c r="H1371" s="115" t="s">
        <v>6288</v>
      </c>
      <c r="I1371" s="116" t="s">
        <v>6289</v>
      </c>
      <c r="J1371" s="116" t="s">
        <v>6290</v>
      </c>
      <c r="K1371" s="114" t="s">
        <v>908</v>
      </c>
      <c r="L1371" s="114" t="s">
        <v>601</v>
      </c>
      <c r="M1371" s="116" t="s">
        <v>909</v>
      </c>
      <c r="N1371" s="116" t="s">
        <v>910</v>
      </c>
      <c r="O1371" s="114" t="s">
        <v>908</v>
      </c>
      <c r="P1371" s="114" t="s">
        <v>1718</v>
      </c>
      <c r="Q1371" s="114" t="s">
        <v>1719</v>
      </c>
      <c r="R1371" s="116"/>
    </row>
    <row r="1372" spans="2:18" ht="18.75" hidden="1" x14ac:dyDescent="0.25">
      <c r="B1372" s="112">
        <v>1366</v>
      </c>
      <c r="C1372" s="114" t="s">
        <v>211</v>
      </c>
      <c r="D1372" s="114" t="s">
        <v>5795</v>
      </c>
      <c r="E1372" s="114" t="s">
        <v>1</v>
      </c>
      <c r="F1372" s="114" t="s">
        <v>129</v>
      </c>
      <c r="G1372" s="114" t="s">
        <v>102</v>
      </c>
      <c r="H1372" s="115" t="s">
        <v>6291</v>
      </c>
      <c r="I1372" s="116" t="s">
        <v>6292</v>
      </c>
      <c r="J1372" s="116" t="s">
        <v>6293</v>
      </c>
      <c r="K1372" s="114" t="s">
        <v>908</v>
      </c>
      <c r="L1372" s="114" t="s">
        <v>601</v>
      </c>
      <c r="M1372" s="116" t="s">
        <v>909</v>
      </c>
      <c r="N1372" s="116" t="s">
        <v>910</v>
      </c>
      <c r="O1372" s="114" t="s">
        <v>908</v>
      </c>
      <c r="P1372" s="114" t="s">
        <v>1718</v>
      </c>
      <c r="Q1372" s="114" t="s">
        <v>1719</v>
      </c>
      <c r="R1372" s="116"/>
    </row>
    <row r="1373" spans="2:18" ht="18.75" hidden="1" x14ac:dyDescent="0.25">
      <c r="B1373" s="112">
        <v>1367</v>
      </c>
      <c r="C1373" s="114" t="s">
        <v>211</v>
      </c>
      <c r="D1373" s="114" t="s">
        <v>5795</v>
      </c>
      <c r="E1373" s="114" t="s">
        <v>1</v>
      </c>
      <c r="F1373" s="114" t="s">
        <v>129</v>
      </c>
      <c r="G1373" s="114" t="s">
        <v>102</v>
      </c>
      <c r="H1373" s="115" t="s">
        <v>6294</v>
      </c>
      <c r="I1373" s="116" t="s">
        <v>6295</v>
      </c>
      <c r="J1373" s="116" t="s">
        <v>6296</v>
      </c>
      <c r="K1373" s="114" t="s">
        <v>908</v>
      </c>
      <c r="L1373" s="114" t="s">
        <v>601</v>
      </c>
      <c r="M1373" s="116" t="s">
        <v>909</v>
      </c>
      <c r="N1373" s="116" t="s">
        <v>910</v>
      </c>
      <c r="O1373" s="114" t="s">
        <v>908</v>
      </c>
      <c r="P1373" s="114" t="s">
        <v>1718</v>
      </c>
      <c r="Q1373" s="114" t="s">
        <v>1719</v>
      </c>
      <c r="R1373" s="116"/>
    </row>
    <row r="1374" spans="2:18" ht="18.75" hidden="1" x14ac:dyDescent="0.25">
      <c r="B1374" s="112">
        <v>1368</v>
      </c>
      <c r="C1374" s="114" t="s">
        <v>211</v>
      </c>
      <c r="D1374" s="114" t="s">
        <v>5795</v>
      </c>
      <c r="E1374" s="114" t="s">
        <v>1</v>
      </c>
      <c r="F1374" s="114" t="s">
        <v>129</v>
      </c>
      <c r="G1374" s="114" t="s">
        <v>102</v>
      </c>
      <c r="H1374" s="115" t="s">
        <v>6297</v>
      </c>
      <c r="I1374" s="116" t="s">
        <v>6298</v>
      </c>
      <c r="J1374" s="116" t="s">
        <v>6299</v>
      </c>
      <c r="K1374" s="114" t="s">
        <v>908</v>
      </c>
      <c r="L1374" s="114" t="s">
        <v>601</v>
      </c>
      <c r="M1374" s="116" t="s">
        <v>909</v>
      </c>
      <c r="N1374" s="116" t="s">
        <v>910</v>
      </c>
      <c r="O1374" s="114" t="s">
        <v>908</v>
      </c>
      <c r="P1374" s="114" t="s">
        <v>1718</v>
      </c>
      <c r="Q1374" s="114" t="s">
        <v>1719</v>
      </c>
      <c r="R1374" s="116"/>
    </row>
    <row r="1375" spans="2:18" ht="18.75" hidden="1" x14ac:dyDescent="0.25">
      <c r="B1375" s="112">
        <v>1369</v>
      </c>
      <c r="C1375" s="114" t="s">
        <v>211</v>
      </c>
      <c r="D1375" s="114" t="s">
        <v>5795</v>
      </c>
      <c r="E1375" s="114" t="s">
        <v>1</v>
      </c>
      <c r="F1375" s="114" t="s">
        <v>129</v>
      </c>
      <c r="G1375" s="114" t="s">
        <v>102</v>
      </c>
      <c r="H1375" s="115" t="s">
        <v>6300</v>
      </c>
      <c r="I1375" s="116" t="s">
        <v>6301</v>
      </c>
      <c r="J1375" s="116" t="s">
        <v>6302</v>
      </c>
      <c r="K1375" s="114" t="s">
        <v>908</v>
      </c>
      <c r="L1375" s="114" t="s">
        <v>601</v>
      </c>
      <c r="M1375" s="116" t="s">
        <v>909</v>
      </c>
      <c r="N1375" s="116" t="s">
        <v>910</v>
      </c>
      <c r="O1375" s="114" t="s">
        <v>908</v>
      </c>
      <c r="P1375" s="114" t="s">
        <v>1718</v>
      </c>
      <c r="Q1375" s="114" t="s">
        <v>1719</v>
      </c>
      <c r="R1375" s="116"/>
    </row>
    <row r="1376" spans="2:18" ht="18.75" hidden="1" x14ac:dyDescent="0.25">
      <c r="B1376" s="112">
        <v>1370</v>
      </c>
      <c r="C1376" s="114" t="s">
        <v>211</v>
      </c>
      <c r="D1376" s="114" t="s">
        <v>5795</v>
      </c>
      <c r="E1376" s="114" t="s">
        <v>1</v>
      </c>
      <c r="F1376" s="114" t="s">
        <v>129</v>
      </c>
      <c r="G1376" s="114" t="s">
        <v>102</v>
      </c>
      <c r="H1376" s="115" t="s">
        <v>6303</v>
      </c>
      <c r="I1376" s="116" t="s">
        <v>6304</v>
      </c>
      <c r="J1376" s="116" t="s">
        <v>6305</v>
      </c>
      <c r="K1376" s="114" t="s">
        <v>908</v>
      </c>
      <c r="L1376" s="114" t="s">
        <v>601</v>
      </c>
      <c r="M1376" s="116" t="s">
        <v>909</v>
      </c>
      <c r="N1376" s="116" t="s">
        <v>910</v>
      </c>
      <c r="O1376" s="114" t="s">
        <v>908</v>
      </c>
      <c r="P1376" s="114" t="s">
        <v>1718</v>
      </c>
      <c r="Q1376" s="114" t="s">
        <v>1719</v>
      </c>
      <c r="R1376" s="116"/>
    </row>
    <row r="1377" spans="2:18" ht="18.75" hidden="1" x14ac:dyDescent="0.25">
      <c r="B1377" s="112">
        <v>1371</v>
      </c>
      <c r="C1377" s="114" t="s">
        <v>211</v>
      </c>
      <c r="D1377" s="114" t="s">
        <v>5795</v>
      </c>
      <c r="E1377" s="114" t="s">
        <v>4</v>
      </c>
      <c r="F1377" s="114" t="s">
        <v>129</v>
      </c>
      <c r="G1377" s="114" t="s">
        <v>102</v>
      </c>
      <c r="H1377" s="115" t="s">
        <v>6306</v>
      </c>
      <c r="I1377" s="116" t="s">
        <v>6307</v>
      </c>
      <c r="J1377" s="116" t="s">
        <v>6308</v>
      </c>
      <c r="K1377" s="114" t="s">
        <v>908</v>
      </c>
      <c r="L1377" s="114" t="s">
        <v>601</v>
      </c>
      <c r="M1377" s="116" t="s">
        <v>909</v>
      </c>
      <c r="N1377" s="116" t="s">
        <v>910</v>
      </c>
      <c r="O1377" s="114" t="s">
        <v>908</v>
      </c>
      <c r="P1377" s="114" t="s">
        <v>1718</v>
      </c>
      <c r="Q1377" s="114" t="s">
        <v>1719</v>
      </c>
      <c r="R1377" s="116"/>
    </row>
    <row r="1378" spans="2:18" ht="18.75" hidden="1" x14ac:dyDescent="0.25">
      <c r="B1378" s="112">
        <v>1372</v>
      </c>
      <c r="C1378" s="114" t="s">
        <v>211</v>
      </c>
      <c r="D1378" s="114" t="s">
        <v>5795</v>
      </c>
      <c r="E1378" s="114" t="s">
        <v>4</v>
      </c>
      <c r="F1378" s="114" t="s">
        <v>129</v>
      </c>
      <c r="G1378" s="114" t="s">
        <v>102</v>
      </c>
      <c r="H1378" s="115" t="s">
        <v>6309</v>
      </c>
      <c r="I1378" s="116" t="s">
        <v>6310</v>
      </c>
      <c r="J1378" s="116" t="s">
        <v>6311</v>
      </c>
      <c r="K1378" s="114" t="s">
        <v>908</v>
      </c>
      <c r="L1378" s="114" t="s">
        <v>601</v>
      </c>
      <c r="M1378" s="116" t="s">
        <v>909</v>
      </c>
      <c r="N1378" s="116" t="s">
        <v>910</v>
      </c>
      <c r="O1378" s="114" t="s">
        <v>908</v>
      </c>
      <c r="P1378" s="114" t="s">
        <v>1718</v>
      </c>
      <c r="Q1378" s="114" t="s">
        <v>1719</v>
      </c>
      <c r="R1378" s="116"/>
    </row>
    <row r="1379" spans="2:18" ht="18.75" hidden="1" x14ac:dyDescent="0.25">
      <c r="B1379" s="112">
        <v>1373</v>
      </c>
      <c r="C1379" s="114" t="s">
        <v>211</v>
      </c>
      <c r="D1379" s="114" t="s">
        <v>5795</v>
      </c>
      <c r="E1379" s="114" t="s">
        <v>4</v>
      </c>
      <c r="F1379" s="114" t="s">
        <v>129</v>
      </c>
      <c r="G1379" s="114" t="s">
        <v>102</v>
      </c>
      <c r="H1379" s="115" t="s">
        <v>6312</v>
      </c>
      <c r="I1379" s="116" t="s">
        <v>6313</v>
      </c>
      <c r="J1379" s="116" t="s">
        <v>6314</v>
      </c>
      <c r="K1379" s="114" t="s">
        <v>908</v>
      </c>
      <c r="L1379" s="114" t="s">
        <v>601</v>
      </c>
      <c r="M1379" s="116" t="s">
        <v>909</v>
      </c>
      <c r="N1379" s="116" t="s">
        <v>910</v>
      </c>
      <c r="O1379" s="114" t="s">
        <v>908</v>
      </c>
      <c r="P1379" s="114" t="s">
        <v>1718</v>
      </c>
      <c r="Q1379" s="114" t="s">
        <v>1719</v>
      </c>
      <c r="R1379" s="116"/>
    </row>
    <row r="1380" spans="2:18" ht="18.75" hidden="1" x14ac:dyDescent="0.25">
      <c r="B1380" s="112">
        <v>1374</v>
      </c>
      <c r="C1380" s="114" t="s">
        <v>211</v>
      </c>
      <c r="D1380" s="114" t="s">
        <v>5795</v>
      </c>
      <c r="E1380" s="114" t="s">
        <v>4</v>
      </c>
      <c r="F1380" s="114" t="s">
        <v>129</v>
      </c>
      <c r="G1380" s="114" t="s">
        <v>102</v>
      </c>
      <c r="H1380" s="115" t="s">
        <v>6315</v>
      </c>
      <c r="I1380" s="116" t="s">
        <v>6316</v>
      </c>
      <c r="J1380" s="116" t="s">
        <v>6317</v>
      </c>
      <c r="K1380" s="114" t="s">
        <v>908</v>
      </c>
      <c r="L1380" s="114" t="s">
        <v>601</v>
      </c>
      <c r="M1380" s="116" t="s">
        <v>909</v>
      </c>
      <c r="N1380" s="116" t="s">
        <v>910</v>
      </c>
      <c r="O1380" s="114" t="s">
        <v>908</v>
      </c>
      <c r="P1380" s="114" t="s">
        <v>1718</v>
      </c>
      <c r="Q1380" s="114" t="s">
        <v>1719</v>
      </c>
      <c r="R1380" s="116"/>
    </row>
    <row r="1381" spans="2:18" ht="18.75" hidden="1" x14ac:dyDescent="0.25">
      <c r="B1381" s="112">
        <v>1375</v>
      </c>
      <c r="C1381" s="114" t="s">
        <v>211</v>
      </c>
      <c r="D1381" s="114" t="s">
        <v>5795</v>
      </c>
      <c r="E1381" s="114" t="s">
        <v>4</v>
      </c>
      <c r="F1381" s="114" t="s">
        <v>129</v>
      </c>
      <c r="G1381" s="114" t="s">
        <v>102</v>
      </c>
      <c r="H1381" s="115" t="s">
        <v>6318</v>
      </c>
      <c r="I1381" s="116" t="s">
        <v>6319</v>
      </c>
      <c r="J1381" s="116" t="s">
        <v>6320</v>
      </c>
      <c r="K1381" s="114" t="s">
        <v>908</v>
      </c>
      <c r="L1381" s="114" t="s">
        <v>601</v>
      </c>
      <c r="M1381" s="116" t="s">
        <v>909</v>
      </c>
      <c r="N1381" s="116" t="s">
        <v>910</v>
      </c>
      <c r="O1381" s="114" t="s">
        <v>908</v>
      </c>
      <c r="P1381" s="114" t="s">
        <v>1718</v>
      </c>
      <c r="Q1381" s="114" t="s">
        <v>1719</v>
      </c>
      <c r="R1381" s="116"/>
    </row>
    <row r="1382" spans="2:18" ht="18.75" hidden="1" x14ac:dyDescent="0.25">
      <c r="B1382" s="112">
        <v>1376</v>
      </c>
      <c r="C1382" s="114" t="s">
        <v>211</v>
      </c>
      <c r="D1382" s="114" t="s">
        <v>5795</v>
      </c>
      <c r="E1382" s="114" t="s">
        <v>4</v>
      </c>
      <c r="F1382" s="114" t="s">
        <v>129</v>
      </c>
      <c r="G1382" s="114" t="s">
        <v>102</v>
      </c>
      <c r="H1382" s="115" t="s">
        <v>6321</v>
      </c>
      <c r="I1382" s="116" t="s">
        <v>6322</v>
      </c>
      <c r="J1382" s="116" t="s">
        <v>6323</v>
      </c>
      <c r="K1382" s="114" t="s">
        <v>908</v>
      </c>
      <c r="L1382" s="114" t="s">
        <v>601</v>
      </c>
      <c r="M1382" s="116" t="s">
        <v>909</v>
      </c>
      <c r="N1382" s="116" t="s">
        <v>910</v>
      </c>
      <c r="O1382" s="114" t="s">
        <v>908</v>
      </c>
      <c r="P1382" s="114" t="s">
        <v>1718</v>
      </c>
      <c r="Q1382" s="114" t="s">
        <v>1719</v>
      </c>
      <c r="R1382" s="116"/>
    </row>
    <row r="1383" spans="2:18" ht="18.75" hidden="1" x14ac:dyDescent="0.25">
      <c r="B1383" s="112">
        <v>1377</v>
      </c>
      <c r="C1383" s="114" t="s">
        <v>211</v>
      </c>
      <c r="D1383" s="114" t="s">
        <v>5795</v>
      </c>
      <c r="E1383" s="114" t="s">
        <v>4</v>
      </c>
      <c r="F1383" s="114" t="s">
        <v>129</v>
      </c>
      <c r="G1383" s="114" t="s">
        <v>102</v>
      </c>
      <c r="H1383" s="115" t="s">
        <v>6324</v>
      </c>
      <c r="I1383" s="116" t="s">
        <v>6325</v>
      </c>
      <c r="J1383" s="116" t="s">
        <v>6326</v>
      </c>
      <c r="K1383" s="114" t="s">
        <v>908</v>
      </c>
      <c r="L1383" s="114" t="s">
        <v>601</v>
      </c>
      <c r="M1383" s="116" t="s">
        <v>909</v>
      </c>
      <c r="N1383" s="116" t="s">
        <v>910</v>
      </c>
      <c r="O1383" s="114" t="s">
        <v>908</v>
      </c>
      <c r="P1383" s="114" t="s">
        <v>1718</v>
      </c>
      <c r="Q1383" s="114" t="s">
        <v>1719</v>
      </c>
      <c r="R1383" s="116"/>
    </row>
    <row r="1384" spans="2:18" ht="18.75" hidden="1" x14ac:dyDescent="0.25">
      <c r="B1384" s="112">
        <v>1378</v>
      </c>
      <c r="C1384" s="114" t="s">
        <v>211</v>
      </c>
      <c r="D1384" s="114" t="s">
        <v>5795</v>
      </c>
      <c r="E1384" s="114" t="s">
        <v>4</v>
      </c>
      <c r="F1384" s="114" t="s">
        <v>129</v>
      </c>
      <c r="G1384" s="114" t="s">
        <v>102</v>
      </c>
      <c r="H1384" s="115" t="s">
        <v>6327</v>
      </c>
      <c r="I1384" s="116" t="s">
        <v>6328</v>
      </c>
      <c r="J1384" s="116" t="s">
        <v>6329</v>
      </c>
      <c r="K1384" s="114" t="s">
        <v>908</v>
      </c>
      <c r="L1384" s="114" t="s">
        <v>601</v>
      </c>
      <c r="M1384" s="116" t="s">
        <v>909</v>
      </c>
      <c r="N1384" s="116" t="s">
        <v>910</v>
      </c>
      <c r="O1384" s="114" t="s">
        <v>908</v>
      </c>
      <c r="P1384" s="114" t="s">
        <v>1718</v>
      </c>
      <c r="Q1384" s="114" t="s">
        <v>1719</v>
      </c>
      <c r="R1384" s="116"/>
    </row>
    <row r="1385" spans="2:18" ht="18.75" hidden="1" x14ac:dyDescent="0.25">
      <c r="B1385" s="112">
        <v>1379</v>
      </c>
      <c r="C1385" s="114" t="s">
        <v>211</v>
      </c>
      <c r="D1385" s="114" t="s">
        <v>5795</v>
      </c>
      <c r="E1385" s="114" t="s">
        <v>4</v>
      </c>
      <c r="F1385" s="114" t="s">
        <v>129</v>
      </c>
      <c r="G1385" s="114" t="s">
        <v>102</v>
      </c>
      <c r="H1385" s="115" t="s">
        <v>6330</v>
      </c>
      <c r="I1385" s="116" t="s">
        <v>6331</v>
      </c>
      <c r="J1385" s="116" t="s">
        <v>6332</v>
      </c>
      <c r="K1385" s="114" t="s">
        <v>908</v>
      </c>
      <c r="L1385" s="114" t="s">
        <v>601</v>
      </c>
      <c r="M1385" s="116" t="s">
        <v>909</v>
      </c>
      <c r="N1385" s="116" t="s">
        <v>910</v>
      </c>
      <c r="O1385" s="114" t="s">
        <v>908</v>
      </c>
      <c r="P1385" s="114" t="s">
        <v>1718</v>
      </c>
      <c r="Q1385" s="114" t="s">
        <v>1719</v>
      </c>
      <c r="R1385" s="116"/>
    </row>
    <row r="1386" spans="2:18" ht="18.75" hidden="1" x14ac:dyDescent="0.25">
      <c r="B1386" s="112">
        <v>1380</v>
      </c>
      <c r="C1386" s="114" t="s">
        <v>211</v>
      </c>
      <c r="D1386" s="114" t="s">
        <v>5795</v>
      </c>
      <c r="E1386" s="114" t="s">
        <v>4</v>
      </c>
      <c r="F1386" s="114" t="s">
        <v>129</v>
      </c>
      <c r="G1386" s="114" t="s">
        <v>102</v>
      </c>
      <c r="H1386" s="115" t="s">
        <v>6333</v>
      </c>
      <c r="I1386" s="116" t="s">
        <v>6334</v>
      </c>
      <c r="J1386" s="116" t="s">
        <v>6335</v>
      </c>
      <c r="K1386" s="114" t="s">
        <v>908</v>
      </c>
      <c r="L1386" s="114" t="s">
        <v>601</v>
      </c>
      <c r="M1386" s="116" t="s">
        <v>909</v>
      </c>
      <c r="N1386" s="116" t="s">
        <v>910</v>
      </c>
      <c r="O1386" s="114" t="s">
        <v>908</v>
      </c>
      <c r="P1386" s="114" t="s">
        <v>1718</v>
      </c>
      <c r="Q1386" s="114" t="s">
        <v>1719</v>
      </c>
      <c r="R1386" s="116"/>
    </row>
    <row r="1387" spans="2:18" ht="18.75" hidden="1" x14ac:dyDescent="0.25">
      <c r="B1387" s="112">
        <v>1381</v>
      </c>
      <c r="C1387" s="114" t="s">
        <v>211</v>
      </c>
      <c r="D1387" s="114" t="s">
        <v>5795</v>
      </c>
      <c r="E1387" s="114" t="s">
        <v>1</v>
      </c>
      <c r="F1387" s="114" t="s">
        <v>27</v>
      </c>
      <c r="G1387" s="114" t="s">
        <v>102</v>
      </c>
      <c r="H1387" s="115" t="s">
        <v>6336</v>
      </c>
      <c r="I1387" s="116" t="s">
        <v>6337</v>
      </c>
      <c r="J1387" s="116" t="s">
        <v>6338</v>
      </c>
      <c r="K1387" s="114" t="s">
        <v>911</v>
      </c>
      <c r="L1387" s="114" t="s">
        <v>648</v>
      </c>
      <c r="M1387" s="116" t="s">
        <v>912</v>
      </c>
      <c r="N1387" s="116" t="s">
        <v>913</v>
      </c>
      <c r="O1387" s="114" t="s">
        <v>911</v>
      </c>
      <c r="P1387" s="114" t="s">
        <v>1720</v>
      </c>
      <c r="Q1387" s="114" t="s">
        <v>1721</v>
      </c>
      <c r="R1387" s="116"/>
    </row>
    <row r="1388" spans="2:18" ht="18.75" hidden="1" x14ac:dyDescent="0.25">
      <c r="B1388" s="112">
        <v>1382</v>
      </c>
      <c r="C1388" s="114" t="s">
        <v>211</v>
      </c>
      <c r="D1388" s="114" t="s">
        <v>5795</v>
      </c>
      <c r="E1388" s="114" t="s">
        <v>1</v>
      </c>
      <c r="F1388" s="114" t="s">
        <v>27</v>
      </c>
      <c r="G1388" s="114" t="s">
        <v>102</v>
      </c>
      <c r="H1388" s="115" t="s">
        <v>6339</v>
      </c>
      <c r="I1388" s="116" t="s">
        <v>6340</v>
      </c>
      <c r="J1388" s="116" t="s">
        <v>6341</v>
      </c>
      <c r="K1388" s="114" t="s">
        <v>911</v>
      </c>
      <c r="L1388" s="114" t="s">
        <v>648</v>
      </c>
      <c r="M1388" s="116" t="s">
        <v>912</v>
      </c>
      <c r="N1388" s="116" t="s">
        <v>913</v>
      </c>
      <c r="O1388" s="114" t="s">
        <v>911</v>
      </c>
      <c r="P1388" s="114" t="s">
        <v>1720</v>
      </c>
      <c r="Q1388" s="114" t="s">
        <v>1721</v>
      </c>
      <c r="R1388" s="116"/>
    </row>
    <row r="1389" spans="2:18" ht="18.75" hidden="1" x14ac:dyDescent="0.25">
      <c r="B1389" s="112">
        <v>1383</v>
      </c>
      <c r="C1389" s="114" t="s">
        <v>211</v>
      </c>
      <c r="D1389" s="114" t="s">
        <v>5795</v>
      </c>
      <c r="E1389" s="114" t="s">
        <v>1</v>
      </c>
      <c r="F1389" s="114" t="s">
        <v>27</v>
      </c>
      <c r="G1389" s="114" t="s">
        <v>102</v>
      </c>
      <c r="H1389" s="115" t="s">
        <v>6342</v>
      </c>
      <c r="I1389" s="116" t="s">
        <v>6343</v>
      </c>
      <c r="J1389" s="116" t="s">
        <v>6344</v>
      </c>
      <c r="K1389" s="114" t="s">
        <v>911</v>
      </c>
      <c r="L1389" s="114" t="s">
        <v>648</v>
      </c>
      <c r="M1389" s="116" t="s">
        <v>912</v>
      </c>
      <c r="N1389" s="116" t="s">
        <v>913</v>
      </c>
      <c r="O1389" s="114" t="s">
        <v>911</v>
      </c>
      <c r="P1389" s="114" t="s">
        <v>1720</v>
      </c>
      <c r="Q1389" s="114" t="s">
        <v>1721</v>
      </c>
      <c r="R1389" s="116"/>
    </row>
    <row r="1390" spans="2:18" ht="18.75" hidden="1" x14ac:dyDescent="0.25">
      <c r="B1390" s="112">
        <v>1384</v>
      </c>
      <c r="C1390" s="114" t="s">
        <v>211</v>
      </c>
      <c r="D1390" s="114" t="s">
        <v>5795</v>
      </c>
      <c r="E1390" s="114" t="s">
        <v>1</v>
      </c>
      <c r="F1390" s="114" t="s">
        <v>27</v>
      </c>
      <c r="G1390" s="114" t="s">
        <v>102</v>
      </c>
      <c r="H1390" s="115" t="s">
        <v>6345</v>
      </c>
      <c r="I1390" s="116" t="s">
        <v>6346</v>
      </c>
      <c r="J1390" s="116" t="s">
        <v>6347</v>
      </c>
      <c r="K1390" s="114" t="s">
        <v>911</v>
      </c>
      <c r="L1390" s="114" t="s">
        <v>648</v>
      </c>
      <c r="M1390" s="116" t="s">
        <v>912</v>
      </c>
      <c r="N1390" s="116" t="s">
        <v>913</v>
      </c>
      <c r="O1390" s="114" t="s">
        <v>911</v>
      </c>
      <c r="P1390" s="114" t="s">
        <v>1720</v>
      </c>
      <c r="Q1390" s="114" t="s">
        <v>1721</v>
      </c>
      <c r="R1390" s="116"/>
    </row>
    <row r="1391" spans="2:18" ht="18.75" hidden="1" x14ac:dyDescent="0.25">
      <c r="B1391" s="112">
        <v>1385</v>
      </c>
      <c r="C1391" s="114" t="s">
        <v>211</v>
      </c>
      <c r="D1391" s="114" t="s">
        <v>5795</v>
      </c>
      <c r="E1391" s="114" t="s">
        <v>1</v>
      </c>
      <c r="F1391" s="114" t="s">
        <v>27</v>
      </c>
      <c r="G1391" s="114" t="s">
        <v>102</v>
      </c>
      <c r="H1391" s="115" t="s">
        <v>6348</v>
      </c>
      <c r="I1391" s="116" t="s">
        <v>6349</v>
      </c>
      <c r="J1391" s="116" t="s">
        <v>6350</v>
      </c>
      <c r="K1391" s="114" t="s">
        <v>911</v>
      </c>
      <c r="L1391" s="114" t="s">
        <v>648</v>
      </c>
      <c r="M1391" s="116" t="s">
        <v>912</v>
      </c>
      <c r="N1391" s="116" t="s">
        <v>913</v>
      </c>
      <c r="O1391" s="114" t="s">
        <v>911</v>
      </c>
      <c r="P1391" s="114" t="s">
        <v>1720</v>
      </c>
      <c r="Q1391" s="114" t="s">
        <v>1721</v>
      </c>
      <c r="R1391" s="116"/>
    </row>
    <row r="1392" spans="2:18" ht="18.75" hidden="1" x14ac:dyDescent="0.25">
      <c r="B1392" s="112">
        <v>1386</v>
      </c>
      <c r="C1392" s="114" t="s">
        <v>211</v>
      </c>
      <c r="D1392" s="114" t="s">
        <v>5795</v>
      </c>
      <c r="E1392" s="114" t="s">
        <v>1</v>
      </c>
      <c r="F1392" s="114" t="s">
        <v>27</v>
      </c>
      <c r="G1392" s="114" t="s">
        <v>102</v>
      </c>
      <c r="H1392" s="115" t="s">
        <v>6351</v>
      </c>
      <c r="I1392" s="116" t="s">
        <v>6352</v>
      </c>
      <c r="J1392" s="116" t="s">
        <v>6353</v>
      </c>
      <c r="K1392" s="114" t="s">
        <v>911</v>
      </c>
      <c r="L1392" s="114" t="s">
        <v>648</v>
      </c>
      <c r="M1392" s="116" t="s">
        <v>912</v>
      </c>
      <c r="N1392" s="116" t="s">
        <v>913</v>
      </c>
      <c r="O1392" s="114" t="s">
        <v>911</v>
      </c>
      <c r="P1392" s="114" t="s">
        <v>1720</v>
      </c>
      <c r="Q1392" s="114" t="s">
        <v>1721</v>
      </c>
      <c r="R1392" s="116"/>
    </row>
    <row r="1393" spans="2:18" ht="18.75" hidden="1" x14ac:dyDescent="0.25">
      <c r="B1393" s="112">
        <v>1387</v>
      </c>
      <c r="C1393" s="114" t="s">
        <v>211</v>
      </c>
      <c r="D1393" s="114" t="s">
        <v>5795</v>
      </c>
      <c r="E1393" s="114" t="s">
        <v>1</v>
      </c>
      <c r="F1393" s="114" t="s">
        <v>27</v>
      </c>
      <c r="G1393" s="114" t="s">
        <v>102</v>
      </c>
      <c r="H1393" s="115" t="s">
        <v>6354</v>
      </c>
      <c r="I1393" s="116" t="s">
        <v>6355</v>
      </c>
      <c r="J1393" s="116" t="s">
        <v>6356</v>
      </c>
      <c r="K1393" s="114" t="s">
        <v>911</v>
      </c>
      <c r="L1393" s="114" t="s">
        <v>648</v>
      </c>
      <c r="M1393" s="116" t="s">
        <v>912</v>
      </c>
      <c r="N1393" s="116" t="s">
        <v>913</v>
      </c>
      <c r="O1393" s="114" t="s">
        <v>911</v>
      </c>
      <c r="P1393" s="114" t="s">
        <v>1720</v>
      </c>
      <c r="Q1393" s="114" t="s">
        <v>1721</v>
      </c>
      <c r="R1393" s="116"/>
    </row>
    <row r="1394" spans="2:18" ht="18.75" hidden="1" x14ac:dyDescent="0.25">
      <c r="B1394" s="112">
        <v>1388</v>
      </c>
      <c r="C1394" s="114" t="s">
        <v>211</v>
      </c>
      <c r="D1394" s="114" t="s">
        <v>5795</v>
      </c>
      <c r="E1394" s="114" t="s">
        <v>1</v>
      </c>
      <c r="F1394" s="114" t="s">
        <v>27</v>
      </c>
      <c r="G1394" s="114" t="s">
        <v>102</v>
      </c>
      <c r="H1394" s="115" t="s">
        <v>6357</v>
      </c>
      <c r="I1394" s="116" t="s">
        <v>6358</v>
      </c>
      <c r="J1394" s="116" t="s">
        <v>6359</v>
      </c>
      <c r="K1394" s="114" t="s">
        <v>911</v>
      </c>
      <c r="L1394" s="114" t="s">
        <v>648</v>
      </c>
      <c r="M1394" s="116" t="s">
        <v>912</v>
      </c>
      <c r="N1394" s="116" t="s">
        <v>913</v>
      </c>
      <c r="O1394" s="114" t="s">
        <v>911</v>
      </c>
      <c r="P1394" s="114" t="s">
        <v>1720</v>
      </c>
      <c r="Q1394" s="114" t="s">
        <v>1721</v>
      </c>
      <c r="R1394" s="116"/>
    </row>
    <row r="1395" spans="2:18" ht="18.75" hidden="1" x14ac:dyDescent="0.25">
      <c r="B1395" s="112">
        <v>1389</v>
      </c>
      <c r="C1395" s="114" t="s">
        <v>211</v>
      </c>
      <c r="D1395" s="114" t="s">
        <v>5795</v>
      </c>
      <c r="E1395" s="114" t="s">
        <v>1</v>
      </c>
      <c r="F1395" s="114" t="s">
        <v>27</v>
      </c>
      <c r="G1395" s="114" t="s">
        <v>102</v>
      </c>
      <c r="H1395" s="115" t="s">
        <v>6360</v>
      </c>
      <c r="I1395" s="116" t="s">
        <v>6361</v>
      </c>
      <c r="J1395" s="116" t="s">
        <v>6362</v>
      </c>
      <c r="K1395" s="114" t="s">
        <v>911</v>
      </c>
      <c r="L1395" s="114" t="s">
        <v>648</v>
      </c>
      <c r="M1395" s="116" t="s">
        <v>912</v>
      </c>
      <c r="N1395" s="116" t="s">
        <v>913</v>
      </c>
      <c r="O1395" s="114" t="s">
        <v>911</v>
      </c>
      <c r="P1395" s="114" t="s">
        <v>1720</v>
      </c>
      <c r="Q1395" s="114" t="s">
        <v>1721</v>
      </c>
      <c r="R1395" s="116"/>
    </row>
    <row r="1396" spans="2:18" ht="18.75" hidden="1" x14ac:dyDescent="0.25">
      <c r="B1396" s="112">
        <v>1390</v>
      </c>
      <c r="C1396" s="114" t="s">
        <v>211</v>
      </c>
      <c r="D1396" s="114" t="s">
        <v>5795</v>
      </c>
      <c r="E1396" s="114" t="s">
        <v>1</v>
      </c>
      <c r="F1396" s="114" t="s">
        <v>27</v>
      </c>
      <c r="G1396" s="114" t="s">
        <v>102</v>
      </c>
      <c r="H1396" s="115" t="s">
        <v>6363</v>
      </c>
      <c r="I1396" s="116" t="s">
        <v>6364</v>
      </c>
      <c r="J1396" s="116" t="s">
        <v>6365</v>
      </c>
      <c r="K1396" s="114" t="s">
        <v>911</v>
      </c>
      <c r="L1396" s="114" t="s">
        <v>648</v>
      </c>
      <c r="M1396" s="116" t="s">
        <v>912</v>
      </c>
      <c r="N1396" s="116" t="s">
        <v>913</v>
      </c>
      <c r="O1396" s="114" t="s">
        <v>911</v>
      </c>
      <c r="P1396" s="114" t="s">
        <v>1720</v>
      </c>
      <c r="Q1396" s="114" t="s">
        <v>1721</v>
      </c>
      <c r="R1396" s="116"/>
    </row>
    <row r="1397" spans="2:18" ht="18.75" hidden="1" x14ac:dyDescent="0.25">
      <c r="B1397" s="112">
        <v>1391</v>
      </c>
      <c r="C1397" s="114" t="s">
        <v>211</v>
      </c>
      <c r="D1397" s="114" t="s">
        <v>5795</v>
      </c>
      <c r="E1397" s="114" t="s">
        <v>4</v>
      </c>
      <c r="F1397" s="114" t="s">
        <v>27</v>
      </c>
      <c r="G1397" s="114" t="s">
        <v>102</v>
      </c>
      <c r="H1397" s="115" t="s">
        <v>6366</v>
      </c>
      <c r="I1397" s="116" t="s">
        <v>6367</v>
      </c>
      <c r="J1397" s="116" t="s">
        <v>6368</v>
      </c>
      <c r="K1397" s="114" t="s">
        <v>911</v>
      </c>
      <c r="L1397" s="114" t="s">
        <v>648</v>
      </c>
      <c r="M1397" s="116" t="s">
        <v>912</v>
      </c>
      <c r="N1397" s="116" t="s">
        <v>913</v>
      </c>
      <c r="O1397" s="114" t="s">
        <v>911</v>
      </c>
      <c r="P1397" s="114" t="s">
        <v>1720</v>
      </c>
      <c r="Q1397" s="114" t="s">
        <v>1721</v>
      </c>
      <c r="R1397" s="116"/>
    </row>
    <row r="1398" spans="2:18" ht="18.75" hidden="1" x14ac:dyDescent="0.25">
      <c r="B1398" s="112">
        <v>1392</v>
      </c>
      <c r="C1398" s="114" t="s">
        <v>211</v>
      </c>
      <c r="D1398" s="114" t="s">
        <v>5795</v>
      </c>
      <c r="E1398" s="114" t="s">
        <v>4</v>
      </c>
      <c r="F1398" s="114" t="s">
        <v>27</v>
      </c>
      <c r="G1398" s="114" t="s">
        <v>102</v>
      </c>
      <c r="H1398" s="115" t="s">
        <v>6369</v>
      </c>
      <c r="I1398" s="116" t="s">
        <v>6370</v>
      </c>
      <c r="J1398" s="116" t="s">
        <v>6371</v>
      </c>
      <c r="K1398" s="114" t="s">
        <v>911</v>
      </c>
      <c r="L1398" s="114" t="s">
        <v>648</v>
      </c>
      <c r="M1398" s="116" t="s">
        <v>912</v>
      </c>
      <c r="N1398" s="116" t="s">
        <v>913</v>
      </c>
      <c r="O1398" s="114" t="s">
        <v>911</v>
      </c>
      <c r="P1398" s="114" t="s">
        <v>1720</v>
      </c>
      <c r="Q1398" s="114" t="s">
        <v>1721</v>
      </c>
      <c r="R1398" s="116"/>
    </row>
    <row r="1399" spans="2:18" ht="18.75" hidden="1" x14ac:dyDescent="0.25">
      <c r="B1399" s="112">
        <v>1393</v>
      </c>
      <c r="C1399" s="114" t="s">
        <v>211</v>
      </c>
      <c r="D1399" s="114" t="s">
        <v>5795</v>
      </c>
      <c r="E1399" s="114" t="s">
        <v>4</v>
      </c>
      <c r="F1399" s="114" t="s">
        <v>27</v>
      </c>
      <c r="G1399" s="114" t="s">
        <v>102</v>
      </c>
      <c r="H1399" s="115" t="s">
        <v>6372</v>
      </c>
      <c r="I1399" s="116" t="s">
        <v>6373</v>
      </c>
      <c r="J1399" s="116" t="s">
        <v>6374</v>
      </c>
      <c r="K1399" s="114" t="s">
        <v>911</v>
      </c>
      <c r="L1399" s="114" t="s">
        <v>648</v>
      </c>
      <c r="M1399" s="116" t="s">
        <v>912</v>
      </c>
      <c r="N1399" s="116" t="s">
        <v>913</v>
      </c>
      <c r="O1399" s="114" t="s">
        <v>911</v>
      </c>
      <c r="P1399" s="114" t="s">
        <v>1720</v>
      </c>
      <c r="Q1399" s="114" t="s">
        <v>1721</v>
      </c>
      <c r="R1399" s="116"/>
    </row>
    <row r="1400" spans="2:18" ht="18.75" hidden="1" x14ac:dyDescent="0.25">
      <c r="B1400" s="112">
        <v>1394</v>
      </c>
      <c r="C1400" s="114" t="s">
        <v>211</v>
      </c>
      <c r="D1400" s="114" t="s">
        <v>5795</v>
      </c>
      <c r="E1400" s="114" t="s">
        <v>4</v>
      </c>
      <c r="F1400" s="114" t="s">
        <v>27</v>
      </c>
      <c r="G1400" s="114" t="s">
        <v>102</v>
      </c>
      <c r="H1400" s="115" t="s">
        <v>6375</v>
      </c>
      <c r="I1400" s="116" t="s">
        <v>6376</v>
      </c>
      <c r="J1400" s="116" t="s">
        <v>6377</v>
      </c>
      <c r="K1400" s="114" t="s">
        <v>911</v>
      </c>
      <c r="L1400" s="114" t="s">
        <v>648</v>
      </c>
      <c r="M1400" s="116" t="s">
        <v>912</v>
      </c>
      <c r="N1400" s="116" t="s">
        <v>913</v>
      </c>
      <c r="O1400" s="114" t="s">
        <v>911</v>
      </c>
      <c r="P1400" s="114" t="s">
        <v>1720</v>
      </c>
      <c r="Q1400" s="114" t="s">
        <v>1721</v>
      </c>
      <c r="R1400" s="116"/>
    </row>
    <row r="1401" spans="2:18" ht="18.75" hidden="1" x14ac:dyDescent="0.25">
      <c r="B1401" s="112">
        <v>1395</v>
      </c>
      <c r="C1401" s="114" t="s">
        <v>211</v>
      </c>
      <c r="D1401" s="114" t="s">
        <v>5795</v>
      </c>
      <c r="E1401" s="114" t="s">
        <v>4</v>
      </c>
      <c r="F1401" s="114" t="s">
        <v>27</v>
      </c>
      <c r="G1401" s="114" t="s">
        <v>102</v>
      </c>
      <c r="H1401" s="115" t="s">
        <v>6378</v>
      </c>
      <c r="I1401" s="116" t="s">
        <v>6379</v>
      </c>
      <c r="J1401" s="116" t="s">
        <v>6380</v>
      </c>
      <c r="K1401" s="114" t="s">
        <v>911</v>
      </c>
      <c r="L1401" s="114" t="s">
        <v>648</v>
      </c>
      <c r="M1401" s="116" t="s">
        <v>912</v>
      </c>
      <c r="N1401" s="116" t="s">
        <v>913</v>
      </c>
      <c r="O1401" s="114" t="s">
        <v>911</v>
      </c>
      <c r="P1401" s="114" t="s">
        <v>1720</v>
      </c>
      <c r="Q1401" s="114" t="s">
        <v>1721</v>
      </c>
      <c r="R1401" s="116"/>
    </row>
    <row r="1402" spans="2:18" ht="18.75" hidden="1" x14ac:dyDescent="0.25">
      <c r="B1402" s="112">
        <v>1396</v>
      </c>
      <c r="C1402" s="114" t="s">
        <v>211</v>
      </c>
      <c r="D1402" s="114" t="s">
        <v>5795</v>
      </c>
      <c r="E1402" s="114" t="s">
        <v>4</v>
      </c>
      <c r="F1402" s="114" t="s">
        <v>27</v>
      </c>
      <c r="G1402" s="114" t="s">
        <v>102</v>
      </c>
      <c r="H1402" s="115" t="s">
        <v>6381</v>
      </c>
      <c r="I1402" s="116" t="s">
        <v>6382</v>
      </c>
      <c r="J1402" s="116" t="s">
        <v>6383</v>
      </c>
      <c r="K1402" s="114" t="s">
        <v>911</v>
      </c>
      <c r="L1402" s="114" t="s">
        <v>648</v>
      </c>
      <c r="M1402" s="116" t="s">
        <v>912</v>
      </c>
      <c r="N1402" s="116" t="s">
        <v>913</v>
      </c>
      <c r="O1402" s="114" t="s">
        <v>911</v>
      </c>
      <c r="P1402" s="114" t="s">
        <v>1720</v>
      </c>
      <c r="Q1402" s="114" t="s">
        <v>1721</v>
      </c>
      <c r="R1402" s="116"/>
    </row>
    <row r="1403" spans="2:18" ht="18.75" hidden="1" x14ac:dyDescent="0.25">
      <c r="B1403" s="112">
        <v>1397</v>
      </c>
      <c r="C1403" s="114" t="s">
        <v>211</v>
      </c>
      <c r="D1403" s="114" t="s">
        <v>5795</v>
      </c>
      <c r="E1403" s="114" t="s">
        <v>4</v>
      </c>
      <c r="F1403" s="114" t="s">
        <v>27</v>
      </c>
      <c r="G1403" s="114" t="s">
        <v>102</v>
      </c>
      <c r="H1403" s="115" t="s">
        <v>6384</v>
      </c>
      <c r="I1403" s="116" t="s">
        <v>6385</v>
      </c>
      <c r="J1403" s="116" t="s">
        <v>6386</v>
      </c>
      <c r="K1403" s="114" t="s">
        <v>911</v>
      </c>
      <c r="L1403" s="114" t="s">
        <v>648</v>
      </c>
      <c r="M1403" s="116" t="s">
        <v>912</v>
      </c>
      <c r="N1403" s="116" t="s">
        <v>913</v>
      </c>
      <c r="O1403" s="114" t="s">
        <v>911</v>
      </c>
      <c r="P1403" s="114" t="s">
        <v>1720</v>
      </c>
      <c r="Q1403" s="114" t="s">
        <v>1721</v>
      </c>
      <c r="R1403" s="116"/>
    </row>
    <row r="1404" spans="2:18" ht="18.75" hidden="1" x14ac:dyDescent="0.25">
      <c r="B1404" s="112">
        <v>1398</v>
      </c>
      <c r="C1404" s="114" t="s">
        <v>211</v>
      </c>
      <c r="D1404" s="114" t="s">
        <v>5795</v>
      </c>
      <c r="E1404" s="114" t="s">
        <v>4</v>
      </c>
      <c r="F1404" s="114" t="s">
        <v>27</v>
      </c>
      <c r="G1404" s="114" t="s">
        <v>102</v>
      </c>
      <c r="H1404" s="115" t="s">
        <v>6387</v>
      </c>
      <c r="I1404" s="116" t="s">
        <v>6388</v>
      </c>
      <c r="J1404" s="116" t="s">
        <v>6389</v>
      </c>
      <c r="K1404" s="114" t="s">
        <v>911</v>
      </c>
      <c r="L1404" s="114" t="s">
        <v>648</v>
      </c>
      <c r="M1404" s="116" t="s">
        <v>912</v>
      </c>
      <c r="N1404" s="116" t="s">
        <v>913</v>
      </c>
      <c r="O1404" s="114" t="s">
        <v>911</v>
      </c>
      <c r="P1404" s="114" t="s">
        <v>1720</v>
      </c>
      <c r="Q1404" s="114" t="s">
        <v>1721</v>
      </c>
      <c r="R1404" s="116"/>
    </row>
    <row r="1405" spans="2:18" ht="18.75" hidden="1" x14ac:dyDescent="0.25">
      <c r="B1405" s="112">
        <v>1399</v>
      </c>
      <c r="C1405" s="114" t="s">
        <v>211</v>
      </c>
      <c r="D1405" s="114" t="s">
        <v>5795</v>
      </c>
      <c r="E1405" s="114" t="s">
        <v>4</v>
      </c>
      <c r="F1405" s="114" t="s">
        <v>27</v>
      </c>
      <c r="G1405" s="114" t="s">
        <v>102</v>
      </c>
      <c r="H1405" s="115" t="s">
        <v>6390</v>
      </c>
      <c r="I1405" s="116" t="s">
        <v>6391</v>
      </c>
      <c r="J1405" s="116" t="s">
        <v>6392</v>
      </c>
      <c r="K1405" s="114" t="s">
        <v>911</v>
      </c>
      <c r="L1405" s="114" t="s">
        <v>648</v>
      </c>
      <c r="M1405" s="116" t="s">
        <v>912</v>
      </c>
      <c r="N1405" s="116" t="s">
        <v>913</v>
      </c>
      <c r="O1405" s="114" t="s">
        <v>911</v>
      </c>
      <c r="P1405" s="114" t="s">
        <v>1720</v>
      </c>
      <c r="Q1405" s="114" t="s">
        <v>1721</v>
      </c>
      <c r="R1405" s="116"/>
    </row>
    <row r="1406" spans="2:18" ht="18.75" hidden="1" x14ac:dyDescent="0.25">
      <c r="B1406" s="112">
        <v>1400</v>
      </c>
      <c r="C1406" s="114" t="s">
        <v>211</v>
      </c>
      <c r="D1406" s="114" t="s">
        <v>5795</v>
      </c>
      <c r="E1406" s="114" t="s">
        <v>4</v>
      </c>
      <c r="F1406" s="114" t="s">
        <v>27</v>
      </c>
      <c r="G1406" s="114" t="s">
        <v>102</v>
      </c>
      <c r="H1406" s="115" t="s">
        <v>6393</v>
      </c>
      <c r="I1406" s="116" t="s">
        <v>6394</v>
      </c>
      <c r="J1406" s="116" t="s">
        <v>6395</v>
      </c>
      <c r="K1406" s="114" t="s">
        <v>911</v>
      </c>
      <c r="L1406" s="114" t="s">
        <v>648</v>
      </c>
      <c r="M1406" s="116" t="s">
        <v>912</v>
      </c>
      <c r="N1406" s="116" t="s">
        <v>913</v>
      </c>
      <c r="O1406" s="114" t="s">
        <v>911</v>
      </c>
      <c r="P1406" s="114" t="s">
        <v>1720</v>
      </c>
      <c r="Q1406" s="114" t="s">
        <v>1721</v>
      </c>
      <c r="R1406" s="116"/>
    </row>
    <row r="1407" spans="2:18" ht="18.75" hidden="1" x14ac:dyDescent="0.25">
      <c r="B1407" s="112">
        <v>1401</v>
      </c>
      <c r="C1407" s="114" t="s">
        <v>211</v>
      </c>
      <c r="D1407" s="114" t="s">
        <v>5795</v>
      </c>
      <c r="E1407" s="114" t="s">
        <v>1</v>
      </c>
      <c r="F1407" s="114" t="s">
        <v>31</v>
      </c>
      <c r="G1407" s="114" t="s">
        <v>130</v>
      </c>
      <c r="H1407" s="115" t="s">
        <v>6396</v>
      </c>
      <c r="I1407" s="116" t="s">
        <v>6397</v>
      </c>
      <c r="J1407" s="116" t="s">
        <v>6398</v>
      </c>
      <c r="K1407" s="114" t="s">
        <v>914</v>
      </c>
      <c r="L1407" s="114" t="s">
        <v>687</v>
      </c>
      <c r="M1407" s="116" t="s">
        <v>915</v>
      </c>
      <c r="N1407" s="116" t="s">
        <v>916</v>
      </c>
      <c r="O1407" s="114" t="s">
        <v>914</v>
      </c>
      <c r="P1407" s="114" t="s">
        <v>1722</v>
      </c>
      <c r="Q1407" s="114" t="s">
        <v>1723</v>
      </c>
      <c r="R1407" s="116"/>
    </row>
    <row r="1408" spans="2:18" ht="18.75" hidden="1" x14ac:dyDescent="0.25">
      <c r="B1408" s="112">
        <v>1402</v>
      </c>
      <c r="C1408" s="114" t="s">
        <v>211</v>
      </c>
      <c r="D1408" s="114" t="s">
        <v>5795</v>
      </c>
      <c r="E1408" s="114" t="s">
        <v>1</v>
      </c>
      <c r="F1408" s="114" t="s">
        <v>31</v>
      </c>
      <c r="G1408" s="114" t="s">
        <v>130</v>
      </c>
      <c r="H1408" s="115" t="s">
        <v>6399</v>
      </c>
      <c r="I1408" s="116" t="s">
        <v>6400</v>
      </c>
      <c r="J1408" s="116" t="s">
        <v>6401</v>
      </c>
      <c r="K1408" s="114" t="s">
        <v>914</v>
      </c>
      <c r="L1408" s="114" t="s">
        <v>687</v>
      </c>
      <c r="M1408" s="116" t="s">
        <v>915</v>
      </c>
      <c r="N1408" s="116" t="s">
        <v>916</v>
      </c>
      <c r="O1408" s="114" t="s">
        <v>914</v>
      </c>
      <c r="P1408" s="114" t="s">
        <v>1722</v>
      </c>
      <c r="Q1408" s="114" t="s">
        <v>1723</v>
      </c>
      <c r="R1408" s="116"/>
    </row>
    <row r="1409" spans="2:18" ht="18.75" hidden="1" x14ac:dyDescent="0.25">
      <c r="B1409" s="112">
        <v>1403</v>
      </c>
      <c r="C1409" s="114" t="s">
        <v>211</v>
      </c>
      <c r="D1409" s="114" t="s">
        <v>5795</v>
      </c>
      <c r="E1409" s="114" t="s">
        <v>1</v>
      </c>
      <c r="F1409" s="114" t="s">
        <v>31</v>
      </c>
      <c r="G1409" s="114" t="s">
        <v>130</v>
      </c>
      <c r="H1409" s="115" t="s">
        <v>6402</v>
      </c>
      <c r="I1409" s="116" t="s">
        <v>6403</v>
      </c>
      <c r="J1409" s="116" t="s">
        <v>6404</v>
      </c>
      <c r="K1409" s="114" t="s">
        <v>914</v>
      </c>
      <c r="L1409" s="114" t="s">
        <v>687</v>
      </c>
      <c r="M1409" s="116" t="s">
        <v>915</v>
      </c>
      <c r="N1409" s="116" t="s">
        <v>916</v>
      </c>
      <c r="O1409" s="114" t="s">
        <v>914</v>
      </c>
      <c r="P1409" s="114" t="s">
        <v>1722</v>
      </c>
      <c r="Q1409" s="114" t="s">
        <v>1723</v>
      </c>
      <c r="R1409" s="116"/>
    </row>
    <row r="1410" spans="2:18" ht="18.75" hidden="1" x14ac:dyDescent="0.25">
      <c r="B1410" s="112">
        <v>1404</v>
      </c>
      <c r="C1410" s="114" t="s">
        <v>211</v>
      </c>
      <c r="D1410" s="114" t="s">
        <v>5795</v>
      </c>
      <c r="E1410" s="114" t="s">
        <v>1</v>
      </c>
      <c r="F1410" s="114" t="s">
        <v>31</v>
      </c>
      <c r="G1410" s="114" t="s">
        <v>130</v>
      </c>
      <c r="H1410" s="115" t="s">
        <v>6405</v>
      </c>
      <c r="I1410" s="116" t="s">
        <v>6406</v>
      </c>
      <c r="J1410" s="116" t="s">
        <v>6407</v>
      </c>
      <c r="K1410" s="114" t="s">
        <v>914</v>
      </c>
      <c r="L1410" s="114" t="s">
        <v>687</v>
      </c>
      <c r="M1410" s="116" t="s">
        <v>915</v>
      </c>
      <c r="N1410" s="116" t="s">
        <v>916</v>
      </c>
      <c r="O1410" s="114" t="s">
        <v>914</v>
      </c>
      <c r="P1410" s="114" t="s">
        <v>1722</v>
      </c>
      <c r="Q1410" s="114" t="s">
        <v>1723</v>
      </c>
      <c r="R1410" s="116"/>
    </row>
    <row r="1411" spans="2:18" ht="18.75" hidden="1" x14ac:dyDescent="0.25">
      <c r="B1411" s="112">
        <v>1405</v>
      </c>
      <c r="C1411" s="114" t="s">
        <v>211</v>
      </c>
      <c r="D1411" s="114" t="s">
        <v>5795</v>
      </c>
      <c r="E1411" s="114" t="s">
        <v>1</v>
      </c>
      <c r="F1411" s="114" t="s">
        <v>31</v>
      </c>
      <c r="G1411" s="114" t="s">
        <v>130</v>
      </c>
      <c r="H1411" s="115" t="s">
        <v>6408</v>
      </c>
      <c r="I1411" s="116" t="s">
        <v>6409</v>
      </c>
      <c r="J1411" s="116" t="s">
        <v>6410</v>
      </c>
      <c r="K1411" s="114" t="s">
        <v>914</v>
      </c>
      <c r="L1411" s="114" t="s">
        <v>687</v>
      </c>
      <c r="M1411" s="116" t="s">
        <v>915</v>
      </c>
      <c r="N1411" s="116" t="s">
        <v>916</v>
      </c>
      <c r="O1411" s="114" t="s">
        <v>914</v>
      </c>
      <c r="P1411" s="114" t="s">
        <v>1722</v>
      </c>
      <c r="Q1411" s="114" t="s">
        <v>1723</v>
      </c>
      <c r="R1411" s="116"/>
    </row>
    <row r="1412" spans="2:18" ht="18.75" hidden="1" x14ac:dyDescent="0.25">
      <c r="B1412" s="112">
        <v>1406</v>
      </c>
      <c r="C1412" s="114" t="s">
        <v>211</v>
      </c>
      <c r="D1412" s="114" t="s">
        <v>5795</v>
      </c>
      <c r="E1412" s="114" t="s">
        <v>1</v>
      </c>
      <c r="F1412" s="114" t="s">
        <v>31</v>
      </c>
      <c r="G1412" s="114" t="s">
        <v>130</v>
      </c>
      <c r="H1412" s="115" t="s">
        <v>6411</v>
      </c>
      <c r="I1412" s="116" t="s">
        <v>6412</v>
      </c>
      <c r="J1412" s="116" t="s">
        <v>6413</v>
      </c>
      <c r="K1412" s="114" t="s">
        <v>914</v>
      </c>
      <c r="L1412" s="114" t="s">
        <v>687</v>
      </c>
      <c r="M1412" s="116" t="s">
        <v>915</v>
      </c>
      <c r="N1412" s="116" t="s">
        <v>916</v>
      </c>
      <c r="O1412" s="114" t="s">
        <v>914</v>
      </c>
      <c r="P1412" s="114" t="s">
        <v>1722</v>
      </c>
      <c r="Q1412" s="114" t="s">
        <v>1723</v>
      </c>
      <c r="R1412" s="116"/>
    </row>
    <row r="1413" spans="2:18" ht="18.75" hidden="1" x14ac:dyDescent="0.25">
      <c r="B1413" s="112">
        <v>1407</v>
      </c>
      <c r="C1413" s="114" t="s">
        <v>211</v>
      </c>
      <c r="D1413" s="114" t="s">
        <v>5795</v>
      </c>
      <c r="E1413" s="114" t="s">
        <v>1</v>
      </c>
      <c r="F1413" s="114" t="s">
        <v>31</v>
      </c>
      <c r="G1413" s="114" t="s">
        <v>130</v>
      </c>
      <c r="H1413" s="115" t="s">
        <v>6414</v>
      </c>
      <c r="I1413" s="116" t="s">
        <v>6415</v>
      </c>
      <c r="J1413" s="116" t="s">
        <v>6416</v>
      </c>
      <c r="K1413" s="114" t="s">
        <v>914</v>
      </c>
      <c r="L1413" s="114" t="s">
        <v>687</v>
      </c>
      <c r="M1413" s="116" t="s">
        <v>915</v>
      </c>
      <c r="N1413" s="116" t="s">
        <v>916</v>
      </c>
      <c r="O1413" s="114" t="s">
        <v>914</v>
      </c>
      <c r="P1413" s="114" t="s">
        <v>1722</v>
      </c>
      <c r="Q1413" s="114" t="s">
        <v>1723</v>
      </c>
      <c r="R1413" s="116"/>
    </row>
    <row r="1414" spans="2:18" ht="18.75" hidden="1" x14ac:dyDescent="0.25">
      <c r="B1414" s="112">
        <v>1408</v>
      </c>
      <c r="C1414" s="114" t="s">
        <v>211</v>
      </c>
      <c r="D1414" s="114" t="s">
        <v>5795</v>
      </c>
      <c r="E1414" s="114" t="s">
        <v>1</v>
      </c>
      <c r="F1414" s="114" t="s">
        <v>31</v>
      </c>
      <c r="G1414" s="114" t="s">
        <v>130</v>
      </c>
      <c r="H1414" s="115" t="s">
        <v>6417</v>
      </c>
      <c r="I1414" s="116" t="s">
        <v>6418</v>
      </c>
      <c r="J1414" s="116" t="s">
        <v>6419</v>
      </c>
      <c r="K1414" s="114" t="s">
        <v>914</v>
      </c>
      <c r="L1414" s="114" t="s">
        <v>687</v>
      </c>
      <c r="M1414" s="116" t="s">
        <v>915</v>
      </c>
      <c r="N1414" s="116" t="s">
        <v>916</v>
      </c>
      <c r="O1414" s="114" t="s">
        <v>914</v>
      </c>
      <c r="P1414" s="114" t="s">
        <v>1722</v>
      </c>
      <c r="Q1414" s="114" t="s">
        <v>1723</v>
      </c>
      <c r="R1414" s="116"/>
    </row>
    <row r="1415" spans="2:18" ht="18.75" hidden="1" x14ac:dyDescent="0.25">
      <c r="B1415" s="112">
        <v>1409</v>
      </c>
      <c r="C1415" s="114" t="s">
        <v>211</v>
      </c>
      <c r="D1415" s="114" t="s">
        <v>5795</v>
      </c>
      <c r="E1415" s="114" t="s">
        <v>1</v>
      </c>
      <c r="F1415" s="114" t="s">
        <v>31</v>
      </c>
      <c r="G1415" s="114" t="s">
        <v>130</v>
      </c>
      <c r="H1415" s="115" t="s">
        <v>6420</v>
      </c>
      <c r="I1415" s="116" t="s">
        <v>6421</v>
      </c>
      <c r="J1415" s="116" t="s">
        <v>6422</v>
      </c>
      <c r="K1415" s="114" t="s">
        <v>914</v>
      </c>
      <c r="L1415" s="114" t="s">
        <v>687</v>
      </c>
      <c r="M1415" s="116" t="s">
        <v>915</v>
      </c>
      <c r="N1415" s="116" t="s">
        <v>916</v>
      </c>
      <c r="O1415" s="114" t="s">
        <v>914</v>
      </c>
      <c r="P1415" s="114" t="s">
        <v>1722</v>
      </c>
      <c r="Q1415" s="114" t="s">
        <v>1723</v>
      </c>
      <c r="R1415" s="116"/>
    </row>
    <row r="1416" spans="2:18" ht="18.75" hidden="1" x14ac:dyDescent="0.25">
      <c r="B1416" s="112">
        <v>1410</v>
      </c>
      <c r="C1416" s="114" t="s">
        <v>211</v>
      </c>
      <c r="D1416" s="114" t="s">
        <v>5795</v>
      </c>
      <c r="E1416" s="114" t="s">
        <v>1</v>
      </c>
      <c r="F1416" s="114" t="s">
        <v>31</v>
      </c>
      <c r="G1416" s="114" t="s">
        <v>130</v>
      </c>
      <c r="H1416" s="115" t="s">
        <v>6423</v>
      </c>
      <c r="I1416" s="116" t="s">
        <v>6424</v>
      </c>
      <c r="J1416" s="116" t="s">
        <v>6425</v>
      </c>
      <c r="K1416" s="114" t="s">
        <v>914</v>
      </c>
      <c r="L1416" s="114" t="s">
        <v>687</v>
      </c>
      <c r="M1416" s="116" t="s">
        <v>915</v>
      </c>
      <c r="N1416" s="116" t="s">
        <v>916</v>
      </c>
      <c r="O1416" s="114" t="s">
        <v>914</v>
      </c>
      <c r="P1416" s="114" t="s">
        <v>1722</v>
      </c>
      <c r="Q1416" s="114" t="s">
        <v>1723</v>
      </c>
      <c r="R1416" s="116"/>
    </row>
    <row r="1417" spans="2:18" ht="18.75" hidden="1" x14ac:dyDescent="0.25">
      <c r="B1417" s="112">
        <v>1411</v>
      </c>
      <c r="C1417" s="114" t="s">
        <v>211</v>
      </c>
      <c r="D1417" s="114" t="s">
        <v>5795</v>
      </c>
      <c r="E1417" s="114" t="s">
        <v>4</v>
      </c>
      <c r="F1417" s="114" t="s">
        <v>31</v>
      </c>
      <c r="G1417" s="114" t="s">
        <v>130</v>
      </c>
      <c r="H1417" s="115" t="s">
        <v>6426</v>
      </c>
      <c r="I1417" s="116" t="s">
        <v>6427</v>
      </c>
      <c r="J1417" s="116" t="s">
        <v>6428</v>
      </c>
      <c r="K1417" s="114" t="s">
        <v>914</v>
      </c>
      <c r="L1417" s="114" t="s">
        <v>687</v>
      </c>
      <c r="M1417" s="116" t="s">
        <v>915</v>
      </c>
      <c r="N1417" s="116" t="s">
        <v>916</v>
      </c>
      <c r="O1417" s="114" t="s">
        <v>914</v>
      </c>
      <c r="P1417" s="114" t="s">
        <v>1722</v>
      </c>
      <c r="Q1417" s="114" t="s">
        <v>1723</v>
      </c>
      <c r="R1417" s="116"/>
    </row>
    <row r="1418" spans="2:18" ht="18.75" hidden="1" x14ac:dyDescent="0.25">
      <c r="B1418" s="112">
        <v>1412</v>
      </c>
      <c r="C1418" s="114" t="s">
        <v>211</v>
      </c>
      <c r="D1418" s="114" t="s">
        <v>5795</v>
      </c>
      <c r="E1418" s="114" t="s">
        <v>4</v>
      </c>
      <c r="F1418" s="114" t="s">
        <v>31</v>
      </c>
      <c r="G1418" s="114" t="s">
        <v>130</v>
      </c>
      <c r="H1418" s="115" t="s">
        <v>6429</v>
      </c>
      <c r="I1418" s="116" t="s">
        <v>6430</v>
      </c>
      <c r="J1418" s="116" t="s">
        <v>6431</v>
      </c>
      <c r="K1418" s="114" t="s">
        <v>914</v>
      </c>
      <c r="L1418" s="114" t="s">
        <v>687</v>
      </c>
      <c r="M1418" s="116" t="s">
        <v>915</v>
      </c>
      <c r="N1418" s="116" t="s">
        <v>916</v>
      </c>
      <c r="O1418" s="114" t="s">
        <v>914</v>
      </c>
      <c r="P1418" s="114" t="s">
        <v>1722</v>
      </c>
      <c r="Q1418" s="114" t="s">
        <v>1723</v>
      </c>
      <c r="R1418" s="116"/>
    </row>
    <row r="1419" spans="2:18" ht="18.75" hidden="1" x14ac:dyDescent="0.25">
      <c r="B1419" s="112">
        <v>1413</v>
      </c>
      <c r="C1419" s="114" t="s">
        <v>211</v>
      </c>
      <c r="D1419" s="114" t="s">
        <v>5795</v>
      </c>
      <c r="E1419" s="114" t="s">
        <v>4</v>
      </c>
      <c r="F1419" s="114" t="s">
        <v>31</v>
      </c>
      <c r="G1419" s="114" t="s">
        <v>130</v>
      </c>
      <c r="H1419" s="115" t="s">
        <v>6432</v>
      </c>
      <c r="I1419" s="116" t="s">
        <v>6433</v>
      </c>
      <c r="J1419" s="116" t="s">
        <v>6434</v>
      </c>
      <c r="K1419" s="114" t="s">
        <v>914</v>
      </c>
      <c r="L1419" s="114" t="s">
        <v>687</v>
      </c>
      <c r="M1419" s="116" t="s">
        <v>915</v>
      </c>
      <c r="N1419" s="116" t="s">
        <v>916</v>
      </c>
      <c r="O1419" s="114" t="s">
        <v>914</v>
      </c>
      <c r="P1419" s="114" t="s">
        <v>1722</v>
      </c>
      <c r="Q1419" s="114" t="s">
        <v>1723</v>
      </c>
      <c r="R1419" s="116"/>
    </row>
    <row r="1420" spans="2:18" ht="18.75" hidden="1" x14ac:dyDescent="0.25">
      <c r="B1420" s="112">
        <v>1414</v>
      </c>
      <c r="C1420" s="114" t="s">
        <v>211</v>
      </c>
      <c r="D1420" s="114" t="s">
        <v>5795</v>
      </c>
      <c r="E1420" s="114" t="s">
        <v>4</v>
      </c>
      <c r="F1420" s="114" t="s">
        <v>31</v>
      </c>
      <c r="G1420" s="114" t="s">
        <v>130</v>
      </c>
      <c r="H1420" s="115" t="s">
        <v>6435</v>
      </c>
      <c r="I1420" s="116" t="s">
        <v>6436</v>
      </c>
      <c r="J1420" s="116" t="s">
        <v>6437</v>
      </c>
      <c r="K1420" s="114" t="s">
        <v>914</v>
      </c>
      <c r="L1420" s="114" t="s">
        <v>687</v>
      </c>
      <c r="M1420" s="116" t="s">
        <v>915</v>
      </c>
      <c r="N1420" s="116" t="s">
        <v>916</v>
      </c>
      <c r="O1420" s="114" t="s">
        <v>914</v>
      </c>
      <c r="P1420" s="114" t="s">
        <v>1722</v>
      </c>
      <c r="Q1420" s="114" t="s">
        <v>1723</v>
      </c>
      <c r="R1420" s="116"/>
    </row>
    <row r="1421" spans="2:18" ht="18.75" hidden="1" x14ac:dyDescent="0.25">
      <c r="B1421" s="112">
        <v>1415</v>
      </c>
      <c r="C1421" s="114" t="s">
        <v>211</v>
      </c>
      <c r="D1421" s="114" t="s">
        <v>5795</v>
      </c>
      <c r="E1421" s="114" t="s">
        <v>4</v>
      </c>
      <c r="F1421" s="114" t="s">
        <v>31</v>
      </c>
      <c r="G1421" s="114" t="s">
        <v>130</v>
      </c>
      <c r="H1421" s="115" t="s">
        <v>6438</v>
      </c>
      <c r="I1421" s="116" t="s">
        <v>6439</v>
      </c>
      <c r="J1421" s="116" t="s">
        <v>6440</v>
      </c>
      <c r="K1421" s="114" t="s">
        <v>914</v>
      </c>
      <c r="L1421" s="114" t="s">
        <v>687</v>
      </c>
      <c r="M1421" s="116" t="s">
        <v>915</v>
      </c>
      <c r="N1421" s="116" t="s">
        <v>916</v>
      </c>
      <c r="O1421" s="114" t="s">
        <v>914</v>
      </c>
      <c r="P1421" s="114" t="s">
        <v>1722</v>
      </c>
      <c r="Q1421" s="114" t="s">
        <v>1723</v>
      </c>
      <c r="R1421" s="116"/>
    </row>
    <row r="1422" spans="2:18" ht="18.75" hidden="1" x14ac:dyDescent="0.25">
      <c r="B1422" s="112">
        <v>1416</v>
      </c>
      <c r="C1422" s="114" t="s">
        <v>211</v>
      </c>
      <c r="D1422" s="114" t="s">
        <v>5795</v>
      </c>
      <c r="E1422" s="114" t="s">
        <v>4</v>
      </c>
      <c r="F1422" s="114" t="s">
        <v>31</v>
      </c>
      <c r="G1422" s="114" t="s">
        <v>130</v>
      </c>
      <c r="H1422" s="115" t="s">
        <v>6441</v>
      </c>
      <c r="I1422" s="116" t="s">
        <v>6442</v>
      </c>
      <c r="J1422" s="116" t="s">
        <v>6443</v>
      </c>
      <c r="K1422" s="114" t="s">
        <v>914</v>
      </c>
      <c r="L1422" s="114" t="s">
        <v>687</v>
      </c>
      <c r="M1422" s="116" t="s">
        <v>915</v>
      </c>
      <c r="N1422" s="116" t="s">
        <v>916</v>
      </c>
      <c r="O1422" s="114" t="s">
        <v>914</v>
      </c>
      <c r="P1422" s="114" t="s">
        <v>1722</v>
      </c>
      <c r="Q1422" s="114" t="s">
        <v>1723</v>
      </c>
      <c r="R1422" s="116"/>
    </row>
    <row r="1423" spans="2:18" ht="18.75" hidden="1" x14ac:dyDescent="0.25">
      <c r="B1423" s="112">
        <v>1417</v>
      </c>
      <c r="C1423" s="114" t="s">
        <v>211</v>
      </c>
      <c r="D1423" s="114" t="s">
        <v>5795</v>
      </c>
      <c r="E1423" s="114" t="s">
        <v>4</v>
      </c>
      <c r="F1423" s="114" t="s">
        <v>31</v>
      </c>
      <c r="G1423" s="114" t="s">
        <v>130</v>
      </c>
      <c r="H1423" s="115" t="s">
        <v>6444</v>
      </c>
      <c r="I1423" s="116" t="s">
        <v>6445</v>
      </c>
      <c r="J1423" s="116" t="s">
        <v>6446</v>
      </c>
      <c r="K1423" s="114" t="s">
        <v>914</v>
      </c>
      <c r="L1423" s="114" t="s">
        <v>687</v>
      </c>
      <c r="M1423" s="116" t="s">
        <v>915</v>
      </c>
      <c r="N1423" s="116" t="s">
        <v>916</v>
      </c>
      <c r="O1423" s="114" t="s">
        <v>914</v>
      </c>
      <c r="P1423" s="114" t="s">
        <v>1722</v>
      </c>
      <c r="Q1423" s="114" t="s">
        <v>1723</v>
      </c>
      <c r="R1423" s="116"/>
    </row>
    <row r="1424" spans="2:18" ht="18.75" hidden="1" x14ac:dyDescent="0.25">
      <c r="B1424" s="112">
        <v>1418</v>
      </c>
      <c r="C1424" s="114" t="s">
        <v>211</v>
      </c>
      <c r="D1424" s="114" t="s">
        <v>5795</v>
      </c>
      <c r="E1424" s="114" t="s">
        <v>4</v>
      </c>
      <c r="F1424" s="114" t="s">
        <v>31</v>
      </c>
      <c r="G1424" s="114" t="s">
        <v>130</v>
      </c>
      <c r="H1424" s="115" t="s">
        <v>6447</v>
      </c>
      <c r="I1424" s="116" t="s">
        <v>6448</v>
      </c>
      <c r="J1424" s="116" t="s">
        <v>6449</v>
      </c>
      <c r="K1424" s="114" t="s">
        <v>914</v>
      </c>
      <c r="L1424" s="114" t="s">
        <v>687</v>
      </c>
      <c r="M1424" s="116" t="s">
        <v>915</v>
      </c>
      <c r="N1424" s="116" t="s">
        <v>916</v>
      </c>
      <c r="O1424" s="114" t="s">
        <v>914</v>
      </c>
      <c r="P1424" s="114" t="s">
        <v>1722</v>
      </c>
      <c r="Q1424" s="114" t="s">
        <v>1723</v>
      </c>
      <c r="R1424" s="116"/>
    </row>
    <row r="1425" spans="2:18" ht="18.75" hidden="1" x14ac:dyDescent="0.25">
      <c r="B1425" s="112">
        <v>1419</v>
      </c>
      <c r="C1425" s="114" t="s">
        <v>211</v>
      </c>
      <c r="D1425" s="114" t="s">
        <v>5795</v>
      </c>
      <c r="E1425" s="114" t="s">
        <v>4</v>
      </c>
      <c r="F1425" s="114" t="s">
        <v>31</v>
      </c>
      <c r="G1425" s="114" t="s">
        <v>130</v>
      </c>
      <c r="H1425" s="115" t="s">
        <v>6450</v>
      </c>
      <c r="I1425" s="116" t="s">
        <v>6451</v>
      </c>
      <c r="J1425" s="116" t="s">
        <v>6452</v>
      </c>
      <c r="K1425" s="114" t="s">
        <v>914</v>
      </c>
      <c r="L1425" s="114" t="s">
        <v>687</v>
      </c>
      <c r="M1425" s="116" t="s">
        <v>915</v>
      </c>
      <c r="N1425" s="116" t="s">
        <v>916</v>
      </c>
      <c r="O1425" s="114" t="s">
        <v>914</v>
      </c>
      <c r="P1425" s="114" t="s">
        <v>1722</v>
      </c>
      <c r="Q1425" s="114" t="s">
        <v>1723</v>
      </c>
      <c r="R1425" s="116"/>
    </row>
    <row r="1426" spans="2:18" ht="18.75" hidden="1" x14ac:dyDescent="0.25">
      <c r="B1426" s="112">
        <v>1420</v>
      </c>
      <c r="C1426" s="114" t="s">
        <v>211</v>
      </c>
      <c r="D1426" s="114" t="s">
        <v>5795</v>
      </c>
      <c r="E1426" s="114" t="s">
        <v>4</v>
      </c>
      <c r="F1426" s="114" t="s">
        <v>31</v>
      </c>
      <c r="G1426" s="114" t="s">
        <v>130</v>
      </c>
      <c r="H1426" s="115" t="s">
        <v>6453</v>
      </c>
      <c r="I1426" s="116" t="s">
        <v>6454</v>
      </c>
      <c r="J1426" s="116" t="s">
        <v>6455</v>
      </c>
      <c r="K1426" s="114" t="s">
        <v>914</v>
      </c>
      <c r="L1426" s="114" t="s">
        <v>687</v>
      </c>
      <c r="M1426" s="116" t="s">
        <v>915</v>
      </c>
      <c r="N1426" s="116" t="s">
        <v>916</v>
      </c>
      <c r="O1426" s="114" t="s">
        <v>914</v>
      </c>
      <c r="P1426" s="114" t="s">
        <v>1722</v>
      </c>
      <c r="Q1426" s="114" t="s">
        <v>1723</v>
      </c>
      <c r="R1426" s="116"/>
    </row>
    <row r="1427" spans="2:18" ht="18.75" hidden="1" x14ac:dyDescent="0.25">
      <c r="B1427" s="112">
        <v>1421</v>
      </c>
      <c r="C1427" s="114" t="s">
        <v>211</v>
      </c>
      <c r="D1427" s="114" t="s">
        <v>5795</v>
      </c>
      <c r="E1427" s="114" t="s">
        <v>1</v>
      </c>
      <c r="F1427" s="114" t="s">
        <v>32</v>
      </c>
      <c r="G1427" s="114" t="s">
        <v>130</v>
      </c>
      <c r="H1427" s="115" t="s">
        <v>6456</v>
      </c>
      <c r="I1427" s="116" t="s">
        <v>6457</v>
      </c>
      <c r="J1427" s="116" t="s">
        <v>6458</v>
      </c>
      <c r="K1427" s="114" t="s">
        <v>917</v>
      </c>
      <c r="L1427" s="114" t="s">
        <v>693</v>
      </c>
      <c r="M1427" s="116" t="s">
        <v>918</v>
      </c>
      <c r="N1427" s="116" t="s">
        <v>919</v>
      </c>
      <c r="O1427" s="114" t="s">
        <v>917</v>
      </c>
      <c r="P1427" s="114" t="s">
        <v>917</v>
      </c>
      <c r="Q1427" s="114" t="s">
        <v>1724</v>
      </c>
      <c r="R1427" s="116"/>
    </row>
    <row r="1428" spans="2:18" ht="18.75" hidden="1" x14ac:dyDescent="0.25">
      <c r="B1428" s="112">
        <v>1422</v>
      </c>
      <c r="C1428" s="114" t="s">
        <v>211</v>
      </c>
      <c r="D1428" s="114" t="s">
        <v>5795</v>
      </c>
      <c r="E1428" s="114" t="s">
        <v>1</v>
      </c>
      <c r="F1428" s="114" t="s">
        <v>32</v>
      </c>
      <c r="G1428" s="114" t="s">
        <v>130</v>
      </c>
      <c r="H1428" s="115" t="s">
        <v>6459</v>
      </c>
      <c r="I1428" s="116" t="s">
        <v>6460</v>
      </c>
      <c r="J1428" s="116" t="s">
        <v>6461</v>
      </c>
      <c r="K1428" s="114" t="s">
        <v>917</v>
      </c>
      <c r="L1428" s="114" t="s">
        <v>693</v>
      </c>
      <c r="M1428" s="116" t="s">
        <v>918</v>
      </c>
      <c r="N1428" s="116" t="s">
        <v>919</v>
      </c>
      <c r="O1428" s="114" t="s">
        <v>917</v>
      </c>
      <c r="P1428" s="114" t="s">
        <v>917</v>
      </c>
      <c r="Q1428" s="114" t="s">
        <v>1724</v>
      </c>
      <c r="R1428" s="116"/>
    </row>
    <row r="1429" spans="2:18" ht="18.75" hidden="1" x14ac:dyDescent="0.25">
      <c r="B1429" s="112">
        <v>1423</v>
      </c>
      <c r="C1429" s="114" t="s">
        <v>211</v>
      </c>
      <c r="D1429" s="114" t="s">
        <v>5795</v>
      </c>
      <c r="E1429" s="114" t="s">
        <v>1</v>
      </c>
      <c r="F1429" s="114" t="s">
        <v>32</v>
      </c>
      <c r="G1429" s="114" t="s">
        <v>130</v>
      </c>
      <c r="H1429" s="115" t="s">
        <v>6462</v>
      </c>
      <c r="I1429" s="116" t="s">
        <v>6463</v>
      </c>
      <c r="J1429" s="116" t="s">
        <v>6464</v>
      </c>
      <c r="K1429" s="114" t="s">
        <v>917</v>
      </c>
      <c r="L1429" s="114" t="s">
        <v>693</v>
      </c>
      <c r="M1429" s="116" t="s">
        <v>918</v>
      </c>
      <c r="N1429" s="116" t="s">
        <v>919</v>
      </c>
      <c r="O1429" s="114" t="s">
        <v>917</v>
      </c>
      <c r="P1429" s="114" t="s">
        <v>917</v>
      </c>
      <c r="Q1429" s="114" t="s">
        <v>1724</v>
      </c>
      <c r="R1429" s="116"/>
    </row>
    <row r="1430" spans="2:18" ht="18.75" hidden="1" x14ac:dyDescent="0.25">
      <c r="B1430" s="112">
        <v>1424</v>
      </c>
      <c r="C1430" s="114" t="s">
        <v>211</v>
      </c>
      <c r="D1430" s="114" t="s">
        <v>5795</v>
      </c>
      <c r="E1430" s="114" t="s">
        <v>1</v>
      </c>
      <c r="F1430" s="114" t="s">
        <v>32</v>
      </c>
      <c r="G1430" s="114" t="s">
        <v>130</v>
      </c>
      <c r="H1430" s="115" t="s">
        <v>6465</v>
      </c>
      <c r="I1430" s="116" t="s">
        <v>6466</v>
      </c>
      <c r="J1430" s="116" t="s">
        <v>6467</v>
      </c>
      <c r="K1430" s="114" t="s">
        <v>917</v>
      </c>
      <c r="L1430" s="114" t="s">
        <v>693</v>
      </c>
      <c r="M1430" s="116" t="s">
        <v>918</v>
      </c>
      <c r="N1430" s="116" t="s">
        <v>919</v>
      </c>
      <c r="O1430" s="114" t="s">
        <v>917</v>
      </c>
      <c r="P1430" s="114" t="s">
        <v>917</v>
      </c>
      <c r="Q1430" s="114" t="s">
        <v>1724</v>
      </c>
      <c r="R1430" s="116"/>
    </row>
    <row r="1431" spans="2:18" ht="18.75" hidden="1" x14ac:dyDescent="0.25">
      <c r="B1431" s="112">
        <v>1425</v>
      </c>
      <c r="C1431" s="114" t="s">
        <v>211</v>
      </c>
      <c r="D1431" s="114" t="s">
        <v>5795</v>
      </c>
      <c r="E1431" s="114" t="s">
        <v>1</v>
      </c>
      <c r="F1431" s="114" t="s">
        <v>32</v>
      </c>
      <c r="G1431" s="114" t="s">
        <v>130</v>
      </c>
      <c r="H1431" s="115" t="s">
        <v>6468</v>
      </c>
      <c r="I1431" s="116" t="s">
        <v>6469</v>
      </c>
      <c r="J1431" s="116" t="s">
        <v>6470</v>
      </c>
      <c r="K1431" s="114" t="s">
        <v>917</v>
      </c>
      <c r="L1431" s="114" t="s">
        <v>693</v>
      </c>
      <c r="M1431" s="116" t="s">
        <v>918</v>
      </c>
      <c r="N1431" s="116" t="s">
        <v>919</v>
      </c>
      <c r="O1431" s="114" t="s">
        <v>917</v>
      </c>
      <c r="P1431" s="114" t="s">
        <v>917</v>
      </c>
      <c r="Q1431" s="114" t="s">
        <v>1724</v>
      </c>
      <c r="R1431" s="116"/>
    </row>
    <row r="1432" spans="2:18" ht="18.75" hidden="1" x14ac:dyDescent="0.25">
      <c r="B1432" s="112">
        <v>1426</v>
      </c>
      <c r="C1432" s="114" t="s">
        <v>211</v>
      </c>
      <c r="D1432" s="114" t="s">
        <v>5795</v>
      </c>
      <c r="E1432" s="114" t="s">
        <v>1</v>
      </c>
      <c r="F1432" s="114" t="s">
        <v>32</v>
      </c>
      <c r="G1432" s="114" t="s">
        <v>130</v>
      </c>
      <c r="H1432" s="115" t="s">
        <v>6471</v>
      </c>
      <c r="I1432" s="116" t="s">
        <v>6472</v>
      </c>
      <c r="J1432" s="116" t="s">
        <v>6473</v>
      </c>
      <c r="K1432" s="114" t="s">
        <v>917</v>
      </c>
      <c r="L1432" s="114" t="s">
        <v>693</v>
      </c>
      <c r="M1432" s="116" t="s">
        <v>918</v>
      </c>
      <c r="N1432" s="116" t="s">
        <v>919</v>
      </c>
      <c r="O1432" s="114" t="s">
        <v>917</v>
      </c>
      <c r="P1432" s="114" t="s">
        <v>917</v>
      </c>
      <c r="Q1432" s="114" t="s">
        <v>1724</v>
      </c>
      <c r="R1432" s="116"/>
    </row>
    <row r="1433" spans="2:18" ht="18.75" hidden="1" x14ac:dyDescent="0.25">
      <c r="B1433" s="112">
        <v>1427</v>
      </c>
      <c r="C1433" s="114" t="s">
        <v>211</v>
      </c>
      <c r="D1433" s="114" t="s">
        <v>5795</v>
      </c>
      <c r="E1433" s="114" t="s">
        <v>1</v>
      </c>
      <c r="F1433" s="114" t="s">
        <v>32</v>
      </c>
      <c r="G1433" s="114" t="s">
        <v>130</v>
      </c>
      <c r="H1433" s="115" t="s">
        <v>6474</v>
      </c>
      <c r="I1433" s="116" t="s">
        <v>6475</v>
      </c>
      <c r="J1433" s="116" t="s">
        <v>6476</v>
      </c>
      <c r="K1433" s="114" t="s">
        <v>917</v>
      </c>
      <c r="L1433" s="114" t="s">
        <v>693</v>
      </c>
      <c r="M1433" s="116" t="s">
        <v>918</v>
      </c>
      <c r="N1433" s="116" t="s">
        <v>919</v>
      </c>
      <c r="O1433" s="114" t="s">
        <v>917</v>
      </c>
      <c r="P1433" s="114" t="s">
        <v>917</v>
      </c>
      <c r="Q1433" s="114" t="s">
        <v>1724</v>
      </c>
      <c r="R1433" s="116"/>
    </row>
    <row r="1434" spans="2:18" ht="18.75" hidden="1" x14ac:dyDescent="0.25">
      <c r="B1434" s="112">
        <v>1428</v>
      </c>
      <c r="C1434" s="114" t="s">
        <v>211</v>
      </c>
      <c r="D1434" s="114" t="s">
        <v>5795</v>
      </c>
      <c r="E1434" s="114" t="s">
        <v>1</v>
      </c>
      <c r="F1434" s="114" t="s">
        <v>32</v>
      </c>
      <c r="G1434" s="114" t="s">
        <v>130</v>
      </c>
      <c r="H1434" s="115" t="s">
        <v>6477</v>
      </c>
      <c r="I1434" s="116" t="s">
        <v>6478</v>
      </c>
      <c r="J1434" s="116" t="s">
        <v>6479</v>
      </c>
      <c r="K1434" s="114" t="s">
        <v>917</v>
      </c>
      <c r="L1434" s="114" t="s">
        <v>693</v>
      </c>
      <c r="M1434" s="116" t="s">
        <v>918</v>
      </c>
      <c r="N1434" s="116" t="s">
        <v>919</v>
      </c>
      <c r="O1434" s="114" t="s">
        <v>917</v>
      </c>
      <c r="P1434" s="114" t="s">
        <v>917</v>
      </c>
      <c r="Q1434" s="114" t="s">
        <v>1724</v>
      </c>
      <c r="R1434" s="116"/>
    </row>
    <row r="1435" spans="2:18" ht="18.75" hidden="1" x14ac:dyDescent="0.25">
      <c r="B1435" s="112">
        <v>1429</v>
      </c>
      <c r="C1435" s="114" t="s">
        <v>211</v>
      </c>
      <c r="D1435" s="114" t="s">
        <v>5795</v>
      </c>
      <c r="E1435" s="114" t="s">
        <v>1</v>
      </c>
      <c r="F1435" s="114" t="s">
        <v>32</v>
      </c>
      <c r="G1435" s="114" t="s">
        <v>130</v>
      </c>
      <c r="H1435" s="115" t="s">
        <v>6480</v>
      </c>
      <c r="I1435" s="116" t="s">
        <v>6481</v>
      </c>
      <c r="J1435" s="116" t="s">
        <v>6482</v>
      </c>
      <c r="K1435" s="114" t="s">
        <v>917</v>
      </c>
      <c r="L1435" s="114" t="s">
        <v>693</v>
      </c>
      <c r="M1435" s="116" t="s">
        <v>918</v>
      </c>
      <c r="N1435" s="116" t="s">
        <v>919</v>
      </c>
      <c r="O1435" s="114" t="s">
        <v>917</v>
      </c>
      <c r="P1435" s="114" t="s">
        <v>917</v>
      </c>
      <c r="Q1435" s="114" t="s">
        <v>1724</v>
      </c>
      <c r="R1435" s="116"/>
    </row>
    <row r="1436" spans="2:18" ht="18.75" hidden="1" x14ac:dyDescent="0.25">
      <c r="B1436" s="112">
        <v>1430</v>
      </c>
      <c r="C1436" s="114" t="s">
        <v>211</v>
      </c>
      <c r="D1436" s="114" t="s">
        <v>5795</v>
      </c>
      <c r="E1436" s="114" t="s">
        <v>1</v>
      </c>
      <c r="F1436" s="114" t="s">
        <v>32</v>
      </c>
      <c r="G1436" s="114" t="s">
        <v>130</v>
      </c>
      <c r="H1436" s="115" t="s">
        <v>6483</v>
      </c>
      <c r="I1436" s="116" t="s">
        <v>6484</v>
      </c>
      <c r="J1436" s="116" t="s">
        <v>6485</v>
      </c>
      <c r="K1436" s="114" t="s">
        <v>917</v>
      </c>
      <c r="L1436" s="114" t="s">
        <v>693</v>
      </c>
      <c r="M1436" s="116" t="s">
        <v>918</v>
      </c>
      <c r="N1436" s="116" t="s">
        <v>919</v>
      </c>
      <c r="O1436" s="114" t="s">
        <v>917</v>
      </c>
      <c r="P1436" s="114" t="s">
        <v>917</v>
      </c>
      <c r="Q1436" s="114" t="s">
        <v>1724</v>
      </c>
      <c r="R1436" s="116"/>
    </row>
    <row r="1437" spans="2:18" ht="18.75" hidden="1" x14ac:dyDescent="0.25">
      <c r="B1437" s="112">
        <v>1431</v>
      </c>
      <c r="C1437" s="114" t="s">
        <v>211</v>
      </c>
      <c r="D1437" s="114" t="s">
        <v>5795</v>
      </c>
      <c r="E1437" s="114" t="s">
        <v>4</v>
      </c>
      <c r="F1437" s="114" t="s">
        <v>32</v>
      </c>
      <c r="G1437" s="114" t="s">
        <v>130</v>
      </c>
      <c r="H1437" s="115" t="s">
        <v>6486</v>
      </c>
      <c r="I1437" s="116" t="s">
        <v>6487</v>
      </c>
      <c r="J1437" s="116" t="s">
        <v>6488</v>
      </c>
      <c r="K1437" s="114" t="s">
        <v>917</v>
      </c>
      <c r="L1437" s="114" t="s">
        <v>693</v>
      </c>
      <c r="M1437" s="116" t="s">
        <v>918</v>
      </c>
      <c r="N1437" s="116" t="s">
        <v>919</v>
      </c>
      <c r="O1437" s="114" t="s">
        <v>917</v>
      </c>
      <c r="P1437" s="114" t="s">
        <v>917</v>
      </c>
      <c r="Q1437" s="114" t="s">
        <v>1724</v>
      </c>
      <c r="R1437" s="116"/>
    </row>
    <row r="1438" spans="2:18" ht="18.75" hidden="1" x14ac:dyDescent="0.25">
      <c r="B1438" s="112">
        <v>1432</v>
      </c>
      <c r="C1438" s="114" t="s">
        <v>211</v>
      </c>
      <c r="D1438" s="114" t="s">
        <v>5795</v>
      </c>
      <c r="E1438" s="114" t="s">
        <v>4</v>
      </c>
      <c r="F1438" s="114" t="s">
        <v>32</v>
      </c>
      <c r="G1438" s="114" t="s">
        <v>130</v>
      </c>
      <c r="H1438" s="115" t="s">
        <v>6489</v>
      </c>
      <c r="I1438" s="116" t="s">
        <v>6490</v>
      </c>
      <c r="J1438" s="116" t="s">
        <v>6491</v>
      </c>
      <c r="K1438" s="114" t="s">
        <v>917</v>
      </c>
      <c r="L1438" s="114" t="s">
        <v>693</v>
      </c>
      <c r="M1438" s="116" t="s">
        <v>918</v>
      </c>
      <c r="N1438" s="116" t="s">
        <v>919</v>
      </c>
      <c r="O1438" s="114" t="s">
        <v>917</v>
      </c>
      <c r="P1438" s="114" t="s">
        <v>917</v>
      </c>
      <c r="Q1438" s="114" t="s">
        <v>1724</v>
      </c>
      <c r="R1438" s="116"/>
    </row>
    <row r="1439" spans="2:18" ht="18.75" hidden="1" x14ac:dyDescent="0.25">
      <c r="B1439" s="112">
        <v>1433</v>
      </c>
      <c r="C1439" s="114" t="s">
        <v>211</v>
      </c>
      <c r="D1439" s="114" t="s">
        <v>5795</v>
      </c>
      <c r="E1439" s="114" t="s">
        <v>4</v>
      </c>
      <c r="F1439" s="114" t="s">
        <v>32</v>
      </c>
      <c r="G1439" s="114" t="s">
        <v>130</v>
      </c>
      <c r="H1439" s="115" t="s">
        <v>6492</v>
      </c>
      <c r="I1439" s="116" t="s">
        <v>6493</v>
      </c>
      <c r="J1439" s="116" t="s">
        <v>6494</v>
      </c>
      <c r="K1439" s="114" t="s">
        <v>917</v>
      </c>
      <c r="L1439" s="114" t="s">
        <v>693</v>
      </c>
      <c r="M1439" s="116" t="s">
        <v>918</v>
      </c>
      <c r="N1439" s="116" t="s">
        <v>919</v>
      </c>
      <c r="O1439" s="114" t="s">
        <v>917</v>
      </c>
      <c r="P1439" s="114" t="s">
        <v>917</v>
      </c>
      <c r="Q1439" s="114" t="s">
        <v>1724</v>
      </c>
      <c r="R1439" s="116"/>
    </row>
    <row r="1440" spans="2:18" ht="18.75" hidden="1" x14ac:dyDescent="0.25">
      <c r="B1440" s="112">
        <v>1434</v>
      </c>
      <c r="C1440" s="114" t="s">
        <v>211</v>
      </c>
      <c r="D1440" s="114" t="s">
        <v>5795</v>
      </c>
      <c r="E1440" s="114" t="s">
        <v>4</v>
      </c>
      <c r="F1440" s="114" t="s">
        <v>32</v>
      </c>
      <c r="G1440" s="114" t="s">
        <v>130</v>
      </c>
      <c r="H1440" s="115" t="s">
        <v>6495</v>
      </c>
      <c r="I1440" s="116" t="s">
        <v>6496</v>
      </c>
      <c r="J1440" s="116" t="s">
        <v>6497</v>
      </c>
      <c r="K1440" s="114" t="s">
        <v>917</v>
      </c>
      <c r="L1440" s="114" t="s">
        <v>693</v>
      </c>
      <c r="M1440" s="116" t="s">
        <v>918</v>
      </c>
      <c r="N1440" s="116" t="s">
        <v>919</v>
      </c>
      <c r="O1440" s="114" t="s">
        <v>917</v>
      </c>
      <c r="P1440" s="114" t="s">
        <v>917</v>
      </c>
      <c r="Q1440" s="114" t="s">
        <v>1724</v>
      </c>
      <c r="R1440" s="116"/>
    </row>
    <row r="1441" spans="2:18" ht="18.75" hidden="1" x14ac:dyDescent="0.25">
      <c r="B1441" s="112">
        <v>1435</v>
      </c>
      <c r="C1441" s="114" t="s">
        <v>211</v>
      </c>
      <c r="D1441" s="114" t="s">
        <v>5795</v>
      </c>
      <c r="E1441" s="114" t="s">
        <v>4</v>
      </c>
      <c r="F1441" s="114" t="s">
        <v>32</v>
      </c>
      <c r="G1441" s="114" t="s">
        <v>130</v>
      </c>
      <c r="H1441" s="115" t="s">
        <v>6498</v>
      </c>
      <c r="I1441" s="116" t="s">
        <v>6499</v>
      </c>
      <c r="J1441" s="116" t="s">
        <v>6500</v>
      </c>
      <c r="K1441" s="114" t="s">
        <v>917</v>
      </c>
      <c r="L1441" s="114" t="s">
        <v>693</v>
      </c>
      <c r="M1441" s="116" t="s">
        <v>918</v>
      </c>
      <c r="N1441" s="116" t="s">
        <v>919</v>
      </c>
      <c r="O1441" s="114" t="s">
        <v>917</v>
      </c>
      <c r="P1441" s="114" t="s">
        <v>917</v>
      </c>
      <c r="Q1441" s="114" t="s">
        <v>1724</v>
      </c>
      <c r="R1441" s="116"/>
    </row>
    <row r="1442" spans="2:18" ht="18.75" hidden="1" x14ac:dyDescent="0.25">
      <c r="B1442" s="112">
        <v>1436</v>
      </c>
      <c r="C1442" s="114" t="s">
        <v>211</v>
      </c>
      <c r="D1442" s="114" t="s">
        <v>5795</v>
      </c>
      <c r="E1442" s="114" t="s">
        <v>4</v>
      </c>
      <c r="F1442" s="114" t="s">
        <v>32</v>
      </c>
      <c r="G1442" s="114" t="s">
        <v>130</v>
      </c>
      <c r="H1442" s="115" t="s">
        <v>6501</v>
      </c>
      <c r="I1442" s="116" t="s">
        <v>6502</v>
      </c>
      <c r="J1442" s="116" t="s">
        <v>6503</v>
      </c>
      <c r="K1442" s="114" t="s">
        <v>917</v>
      </c>
      <c r="L1442" s="114" t="s">
        <v>693</v>
      </c>
      <c r="M1442" s="116" t="s">
        <v>918</v>
      </c>
      <c r="N1442" s="116" t="s">
        <v>919</v>
      </c>
      <c r="O1442" s="114" t="s">
        <v>917</v>
      </c>
      <c r="P1442" s="114" t="s">
        <v>917</v>
      </c>
      <c r="Q1442" s="114" t="s">
        <v>1724</v>
      </c>
      <c r="R1442" s="116"/>
    </row>
    <row r="1443" spans="2:18" ht="18.75" hidden="1" x14ac:dyDescent="0.25">
      <c r="B1443" s="112">
        <v>1437</v>
      </c>
      <c r="C1443" s="114" t="s">
        <v>211</v>
      </c>
      <c r="D1443" s="114" t="s">
        <v>5795</v>
      </c>
      <c r="E1443" s="114" t="s">
        <v>4</v>
      </c>
      <c r="F1443" s="114" t="s">
        <v>32</v>
      </c>
      <c r="G1443" s="114" t="s">
        <v>130</v>
      </c>
      <c r="H1443" s="115" t="s">
        <v>6504</v>
      </c>
      <c r="I1443" s="116" t="s">
        <v>6505</v>
      </c>
      <c r="J1443" s="116" t="s">
        <v>6506</v>
      </c>
      <c r="K1443" s="114" t="s">
        <v>917</v>
      </c>
      <c r="L1443" s="114" t="s">
        <v>693</v>
      </c>
      <c r="M1443" s="116" t="s">
        <v>918</v>
      </c>
      <c r="N1443" s="116" t="s">
        <v>919</v>
      </c>
      <c r="O1443" s="114" t="s">
        <v>917</v>
      </c>
      <c r="P1443" s="114" t="s">
        <v>917</v>
      </c>
      <c r="Q1443" s="114" t="s">
        <v>1724</v>
      </c>
      <c r="R1443" s="116"/>
    </row>
    <row r="1444" spans="2:18" ht="18.75" hidden="1" x14ac:dyDescent="0.25">
      <c r="B1444" s="112">
        <v>1438</v>
      </c>
      <c r="C1444" s="114" t="s">
        <v>211</v>
      </c>
      <c r="D1444" s="114" t="s">
        <v>5795</v>
      </c>
      <c r="E1444" s="114" t="s">
        <v>4</v>
      </c>
      <c r="F1444" s="114" t="s">
        <v>32</v>
      </c>
      <c r="G1444" s="114" t="s">
        <v>130</v>
      </c>
      <c r="H1444" s="115" t="s">
        <v>6507</v>
      </c>
      <c r="I1444" s="116" t="s">
        <v>6508</v>
      </c>
      <c r="J1444" s="116" t="s">
        <v>6509</v>
      </c>
      <c r="K1444" s="114" t="s">
        <v>917</v>
      </c>
      <c r="L1444" s="114" t="s">
        <v>693</v>
      </c>
      <c r="M1444" s="116" t="s">
        <v>918</v>
      </c>
      <c r="N1444" s="116" t="s">
        <v>919</v>
      </c>
      <c r="O1444" s="114" t="s">
        <v>917</v>
      </c>
      <c r="P1444" s="114" t="s">
        <v>917</v>
      </c>
      <c r="Q1444" s="114" t="s">
        <v>1724</v>
      </c>
      <c r="R1444" s="116"/>
    </row>
    <row r="1445" spans="2:18" ht="18.75" hidden="1" x14ac:dyDescent="0.25">
      <c r="B1445" s="112">
        <v>1439</v>
      </c>
      <c r="C1445" s="114" t="s">
        <v>211</v>
      </c>
      <c r="D1445" s="114" t="s">
        <v>5795</v>
      </c>
      <c r="E1445" s="114" t="s">
        <v>4</v>
      </c>
      <c r="F1445" s="114" t="s">
        <v>32</v>
      </c>
      <c r="G1445" s="114" t="s">
        <v>130</v>
      </c>
      <c r="H1445" s="115" t="s">
        <v>6510</v>
      </c>
      <c r="I1445" s="116" t="s">
        <v>6511</v>
      </c>
      <c r="J1445" s="116" t="s">
        <v>6512</v>
      </c>
      <c r="K1445" s="114" t="s">
        <v>917</v>
      </c>
      <c r="L1445" s="114" t="s">
        <v>693</v>
      </c>
      <c r="M1445" s="116" t="s">
        <v>918</v>
      </c>
      <c r="N1445" s="116" t="s">
        <v>919</v>
      </c>
      <c r="O1445" s="114" t="s">
        <v>917</v>
      </c>
      <c r="P1445" s="114" t="s">
        <v>917</v>
      </c>
      <c r="Q1445" s="114" t="s">
        <v>1724</v>
      </c>
      <c r="R1445" s="116"/>
    </row>
    <row r="1446" spans="2:18" ht="18.75" hidden="1" x14ac:dyDescent="0.25">
      <c r="B1446" s="112">
        <v>1440</v>
      </c>
      <c r="C1446" s="114" t="s">
        <v>211</v>
      </c>
      <c r="D1446" s="114" t="s">
        <v>5795</v>
      </c>
      <c r="E1446" s="114" t="s">
        <v>4</v>
      </c>
      <c r="F1446" s="114" t="s">
        <v>32</v>
      </c>
      <c r="G1446" s="114" t="s">
        <v>130</v>
      </c>
      <c r="H1446" s="115" t="s">
        <v>6513</v>
      </c>
      <c r="I1446" s="116" t="s">
        <v>6514</v>
      </c>
      <c r="J1446" s="116" t="s">
        <v>6515</v>
      </c>
      <c r="K1446" s="114" t="s">
        <v>917</v>
      </c>
      <c r="L1446" s="114" t="s">
        <v>693</v>
      </c>
      <c r="M1446" s="116" t="s">
        <v>918</v>
      </c>
      <c r="N1446" s="116" t="s">
        <v>919</v>
      </c>
      <c r="O1446" s="114" t="s">
        <v>917</v>
      </c>
      <c r="P1446" s="114" t="s">
        <v>917</v>
      </c>
      <c r="Q1446" s="114" t="s">
        <v>1724</v>
      </c>
      <c r="R1446" s="116"/>
    </row>
    <row r="1447" spans="2:18" ht="18.75" hidden="1" x14ac:dyDescent="0.25">
      <c r="B1447" s="112">
        <v>1441</v>
      </c>
      <c r="C1447" s="114" t="s">
        <v>211</v>
      </c>
      <c r="D1447" s="114" t="s">
        <v>5795</v>
      </c>
      <c r="E1447" s="114" t="s">
        <v>1</v>
      </c>
      <c r="F1447" s="114" t="s">
        <v>34</v>
      </c>
      <c r="G1447" s="114" t="s">
        <v>130</v>
      </c>
      <c r="H1447" s="115" t="s">
        <v>6516</v>
      </c>
      <c r="I1447" s="116" t="s">
        <v>6517</v>
      </c>
      <c r="J1447" s="116" t="s">
        <v>6518</v>
      </c>
      <c r="K1447" s="114" t="s">
        <v>920</v>
      </c>
      <c r="L1447" s="114" t="s">
        <v>699</v>
      </c>
      <c r="M1447" s="116" t="s">
        <v>921</v>
      </c>
      <c r="N1447" s="116" t="s">
        <v>922</v>
      </c>
      <c r="O1447" s="114" t="s">
        <v>920</v>
      </c>
      <c r="P1447" s="114" t="s">
        <v>1725</v>
      </c>
      <c r="Q1447" s="114" t="s">
        <v>1726</v>
      </c>
      <c r="R1447" s="116"/>
    </row>
    <row r="1448" spans="2:18" ht="18.75" hidden="1" x14ac:dyDescent="0.25">
      <c r="B1448" s="112">
        <v>1442</v>
      </c>
      <c r="C1448" s="114" t="s">
        <v>211</v>
      </c>
      <c r="D1448" s="114" t="s">
        <v>5795</v>
      </c>
      <c r="E1448" s="114" t="s">
        <v>1</v>
      </c>
      <c r="F1448" s="114" t="s">
        <v>34</v>
      </c>
      <c r="G1448" s="114" t="s">
        <v>130</v>
      </c>
      <c r="H1448" s="115" t="s">
        <v>6519</v>
      </c>
      <c r="I1448" s="116" t="s">
        <v>6520</v>
      </c>
      <c r="J1448" s="116" t="s">
        <v>6521</v>
      </c>
      <c r="K1448" s="114" t="s">
        <v>920</v>
      </c>
      <c r="L1448" s="114" t="s">
        <v>699</v>
      </c>
      <c r="M1448" s="116" t="s">
        <v>921</v>
      </c>
      <c r="N1448" s="116" t="s">
        <v>922</v>
      </c>
      <c r="O1448" s="114" t="s">
        <v>920</v>
      </c>
      <c r="P1448" s="114" t="s">
        <v>1725</v>
      </c>
      <c r="Q1448" s="114" t="s">
        <v>1726</v>
      </c>
      <c r="R1448" s="116"/>
    </row>
    <row r="1449" spans="2:18" ht="18.75" hidden="1" x14ac:dyDescent="0.25">
      <c r="B1449" s="112">
        <v>1443</v>
      </c>
      <c r="C1449" s="114" t="s">
        <v>211</v>
      </c>
      <c r="D1449" s="114" t="s">
        <v>5795</v>
      </c>
      <c r="E1449" s="114" t="s">
        <v>1</v>
      </c>
      <c r="F1449" s="114" t="s">
        <v>34</v>
      </c>
      <c r="G1449" s="114" t="s">
        <v>130</v>
      </c>
      <c r="H1449" s="115" t="s">
        <v>6522</v>
      </c>
      <c r="I1449" s="116" t="s">
        <v>6523</v>
      </c>
      <c r="J1449" s="116" t="s">
        <v>6524</v>
      </c>
      <c r="K1449" s="114" t="s">
        <v>920</v>
      </c>
      <c r="L1449" s="114" t="s">
        <v>699</v>
      </c>
      <c r="M1449" s="116" t="s">
        <v>921</v>
      </c>
      <c r="N1449" s="116" t="s">
        <v>922</v>
      </c>
      <c r="O1449" s="114" t="s">
        <v>920</v>
      </c>
      <c r="P1449" s="114" t="s">
        <v>1725</v>
      </c>
      <c r="Q1449" s="114" t="s">
        <v>1726</v>
      </c>
      <c r="R1449" s="116"/>
    </row>
    <row r="1450" spans="2:18" ht="18.75" hidden="1" x14ac:dyDescent="0.25">
      <c r="B1450" s="112">
        <v>1444</v>
      </c>
      <c r="C1450" s="114" t="s">
        <v>211</v>
      </c>
      <c r="D1450" s="114" t="s">
        <v>5795</v>
      </c>
      <c r="E1450" s="114" t="s">
        <v>1</v>
      </c>
      <c r="F1450" s="114" t="s">
        <v>34</v>
      </c>
      <c r="G1450" s="114" t="s">
        <v>130</v>
      </c>
      <c r="H1450" s="115" t="s">
        <v>6525</v>
      </c>
      <c r="I1450" s="116" t="s">
        <v>6526</v>
      </c>
      <c r="J1450" s="116" t="s">
        <v>6527</v>
      </c>
      <c r="K1450" s="114" t="s">
        <v>920</v>
      </c>
      <c r="L1450" s="114" t="s">
        <v>699</v>
      </c>
      <c r="M1450" s="116" t="s">
        <v>921</v>
      </c>
      <c r="N1450" s="116" t="s">
        <v>922</v>
      </c>
      <c r="O1450" s="114" t="s">
        <v>920</v>
      </c>
      <c r="P1450" s="114" t="s">
        <v>1725</v>
      </c>
      <c r="Q1450" s="114" t="s">
        <v>1726</v>
      </c>
      <c r="R1450" s="116"/>
    </row>
    <row r="1451" spans="2:18" ht="18.75" hidden="1" x14ac:dyDescent="0.25">
      <c r="B1451" s="112">
        <v>1445</v>
      </c>
      <c r="C1451" s="114" t="s">
        <v>211</v>
      </c>
      <c r="D1451" s="114" t="s">
        <v>5795</v>
      </c>
      <c r="E1451" s="114" t="s">
        <v>1</v>
      </c>
      <c r="F1451" s="114" t="s">
        <v>34</v>
      </c>
      <c r="G1451" s="114" t="s">
        <v>130</v>
      </c>
      <c r="H1451" s="115" t="s">
        <v>6528</v>
      </c>
      <c r="I1451" s="116" t="s">
        <v>6529</v>
      </c>
      <c r="J1451" s="116" t="s">
        <v>6530</v>
      </c>
      <c r="K1451" s="114" t="s">
        <v>920</v>
      </c>
      <c r="L1451" s="114" t="s">
        <v>699</v>
      </c>
      <c r="M1451" s="116" t="s">
        <v>921</v>
      </c>
      <c r="N1451" s="116" t="s">
        <v>922</v>
      </c>
      <c r="O1451" s="114" t="s">
        <v>920</v>
      </c>
      <c r="P1451" s="114" t="s">
        <v>1725</v>
      </c>
      <c r="Q1451" s="114" t="s">
        <v>1726</v>
      </c>
      <c r="R1451" s="116"/>
    </row>
    <row r="1452" spans="2:18" ht="18.75" hidden="1" x14ac:dyDescent="0.25">
      <c r="B1452" s="112">
        <v>1446</v>
      </c>
      <c r="C1452" s="114" t="s">
        <v>211</v>
      </c>
      <c r="D1452" s="114" t="s">
        <v>5795</v>
      </c>
      <c r="E1452" s="114" t="s">
        <v>1</v>
      </c>
      <c r="F1452" s="114" t="s">
        <v>34</v>
      </c>
      <c r="G1452" s="114" t="s">
        <v>130</v>
      </c>
      <c r="H1452" s="115" t="s">
        <v>6531</v>
      </c>
      <c r="I1452" s="116" t="s">
        <v>6532</v>
      </c>
      <c r="J1452" s="116" t="s">
        <v>6533</v>
      </c>
      <c r="K1452" s="114" t="s">
        <v>920</v>
      </c>
      <c r="L1452" s="114" t="s">
        <v>699</v>
      </c>
      <c r="M1452" s="116" t="s">
        <v>921</v>
      </c>
      <c r="N1452" s="116" t="s">
        <v>922</v>
      </c>
      <c r="O1452" s="114" t="s">
        <v>920</v>
      </c>
      <c r="P1452" s="114" t="s">
        <v>1725</v>
      </c>
      <c r="Q1452" s="114" t="s">
        <v>1726</v>
      </c>
      <c r="R1452" s="116"/>
    </row>
    <row r="1453" spans="2:18" ht="18.75" hidden="1" x14ac:dyDescent="0.25">
      <c r="B1453" s="112">
        <v>1447</v>
      </c>
      <c r="C1453" s="114" t="s">
        <v>211</v>
      </c>
      <c r="D1453" s="114" t="s">
        <v>5795</v>
      </c>
      <c r="E1453" s="114" t="s">
        <v>1</v>
      </c>
      <c r="F1453" s="114" t="s">
        <v>34</v>
      </c>
      <c r="G1453" s="114" t="s">
        <v>130</v>
      </c>
      <c r="H1453" s="115" t="s">
        <v>6534</v>
      </c>
      <c r="I1453" s="116" t="s">
        <v>6535</v>
      </c>
      <c r="J1453" s="116" t="s">
        <v>6536</v>
      </c>
      <c r="K1453" s="114" t="s">
        <v>920</v>
      </c>
      <c r="L1453" s="114" t="s">
        <v>699</v>
      </c>
      <c r="M1453" s="116" t="s">
        <v>921</v>
      </c>
      <c r="N1453" s="116" t="s">
        <v>922</v>
      </c>
      <c r="O1453" s="114" t="s">
        <v>920</v>
      </c>
      <c r="P1453" s="114" t="s">
        <v>1725</v>
      </c>
      <c r="Q1453" s="114" t="s">
        <v>1726</v>
      </c>
      <c r="R1453" s="116"/>
    </row>
    <row r="1454" spans="2:18" ht="18.75" hidden="1" x14ac:dyDescent="0.25">
      <c r="B1454" s="112">
        <v>1448</v>
      </c>
      <c r="C1454" s="114" t="s">
        <v>211</v>
      </c>
      <c r="D1454" s="114" t="s">
        <v>5795</v>
      </c>
      <c r="E1454" s="114" t="s">
        <v>1</v>
      </c>
      <c r="F1454" s="114" t="s">
        <v>34</v>
      </c>
      <c r="G1454" s="114" t="s">
        <v>130</v>
      </c>
      <c r="H1454" s="115" t="s">
        <v>6537</v>
      </c>
      <c r="I1454" s="116" t="s">
        <v>6538</v>
      </c>
      <c r="J1454" s="116" t="s">
        <v>6539</v>
      </c>
      <c r="K1454" s="114" t="s">
        <v>920</v>
      </c>
      <c r="L1454" s="114" t="s">
        <v>699</v>
      </c>
      <c r="M1454" s="116" t="s">
        <v>921</v>
      </c>
      <c r="N1454" s="116" t="s">
        <v>922</v>
      </c>
      <c r="O1454" s="114" t="s">
        <v>920</v>
      </c>
      <c r="P1454" s="114" t="s">
        <v>1725</v>
      </c>
      <c r="Q1454" s="114" t="s">
        <v>1726</v>
      </c>
      <c r="R1454" s="116"/>
    </row>
    <row r="1455" spans="2:18" ht="18.75" hidden="1" x14ac:dyDescent="0.25">
      <c r="B1455" s="112">
        <v>1449</v>
      </c>
      <c r="C1455" s="114" t="s">
        <v>211</v>
      </c>
      <c r="D1455" s="114" t="s">
        <v>5795</v>
      </c>
      <c r="E1455" s="114" t="s">
        <v>1</v>
      </c>
      <c r="F1455" s="114" t="s">
        <v>34</v>
      </c>
      <c r="G1455" s="114" t="s">
        <v>130</v>
      </c>
      <c r="H1455" s="115" t="s">
        <v>6540</v>
      </c>
      <c r="I1455" s="116" t="s">
        <v>6541</v>
      </c>
      <c r="J1455" s="116" t="s">
        <v>6542</v>
      </c>
      <c r="K1455" s="114" t="s">
        <v>920</v>
      </c>
      <c r="L1455" s="114" t="s">
        <v>699</v>
      </c>
      <c r="M1455" s="116" t="s">
        <v>921</v>
      </c>
      <c r="N1455" s="116" t="s">
        <v>922</v>
      </c>
      <c r="O1455" s="114" t="s">
        <v>920</v>
      </c>
      <c r="P1455" s="114" t="s">
        <v>1725</v>
      </c>
      <c r="Q1455" s="114" t="s">
        <v>1726</v>
      </c>
      <c r="R1455" s="116"/>
    </row>
    <row r="1456" spans="2:18" ht="18.75" hidden="1" x14ac:dyDescent="0.25">
      <c r="B1456" s="112">
        <v>1450</v>
      </c>
      <c r="C1456" s="114" t="s">
        <v>211</v>
      </c>
      <c r="D1456" s="114" t="s">
        <v>5795</v>
      </c>
      <c r="E1456" s="114" t="s">
        <v>1</v>
      </c>
      <c r="F1456" s="114" t="s">
        <v>34</v>
      </c>
      <c r="G1456" s="114" t="s">
        <v>130</v>
      </c>
      <c r="H1456" s="115" t="s">
        <v>6543</v>
      </c>
      <c r="I1456" s="116" t="s">
        <v>6544</v>
      </c>
      <c r="J1456" s="116" t="s">
        <v>6545</v>
      </c>
      <c r="K1456" s="114" t="s">
        <v>920</v>
      </c>
      <c r="L1456" s="114" t="s">
        <v>699</v>
      </c>
      <c r="M1456" s="116" t="s">
        <v>921</v>
      </c>
      <c r="N1456" s="116" t="s">
        <v>922</v>
      </c>
      <c r="O1456" s="114" t="s">
        <v>920</v>
      </c>
      <c r="P1456" s="114" t="s">
        <v>1725</v>
      </c>
      <c r="Q1456" s="114" t="s">
        <v>1726</v>
      </c>
      <c r="R1456" s="116"/>
    </row>
    <row r="1457" spans="2:18" ht="18.75" hidden="1" x14ac:dyDescent="0.25">
      <c r="B1457" s="112">
        <v>1451</v>
      </c>
      <c r="C1457" s="114" t="s">
        <v>211</v>
      </c>
      <c r="D1457" s="114" t="s">
        <v>5795</v>
      </c>
      <c r="E1457" s="114" t="s">
        <v>4</v>
      </c>
      <c r="F1457" s="114" t="s">
        <v>34</v>
      </c>
      <c r="G1457" s="114" t="s">
        <v>130</v>
      </c>
      <c r="H1457" s="115" t="s">
        <v>6546</v>
      </c>
      <c r="I1457" s="116" t="s">
        <v>6547</v>
      </c>
      <c r="J1457" s="116" t="s">
        <v>6548</v>
      </c>
      <c r="K1457" s="114" t="s">
        <v>920</v>
      </c>
      <c r="L1457" s="114" t="s">
        <v>699</v>
      </c>
      <c r="M1457" s="116" t="s">
        <v>921</v>
      </c>
      <c r="N1457" s="116" t="s">
        <v>922</v>
      </c>
      <c r="O1457" s="114" t="s">
        <v>920</v>
      </c>
      <c r="P1457" s="114" t="s">
        <v>1725</v>
      </c>
      <c r="Q1457" s="114" t="s">
        <v>1726</v>
      </c>
      <c r="R1457" s="116"/>
    </row>
    <row r="1458" spans="2:18" ht="18.75" hidden="1" x14ac:dyDescent="0.25">
      <c r="B1458" s="112">
        <v>1452</v>
      </c>
      <c r="C1458" s="114" t="s">
        <v>211</v>
      </c>
      <c r="D1458" s="114" t="s">
        <v>5795</v>
      </c>
      <c r="E1458" s="114" t="s">
        <v>4</v>
      </c>
      <c r="F1458" s="114" t="s">
        <v>34</v>
      </c>
      <c r="G1458" s="114" t="s">
        <v>130</v>
      </c>
      <c r="H1458" s="115" t="s">
        <v>6549</v>
      </c>
      <c r="I1458" s="116" t="s">
        <v>6550</v>
      </c>
      <c r="J1458" s="116" t="s">
        <v>6551</v>
      </c>
      <c r="K1458" s="114" t="s">
        <v>920</v>
      </c>
      <c r="L1458" s="114" t="s">
        <v>699</v>
      </c>
      <c r="M1458" s="116" t="s">
        <v>921</v>
      </c>
      <c r="N1458" s="116" t="s">
        <v>922</v>
      </c>
      <c r="O1458" s="114" t="s">
        <v>920</v>
      </c>
      <c r="P1458" s="114" t="s">
        <v>1725</v>
      </c>
      <c r="Q1458" s="114" t="s">
        <v>1726</v>
      </c>
      <c r="R1458" s="116"/>
    </row>
    <row r="1459" spans="2:18" ht="18.75" hidden="1" x14ac:dyDescent="0.25">
      <c r="B1459" s="112">
        <v>1453</v>
      </c>
      <c r="C1459" s="114" t="s">
        <v>211</v>
      </c>
      <c r="D1459" s="114" t="s">
        <v>5795</v>
      </c>
      <c r="E1459" s="114" t="s">
        <v>4</v>
      </c>
      <c r="F1459" s="114" t="s">
        <v>34</v>
      </c>
      <c r="G1459" s="114" t="s">
        <v>130</v>
      </c>
      <c r="H1459" s="115" t="s">
        <v>6552</v>
      </c>
      <c r="I1459" s="116" t="s">
        <v>6553</v>
      </c>
      <c r="J1459" s="116" t="s">
        <v>6554</v>
      </c>
      <c r="K1459" s="114" t="s">
        <v>920</v>
      </c>
      <c r="L1459" s="114" t="s">
        <v>699</v>
      </c>
      <c r="M1459" s="116" t="s">
        <v>921</v>
      </c>
      <c r="N1459" s="116" t="s">
        <v>922</v>
      </c>
      <c r="O1459" s="114" t="s">
        <v>920</v>
      </c>
      <c r="P1459" s="114" t="s">
        <v>1725</v>
      </c>
      <c r="Q1459" s="114" t="s">
        <v>1726</v>
      </c>
      <c r="R1459" s="116"/>
    </row>
    <row r="1460" spans="2:18" ht="18.75" hidden="1" x14ac:dyDescent="0.25">
      <c r="B1460" s="112">
        <v>1454</v>
      </c>
      <c r="C1460" s="114" t="s">
        <v>211</v>
      </c>
      <c r="D1460" s="114" t="s">
        <v>5795</v>
      </c>
      <c r="E1460" s="114" t="s">
        <v>4</v>
      </c>
      <c r="F1460" s="114" t="s">
        <v>34</v>
      </c>
      <c r="G1460" s="114" t="s">
        <v>130</v>
      </c>
      <c r="H1460" s="115" t="s">
        <v>6555</v>
      </c>
      <c r="I1460" s="116" t="s">
        <v>6556</v>
      </c>
      <c r="J1460" s="116" t="s">
        <v>6557</v>
      </c>
      <c r="K1460" s="114" t="s">
        <v>920</v>
      </c>
      <c r="L1460" s="114" t="s">
        <v>699</v>
      </c>
      <c r="M1460" s="116" t="s">
        <v>921</v>
      </c>
      <c r="N1460" s="116" t="s">
        <v>922</v>
      </c>
      <c r="O1460" s="114" t="s">
        <v>920</v>
      </c>
      <c r="P1460" s="114" t="s">
        <v>1725</v>
      </c>
      <c r="Q1460" s="114" t="s">
        <v>1726</v>
      </c>
      <c r="R1460" s="116"/>
    </row>
    <row r="1461" spans="2:18" ht="18.75" hidden="1" x14ac:dyDescent="0.25">
      <c r="B1461" s="112">
        <v>1455</v>
      </c>
      <c r="C1461" s="114" t="s">
        <v>211</v>
      </c>
      <c r="D1461" s="114" t="s">
        <v>5795</v>
      </c>
      <c r="E1461" s="114" t="s">
        <v>4</v>
      </c>
      <c r="F1461" s="114" t="s">
        <v>34</v>
      </c>
      <c r="G1461" s="114" t="s">
        <v>130</v>
      </c>
      <c r="H1461" s="115" t="s">
        <v>6558</v>
      </c>
      <c r="I1461" s="116" t="s">
        <v>6559</v>
      </c>
      <c r="J1461" s="116" t="s">
        <v>6560</v>
      </c>
      <c r="K1461" s="114" t="s">
        <v>920</v>
      </c>
      <c r="L1461" s="114" t="s">
        <v>699</v>
      </c>
      <c r="M1461" s="116" t="s">
        <v>921</v>
      </c>
      <c r="N1461" s="116" t="s">
        <v>922</v>
      </c>
      <c r="O1461" s="114" t="s">
        <v>920</v>
      </c>
      <c r="P1461" s="114" t="s">
        <v>1725</v>
      </c>
      <c r="Q1461" s="114" t="s">
        <v>1726</v>
      </c>
      <c r="R1461" s="116"/>
    </row>
    <row r="1462" spans="2:18" ht="18.75" hidden="1" x14ac:dyDescent="0.25">
      <c r="B1462" s="112">
        <v>1456</v>
      </c>
      <c r="C1462" s="114" t="s">
        <v>211</v>
      </c>
      <c r="D1462" s="114" t="s">
        <v>5795</v>
      </c>
      <c r="E1462" s="114" t="s">
        <v>4</v>
      </c>
      <c r="F1462" s="114" t="s">
        <v>34</v>
      </c>
      <c r="G1462" s="114" t="s">
        <v>130</v>
      </c>
      <c r="H1462" s="115" t="s">
        <v>6561</v>
      </c>
      <c r="I1462" s="116" t="s">
        <v>6562</v>
      </c>
      <c r="J1462" s="116" t="s">
        <v>6563</v>
      </c>
      <c r="K1462" s="114" t="s">
        <v>920</v>
      </c>
      <c r="L1462" s="114" t="s">
        <v>699</v>
      </c>
      <c r="M1462" s="116" t="s">
        <v>921</v>
      </c>
      <c r="N1462" s="116" t="s">
        <v>922</v>
      </c>
      <c r="O1462" s="114" t="s">
        <v>920</v>
      </c>
      <c r="P1462" s="114" t="s">
        <v>1725</v>
      </c>
      <c r="Q1462" s="114" t="s">
        <v>1726</v>
      </c>
      <c r="R1462" s="116"/>
    </row>
    <row r="1463" spans="2:18" ht="18.75" hidden="1" x14ac:dyDescent="0.25">
      <c r="B1463" s="112">
        <v>1457</v>
      </c>
      <c r="C1463" s="114" t="s">
        <v>211</v>
      </c>
      <c r="D1463" s="114" t="s">
        <v>5795</v>
      </c>
      <c r="E1463" s="114" t="s">
        <v>4</v>
      </c>
      <c r="F1463" s="114" t="s">
        <v>34</v>
      </c>
      <c r="G1463" s="114" t="s">
        <v>130</v>
      </c>
      <c r="H1463" s="115" t="s">
        <v>6564</v>
      </c>
      <c r="I1463" s="116" t="s">
        <v>6565</v>
      </c>
      <c r="J1463" s="116" t="s">
        <v>6566</v>
      </c>
      <c r="K1463" s="114" t="s">
        <v>920</v>
      </c>
      <c r="L1463" s="114" t="s">
        <v>699</v>
      </c>
      <c r="M1463" s="116" t="s">
        <v>921</v>
      </c>
      <c r="N1463" s="116" t="s">
        <v>922</v>
      </c>
      <c r="O1463" s="114" t="s">
        <v>920</v>
      </c>
      <c r="P1463" s="114" t="s">
        <v>1725</v>
      </c>
      <c r="Q1463" s="114" t="s">
        <v>1726</v>
      </c>
      <c r="R1463" s="116"/>
    </row>
    <row r="1464" spans="2:18" ht="18.75" hidden="1" x14ac:dyDescent="0.25">
      <c r="B1464" s="112">
        <v>1458</v>
      </c>
      <c r="C1464" s="114" t="s">
        <v>211</v>
      </c>
      <c r="D1464" s="114" t="s">
        <v>5795</v>
      </c>
      <c r="E1464" s="114" t="s">
        <v>4</v>
      </c>
      <c r="F1464" s="114" t="s">
        <v>34</v>
      </c>
      <c r="G1464" s="114" t="s">
        <v>130</v>
      </c>
      <c r="H1464" s="115" t="s">
        <v>6567</v>
      </c>
      <c r="I1464" s="116" t="s">
        <v>6568</v>
      </c>
      <c r="J1464" s="116" t="s">
        <v>6569</v>
      </c>
      <c r="K1464" s="114" t="s">
        <v>920</v>
      </c>
      <c r="L1464" s="114" t="s">
        <v>699</v>
      </c>
      <c r="M1464" s="116" t="s">
        <v>921</v>
      </c>
      <c r="N1464" s="116" t="s">
        <v>922</v>
      </c>
      <c r="O1464" s="114" t="s">
        <v>920</v>
      </c>
      <c r="P1464" s="114" t="s">
        <v>1725</v>
      </c>
      <c r="Q1464" s="114" t="s">
        <v>1726</v>
      </c>
      <c r="R1464" s="116"/>
    </row>
    <row r="1465" spans="2:18" ht="18.75" hidden="1" x14ac:dyDescent="0.25">
      <c r="B1465" s="112">
        <v>1459</v>
      </c>
      <c r="C1465" s="114" t="s">
        <v>211</v>
      </c>
      <c r="D1465" s="114" t="s">
        <v>5795</v>
      </c>
      <c r="E1465" s="114" t="s">
        <v>4</v>
      </c>
      <c r="F1465" s="114" t="s">
        <v>34</v>
      </c>
      <c r="G1465" s="114" t="s">
        <v>130</v>
      </c>
      <c r="H1465" s="115" t="s">
        <v>6570</v>
      </c>
      <c r="I1465" s="116" t="s">
        <v>6571</v>
      </c>
      <c r="J1465" s="116" t="s">
        <v>6572</v>
      </c>
      <c r="K1465" s="114" t="s">
        <v>920</v>
      </c>
      <c r="L1465" s="114" t="s">
        <v>699</v>
      </c>
      <c r="M1465" s="116" t="s">
        <v>921</v>
      </c>
      <c r="N1465" s="116" t="s">
        <v>922</v>
      </c>
      <c r="O1465" s="114" t="s">
        <v>920</v>
      </c>
      <c r="P1465" s="114" t="s">
        <v>1725</v>
      </c>
      <c r="Q1465" s="114" t="s">
        <v>1726</v>
      </c>
      <c r="R1465" s="116"/>
    </row>
    <row r="1466" spans="2:18" ht="18.75" hidden="1" x14ac:dyDescent="0.25">
      <c r="B1466" s="112">
        <v>1460</v>
      </c>
      <c r="C1466" s="114" t="s">
        <v>211</v>
      </c>
      <c r="D1466" s="114" t="s">
        <v>5795</v>
      </c>
      <c r="E1466" s="114" t="s">
        <v>4</v>
      </c>
      <c r="F1466" s="114" t="s">
        <v>34</v>
      </c>
      <c r="G1466" s="114" t="s">
        <v>130</v>
      </c>
      <c r="H1466" s="115" t="s">
        <v>6573</v>
      </c>
      <c r="I1466" s="116" t="s">
        <v>6574</v>
      </c>
      <c r="J1466" s="116" t="s">
        <v>6575</v>
      </c>
      <c r="K1466" s="114" t="s">
        <v>920</v>
      </c>
      <c r="L1466" s="114" t="s">
        <v>699</v>
      </c>
      <c r="M1466" s="116" t="s">
        <v>921</v>
      </c>
      <c r="N1466" s="116" t="s">
        <v>922</v>
      </c>
      <c r="O1466" s="114" t="s">
        <v>920</v>
      </c>
      <c r="P1466" s="114" t="s">
        <v>1725</v>
      </c>
      <c r="Q1466" s="114" t="s">
        <v>1726</v>
      </c>
      <c r="R1466" s="116"/>
    </row>
    <row r="1467" spans="2:18" ht="18.75" hidden="1" x14ac:dyDescent="0.25">
      <c r="B1467" s="112">
        <v>1461</v>
      </c>
      <c r="C1467" s="114" t="s">
        <v>211</v>
      </c>
      <c r="D1467" s="114" t="s">
        <v>5795</v>
      </c>
      <c r="E1467" s="114" t="s">
        <v>1</v>
      </c>
      <c r="F1467" s="114" t="s">
        <v>33</v>
      </c>
      <c r="G1467" s="114" t="s">
        <v>155</v>
      </c>
      <c r="H1467" s="115" t="s">
        <v>6576</v>
      </c>
      <c r="I1467" s="116" t="s">
        <v>6577</v>
      </c>
      <c r="J1467" s="116" t="s">
        <v>6578</v>
      </c>
      <c r="K1467" s="114" t="s">
        <v>923</v>
      </c>
      <c r="L1467" s="114" t="s">
        <v>704</v>
      </c>
      <c r="M1467" s="116" t="s">
        <v>924</v>
      </c>
      <c r="N1467" s="116" t="s">
        <v>925</v>
      </c>
      <c r="O1467" s="114" t="s">
        <v>923</v>
      </c>
      <c r="P1467" s="114" t="s">
        <v>1727</v>
      </c>
      <c r="Q1467" s="114" t="s">
        <v>1728</v>
      </c>
      <c r="R1467" s="116"/>
    </row>
    <row r="1468" spans="2:18" ht="18.75" hidden="1" x14ac:dyDescent="0.25">
      <c r="B1468" s="112">
        <v>1462</v>
      </c>
      <c r="C1468" s="114" t="s">
        <v>211</v>
      </c>
      <c r="D1468" s="114" t="s">
        <v>5795</v>
      </c>
      <c r="E1468" s="114" t="s">
        <v>1</v>
      </c>
      <c r="F1468" s="114" t="s">
        <v>33</v>
      </c>
      <c r="G1468" s="114" t="s">
        <v>155</v>
      </c>
      <c r="H1468" s="115" t="s">
        <v>6579</v>
      </c>
      <c r="I1468" s="116" t="s">
        <v>6580</v>
      </c>
      <c r="J1468" s="116" t="s">
        <v>6581</v>
      </c>
      <c r="K1468" s="114" t="s">
        <v>923</v>
      </c>
      <c r="L1468" s="114" t="s">
        <v>704</v>
      </c>
      <c r="M1468" s="116" t="s">
        <v>924</v>
      </c>
      <c r="N1468" s="116" t="s">
        <v>925</v>
      </c>
      <c r="O1468" s="114" t="s">
        <v>923</v>
      </c>
      <c r="P1468" s="114" t="s">
        <v>1727</v>
      </c>
      <c r="Q1468" s="114" t="s">
        <v>1728</v>
      </c>
      <c r="R1468" s="116"/>
    </row>
    <row r="1469" spans="2:18" ht="18.75" hidden="1" x14ac:dyDescent="0.25">
      <c r="B1469" s="112">
        <v>1463</v>
      </c>
      <c r="C1469" s="114" t="s">
        <v>211</v>
      </c>
      <c r="D1469" s="114" t="s">
        <v>5795</v>
      </c>
      <c r="E1469" s="114" t="s">
        <v>1</v>
      </c>
      <c r="F1469" s="114" t="s">
        <v>33</v>
      </c>
      <c r="G1469" s="114" t="s">
        <v>155</v>
      </c>
      <c r="H1469" s="115" t="s">
        <v>6582</v>
      </c>
      <c r="I1469" s="116" t="s">
        <v>6583</v>
      </c>
      <c r="J1469" s="116" t="s">
        <v>6584</v>
      </c>
      <c r="K1469" s="114" t="s">
        <v>923</v>
      </c>
      <c r="L1469" s="114" t="s">
        <v>704</v>
      </c>
      <c r="M1469" s="116" t="s">
        <v>924</v>
      </c>
      <c r="N1469" s="116" t="s">
        <v>925</v>
      </c>
      <c r="O1469" s="114" t="s">
        <v>923</v>
      </c>
      <c r="P1469" s="114" t="s">
        <v>1727</v>
      </c>
      <c r="Q1469" s="114" t="s">
        <v>1728</v>
      </c>
      <c r="R1469" s="116"/>
    </row>
    <row r="1470" spans="2:18" ht="18.75" hidden="1" x14ac:dyDescent="0.25">
      <c r="B1470" s="112">
        <v>1464</v>
      </c>
      <c r="C1470" s="114" t="s">
        <v>211</v>
      </c>
      <c r="D1470" s="114" t="s">
        <v>5795</v>
      </c>
      <c r="E1470" s="114" t="s">
        <v>1</v>
      </c>
      <c r="F1470" s="114" t="s">
        <v>33</v>
      </c>
      <c r="G1470" s="114" t="s">
        <v>155</v>
      </c>
      <c r="H1470" s="115" t="s">
        <v>6585</v>
      </c>
      <c r="I1470" s="116" t="s">
        <v>6586</v>
      </c>
      <c r="J1470" s="116" t="s">
        <v>6587</v>
      </c>
      <c r="K1470" s="114" t="s">
        <v>923</v>
      </c>
      <c r="L1470" s="114" t="s">
        <v>704</v>
      </c>
      <c r="M1470" s="116" t="s">
        <v>924</v>
      </c>
      <c r="N1470" s="116" t="s">
        <v>925</v>
      </c>
      <c r="O1470" s="114" t="s">
        <v>923</v>
      </c>
      <c r="P1470" s="114" t="s">
        <v>1727</v>
      </c>
      <c r="Q1470" s="114" t="s">
        <v>1728</v>
      </c>
      <c r="R1470" s="116"/>
    </row>
    <row r="1471" spans="2:18" ht="18.75" hidden="1" x14ac:dyDescent="0.25">
      <c r="B1471" s="112">
        <v>1465</v>
      </c>
      <c r="C1471" s="114" t="s">
        <v>211</v>
      </c>
      <c r="D1471" s="114" t="s">
        <v>5795</v>
      </c>
      <c r="E1471" s="114" t="s">
        <v>1</v>
      </c>
      <c r="F1471" s="114" t="s">
        <v>33</v>
      </c>
      <c r="G1471" s="114" t="s">
        <v>155</v>
      </c>
      <c r="H1471" s="115" t="s">
        <v>6588</v>
      </c>
      <c r="I1471" s="116" t="s">
        <v>6589</v>
      </c>
      <c r="J1471" s="116" t="s">
        <v>6590</v>
      </c>
      <c r="K1471" s="114" t="s">
        <v>923</v>
      </c>
      <c r="L1471" s="114" t="s">
        <v>704</v>
      </c>
      <c r="M1471" s="116" t="s">
        <v>924</v>
      </c>
      <c r="N1471" s="116" t="s">
        <v>925</v>
      </c>
      <c r="O1471" s="114" t="s">
        <v>923</v>
      </c>
      <c r="P1471" s="114" t="s">
        <v>1727</v>
      </c>
      <c r="Q1471" s="114" t="s">
        <v>1728</v>
      </c>
      <c r="R1471" s="116"/>
    </row>
    <row r="1472" spans="2:18" ht="18.75" hidden="1" x14ac:dyDescent="0.25">
      <c r="B1472" s="112">
        <v>1466</v>
      </c>
      <c r="C1472" s="114" t="s">
        <v>211</v>
      </c>
      <c r="D1472" s="114" t="s">
        <v>5795</v>
      </c>
      <c r="E1472" s="114" t="s">
        <v>1</v>
      </c>
      <c r="F1472" s="114" t="s">
        <v>33</v>
      </c>
      <c r="G1472" s="114" t="s">
        <v>155</v>
      </c>
      <c r="H1472" s="115" t="s">
        <v>6591</v>
      </c>
      <c r="I1472" s="116" t="s">
        <v>6592</v>
      </c>
      <c r="J1472" s="116" t="s">
        <v>6593</v>
      </c>
      <c r="K1472" s="114" t="s">
        <v>923</v>
      </c>
      <c r="L1472" s="114" t="s">
        <v>704</v>
      </c>
      <c r="M1472" s="116" t="s">
        <v>924</v>
      </c>
      <c r="N1472" s="116" t="s">
        <v>925</v>
      </c>
      <c r="O1472" s="114" t="s">
        <v>923</v>
      </c>
      <c r="P1472" s="114" t="s">
        <v>1727</v>
      </c>
      <c r="Q1472" s="114" t="s">
        <v>1728</v>
      </c>
      <c r="R1472" s="116"/>
    </row>
    <row r="1473" spans="2:18" ht="18.75" hidden="1" x14ac:dyDescent="0.25">
      <c r="B1473" s="112">
        <v>1467</v>
      </c>
      <c r="C1473" s="114" t="s">
        <v>211</v>
      </c>
      <c r="D1473" s="114" t="s">
        <v>5795</v>
      </c>
      <c r="E1473" s="114" t="s">
        <v>1</v>
      </c>
      <c r="F1473" s="114" t="s">
        <v>33</v>
      </c>
      <c r="G1473" s="114" t="s">
        <v>155</v>
      </c>
      <c r="H1473" s="115" t="s">
        <v>6594</v>
      </c>
      <c r="I1473" s="116" t="s">
        <v>6595</v>
      </c>
      <c r="J1473" s="116" t="s">
        <v>6596</v>
      </c>
      <c r="K1473" s="114" t="s">
        <v>923</v>
      </c>
      <c r="L1473" s="114" t="s">
        <v>704</v>
      </c>
      <c r="M1473" s="116" t="s">
        <v>924</v>
      </c>
      <c r="N1473" s="116" t="s">
        <v>925</v>
      </c>
      <c r="O1473" s="114" t="s">
        <v>923</v>
      </c>
      <c r="P1473" s="114" t="s">
        <v>1727</v>
      </c>
      <c r="Q1473" s="114" t="s">
        <v>1728</v>
      </c>
      <c r="R1473" s="116"/>
    </row>
    <row r="1474" spans="2:18" ht="18.75" hidden="1" x14ac:dyDescent="0.25">
      <c r="B1474" s="112">
        <v>1468</v>
      </c>
      <c r="C1474" s="114" t="s">
        <v>211</v>
      </c>
      <c r="D1474" s="114" t="s">
        <v>5795</v>
      </c>
      <c r="E1474" s="114" t="s">
        <v>1</v>
      </c>
      <c r="F1474" s="114" t="s">
        <v>33</v>
      </c>
      <c r="G1474" s="114" t="s">
        <v>155</v>
      </c>
      <c r="H1474" s="115" t="s">
        <v>6597</v>
      </c>
      <c r="I1474" s="116" t="s">
        <v>6598</v>
      </c>
      <c r="J1474" s="116" t="s">
        <v>6599</v>
      </c>
      <c r="K1474" s="114" t="s">
        <v>923</v>
      </c>
      <c r="L1474" s="114" t="s">
        <v>704</v>
      </c>
      <c r="M1474" s="116" t="s">
        <v>924</v>
      </c>
      <c r="N1474" s="116" t="s">
        <v>925</v>
      </c>
      <c r="O1474" s="114" t="s">
        <v>923</v>
      </c>
      <c r="P1474" s="114" t="s">
        <v>1727</v>
      </c>
      <c r="Q1474" s="114" t="s">
        <v>1728</v>
      </c>
      <c r="R1474" s="116"/>
    </row>
    <row r="1475" spans="2:18" ht="18.75" hidden="1" x14ac:dyDescent="0.25">
      <c r="B1475" s="112">
        <v>1469</v>
      </c>
      <c r="C1475" s="114" t="s">
        <v>211</v>
      </c>
      <c r="D1475" s="114" t="s">
        <v>5795</v>
      </c>
      <c r="E1475" s="114" t="s">
        <v>1</v>
      </c>
      <c r="F1475" s="114" t="s">
        <v>33</v>
      </c>
      <c r="G1475" s="114" t="s">
        <v>155</v>
      </c>
      <c r="H1475" s="115" t="s">
        <v>6600</v>
      </c>
      <c r="I1475" s="116" t="s">
        <v>6601</v>
      </c>
      <c r="J1475" s="116" t="s">
        <v>6602</v>
      </c>
      <c r="K1475" s="114" t="s">
        <v>923</v>
      </c>
      <c r="L1475" s="114" t="s">
        <v>704</v>
      </c>
      <c r="M1475" s="116" t="s">
        <v>924</v>
      </c>
      <c r="N1475" s="116" t="s">
        <v>925</v>
      </c>
      <c r="O1475" s="114" t="s">
        <v>923</v>
      </c>
      <c r="P1475" s="114" t="s">
        <v>1727</v>
      </c>
      <c r="Q1475" s="114" t="s">
        <v>1728</v>
      </c>
      <c r="R1475" s="116"/>
    </row>
    <row r="1476" spans="2:18" ht="18.75" hidden="1" x14ac:dyDescent="0.25">
      <c r="B1476" s="112">
        <v>1470</v>
      </c>
      <c r="C1476" s="114" t="s">
        <v>211</v>
      </c>
      <c r="D1476" s="114" t="s">
        <v>5795</v>
      </c>
      <c r="E1476" s="114" t="s">
        <v>1</v>
      </c>
      <c r="F1476" s="114" t="s">
        <v>33</v>
      </c>
      <c r="G1476" s="114" t="s">
        <v>155</v>
      </c>
      <c r="H1476" s="115" t="s">
        <v>6603</v>
      </c>
      <c r="I1476" s="116" t="s">
        <v>6604</v>
      </c>
      <c r="J1476" s="116" t="s">
        <v>6605</v>
      </c>
      <c r="K1476" s="114" t="s">
        <v>923</v>
      </c>
      <c r="L1476" s="114" t="s">
        <v>704</v>
      </c>
      <c r="M1476" s="116" t="s">
        <v>924</v>
      </c>
      <c r="N1476" s="116" t="s">
        <v>925</v>
      </c>
      <c r="O1476" s="114" t="s">
        <v>923</v>
      </c>
      <c r="P1476" s="114" t="s">
        <v>1727</v>
      </c>
      <c r="Q1476" s="114" t="s">
        <v>1728</v>
      </c>
      <c r="R1476" s="116"/>
    </row>
    <row r="1477" spans="2:18" ht="18.75" hidden="1" x14ac:dyDescent="0.25">
      <c r="B1477" s="112">
        <v>1471</v>
      </c>
      <c r="C1477" s="114" t="s">
        <v>211</v>
      </c>
      <c r="D1477" s="114" t="s">
        <v>5795</v>
      </c>
      <c r="E1477" s="114" t="s">
        <v>4</v>
      </c>
      <c r="F1477" s="114" t="s">
        <v>33</v>
      </c>
      <c r="G1477" s="114" t="s">
        <v>155</v>
      </c>
      <c r="H1477" s="115" t="s">
        <v>6606</v>
      </c>
      <c r="I1477" s="116" t="s">
        <v>6607</v>
      </c>
      <c r="J1477" s="116" t="s">
        <v>6608</v>
      </c>
      <c r="K1477" s="114" t="s">
        <v>923</v>
      </c>
      <c r="L1477" s="114" t="s">
        <v>704</v>
      </c>
      <c r="M1477" s="116" t="s">
        <v>924</v>
      </c>
      <c r="N1477" s="116" t="s">
        <v>925</v>
      </c>
      <c r="O1477" s="114" t="s">
        <v>923</v>
      </c>
      <c r="P1477" s="114" t="s">
        <v>1727</v>
      </c>
      <c r="Q1477" s="114" t="s">
        <v>1728</v>
      </c>
      <c r="R1477" s="116"/>
    </row>
    <row r="1478" spans="2:18" ht="18.75" hidden="1" x14ac:dyDescent="0.25">
      <c r="B1478" s="112">
        <v>1472</v>
      </c>
      <c r="C1478" s="114" t="s">
        <v>211</v>
      </c>
      <c r="D1478" s="114" t="s">
        <v>5795</v>
      </c>
      <c r="E1478" s="114" t="s">
        <v>4</v>
      </c>
      <c r="F1478" s="114" t="s">
        <v>33</v>
      </c>
      <c r="G1478" s="114" t="s">
        <v>155</v>
      </c>
      <c r="H1478" s="115" t="s">
        <v>6609</v>
      </c>
      <c r="I1478" s="116" t="s">
        <v>6610</v>
      </c>
      <c r="J1478" s="116" t="s">
        <v>6611</v>
      </c>
      <c r="K1478" s="114" t="s">
        <v>923</v>
      </c>
      <c r="L1478" s="114" t="s">
        <v>704</v>
      </c>
      <c r="M1478" s="116" t="s">
        <v>924</v>
      </c>
      <c r="N1478" s="116" t="s">
        <v>925</v>
      </c>
      <c r="O1478" s="114" t="s">
        <v>923</v>
      </c>
      <c r="P1478" s="114" t="s">
        <v>1727</v>
      </c>
      <c r="Q1478" s="114" t="s">
        <v>1728</v>
      </c>
      <c r="R1478" s="116"/>
    </row>
    <row r="1479" spans="2:18" ht="18.75" hidden="1" x14ac:dyDescent="0.25">
      <c r="B1479" s="112">
        <v>1473</v>
      </c>
      <c r="C1479" s="114" t="s">
        <v>211</v>
      </c>
      <c r="D1479" s="114" t="s">
        <v>5795</v>
      </c>
      <c r="E1479" s="114" t="s">
        <v>4</v>
      </c>
      <c r="F1479" s="114" t="s">
        <v>33</v>
      </c>
      <c r="G1479" s="114" t="s">
        <v>155</v>
      </c>
      <c r="H1479" s="115" t="s">
        <v>6612</v>
      </c>
      <c r="I1479" s="116" t="s">
        <v>6613</v>
      </c>
      <c r="J1479" s="116" t="s">
        <v>6614</v>
      </c>
      <c r="K1479" s="114" t="s">
        <v>923</v>
      </c>
      <c r="L1479" s="114" t="s">
        <v>704</v>
      </c>
      <c r="M1479" s="116" t="s">
        <v>924</v>
      </c>
      <c r="N1479" s="116" t="s">
        <v>925</v>
      </c>
      <c r="O1479" s="114" t="s">
        <v>923</v>
      </c>
      <c r="P1479" s="114" t="s">
        <v>1727</v>
      </c>
      <c r="Q1479" s="114" t="s">
        <v>1728</v>
      </c>
      <c r="R1479" s="116"/>
    </row>
    <row r="1480" spans="2:18" ht="18.75" hidden="1" x14ac:dyDescent="0.25">
      <c r="B1480" s="112">
        <v>1474</v>
      </c>
      <c r="C1480" s="114" t="s">
        <v>211</v>
      </c>
      <c r="D1480" s="114" t="s">
        <v>5795</v>
      </c>
      <c r="E1480" s="114" t="s">
        <v>4</v>
      </c>
      <c r="F1480" s="114" t="s">
        <v>33</v>
      </c>
      <c r="G1480" s="114" t="s">
        <v>155</v>
      </c>
      <c r="H1480" s="115" t="s">
        <v>6615</v>
      </c>
      <c r="I1480" s="116" t="s">
        <v>6616</v>
      </c>
      <c r="J1480" s="116" t="s">
        <v>6617</v>
      </c>
      <c r="K1480" s="114" t="s">
        <v>923</v>
      </c>
      <c r="L1480" s="114" t="s">
        <v>704</v>
      </c>
      <c r="M1480" s="116" t="s">
        <v>924</v>
      </c>
      <c r="N1480" s="116" t="s">
        <v>925</v>
      </c>
      <c r="O1480" s="114" t="s">
        <v>923</v>
      </c>
      <c r="P1480" s="114" t="s">
        <v>1727</v>
      </c>
      <c r="Q1480" s="114" t="s">
        <v>1728</v>
      </c>
      <c r="R1480" s="116"/>
    </row>
    <row r="1481" spans="2:18" ht="18.75" hidden="1" x14ac:dyDescent="0.25">
      <c r="B1481" s="112">
        <v>1475</v>
      </c>
      <c r="C1481" s="114" t="s">
        <v>211</v>
      </c>
      <c r="D1481" s="114" t="s">
        <v>5795</v>
      </c>
      <c r="E1481" s="114" t="s">
        <v>4</v>
      </c>
      <c r="F1481" s="114" t="s">
        <v>33</v>
      </c>
      <c r="G1481" s="114" t="s">
        <v>155</v>
      </c>
      <c r="H1481" s="115" t="s">
        <v>6618</v>
      </c>
      <c r="I1481" s="116" t="s">
        <v>6619</v>
      </c>
      <c r="J1481" s="116" t="s">
        <v>6620</v>
      </c>
      <c r="K1481" s="114" t="s">
        <v>923</v>
      </c>
      <c r="L1481" s="114" t="s">
        <v>704</v>
      </c>
      <c r="M1481" s="116" t="s">
        <v>924</v>
      </c>
      <c r="N1481" s="116" t="s">
        <v>925</v>
      </c>
      <c r="O1481" s="114" t="s">
        <v>923</v>
      </c>
      <c r="P1481" s="114" t="s">
        <v>1727</v>
      </c>
      <c r="Q1481" s="114" t="s">
        <v>1728</v>
      </c>
      <c r="R1481" s="116"/>
    </row>
    <row r="1482" spans="2:18" ht="18.75" hidden="1" x14ac:dyDescent="0.25">
      <c r="B1482" s="112">
        <v>1476</v>
      </c>
      <c r="C1482" s="114" t="s">
        <v>211</v>
      </c>
      <c r="D1482" s="114" t="s">
        <v>5795</v>
      </c>
      <c r="E1482" s="114" t="s">
        <v>4</v>
      </c>
      <c r="F1482" s="114" t="s">
        <v>33</v>
      </c>
      <c r="G1482" s="114" t="s">
        <v>155</v>
      </c>
      <c r="H1482" s="115" t="s">
        <v>6621</v>
      </c>
      <c r="I1482" s="116" t="s">
        <v>6622</v>
      </c>
      <c r="J1482" s="116" t="s">
        <v>6623</v>
      </c>
      <c r="K1482" s="114" t="s">
        <v>923</v>
      </c>
      <c r="L1482" s="114" t="s">
        <v>704</v>
      </c>
      <c r="M1482" s="116" t="s">
        <v>924</v>
      </c>
      <c r="N1482" s="116" t="s">
        <v>925</v>
      </c>
      <c r="O1482" s="114" t="s">
        <v>923</v>
      </c>
      <c r="P1482" s="114" t="s">
        <v>1727</v>
      </c>
      <c r="Q1482" s="114" t="s">
        <v>1728</v>
      </c>
      <c r="R1482" s="116"/>
    </row>
    <row r="1483" spans="2:18" ht="18.75" hidden="1" x14ac:dyDescent="0.25">
      <c r="B1483" s="112">
        <v>1477</v>
      </c>
      <c r="C1483" s="114" t="s">
        <v>211</v>
      </c>
      <c r="D1483" s="114" t="s">
        <v>5795</v>
      </c>
      <c r="E1483" s="114" t="s">
        <v>4</v>
      </c>
      <c r="F1483" s="114" t="s">
        <v>33</v>
      </c>
      <c r="G1483" s="114" t="s">
        <v>155</v>
      </c>
      <c r="H1483" s="115" t="s">
        <v>6624</v>
      </c>
      <c r="I1483" s="116" t="s">
        <v>6625</v>
      </c>
      <c r="J1483" s="116" t="s">
        <v>6626</v>
      </c>
      <c r="K1483" s="114" t="s">
        <v>923</v>
      </c>
      <c r="L1483" s="114" t="s">
        <v>704</v>
      </c>
      <c r="M1483" s="116" t="s">
        <v>924</v>
      </c>
      <c r="N1483" s="116" t="s">
        <v>925</v>
      </c>
      <c r="O1483" s="114" t="s">
        <v>923</v>
      </c>
      <c r="P1483" s="114" t="s">
        <v>1727</v>
      </c>
      <c r="Q1483" s="114" t="s">
        <v>1728</v>
      </c>
      <c r="R1483" s="116"/>
    </row>
    <row r="1484" spans="2:18" ht="18.75" hidden="1" x14ac:dyDescent="0.25">
      <c r="B1484" s="112">
        <v>1478</v>
      </c>
      <c r="C1484" s="114" t="s">
        <v>211</v>
      </c>
      <c r="D1484" s="114" t="s">
        <v>5795</v>
      </c>
      <c r="E1484" s="114" t="s">
        <v>4</v>
      </c>
      <c r="F1484" s="114" t="s">
        <v>33</v>
      </c>
      <c r="G1484" s="114" t="s">
        <v>155</v>
      </c>
      <c r="H1484" s="115" t="s">
        <v>6627</v>
      </c>
      <c r="I1484" s="116" t="s">
        <v>6628</v>
      </c>
      <c r="J1484" s="116" t="s">
        <v>6629</v>
      </c>
      <c r="K1484" s="114" t="s">
        <v>923</v>
      </c>
      <c r="L1484" s="114" t="s">
        <v>704</v>
      </c>
      <c r="M1484" s="116" t="s">
        <v>924</v>
      </c>
      <c r="N1484" s="116" t="s">
        <v>925</v>
      </c>
      <c r="O1484" s="114" t="s">
        <v>923</v>
      </c>
      <c r="P1484" s="114" t="s">
        <v>1727</v>
      </c>
      <c r="Q1484" s="114" t="s">
        <v>1728</v>
      </c>
      <c r="R1484" s="116"/>
    </row>
    <row r="1485" spans="2:18" ht="18.75" hidden="1" x14ac:dyDescent="0.25">
      <c r="B1485" s="112">
        <v>1479</v>
      </c>
      <c r="C1485" s="114" t="s">
        <v>211</v>
      </c>
      <c r="D1485" s="114" t="s">
        <v>5795</v>
      </c>
      <c r="E1485" s="114" t="s">
        <v>4</v>
      </c>
      <c r="F1485" s="114" t="s">
        <v>33</v>
      </c>
      <c r="G1485" s="114" t="s">
        <v>155</v>
      </c>
      <c r="H1485" s="115" t="s">
        <v>6630</v>
      </c>
      <c r="I1485" s="116" t="s">
        <v>6631</v>
      </c>
      <c r="J1485" s="116" t="s">
        <v>6632</v>
      </c>
      <c r="K1485" s="114" t="s">
        <v>923</v>
      </c>
      <c r="L1485" s="114" t="s">
        <v>704</v>
      </c>
      <c r="M1485" s="116" t="s">
        <v>924</v>
      </c>
      <c r="N1485" s="116" t="s">
        <v>925</v>
      </c>
      <c r="O1485" s="114" t="s">
        <v>923</v>
      </c>
      <c r="P1485" s="114" t="s">
        <v>1727</v>
      </c>
      <c r="Q1485" s="114" t="s">
        <v>1728</v>
      </c>
      <c r="R1485" s="116"/>
    </row>
    <row r="1486" spans="2:18" ht="18.75" hidden="1" x14ac:dyDescent="0.25">
      <c r="B1486" s="112">
        <v>1480</v>
      </c>
      <c r="C1486" s="114" t="s">
        <v>211</v>
      </c>
      <c r="D1486" s="114" t="s">
        <v>5795</v>
      </c>
      <c r="E1486" s="114" t="s">
        <v>4</v>
      </c>
      <c r="F1486" s="114" t="s">
        <v>33</v>
      </c>
      <c r="G1486" s="114" t="s">
        <v>155</v>
      </c>
      <c r="H1486" s="115" t="s">
        <v>6633</v>
      </c>
      <c r="I1486" s="116" t="s">
        <v>6634</v>
      </c>
      <c r="J1486" s="116" t="s">
        <v>6635</v>
      </c>
      <c r="K1486" s="114" t="s">
        <v>923</v>
      </c>
      <c r="L1486" s="114" t="s">
        <v>704</v>
      </c>
      <c r="M1486" s="116" t="s">
        <v>924</v>
      </c>
      <c r="N1486" s="116" t="s">
        <v>925</v>
      </c>
      <c r="O1486" s="114" t="s">
        <v>923</v>
      </c>
      <c r="P1486" s="114" t="s">
        <v>1727</v>
      </c>
      <c r="Q1486" s="114" t="s">
        <v>1728</v>
      </c>
      <c r="R1486" s="116"/>
    </row>
    <row r="1487" spans="2:18" ht="18.75" hidden="1" x14ac:dyDescent="0.25">
      <c r="B1487" s="112">
        <v>1481</v>
      </c>
      <c r="C1487" s="114" t="s">
        <v>211</v>
      </c>
      <c r="D1487" s="114" t="s">
        <v>5795</v>
      </c>
      <c r="E1487" s="114" t="s">
        <v>1</v>
      </c>
      <c r="F1487" s="114" t="s">
        <v>160</v>
      </c>
      <c r="G1487" s="114" t="s">
        <v>109</v>
      </c>
      <c r="H1487" s="115" t="s">
        <v>6636</v>
      </c>
      <c r="I1487" s="116" t="s">
        <v>6637</v>
      </c>
      <c r="J1487" s="116" t="s">
        <v>6638</v>
      </c>
      <c r="K1487" s="114" t="s">
        <v>926</v>
      </c>
      <c r="L1487" s="114" t="s">
        <v>709</v>
      </c>
      <c r="M1487" s="116" t="s">
        <v>927</v>
      </c>
      <c r="N1487" s="116" t="s">
        <v>928</v>
      </c>
      <c r="O1487" s="114" t="s">
        <v>926</v>
      </c>
      <c r="P1487" s="114" t="s">
        <v>1729</v>
      </c>
      <c r="Q1487" s="114" t="s">
        <v>1730</v>
      </c>
      <c r="R1487" s="116"/>
    </row>
    <row r="1488" spans="2:18" ht="18.75" hidden="1" x14ac:dyDescent="0.25">
      <c r="B1488" s="112">
        <v>1482</v>
      </c>
      <c r="C1488" s="114" t="s">
        <v>211</v>
      </c>
      <c r="D1488" s="114" t="s">
        <v>5795</v>
      </c>
      <c r="E1488" s="114" t="s">
        <v>1</v>
      </c>
      <c r="F1488" s="114" t="s">
        <v>160</v>
      </c>
      <c r="G1488" s="114" t="s">
        <v>109</v>
      </c>
      <c r="H1488" s="115" t="s">
        <v>6639</v>
      </c>
      <c r="I1488" s="116" t="s">
        <v>6640</v>
      </c>
      <c r="J1488" s="116" t="s">
        <v>6641</v>
      </c>
      <c r="K1488" s="114" t="s">
        <v>926</v>
      </c>
      <c r="L1488" s="114" t="s">
        <v>709</v>
      </c>
      <c r="M1488" s="116" t="s">
        <v>927</v>
      </c>
      <c r="N1488" s="116" t="s">
        <v>928</v>
      </c>
      <c r="O1488" s="114" t="s">
        <v>926</v>
      </c>
      <c r="P1488" s="114" t="s">
        <v>1729</v>
      </c>
      <c r="Q1488" s="114" t="s">
        <v>1730</v>
      </c>
      <c r="R1488" s="116"/>
    </row>
    <row r="1489" spans="2:18" ht="18.75" hidden="1" x14ac:dyDescent="0.25">
      <c r="B1489" s="112">
        <v>1483</v>
      </c>
      <c r="C1489" s="114" t="s">
        <v>211</v>
      </c>
      <c r="D1489" s="114" t="s">
        <v>5795</v>
      </c>
      <c r="E1489" s="114" t="s">
        <v>1</v>
      </c>
      <c r="F1489" s="114" t="s">
        <v>160</v>
      </c>
      <c r="G1489" s="114" t="s">
        <v>109</v>
      </c>
      <c r="H1489" s="115" t="s">
        <v>6642</v>
      </c>
      <c r="I1489" s="116" t="s">
        <v>6643</v>
      </c>
      <c r="J1489" s="116" t="s">
        <v>6644</v>
      </c>
      <c r="K1489" s="114" t="s">
        <v>926</v>
      </c>
      <c r="L1489" s="114" t="s">
        <v>709</v>
      </c>
      <c r="M1489" s="116" t="s">
        <v>927</v>
      </c>
      <c r="N1489" s="116" t="s">
        <v>928</v>
      </c>
      <c r="O1489" s="114" t="s">
        <v>926</v>
      </c>
      <c r="P1489" s="114" t="s">
        <v>1729</v>
      </c>
      <c r="Q1489" s="114" t="s">
        <v>1730</v>
      </c>
      <c r="R1489" s="116"/>
    </row>
    <row r="1490" spans="2:18" ht="18.75" hidden="1" x14ac:dyDescent="0.25">
      <c r="B1490" s="112">
        <v>1484</v>
      </c>
      <c r="C1490" s="114" t="s">
        <v>211</v>
      </c>
      <c r="D1490" s="114" t="s">
        <v>5795</v>
      </c>
      <c r="E1490" s="114" t="s">
        <v>1</v>
      </c>
      <c r="F1490" s="114" t="s">
        <v>160</v>
      </c>
      <c r="G1490" s="114" t="s">
        <v>109</v>
      </c>
      <c r="H1490" s="115" t="s">
        <v>6645</v>
      </c>
      <c r="I1490" s="116" t="s">
        <v>6646</v>
      </c>
      <c r="J1490" s="116" t="s">
        <v>6647</v>
      </c>
      <c r="K1490" s="114" t="s">
        <v>926</v>
      </c>
      <c r="L1490" s="114" t="s">
        <v>709</v>
      </c>
      <c r="M1490" s="116" t="s">
        <v>927</v>
      </c>
      <c r="N1490" s="116" t="s">
        <v>928</v>
      </c>
      <c r="O1490" s="114" t="s">
        <v>926</v>
      </c>
      <c r="P1490" s="114" t="s">
        <v>1729</v>
      </c>
      <c r="Q1490" s="114" t="s">
        <v>1730</v>
      </c>
      <c r="R1490" s="116"/>
    </row>
    <row r="1491" spans="2:18" ht="18.75" hidden="1" x14ac:dyDescent="0.25">
      <c r="B1491" s="112">
        <v>1485</v>
      </c>
      <c r="C1491" s="114" t="s">
        <v>211</v>
      </c>
      <c r="D1491" s="114" t="s">
        <v>5795</v>
      </c>
      <c r="E1491" s="114" t="s">
        <v>1</v>
      </c>
      <c r="F1491" s="114" t="s">
        <v>160</v>
      </c>
      <c r="G1491" s="114" t="s">
        <v>109</v>
      </c>
      <c r="H1491" s="115" t="s">
        <v>6648</v>
      </c>
      <c r="I1491" s="116" t="s">
        <v>6649</v>
      </c>
      <c r="J1491" s="116" t="s">
        <v>6650</v>
      </c>
      <c r="K1491" s="114" t="s">
        <v>926</v>
      </c>
      <c r="L1491" s="114" t="s">
        <v>709</v>
      </c>
      <c r="M1491" s="116" t="s">
        <v>927</v>
      </c>
      <c r="N1491" s="116" t="s">
        <v>928</v>
      </c>
      <c r="O1491" s="114" t="s">
        <v>926</v>
      </c>
      <c r="P1491" s="114" t="s">
        <v>1729</v>
      </c>
      <c r="Q1491" s="114" t="s">
        <v>1730</v>
      </c>
      <c r="R1491" s="116"/>
    </row>
    <row r="1492" spans="2:18" ht="18.75" hidden="1" x14ac:dyDescent="0.25">
      <c r="B1492" s="112">
        <v>1486</v>
      </c>
      <c r="C1492" s="114" t="s">
        <v>211</v>
      </c>
      <c r="D1492" s="114" t="s">
        <v>5795</v>
      </c>
      <c r="E1492" s="114" t="s">
        <v>1</v>
      </c>
      <c r="F1492" s="114" t="s">
        <v>160</v>
      </c>
      <c r="G1492" s="114" t="s">
        <v>109</v>
      </c>
      <c r="H1492" s="115" t="s">
        <v>6651</v>
      </c>
      <c r="I1492" s="116" t="s">
        <v>6652</v>
      </c>
      <c r="J1492" s="116" t="s">
        <v>6653</v>
      </c>
      <c r="K1492" s="114" t="s">
        <v>926</v>
      </c>
      <c r="L1492" s="114" t="s">
        <v>709</v>
      </c>
      <c r="M1492" s="116" t="s">
        <v>927</v>
      </c>
      <c r="N1492" s="116" t="s">
        <v>928</v>
      </c>
      <c r="O1492" s="114" t="s">
        <v>926</v>
      </c>
      <c r="P1492" s="114" t="s">
        <v>1729</v>
      </c>
      <c r="Q1492" s="114" t="s">
        <v>1730</v>
      </c>
      <c r="R1492" s="116"/>
    </row>
    <row r="1493" spans="2:18" ht="18.75" hidden="1" x14ac:dyDescent="0.25">
      <c r="B1493" s="112">
        <v>1487</v>
      </c>
      <c r="C1493" s="114" t="s">
        <v>211</v>
      </c>
      <c r="D1493" s="114" t="s">
        <v>5795</v>
      </c>
      <c r="E1493" s="114" t="s">
        <v>1</v>
      </c>
      <c r="F1493" s="114" t="s">
        <v>160</v>
      </c>
      <c r="G1493" s="114" t="s">
        <v>109</v>
      </c>
      <c r="H1493" s="115" t="s">
        <v>6654</v>
      </c>
      <c r="I1493" s="116" t="s">
        <v>6655</v>
      </c>
      <c r="J1493" s="116" t="s">
        <v>6656</v>
      </c>
      <c r="K1493" s="114" t="s">
        <v>926</v>
      </c>
      <c r="L1493" s="114" t="s">
        <v>709</v>
      </c>
      <c r="M1493" s="116" t="s">
        <v>927</v>
      </c>
      <c r="N1493" s="116" t="s">
        <v>928</v>
      </c>
      <c r="O1493" s="114" t="s">
        <v>926</v>
      </c>
      <c r="P1493" s="114" t="s">
        <v>1729</v>
      </c>
      <c r="Q1493" s="114" t="s">
        <v>1730</v>
      </c>
      <c r="R1493" s="116"/>
    </row>
    <row r="1494" spans="2:18" ht="18.75" hidden="1" x14ac:dyDescent="0.25">
      <c r="B1494" s="112">
        <v>1488</v>
      </c>
      <c r="C1494" s="114" t="s">
        <v>211</v>
      </c>
      <c r="D1494" s="114" t="s">
        <v>5795</v>
      </c>
      <c r="E1494" s="114" t="s">
        <v>1</v>
      </c>
      <c r="F1494" s="114" t="s">
        <v>160</v>
      </c>
      <c r="G1494" s="114" t="s">
        <v>109</v>
      </c>
      <c r="H1494" s="115" t="s">
        <v>6657</v>
      </c>
      <c r="I1494" s="116" t="s">
        <v>6658</v>
      </c>
      <c r="J1494" s="116" t="s">
        <v>6659</v>
      </c>
      <c r="K1494" s="114" t="s">
        <v>926</v>
      </c>
      <c r="L1494" s="114" t="s">
        <v>709</v>
      </c>
      <c r="M1494" s="116" t="s">
        <v>927</v>
      </c>
      <c r="N1494" s="116" t="s">
        <v>928</v>
      </c>
      <c r="O1494" s="114" t="s">
        <v>926</v>
      </c>
      <c r="P1494" s="114" t="s">
        <v>1729</v>
      </c>
      <c r="Q1494" s="114" t="s">
        <v>1730</v>
      </c>
      <c r="R1494" s="116"/>
    </row>
    <row r="1495" spans="2:18" ht="18.75" hidden="1" x14ac:dyDescent="0.25">
      <c r="B1495" s="112">
        <v>1489</v>
      </c>
      <c r="C1495" s="114" t="s">
        <v>211</v>
      </c>
      <c r="D1495" s="114" t="s">
        <v>5795</v>
      </c>
      <c r="E1495" s="114" t="s">
        <v>1</v>
      </c>
      <c r="F1495" s="114" t="s">
        <v>160</v>
      </c>
      <c r="G1495" s="114" t="s">
        <v>109</v>
      </c>
      <c r="H1495" s="115" t="s">
        <v>6660</v>
      </c>
      <c r="I1495" s="116" t="s">
        <v>6661</v>
      </c>
      <c r="J1495" s="116" t="s">
        <v>6662</v>
      </c>
      <c r="K1495" s="114" t="s">
        <v>926</v>
      </c>
      <c r="L1495" s="114" t="s">
        <v>709</v>
      </c>
      <c r="M1495" s="116" t="s">
        <v>927</v>
      </c>
      <c r="N1495" s="116" t="s">
        <v>928</v>
      </c>
      <c r="O1495" s="114" t="s">
        <v>926</v>
      </c>
      <c r="P1495" s="114" t="s">
        <v>1729</v>
      </c>
      <c r="Q1495" s="114" t="s">
        <v>1730</v>
      </c>
      <c r="R1495" s="116"/>
    </row>
    <row r="1496" spans="2:18" ht="18.75" hidden="1" x14ac:dyDescent="0.25">
      <c r="B1496" s="112">
        <v>1490</v>
      </c>
      <c r="C1496" s="114" t="s">
        <v>211</v>
      </c>
      <c r="D1496" s="114" t="s">
        <v>5795</v>
      </c>
      <c r="E1496" s="114" t="s">
        <v>1</v>
      </c>
      <c r="F1496" s="114" t="s">
        <v>160</v>
      </c>
      <c r="G1496" s="114" t="s">
        <v>109</v>
      </c>
      <c r="H1496" s="115" t="s">
        <v>6663</v>
      </c>
      <c r="I1496" s="116" t="s">
        <v>6664</v>
      </c>
      <c r="J1496" s="116" t="s">
        <v>6665</v>
      </c>
      <c r="K1496" s="114" t="s">
        <v>926</v>
      </c>
      <c r="L1496" s="114" t="s">
        <v>709</v>
      </c>
      <c r="M1496" s="116" t="s">
        <v>927</v>
      </c>
      <c r="N1496" s="116" t="s">
        <v>928</v>
      </c>
      <c r="O1496" s="114" t="s">
        <v>926</v>
      </c>
      <c r="P1496" s="114" t="s">
        <v>1729</v>
      </c>
      <c r="Q1496" s="114" t="s">
        <v>1730</v>
      </c>
      <c r="R1496" s="116"/>
    </row>
    <row r="1497" spans="2:18" ht="18.75" hidden="1" x14ac:dyDescent="0.25">
      <c r="B1497" s="112">
        <v>1491</v>
      </c>
      <c r="C1497" s="114" t="s">
        <v>211</v>
      </c>
      <c r="D1497" s="114" t="s">
        <v>5795</v>
      </c>
      <c r="E1497" s="114" t="s">
        <v>4</v>
      </c>
      <c r="F1497" s="114" t="s">
        <v>160</v>
      </c>
      <c r="G1497" s="114" t="s">
        <v>109</v>
      </c>
      <c r="H1497" s="115" t="s">
        <v>6666</v>
      </c>
      <c r="I1497" s="116" t="s">
        <v>6667</v>
      </c>
      <c r="J1497" s="116" t="s">
        <v>6668</v>
      </c>
      <c r="K1497" s="114" t="s">
        <v>926</v>
      </c>
      <c r="L1497" s="114" t="s">
        <v>709</v>
      </c>
      <c r="M1497" s="116" t="s">
        <v>927</v>
      </c>
      <c r="N1497" s="116" t="s">
        <v>928</v>
      </c>
      <c r="O1497" s="114" t="s">
        <v>926</v>
      </c>
      <c r="P1497" s="114" t="s">
        <v>1729</v>
      </c>
      <c r="Q1497" s="114" t="s">
        <v>1730</v>
      </c>
      <c r="R1497" s="116"/>
    </row>
    <row r="1498" spans="2:18" ht="18.75" hidden="1" x14ac:dyDescent="0.25">
      <c r="B1498" s="112">
        <v>1492</v>
      </c>
      <c r="C1498" s="114" t="s">
        <v>211</v>
      </c>
      <c r="D1498" s="114" t="s">
        <v>5795</v>
      </c>
      <c r="E1498" s="114" t="s">
        <v>4</v>
      </c>
      <c r="F1498" s="114" t="s">
        <v>160</v>
      </c>
      <c r="G1498" s="114" t="s">
        <v>109</v>
      </c>
      <c r="H1498" s="115" t="s">
        <v>6669</v>
      </c>
      <c r="I1498" s="116" t="s">
        <v>6670</v>
      </c>
      <c r="J1498" s="116" t="s">
        <v>6671</v>
      </c>
      <c r="K1498" s="114" t="s">
        <v>926</v>
      </c>
      <c r="L1498" s="114" t="s">
        <v>709</v>
      </c>
      <c r="M1498" s="116" t="s">
        <v>927</v>
      </c>
      <c r="N1498" s="116" t="s">
        <v>928</v>
      </c>
      <c r="O1498" s="114" t="s">
        <v>926</v>
      </c>
      <c r="P1498" s="114" t="s">
        <v>1729</v>
      </c>
      <c r="Q1498" s="114" t="s">
        <v>1730</v>
      </c>
      <c r="R1498" s="116"/>
    </row>
    <row r="1499" spans="2:18" ht="18.75" hidden="1" x14ac:dyDescent="0.25">
      <c r="B1499" s="112">
        <v>1493</v>
      </c>
      <c r="C1499" s="114" t="s">
        <v>211</v>
      </c>
      <c r="D1499" s="114" t="s">
        <v>5795</v>
      </c>
      <c r="E1499" s="114" t="s">
        <v>4</v>
      </c>
      <c r="F1499" s="114" t="s">
        <v>160</v>
      </c>
      <c r="G1499" s="114" t="s">
        <v>109</v>
      </c>
      <c r="H1499" s="115" t="s">
        <v>6672</v>
      </c>
      <c r="I1499" s="116" t="s">
        <v>6673</v>
      </c>
      <c r="J1499" s="116" t="s">
        <v>6674</v>
      </c>
      <c r="K1499" s="114" t="s">
        <v>926</v>
      </c>
      <c r="L1499" s="114" t="s">
        <v>709</v>
      </c>
      <c r="M1499" s="116" t="s">
        <v>927</v>
      </c>
      <c r="N1499" s="116" t="s">
        <v>928</v>
      </c>
      <c r="O1499" s="114" t="s">
        <v>926</v>
      </c>
      <c r="P1499" s="114" t="s">
        <v>1729</v>
      </c>
      <c r="Q1499" s="114" t="s">
        <v>1730</v>
      </c>
      <c r="R1499" s="116"/>
    </row>
    <row r="1500" spans="2:18" ht="18.75" hidden="1" x14ac:dyDescent="0.25">
      <c r="B1500" s="112">
        <v>1494</v>
      </c>
      <c r="C1500" s="114" t="s">
        <v>211</v>
      </c>
      <c r="D1500" s="114" t="s">
        <v>5795</v>
      </c>
      <c r="E1500" s="114" t="s">
        <v>4</v>
      </c>
      <c r="F1500" s="114" t="s">
        <v>160</v>
      </c>
      <c r="G1500" s="114" t="s">
        <v>109</v>
      </c>
      <c r="H1500" s="115" t="s">
        <v>6675</v>
      </c>
      <c r="I1500" s="116" t="s">
        <v>6676</v>
      </c>
      <c r="J1500" s="116" t="s">
        <v>6677</v>
      </c>
      <c r="K1500" s="114" t="s">
        <v>926</v>
      </c>
      <c r="L1500" s="114" t="s">
        <v>709</v>
      </c>
      <c r="M1500" s="116" t="s">
        <v>927</v>
      </c>
      <c r="N1500" s="116" t="s">
        <v>928</v>
      </c>
      <c r="O1500" s="114" t="s">
        <v>926</v>
      </c>
      <c r="P1500" s="114" t="s">
        <v>1729</v>
      </c>
      <c r="Q1500" s="114" t="s">
        <v>1730</v>
      </c>
      <c r="R1500" s="116"/>
    </row>
    <row r="1501" spans="2:18" ht="18.75" hidden="1" x14ac:dyDescent="0.25">
      <c r="B1501" s="112">
        <v>1495</v>
      </c>
      <c r="C1501" s="114" t="s">
        <v>211</v>
      </c>
      <c r="D1501" s="114" t="s">
        <v>5795</v>
      </c>
      <c r="E1501" s="114" t="s">
        <v>4</v>
      </c>
      <c r="F1501" s="114" t="s">
        <v>160</v>
      </c>
      <c r="G1501" s="114" t="s">
        <v>109</v>
      </c>
      <c r="H1501" s="115" t="s">
        <v>6678</v>
      </c>
      <c r="I1501" s="116" t="s">
        <v>6679</v>
      </c>
      <c r="J1501" s="116" t="s">
        <v>6680</v>
      </c>
      <c r="K1501" s="114" t="s">
        <v>926</v>
      </c>
      <c r="L1501" s="114" t="s">
        <v>709</v>
      </c>
      <c r="M1501" s="116" t="s">
        <v>927</v>
      </c>
      <c r="N1501" s="116" t="s">
        <v>928</v>
      </c>
      <c r="O1501" s="114" t="s">
        <v>926</v>
      </c>
      <c r="P1501" s="114" t="s">
        <v>1729</v>
      </c>
      <c r="Q1501" s="114" t="s">
        <v>1730</v>
      </c>
      <c r="R1501" s="116"/>
    </row>
    <row r="1502" spans="2:18" ht="18.75" hidden="1" x14ac:dyDescent="0.25">
      <c r="B1502" s="112">
        <v>1496</v>
      </c>
      <c r="C1502" s="114" t="s">
        <v>211</v>
      </c>
      <c r="D1502" s="114" t="s">
        <v>5795</v>
      </c>
      <c r="E1502" s="114" t="s">
        <v>4</v>
      </c>
      <c r="F1502" s="114" t="s">
        <v>160</v>
      </c>
      <c r="G1502" s="114" t="s">
        <v>109</v>
      </c>
      <c r="H1502" s="115" t="s">
        <v>6681</v>
      </c>
      <c r="I1502" s="116" t="s">
        <v>6682</v>
      </c>
      <c r="J1502" s="116" t="s">
        <v>6683</v>
      </c>
      <c r="K1502" s="114" t="s">
        <v>926</v>
      </c>
      <c r="L1502" s="114" t="s">
        <v>709</v>
      </c>
      <c r="M1502" s="116" t="s">
        <v>927</v>
      </c>
      <c r="N1502" s="116" t="s">
        <v>928</v>
      </c>
      <c r="O1502" s="114" t="s">
        <v>926</v>
      </c>
      <c r="P1502" s="114" t="s">
        <v>1729</v>
      </c>
      <c r="Q1502" s="114" t="s">
        <v>1730</v>
      </c>
      <c r="R1502" s="116"/>
    </row>
    <row r="1503" spans="2:18" ht="18.75" hidden="1" x14ac:dyDescent="0.25">
      <c r="B1503" s="112">
        <v>1497</v>
      </c>
      <c r="C1503" s="114" t="s">
        <v>211</v>
      </c>
      <c r="D1503" s="114" t="s">
        <v>5795</v>
      </c>
      <c r="E1503" s="114" t="s">
        <v>4</v>
      </c>
      <c r="F1503" s="114" t="s">
        <v>160</v>
      </c>
      <c r="G1503" s="114" t="s">
        <v>109</v>
      </c>
      <c r="H1503" s="115" t="s">
        <v>6684</v>
      </c>
      <c r="I1503" s="116" t="s">
        <v>6685</v>
      </c>
      <c r="J1503" s="116" t="s">
        <v>6686</v>
      </c>
      <c r="K1503" s="114" t="s">
        <v>926</v>
      </c>
      <c r="L1503" s="114" t="s">
        <v>709</v>
      </c>
      <c r="M1503" s="116" t="s">
        <v>927</v>
      </c>
      <c r="N1503" s="116" t="s">
        <v>928</v>
      </c>
      <c r="O1503" s="114" t="s">
        <v>926</v>
      </c>
      <c r="P1503" s="114" t="s">
        <v>1729</v>
      </c>
      <c r="Q1503" s="114" t="s">
        <v>1730</v>
      </c>
      <c r="R1503" s="116"/>
    </row>
    <row r="1504" spans="2:18" ht="18.75" hidden="1" x14ac:dyDescent="0.25">
      <c r="B1504" s="112">
        <v>1498</v>
      </c>
      <c r="C1504" s="114" t="s">
        <v>211</v>
      </c>
      <c r="D1504" s="114" t="s">
        <v>5795</v>
      </c>
      <c r="E1504" s="114" t="s">
        <v>4</v>
      </c>
      <c r="F1504" s="114" t="s">
        <v>160</v>
      </c>
      <c r="G1504" s="114" t="s">
        <v>109</v>
      </c>
      <c r="H1504" s="115" t="s">
        <v>6687</v>
      </c>
      <c r="I1504" s="116" t="s">
        <v>6688</v>
      </c>
      <c r="J1504" s="116" t="s">
        <v>6689</v>
      </c>
      <c r="K1504" s="114" t="s">
        <v>926</v>
      </c>
      <c r="L1504" s="114" t="s">
        <v>709</v>
      </c>
      <c r="M1504" s="116" t="s">
        <v>927</v>
      </c>
      <c r="N1504" s="116" t="s">
        <v>928</v>
      </c>
      <c r="O1504" s="114" t="s">
        <v>926</v>
      </c>
      <c r="P1504" s="114" t="s">
        <v>1729</v>
      </c>
      <c r="Q1504" s="114" t="s">
        <v>1730</v>
      </c>
      <c r="R1504" s="116"/>
    </row>
    <row r="1505" spans="2:18" ht="18.75" hidden="1" x14ac:dyDescent="0.25">
      <c r="B1505" s="112">
        <v>1499</v>
      </c>
      <c r="C1505" s="114" t="s">
        <v>211</v>
      </c>
      <c r="D1505" s="114" t="s">
        <v>5795</v>
      </c>
      <c r="E1505" s="114" t="s">
        <v>4</v>
      </c>
      <c r="F1505" s="114" t="s">
        <v>160</v>
      </c>
      <c r="G1505" s="114" t="s">
        <v>109</v>
      </c>
      <c r="H1505" s="115" t="s">
        <v>6690</v>
      </c>
      <c r="I1505" s="116" t="s">
        <v>6691</v>
      </c>
      <c r="J1505" s="116" t="s">
        <v>6692</v>
      </c>
      <c r="K1505" s="114" t="s">
        <v>926</v>
      </c>
      <c r="L1505" s="114" t="s">
        <v>709</v>
      </c>
      <c r="M1505" s="116" t="s">
        <v>927</v>
      </c>
      <c r="N1505" s="116" t="s">
        <v>928</v>
      </c>
      <c r="O1505" s="114" t="s">
        <v>926</v>
      </c>
      <c r="P1505" s="114" t="s">
        <v>1729</v>
      </c>
      <c r="Q1505" s="114" t="s">
        <v>1730</v>
      </c>
      <c r="R1505" s="116"/>
    </row>
    <row r="1506" spans="2:18" ht="18.75" hidden="1" x14ac:dyDescent="0.25">
      <c r="B1506" s="112">
        <v>1500</v>
      </c>
      <c r="C1506" s="114" t="s">
        <v>211</v>
      </c>
      <c r="D1506" s="114" t="s">
        <v>5795</v>
      </c>
      <c r="E1506" s="114" t="s">
        <v>4</v>
      </c>
      <c r="F1506" s="114" t="s">
        <v>160</v>
      </c>
      <c r="G1506" s="114" t="s">
        <v>109</v>
      </c>
      <c r="H1506" s="115" t="s">
        <v>6693</v>
      </c>
      <c r="I1506" s="116" t="s">
        <v>6694</v>
      </c>
      <c r="J1506" s="116" t="s">
        <v>6695</v>
      </c>
      <c r="K1506" s="114" t="s">
        <v>926</v>
      </c>
      <c r="L1506" s="114" t="s">
        <v>709</v>
      </c>
      <c r="M1506" s="116" t="s">
        <v>927</v>
      </c>
      <c r="N1506" s="116" t="s">
        <v>928</v>
      </c>
      <c r="O1506" s="114" t="s">
        <v>926</v>
      </c>
      <c r="P1506" s="114" t="s">
        <v>1729</v>
      </c>
      <c r="Q1506" s="114" t="s">
        <v>1730</v>
      </c>
      <c r="R1506" s="116"/>
    </row>
    <row r="1507" spans="2:18" ht="18.75" hidden="1" x14ac:dyDescent="0.25">
      <c r="B1507" s="112">
        <v>1501</v>
      </c>
      <c r="C1507" s="114" t="s">
        <v>211</v>
      </c>
      <c r="D1507" s="114" t="s">
        <v>5795</v>
      </c>
      <c r="E1507" s="114" t="s">
        <v>1</v>
      </c>
      <c r="F1507" s="114" t="s">
        <v>161</v>
      </c>
      <c r="G1507" s="114" t="s">
        <v>130</v>
      </c>
      <c r="H1507" s="115" t="s">
        <v>6696</v>
      </c>
      <c r="I1507" s="116" t="s">
        <v>6697</v>
      </c>
      <c r="J1507" s="116" t="s">
        <v>6698</v>
      </c>
      <c r="K1507" s="114" t="s">
        <v>929</v>
      </c>
      <c r="L1507" s="114" t="s">
        <v>715</v>
      </c>
      <c r="M1507" s="116" t="s">
        <v>930</v>
      </c>
      <c r="N1507" s="116" t="s">
        <v>931</v>
      </c>
      <c r="O1507" s="114" t="s">
        <v>929</v>
      </c>
      <c r="P1507" s="114" t="s">
        <v>1731</v>
      </c>
      <c r="Q1507" s="114" t="s">
        <v>1732</v>
      </c>
      <c r="R1507" s="116"/>
    </row>
    <row r="1508" spans="2:18" ht="18.75" hidden="1" x14ac:dyDescent="0.25">
      <c r="B1508" s="112">
        <v>1502</v>
      </c>
      <c r="C1508" s="114" t="s">
        <v>211</v>
      </c>
      <c r="D1508" s="114" t="s">
        <v>5795</v>
      </c>
      <c r="E1508" s="114" t="s">
        <v>1</v>
      </c>
      <c r="F1508" s="114" t="s">
        <v>161</v>
      </c>
      <c r="G1508" s="114" t="s">
        <v>130</v>
      </c>
      <c r="H1508" s="115" t="s">
        <v>6699</v>
      </c>
      <c r="I1508" s="116" t="s">
        <v>6700</v>
      </c>
      <c r="J1508" s="116" t="s">
        <v>6701</v>
      </c>
      <c r="K1508" s="114" t="s">
        <v>929</v>
      </c>
      <c r="L1508" s="114" t="s">
        <v>715</v>
      </c>
      <c r="M1508" s="116" t="s">
        <v>930</v>
      </c>
      <c r="N1508" s="116" t="s">
        <v>931</v>
      </c>
      <c r="O1508" s="114" t="s">
        <v>929</v>
      </c>
      <c r="P1508" s="114" t="s">
        <v>1731</v>
      </c>
      <c r="Q1508" s="114" t="s">
        <v>1732</v>
      </c>
      <c r="R1508" s="116"/>
    </row>
    <row r="1509" spans="2:18" ht="18.75" hidden="1" x14ac:dyDescent="0.25">
      <c r="B1509" s="112">
        <v>1503</v>
      </c>
      <c r="C1509" s="114" t="s">
        <v>211</v>
      </c>
      <c r="D1509" s="114" t="s">
        <v>5795</v>
      </c>
      <c r="E1509" s="114" t="s">
        <v>1</v>
      </c>
      <c r="F1509" s="114" t="s">
        <v>161</v>
      </c>
      <c r="G1509" s="114" t="s">
        <v>130</v>
      </c>
      <c r="H1509" s="115" t="s">
        <v>6702</v>
      </c>
      <c r="I1509" s="116" t="s">
        <v>6703</v>
      </c>
      <c r="J1509" s="116" t="s">
        <v>6704</v>
      </c>
      <c r="K1509" s="114" t="s">
        <v>929</v>
      </c>
      <c r="L1509" s="114" t="s">
        <v>715</v>
      </c>
      <c r="M1509" s="116" t="s">
        <v>930</v>
      </c>
      <c r="N1509" s="116" t="s">
        <v>931</v>
      </c>
      <c r="O1509" s="114" t="s">
        <v>929</v>
      </c>
      <c r="P1509" s="114" t="s">
        <v>1731</v>
      </c>
      <c r="Q1509" s="114" t="s">
        <v>1732</v>
      </c>
      <c r="R1509" s="116"/>
    </row>
    <row r="1510" spans="2:18" ht="18.75" hidden="1" x14ac:dyDescent="0.25">
      <c r="B1510" s="112">
        <v>1504</v>
      </c>
      <c r="C1510" s="114" t="s">
        <v>211</v>
      </c>
      <c r="D1510" s="114" t="s">
        <v>5795</v>
      </c>
      <c r="E1510" s="114" t="s">
        <v>1</v>
      </c>
      <c r="F1510" s="114" t="s">
        <v>161</v>
      </c>
      <c r="G1510" s="114" t="s">
        <v>130</v>
      </c>
      <c r="H1510" s="115" t="s">
        <v>6705</v>
      </c>
      <c r="I1510" s="116" t="s">
        <v>6706</v>
      </c>
      <c r="J1510" s="116" t="s">
        <v>6707</v>
      </c>
      <c r="K1510" s="114" t="s">
        <v>929</v>
      </c>
      <c r="L1510" s="114" t="s">
        <v>715</v>
      </c>
      <c r="M1510" s="116" t="s">
        <v>930</v>
      </c>
      <c r="N1510" s="116" t="s">
        <v>931</v>
      </c>
      <c r="O1510" s="114" t="s">
        <v>929</v>
      </c>
      <c r="P1510" s="114" t="s">
        <v>1731</v>
      </c>
      <c r="Q1510" s="114" t="s">
        <v>1732</v>
      </c>
      <c r="R1510" s="116"/>
    </row>
    <row r="1511" spans="2:18" ht="18.75" hidden="1" x14ac:dyDescent="0.25">
      <c r="B1511" s="112">
        <v>1505</v>
      </c>
      <c r="C1511" s="114" t="s">
        <v>211</v>
      </c>
      <c r="D1511" s="114" t="s">
        <v>5795</v>
      </c>
      <c r="E1511" s="114" t="s">
        <v>1</v>
      </c>
      <c r="F1511" s="114" t="s">
        <v>161</v>
      </c>
      <c r="G1511" s="114" t="s">
        <v>130</v>
      </c>
      <c r="H1511" s="115" t="s">
        <v>6708</v>
      </c>
      <c r="I1511" s="116" t="s">
        <v>6709</v>
      </c>
      <c r="J1511" s="116" t="s">
        <v>6710</v>
      </c>
      <c r="K1511" s="114" t="s">
        <v>929</v>
      </c>
      <c r="L1511" s="114" t="s">
        <v>715</v>
      </c>
      <c r="M1511" s="116" t="s">
        <v>930</v>
      </c>
      <c r="N1511" s="116" t="s">
        <v>931</v>
      </c>
      <c r="O1511" s="114" t="s">
        <v>929</v>
      </c>
      <c r="P1511" s="114" t="s">
        <v>1731</v>
      </c>
      <c r="Q1511" s="114" t="s">
        <v>1732</v>
      </c>
      <c r="R1511" s="116"/>
    </row>
    <row r="1512" spans="2:18" ht="18.75" hidden="1" x14ac:dyDescent="0.25">
      <c r="B1512" s="112">
        <v>1506</v>
      </c>
      <c r="C1512" s="114" t="s">
        <v>211</v>
      </c>
      <c r="D1512" s="114" t="s">
        <v>5795</v>
      </c>
      <c r="E1512" s="114" t="s">
        <v>1</v>
      </c>
      <c r="F1512" s="114" t="s">
        <v>161</v>
      </c>
      <c r="G1512" s="114" t="s">
        <v>130</v>
      </c>
      <c r="H1512" s="115" t="s">
        <v>6711</v>
      </c>
      <c r="I1512" s="116" t="s">
        <v>6712</v>
      </c>
      <c r="J1512" s="116" t="s">
        <v>6713</v>
      </c>
      <c r="K1512" s="114" t="s">
        <v>929</v>
      </c>
      <c r="L1512" s="114" t="s">
        <v>715</v>
      </c>
      <c r="M1512" s="116" t="s">
        <v>930</v>
      </c>
      <c r="N1512" s="116" t="s">
        <v>931</v>
      </c>
      <c r="O1512" s="114" t="s">
        <v>929</v>
      </c>
      <c r="P1512" s="114" t="s">
        <v>1731</v>
      </c>
      <c r="Q1512" s="114" t="s">
        <v>1732</v>
      </c>
      <c r="R1512" s="116"/>
    </row>
    <row r="1513" spans="2:18" ht="18.75" hidden="1" x14ac:dyDescent="0.25">
      <c r="B1513" s="112">
        <v>1507</v>
      </c>
      <c r="C1513" s="114" t="s">
        <v>211</v>
      </c>
      <c r="D1513" s="114" t="s">
        <v>5795</v>
      </c>
      <c r="E1513" s="114" t="s">
        <v>1</v>
      </c>
      <c r="F1513" s="114" t="s">
        <v>161</v>
      </c>
      <c r="G1513" s="114" t="s">
        <v>130</v>
      </c>
      <c r="H1513" s="115" t="s">
        <v>6714</v>
      </c>
      <c r="I1513" s="116" t="s">
        <v>6715</v>
      </c>
      <c r="J1513" s="116" t="s">
        <v>6716</v>
      </c>
      <c r="K1513" s="114" t="s">
        <v>929</v>
      </c>
      <c r="L1513" s="114" t="s">
        <v>715</v>
      </c>
      <c r="M1513" s="116" t="s">
        <v>930</v>
      </c>
      <c r="N1513" s="116" t="s">
        <v>931</v>
      </c>
      <c r="O1513" s="114" t="s">
        <v>929</v>
      </c>
      <c r="P1513" s="114" t="s">
        <v>1731</v>
      </c>
      <c r="Q1513" s="114" t="s">
        <v>1732</v>
      </c>
      <c r="R1513" s="116"/>
    </row>
    <row r="1514" spans="2:18" ht="18.75" hidden="1" x14ac:dyDescent="0.25">
      <c r="B1514" s="112">
        <v>1508</v>
      </c>
      <c r="C1514" s="114" t="s">
        <v>211</v>
      </c>
      <c r="D1514" s="114" t="s">
        <v>5795</v>
      </c>
      <c r="E1514" s="114" t="s">
        <v>1</v>
      </c>
      <c r="F1514" s="114" t="s">
        <v>161</v>
      </c>
      <c r="G1514" s="114" t="s">
        <v>130</v>
      </c>
      <c r="H1514" s="115" t="s">
        <v>6717</v>
      </c>
      <c r="I1514" s="116" t="s">
        <v>6718</v>
      </c>
      <c r="J1514" s="116" t="s">
        <v>6719</v>
      </c>
      <c r="K1514" s="114" t="s">
        <v>929</v>
      </c>
      <c r="L1514" s="114" t="s">
        <v>715</v>
      </c>
      <c r="M1514" s="116" t="s">
        <v>930</v>
      </c>
      <c r="N1514" s="116" t="s">
        <v>931</v>
      </c>
      <c r="O1514" s="114" t="s">
        <v>929</v>
      </c>
      <c r="P1514" s="114" t="s">
        <v>1731</v>
      </c>
      <c r="Q1514" s="114" t="s">
        <v>1732</v>
      </c>
      <c r="R1514" s="116"/>
    </row>
    <row r="1515" spans="2:18" ht="18.75" hidden="1" x14ac:dyDescent="0.25">
      <c r="B1515" s="112">
        <v>1509</v>
      </c>
      <c r="C1515" s="114" t="s">
        <v>211</v>
      </c>
      <c r="D1515" s="114" t="s">
        <v>5795</v>
      </c>
      <c r="E1515" s="114" t="s">
        <v>1</v>
      </c>
      <c r="F1515" s="114" t="s">
        <v>161</v>
      </c>
      <c r="G1515" s="114" t="s">
        <v>130</v>
      </c>
      <c r="H1515" s="115" t="s">
        <v>6720</v>
      </c>
      <c r="I1515" s="116" t="s">
        <v>6721</v>
      </c>
      <c r="J1515" s="116" t="s">
        <v>6722</v>
      </c>
      <c r="K1515" s="114" t="s">
        <v>929</v>
      </c>
      <c r="L1515" s="114" t="s">
        <v>715</v>
      </c>
      <c r="M1515" s="116" t="s">
        <v>930</v>
      </c>
      <c r="N1515" s="116" t="s">
        <v>931</v>
      </c>
      <c r="O1515" s="114" t="s">
        <v>929</v>
      </c>
      <c r="P1515" s="114" t="s">
        <v>1731</v>
      </c>
      <c r="Q1515" s="114" t="s">
        <v>1732</v>
      </c>
      <c r="R1515" s="116"/>
    </row>
    <row r="1516" spans="2:18" ht="18.75" hidden="1" x14ac:dyDescent="0.25">
      <c r="B1516" s="112">
        <v>1510</v>
      </c>
      <c r="C1516" s="114" t="s">
        <v>211</v>
      </c>
      <c r="D1516" s="114" t="s">
        <v>5795</v>
      </c>
      <c r="E1516" s="114" t="s">
        <v>1</v>
      </c>
      <c r="F1516" s="114" t="s">
        <v>161</v>
      </c>
      <c r="G1516" s="114" t="s">
        <v>130</v>
      </c>
      <c r="H1516" s="115" t="s">
        <v>6723</v>
      </c>
      <c r="I1516" s="116" t="s">
        <v>6724</v>
      </c>
      <c r="J1516" s="116" t="s">
        <v>6725</v>
      </c>
      <c r="K1516" s="114" t="s">
        <v>929</v>
      </c>
      <c r="L1516" s="114" t="s">
        <v>715</v>
      </c>
      <c r="M1516" s="116" t="s">
        <v>930</v>
      </c>
      <c r="N1516" s="116" t="s">
        <v>931</v>
      </c>
      <c r="O1516" s="114" t="s">
        <v>929</v>
      </c>
      <c r="P1516" s="114" t="s">
        <v>1731</v>
      </c>
      <c r="Q1516" s="114" t="s">
        <v>1732</v>
      </c>
      <c r="R1516" s="116"/>
    </row>
    <row r="1517" spans="2:18" ht="18.75" hidden="1" x14ac:dyDescent="0.25">
      <c r="B1517" s="112">
        <v>1511</v>
      </c>
      <c r="C1517" s="114" t="s">
        <v>211</v>
      </c>
      <c r="D1517" s="114" t="s">
        <v>5795</v>
      </c>
      <c r="E1517" s="114" t="s">
        <v>4</v>
      </c>
      <c r="F1517" s="114" t="s">
        <v>161</v>
      </c>
      <c r="G1517" s="114" t="s">
        <v>130</v>
      </c>
      <c r="H1517" s="115" t="s">
        <v>6726</v>
      </c>
      <c r="I1517" s="116" t="s">
        <v>6727</v>
      </c>
      <c r="J1517" s="116" t="s">
        <v>6728</v>
      </c>
      <c r="K1517" s="114" t="s">
        <v>929</v>
      </c>
      <c r="L1517" s="114" t="s">
        <v>715</v>
      </c>
      <c r="M1517" s="116" t="s">
        <v>930</v>
      </c>
      <c r="N1517" s="116" t="s">
        <v>931</v>
      </c>
      <c r="O1517" s="114" t="s">
        <v>929</v>
      </c>
      <c r="P1517" s="114" t="s">
        <v>1731</v>
      </c>
      <c r="Q1517" s="114" t="s">
        <v>1732</v>
      </c>
      <c r="R1517" s="116"/>
    </row>
    <row r="1518" spans="2:18" ht="18.75" hidden="1" x14ac:dyDescent="0.25">
      <c r="B1518" s="112">
        <v>1512</v>
      </c>
      <c r="C1518" s="114" t="s">
        <v>211</v>
      </c>
      <c r="D1518" s="114" t="s">
        <v>5795</v>
      </c>
      <c r="E1518" s="114" t="s">
        <v>4</v>
      </c>
      <c r="F1518" s="114" t="s">
        <v>161</v>
      </c>
      <c r="G1518" s="114" t="s">
        <v>130</v>
      </c>
      <c r="H1518" s="115" t="s">
        <v>6729</v>
      </c>
      <c r="I1518" s="116" t="s">
        <v>6730</v>
      </c>
      <c r="J1518" s="116" t="s">
        <v>6731</v>
      </c>
      <c r="K1518" s="114" t="s">
        <v>929</v>
      </c>
      <c r="L1518" s="114" t="s">
        <v>715</v>
      </c>
      <c r="M1518" s="116" t="s">
        <v>930</v>
      </c>
      <c r="N1518" s="116" t="s">
        <v>931</v>
      </c>
      <c r="O1518" s="114" t="s">
        <v>929</v>
      </c>
      <c r="P1518" s="114" t="s">
        <v>1731</v>
      </c>
      <c r="Q1518" s="114" t="s">
        <v>1732</v>
      </c>
      <c r="R1518" s="116"/>
    </row>
    <row r="1519" spans="2:18" ht="18.75" hidden="1" x14ac:dyDescent="0.25">
      <c r="B1519" s="112">
        <v>1513</v>
      </c>
      <c r="C1519" s="114" t="s">
        <v>211</v>
      </c>
      <c r="D1519" s="114" t="s">
        <v>5795</v>
      </c>
      <c r="E1519" s="114" t="s">
        <v>4</v>
      </c>
      <c r="F1519" s="114" t="s">
        <v>161</v>
      </c>
      <c r="G1519" s="114" t="s">
        <v>130</v>
      </c>
      <c r="H1519" s="115" t="s">
        <v>6732</v>
      </c>
      <c r="I1519" s="116" t="s">
        <v>6733</v>
      </c>
      <c r="J1519" s="116" t="s">
        <v>6734</v>
      </c>
      <c r="K1519" s="114" t="s">
        <v>929</v>
      </c>
      <c r="L1519" s="114" t="s">
        <v>715</v>
      </c>
      <c r="M1519" s="116" t="s">
        <v>930</v>
      </c>
      <c r="N1519" s="116" t="s">
        <v>931</v>
      </c>
      <c r="O1519" s="114" t="s">
        <v>929</v>
      </c>
      <c r="P1519" s="114" t="s">
        <v>1731</v>
      </c>
      <c r="Q1519" s="114" t="s">
        <v>1732</v>
      </c>
      <c r="R1519" s="116"/>
    </row>
    <row r="1520" spans="2:18" ht="18.75" hidden="1" x14ac:dyDescent="0.25">
      <c r="B1520" s="112">
        <v>1514</v>
      </c>
      <c r="C1520" s="114" t="s">
        <v>211</v>
      </c>
      <c r="D1520" s="114" t="s">
        <v>5795</v>
      </c>
      <c r="E1520" s="114" t="s">
        <v>4</v>
      </c>
      <c r="F1520" s="114" t="s">
        <v>161</v>
      </c>
      <c r="G1520" s="114" t="s">
        <v>130</v>
      </c>
      <c r="H1520" s="115" t="s">
        <v>6735</v>
      </c>
      <c r="I1520" s="116" t="s">
        <v>6736</v>
      </c>
      <c r="J1520" s="116" t="s">
        <v>6737</v>
      </c>
      <c r="K1520" s="114" t="s">
        <v>929</v>
      </c>
      <c r="L1520" s="114" t="s">
        <v>715</v>
      </c>
      <c r="M1520" s="116" t="s">
        <v>930</v>
      </c>
      <c r="N1520" s="116" t="s">
        <v>931</v>
      </c>
      <c r="O1520" s="114" t="s">
        <v>929</v>
      </c>
      <c r="P1520" s="114" t="s">
        <v>1731</v>
      </c>
      <c r="Q1520" s="114" t="s">
        <v>1732</v>
      </c>
      <c r="R1520" s="116"/>
    </row>
    <row r="1521" spans="2:18" ht="18.75" hidden="1" x14ac:dyDescent="0.25">
      <c r="B1521" s="112">
        <v>1515</v>
      </c>
      <c r="C1521" s="114" t="s">
        <v>211</v>
      </c>
      <c r="D1521" s="114" t="s">
        <v>5795</v>
      </c>
      <c r="E1521" s="114" t="s">
        <v>4</v>
      </c>
      <c r="F1521" s="114" t="s">
        <v>161</v>
      </c>
      <c r="G1521" s="114" t="s">
        <v>130</v>
      </c>
      <c r="H1521" s="115" t="s">
        <v>6738</v>
      </c>
      <c r="I1521" s="116" t="s">
        <v>6739</v>
      </c>
      <c r="J1521" s="116" t="s">
        <v>6740</v>
      </c>
      <c r="K1521" s="114" t="s">
        <v>929</v>
      </c>
      <c r="L1521" s="114" t="s">
        <v>715</v>
      </c>
      <c r="M1521" s="116" t="s">
        <v>930</v>
      </c>
      <c r="N1521" s="116" t="s">
        <v>931</v>
      </c>
      <c r="O1521" s="114" t="s">
        <v>929</v>
      </c>
      <c r="P1521" s="114" t="s">
        <v>1731</v>
      </c>
      <c r="Q1521" s="114" t="s">
        <v>1732</v>
      </c>
      <c r="R1521" s="116"/>
    </row>
    <row r="1522" spans="2:18" ht="18.75" hidden="1" x14ac:dyDescent="0.25">
      <c r="B1522" s="112">
        <v>1516</v>
      </c>
      <c r="C1522" s="114" t="s">
        <v>211</v>
      </c>
      <c r="D1522" s="114" t="s">
        <v>5795</v>
      </c>
      <c r="E1522" s="114" t="s">
        <v>4</v>
      </c>
      <c r="F1522" s="114" t="s">
        <v>161</v>
      </c>
      <c r="G1522" s="114" t="s">
        <v>130</v>
      </c>
      <c r="H1522" s="115" t="s">
        <v>6741</v>
      </c>
      <c r="I1522" s="116" t="s">
        <v>6742</v>
      </c>
      <c r="J1522" s="116" t="s">
        <v>6743</v>
      </c>
      <c r="K1522" s="114" t="s">
        <v>929</v>
      </c>
      <c r="L1522" s="114" t="s">
        <v>715</v>
      </c>
      <c r="M1522" s="116" t="s">
        <v>930</v>
      </c>
      <c r="N1522" s="116" t="s">
        <v>931</v>
      </c>
      <c r="O1522" s="114" t="s">
        <v>929</v>
      </c>
      <c r="P1522" s="114" t="s">
        <v>1731</v>
      </c>
      <c r="Q1522" s="114" t="s">
        <v>1732</v>
      </c>
      <c r="R1522" s="116"/>
    </row>
    <row r="1523" spans="2:18" ht="18.75" hidden="1" x14ac:dyDescent="0.25">
      <c r="B1523" s="112">
        <v>1517</v>
      </c>
      <c r="C1523" s="114" t="s">
        <v>211</v>
      </c>
      <c r="D1523" s="114" t="s">
        <v>5795</v>
      </c>
      <c r="E1523" s="114" t="s">
        <v>4</v>
      </c>
      <c r="F1523" s="114" t="s">
        <v>161</v>
      </c>
      <c r="G1523" s="114" t="s">
        <v>130</v>
      </c>
      <c r="H1523" s="115" t="s">
        <v>6744</v>
      </c>
      <c r="I1523" s="116" t="s">
        <v>6745</v>
      </c>
      <c r="J1523" s="116" t="s">
        <v>6746</v>
      </c>
      <c r="K1523" s="114" t="s">
        <v>929</v>
      </c>
      <c r="L1523" s="114" t="s">
        <v>715</v>
      </c>
      <c r="M1523" s="116" t="s">
        <v>930</v>
      </c>
      <c r="N1523" s="116" t="s">
        <v>931</v>
      </c>
      <c r="O1523" s="114" t="s">
        <v>929</v>
      </c>
      <c r="P1523" s="114" t="s">
        <v>1731</v>
      </c>
      <c r="Q1523" s="114" t="s">
        <v>1732</v>
      </c>
      <c r="R1523" s="116"/>
    </row>
    <row r="1524" spans="2:18" ht="18.75" hidden="1" x14ac:dyDescent="0.25">
      <c r="B1524" s="112">
        <v>1518</v>
      </c>
      <c r="C1524" s="114" t="s">
        <v>211</v>
      </c>
      <c r="D1524" s="114" t="s">
        <v>5795</v>
      </c>
      <c r="E1524" s="114" t="s">
        <v>4</v>
      </c>
      <c r="F1524" s="114" t="s">
        <v>161</v>
      </c>
      <c r="G1524" s="114" t="s">
        <v>130</v>
      </c>
      <c r="H1524" s="115" t="s">
        <v>6747</v>
      </c>
      <c r="I1524" s="116" t="s">
        <v>6748</v>
      </c>
      <c r="J1524" s="116" t="s">
        <v>6749</v>
      </c>
      <c r="K1524" s="114" t="s">
        <v>929</v>
      </c>
      <c r="L1524" s="114" t="s">
        <v>715</v>
      </c>
      <c r="M1524" s="116" t="s">
        <v>930</v>
      </c>
      <c r="N1524" s="116" t="s">
        <v>931</v>
      </c>
      <c r="O1524" s="114" t="s">
        <v>929</v>
      </c>
      <c r="P1524" s="114" t="s">
        <v>1731</v>
      </c>
      <c r="Q1524" s="114" t="s">
        <v>1732</v>
      </c>
      <c r="R1524" s="116"/>
    </row>
    <row r="1525" spans="2:18" ht="18.75" hidden="1" x14ac:dyDescent="0.25">
      <c r="B1525" s="112">
        <v>1519</v>
      </c>
      <c r="C1525" s="114" t="s">
        <v>211</v>
      </c>
      <c r="D1525" s="114" t="s">
        <v>5795</v>
      </c>
      <c r="E1525" s="114" t="s">
        <v>4</v>
      </c>
      <c r="F1525" s="114" t="s">
        <v>161</v>
      </c>
      <c r="G1525" s="114" t="s">
        <v>130</v>
      </c>
      <c r="H1525" s="115" t="s">
        <v>6750</v>
      </c>
      <c r="I1525" s="116" t="s">
        <v>6751</v>
      </c>
      <c r="J1525" s="116" t="s">
        <v>6752</v>
      </c>
      <c r="K1525" s="114" t="s">
        <v>929</v>
      </c>
      <c r="L1525" s="114" t="s">
        <v>715</v>
      </c>
      <c r="M1525" s="116" t="s">
        <v>930</v>
      </c>
      <c r="N1525" s="116" t="s">
        <v>931</v>
      </c>
      <c r="O1525" s="114" t="s">
        <v>929</v>
      </c>
      <c r="P1525" s="114" t="s">
        <v>1731</v>
      </c>
      <c r="Q1525" s="114" t="s">
        <v>1732</v>
      </c>
      <c r="R1525" s="116"/>
    </row>
    <row r="1526" spans="2:18" ht="18.75" hidden="1" x14ac:dyDescent="0.25">
      <c r="B1526" s="112">
        <v>1520</v>
      </c>
      <c r="C1526" s="114" t="s">
        <v>211</v>
      </c>
      <c r="D1526" s="114" t="s">
        <v>5795</v>
      </c>
      <c r="E1526" s="114" t="s">
        <v>4</v>
      </c>
      <c r="F1526" s="114" t="s">
        <v>161</v>
      </c>
      <c r="G1526" s="114" t="s">
        <v>130</v>
      </c>
      <c r="H1526" s="115" t="s">
        <v>6753</v>
      </c>
      <c r="I1526" s="116" t="s">
        <v>6754</v>
      </c>
      <c r="J1526" s="116" t="s">
        <v>6755</v>
      </c>
      <c r="K1526" s="114" t="s">
        <v>929</v>
      </c>
      <c r="L1526" s="114" t="s">
        <v>715</v>
      </c>
      <c r="M1526" s="116" t="s">
        <v>930</v>
      </c>
      <c r="N1526" s="116" t="s">
        <v>931</v>
      </c>
      <c r="O1526" s="114" t="s">
        <v>929</v>
      </c>
      <c r="P1526" s="114" t="s">
        <v>1731</v>
      </c>
      <c r="Q1526" s="114" t="s">
        <v>1732</v>
      </c>
      <c r="R1526" s="116"/>
    </row>
    <row r="1527" spans="2:18" ht="18.75" hidden="1" x14ac:dyDescent="0.25">
      <c r="B1527" s="112">
        <v>1521</v>
      </c>
      <c r="C1527" s="114" t="s">
        <v>211</v>
      </c>
      <c r="D1527" s="114" t="s">
        <v>5795</v>
      </c>
      <c r="E1527" s="114" t="s">
        <v>1</v>
      </c>
      <c r="F1527" s="114" t="s">
        <v>169</v>
      </c>
      <c r="G1527" s="114" t="s">
        <v>130</v>
      </c>
      <c r="H1527" s="115" t="s">
        <v>6756</v>
      </c>
      <c r="I1527" s="116" t="s">
        <v>6757</v>
      </c>
      <c r="J1527" s="116" t="s">
        <v>6758</v>
      </c>
      <c r="K1527" s="114" t="s">
        <v>932</v>
      </c>
      <c r="L1527" s="114" t="s">
        <v>721</v>
      </c>
      <c r="M1527" s="116" t="s">
        <v>933</v>
      </c>
      <c r="N1527" s="116" t="s">
        <v>934</v>
      </c>
      <c r="O1527" s="114" t="s">
        <v>932</v>
      </c>
      <c r="P1527" s="114" t="s">
        <v>1733</v>
      </c>
      <c r="Q1527" s="114" t="s">
        <v>1734</v>
      </c>
      <c r="R1527" s="116"/>
    </row>
    <row r="1528" spans="2:18" ht="18.75" hidden="1" x14ac:dyDescent="0.25">
      <c r="B1528" s="112">
        <v>1522</v>
      </c>
      <c r="C1528" s="114" t="s">
        <v>211</v>
      </c>
      <c r="D1528" s="114" t="s">
        <v>5795</v>
      </c>
      <c r="E1528" s="114" t="s">
        <v>1</v>
      </c>
      <c r="F1528" s="114" t="s">
        <v>169</v>
      </c>
      <c r="G1528" s="114" t="s">
        <v>130</v>
      </c>
      <c r="H1528" s="115" t="s">
        <v>6759</v>
      </c>
      <c r="I1528" s="116" t="s">
        <v>6760</v>
      </c>
      <c r="J1528" s="116" t="s">
        <v>6761</v>
      </c>
      <c r="K1528" s="114" t="s">
        <v>932</v>
      </c>
      <c r="L1528" s="114" t="s">
        <v>721</v>
      </c>
      <c r="M1528" s="116" t="s">
        <v>933</v>
      </c>
      <c r="N1528" s="116" t="s">
        <v>934</v>
      </c>
      <c r="O1528" s="114" t="s">
        <v>932</v>
      </c>
      <c r="P1528" s="114" t="s">
        <v>1733</v>
      </c>
      <c r="Q1528" s="114" t="s">
        <v>1734</v>
      </c>
      <c r="R1528" s="116"/>
    </row>
    <row r="1529" spans="2:18" ht="18.75" hidden="1" x14ac:dyDescent="0.25">
      <c r="B1529" s="112">
        <v>1523</v>
      </c>
      <c r="C1529" s="114" t="s">
        <v>211</v>
      </c>
      <c r="D1529" s="114" t="s">
        <v>5795</v>
      </c>
      <c r="E1529" s="114" t="s">
        <v>1</v>
      </c>
      <c r="F1529" s="114" t="s">
        <v>169</v>
      </c>
      <c r="G1529" s="114" t="s">
        <v>130</v>
      </c>
      <c r="H1529" s="115" t="s">
        <v>6762</v>
      </c>
      <c r="I1529" s="116" t="s">
        <v>6763</v>
      </c>
      <c r="J1529" s="116" t="s">
        <v>6764</v>
      </c>
      <c r="K1529" s="114" t="s">
        <v>932</v>
      </c>
      <c r="L1529" s="114" t="s">
        <v>721</v>
      </c>
      <c r="M1529" s="116" t="s">
        <v>933</v>
      </c>
      <c r="N1529" s="116" t="s">
        <v>934</v>
      </c>
      <c r="O1529" s="114" t="s">
        <v>932</v>
      </c>
      <c r="P1529" s="114" t="s">
        <v>1733</v>
      </c>
      <c r="Q1529" s="114" t="s">
        <v>1734</v>
      </c>
      <c r="R1529" s="116"/>
    </row>
    <row r="1530" spans="2:18" ht="18.75" hidden="1" x14ac:dyDescent="0.25">
      <c r="B1530" s="112">
        <v>1524</v>
      </c>
      <c r="C1530" s="114" t="s">
        <v>211</v>
      </c>
      <c r="D1530" s="114" t="s">
        <v>5795</v>
      </c>
      <c r="E1530" s="114" t="s">
        <v>1</v>
      </c>
      <c r="F1530" s="114" t="s">
        <v>169</v>
      </c>
      <c r="G1530" s="114" t="s">
        <v>130</v>
      </c>
      <c r="H1530" s="115" t="s">
        <v>6765</v>
      </c>
      <c r="I1530" s="116" t="s">
        <v>6766</v>
      </c>
      <c r="J1530" s="116" t="s">
        <v>6767</v>
      </c>
      <c r="K1530" s="114" t="s">
        <v>932</v>
      </c>
      <c r="L1530" s="114" t="s">
        <v>721</v>
      </c>
      <c r="M1530" s="116" t="s">
        <v>933</v>
      </c>
      <c r="N1530" s="116" t="s">
        <v>934</v>
      </c>
      <c r="O1530" s="114" t="s">
        <v>932</v>
      </c>
      <c r="P1530" s="114" t="s">
        <v>1733</v>
      </c>
      <c r="Q1530" s="114" t="s">
        <v>1734</v>
      </c>
      <c r="R1530" s="116"/>
    </row>
    <row r="1531" spans="2:18" ht="18.75" hidden="1" x14ac:dyDescent="0.25">
      <c r="B1531" s="112">
        <v>1525</v>
      </c>
      <c r="C1531" s="114" t="s">
        <v>211</v>
      </c>
      <c r="D1531" s="114" t="s">
        <v>5795</v>
      </c>
      <c r="E1531" s="114" t="s">
        <v>1</v>
      </c>
      <c r="F1531" s="114" t="s">
        <v>169</v>
      </c>
      <c r="G1531" s="114" t="s">
        <v>130</v>
      </c>
      <c r="H1531" s="115" t="s">
        <v>6768</v>
      </c>
      <c r="I1531" s="116" t="s">
        <v>6769</v>
      </c>
      <c r="J1531" s="116" t="s">
        <v>6770</v>
      </c>
      <c r="K1531" s="114" t="s">
        <v>932</v>
      </c>
      <c r="L1531" s="114" t="s">
        <v>721</v>
      </c>
      <c r="M1531" s="116" t="s">
        <v>933</v>
      </c>
      <c r="N1531" s="116" t="s">
        <v>934</v>
      </c>
      <c r="O1531" s="114" t="s">
        <v>932</v>
      </c>
      <c r="P1531" s="114" t="s">
        <v>1733</v>
      </c>
      <c r="Q1531" s="114" t="s">
        <v>1734</v>
      </c>
      <c r="R1531" s="116"/>
    </row>
    <row r="1532" spans="2:18" ht="18.75" hidden="1" x14ac:dyDescent="0.25">
      <c r="B1532" s="112">
        <v>1526</v>
      </c>
      <c r="C1532" s="114" t="s">
        <v>211</v>
      </c>
      <c r="D1532" s="114" t="s">
        <v>5795</v>
      </c>
      <c r="E1532" s="114" t="s">
        <v>1</v>
      </c>
      <c r="F1532" s="114" t="s">
        <v>169</v>
      </c>
      <c r="G1532" s="114" t="s">
        <v>130</v>
      </c>
      <c r="H1532" s="115" t="s">
        <v>6771</v>
      </c>
      <c r="I1532" s="116" t="s">
        <v>6772</v>
      </c>
      <c r="J1532" s="116" t="s">
        <v>6773</v>
      </c>
      <c r="K1532" s="114" t="s">
        <v>932</v>
      </c>
      <c r="L1532" s="114" t="s">
        <v>721</v>
      </c>
      <c r="M1532" s="116" t="s">
        <v>933</v>
      </c>
      <c r="N1532" s="116" t="s">
        <v>934</v>
      </c>
      <c r="O1532" s="114" t="s">
        <v>932</v>
      </c>
      <c r="P1532" s="114" t="s">
        <v>1733</v>
      </c>
      <c r="Q1532" s="114" t="s">
        <v>1734</v>
      </c>
      <c r="R1532" s="116"/>
    </row>
    <row r="1533" spans="2:18" ht="18.75" hidden="1" x14ac:dyDescent="0.25">
      <c r="B1533" s="112">
        <v>1527</v>
      </c>
      <c r="C1533" s="114" t="s">
        <v>211</v>
      </c>
      <c r="D1533" s="114" t="s">
        <v>5795</v>
      </c>
      <c r="E1533" s="114" t="s">
        <v>1</v>
      </c>
      <c r="F1533" s="114" t="s">
        <v>169</v>
      </c>
      <c r="G1533" s="114" t="s">
        <v>130</v>
      </c>
      <c r="H1533" s="115" t="s">
        <v>6774</v>
      </c>
      <c r="I1533" s="116" t="s">
        <v>6775</v>
      </c>
      <c r="J1533" s="116" t="s">
        <v>6776</v>
      </c>
      <c r="K1533" s="114" t="s">
        <v>932</v>
      </c>
      <c r="L1533" s="114" t="s">
        <v>721</v>
      </c>
      <c r="M1533" s="116" t="s">
        <v>933</v>
      </c>
      <c r="N1533" s="116" t="s">
        <v>934</v>
      </c>
      <c r="O1533" s="114" t="s">
        <v>932</v>
      </c>
      <c r="P1533" s="114" t="s">
        <v>1733</v>
      </c>
      <c r="Q1533" s="114" t="s">
        <v>1734</v>
      </c>
      <c r="R1533" s="116"/>
    </row>
    <row r="1534" spans="2:18" ht="18.75" hidden="1" x14ac:dyDescent="0.25">
      <c r="B1534" s="112">
        <v>1528</v>
      </c>
      <c r="C1534" s="114" t="s">
        <v>211</v>
      </c>
      <c r="D1534" s="114" t="s">
        <v>5795</v>
      </c>
      <c r="E1534" s="114" t="s">
        <v>1</v>
      </c>
      <c r="F1534" s="114" t="s">
        <v>169</v>
      </c>
      <c r="G1534" s="114" t="s">
        <v>130</v>
      </c>
      <c r="H1534" s="115" t="s">
        <v>6777</v>
      </c>
      <c r="I1534" s="116" t="s">
        <v>6778</v>
      </c>
      <c r="J1534" s="116" t="s">
        <v>6779</v>
      </c>
      <c r="K1534" s="114" t="s">
        <v>932</v>
      </c>
      <c r="L1534" s="114" t="s">
        <v>721</v>
      </c>
      <c r="M1534" s="116" t="s">
        <v>933</v>
      </c>
      <c r="N1534" s="116" t="s">
        <v>934</v>
      </c>
      <c r="O1534" s="114" t="s">
        <v>932</v>
      </c>
      <c r="P1534" s="114" t="s">
        <v>1733</v>
      </c>
      <c r="Q1534" s="114" t="s">
        <v>1734</v>
      </c>
      <c r="R1534" s="116"/>
    </row>
    <row r="1535" spans="2:18" ht="18.75" hidden="1" x14ac:dyDescent="0.25">
      <c r="B1535" s="112">
        <v>1529</v>
      </c>
      <c r="C1535" s="114" t="s">
        <v>211</v>
      </c>
      <c r="D1535" s="114" t="s">
        <v>5795</v>
      </c>
      <c r="E1535" s="114" t="s">
        <v>1</v>
      </c>
      <c r="F1535" s="114" t="s">
        <v>169</v>
      </c>
      <c r="G1535" s="114" t="s">
        <v>130</v>
      </c>
      <c r="H1535" s="115" t="s">
        <v>6780</v>
      </c>
      <c r="I1535" s="116" t="s">
        <v>6781</v>
      </c>
      <c r="J1535" s="116" t="s">
        <v>6782</v>
      </c>
      <c r="K1535" s="114" t="s">
        <v>932</v>
      </c>
      <c r="L1535" s="114" t="s">
        <v>721</v>
      </c>
      <c r="M1535" s="116" t="s">
        <v>933</v>
      </c>
      <c r="N1535" s="116" t="s">
        <v>934</v>
      </c>
      <c r="O1535" s="114" t="s">
        <v>932</v>
      </c>
      <c r="P1535" s="114" t="s">
        <v>1733</v>
      </c>
      <c r="Q1535" s="114" t="s">
        <v>1734</v>
      </c>
      <c r="R1535" s="116"/>
    </row>
    <row r="1536" spans="2:18" ht="18.75" hidden="1" x14ac:dyDescent="0.25">
      <c r="B1536" s="112">
        <v>1530</v>
      </c>
      <c r="C1536" s="114" t="s">
        <v>211</v>
      </c>
      <c r="D1536" s="114" t="s">
        <v>5795</v>
      </c>
      <c r="E1536" s="114" t="s">
        <v>1</v>
      </c>
      <c r="F1536" s="114" t="s">
        <v>169</v>
      </c>
      <c r="G1536" s="114" t="s">
        <v>130</v>
      </c>
      <c r="H1536" s="115" t="s">
        <v>6783</v>
      </c>
      <c r="I1536" s="116" t="s">
        <v>6784</v>
      </c>
      <c r="J1536" s="116" t="s">
        <v>6785</v>
      </c>
      <c r="K1536" s="114" t="s">
        <v>932</v>
      </c>
      <c r="L1536" s="114" t="s">
        <v>721</v>
      </c>
      <c r="M1536" s="116" t="s">
        <v>933</v>
      </c>
      <c r="N1536" s="116" t="s">
        <v>934</v>
      </c>
      <c r="O1536" s="114" t="s">
        <v>932</v>
      </c>
      <c r="P1536" s="114" t="s">
        <v>1733</v>
      </c>
      <c r="Q1536" s="114" t="s">
        <v>1734</v>
      </c>
      <c r="R1536" s="116"/>
    </row>
    <row r="1537" spans="2:18" ht="18.75" hidden="1" x14ac:dyDescent="0.25">
      <c r="B1537" s="112">
        <v>1531</v>
      </c>
      <c r="C1537" s="114" t="s">
        <v>211</v>
      </c>
      <c r="D1537" s="114" t="s">
        <v>5795</v>
      </c>
      <c r="E1537" s="114" t="s">
        <v>4</v>
      </c>
      <c r="F1537" s="114" t="s">
        <v>169</v>
      </c>
      <c r="G1537" s="114" t="s">
        <v>130</v>
      </c>
      <c r="H1537" s="115" t="s">
        <v>6786</v>
      </c>
      <c r="I1537" s="116" t="s">
        <v>6787</v>
      </c>
      <c r="J1537" s="116" t="s">
        <v>6788</v>
      </c>
      <c r="K1537" s="114" t="s">
        <v>932</v>
      </c>
      <c r="L1537" s="114" t="s">
        <v>721</v>
      </c>
      <c r="M1537" s="116" t="s">
        <v>933</v>
      </c>
      <c r="N1537" s="116" t="s">
        <v>934</v>
      </c>
      <c r="O1537" s="114" t="s">
        <v>932</v>
      </c>
      <c r="P1537" s="114" t="s">
        <v>1733</v>
      </c>
      <c r="Q1537" s="114" t="s">
        <v>1734</v>
      </c>
      <c r="R1537" s="116"/>
    </row>
    <row r="1538" spans="2:18" ht="18.75" hidden="1" x14ac:dyDescent="0.25">
      <c r="B1538" s="112">
        <v>1532</v>
      </c>
      <c r="C1538" s="114" t="s">
        <v>211</v>
      </c>
      <c r="D1538" s="114" t="s">
        <v>5795</v>
      </c>
      <c r="E1538" s="114" t="s">
        <v>4</v>
      </c>
      <c r="F1538" s="114" t="s">
        <v>169</v>
      </c>
      <c r="G1538" s="114" t="s">
        <v>130</v>
      </c>
      <c r="H1538" s="115" t="s">
        <v>6789</v>
      </c>
      <c r="I1538" s="116" t="s">
        <v>6790</v>
      </c>
      <c r="J1538" s="116" t="s">
        <v>6791</v>
      </c>
      <c r="K1538" s="114" t="s">
        <v>932</v>
      </c>
      <c r="L1538" s="114" t="s">
        <v>721</v>
      </c>
      <c r="M1538" s="116" t="s">
        <v>933</v>
      </c>
      <c r="N1538" s="116" t="s">
        <v>934</v>
      </c>
      <c r="O1538" s="114" t="s">
        <v>932</v>
      </c>
      <c r="P1538" s="114" t="s">
        <v>1733</v>
      </c>
      <c r="Q1538" s="114" t="s">
        <v>1734</v>
      </c>
      <c r="R1538" s="116"/>
    </row>
    <row r="1539" spans="2:18" ht="18.75" hidden="1" x14ac:dyDescent="0.25">
      <c r="B1539" s="112">
        <v>1533</v>
      </c>
      <c r="C1539" s="114" t="s">
        <v>211</v>
      </c>
      <c r="D1539" s="114" t="s">
        <v>5795</v>
      </c>
      <c r="E1539" s="114" t="s">
        <v>4</v>
      </c>
      <c r="F1539" s="114" t="s">
        <v>169</v>
      </c>
      <c r="G1539" s="114" t="s">
        <v>130</v>
      </c>
      <c r="H1539" s="115" t="s">
        <v>6792</v>
      </c>
      <c r="I1539" s="116" t="s">
        <v>6793</v>
      </c>
      <c r="J1539" s="116" t="s">
        <v>6794</v>
      </c>
      <c r="K1539" s="114" t="s">
        <v>932</v>
      </c>
      <c r="L1539" s="114" t="s">
        <v>721</v>
      </c>
      <c r="M1539" s="116" t="s">
        <v>933</v>
      </c>
      <c r="N1539" s="116" t="s">
        <v>934</v>
      </c>
      <c r="O1539" s="114" t="s">
        <v>932</v>
      </c>
      <c r="P1539" s="114" t="s">
        <v>1733</v>
      </c>
      <c r="Q1539" s="114" t="s">
        <v>1734</v>
      </c>
      <c r="R1539" s="116"/>
    </row>
    <row r="1540" spans="2:18" ht="18.75" hidden="1" x14ac:dyDescent="0.25">
      <c r="B1540" s="112">
        <v>1534</v>
      </c>
      <c r="C1540" s="114" t="s">
        <v>211</v>
      </c>
      <c r="D1540" s="114" t="s">
        <v>5795</v>
      </c>
      <c r="E1540" s="114" t="s">
        <v>4</v>
      </c>
      <c r="F1540" s="114" t="s">
        <v>169</v>
      </c>
      <c r="G1540" s="114" t="s">
        <v>130</v>
      </c>
      <c r="H1540" s="115" t="s">
        <v>6795</v>
      </c>
      <c r="I1540" s="116" t="s">
        <v>6796</v>
      </c>
      <c r="J1540" s="116" t="s">
        <v>6797</v>
      </c>
      <c r="K1540" s="114" t="s">
        <v>932</v>
      </c>
      <c r="L1540" s="114" t="s">
        <v>721</v>
      </c>
      <c r="M1540" s="116" t="s">
        <v>933</v>
      </c>
      <c r="N1540" s="116" t="s">
        <v>934</v>
      </c>
      <c r="O1540" s="114" t="s">
        <v>932</v>
      </c>
      <c r="P1540" s="114" t="s">
        <v>1733</v>
      </c>
      <c r="Q1540" s="114" t="s">
        <v>1734</v>
      </c>
      <c r="R1540" s="116"/>
    </row>
    <row r="1541" spans="2:18" ht="18.75" hidden="1" x14ac:dyDescent="0.25">
      <c r="B1541" s="112">
        <v>1535</v>
      </c>
      <c r="C1541" s="114" t="s">
        <v>211</v>
      </c>
      <c r="D1541" s="114" t="s">
        <v>5795</v>
      </c>
      <c r="E1541" s="114" t="s">
        <v>4</v>
      </c>
      <c r="F1541" s="114" t="s">
        <v>169</v>
      </c>
      <c r="G1541" s="114" t="s">
        <v>130</v>
      </c>
      <c r="H1541" s="115" t="s">
        <v>6798</v>
      </c>
      <c r="I1541" s="116" t="s">
        <v>6799</v>
      </c>
      <c r="J1541" s="116" t="s">
        <v>6800</v>
      </c>
      <c r="K1541" s="114" t="s">
        <v>932</v>
      </c>
      <c r="L1541" s="114" t="s">
        <v>721</v>
      </c>
      <c r="M1541" s="116" t="s">
        <v>933</v>
      </c>
      <c r="N1541" s="116" t="s">
        <v>934</v>
      </c>
      <c r="O1541" s="114" t="s">
        <v>932</v>
      </c>
      <c r="P1541" s="114" t="s">
        <v>1733</v>
      </c>
      <c r="Q1541" s="114" t="s">
        <v>1734</v>
      </c>
      <c r="R1541" s="116"/>
    </row>
    <row r="1542" spans="2:18" ht="18.75" hidden="1" x14ac:dyDescent="0.25">
      <c r="B1542" s="112">
        <v>1536</v>
      </c>
      <c r="C1542" s="114" t="s">
        <v>211</v>
      </c>
      <c r="D1542" s="114" t="s">
        <v>5795</v>
      </c>
      <c r="E1542" s="114" t="s">
        <v>4</v>
      </c>
      <c r="F1542" s="114" t="s">
        <v>169</v>
      </c>
      <c r="G1542" s="114" t="s">
        <v>130</v>
      </c>
      <c r="H1542" s="115" t="s">
        <v>6801</v>
      </c>
      <c r="I1542" s="116" t="s">
        <v>6802</v>
      </c>
      <c r="J1542" s="116" t="s">
        <v>6803</v>
      </c>
      <c r="K1542" s="114" t="s">
        <v>932</v>
      </c>
      <c r="L1542" s="114" t="s">
        <v>721</v>
      </c>
      <c r="M1542" s="116" t="s">
        <v>933</v>
      </c>
      <c r="N1542" s="116" t="s">
        <v>934</v>
      </c>
      <c r="O1542" s="114" t="s">
        <v>932</v>
      </c>
      <c r="P1542" s="114" t="s">
        <v>1733</v>
      </c>
      <c r="Q1542" s="114" t="s">
        <v>1734</v>
      </c>
      <c r="R1542" s="116"/>
    </row>
    <row r="1543" spans="2:18" ht="18.75" hidden="1" x14ac:dyDescent="0.25">
      <c r="B1543" s="112">
        <v>1537</v>
      </c>
      <c r="C1543" s="114" t="s">
        <v>211</v>
      </c>
      <c r="D1543" s="114" t="s">
        <v>5795</v>
      </c>
      <c r="E1543" s="114" t="s">
        <v>4</v>
      </c>
      <c r="F1543" s="114" t="s">
        <v>169</v>
      </c>
      <c r="G1543" s="114" t="s">
        <v>130</v>
      </c>
      <c r="H1543" s="115" t="s">
        <v>6804</v>
      </c>
      <c r="I1543" s="116" t="s">
        <v>6805</v>
      </c>
      <c r="J1543" s="116" t="s">
        <v>6806</v>
      </c>
      <c r="K1543" s="114" t="s">
        <v>932</v>
      </c>
      <c r="L1543" s="114" t="s">
        <v>721</v>
      </c>
      <c r="M1543" s="116" t="s">
        <v>933</v>
      </c>
      <c r="N1543" s="116" t="s">
        <v>934</v>
      </c>
      <c r="O1543" s="114" t="s">
        <v>932</v>
      </c>
      <c r="P1543" s="114" t="s">
        <v>1733</v>
      </c>
      <c r="Q1543" s="114" t="s">
        <v>1734</v>
      </c>
      <c r="R1543" s="116"/>
    </row>
    <row r="1544" spans="2:18" ht="18.75" hidden="1" x14ac:dyDescent="0.25">
      <c r="B1544" s="112">
        <v>1538</v>
      </c>
      <c r="C1544" s="114" t="s">
        <v>211</v>
      </c>
      <c r="D1544" s="114" t="s">
        <v>5795</v>
      </c>
      <c r="E1544" s="114" t="s">
        <v>4</v>
      </c>
      <c r="F1544" s="114" t="s">
        <v>169</v>
      </c>
      <c r="G1544" s="114" t="s">
        <v>130</v>
      </c>
      <c r="H1544" s="115" t="s">
        <v>6807</v>
      </c>
      <c r="I1544" s="116" t="s">
        <v>6808</v>
      </c>
      <c r="J1544" s="116" t="s">
        <v>6809</v>
      </c>
      <c r="K1544" s="114" t="s">
        <v>932</v>
      </c>
      <c r="L1544" s="114" t="s">
        <v>721</v>
      </c>
      <c r="M1544" s="116" t="s">
        <v>933</v>
      </c>
      <c r="N1544" s="116" t="s">
        <v>934</v>
      </c>
      <c r="O1544" s="114" t="s">
        <v>932</v>
      </c>
      <c r="P1544" s="114" t="s">
        <v>1733</v>
      </c>
      <c r="Q1544" s="114" t="s">
        <v>1734</v>
      </c>
      <c r="R1544" s="116"/>
    </row>
    <row r="1545" spans="2:18" ht="18.75" hidden="1" x14ac:dyDescent="0.25">
      <c r="B1545" s="112">
        <v>1539</v>
      </c>
      <c r="C1545" s="114" t="s">
        <v>211</v>
      </c>
      <c r="D1545" s="114" t="s">
        <v>5795</v>
      </c>
      <c r="E1545" s="114" t="s">
        <v>4</v>
      </c>
      <c r="F1545" s="114" t="s">
        <v>169</v>
      </c>
      <c r="G1545" s="114" t="s">
        <v>130</v>
      </c>
      <c r="H1545" s="115" t="s">
        <v>6810</v>
      </c>
      <c r="I1545" s="116" t="s">
        <v>6811</v>
      </c>
      <c r="J1545" s="116" t="s">
        <v>6812</v>
      </c>
      <c r="K1545" s="114" t="s">
        <v>932</v>
      </c>
      <c r="L1545" s="114" t="s">
        <v>721</v>
      </c>
      <c r="M1545" s="116" t="s">
        <v>933</v>
      </c>
      <c r="N1545" s="116" t="s">
        <v>934</v>
      </c>
      <c r="O1545" s="114" t="s">
        <v>932</v>
      </c>
      <c r="P1545" s="114" t="s">
        <v>1733</v>
      </c>
      <c r="Q1545" s="114" t="s">
        <v>1734</v>
      </c>
      <c r="R1545" s="116"/>
    </row>
    <row r="1546" spans="2:18" ht="18.75" hidden="1" x14ac:dyDescent="0.25">
      <c r="B1546" s="112">
        <v>1540</v>
      </c>
      <c r="C1546" s="114" t="s">
        <v>211</v>
      </c>
      <c r="D1546" s="114" t="s">
        <v>5795</v>
      </c>
      <c r="E1546" s="114" t="s">
        <v>4</v>
      </c>
      <c r="F1546" s="114" t="s">
        <v>169</v>
      </c>
      <c r="G1546" s="114" t="s">
        <v>130</v>
      </c>
      <c r="H1546" s="115" t="s">
        <v>6813</v>
      </c>
      <c r="I1546" s="116" t="s">
        <v>6814</v>
      </c>
      <c r="J1546" s="116" t="s">
        <v>6815</v>
      </c>
      <c r="K1546" s="114" t="s">
        <v>932</v>
      </c>
      <c r="L1546" s="114" t="s">
        <v>721</v>
      </c>
      <c r="M1546" s="116" t="s">
        <v>933</v>
      </c>
      <c r="N1546" s="116" t="s">
        <v>934</v>
      </c>
      <c r="O1546" s="114" t="s">
        <v>932</v>
      </c>
      <c r="P1546" s="114" t="s">
        <v>1733</v>
      </c>
      <c r="Q1546" s="114" t="s">
        <v>1734</v>
      </c>
      <c r="R1546" s="116"/>
    </row>
    <row r="1547" spans="2:18" ht="18.75" hidden="1" x14ac:dyDescent="0.25">
      <c r="B1547" s="112">
        <v>1541</v>
      </c>
      <c r="C1547" s="114" t="s">
        <v>211</v>
      </c>
      <c r="D1547" s="114" t="s">
        <v>5795</v>
      </c>
      <c r="E1547" s="114" t="s">
        <v>1</v>
      </c>
      <c r="F1547" s="114" t="s">
        <v>175</v>
      </c>
      <c r="G1547" s="114" t="s">
        <v>102</v>
      </c>
      <c r="H1547" s="115" t="s">
        <v>6816</v>
      </c>
      <c r="I1547" s="116" t="s">
        <v>6817</v>
      </c>
      <c r="J1547" s="116" t="s">
        <v>6818</v>
      </c>
      <c r="K1547" s="114" t="s">
        <v>935</v>
      </c>
      <c r="L1547" s="114" t="s">
        <v>727</v>
      </c>
      <c r="M1547" s="116" t="s">
        <v>936</v>
      </c>
      <c r="N1547" s="116" t="s">
        <v>937</v>
      </c>
      <c r="O1547" s="114" t="s">
        <v>935</v>
      </c>
      <c r="P1547" s="114" t="s">
        <v>1735</v>
      </c>
      <c r="Q1547" s="114" t="s">
        <v>1736</v>
      </c>
      <c r="R1547" s="116"/>
    </row>
    <row r="1548" spans="2:18" ht="18.75" hidden="1" x14ac:dyDescent="0.25">
      <c r="B1548" s="112">
        <v>1542</v>
      </c>
      <c r="C1548" s="114" t="s">
        <v>211</v>
      </c>
      <c r="D1548" s="114" t="s">
        <v>5795</v>
      </c>
      <c r="E1548" s="114" t="s">
        <v>1</v>
      </c>
      <c r="F1548" s="114" t="s">
        <v>175</v>
      </c>
      <c r="G1548" s="114" t="s">
        <v>102</v>
      </c>
      <c r="H1548" s="115" t="s">
        <v>6819</v>
      </c>
      <c r="I1548" s="116" t="s">
        <v>6820</v>
      </c>
      <c r="J1548" s="116" t="s">
        <v>6821</v>
      </c>
      <c r="K1548" s="114" t="s">
        <v>935</v>
      </c>
      <c r="L1548" s="114" t="s">
        <v>727</v>
      </c>
      <c r="M1548" s="116" t="s">
        <v>936</v>
      </c>
      <c r="N1548" s="116" t="s">
        <v>937</v>
      </c>
      <c r="O1548" s="114" t="s">
        <v>935</v>
      </c>
      <c r="P1548" s="114" t="s">
        <v>1735</v>
      </c>
      <c r="Q1548" s="114" t="s">
        <v>1736</v>
      </c>
      <c r="R1548" s="116"/>
    </row>
    <row r="1549" spans="2:18" ht="18.75" hidden="1" x14ac:dyDescent="0.25">
      <c r="B1549" s="112">
        <v>1543</v>
      </c>
      <c r="C1549" s="114" t="s">
        <v>211</v>
      </c>
      <c r="D1549" s="114" t="s">
        <v>5795</v>
      </c>
      <c r="E1549" s="114" t="s">
        <v>1</v>
      </c>
      <c r="F1549" s="114" t="s">
        <v>175</v>
      </c>
      <c r="G1549" s="114" t="s">
        <v>102</v>
      </c>
      <c r="H1549" s="115" t="s">
        <v>6822</v>
      </c>
      <c r="I1549" s="116" t="s">
        <v>6823</v>
      </c>
      <c r="J1549" s="116" t="s">
        <v>6824</v>
      </c>
      <c r="K1549" s="114" t="s">
        <v>935</v>
      </c>
      <c r="L1549" s="114" t="s">
        <v>727</v>
      </c>
      <c r="M1549" s="116" t="s">
        <v>936</v>
      </c>
      <c r="N1549" s="116" t="s">
        <v>937</v>
      </c>
      <c r="O1549" s="114" t="s">
        <v>935</v>
      </c>
      <c r="P1549" s="114" t="s">
        <v>1735</v>
      </c>
      <c r="Q1549" s="114" t="s">
        <v>1736</v>
      </c>
      <c r="R1549" s="116"/>
    </row>
    <row r="1550" spans="2:18" ht="18.75" hidden="1" x14ac:dyDescent="0.25">
      <c r="B1550" s="112">
        <v>1544</v>
      </c>
      <c r="C1550" s="114" t="s">
        <v>211</v>
      </c>
      <c r="D1550" s="114" t="s">
        <v>5795</v>
      </c>
      <c r="E1550" s="114" t="s">
        <v>1</v>
      </c>
      <c r="F1550" s="114" t="s">
        <v>175</v>
      </c>
      <c r="G1550" s="114" t="s">
        <v>102</v>
      </c>
      <c r="H1550" s="115" t="s">
        <v>6825</v>
      </c>
      <c r="I1550" s="116" t="s">
        <v>6826</v>
      </c>
      <c r="J1550" s="116" t="s">
        <v>6827</v>
      </c>
      <c r="K1550" s="114" t="s">
        <v>935</v>
      </c>
      <c r="L1550" s="114" t="s">
        <v>727</v>
      </c>
      <c r="M1550" s="116" t="s">
        <v>936</v>
      </c>
      <c r="N1550" s="116" t="s">
        <v>937</v>
      </c>
      <c r="O1550" s="114" t="s">
        <v>935</v>
      </c>
      <c r="P1550" s="114" t="s">
        <v>1735</v>
      </c>
      <c r="Q1550" s="114" t="s">
        <v>1736</v>
      </c>
      <c r="R1550" s="116"/>
    </row>
    <row r="1551" spans="2:18" ht="18.75" hidden="1" x14ac:dyDescent="0.25">
      <c r="B1551" s="112">
        <v>1545</v>
      </c>
      <c r="C1551" s="114" t="s">
        <v>211</v>
      </c>
      <c r="D1551" s="114" t="s">
        <v>5795</v>
      </c>
      <c r="E1551" s="114" t="s">
        <v>1</v>
      </c>
      <c r="F1551" s="114" t="s">
        <v>175</v>
      </c>
      <c r="G1551" s="114" t="s">
        <v>102</v>
      </c>
      <c r="H1551" s="115" t="s">
        <v>6828</v>
      </c>
      <c r="I1551" s="116" t="s">
        <v>6829</v>
      </c>
      <c r="J1551" s="116" t="s">
        <v>6830</v>
      </c>
      <c r="K1551" s="114" t="s">
        <v>935</v>
      </c>
      <c r="L1551" s="114" t="s">
        <v>727</v>
      </c>
      <c r="M1551" s="116" t="s">
        <v>936</v>
      </c>
      <c r="N1551" s="116" t="s">
        <v>937</v>
      </c>
      <c r="O1551" s="114" t="s">
        <v>935</v>
      </c>
      <c r="P1551" s="114" t="s">
        <v>1735</v>
      </c>
      <c r="Q1551" s="114" t="s">
        <v>1736</v>
      </c>
      <c r="R1551" s="116"/>
    </row>
    <row r="1552" spans="2:18" ht="18.75" hidden="1" x14ac:dyDescent="0.25">
      <c r="B1552" s="112">
        <v>1546</v>
      </c>
      <c r="C1552" s="114" t="s">
        <v>211</v>
      </c>
      <c r="D1552" s="114" t="s">
        <v>5795</v>
      </c>
      <c r="E1552" s="114" t="s">
        <v>1</v>
      </c>
      <c r="F1552" s="114" t="s">
        <v>175</v>
      </c>
      <c r="G1552" s="114" t="s">
        <v>102</v>
      </c>
      <c r="H1552" s="115" t="s">
        <v>6831</v>
      </c>
      <c r="I1552" s="116" t="s">
        <v>6832</v>
      </c>
      <c r="J1552" s="116" t="s">
        <v>6833</v>
      </c>
      <c r="K1552" s="114" t="s">
        <v>935</v>
      </c>
      <c r="L1552" s="114" t="s">
        <v>727</v>
      </c>
      <c r="M1552" s="116" t="s">
        <v>936</v>
      </c>
      <c r="N1552" s="116" t="s">
        <v>937</v>
      </c>
      <c r="O1552" s="114" t="s">
        <v>935</v>
      </c>
      <c r="P1552" s="114" t="s">
        <v>1735</v>
      </c>
      <c r="Q1552" s="114" t="s">
        <v>1736</v>
      </c>
      <c r="R1552" s="116"/>
    </row>
    <row r="1553" spans="2:18" ht="18.75" hidden="1" x14ac:dyDescent="0.25">
      <c r="B1553" s="112">
        <v>1547</v>
      </c>
      <c r="C1553" s="114" t="s">
        <v>211</v>
      </c>
      <c r="D1553" s="114" t="s">
        <v>5795</v>
      </c>
      <c r="E1553" s="114" t="s">
        <v>1</v>
      </c>
      <c r="F1553" s="114" t="s">
        <v>175</v>
      </c>
      <c r="G1553" s="114" t="s">
        <v>102</v>
      </c>
      <c r="H1553" s="115" t="s">
        <v>6834</v>
      </c>
      <c r="I1553" s="116" t="s">
        <v>6835</v>
      </c>
      <c r="J1553" s="116" t="s">
        <v>6836</v>
      </c>
      <c r="K1553" s="114" t="s">
        <v>935</v>
      </c>
      <c r="L1553" s="114" t="s">
        <v>727</v>
      </c>
      <c r="M1553" s="116" t="s">
        <v>936</v>
      </c>
      <c r="N1553" s="116" t="s">
        <v>937</v>
      </c>
      <c r="O1553" s="114" t="s">
        <v>935</v>
      </c>
      <c r="P1553" s="114" t="s">
        <v>1735</v>
      </c>
      <c r="Q1553" s="114" t="s">
        <v>1736</v>
      </c>
      <c r="R1553" s="116"/>
    </row>
    <row r="1554" spans="2:18" ht="18.75" hidden="1" x14ac:dyDescent="0.25">
      <c r="B1554" s="112">
        <v>1548</v>
      </c>
      <c r="C1554" s="114" t="s">
        <v>211</v>
      </c>
      <c r="D1554" s="114" t="s">
        <v>5795</v>
      </c>
      <c r="E1554" s="114" t="s">
        <v>1</v>
      </c>
      <c r="F1554" s="114" t="s">
        <v>175</v>
      </c>
      <c r="G1554" s="114" t="s">
        <v>102</v>
      </c>
      <c r="H1554" s="115" t="s">
        <v>6837</v>
      </c>
      <c r="I1554" s="116" t="s">
        <v>6838</v>
      </c>
      <c r="J1554" s="116" t="s">
        <v>6839</v>
      </c>
      <c r="K1554" s="114" t="s">
        <v>935</v>
      </c>
      <c r="L1554" s="114" t="s">
        <v>727</v>
      </c>
      <c r="M1554" s="116" t="s">
        <v>936</v>
      </c>
      <c r="N1554" s="116" t="s">
        <v>937</v>
      </c>
      <c r="O1554" s="114" t="s">
        <v>935</v>
      </c>
      <c r="P1554" s="114" t="s">
        <v>1735</v>
      </c>
      <c r="Q1554" s="114" t="s">
        <v>1736</v>
      </c>
      <c r="R1554" s="116"/>
    </row>
    <row r="1555" spans="2:18" ht="18.75" hidden="1" x14ac:dyDescent="0.25">
      <c r="B1555" s="112">
        <v>1549</v>
      </c>
      <c r="C1555" s="114" t="s">
        <v>211</v>
      </c>
      <c r="D1555" s="114" t="s">
        <v>5795</v>
      </c>
      <c r="E1555" s="114" t="s">
        <v>1</v>
      </c>
      <c r="F1555" s="114" t="s">
        <v>175</v>
      </c>
      <c r="G1555" s="114" t="s">
        <v>102</v>
      </c>
      <c r="H1555" s="115" t="s">
        <v>6840</v>
      </c>
      <c r="I1555" s="116" t="s">
        <v>6841</v>
      </c>
      <c r="J1555" s="116" t="s">
        <v>6842</v>
      </c>
      <c r="K1555" s="114" t="s">
        <v>935</v>
      </c>
      <c r="L1555" s="114" t="s">
        <v>727</v>
      </c>
      <c r="M1555" s="116" t="s">
        <v>936</v>
      </c>
      <c r="N1555" s="116" t="s">
        <v>937</v>
      </c>
      <c r="O1555" s="114" t="s">
        <v>935</v>
      </c>
      <c r="P1555" s="114" t="s">
        <v>1735</v>
      </c>
      <c r="Q1555" s="114" t="s">
        <v>1736</v>
      </c>
      <c r="R1555" s="116"/>
    </row>
    <row r="1556" spans="2:18" ht="18.75" hidden="1" x14ac:dyDescent="0.25">
      <c r="B1556" s="112">
        <v>1550</v>
      </c>
      <c r="C1556" s="114" t="s">
        <v>211</v>
      </c>
      <c r="D1556" s="114" t="s">
        <v>5795</v>
      </c>
      <c r="E1556" s="114" t="s">
        <v>1</v>
      </c>
      <c r="F1556" s="114" t="s">
        <v>175</v>
      </c>
      <c r="G1556" s="114" t="s">
        <v>102</v>
      </c>
      <c r="H1556" s="115" t="s">
        <v>6843</v>
      </c>
      <c r="I1556" s="116" t="s">
        <v>6844</v>
      </c>
      <c r="J1556" s="116" t="s">
        <v>6845</v>
      </c>
      <c r="K1556" s="114" t="s">
        <v>935</v>
      </c>
      <c r="L1556" s="114" t="s">
        <v>727</v>
      </c>
      <c r="M1556" s="116" t="s">
        <v>936</v>
      </c>
      <c r="N1556" s="116" t="s">
        <v>937</v>
      </c>
      <c r="O1556" s="114" t="s">
        <v>935</v>
      </c>
      <c r="P1556" s="114" t="s">
        <v>1735</v>
      </c>
      <c r="Q1556" s="114" t="s">
        <v>1736</v>
      </c>
      <c r="R1556" s="116"/>
    </row>
    <row r="1557" spans="2:18" ht="18.75" hidden="1" x14ac:dyDescent="0.25">
      <c r="B1557" s="112">
        <v>1551</v>
      </c>
      <c r="C1557" s="114" t="s">
        <v>211</v>
      </c>
      <c r="D1557" s="114" t="s">
        <v>5795</v>
      </c>
      <c r="E1557" s="114" t="s">
        <v>4</v>
      </c>
      <c r="F1557" s="114" t="s">
        <v>175</v>
      </c>
      <c r="G1557" s="114" t="s">
        <v>102</v>
      </c>
      <c r="H1557" s="115" t="s">
        <v>6846</v>
      </c>
      <c r="I1557" s="116" t="s">
        <v>6847</v>
      </c>
      <c r="J1557" s="116" t="s">
        <v>6848</v>
      </c>
      <c r="K1557" s="114" t="s">
        <v>935</v>
      </c>
      <c r="L1557" s="114" t="s">
        <v>727</v>
      </c>
      <c r="M1557" s="116" t="s">
        <v>936</v>
      </c>
      <c r="N1557" s="116" t="s">
        <v>937</v>
      </c>
      <c r="O1557" s="114" t="s">
        <v>935</v>
      </c>
      <c r="P1557" s="114" t="s">
        <v>1735</v>
      </c>
      <c r="Q1557" s="114" t="s">
        <v>1736</v>
      </c>
      <c r="R1557" s="116"/>
    </row>
    <row r="1558" spans="2:18" ht="18.75" hidden="1" x14ac:dyDescent="0.25">
      <c r="B1558" s="112">
        <v>1552</v>
      </c>
      <c r="C1558" s="114" t="s">
        <v>211</v>
      </c>
      <c r="D1558" s="114" t="s">
        <v>5795</v>
      </c>
      <c r="E1558" s="114" t="s">
        <v>4</v>
      </c>
      <c r="F1558" s="114" t="s">
        <v>175</v>
      </c>
      <c r="G1558" s="114" t="s">
        <v>102</v>
      </c>
      <c r="H1558" s="115" t="s">
        <v>6849</v>
      </c>
      <c r="I1558" s="116" t="s">
        <v>6850</v>
      </c>
      <c r="J1558" s="116" t="s">
        <v>6851</v>
      </c>
      <c r="K1558" s="114" t="s">
        <v>935</v>
      </c>
      <c r="L1558" s="114" t="s">
        <v>727</v>
      </c>
      <c r="M1558" s="116" t="s">
        <v>936</v>
      </c>
      <c r="N1558" s="116" t="s">
        <v>937</v>
      </c>
      <c r="O1558" s="114" t="s">
        <v>935</v>
      </c>
      <c r="P1558" s="114" t="s">
        <v>1735</v>
      </c>
      <c r="Q1558" s="114" t="s">
        <v>1736</v>
      </c>
      <c r="R1558" s="116"/>
    </row>
    <row r="1559" spans="2:18" ht="18.75" hidden="1" x14ac:dyDescent="0.25">
      <c r="B1559" s="112">
        <v>1553</v>
      </c>
      <c r="C1559" s="114" t="s">
        <v>211</v>
      </c>
      <c r="D1559" s="114" t="s">
        <v>5795</v>
      </c>
      <c r="E1559" s="114" t="s">
        <v>4</v>
      </c>
      <c r="F1559" s="114" t="s">
        <v>175</v>
      </c>
      <c r="G1559" s="114" t="s">
        <v>102</v>
      </c>
      <c r="H1559" s="115" t="s">
        <v>6852</v>
      </c>
      <c r="I1559" s="116" t="s">
        <v>6853</v>
      </c>
      <c r="J1559" s="116" t="s">
        <v>6854</v>
      </c>
      <c r="K1559" s="114" t="s">
        <v>935</v>
      </c>
      <c r="L1559" s="114" t="s">
        <v>727</v>
      </c>
      <c r="M1559" s="116" t="s">
        <v>936</v>
      </c>
      <c r="N1559" s="116" t="s">
        <v>937</v>
      </c>
      <c r="O1559" s="114" t="s">
        <v>935</v>
      </c>
      <c r="P1559" s="114" t="s">
        <v>1735</v>
      </c>
      <c r="Q1559" s="114" t="s">
        <v>1736</v>
      </c>
      <c r="R1559" s="116"/>
    </row>
    <row r="1560" spans="2:18" ht="18.75" hidden="1" x14ac:dyDescent="0.25">
      <c r="B1560" s="112">
        <v>1554</v>
      </c>
      <c r="C1560" s="114" t="s">
        <v>211</v>
      </c>
      <c r="D1560" s="114" t="s">
        <v>5795</v>
      </c>
      <c r="E1560" s="114" t="s">
        <v>4</v>
      </c>
      <c r="F1560" s="114" t="s">
        <v>175</v>
      </c>
      <c r="G1560" s="114" t="s">
        <v>102</v>
      </c>
      <c r="H1560" s="115" t="s">
        <v>6855</v>
      </c>
      <c r="I1560" s="116" t="s">
        <v>6856</v>
      </c>
      <c r="J1560" s="116" t="s">
        <v>6857</v>
      </c>
      <c r="K1560" s="114" t="s">
        <v>935</v>
      </c>
      <c r="L1560" s="114" t="s">
        <v>727</v>
      </c>
      <c r="M1560" s="116" t="s">
        <v>936</v>
      </c>
      <c r="N1560" s="116" t="s">
        <v>937</v>
      </c>
      <c r="O1560" s="114" t="s">
        <v>935</v>
      </c>
      <c r="P1560" s="114" t="s">
        <v>1735</v>
      </c>
      <c r="Q1560" s="114" t="s">
        <v>1736</v>
      </c>
      <c r="R1560" s="116"/>
    </row>
    <row r="1561" spans="2:18" ht="18.75" hidden="1" x14ac:dyDescent="0.25">
      <c r="B1561" s="112">
        <v>1555</v>
      </c>
      <c r="C1561" s="114" t="s">
        <v>211</v>
      </c>
      <c r="D1561" s="114" t="s">
        <v>5795</v>
      </c>
      <c r="E1561" s="114" t="s">
        <v>4</v>
      </c>
      <c r="F1561" s="114" t="s">
        <v>175</v>
      </c>
      <c r="G1561" s="114" t="s">
        <v>102</v>
      </c>
      <c r="H1561" s="115" t="s">
        <v>6858</v>
      </c>
      <c r="I1561" s="116" t="s">
        <v>6859</v>
      </c>
      <c r="J1561" s="116" t="s">
        <v>6860</v>
      </c>
      <c r="K1561" s="114" t="s">
        <v>935</v>
      </c>
      <c r="L1561" s="114" t="s">
        <v>727</v>
      </c>
      <c r="M1561" s="116" t="s">
        <v>936</v>
      </c>
      <c r="N1561" s="116" t="s">
        <v>937</v>
      </c>
      <c r="O1561" s="114" t="s">
        <v>935</v>
      </c>
      <c r="P1561" s="114" t="s">
        <v>1735</v>
      </c>
      <c r="Q1561" s="114" t="s">
        <v>1736</v>
      </c>
      <c r="R1561" s="116"/>
    </row>
    <row r="1562" spans="2:18" ht="18.75" hidden="1" x14ac:dyDescent="0.25">
      <c r="B1562" s="112">
        <v>1556</v>
      </c>
      <c r="C1562" s="114" t="s">
        <v>211</v>
      </c>
      <c r="D1562" s="114" t="s">
        <v>5795</v>
      </c>
      <c r="E1562" s="114" t="s">
        <v>4</v>
      </c>
      <c r="F1562" s="114" t="s">
        <v>175</v>
      </c>
      <c r="G1562" s="114" t="s">
        <v>102</v>
      </c>
      <c r="H1562" s="115" t="s">
        <v>6861</v>
      </c>
      <c r="I1562" s="116" t="s">
        <v>6862</v>
      </c>
      <c r="J1562" s="116" t="s">
        <v>6863</v>
      </c>
      <c r="K1562" s="114" t="s">
        <v>935</v>
      </c>
      <c r="L1562" s="114" t="s">
        <v>727</v>
      </c>
      <c r="M1562" s="116" t="s">
        <v>936</v>
      </c>
      <c r="N1562" s="116" t="s">
        <v>937</v>
      </c>
      <c r="O1562" s="114" t="s">
        <v>935</v>
      </c>
      <c r="P1562" s="114" t="s">
        <v>1735</v>
      </c>
      <c r="Q1562" s="114" t="s">
        <v>1736</v>
      </c>
      <c r="R1562" s="116"/>
    </row>
    <row r="1563" spans="2:18" ht="18.75" hidden="1" x14ac:dyDescent="0.25">
      <c r="B1563" s="112">
        <v>1557</v>
      </c>
      <c r="C1563" s="114" t="s">
        <v>211</v>
      </c>
      <c r="D1563" s="114" t="s">
        <v>5795</v>
      </c>
      <c r="E1563" s="114" t="s">
        <v>4</v>
      </c>
      <c r="F1563" s="114" t="s">
        <v>175</v>
      </c>
      <c r="G1563" s="114" t="s">
        <v>102</v>
      </c>
      <c r="H1563" s="115" t="s">
        <v>6864</v>
      </c>
      <c r="I1563" s="116" t="s">
        <v>6865</v>
      </c>
      <c r="J1563" s="116" t="s">
        <v>6866</v>
      </c>
      <c r="K1563" s="114" t="s">
        <v>935</v>
      </c>
      <c r="L1563" s="114" t="s">
        <v>727</v>
      </c>
      <c r="M1563" s="116" t="s">
        <v>936</v>
      </c>
      <c r="N1563" s="116" t="s">
        <v>937</v>
      </c>
      <c r="O1563" s="114" t="s">
        <v>935</v>
      </c>
      <c r="P1563" s="114" t="s">
        <v>1735</v>
      </c>
      <c r="Q1563" s="114" t="s">
        <v>1736</v>
      </c>
      <c r="R1563" s="116"/>
    </row>
    <row r="1564" spans="2:18" ht="18.75" hidden="1" x14ac:dyDescent="0.25">
      <c r="B1564" s="112">
        <v>1558</v>
      </c>
      <c r="C1564" s="114" t="s">
        <v>211</v>
      </c>
      <c r="D1564" s="114" t="s">
        <v>5795</v>
      </c>
      <c r="E1564" s="114" t="s">
        <v>4</v>
      </c>
      <c r="F1564" s="114" t="s">
        <v>175</v>
      </c>
      <c r="G1564" s="114" t="s">
        <v>102</v>
      </c>
      <c r="H1564" s="115" t="s">
        <v>6867</v>
      </c>
      <c r="I1564" s="116" t="s">
        <v>6868</v>
      </c>
      <c r="J1564" s="116" t="s">
        <v>6869</v>
      </c>
      <c r="K1564" s="114" t="s">
        <v>935</v>
      </c>
      <c r="L1564" s="114" t="s">
        <v>727</v>
      </c>
      <c r="M1564" s="116" t="s">
        <v>936</v>
      </c>
      <c r="N1564" s="116" t="s">
        <v>937</v>
      </c>
      <c r="O1564" s="114" t="s">
        <v>935</v>
      </c>
      <c r="P1564" s="114" t="s">
        <v>1735</v>
      </c>
      <c r="Q1564" s="114" t="s">
        <v>1736</v>
      </c>
      <c r="R1564" s="116"/>
    </row>
    <row r="1565" spans="2:18" ht="18.75" hidden="1" x14ac:dyDescent="0.25">
      <c r="B1565" s="112">
        <v>1559</v>
      </c>
      <c r="C1565" s="114" t="s">
        <v>211</v>
      </c>
      <c r="D1565" s="114" t="s">
        <v>5795</v>
      </c>
      <c r="E1565" s="114" t="s">
        <v>4</v>
      </c>
      <c r="F1565" s="114" t="s">
        <v>175</v>
      </c>
      <c r="G1565" s="114" t="s">
        <v>102</v>
      </c>
      <c r="H1565" s="115" t="s">
        <v>6870</v>
      </c>
      <c r="I1565" s="116" t="s">
        <v>6871</v>
      </c>
      <c r="J1565" s="116" t="s">
        <v>6872</v>
      </c>
      <c r="K1565" s="114" t="s">
        <v>935</v>
      </c>
      <c r="L1565" s="114" t="s">
        <v>727</v>
      </c>
      <c r="M1565" s="116" t="s">
        <v>936</v>
      </c>
      <c r="N1565" s="116" t="s">
        <v>937</v>
      </c>
      <c r="O1565" s="114" t="s">
        <v>935</v>
      </c>
      <c r="P1565" s="114" t="s">
        <v>1735</v>
      </c>
      <c r="Q1565" s="114" t="s">
        <v>1736</v>
      </c>
      <c r="R1565" s="116"/>
    </row>
    <row r="1566" spans="2:18" ht="18.75" hidden="1" x14ac:dyDescent="0.25">
      <c r="B1566" s="112">
        <v>1560</v>
      </c>
      <c r="C1566" s="114" t="s">
        <v>211</v>
      </c>
      <c r="D1566" s="114" t="s">
        <v>5795</v>
      </c>
      <c r="E1566" s="114" t="s">
        <v>4</v>
      </c>
      <c r="F1566" s="114" t="s">
        <v>175</v>
      </c>
      <c r="G1566" s="114" t="s">
        <v>102</v>
      </c>
      <c r="H1566" s="115" t="s">
        <v>6873</v>
      </c>
      <c r="I1566" s="116" t="s">
        <v>6874</v>
      </c>
      <c r="J1566" s="116" t="s">
        <v>6875</v>
      </c>
      <c r="K1566" s="114" t="s">
        <v>935</v>
      </c>
      <c r="L1566" s="114" t="s">
        <v>727</v>
      </c>
      <c r="M1566" s="116" t="s">
        <v>936</v>
      </c>
      <c r="N1566" s="116" t="s">
        <v>937</v>
      </c>
      <c r="O1566" s="114" t="s">
        <v>935</v>
      </c>
      <c r="P1566" s="114" t="s">
        <v>1735</v>
      </c>
      <c r="Q1566" s="114" t="s">
        <v>1736</v>
      </c>
      <c r="R1566" s="116"/>
    </row>
    <row r="1567" spans="2:18" ht="18.75" hidden="1" x14ac:dyDescent="0.25">
      <c r="B1567" s="112">
        <v>1561</v>
      </c>
      <c r="C1567" s="114" t="s">
        <v>211</v>
      </c>
      <c r="D1567" s="114" t="s">
        <v>5795</v>
      </c>
      <c r="E1567" s="114" t="s">
        <v>1</v>
      </c>
      <c r="F1567" s="114" t="s">
        <v>213</v>
      </c>
      <c r="G1567" s="114" t="s">
        <v>102</v>
      </c>
      <c r="H1567" s="115" t="s">
        <v>6876</v>
      </c>
      <c r="I1567" s="116" t="s">
        <v>6877</v>
      </c>
      <c r="J1567" s="116" t="s">
        <v>6878</v>
      </c>
      <c r="K1567" s="114" t="s">
        <v>938</v>
      </c>
      <c r="L1567" s="114" t="s">
        <v>732</v>
      </c>
      <c r="M1567" s="116" t="s">
        <v>939</v>
      </c>
      <c r="N1567" s="116" t="s">
        <v>940</v>
      </c>
      <c r="O1567" s="114" t="s">
        <v>938</v>
      </c>
      <c r="P1567" s="114" t="s">
        <v>1737</v>
      </c>
      <c r="Q1567" s="114" t="s">
        <v>1738</v>
      </c>
      <c r="R1567" s="116"/>
    </row>
    <row r="1568" spans="2:18" ht="18.75" hidden="1" x14ac:dyDescent="0.25">
      <c r="B1568" s="112">
        <v>1562</v>
      </c>
      <c r="C1568" s="114" t="s">
        <v>211</v>
      </c>
      <c r="D1568" s="114" t="s">
        <v>5795</v>
      </c>
      <c r="E1568" s="114" t="s">
        <v>1</v>
      </c>
      <c r="F1568" s="114" t="s">
        <v>213</v>
      </c>
      <c r="G1568" s="114" t="s">
        <v>102</v>
      </c>
      <c r="H1568" s="115" t="s">
        <v>6879</v>
      </c>
      <c r="I1568" s="116" t="s">
        <v>6880</v>
      </c>
      <c r="J1568" s="116" t="s">
        <v>6881</v>
      </c>
      <c r="K1568" s="114" t="s">
        <v>938</v>
      </c>
      <c r="L1568" s="114" t="s">
        <v>732</v>
      </c>
      <c r="M1568" s="116" t="s">
        <v>939</v>
      </c>
      <c r="N1568" s="116" t="s">
        <v>940</v>
      </c>
      <c r="O1568" s="114" t="s">
        <v>938</v>
      </c>
      <c r="P1568" s="114" t="s">
        <v>1737</v>
      </c>
      <c r="Q1568" s="114" t="s">
        <v>1738</v>
      </c>
      <c r="R1568" s="116"/>
    </row>
    <row r="1569" spans="2:18" ht="18.75" hidden="1" x14ac:dyDescent="0.25">
      <c r="B1569" s="112">
        <v>1563</v>
      </c>
      <c r="C1569" s="114" t="s">
        <v>211</v>
      </c>
      <c r="D1569" s="114" t="s">
        <v>5795</v>
      </c>
      <c r="E1569" s="114" t="s">
        <v>1</v>
      </c>
      <c r="F1569" s="114" t="s">
        <v>213</v>
      </c>
      <c r="G1569" s="114" t="s">
        <v>102</v>
      </c>
      <c r="H1569" s="115" t="s">
        <v>6882</v>
      </c>
      <c r="I1569" s="116" t="s">
        <v>6883</v>
      </c>
      <c r="J1569" s="116" t="s">
        <v>6884</v>
      </c>
      <c r="K1569" s="114" t="s">
        <v>938</v>
      </c>
      <c r="L1569" s="114" t="s">
        <v>732</v>
      </c>
      <c r="M1569" s="116" t="s">
        <v>939</v>
      </c>
      <c r="N1569" s="116" t="s">
        <v>940</v>
      </c>
      <c r="O1569" s="114" t="s">
        <v>938</v>
      </c>
      <c r="P1569" s="114" t="s">
        <v>1737</v>
      </c>
      <c r="Q1569" s="114" t="s">
        <v>1738</v>
      </c>
      <c r="R1569" s="116"/>
    </row>
    <row r="1570" spans="2:18" ht="18.75" hidden="1" x14ac:dyDescent="0.25">
      <c r="B1570" s="112">
        <v>1564</v>
      </c>
      <c r="C1570" s="114" t="s">
        <v>211</v>
      </c>
      <c r="D1570" s="114" t="s">
        <v>5795</v>
      </c>
      <c r="E1570" s="114" t="s">
        <v>1</v>
      </c>
      <c r="F1570" s="114" t="s">
        <v>213</v>
      </c>
      <c r="G1570" s="114" t="s">
        <v>102</v>
      </c>
      <c r="H1570" s="115" t="s">
        <v>6885</v>
      </c>
      <c r="I1570" s="116" t="s">
        <v>6886</v>
      </c>
      <c r="J1570" s="116" t="s">
        <v>6887</v>
      </c>
      <c r="K1570" s="114" t="s">
        <v>938</v>
      </c>
      <c r="L1570" s="114" t="s">
        <v>732</v>
      </c>
      <c r="M1570" s="116" t="s">
        <v>939</v>
      </c>
      <c r="N1570" s="116" t="s">
        <v>940</v>
      </c>
      <c r="O1570" s="114" t="s">
        <v>938</v>
      </c>
      <c r="P1570" s="114" t="s">
        <v>1737</v>
      </c>
      <c r="Q1570" s="114" t="s">
        <v>1738</v>
      </c>
      <c r="R1570" s="116"/>
    </row>
    <row r="1571" spans="2:18" ht="18.75" hidden="1" x14ac:dyDescent="0.25">
      <c r="B1571" s="112">
        <v>1565</v>
      </c>
      <c r="C1571" s="114" t="s">
        <v>211</v>
      </c>
      <c r="D1571" s="114" t="s">
        <v>5795</v>
      </c>
      <c r="E1571" s="114" t="s">
        <v>1</v>
      </c>
      <c r="F1571" s="114" t="s">
        <v>213</v>
      </c>
      <c r="G1571" s="114" t="s">
        <v>102</v>
      </c>
      <c r="H1571" s="115" t="s">
        <v>6888</v>
      </c>
      <c r="I1571" s="116" t="s">
        <v>6889</v>
      </c>
      <c r="J1571" s="116" t="s">
        <v>6890</v>
      </c>
      <c r="K1571" s="114" t="s">
        <v>938</v>
      </c>
      <c r="L1571" s="114" t="s">
        <v>732</v>
      </c>
      <c r="M1571" s="116" t="s">
        <v>939</v>
      </c>
      <c r="N1571" s="116" t="s">
        <v>940</v>
      </c>
      <c r="O1571" s="114" t="s">
        <v>938</v>
      </c>
      <c r="P1571" s="114" t="s">
        <v>1737</v>
      </c>
      <c r="Q1571" s="114" t="s">
        <v>1738</v>
      </c>
      <c r="R1571" s="116"/>
    </row>
    <row r="1572" spans="2:18" ht="18.75" hidden="1" x14ac:dyDescent="0.25">
      <c r="B1572" s="112">
        <v>1566</v>
      </c>
      <c r="C1572" s="114" t="s">
        <v>211</v>
      </c>
      <c r="D1572" s="114" t="s">
        <v>5795</v>
      </c>
      <c r="E1572" s="114" t="s">
        <v>1</v>
      </c>
      <c r="F1572" s="114" t="s">
        <v>213</v>
      </c>
      <c r="G1572" s="114" t="s">
        <v>102</v>
      </c>
      <c r="H1572" s="115" t="s">
        <v>6891</v>
      </c>
      <c r="I1572" s="116" t="s">
        <v>6892</v>
      </c>
      <c r="J1572" s="116" t="s">
        <v>6893</v>
      </c>
      <c r="K1572" s="114" t="s">
        <v>938</v>
      </c>
      <c r="L1572" s="114" t="s">
        <v>732</v>
      </c>
      <c r="M1572" s="116" t="s">
        <v>939</v>
      </c>
      <c r="N1572" s="116" t="s">
        <v>940</v>
      </c>
      <c r="O1572" s="114" t="s">
        <v>938</v>
      </c>
      <c r="P1572" s="114" t="s">
        <v>1737</v>
      </c>
      <c r="Q1572" s="114" t="s">
        <v>1738</v>
      </c>
      <c r="R1572" s="116"/>
    </row>
    <row r="1573" spans="2:18" ht="18.75" hidden="1" x14ac:dyDescent="0.25">
      <c r="B1573" s="112">
        <v>1567</v>
      </c>
      <c r="C1573" s="114" t="s">
        <v>211</v>
      </c>
      <c r="D1573" s="114" t="s">
        <v>5795</v>
      </c>
      <c r="E1573" s="114" t="s">
        <v>1</v>
      </c>
      <c r="F1573" s="114" t="s">
        <v>213</v>
      </c>
      <c r="G1573" s="114" t="s">
        <v>102</v>
      </c>
      <c r="H1573" s="115" t="s">
        <v>6894</v>
      </c>
      <c r="I1573" s="116" t="s">
        <v>6895</v>
      </c>
      <c r="J1573" s="116" t="s">
        <v>6896</v>
      </c>
      <c r="K1573" s="114" t="s">
        <v>938</v>
      </c>
      <c r="L1573" s="114" t="s">
        <v>732</v>
      </c>
      <c r="M1573" s="116" t="s">
        <v>939</v>
      </c>
      <c r="N1573" s="116" t="s">
        <v>940</v>
      </c>
      <c r="O1573" s="114" t="s">
        <v>938</v>
      </c>
      <c r="P1573" s="114" t="s">
        <v>1737</v>
      </c>
      <c r="Q1573" s="114" t="s">
        <v>1738</v>
      </c>
      <c r="R1573" s="116"/>
    </row>
    <row r="1574" spans="2:18" ht="18.75" hidden="1" x14ac:dyDescent="0.25">
      <c r="B1574" s="112">
        <v>1568</v>
      </c>
      <c r="C1574" s="114" t="s">
        <v>211</v>
      </c>
      <c r="D1574" s="114" t="s">
        <v>5795</v>
      </c>
      <c r="E1574" s="114" t="s">
        <v>1</v>
      </c>
      <c r="F1574" s="114" t="s">
        <v>213</v>
      </c>
      <c r="G1574" s="114" t="s">
        <v>102</v>
      </c>
      <c r="H1574" s="115" t="s">
        <v>6897</v>
      </c>
      <c r="I1574" s="116" t="s">
        <v>6898</v>
      </c>
      <c r="J1574" s="116" t="s">
        <v>6899</v>
      </c>
      <c r="K1574" s="114" t="s">
        <v>938</v>
      </c>
      <c r="L1574" s="114" t="s">
        <v>732</v>
      </c>
      <c r="M1574" s="116" t="s">
        <v>939</v>
      </c>
      <c r="N1574" s="116" t="s">
        <v>940</v>
      </c>
      <c r="O1574" s="114" t="s">
        <v>938</v>
      </c>
      <c r="P1574" s="114" t="s">
        <v>1737</v>
      </c>
      <c r="Q1574" s="114" t="s">
        <v>1738</v>
      </c>
      <c r="R1574" s="116"/>
    </row>
    <row r="1575" spans="2:18" ht="18.75" hidden="1" x14ac:dyDescent="0.25">
      <c r="B1575" s="112">
        <v>1569</v>
      </c>
      <c r="C1575" s="114" t="s">
        <v>211</v>
      </c>
      <c r="D1575" s="114" t="s">
        <v>5795</v>
      </c>
      <c r="E1575" s="114" t="s">
        <v>1</v>
      </c>
      <c r="F1575" s="114" t="s">
        <v>213</v>
      </c>
      <c r="G1575" s="114" t="s">
        <v>102</v>
      </c>
      <c r="H1575" s="115" t="s">
        <v>6900</v>
      </c>
      <c r="I1575" s="116" t="s">
        <v>6901</v>
      </c>
      <c r="J1575" s="116" t="s">
        <v>6902</v>
      </c>
      <c r="K1575" s="114" t="s">
        <v>938</v>
      </c>
      <c r="L1575" s="114" t="s">
        <v>732</v>
      </c>
      <c r="M1575" s="116" t="s">
        <v>939</v>
      </c>
      <c r="N1575" s="116" t="s">
        <v>940</v>
      </c>
      <c r="O1575" s="114" t="s">
        <v>938</v>
      </c>
      <c r="P1575" s="114" t="s">
        <v>1737</v>
      </c>
      <c r="Q1575" s="114" t="s">
        <v>1738</v>
      </c>
      <c r="R1575" s="116"/>
    </row>
    <row r="1576" spans="2:18" ht="18.75" hidden="1" x14ac:dyDescent="0.25">
      <c r="B1576" s="112">
        <v>1570</v>
      </c>
      <c r="C1576" s="114" t="s">
        <v>211</v>
      </c>
      <c r="D1576" s="114" t="s">
        <v>5795</v>
      </c>
      <c r="E1576" s="114" t="s">
        <v>1</v>
      </c>
      <c r="F1576" s="114" t="s">
        <v>213</v>
      </c>
      <c r="G1576" s="114" t="s">
        <v>102</v>
      </c>
      <c r="H1576" s="115" t="s">
        <v>6903</v>
      </c>
      <c r="I1576" s="116" t="s">
        <v>6904</v>
      </c>
      <c r="J1576" s="116" t="s">
        <v>6905</v>
      </c>
      <c r="K1576" s="114" t="s">
        <v>938</v>
      </c>
      <c r="L1576" s="114" t="s">
        <v>732</v>
      </c>
      <c r="M1576" s="116" t="s">
        <v>939</v>
      </c>
      <c r="N1576" s="116" t="s">
        <v>940</v>
      </c>
      <c r="O1576" s="114" t="s">
        <v>938</v>
      </c>
      <c r="P1576" s="114" t="s">
        <v>1737</v>
      </c>
      <c r="Q1576" s="114" t="s">
        <v>1738</v>
      </c>
      <c r="R1576" s="116"/>
    </row>
    <row r="1577" spans="2:18" ht="18.75" hidden="1" x14ac:dyDescent="0.25">
      <c r="B1577" s="112">
        <v>1571</v>
      </c>
      <c r="C1577" s="114" t="s">
        <v>211</v>
      </c>
      <c r="D1577" s="114" t="s">
        <v>5795</v>
      </c>
      <c r="E1577" s="114" t="s">
        <v>4</v>
      </c>
      <c r="F1577" s="114" t="s">
        <v>213</v>
      </c>
      <c r="G1577" s="114" t="s">
        <v>102</v>
      </c>
      <c r="H1577" s="115" t="s">
        <v>6906</v>
      </c>
      <c r="I1577" s="116" t="s">
        <v>6907</v>
      </c>
      <c r="J1577" s="116" t="s">
        <v>6908</v>
      </c>
      <c r="K1577" s="114" t="s">
        <v>938</v>
      </c>
      <c r="L1577" s="114" t="s">
        <v>732</v>
      </c>
      <c r="M1577" s="116" t="s">
        <v>939</v>
      </c>
      <c r="N1577" s="116" t="s">
        <v>940</v>
      </c>
      <c r="O1577" s="114" t="s">
        <v>938</v>
      </c>
      <c r="P1577" s="114" t="s">
        <v>1737</v>
      </c>
      <c r="Q1577" s="114" t="s">
        <v>1738</v>
      </c>
      <c r="R1577" s="116"/>
    </row>
    <row r="1578" spans="2:18" ht="18.75" hidden="1" x14ac:dyDescent="0.25">
      <c r="B1578" s="112">
        <v>1572</v>
      </c>
      <c r="C1578" s="114" t="s">
        <v>211</v>
      </c>
      <c r="D1578" s="114" t="s">
        <v>5795</v>
      </c>
      <c r="E1578" s="114" t="s">
        <v>4</v>
      </c>
      <c r="F1578" s="114" t="s">
        <v>213</v>
      </c>
      <c r="G1578" s="114" t="s">
        <v>102</v>
      </c>
      <c r="H1578" s="115" t="s">
        <v>6909</v>
      </c>
      <c r="I1578" s="116" t="s">
        <v>6910</v>
      </c>
      <c r="J1578" s="116" t="s">
        <v>6911</v>
      </c>
      <c r="K1578" s="114" t="s">
        <v>938</v>
      </c>
      <c r="L1578" s="114" t="s">
        <v>732</v>
      </c>
      <c r="M1578" s="116" t="s">
        <v>939</v>
      </c>
      <c r="N1578" s="116" t="s">
        <v>940</v>
      </c>
      <c r="O1578" s="114" t="s">
        <v>938</v>
      </c>
      <c r="P1578" s="114" t="s">
        <v>1737</v>
      </c>
      <c r="Q1578" s="114" t="s">
        <v>1738</v>
      </c>
      <c r="R1578" s="116"/>
    </row>
    <row r="1579" spans="2:18" ht="18.75" hidden="1" x14ac:dyDescent="0.25">
      <c r="B1579" s="112">
        <v>1573</v>
      </c>
      <c r="C1579" s="114" t="s">
        <v>211</v>
      </c>
      <c r="D1579" s="114" t="s">
        <v>5795</v>
      </c>
      <c r="E1579" s="114" t="s">
        <v>4</v>
      </c>
      <c r="F1579" s="114" t="s">
        <v>213</v>
      </c>
      <c r="G1579" s="114" t="s">
        <v>102</v>
      </c>
      <c r="H1579" s="115" t="s">
        <v>6912</v>
      </c>
      <c r="I1579" s="116" t="s">
        <v>6913</v>
      </c>
      <c r="J1579" s="116" t="s">
        <v>6914</v>
      </c>
      <c r="K1579" s="114" t="s">
        <v>938</v>
      </c>
      <c r="L1579" s="114" t="s">
        <v>732</v>
      </c>
      <c r="M1579" s="116" t="s">
        <v>939</v>
      </c>
      <c r="N1579" s="116" t="s">
        <v>940</v>
      </c>
      <c r="O1579" s="114" t="s">
        <v>938</v>
      </c>
      <c r="P1579" s="114" t="s">
        <v>1737</v>
      </c>
      <c r="Q1579" s="114" t="s">
        <v>1738</v>
      </c>
      <c r="R1579" s="116"/>
    </row>
    <row r="1580" spans="2:18" ht="18.75" hidden="1" x14ac:dyDescent="0.25">
      <c r="B1580" s="112">
        <v>1574</v>
      </c>
      <c r="C1580" s="114" t="s">
        <v>211</v>
      </c>
      <c r="D1580" s="114" t="s">
        <v>5795</v>
      </c>
      <c r="E1580" s="114" t="s">
        <v>4</v>
      </c>
      <c r="F1580" s="114" t="s">
        <v>213</v>
      </c>
      <c r="G1580" s="114" t="s">
        <v>102</v>
      </c>
      <c r="H1580" s="115" t="s">
        <v>6915</v>
      </c>
      <c r="I1580" s="116" t="s">
        <v>6916</v>
      </c>
      <c r="J1580" s="116" t="s">
        <v>6917</v>
      </c>
      <c r="K1580" s="114" t="s">
        <v>938</v>
      </c>
      <c r="L1580" s="114" t="s">
        <v>732</v>
      </c>
      <c r="M1580" s="116" t="s">
        <v>939</v>
      </c>
      <c r="N1580" s="116" t="s">
        <v>940</v>
      </c>
      <c r="O1580" s="114" t="s">
        <v>938</v>
      </c>
      <c r="P1580" s="114" t="s">
        <v>1737</v>
      </c>
      <c r="Q1580" s="114" t="s">
        <v>1738</v>
      </c>
      <c r="R1580" s="116"/>
    </row>
    <row r="1581" spans="2:18" ht="18.75" hidden="1" x14ac:dyDescent="0.25">
      <c r="B1581" s="112">
        <v>1575</v>
      </c>
      <c r="C1581" s="114" t="s">
        <v>211</v>
      </c>
      <c r="D1581" s="114" t="s">
        <v>5795</v>
      </c>
      <c r="E1581" s="114" t="s">
        <v>4</v>
      </c>
      <c r="F1581" s="114" t="s">
        <v>213</v>
      </c>
      <c r="G1581" s="114" t="s">
        <v>102</v>
      </c>
      <c r="H1581" s="115" t="s">
        <v>6918</v>
      </c>
      <c r="I1581" s="116" t="s">
        <v>6919</v>
      </c>
      <c r="J1581" s="116" t="s">
        <v>6920</v>
      </c>
      <c r="K1581" s="114" t="s">
        <v>938</v>
      </c>
      <c r="L1581" s="114" t="s">
        <v>732</v>
      </c>
      <c r="M1581" s="116" t="s">
        <v>939</v>
      </c>
      <c r="N1581" s="116" t="s">
        <v>940</v>
      </c>
      <c r="O1581" s="114" t="s">
        <v>938</v>
      </c>
      <c r="P1581" s="114" t="s">
        <v>1737</v>
      </c>
      <c r="Q1581" s="114" t="s">
        <v>1738</v>
      </c>
      <c r="R1581" s="116"/>
    </row>
    <row r="1582" spans="2:18" ht="18.75" hidden="1" x14ac:dyDescent="0.25">
      <c r="B1582" s="112">
        <v>1576</v>
      </c>
      <c r="C1582" s="114" t="s">
        <v>211</v>
      </c>
      <c r="D1582" s="114" t="s">
        <v>5795</v>
      </c>
      <c r="E1582" s="114" t="s">
        <v>4</v>
      </c>
      <c r="F1582" s="114" t="s">
        <v>213</v>
      </c>
      <c r="G1582" s="114" t="s">
        <v>102</v>
      </c>
      <c r="H1582" s="115" t="s">
        <v>6921</v>
      </c>
      <c r="I1582" s="116" t="s">
        <v>6922</v>
      </c>
      <c r="J1582" s="116" t="s">
        <v>6923</v>
      </c>
      <c r="K1582" s="114" t="s">
        <v>938</v>
      </c>
      <c r="L1582" s="114" t="s">
        <v>732</v>
      </c>
      <c r="M1582" s="116" t="s">
        <v>939</v>
      </c>
      <c r="N1582" s="116" t="s">
        <v>940</v>
      </c>
      <c r="O1582" s="114" t="s">
        <v>938</v>
      </c>
      <c r="P1582" s="114" t="s">
        <v>1737</v>
      </c>
      <c r="Q1582" s="114" t="s">
        <v>1738</v>
      </c>
      <c r="R1582" s="116"/>
    </row>
    <row r="1583" spans="2:18" ht="18.75" hidden="1" x14ac:dyDescent="0.25">
      <c r="B1583" s="112">
        <v>1577</v>
      </c>
      <c r="C1583" s="114" t="s">
        <v>211</v>
      </c>
      <c r="D1583" s="114" t="s">
        <v>5795</v>
      </c>
      <c r="E1583" s="114" t="s">
        <v>4</v>
      </c>
      <c r="F1583" s="114" t="s">
        <v>213</v>
      </c>
      <c r="G1583" s="114" t="s">
        <v>102</v>
      </c>
      <c r="H1583" s="115" t="s">
        <v>6924</v>
      </c>
      <c r="I1583" s="116" t="s">
        <v>6925</v>
      </c>
      <c r="J1583" s="116" t="s">
        <v>6926</v>
      </c>
      <c r="K1583" s="114" t="s">
        <v>938</v>
      </c>
      <c r="L1583" s="114" t="s">
        <v>732</v>
      </c>
      <c r="M1583" s="116" t="s">
        <v>939</v>
      </c>
      <c r="N1583" s="116" t="s">
        <v>940</v>
      </c>
      <c r="O1583" s="114" t="s">
        <v>938</v>
      </c>
      <c r="P1583" s="114" t="s">
        <v>1737</v>
      </c>
      <c r="Q1583" s="114" t="s">
        <v>1738</v>
      </c>
      <c r="R1583" s="116"/>
    </row>
    <row r="1584" spans="2:18" ht="18.75" hidden="1" x14ac:dyDescent="0.25">
      <c r="B1584" s="112">
        <v>1578</v>
      </c>
      <c r="C1584" s="114" t="s">
        <v>211</v>
      </c>
      <c r="D1584" s="114" t="s">
        <v>5795</v>
      </c>
      <c r="E1584" s="114" t="s">
        <v>4</v>
      </c>
      <c r="F1584" s="114" t="s">
        <v>213</v>
      </c>
      <c r="G1584" s="114" t="s">
        <v>102</v>
      </c>
      <c r="H1584" s="115" t="s">
        <v>6927</v>
      </c>
      <c r="I1584" s="116" t="s">
        <v>6928</v>
      </c>
      <c r="J1584" s="116" t="s">
        <v>6929</v>
      </c>
      <c r="K1584" s="114" t="s">
        <v>938</v>
      </c>
      <c r="L1584" s="114" t="s">
        <v>732</v>
      </c>
      <c r="M1584" s="116" t="s">
        <v>939</v>
      </c>
      <c r="N1584" s="116" t="s">
        <v>940</v>
      </c>
      <c r="O1584" s="114" t="s">
        <v>938</v>
      </c>
      <c r="P1584" s="114" t="s">
        <v>1737</v>
      </c>
      <c r="Q1584" s="114" t="s">
        <v>1738</v>
      </c>
      <c r="R1584" s="116"/>
    </row>
    <row r="1585" spans="2:18" ht="18.75" hidden="1" x14ac:dyDescent="0.25">
      <c r="B1585" s="112">
        <v>1579</v>
      </c>
      <c r="C1585" s="114" t="s">
        <v>211</v>
      </c>
      <c r="D1585" s="114" t="s">
        <v>5795</v>
      </c>
      <c r="E1585" s="114" t="s">
        <v>4</v>
      </c>
      <c r="F1585" s="114" t="s">
        <v>213</v>
      </c>
      <c r="G1585" s="114" t="s">
        <v>102</v>
      </c>
      <c r="H1585" s="115" t="s">
        <v>6930</v>
      </c>
      <c r="I1585" s="116" t="s">
        <v>6931</v>
      </c>
      <c r="J1585" s="116" t="s">
        <v>6932</v>
      </c>
      <c r="K1585" s="114" t="s">
        <v>938</v>
      </c>
      <c r="L1585" s="114" t="s">
        <v>732</v>
      </c>
      <c r="M1585" s="116" t="s">
        <v>939</v>
      </c>
      <c r="N1585" s="116" t="s">
        <v>940</v>
      </c>
      <c r="O1585" s="114" t="s">
        <v>938</v>
      </c>
      <c r="P1585" s="114" t="s">
        <v>1737</v>
      </c>
      <c r="Q1585" s="114" t="s">
        <v>1738</v>
      </c>
      <c r="R1585" s="116"/>
    </row>
    <row r="1586" spans="2:18" ht="18.75" hidden="1" x14ac:dyDescent="0.25">
      <c r="B1586" s="112">
        <v>1580</v>
      </c>
      <c r="C1586" s="114" t="s">
        <v>211</v>
      </c>
      <c r="D1586" s="114" t="s">
        <v>5795</v>
      </c>
      <c r="E1586" s="114" t="s">
        <v>4</v>
      </c>
      <c r="F1586" s="114" t="s">
        <v>213</v>
      </c>
      <c r="G1586" s="114" t="s">
        <v>102</v>
      </c>
      <c r="H1586" s="115" t="s">
        <v>6933</v>
      </c>
      <c r="I1586" s="116" t="s">
        <v>6934</v>
      </c>
      <c r="J1586" s="116" t="s">
        <v>6935</v>
      </c>
      <c r="K1586" s="114" t="s">
        <v>938</v>
      </c>
      <c r="L1586" s="114" t="s">
        <v>732</v>
      </c>
      <c r="M1586" s="116" t="s">
        <v>939</v>
      </c>
      <c r="N1586" s="116" t="s">
        <v>940</v>
      </c>
      <c r="O1586" s="114" t="s">
        <v>938</v>
      </c>
      <c r="P1586" s="114" t="s">
        <v>1737</v>
      </c>
      <c r="Q1586" s="114" t="s">
        <v>1738</v>
      </c>
      <c r="R1586" s="116"/>
    </row>
    <row r="1587" spans="2:18" ht="18.75" hidden="1" x14ac:dyDescent="0.25">
      <c r="B1587" s="112">
        <v>1581</v>
      </c>
      <c r="C1587" s="114" t="s">
        <v>211</v>
      </c>
      <c r="D1587" s="114" t="s">
        <v>5795</v>
      </c>
      <c r="E1587" s="114" t="s">
        <v>1</v>
      </c>
      <c r="F1587" s="114" t="s">
        <v>216</v>
      </c>
      <c r="G1587" s="114" t="s">
        <v>102</v>
      </c>
      <c r="H1587" s="115" t="s">
        <v>6936</v>
      </c>
      <c r="I1587" s="116" t="s">
        <v>6937</v>
      </c>
      <c r="J1587" s="116" t="s">
        <v>6938</v>
      </c>
      <c r="K1587" s="114" t="s">
        <v>941</v>
      </c>
      <c r="L1587" s="114" t="s">
        <v>738</v>
      </c>
      <c r="M1587" s="116" t="s">
        <v>942</v>
      </c>
      <c r="N1587" s="116" t="s">
        <v>943</v>
      </c>
      <c r="O1587" s="114" t="s">
        <v>941</v>
      </c>
      <c r="P1587" s="114" t="s">
        <v>1739</v>
      </c>
      <c r="Q1587" s="114" t="s">
        <v>1740</v>
      </c>
      <c r="R1587" s="116"/>
    </row>
    <row r="1588" spans="2:18" ht="18.75" hidden="1" x14ac:dyDescent="0.25">
      <c r="B1588" s="112">
        <v>1582</v>
      </c>
      <c r="C1588" s="114" t="s">
        <v>211</v>
      </c>
      <c r="D1588" s="114" t="s">
        <v>5795</v>
      </c>
      <c r="E1588" s="114" t="s">
        <v>1</v>
      </c>
      <c r="F1588" s="114" t="s">
        <v>216</v>
      </c>
      <c r="G1588" s="114" t="s">
        <v>102</v>
      </c>
      <c r="H1588" s="115" t="s">
        <v>6939</v>
      </c>
      <c r="I1588" s="116" t="s">
        <v>6940</v>
      </c>
      <c r="J1588" s="116" t="s">
        <v>6941</v>
      </c>
      <c r="K1588" s="114" t="s">
        <v>941</v>
      </c>
      <c r="L1588" s="114" t="s">
        <v>738</v>
      </c>
      <c r="M1588" s="116" t="s">
        <v>942</v>
      </c>
      <c r="N1588" s="116" t="s">
        <v>943</v>
      </c>
      <c r="O1588" s="114" t="s">
        <v>941</v>
      </c>
      <c r="P1588" s="114" t="s">
        <v>1739</v>
      </c>
      <c r="Q1588" s="114" t="s">
        <v>1740</v>
      </c>
      <c r="R1588" s="116"/>
    </row>
    <row r="1589" spans="2:18" ht="18.75" hidden="1" x14ac:dyDescent="0.25">
      <c r="B1589" s="112">
        <v>1583</v>
      </c>
      <c r="C1589" s="114" t="s">
        <v>211</v>
      </c>
      <c r="D1589" s="114" t="s">
        <v>5795</v>
      </c>
      <c r="E1589" s="114" t="s">
        <v>1</v>
      </c>
      <c r="F1589" s="114" t="s">
        <v>216</v>
      </c>
      <c r="G1589" s="114" t="s">
        <v>102</v>
      </c>
      <c r="H1589" s="115" t="s">
        <v>6942</v>
      </c>
      <c r="I1589" s="116" t="s">
        <v>6943</v>
      </c>
      <c r="J1589" s="116" t="s">
        <v>6944</v>
      </c>
      <c r="K1589" s="114" t="s">
        <v>941</v>
      </c>
      <c r="L1589" s="114" t="s">
        <v>738</v>
      </c>
      <c r="M1589" s="116" t="s">
        <v>942</v>
      </c>
      <c r="N1589" s="116" t="s">
        <v>943</v>
      </c>
      <c r="O1589" s="114" t="s">
        <v>941</v>
      </c>
      <c r="P1589" s="114" t="s">
        <v>1739</v>
      </c>
      <c r="Q1589" s="114" t="s">
        <v>1740</v>
      </c>
      <c r="R1589" s="116"/>
    </row>
    <row r="1590" spans="2:18" ht="18.75" hidden="1" x14ac:dyDescent="0.25">
      <c r="B1590" s="112">
        <v>1584</v>
      </c>
      <c r="C1590" s="114" t="s">
        <v>211</v>
      </c>
      <c r="D1590" s="114" t="s">
        <v>5795</v>
      </c>
      <c r="E1590" s="114" t="s">
        <v>1</v>
      </c>
      <c r="F1590" s="114" t="s">
        <v>216</v>
      </c>
      <c r="G1590" s="114" t="s">
        <v>102</v>
      </c>
      <c r="H1590" s="115" t="s">
        <v>6945</v>
      </c>
      <c r="I1590" s="116" t="s">
        <v>6946</v>
      </c>
      <c r="J1590" s="116" t="s">
        <v>6947</v>
      </c>
      <c r="K1590" s="114" t="s">
        <v>941</v>
      </c>
      <c r="L1590" s="114" t="s">
        <v>738</v>
      </c>
      <c r="M1590" s="116" t="s">
        <v>942</v>
      </c>
      <c r="N1590" s="116" t="s">
        <v>943</v>
      </c>
      <c r="O1590" s="114" t="s">
        <v>941</v>
      </c>
      <c r="P1590" s="114" t="s">
        <v>1739</v>
      </c>
      <c r="Q1590" s="114" t="s">
        <v>1740</v>
      </c>
      <c r="R1590" s="116"/>
    </row>
    <row r="1591" spans="2:18" ht="18.75" hidden="1" x14ac:dyDescent="0.25">
      <c r="B1591" s="112">
        <v>1585</v>
      </c>
      <c r="C1591" s="114" t="s">
        <v>211</v>
      </c>
      <c r="D1591" s="114" t="s">
        <v>5795</v>
      </c>
      <c r="E1591" s="114" t="s">
        <v>1</v>
      </c>
      <c r="F1591" s="114" t="s">
        <v>216</v>
      </c>
      <c r="G1591" s="114" t="s">
        <v>102</v>
      </c>
      <c r="H1591" s="115" t="s">
        <v>6948</v>
      </c>
      <c r="I1591" s="116" t="s">
        <v>6949</v>
      </c>
      <c r="J1591" s="116" t="s">
        <v>6950</v>
      </c>
      <c r="K1591" s="114" t="s">
        <v>941</v>
      </c>
      <c r="L1591" s="114" t="s">
        <v>738</v>
      </c>
      <c r="M1591" s="116" t="s">
        <v>942</v>
      </c>
      <c r="N1591" s="116" t="s">
        <v>943</v>
      </c>
      <c r="O1591" s="114" t="s">
        <v>941</v>
      </c>
      <c r="P1591" s="114" t="s">
        <v>1739</v>
      </c>
      <c r="Q1591" s="114" t="s">
        <v>1740</v>
      </c>
      <c r="R1591" s="116"/>
    </row>
    <row r="1592" spans="2:18" ht="18.75" hidden="1" x14ac:dyDescent="0.25">
      <c r="B1592" s="112">
        <v>1586</v>
      </c>
      <c r="C1592" s="114" t="s">
        <v>211</v>
      </c>
      <c r="D1592" s="114" t="s">
        <v>5795</v>
      </c>
      <c r="E1592" s="114" t="s">
        <v>1</v>
      </c>
      <c r="F1592" s="114" t="s">
        <v>216</v>
      </c>
      <c r="G1592" s="114" t="s">
        <v>102</v>
      </c>
      <c r="H1592" s="115" t="s">
        <v>6951</v>
      </c>
      <c r="I1592" s="116" t="s">
        <v>6952</v>
      </c>
      <c r="J1592" s="116" t="s">
        <v>6953</v>
      </c>
      <c r="K1592" s="114" t="s">
        <v>941</v>
      </c>
      <c r="L1592" s="114" t="s">
        <v>738</v>
      </c>
      <c r="M1592" s="116" t="s">
        <v>942</v>
      </c>
      <c r="N1592" s="116" t="s">
        <v>943</v>
      </c>
      <c r="O1592" s="114" t="s">
        <v>941</v>
      </c>
      <c r="P1592" s="114" t="s">
        <v>1739</v>
      </c>
      <c r="Q1592" s="114" t="s">
        <v>1740</v>
      </c>
      <c r="R1592" s="116"/>
    </row>
    <row r="1593" spans="2:18" ht="18.75" hidden="1" x14ac:dyDescent="0.25">
      <c r="B1593" s="112">
        <v>1587</v>
      </c>
      <c r="C1593" s="114" t="s">
        <v>211</v>
      </c>
      <c r="D1593" s="114" t="s">
        <v>5795</v>
      </c>
      <c r="E1593" s="114" t="s">
        <v>1</v>
      </c>
      <c r="F1593" s="114" t="s">
        <v>216</v>
      </c>
      <c r="G1593" s="114" t="s">
        <v>102</v>
      </c>
      <c r="H1593" s="115" t="s">
        <v>6954</v>
      </c>
      <c r="I1593" s="116" t="s">
        <v>6955</v>
      </c>
      <c r="J1593" s="116" t="s">
        <v>6956</v>
      </c>
      <c r="K1593" s="114" t="s">
        <v>941</v>
      </c>
      <c r="L1593" s="114" t="s">
        <v>738</v>
      </c>
      <c r="M1593" s="116" t="s">
        <v>942</v>
      </c>
      <c r="N1593" s="116" t="s">
        <v>943</v>
      </c>
      <c r="O1593" s="114" t="s">
        <v>941</v>
      </c>
      <c r="P1593" s="114" t="s">
        <v>1739</v>
      </c>
      <c r="Q1593" s="114" t="s">
        <v>1740</v>
      </c>
      <c r="R1593" s="116"/>
    </row>
    <row r="1594" spans="2:18" ht="18.75" hidden="1" x14ac:dyDescent="0.25">
      <c r="B1594" s="112">
        <v>1588</v>
      </c>
      <c r="C1594" s="114" t="s">
        <v>211</v>
      </c>
      <c r="D1594" s="114" t="s">
        <v>5795</v>
      </c>
      <c r="E1594" s="114" t="s">
        <v>1</v>
      </c>
      <c r="F1594" s="114" t="s">
        <v>216</v>
      </c>
      <c r="G1594" s="114" t="s">
        <v>102</v>
      </c>
      <c r="H1594" s="115" t="s">
        <v>6957</v>
      </c>
      <c r="I1594" s="116" t="s">
        <v>6958</v>
      </c>
      <c r="J1594" s="116" t="s">
        <v>6959</v>
      </c>
      <c r="K1594" s="114" t="s">
        <v>941</v>
      </c>
      <c r="L1594" s="114" t="s">
        <v>738</v>
      </c>
      <c r="M1594" s="116" t="s">
        <v>942</v>
      </c>
      <c r="N1594" s="116" t="s">
        <v>943</v>
      </c>
      <c r="O1594" s="114" t="s">
        <v>941</v>
      </c>
      <c r="P1594" s="114" t="s">
        <v>1739</v>
      </c>
      <c r="Q1594" s="114" t="s">
        <v>1740</v>
      </c>
      <c r="R1594" s="116"/>
    </row>
    <row r="1595" spans="2:18" ht="18.75" hidden="1" x14ac:dyDescent="0.25">
      <c r="B1595" s="112">
        <v>1589</v>
      </c>
      <c r="C1595" s="114" t="s">
        <v>211</v>
      </c>
      <c r="D1595" s="114" t="s">
        <v>5795</v>
      </c>
      <c r="E1595" s="114" t="s">
        <v>1</v>
      </c>
      <c r="F1595" s="114" t="s">
        <v>216</v>
      </c>
      <c r="G1595" s="114" t="s">
        <v>102</v>
      </c>
      <c r="H1595" s="115" t="s">
        <v>6960</v>
      </c>
      <c r="I1595" s="116" t="s">
        <v>6961</v>
      </c>
      <c r="J1595" s="116" t="s">
        <v>6962</v>
      </c>
      <c r="K1595" s="114" t="s">
        <v>941</v>
      </c>
      <c r="L1595" s="114" t="s">
        <v>738</v>
      </c>
      <c r="M1595" s="116" t="s">
        <v>942</v>
      </c>
      <c r="N1595" s="116" t="s">
        <v>943</v>
      </c>
      <c r="O1595" s="114" t="s">
        <v>941</v>
      </c>
      <c r="P1595" s="114" t="s">
        <v>1739</v>
      </c>
      <c r="Q1595" s="114" t="s">
        <v>1740</v>
      </c>
      <c r="R1595" s="116"/>
    </row>
    <row r="1596" spans="2:18" ht="18.75" hidden="1" x14ac:dyDescent="0.25">
      <c r="B1596" s="112">
        <v>1590</v>
      </c>
      <c r="C1596" s="114" t="s">
        <v>211</v>
      </c>
      <c r="D1596" s="114" t="s">
        <v>5795</v>
      </c>
      <c r="E1596" s="114" t="s">
        <v>1</v>
      </c>
      <c r="F1596" s="114" t="s">
        <v>216</v>
      </c>
      <c r="G1596" s="114" t="s">
        <v>102</v>
      </c>
      <c r="H1596" s="115" t="s">
        <v>6963</v>
      </c>
      <c r="I1596" s="116" t="s">
        <v>6964</v>
      </c>
      <c r="J1596" s="116" t="s">
        <v>6965</v>
      </c>
      <c r="K1596" s="114" t="s">
        <v>941</v>
      </c>
      <c r="L1596" s="114" t="s">
        <v>738</v>
      </c>
      <c r="M1596" s="116" t="s">
        <v>942</v>
      </c>
      <c r="N1596" s="116" t="s">
        <v>943</v>
      </c>
      <c r="O1596" s="114" t="s">
        <v>941</v>
      </c>
      <c r="P1596" s="114" t="s">
        <v>1739</v>
      </c>
      <c r="Q1596" s="114" t="s">
        <v>1740</v>
      </c>
      <c r="R1596" s="116"/>
    </row>
    <row r="1597" spans="2:18" ht="18.75" hidden="1" x14ac:dyDescent="0.25">
      <c r="B1597" s="112">
        <v>1591</v>
      </c>
      <c r="C1597" s="114" t="s">
        <v>211</v>
      </c>
      <c r="D1597" s="114" t="s">
        <v>5795</v>
      </c>
      <c r="E1597" s="114" t="s">
        <v>4</v>
      </c>
      <c r="F1597" s="114" t="s">
        <v>216</v>
      </c>
      <c r="G1597" s="114" t="s">
        <v>102</v>
      </c>
      <c r="H1597" s="115" t="s">
        <v>6966</v>
      </c>
      <c r="I1597" s="116" t="s">
        <v>6967</v>
      </c>
      <c r="J1597" s="116" t="s">
        <v>6968</v>
      </c>
      <c r="K1597" s="114" t="s">
        <v>941</v>
      </c>
      <c r="L1597" s="114" t="s">
        <v>738</v>
      </c>
      <c r="M1597" s="116" t="s">
        <v>942</v>
      </c>
      <c r="N1597" s="116" t="s">
        <v>943</v>
      </c>
      <c r="O1597" s="114" t="s">
        <v>941</v>
      </c>
      <c r="P1597" s="114" t="s">
        <v>1739</v>
      </c>
      <c r="Q1597" s="114" t="s">
        <v>1740</v>
      </c>
      <c r="R1597" s="116"/>
    </row>
    <row r="1598" spans="2:18" ht="18.75" hidden="1" x14ac:dyDescent="0.25">
      <c r="B1598" s="112">
        <v>1592</v>
      </c>
      <c r="C1598" s="114" t="s">
        <v>211</v>
      </c>
      <c r="D1598" s="114" t="s">
        <v>5795</v>
      </c>
      <c r="E1598" s="114" t="s">
        <v>4</v>
      </c>
      <c r="F1598" s="114" t="s">
        <v>216</v>
      </c>
      <c r="G1598" s="114" t="s">
        <v>102</v>
      </c>
      <c r="H1598" s="115" t="s">
        <v>6969</v>
      </c>
      <c r="I1598" s="116" t="s">
        <v>6970</v>
      </c>
      <c r="J1598" s="116" t="s">
        <v>6971</v>
      </c>
      <c r="K1598" s="114" t="s">
        <v>941</v>
      </c>
      <c r="L1598" s="114" t="s">
        <v>738</v>
      </c>
      <c r="M1598" s="116" t="s">
        <v>942</v>
      </c>
      <c r="N1598" s="116" t="s">
        <v>943</v>
      </c>
      <c r="O1598" s="114" t="s">
        <v>941</v>
      </c>
      <c r="P1598" s="114" t="s">
        <v>1739</v>
      </c>
      <c r="Q1598" s="114" t="s">
        <v>1740</v>
      </c>
      <c r="R1598" s="116"/>
    </row>
    <row r="1599" spans="2:18" ht="18.75" hidden="1" x14ac:dyDescent="0.25">
      <c r="B1599" s="112">
        <v>1593</v>
      </c>
      <c r="C1599" s="114" t="s">
        <v>211</v>
      </c>
      <c r="D1599" s="114" t="s">
        <v>5795</v>
      </c>
      <c r="E1599" s="114" t="s">
        <v>4</v>
      </c>
      <c r="F1599" s="114" t="s">
        <v>216</v>
      </c>
      <c r="G1599" s="114" t="s">
        <v>102</v>
      </c>
      <c r="H1599" s="115" t="s">
        <v>6972</v>
      </c>
      <c r="I1599" s="116" t="s">
        <v>6973</v>
      </c>
      <c r="J1599" s="116" t="s">
        <v>6974</v>
      </c>
      <c r="K1599" s="114" t="s">
        <v>941</v>
      </c>
      <c r="L1599" s="114" t="s">
        <v>738</v>
      </c>
      <c r="M1599" s="116" t="s">
        <v>942</v>
      </c>
      <c r="N1599" s="116" t="s">
        <v>943</v>
      </c>
      <c r="O1599" s="114" t="s">
        <v>941</v>
      </c>
      <c r="P1599" s="114" t="s">
        <v>1739</v>
      </c>
      <c r="Q1599" s="114" t="s">
        <v>1740</v>
      </c>
      <c r="R1599" s="116"/>
    </row>
    <row r="1600" spans="2:18" ht="18.75" hidden="1" x14ac:dyDescent="0.25">
      <c r="B1600" s="112">
        <v>1594</v>
      </c>
      <c r="C1600" s="114" t="s">
        <v>211</v>
      </c>
      <c r="D1600" s="114" t="s">
        <v>5795</v>
      </c>
      <c r="E1600" s="114" t="s">
        <v>4</v>
      </c>
      <c r="F1600" s="114" t="s">
        <v>216</v>
      </c>
      <c r="G1600" s="114" t="s">
        <v>102</v>
      </c>
      <c r="H1600" s="115" t="s">
        <v>6975</v>
      </c>
      <c r="I1600" s="116" t="s">
        <v>6976</v>
      </c>
      <c r="J1600" s="116" t="s">
        <v>6977</v>
      </c>
      <c r="K1600" s="114" t="s">
        <v>941</v>
      </c>
      <c r="L1600" s="114" t="s">
        <v>738</v>
      </c>
      <c r="M1600" s="116" t="s">
        <v>942</v>
      </c>
      <c r="N1600" s="116" t="s">
        <v>943</v>
      </c>
      <c r="O1600" s="114" t="s">
        <v>941</v>
      </c>
      <c r="P1600" s="114" t="s">
        <v>1739</v>
      </c>
      <c r="Q1600" s="114" t="s">
        <v>1740</v>
      </c>
      <c r="R1600" s="116"/>
    </row>
    <row r="1601" spans="2:18" ht="18.75" hidden="1" x14ac:dyDescent="0.25">
      <c r="B1601" s="112">
        <v>1595</v>
      </c>
      <c r="C1601" s="114" t="s">
        <v>211</v>
      </c>
      <c r="D1601" s="114" t="s">
        <v>5795</v>
      </c>
      <c r="E1601" s="114" t="s">
        <v>4</v>
      </c>
      <c r="F1601" s="114" t="s">
        <v>216</v>
      </c>
      <c r="G1601" s="114" t="s">
        <v>102</v>
      </c>
      <c r="H1601" s="115" t="s">
        <v>6978</v>
      </c>
      <c r="I1601" s="116" t="s">
        <v>6979</v>
      </c>
      <c r="J1601" s="116" t="s">
        <v>6980</v>
      </c>
      <c r="K1601" s="114" t="s">
        <v>941</v>
      </c>
      <c r="L1601" s="114" t="s">
        <v>738</v>
      </c>
      <c r="M1601" s="116" t="s">
        <v>942</v>
      </c>
      <c r="N1601" s="116" t="s">
        <v>943</v>
      </c>
      <c r="O1601" s="114" t="s">
        <v>941</v>
      </c>
      <c r="P1601" s="114" t="s">
        <v>1739</v>
      </c>
      <c r="Q1601" s="114" t="s">
        <v>1740</v>
      </c>
      <c r="R1601" s="116"/>
    </row>
    <row r="1602" spans="2:18" ht="18.75" hidden="1" x14ac:dyDescent="0.25">
      <c r="B1602" s="112">
        <v>1596</v>
      </c>
      <c r="C1602" s="114" t="s">
        <v>211</v>
      </c>
      <c r="D1602" s="114" t="s">
        <v>5795</v>
      </c>
      <c r="E1602" s="114" t="s">
        <v>4</v>
      </c>
      <c r="F1602" s="114" t="s">
        <v>216</v>
      </c>
      <c r="G1602" s="114" t="s">
        <v>102</v>
      </c>
      <c r="H1602" s="115" t="s">
        <v>6981</v>
      </c>
      <c r="I1602" s="116" t="s">
        <v>6982</v>
      </c>
      <c r="J1602" s="116" t="s">
        <v>6983</v>
      </c>
      <c r="K1602" s="114" t="s">
        <v>941</v>
      </c>
      <c r="L1602" s="114" t="s">
        <v>738</v>
      </c>
      <c r="M1602" s="116" t="s">
        <v>942</v>
      </c>
      <c r="N1602" s="116" t="s">
        <v>943</v>
      </c>
      <c r="O1602" s="114" t="s">
        <v>941</v>
      </c>
      <c r="P1602" s="114" t="s">
        <v>1739</v>
      </c>
      <c r="Q1602" s="114" t="s">
        <v>1740</v>
      </c>
      <c r="R1602" s="116"/>
    </row>
    <row r="1603" spans="2:18" ht="18.75" hidden="1" x14ac:dyDescent="0.25">
      <c r="B1603" s="112">
        <v>1597</v>
      </c>
      <c r="C1603" s="114" t="s">
        <v>211</v>
      </c>
      <c r="D1603" s="114" t="s">
        <v>5795</v>
      </c>
      <c r="E1603" s="114" t="s">
        <v>4</v>
      </c>
      <c r="F1603" s="114" t="s">
        <v>216</v>
      </c>
      <c r="G1603" s="114" t="s">
        <v>102</v>
      </c>
      <c r="H1603" s="115" t="s">
        <v>6984</v>
      </c>
      <c r="I1603" s="116" t="s">
        <v>6985</v>
      </c>
      <c r="J1603" s="116" t="s">
        <v>6986</v>
      </c>
      <c r="K1603" s="114" t="s">
        <v>941</v>
      </c>
      <c r="L1603" s="114" t="s">
        <v>738</v>
      </c>
      <c r="M1603" s="116" t="s">
        <v>942</v>
      </c>
      <c r="N1603" s="116" t="s">
        <v>943</v>
      </c>
      <c r="O1603" s="114" t="s">
        <v>941</v>
      </c>
      <c r="P1603" s="114" t="s">
        <v>1739</v>
      </c>
      <c r="Q1603" s="114" t="s">
        <v>1740</v>
      </c>
      <c r="R1603" s="116"/>
    </row>
    <row r="1604" spans="2:18" ht="18.75" hidden="1" x14ac:dyDescent="0.25">
      <c r="B1604" s="112">
        <v>1598</v>
      </c>
      <c r="C1604" s="114" t="s">
        <v>211</v>
      </c>
      <c r="D1604" s="114" t="s">
        <v>5795</v>
      </c>
      <c r="E1604" s="114" t="s">
        <v>4</v>
      </c>
      <c r="F1604" s="114" t="s">
        <v>216</v>
      </c>
      <c r="G1604" s="114" t="s">
        <v>102</v>
      </c>
      <c r="H1604" s="115" t="s">
        <v>6987</v>
      </c>
      <c r="I1604" s="116" t="s">
        <v>6988</v>
      </c>
      <c r="J1604" s="116" t="s">
        <v>6989</v>
      </c>
      <c r="K1604" s="114" t="s">
        <v>941</v>
      </c>
      <c r="L1604" s="114" t="s">
        <v>738</v>
      </c>
      <c r="M1604" s="116" t="s">
        <v>942</v>
      </c>
      <c r="N1604" s="116" t="s">
        <v>943</v>
      </c>
      <c r="O1604" s="114" t="s">
        <v>941</v>
      </c>
      <c r="P1604" s="114" t="s">
        <v>1739</v>
      </c>
      <c r="Q1604" s="114" t="s">
        <v>1740</v>
      </c>
      <c r="R1604" s="116"/>
    </row>
    <row r="1605" spans="2:18" ht="18.75" hidden="1" x14ac:dyDescent="0.25">
      <c r="B1605" s="112">
        <v>1599</v>
      </c>
      <c r="C1605" s="114" t="s">
        <v>211</v>
      </c>
      <c r="D1605" s="114" t="s">
        <v>5795</v>
      </c>
      <c r="E1605" s="114" t="s">
        <v>4</v>
      </c>
      <c r="F1605" s="114" t="s">
        <v>216</v>
      </c>
      <c r="G1605" s="114" t="s">
        <v>102</v>
      </c>
      <c r="H1605" s="115" t="s">
        <v>6990</v>
      </c>
      <c r="I1605" s="116" t="s">
        <v>6991</v>
      </c>
      <c r="J1605" s="116" t="s">
        <v>6992</v>
      </c>
      <c r="K1605" s="114" t="s">
        <v>941</v>
      </c>
      <c r="L1605" s="114" t="s">
        <v>738</v>
      </c>
      <c r="M1605" s="116" t="s">
        <v>942</v>
      </c>
      <c r="N1605" s="116" t="s">
        <v>943</v>
      </c>
      <c r="O1605" s="114" t="s">
        <v>941</v>
      </c>
      <c r="P1605" s="114" t="s">
        <v>1739</v>
      </c>
      <c r="Q1605" s="114" t="s">
        <v>1740</v>
      </c>
      <c r="R1605" s="116"/>
    </row>
    <row r="1606" spans="2:18" ht="18.75" hidden="1" x14ac:dyDescent="0.25">
      <c r="B1606" s="112">
        <v>1600</v>
      </c>
      <c r="C1606" s="114" t="s">
        <v>211</v>
      </c>
      <c r="D1606" s="114" t="s">
        <v>5795</v>
      </c>
      <c r="E1606" s="114" t="s">
        <v>4</v>
      </c>
      <c r="F1606" s="114" t="s">
        <v>216</v>
      </c>
      <c r="G1606" s="114" t="s">
        <v>102</v>
      </c>
      <c r="H1606" s="115" t="s">
        <v>6993</v>
      </c>
      <c r="I1606" s="116" t="s">
        <v>6994</v>
      </c>
      <c r="J1606" s="116" t="s">
        <v>6995</v>
      </c>
      <c r="K1606" s="114" t="s">
        <v>941</v>
      </c>
      <c r="L1606" s="114" t="s">
        <v>738</v>
      </c>
      <c r="M1606" s="116" t="s">
        <v>942</v>
      </c>
      <c r="N1606" s="116" t="s">
        <v>943</v>
      </c>
      <c r="O1606" s="114" t="s">
        <v>941</v>
      </c>
      <c r="P1606" s="114" t="s">
        <v>1739</v>
      </c>
      <c r="Q1606" s="114" t="s">
        <v>1740</v>
      </c>
      <c r="R1606" s="116"/>
    </row>
    <row r="1607" spans="2:18" ht="18.75" hidden="1" x14ac:dyDescent="0.25">
      <c r="B1607" s="112">
        <v>1601</v>
      </c>
      <c r="C1607" s="114" t="s">
        <v>17</v>
      </c>
      <c r="D1607" s="114" t="s">
        <v>6996</v>
      </c>
      <c r="E1607" s="114" t="s">
        <v>1</v>
      </c>
      <c r="F1607" s="114" t="s">
        <v>20</v>
      </c>
      <c r="G1607" s="114" t="s">
        <v>102</v>
      </c>
      <c r="H1607" s="115" t="s">
        <v>6997</v>
      </c>
      <c r="I1607" s="116" t="s">
        <v>6998</v>
      </c>
      <c r="J1607" s="116" t="s">
        <v>6999</v>
      </c>
      <c r="K1607" s="114" t="s">
        <v>944</v>
      </c>
      <c r="L1607" s="114" t="s">
        <v>228</v>
      </c>
      <c r="M1607" s="116" t="s">
        <v>945</v>
      </c>
      <c r="N1607" s="116" t="s">
        <v>946</v>
      </c>
      <c r="O1607" s="114" t="s">
        <v>944</v>
      </c>
      <c r="P1607" s="114" t="s">
        <v>1741</v>
      </c>
      <c r="Q1607" s="114" t="s">
        <v>1742</v>
      </c>
      <c r="R1607" s="116"/>
    </row>
    <row r="1608" spans="2:18" ht="18.75" hidden="1" x14ac:dyDescent="0.25">
      <c r="B1608" s="112">
        <v>1602</v>
      </c>
      <c r="C1608" s="114" t="s">
        <v>17</v>
      </c>
      <c r="D1608" s="114" t="s">
        <v>6996</v>
      </c>
      <c r="E1608" s="114" t="s">
        <v>1</v>
      </c>
      <c r="F1608" s="114" t="s">
        <v>20</v>
      </c>
      <c r="G1608" s="114" t="s">
        <v>102</v>
      </c>
      <c r="H1608" s="115" t="s">
        <v>7000</v>
      </c>
      <c r="I1608" s="116" t="s">
        <v>7001</v>
      </c>
      <c r="J1608" s="116" t="s">
        <v>7002</v>
      </c>
      <c r="K1608" s="114" t="s">
        <v>944</v>
      </c>
      <c r="L1608" s="114" t="s">
        <v>228</v>
      </c>
      <c r="M1608" s="116" t="s">
        <v>945</v>
      </c>
      <c r="N1608" s="116" t="s">
        <v>946</v>
      </c>
      <c r="O1608" s="114" t="s">
        <v>944</v>
      </c>
      <c r="P1608" s="114" t="s">
        <v>1741</v>
      </c>
      <c r="Q1608" s="114" t="s">
        <v>1742</v>
      </c>
      <c r="R1608" s="116"/>
    </row>
    <row r="1609" spans="2:18" ht="18.75" hidden="1" x14ac:dyDescent="0.25">
      <c r="B1609" s="112">
        <v>1603</v>
      </c>
      <c r="C1609" s="114" t="s">
        <v>17</v>
      </c>
      <c r="D1609" s="114" t="s">
        <v>6996</v>
      </c>
      <c r="E1609" s="114" t="s">
        <v>1</v>
      </c>
      <c r="F1609" s="114" t="s">
        <v>20</v>
      </c>
      <c r="G1609" s="114" t="s">
        <v>102</v>
      </c>
      <c r="H1609" s="115" t="s">
        <v>7003</v>
      </c>
      <c r="I1609" s="116" t="s">
        <v>7004</v>
      </c>
      <c r="J1609" s="116" t="s">
        <v>7005</v>
      </c>
      <c r="K1609" s="114" t="s">
        <v>944</v>
      </c>
      <c r="L1609" s="114" t="s">
        <v>228</v>
      </c>
      <c r="M1609" s="116" t="s">
        <v>945</v>
      </c>
      <c r="N1609" s="116" t="s">
        <v>946</v>
      </c>
      <c r="O1609" s="114" t="s">
        <v>944</v>
      </c>
      <c r="P1609" s="114" t="s">
        <v>1741</v>
      </c>
      <c r="Q1609" s="114" t="s">
        <v>1742</v>
      </c>
      <c r="R1609" s="116"/>
    </row>
    <row r="1610" spans="2:18" ht="18.75" hidden="1" x14ac:dyDescent="0.25">
      <c r="B1610" s="112">
        <v>1604</v>
      </c>
      <c r="C1610" s="114" t="s">
        <v>17</v>
      </c>
      <c r="D1610" s="114" t="s">
        <v>6996</v>
      </c>
      <c r="E1610" s="114" t="s">
        <v>1</v>
      </c>
      <c r="F1610" s="114" t="s">
        <v>20</v>
      </c>
      <c r="G1610" s="114" t="s">
        <v>102</v>
      </c>
      <c r="H1610" s="115" t="s">
        <v>7006</v>
      </c>
      <c r="I1610" s="116" t="s">
        <v>7007</v>
      </c>
      <c r="J1610" s="116" t="s">
        <v>7008</v>
      </c>
      <c r="K1610" s="114" t="s">
        <v>944</v>
      </c>
      <c r="L1610" s="114" t="s">
        <v>228</v>
      </c>
      <c r="M1610" s="116" t="s">
        <v>945</v>
      </c>
      <c r="N1610" s="116" t="s">
        <v>946</v>
      </c>
      <c r="O1610" s="114" t="s">
        <v>944</v>
      </c>
      <c r="P1610" s="114" t="s">
        <v>1741</v>
      </c>
      <c r="Q1610" s="114" t="s">
        <v>1742</v>
      </c>
      <c r="R1610" s="116"/>
    </row>
    <row r="1611" spans="2:18" ht="18.75" hidden="1" x14ac:dyDescent="0.25">
      <c r="B1611" s="112">
        <v>1605</v>
      </c>
      <c r="C1611" s="114" t="s">
        <v>17</v>
      </c>
      <c r="D1611" s="114" t="s">
        <v>6996</v>
      </c>
      <c r="E1611" s="114" t="s">
        <v>1</v>
      </c>
      <c r="F1611" s="114" t="s">
        <v>20</v>
      </c>
      <c r="G1611" s="114" t="s">
        <v>102</v>
      </c>
      <c r="H1611" s="115" t="s">
        <v>7009</v>
      </c>
      <c r="I1611" s="116" t="s">
        <v>7010</v>
      </c>
      <c r="J1611" s="116" t="s">
        <v>7011</v>
      </c>
      <c r="K1611" s="114" t="s">
        <v>944</v>
      </c>
      <c r="L1611" s="114" t="s">
        <v>228</v>
      </c>
      <c r="M1611" s="116" t="s">
        <v>945</v>
      </c>
      <c r="N1611" s="116" t="s">
        <v>946</v>
      </c>
      <c r="O1611" s="114" t="s">
        <v>944</v>
      </c>
      <c r="P1611" s="114" t="s">
        <v>1741</v>
      </c>
      <c r="Q1611" s="114" t="s">
        <v>1742</v>
      </c>
      <c r="R1611" s="116"/>
    </row>
    <row r="1612" spans="2:18" ht="18.75" hidden="1" x14ac:dyDescent="0.25">
      <c r="B1612" s="112">
        <v>1606</v>
      </c>
      <c r="C1612" s="114" t="s">
        <v>17</v>
      </c>
      <c r="D1612" s="114" t="s">
        <v>6996</v>
      </c>
      <c r="E1612" s="114" t="s">
        <v>1</v>
      </c>
      <c r="F1612" s="114" t="s">
        <v>20</v>
      </c>
      <c r="G1612" s="114" t="s">
        <v>102</v>
      </c>
      <c r="H1612" s="115" t="s">
        <v>7012</v>
      </c>
      <c r="I1612" s="116" t="s">
        <v>7013</v>
      </c>
      <c r="J1612" s="116" t="s">
        <v>7014</v>
      </c>
      <c r="K1612" s="114" t="s">
        <v>944</v>
      </c>
      <c r="L1612" s="114" t="s">
        <v>228</v>
      </c>
      <c r="M1612" s="116" t="s">
        <v>945</v>
      </c>
      <c r="N1612" s="116" t="s">
        <v>946</v>
      </c>
      <c r="O1612" s="114" t="s">
        <v>944</v>
      </c>
      <c r="P1612" s="114" t="s">
        <v>1741</v>
      </c>
      <c r="Q1612" s="114" t="s">
        <v>1742</v>
      </c>
      <c r="R1612" s="116"/>
    </row>
    <row r="1613" spans="2:18" ht="18.75" hidden="1" x14ac:dyDescent="0.25">
      <c r="B1613" s="112">
        <v>1607</v>
      </c>
      <c r="C1613" s="114" t="s">
        <v>17</v>
      </c>
      <c r="D1613" s="114" t="s">
        <v>6996</v>
      </c>
      <c r="E1613" s="114" t="s">
        <v>1</v>
      </c>
      <c r="F1613" s="114" t="s">
        <v>20</v>
      </c>
      <c r="G1613" s="114" t="s">
        <v>102</v>
      </c>
      <c r="H1613" s="115" t="s">
        <v>7015</v>
      </c>
      <c r="I1613" s="116" t="s">
        <v>7016</v>
      </c>
      <c r="J1613" s="116" t="s">
        <v>7017</v>
      </c>
      <c r="K1613" s="114" t="s">
        <v>944</v>
      </c>
      <c r="L1613" s="114" t="s">
        <v>228</v>
      </c>
      <c r="M1613" s="116" t="s">
        <v>945</v>
      </c>
      <c r="N1613" s="116" t="s">
        <v>946</v>
      </c>
      <c r="O1613" s="114" t="s">
        <v>944</v>
      </c>
      <c r="P1613" s="114" t="s">
        <v>1741</v>
      </c>
      <c r="Q1613" s="114" t="s">
        <v>1742</v>
      </c>
      <c r="R1613" s="116"/>
    </row>
    <row r="1614" spans="2:18" ht="18.75" hidden="1" x14ac:dyDescent="0.25">
      <c r="B1614" s="112">
        <v>1608</v>
      </c>
      <c r="C1614" s="114" t="s">
        <v>17</v>
      </c>
      <c r="D1614" s="114" t="s">
        <v>6996</v>
      </c>
      <c r="E1614" s="114" t="s">
        <v>1</v>
      </c>
      <c r="F1614" s="114" t="s">
        <v>20</v>
      </c>
      <c r="G1614" s="114" t="s">
        <v>102</v>
      </c>
      <c r="H1614" s="115" t="s">
        <v>7018</v>
      </c>
      <c r="I1614" s="116" t="s">
        <v>7019</v>
      </c>
      <c r="J1614" s="116" t="s">
        <v>7020</v>
      </c>
      <c r="K1614" s="114" t="s">
        <v>944</v>
      </c>
      <c r="L1614" s="114" t="s">
        <v>228</v>
      </c>
      <c r="M1614" s="116" t="s">
        <v>945</v>
      </c>
      <c r="N1614" s="116" t="s">
        <v>946</v>
      </c>
      <c r="O1614" s="114" t="s">
        <v>944</v>
      </c>
      <c r="P1614" s="114" t="s">
        <v>1741</v>
      </c>
      <c r="Q1614" s="114" t="s">
        <v>1742</v>
      </c>
      <c r="R1614" s="116"/>
    </row>
    <row r="1615" spans="2:18" ht="18.75" hidden="1" x14ac:dyDescent="0.25">
      <c r="B1615" s="112">
        <v>1609</v>
      </c>
      <c r="C1615" s="114" t="s">
        <v>17</v>
      </c>
      <c r="D1615" s="114" t="s">
        <v>6996</v>
      </c>
      <c r="E1615" s="114" t="s">
        <v>1</v>
      </c>
      <c r="F1615" s="114" t="s">
        <v>20</v>
      </c>
      <c r="G1615" s="114" t="s">
        <v>102</v>
      </c>
      <c r="H1615" s="115" t="s">
        <v>7021</v>
      </c>
      <c r="I1615" s="116" t="s">
        <v>7022</v>
      </c>
      <c r="J1615" s="116" t="s">
        <v>7023</v>
      </c>
      <c r="K1615" s="114" t="s">
        <v>944</v>
      </c>
      <c r="L1615" s="114" t="s">
        <v>228</v>
      </c>
      <c r="M1615" s="116" t="s">
        <v>945</v>
      </c>
      <c r="N1615" s="116" t="s">
        <v>946</v>
      </c>
      <c r="O1615" s="114" t="s">
        <v>944</v>
      </c>
      <c r="P1615" s="114" t="s">
        <v>1741</v>
      </c>
      <c r="Q1615" s="114" t="s">
        <v>1742</v>
      </c>
      <c r="R1615" s="116"/>
    </row>
    <row r="1616" spans="2:18" ht="18.75" hidden="1" x14ac:dyDescent="0.25">
      <c r="B1616" s="112">
        <v>1610</v>
      </c>
      <c r="C1616" s="114" t="s">
        <v>17</v>
      </c>
      <c r="D1616" s="114" t="s">
        <v>6996</v>
      </c>
      <c r="E1616" s="114" t="s">
        <v>1</v>
      </c>
      <c r="F1616" s="114" t="s">
        <v>20</v>
      </c>
      <c r="G1616" s="114" t="s">
        <v>102</v>
      </c>
      <c r="H1616" s="115" t="s">
        <v>7024</v>
      </c>
      <c r="I1616" s="116" t="s">
        <v>7025</v>
      </c>
      <c r="J1616" s="116" t="s">
        <v>7026</v>
      </c>
      <c r="K1616" s="114" t="s">
        <v>944</v>
      </c>
      <c r="L1616" s="114" t="s">
        <v>228</v>
      </c>
      <c r="M1616" s="116" t="s">
        <v>945</v>
      </c>
      <c r="N1616" s="116" t="s">
        <v>946</v>
      </c>
      <c r="O1616" s="114" t="s">
        <v>944</v>
      </c>
      <c r="P1616" s="114" t="s">
        <v>1741</v>
      </c>
      <c r="Q1616" s="114" t="s">
        <v>1742</v>
      </c>
      <c r="R1616" s="116"/>
    </row>
    <row r="1617" spans="2:18" ht="18.75" hidden="1" x14ac:dyDescent="0.25">
      <c r="B1617" s="112">
        <v>1611</v>
      </c>
      <c r="C1617" s="114" t="s">
        <v>17</v>
      </c>
      <c r="D1617" s="114" t="s">
        <v>6996</v>
      </c>
      <c r="E1617" s="114" t="s">
        <v>4</v>
      </c>
      <c r="F1617" s="114" t="s">
        <v>20</v>
      </c>
      <c r="G1617" s="114" t="s">
        <v>102</v>
      </c>
      <c r="H1617" s="115" t="s">
        <v>7027</v>
      </c>
      <c r="I1617" s="116" t="s">
        <v>7028</v>
      </c>
      <c r="J1617" s="116" t="s">
        <v>7029</v>
      </c>
      <c r="K1617" s="114" t="s">
        <v>944</v>
      </c>
      <c r="L1617" s="114" t="s">
        <v>228</v>
      </c>
      <c r="M1617" s="116" t="s">
        <v>945</v>
      </c>
      <c r="N1617" s="116" t="s">
        <v>946</v>
      </c>
      <c r="O1617" s="114" t="s">
        <v>944</v>
      </c>
      <c r="P1617" s="114" t="s">
        <v>1741</v>
      </c>
      <c r="Q1617" s="114" t="s">
        <v>1742</v>
      </c>
      <c r="R1617" s="116"/>
    </row>
    <row r="1618" spans="2:18" ht="18.75" hidden="1" x14ac:dyDescent="0.25">
      <c r="B1618" s="112">
        <v>1612</v>
      </c>
      <c r="C1618" s="114" t="s">
        <v>17</v>
      </c>
      <c r="D1618" s="114" t="s">
        <v>6996</v>
      </c>
      <c r="E1618" s="114" t="s">
        <v>4</v>
      </c>
      <c r="F1618" s="114" t="s">
        <v>20</v>
      </c>
      <c r="G1618" s="114" t="s">
        <v>102</v>
      </c>
      <c r="H1618" s="115" t="s">
        <v>7030</v>
      </c>
      <c r="I1618" s="116" t="s">
        <v>7031</v>
      </c>
      <c r="J1618" s="116" t="s">
        <v>7032</v>
      </c>
      <c r="K1618" s="114" t="s">
        <v>944</v>
      </c>
      <c r="L1618" s="114" t="s">
        <v>228</v>
      </c>
      <c r="M1618" s="116" t="s">
        <v>945</v>
      </c>
      <c r="N1618" s="116" t="s">
        <v>946</v>
      </c>
      <c r="O1618" s="114" t="s">
        <v>944</v>
      </c>
      <c r="P1618" s="114" t="s">
        <v>1741</v>
      </c>
      <c r="Q1618" s="114" t="s">
        <v>1742</v>
      </c>
      <c r="R1618" s="116"/>
    </row>
    <row r="1619" spans="2:18" ht="18.75" hidden="1" x14ac:dyDescent="0.25">
      <c r="B1619" s="112">
        <v>1613</v>
      </c>
      <c r="C1619" s="114" t="s">
        <v>17</v>
      </c>
      <c r="D1619" s="114" t="s">
        <v>6996</v>
      </c>
      <c r="E1619" s="114" t="s">
        <v>4</v>
      </c>
      <c r="F1619" s="114" t="s">
        <v>20</v>
      </c>
      <c r="G1619" s="114" t="s">
        <v>102</v>
      </c>
      <c r="H1619" s="115" t="s">
        <v>7033</v>
      </c>
      <c r="I1619" s="116" t="s">
        <v>7034</v>
      </c>
      <c r="J1619" s="116" t="s">
        <v>7035</v>
      </c>
      <c r="K1619" s="114" t="s">
        <v>944</v>
      </c>
      <c r="L1619" s="114" t="s">
        <v>228</v>
      </c>
      <c r="M1619" s="116" t="s">
        <v>945</v>
      </c>
      <c r="N1619" s="116" t="s">
        <v>946</v>
      </c>
      <c r="O1619" s="114" t="s">
        <v>944</v>
      </c>
      <c r="P1619" s="114" t="s">
        <v>1741</v>
      </c>
      <c r="Q1619" s="114" t="s">
        <v>1742</v>
      </c>
      <c r="R1619" s="116"/>
    </row>
    <row r="1620" spans="2:18" ht="18.75" hidden="1" x14ac:dyDescent="0.25">
      <c r="B1620" s="112">
        <v>1614</v>
      </c>
      <c r="C1620" s="114" t="s">
        <v>17</v>
      </c>
      <c r="D1620" s="114" t="s">
        <v>6996</v>
      </c>
      <c r="E1620" s="114" t="s">
        <v>4</v>
      </c>
      <c r="F1620" s="114" t="s">
        <v>20</v>
      </c>
      <c r="G1620" s="114" t="s">
        <v>102</v>
      </c>
      <c r="H1620" s="115" t="s">
        <v>7036</v>
      </c>
      <c r="I1620" s="116" t="s">
        <v>7037</v>
      </c>
      <c r="J1620" s="116" t="s">
        <v>7038</v>
      </c>
      <c r="K1620" s="114" t="s">
        <v>944</v>
      </c>
      <c r="L1620" s="114" t="s">
        <v>228</v>
      </c>
      <c r="M1620" s="116" t="s">
        <v>945</v>
      </c>
      <c r="N1620" s="116" t="s">
        <v>946</v>
      </c>
      <c r="O1620" s="114" t="s">
        <v>944</v>
      </c>
      <c r="P1620" s="114" t="s">
        <v>1741</v>
      </c>
      <c r="Q1620" s="114" t="s">
        <v>1742</v>
      </c>
      <c r="R1620" s="116"/>
    </row>
    <row r="1621" spans="2:18" ht="18.75" hidden="1" x14ac:dyDescent="0.25">
      <c r="B1621" s="112">
        <v>1615</v>
      </c>
      <c r="C1621" s="114" t="s">
        <v>17</v>
      </c>
      <c r="D1621" s="114" t="s">
        <v>6996</v>
      </c>
      <c r="E1621" s="114" t="s">
        <v>4</v>
      </c>
      <c r="F1621" s="114" t="s">
        <v>20</v>
      </c>
      <c r="G1621" s="114" t="s">
        <v>102</v>
      </c>
      <c r="H1621" s="115" t="s">
        <v>7039</v>
      </c>
      <c r="I1621" s="116" t="s">
        <v>7040</v>
      </c>
      <c r="J1621" s="116" t="s">
        <v>7041</v>
      </c>
      <c r="K1621" s="114" t="s">
        <v>944</v>
      </c>
      <c r="L1621" s="114" t="s">
        <v>228</v>
      </c>
      <c r="M1621" s="116" t="s">
        <v>945</v>
      </c>
      <c r="N1621" s="116" t="s">
        <v>946</v>
      </c>
      <c r="O1621" s="114" t="s">
        <v>944</v>
      </c>
      <c r="P1621" s="114" t="s">
        <v>1741</v>
      </c>
      <c r="Q1621" s="114" t="s">
        <v>1742</v>
      </c>
      <c r="R1621" s="116"/>
    </row>
    <row r="1622" spans="2:18" ht="18.75" hidden="1" x14ac:dyDescent="0.25">
      <c r="B1622" s="112">
        <v>1616</v>
      </c>
      <c r="C1622" s="114" t="s">
        <v>17</v>
      </c>
      <c r="D1622" s="114" t="s">
        <v>6996</v>
      </c>
      <c r="E1622" s="114" t="s">
        <v>4</v>
      </c>
      <c r="F1622" s="114" t="s">
        <v>20</v>
      </c>
      <c r="G1622" s="114" t="s">
        <v>102</v>
      </c>
      <c r="H1622" s="115" t="s">
        <v>7042</v>
      </c>
      <c r="I1622" s="116" t="s">
        <v>7043</v>
      </c>
      <c r="J1622" s="116" t="s">
        <v>7044</v>
      </c>
      <c r="K1622" s="114" t="s">
        <v>944</v>
      </c>
      <c r="L1622" s="114" t="s">
        <v>228</v>
      </c>
      <c r="M1622" s="116" t="s">
        <v>945</v>
      </c>
      <c r="N1622" s="116" t="s">
        <v>946</v>
      </c>
      <c r="O1622" s="114" t="s">
        <v>944</v>
      </c>
      <c r="P1622" s="114" t="s">
        <v>1741</v>
      </c>
      <c r="Q1622" s="114" t="s">
        <v>1742</v>
      </c>
      <c r="R1622" s="116"/>
    </row>
    <row r="1623" spans="2:18" ht="18.75" hidden="1" x14ac:dyDescent="0.25">
      <c r="B1623" s="112">
        <v>1617</v>
      </c>
      <c r="C1623" s="114" t="s">
        <v>17</v>
      </c>
      <c r="D1623" s="114" t="s">
        <v>6996</v>
      </c>
      <c r="E1623" s="114" t="s">
        <v>4</v>
      </c>
      <c r="F1623" s="114" t="s">
        <v>20</v>
      </c>
      <c r="G1623" s="114" t="s">
        <v>102</v>
      </c>
      <c r="H1623" s="115" t="s">
        <v>7045</v>
      </c>
      <c r="I1623" s="116" t="s">
        <v>7046</v>
      </c>
      <c r="J1623" s="116" t="s">
        <v>7047</v>
      </c>
      <c r="K1623" s="114" t="s">
        <v>944</v>
      </c>
      <c r="L1623" s="114" t="s">
        <v>228</v>
      </c>
      <c r="M1623" s="116" t="s">
        <v>945</v>
      </c>
      <c r="N1623" s="116" t="s">
        <v>946</v>
      </c>
      <c r="O1623" s="114" t="s">
        <v>944</v>
      </c>
      <c r="P1623" s="114" t="s">
        <v>1741</v>
      </c>
      <c r="Q1623" s="114" t="s">
        <v>1742</v>
      </c>
      <c r="R1623" s="116"/>
    </row>
    <row r="1624" spans="2:18" ht="18.75" hidden="1" x14ac:dyDescent="0.25">
      <c r="B1624" s="112">
        <v>1618</v>
      </c>
      <c r="C1624" s="114" t="s">
        <v>17</v>
      </c>
      <c r="D1624" s="114" t="s">
        <v>6996</v>
      </c>
      <c r="E1624" s="114" t="s">
        <v>4</v>
      </c>
      <c r="F1624" s="114" t="s">
        <v>20</v>
      </c>
      <c r="G1624" s="114" t="s">
        <v>102</v>
      </c>
      <c r="H1624" s="115" t="s">
        <v>7048</v>
      </c>
      <c r="I1624" s="116" t="s">
        <v>7049</v>
      </c>
      <c r="J1624" s="116" t="s">
        <v>7050</v>
      </c>
      <c r="K1624" s="114" t="s">
        <v>944</v>
      </c>
      <c r="L1624" s="114" t="s">
        <v>228</v>
      </c>
      <c r="M1624" s="116" t="s">
        <v>945</v>
      </c>
      <c r="N1624" s="116" t="s">
        <v>946</v>
      </c>
      <c r="O1624" s="114" t="s">
        <v>944</v>
      </c>
      <c r="P1624" s="114" t="s">
        <v>1741</v>
      </c>
      <c r="Q1624" s="114" t="s">
        <v>1742</v>
      </c>
      <c r="R1624" s="116"/>
    </row>
    <row r="1625" spans="2:18" ht="18.75" hidden="1" x14ac:dyDescent="0.25">
      <c r="B1625" s="112">
        <v>1619</v>
      </c>
      <c r="C1625" s="114" t="s">
        <v>17</v>
      </c>
      <c r="D1625" s="114" t="s">
        <v>6996</v>
      </c>
      <c r="E1625" s="114" t="s">
        <v>4</v>
      </c>
      <c r="F1625" s="114" t="s">
        <v>20</v>
      </c>
      <c r="G1625" s="114" t="s">
        <v>102</v>
      </c>
      <c r="H1625" s="115" t="s">
        <v>7051</v>
      </c>
      <c r="I1625" s="116" t="s">
        <v>7052</v>
      </c>
      <c r="J1625" s="116" t="s">
        <v>7053</v>
      </c>
      <c r="K1625" s="114" t="s">
        <v>944</v>
      </c>
      <c r="L1625" s="114" t="s">
        <v>228</v>
      </c>
      <c r="M1625" s="116" t="s">
        <v>945</v>
      </c>
      <c r="N1625" s="116" t="s">
        <v>946</v>
      </c>
      <c r="O1625" s="114" t="s">
        <v>944</v>
      </c>
      <c r="P1625" s="114" t="s">
        <v>1741</v>
      </c>
      <c r="Q1625" s="114" t="s">
        <v>1742</v>
      </c>
      <c r="R1625" s="116"/>
    </row>
    <row r="1626" spans="2:18" ht="18.75" hidden="1" x14ac:dyDescent="0.25">
      <c r="B1626" s="112">
        <v>1620</v>
      </c>
      <c r="C1626" s="114" t="s">
        <v>17</v>
      </c>
      <c r="D1626" s="114" t="s">
        <v>6996</v>
      </c>
      <c r="E1626" s="114" t="s">
        <v>4</v>
      </c>
      <c r="F1626" s="114" t="s">
        <v>20</v>
      </c>
      <c r="G1626" s="114" t="s">
        <v>102</v>
      </c>
      <c r="H1626" s="115" t="s">
        <v>7054</v>
      </c>
      <c r="I1626" s="116" t="s">
        <v>7055</v>
      </c>
      <c r="J1626" s="116" t="s">
        <v>7056</v>
      </c>
      <c r="K1626" s="114" t="s">
        <v>944</v>
      </c>
      <c r="L1626" s="114" t="s">
        <v>228</v>
      </c>
      <c r="M1626" s="116" t="s">
        <v>945</v>
      </c>
      <c r="N1626" s="116" t="s">
        <v>946</v>
      </c>
      <c r="O1626" s="114" t="s">
        <v>944</v>
      </c>
      <c r="P1626" s="114" t="s">
        <v>1741</v>
      </c>
      <c r="Q1626" s="114" t="s">
        <v>1742</v>
      </c>
      <c r="R1626" s="116"/>
    </row>
    <row r="1627" spans="2:18" ht="18.75" hidden="1" x14ac:dyDescent="0.25">
      <c r="B1627" s="112">
        <v>1621</v>
      </c>
      <c r="C1627" s="114" t="s">
        <v>17</v>
      </c>
      <c r="D1627" s="114" t="s">
        <v>6996</v>
      </c>
      <c r="E1627" s="114" t="s">
        <v>1</v>
      </c>
      <c r="F1627" s="114" t="s">
        <v>114</v>
      </c>
      <c r="G1627" s="114" t="s">
        <v>102</v>
      </c>
      <c r="H1627" s="115" t="s">
        <v>7057</v>
      </c>
      <c r="I1627" s="116" t="s">
        <v>7058</v>
      </c>
      <c r="J1627" s="116" t="s">
        <v>7059</v>
      </c>
      <c r="K1627" s="114" t="s">
        <v>947</v>
      </c>
      <c r="L1627" s="114" t="s">
        <v>299</v>
      </c>
      <c r="M1627" s="116" t="s">
        <v>948</v>
      </c>
      <c r="N1627" s="116" t="s">
        <v>949</v>
      </c>
      <c r="O1627" s="114" t="s">
        <v>947</v>
      </c>
      <c r="P1627" s="114" t="s">
        <v>1743</v>
      </c>
      <c r="Q1627" s="114" t="s">
        <v>1744</v>
      </c>
      <c r="R1627" s="116"/>
    </row>
    <row r="1628" spans="2:18" ht="18.75" hidden="1" x14ac:dyDescent="0.25">
      <c r="B1628" s="112">
        <v>1622</v>
      </c>
      <c r="C1628" s="114" t="s">
        <v>17</v>
      </c>
      <c r="D1628" s="114" t="s">
        <v>6996</v>
      </c>
      <c r="E1628" s="114" t="s">
        <v>1</v>
      </c>
      <c r="F1628" s="114" t="s">
        <v>114</v>
      </c>
      <c r="G1628" s="114" t="s">
        <v>102</v>
      </c>
      <c r="H1628" s="115" t="s">
        <v>7060</v>
      </c>
      <c r="I1628" s="116" t="s">
        <v>7061</v>
      </c>
      <c r="J1628" s="116" t="s">
        <v>7062</v>
      </c>
      <c r="K1628" s="114" t="s">
        <v>947</v>
      </c>
      <c r="L1628" s="114" t="s">
        <v>299</v>
      </c>
      <c r="M1628" s="116" t="s">
        <v>948</v>
      </c>
      <c r="N1628" s="116" t="s">
        <v>949</v>
      </c>
      <c r="O1628" s="114" t="s">
        <v>947</v>
      </c>
      <c r="P1628" s="114" t="s">
        <v>1743</v>
      </c>
      <c r="Q1628" s="114" t="s">
        <v>1744</v>
      </c>
      <c r="R1628" s="116"/>
    </row>
    <row r="1629" spans="2:18" ht="18.75" hidden="1" x14ac:dyDescent="0.25">
      <c r="B1629" s="112">
        <v>1623</v>
      </c>
      <c r="C1629" s="114" t="s">
        <v>17</v>
      </c>
      <c r="D1629" s="114" t="s">
        <v>6996</v>
      </c>
      <c r="E1629" s="114" t="s">
        <v>1</v>
      </c>
      <c r="F1629" s="114" t="s">
        <v>114</v>
      </c>
      <c r="G1629" s="114" t="s">
        <v>102</v>
      </c>
      <c r="H1629" s="115" t="s">
        <v>7063</v>
      </c>
      <c r="I1629" s="116" t="s">
        <v>7064</v>
      </c>
      <c r="J1629" s="116" t="s">
        <v>7065</v>
      </c>
      <c r="K1629" s="114" t="s">
        <v>947</v>
      </c>
      <c r="L1629" s="114" t="s">
        <v>299</v>
      </c>
      <c r="M1629" s="116" t="s">
        <v>948</v>
      </c>
      <c r="N1629" s="116" t="s">
        <v>949</v>
      </c>
      <c r="O1629" s="114" t="s">
        <v>947</v>
      </c>
      <c r="P1629" s="114" t="s">
        <v>1743</v>
      </c>
      <c r="Q1629" s="114" t="s">
        <v>1744</v>
      </c>
      <c r="R1629" s="116"/>
    </row>
    <row r="1630" spans="2:18" ht="18.75" hidden="1" x14ac:dyDescent="0.25">
      <c r="B1630" s="112">
        <v>1624</v>
      </c>
      <c r="C1630" s="114" t="s">
        <v>17</v>
      </c>
      <c r="D1630" s="114" t="s">
        <v>6996</v>
      </c>
      <c r="E1630" s="114" t="s">
        <v>1</v>
      </c>
      <c r="F1630" s="114" t="s">
        <v>114</v>
      </c>
      <c r="G1630" s="114" t="s">
        <v>102</v>
      </c>
      <c r="H1630" s="115" t="s">
        <v>7066</v>
      </c>
      <c r="I1630" s="116" t="s">
        <v>7067</v>
      </c>
      <c r="J1630" s="116" t="s">
        <v>7068</v>
      </c>
      <c r="K1630" s="114" t="s">
        <v>947</v>
      </c>
      <c r="L1630" s="114" t="s">
        <v>299</v>
      </c>
      <c r="M1630" s="116" t="s">
        <v>948</v>
      </c>
      <c r="N1630" s="116" t="s">
        <v>949</v>
      </c>
      <c r="O1630" s="114" t="s">
        <v>947</v>
      </c>
      <c r="P1630" s="114" t="s">
        <v>1743</v>
      </c>
      <c r="Q1630" s="114" t="s">
        <v>1744</v>
      </c>
      <c r="R1630" s="116"/>
    </row>
    <row r="1631" spans="2:18" ht="18.75" hidden="1" x14ac:dyDescent="0.25">
      <c r="B1631" s="112">
        <v>1625</v>
      </c>
      <c r="C1631" s="114" t="s">
        <v>17</v>
      </c>
      <c r="D1631" s="114" t="s">
        <v>6996</v>
      </c>
      <c r="E1631" s="114" t="s">
        <v>1</v>
      </c>
      <c r="F1631" s="114" t="s">
        <v>114</v>
      </c>
      <c r="G1631" s="114" t="s">
        <v>102</v>
      </c>
      <c r="H1631" s="115" t="s">
        <v>7069</v>
      </c>
      <c r="I1631" s="116" t="s">
        <v>7070</v>
      </c>
      <c r="J1631" s="116" t="s">
        <v>7071</v>
      </c>
      <c r="K1631" s="114" t="s">
        <v>947</v>
      </c>
      <c r="L1631" s="114" t="s">
        <v>299</v>
      </c>
      <c r="M1631" s="116" t="s">
        <v>948</v>
      </c>
      <c r="N1631" s="116" t="s">
        <v>949</v>
      </c>
      <c r="O1631" s="114" t="s">
        <v>947</v>
      </c>
      <c r="P1631" s="114" t="s">
        <v>1743</v>
      </c>
      <c r="Q1631" s="114" t="s">
        <v>1744</v>
      </c>
      <c r="R1631" s="116"/>
    </row>
    <row r="1632" spans="2:18" ht="18.75" hidden="1" x14ac:dyDescent="0.25">
      <c r="B1632" s="112">
        <v>1626</v>
      </c>
      <c r="C1632" s="114" t="s">
        <v>17</v>
      </c>
      <c r="D1632" s="114" t="s">
        <v>6996</v>
      </c>
      <c r="E1632" s="114" t="s">
        <v>1</v>
      </c>
      <c r="F1632" s="114" t="s">
        <v>114</v>
      </c>
      <c r="G1632" s="114" t="s">
        <v>102</v>
      </c>
      <c r="H1632" s="115" t="s">
        <v>7072</v>
      </c>
      <c r="I1632" s="116" t="s">
        <v>7073</v>
      </c>
      <c r="J1632" s="116" t="s">
        <v>7074</v>
      </c>
      <c r="K1632" s="114" t="s">
        <v>947</v>
      </c>
      <c r="L1632" s="114" t="s">
        <v>299</v>
      </c>
      <c r="M1632" s="116" t="s">
        <v>948</v>
      </c>
      <c r="N1632" s="116" t="s">
        <v>949</v>
      </c>
      <c r="O1632" s="114" t="s">
        <v>947</v>
      </c>
      <c r="P1632" s="114" t="s">
        <v>1743</v>
      </c>
      <c r="Q1632" s="114" t="s">
        <v>1744</v>
      </c>
      <c r="R1632" s="116"/>
    </row>
    <row r="1633" spans="2:18" ht="18.75" hidden="1" x14ac:dyDescent="0.25">
      <c r="B1633" s="112">
        <v>1627</v>
      </c>
      <c r="C1633" s="114" t="s">
        <v>17</v>
      </c>
      <c r="D1633" s="114" t="s">
        <v>6996</v>
      </c>
      <c r="E1633" s="114" t="s">
        <v>1</v>
      </c>
      <c r="F1633" s="114" t="s">
        <v>114</v>
      </c>
      <c r="G1633" s="114" t="s">
        <v>102</v>
      </c>
      <c r="H1633" s="115" t="s">
        <v>7075</v>
      </c>
      <c r="I1633" s="116" t="s">
        <v>7076</v>
      </c>
      <c r="J1633" s="116" t="s">
        <v>7077</v>
      </c>
      <c r="K1633" s="114" t="s">
        <v>947</v>
      </c>
      <c r="L1633" s="114" t="s">
        <v>299</v>
      </c>
      <c r="M1633" s="116" t="s">
        <v>948</v>
      </c>
      <c r="N1633" s="116" t="s">
        <v>949</v>
      </c>
      <c r="O1633" s="114" t="s">
        <v>947</v>
      </c>
      <c r="P1633" s="114" t="s">
        <v>1743</v>
      </c>
      <c r="Q1633" s="114" t="s">
        <v>1744</v>
      </c>
      <c r="R1633" s="116"/>
    </row>
    <row r="1634" spans="2:18" ht="18.75" hidden="1" x14ac:dyDescent="0.25">
      <c r="B1634" s="112">
        <v>1628</v>
      </c>
      <c r="C1634" s="114" t="s">
        <v>17</v>
      </c>
      <c r="D1634" s="114" t="s">
        <v>6996</v>
      </c>
      <c r="E1634" s="114" t="s">
        <v>1</v>
      </c>
      <c r="F1634" s="114" t="s">
        <v>114</v>
      </c>
      <c r="G1634" s="114" t="s">
        <v>102</v>
      </c>
      <c r="H1634" s="115" t="s">
        <v>7078</v>
      </c>
      <c r="I1634" s="116" t="s">
        <v>7079</v>
      </c>
      <c r="J1634" s="116" t="s">
        <v>7080</v>
      </c>
      <c r="K1634" s="114" t="s">
        <v>947</v>
      </c>
      <c r="L1634" s="114" t="s">
        <v>299</v>
      </c>
      <c r="M1634" s="116" t="s">
        <v>948</v>
      </c>
      <c r="N1634" s="116" t="s">
        <v>949</v>
      </c>
      <c r="O1634" s="114" t="s">
        <v>947</v>
      </c>
      <c r="P1634" s="114" t="s">
        <v>1743</v>
      </c>
      <c r="Q1634" s="114" t="s">
        <v>1744</v>
      </c>
      <c r="R1634" s="116"/>
    </row>
    <row r="1635" spans="2:18" ht="18.75" hidden="1" x14ac:dyDescent="0.25">
      <c r="B1635" s="112">
        <v>1629</v>
      </c>
      <c r="C1635" s="114" t="s">
        <v>17</v>
      </c>
      <c r="D1635" s="114" t="s">
        <v>6996</v>
      </c>
      <c r="E1635" s="114" t="s">
        <v>1</v>
      </c>
      <c r="F1635" s="114" t="s">
        <v>114</v>
      </c>
      <c r="G1635" s="114" t="s">
        <v>102</v>
      </c>
      <c r="H1635" s="115" t="s">
        <v>7081</v>
      </c>
      <c r="I1635" s="116" t="s">
        <v>7082</v>
      </c>
      <c r="J1635" s="116" t="s">
        <v>7083</v>
      </c>
      <c r="K1635" s="114" t="s">
        <v>947</v>
      </c>
      <c r="L1635" s="114" t="s">
        <v>299</v>
      </c>
      <c r="M1635" s="116" t="s">
        <v>948</v>
      </c>
      <c r="N1635" s="116" t="s">
        <v>949</v>
      </c>
      <c r="O1635" s="114" t="s">
        <v>947</v>
      </c>
      <c r="P1635" s="114" t="s">
        <v>1743</v>
      </c>
      <c r="Q1635" s="114" t="s">
        <v>1744</v>
      </c>
      <c r="R1635" s="116"/>
    </row>
    <row r="1636" spans="2:18" ht="18.75" hidden="1" x14ac:dyDescent="0.25">
      <c r="B1636" s="112">
        <v>1630</v>
      </c>
      <c r="C1636" s="114" t="s">
        <v>17</v>
      </c>
      <c r="D1636" s="114" t="s">
        <v>6996</v>
      </c>
      <c r="E1636" s="114" t="s">
        <v>1</v>
      </c>
      <c r="F1636" s="114" t="s">
        <v>114</v>
      </c>
      <c r="G1636" s="114" t="s">
        <v>102</v>
      </c>
      <c r="H1636" s="115" t="s">
        <v>7084</v>
      </c>
      <c r="I1636" s="116" t="s">
        <v>7085</v>
      </c>
      <c r="J1636" s="116" t="s">
        <v>7086</v>
      </c>
      <c r="K1636" s="114" t="s">
        <v>947</v>
      </c>
      <c r="L1636" s="114" t="s">
        <v>299</v>
      </c>
      <c r="M1636" s="116" t="s">
        <v>948</v>
      </c>
      <c r="N1636" s="116" t="s">
        <v>949</v>
      </c>
      <c r="O1636" s="114" t="s">
        <v>947</v>
      </c>
      <c r="P1636" s="114" t="s">
        <v>1743</v>
      </c>
      <c r="Q1636" s="114" t="s">
        <v>1744</v>
      </c>
      <c r="R1636" s="116"/>
    </row>
    <row r="1637" spans="2:18" ht="18.75" hidden="1" x14ac:dyDescent="0.25">
      <c r="B1637" s="112">
        <v>1631</v>
      </c>
      <c r="C1637" s="114" t="s">
        <v>17</v>
      </c>
      <c r="D1637" s="114" t="s">
        <v>6996</v>
      </c>
      <c r="E1637" s="114" t="s">
        <v>4</v>
      </c>
      <c r="F1637" s="114" t="s">
        <v>114</v>
      </c>
      <c r="G1637" s="114" t="s">
        <v>102</v>
      </c>
      <c r="H1637" s="115" t="s">
        <v>7087</v>
      </c>
      <c r="I1637" s="116" t="s">
        <v>7088</v>
      </c>
      <c r="J1637" s="116" t="s">
        <v>7089</v>
      </c>
      <c r="K1637" s="114" t="s">
        <v>947</v>
      </c>
      <c r="L1637" s="114" t="s">
        <v>299</v>
      </c>
      <c r="M1637" s="116" t="s">
        <v>948</v>
      </c>
      <c r="N1637" s="116" t="s">
        <v>949</v>
      </c>
      <c r="O1637" s="114" t="s">
        <v>947</v>
      </c>
      <c r="P1637" s="114" t="s">
        <v>1743</v>
      </c>
      <c r="Q1637" s="114" t="s">
        <v>1744</v>
      </c>
      <c r="R1637" s="116"/>
    </row>
    <row r="1638" spans="2:18" ht="18.75" hidden="1" x14ac:dyDescent="0.25">
      <c r="B1638" s="112">
        <v>1632</v>
      </c>
      <c r="C1638" s="114" t="s">
        <v>17</v>
      </c>
      <c r="D1638" s="114" t="s">
        <v>6996</v>
      </c>
      <c r="E1638" s="114" t="s">
        <v>4</v>
      </c>
      <c r="F1638" s="114" t="s">
        <v>114</v>
      </c>
      <c r="G1638" s="114" t="s">
        <v>102</v>
      </c>
      <c r="H1638" s="115" t="s">
        <v>7090</v>
      </c>
      <c r="I1638" s="116" t="s">
        <v>7091</v>
      </c>
      <c r="J1638" s="116" t="s">
        <v>7092</v>
      </c>
      <c r="K1638" s="114" t="s">
        <v>947</v>
      </c>
      <c r="L1638" s="114" t="s">
        <v>299</v>
      </c>
      <c r="M1638" s="116" t="s">
        <v>948</v>
      </c>
      <c r="N1638" s="116" t="s">
        <v>949</v>
      </c>
      <c r="O1638" s="114" t="s">
        <v>947</v>
      </c>
      <c r="P1638" s="114" t="s">
        <v>1743</v>
      </c>
      <c r="Q1638" s="114" t="s">
        <v>1744</v>
      </c>
      <c r="R1638" s="116"/>
    </row>
    <row r="1639" spans="2:18" ht="18.75" hidden="1" x14ac:dyDescent="0.25">
      <c r="B1639" s="112">
        <v>1633</v>
      </c>
      <c r="C1639" s="114" t="s">
        <v>17</v>
      </c>
      <c r="D1639" s="114" t="s">
        <v>6996</v>
      </c>
      <c r="E1639" s="114" t="s">
        <v>4</v>
      </c>
      <c r="F1639" s="114" t="s">
        <v>114</v>
      </c>
      <c r="G1639" s="114" t="s">
        <v>102</v>
      </c>
      <c r="H1639" s="115" t="s">
        <v>7093</v>
      </c>
      <c r="I1639" s="116" t="s">
        <v>7094</v>
      </c>
      <c r="J1639" s="116" t="s">
        <v>7095</v>
      </c>
      <c r="K1639" s="114" t="s">
        <v>947</v>
      </c>
      <c r="L1639" s="114" t="s">
        <v>299</v>
      </c>
      <c r="M1639" s="116" t="s">
        <v>948</v>
      </c>
      <c r="N1639" s="116" t="s">
        <v>949</v>
      </c>
      <c r="O1639" s="114" t="s">
        <v>947</v>
      </c>
      <c r="P1639" s="114" t="s">
        <v>1743</v>
      </c>
      <c r="Q1639" s="114" t="s">
        <v>1744</v>
      </c>
      <c r="R1639" s="116"/>
    </row>
    <row r="1640" spans="2:18" ht="18.75" hidden="1" x14ac:dyDescent="0.25">
      <c r="B1640" s="112">
        <v>1634</v>
      </c>
      <c r="C1640" s="114" t="s">
        <v>17</v>
      </c>
      <c r="D1640" s="114" t="s">
        <v>6996</v>
      </c>
      <c r="E1640" s="114" t="s">
        <v>4</v>
      </c>
      <c r="F1640" s="114" t="s">
        <v>114</v>
      </c>
      <c r="G1640" s="114" t="s">
        <v>102</v>
      </c>
      <c r="H1640" s="115" t="s">
        <v>7096</v>
      </c>
      <c r="I1640" s="116" t="s">
        <v>7097</v>
      </c>
      <c r="J1640" s="116" t="s">
        <v>7098</v>
      </c>
      <c r="K1640" s="114" t="s">
        <v>947</v>
      </c>
      <c r="L1640" s="114" t="s">
        <v>299</v>
      </c>
      <c r="M1640" s="116" t="s">
        <v>948</v>
      </c>
      <c r="N1640" s="116" t="s">
        <v>949</v>
      </c>
      <c r="O1640" s="114" t="s">
        <v>947</v>
      </c>
      <c r="P1640" s="114" t="s">
        <v>1743</v>
      </c>
      <c r="Q1640" s="114" t="s">
        <v>1744</v>
      </c>
      <c r="R1640" s="116"/>
    </row>
    <row r="1641" spans="2:18" ht="18.75" hidden="1" x14ac:dyDescent="0.25">
      <c r="B1641" s="112">
        <v>1635</v>
      </c>
      <c r="C1641" s="114" t="s">
        <v>17</v>
      </c>
      <c r="D1641" s="114" t="s">
        <v>6996</v>
      </c>
      <c r="E1641" s="114" t="s">
        <v>4</v>
      </c>
      <c r="F1641" s="114" t="s">
        <v>114</v>
      </c>
      <c r="G1641" s="114" t="s">
        <v>102</v>
      </c>
      <c r="H1641" s="115" t="s">
        <v>7099</v>
      </c>
      <c r="I1641" s="116" t="s">
        <v>7100</v>
      </c>
      <c r="J1641" s="116" t="s">
        <v>7101</v>
      </c>
      <c r="K1641" s="114" t="s">
        <v>947</v>
      </c>
      <c r="L1641" s="114" t="s">
        <v>299</v>
      </c>
      <c r="M1641" s="116" t="s">
        <v>948</v>
      </c>
      <c r="N1641" s="116" t="s">
        <v>949</v>
      </c>
      <c r="O1641" s="114" t="s">
        <v>947</v>
      </c>
      <c r="P1641" s="114" t="s">
        <v>1743</v>
      </c>
      <c r="Q1641" s="114" t="s">
        <v>1744</v>
      </c>
      <c r="R1641" s="116"/>
    </row>
    <row r="1642" spans="2:18" ht="18.75" hidden="1" x14ac:dyDescent="0.25">
      <c r="B1642" s="112">
        <v>1636</v>
      </c>
      <c r="C1642" s="114" t="s">
        <v>17</v>
      </c>
      <c r="D1642" s="114" t="s">
        <v>6996</v>
      </c>
      <c r="E1642" s="114" t="s">
        <v>4</v>
      </c>
      <c r="F1642" s="114" t="s">
        <v>114</v>
      </c>
      <c r="G1642" s="114" t="s">
        <v>102</v>
      </c>
      <c r="H1642" s="115" t="s">
        <v>7102</v>
      </c>
      <c r="I1642" s="116" t="s">
        <v>7103</v>
      </c>
      <c r="J1642" s="116" t="s">
        <v>7104</v>
      </c>
      <c r="K1642" s="114" t="s">
        <v>947</v>
      </c>
      <c r="L1642" s="114" t="s">
        <v>299</v>
      </c>
      <c r="M1642" s="116" t="s">
        <v>948</v>
      </c>
      <c r="N1642" s="116" t="s">
        <v>949</v>
      </c>
      <c r="O1642" s="114" t="s">
        <v>947</v>
      </c>
      <c r="P1642" s="114" t="s">
        <v>1743</v>
      </c>
      <c r="Q1642" s="114" t="s">
        <v>1744</v>
      </c>
      <c r="R1642" s="116"/>
    </row>
    <row r="1643" spans="2:18" ht="18.75" hidden="1" x14ac:dyDescent="0.25">
      <c r="B1643" s="112">
        <v>1637</v>
      </c>
      <c r="C1643" s="114" t="s">
        <v>17</v>
      </c>
      <c r="D1643" s="114" t="s">
        <v>6996</v>
      </c>
      <c r="E1643" s="114" t="s">
        <v>4</v>
      </c>
      <c r="F1643" s="114" t="s">
        <v>114</v>
      </c>
      <c r="G1643" s="114" t="s">
        <v>102</v>
      </c>
      <c r="H1643" s="115" t="s">
        <v>7105</v>
      </c>
      <c r="I1643" s="116" t="s">
        <v>7106</v>
      </c>
      <c r="J1643" s="116" t="s">
        <v>7107</v>
      </c>
      <c r="K1643" s="114" t="s">
        <v>947</v>
      </c>
      <c r="L1643" s="114" t="s">
        <v>299</v>
      </c>
      <c r="M1643" s="116" t="s">
        <v>948</v>
      </c>
      <c r="N1643" s="116" t="s">
        <v>949</v>
      </c>
      <c r="O1643" s="114" t="s">
        <v>947</v>
      </c>
      <c r="P1643" s="114" t="s">
        <v>1743</v>
      </c>
      <c r="Q1643" s="114" t="s">
        <v>1744</v>
      </c>
      <c r="R1643" s="116"/>
    </row>
    <row r="1644" spans="2:18" ht="18.75" hidden="1" x14ac:dyDescent="0.25">
      <c r="B1644" s="112">
        <v>1638</v>
      </c>
      <c r="C1644" s="114" t="s">
        <v>17</v>
      </c>
      <c r="D1644" s="114" t="s">
        <v>6996</v>
      </c>
      <c r="E1644" s="114" t="s">
        <v>4</v>
      </c>
      <c r="F1644" s="114" t="s">
        <v>114</v>
      </c>
      <c r="G1644" s="114" t="s">
        <v>102</v>
      </c>
      <c r="H1644" s="115" t="s">
        <v>7108</v>
      </c>
      <c r="I1644" s="116" t="s">
        <v>7109</v>
      </c>
      <c r="J1644" s="116" t="s">
        <v>7110</v>
      </c>
      <c r="K1644" s="114" t="s">
        <v>947</v>
      </c>
      <c r="L1644" s="114" t="s">
        <v>299</v>
      </c>
      <c r="M1644" s="116" t="s">
        <v>948</v>
      </c>
      <c r="N1644" s="116" t="s">
        <v>949</v>
      </c>
      <c r="O1644" s="114" t="s">
        <v>947</v>
      </c>
      <c r="P1644" s="114" t="s">
        <v>1743</v>
      </c>
      <c r="Q1644" s="114" t="s">
        <v>1744</v>
      </c>
      <c r="R1644" s="116"/>
    </row>
    <row r="1645" spans="2:18" ht="18.75" hidden="1" x14ac:dyDescent="0.25">
      <c r="B1645" s="112">
        <v>1639</v>
      </c>
      <c r="C1645" s="114" t="s">
        <v>17</v>
      </c>
      <c r="D1645" s="114" t="s">
        <v>6996</v>
      </c>
      <c r="E1645" s="114" t="s">
        <v>4</v>
      </c>
      <c r="F1645" s="114" t="s">
        <v>114</v>
      </c>
      <c r="G1645" s="114" t="s">
        <v>102</v>
      </c>
      <c r="H1645" s="115" t="s">
        <v>7111</v>
      </c>
      <c r="I1645" s="116" t="s">
        <v>7112</v>
      </c>
      <c r="J1645" s="116" t="s">
        <v>7113</v>
      </c>
      <c r="K1645" s="114" t="s">
        <v>947</v>
      </c>
      <c r="L1645" s="114" t="s">
        <v>299</v>
      </c>
      <c r="M1645" s="116" t="s">
        <v>948</v>
      </c>
      <c r="N1645" s="116" t="s">
        <v>949</v>
      </c>
      <c r="O1645" s="114" t="s">
        <v>947</v>
      </c>
      <c r="P1645" s="114" t="s">
        <v>1743</v>
      </c>
      <c r="Q1645" s="114" t="s">
        <v>1744</v>
      </c>
      <c r="R1645" s="116"/>
    </row>
    <row r="1646" spans="2:18" ht="18.75" hidden="1" x14ac:dyDescent="0.25">
      <c r="B1646" s="112">
        <v>1640</v>
      </c>
      <c r="C1646" s="114" t="s">
        <v>17</v>
      </c>
      <c r="D1646" s="114" t="s">
        <v>6996</v>
      </c>
      <c r="E1646" s="114" t="s">
        <v>4</v>
      </c>
      <c r="F1646" s="114" t="s">
        <v>114</v>
      </c>
      <c r="G1646" s="114" t="s">
        <v>102</v>
      </c>
      <c r="H1646" s="115" t="s">
        <v>7114</v>
      </c>
      <c r="I1646" s="116" t="s">
        <v>7115</v>
      </c>
      <c r="J1646" s="116" t="s">
        <v>7116</v>
      </c>
      <c r="K1646" s="114" t="s">
        <v>947</v>
      </c>
      <c r="L1646" s="114" t="s">
        <v>299</v>
      </c>
      <c r="M1646" s="116" t="s">
        <v>948</v>
      </c>
      <c r="N1646" s="116" t="s">
        <v>949</v>
      </c>
      <c r="O1646" s="114" t="s">
        <v>947</v>
      </c>
      <c r="P1646" s="114" t="s">
        <v>1743</v>
      </c>
      <c r="Q1646" s="114" t="s">
        <v>1744</v>
      </c>
      <c r="R1646" s="116"/>
    </row>
    <row r="1647" spans="2:18" ht="18.75" hidden="1" x14ac:dyDescent="0.25">
      <c r="B1647" s="112">
        <v>1641</v>
      </c>
      <c r="C1647" s="114" t="s">
        <v>17</v>
      </c>
      <c r="D1647" s="114" t="s">
        <v>6996</v>
      </c>
      <c r="E1647" s="114" t="s">
        <v>1</v>
      </c>
      <c r="F1647" s="114" t="s">
        <v>30</v>
      </c>
      <c r="G1647" s="114" t="s">
        <v>116</v>
      </c>
      <c r="H1647" s="115" t="s">
        <v>7117</v>
      </c>
      <c r="I1647" s="116" t="s">
        <v>7118</v>
      </c>
      <c r="J1647" s="116" t="s">
        <v>7119</v>
      </c>
      <c r="K1647" s="114" t="s">
        <v>950</v>
      </c>
      <c r="L1647" s="114" t="s">
        <v>342</v>
      </c>
      <c r="M1647" s="116" t="s">
        <v>951</v>
      </c>
      <c r="N1647" s="116" t="s">
        <v>952</v>
      </c>
      <c r="O1647" s="114" t="s">
        <v>950</v>
      </c>
      <c r="P1647" s="114" t="s">
        <v>1745</v>
      </c>
      <c r="Q1647" s="114" t="s">
        <v>1746</v>
      </c>
      <c r="R1647" s="116"/>
    </row>
    <row r="1648" spans="2:18" ht="18.75" hidden="1" x14ac:dyDescent="0.25">
      <c r="B1648" s="112">
        <v>1642</v>
      </c>
      <c r="C1648" s="114" t="s">
        <v>17</v>
      </c>
      <c r="D1648" s="114" t="s">
        <v>6996</v>
      </c>
      <c r="E1648" s="114" t="s">
        <v>1</v>
      </c>
      <c r="F1648" s="114" t="s">
        <v>30</v>
      </c>
      <c r="G1648" s="114" t="s">
        <v>116</v>
      </c>
      <c r="H1648" s="115" t="s">
        <v>7120</v>
      </c>
      <c r="I1648" s="116" t="s">
        <v>7121</v>
      </c>
      <c r="J1648" s="116" t="s">
        <v>7122</v>
      </c>
      <c r="K1648" s="114" t="s">
        <v>950</v>
      </c>
      <c r="L1648" s="114" t="s">
        <v>342</v>
      </c>
      <c r="M1648" s="116" t="s">
        <v>951</v>
      </c>
      <c r="N1648" s="116" t="s">
        <v>952</v>
      </c>
      <c r="O1648" s="114" t="s">
        <v>950</v>
      </c>
      <c r="P1648" s="114" t="s">
        <v>1745</v>
      </c>
      <c r="Q1648" s="114" t="s">
        <v>1746</v>
      </c>
      <c r="R1648" s="116"/>
    </row>
    <row r="1649" spans="2:18" ht="18.75" hidden="1" x14ac:dyDescent="0.25">
      <c r="B1649" s="112">
        <v>1643</v>
      </c>
      <c r="C1649" s="114" t="s">
        <v>17</v>
      </c>
      <c r="D1649" s="114" t="s">
        <v>6996</v>
      </c>
      <c r="E1649" s="114" t="s">
        <v>1</v>
      </c>
      <c r="F1649" s="114" t="s">
        <v>30</v>
      </c>
      <c r="G1649" s="114" t="s">
        <v>116</v>
      </c>
      <c r="H1649" s="115" t="s">
        <v>7123</v>
      </c>
      <c r="I1649" s="116" t="s">
        <v>7124</v>
      </c>
      <c r="J1649" s="116" t="s">
        <v>7125</v>
      </c>
      <c r="K1649" s="114" t="s">
        <v>950</v>
      </c>
      <c r="L1649" s="114" t="s">
        <v>342</v>
      </c>
      <c r="M1649" s="116" t="s">
        <v>951</v>
      </c>
      <c r="N1649" s="116" t="s">
        <v>952</v>
      </c>
      <c r="O1649" s="114" t="s">
        <v>950</v>
      </c>
      <c r="P1649" s="114" t="s">
        <v>1745</v>
      </c>
      <c r="Q1649" s="114" t="s">
        <v>1746</v>
      </c>
      <c r="R1649" s="116"/>
    </row>
    <row r="1650" spans="2:18" ht="18.75" hidden="1" x14ac:dyDescent="0.25">
      <c r="B1650" s="112">
        <v>1644</v>
      </c>
      <c r="C1650" s="114" t="s">
        <v>17</v>
      </c>
      <c r="D1650" s="114" t="s">
        <v>6996</v>
      </c>
      <c r="E1650" s="114" t="s">
        <v>1</v>
      </c>
      <c r="F1650" s="114" t="s">
        <v>30</v>
      </c>
      <c r="G1650" s="114" t="s">
        <v>116</v>
      </c>
      <c r="H1650" s="115" t="s">
        <v>7126</v>
      </c>
      <c r="I1650" s="116" t="s">
        <v>7127</v>
      </c>
      <c r="J1650" s="116" t="s">
        <v>7128</v>
      </c>
      <c r="K1650" s="114" t="s">
        <v>950</v>
      </c>
      <c r="L1650" s="114" t="s">
        <v>342</v>
      </c>
      <c r="M1650" s="116" t="s">
        <v>951</v>
      </c>
      <c r="N1650" s="116" t="s">
        <v>952</v>
      </c>
      <c r="O1650" s="114" t="s">
        <v>950</v>
      </c>
      <c r="P1650" s="114" t="s">
        <v>1745</v>
      </c>
      <c r="Q1650" s="114" t="s">
        <v>1746</v>
      </c>
      <c r="R1650" s="116"/>
    </row>
    <row r="1651" spans="2:18" ht="18.75" hidden="1" x14ac:dyDescent="0.25">
      <c r="B1651" s="112">
        <v>1645</v>
      </c>
      <c r="C1651" s="114" t="s">
        <v>17</v>
      </c>
      <c r="D1651" s="114" t="s">
        <v>6996</v>
      </c>
      <c r="E1651" s="114" t="s">
        <v>1</v>
      </c>
      <c r="F1651" s="114" t="s">
        <v>30</v>
      </c>
      <c r="G1651" s="114" t="s">
        <v>116</v>
      </c>
      <c r="H1651" s="115" t="s">
        <v>7129</v>
      </c>
      <c r="I1651" s="116" t="s">
        <v>7130</v>
      </c>
      <c r="J1651" s="116" t="s">
        <v>7131</v>
      </c>
      <c r="K1651" s="114" t="s">
        <v>950</v>
      </c>
      <c r="L1651" s="114" t="s">
        <v>342</v>
      </c>
      <c r="M1651" s="116" t="s">
        <v>951</v>
      </c>
      <c r="N1651" s="116" t="s">
        <v>952</v>
      </c>
      <c r="O1651" s="114" t="s">
        <v>950</v>
      </c>
      <c r="P1651" s="114" t="s">
        <v>1745</v>
      </c>
      <c r="Q1651" s="114" t="s">
        <v>1746</v>
      </c>
      <c r="R1651" s="116"/>
    </row>
    <row r="1652" spans="2:18" ht="18.75" hidden="1" x14ac:dyDescent="0.25">
      <c r="B1652" s="112">
        <v>1646</v>
      </c>
      <c r="C1652" s="114" t="s">
        <v>17</v>
      </c>
      <c r="D1652" s="114" t="s">
        <v>6996</v>
      </c>
      <c r="E1652" s="114" t="s">
        <v>1</v>
      </c>
      <c r="F1652" s="114" t="s">
        <v>30</v>
      </c>
      <c r="G1652" s="114" t="s">
        <v>116</v>
      </c>
      <c r="H1652" s="115" t="s">
        <v>7132</v>
      </c>
      <c r="I1652" s="116" t="s">
        <v>7133</v>
      </c>
      <c r="J1652" s="116" t="s">
        <v>7134</v>
      </c>
      <c r="K1652" s="114" t="s">
        <v>950</v>
      </c>
      <c r="L1652" s="114" t="s">
        <v>342</v>
      </c>
      <c r="M1652" s="116" t="s">
        <v>951</v>
      </c>
      <c r="N1652" s="116" t="s">
        <v>952</v>
      </c>
      <c r="O1652" s="114" t="s">
        <v>950</v>
      </c>
      <c r="P1652" s="114" t="s">
        <v>1745</v>
      </c>
      <c r="Q1652" s="114" t="s">
        <v>1746</v>
      </c>
      <c r="R1652" s="116"/>
    </row>
    <row r="1653" spans="2:18" ht="18.75" hidden="1" x14ac:dyDescent="0.25">
      <c r="B1653" s="112">
        <v>1647</v>
      </c>
      <c r="C1653" s="114" t="s">
        <v>17</v>
      </c>
      <c r="D1653" s="114" t="s">
        <v>6996</v>
      </c>
      <c r="E1653" s="114" t="s">
        <v>1</v>
      </c>
      <c r="F1653" s="114" t="s">
        <v>30</v>
      </c>
      <c r="G1653" s="114" t="s">
        <v>116</v>
      </c>
      <c r="H1653" s="115" t="s">
        <v>7135</v>
      </c>
      <c r="I1653" s="116" t="s">
        <v>7136</v>
      </c>
      <c r="J1653" s="116" t="s">
        <v>7137</v>
      </c>
      <c r="K1653" s="114" t="s">
        <v>950</v>
      </c>
      <c r="L1653" s="114" t="s">
        <v>342</v>
      </c>
      <c r="M1653" s="116" t="s">
        <v>951</v>
      </c>
      <c r="N1653" s="116" t="s">
        <v>952</v>
      </c>
      <c r="O1653" s="114" t="s">
        <v>950</v>
      </c>
      <c r="P1653" s="114" t="s">
        <v>1745</v>
      </c>
      <c r="Q1653" s="114" t="s">
        <v>1746</v>
      </c>
      <c r="R1653" s="116"/>
    </row>
    <row r="1654" spans="2:18" ht="18.75" hidden="1" x14ac:dyDescent="0.25">
      <c r="B1654" s="112">
        <v>1648</v>
      </c>
      <c r="C1654" s="114" t="s">
        <v>17</v>
      </c>
      <c r="D1654" s="114" t="s">
        <v>6996</v>
      </c>
      <c r="E1654" s="114" t="s">
        <v>1</v>
      </c>
      <c r="F1654" s="114" t="s">
        <v>30</v>
      </c>
      <c r="G1654" s="114" t="s">
        <v>116</v>
      </c>
      <c r="H1654" s="115" t="s">
        <v>7138</v>
      </c>
      <c r="I1654" s="116" t="s">
        <v>7139</v>
      </c>
      <c r="J1654" s="116" t="s">
        <v>7140</v>
      </c>
      <c r="K1654" s="114" t="s">
        <v>950</v>
      </c>
      <c r="L1654" s="114" t="s">
        <v>342</v>
      </c>
      <c r="M1654" s="116" t="s">
        <v>951</v>
      </c>
      <c r="N1654" s="116" t="s">
        <v>952</v>
      </c>
      <c r="O1654" s="114" t="s">
        <v>950</v>
      </c>
      <c r="P1654" s="114" t="s">
        <v>1745</v>
      </c>
      <c r="Q1654" s="114" t="s">
        <v>1746</v>
      </c>
      <c r="R1654" s="116"/>
    </row>
    <row r="1655" spans="2:18" ht="18.75" hidden="1" x14ac:dyDescent="0.25">
      <c r="B1655" s="112">
        <v>1649</v>
      </c>
      <c r="C1655" s="114" t="s">
        <v>17</v>
      </c>
      <c r="D1655" s="114" t="s">
        <v>6996</v>
      </c>
      <c r="E1655" s="114" t="s">
        <v>1</v>
      </c>
      <c r="F1655" s="114" t="s">
        <v>30</v>
      </c>
      <c r="G1655" s="114" t="s">
        <v>116</v>
      </c>
      <c r="H1655" s="115" t="s">
        <v>7141</v>
      </c>
      <c r="I1655" s="116" t="s">
        <v>7142</v>
      </c>
      <c r="J1655" s="116" t="s">
        <v>7143</v>
      </c>
      <c r="K1655" s="114" t="s">
        <v>950</v>
      </c>
      <c r="L1655" s="114" t="s">
        <v>342</v>
      </c>
      <c r="M1655" s="116" t="s">
        <v>951</v>
      </c>
      <c r="N1655" s="116" t="s">
        <v>952</v>
      </c>
      <c r="O1655" s="114" t="s">
        <v>950</v>
      </c>
      <c r="P1655" s="114" t="s">
        <v>1745</v>
      </c>
      <c r="Q1655" s="114" t="s">
        <v>1746</v>
      </c>
      <c r="R1655" s="116"/>
    </row>
    <row r="1656" spans="2:18" ht="18.75" hidden="1" x14ac:dyDescent="0.25">
      <c r="B1656" s="112">
        <v>1650</v>
      </c>
      <c r="C1656" s="114" t="s">
        <v>17</v>
      </c>
      <c r="D1656" s="114" t="s">
        <v>6996</v>
      </c>
      <c r="E1656" s="114" t="s">
        <v>1</v>
      </c>
      <c r="F1656" s="114" t="s">
        <v>30</v>
      </c>
      <c r="G1656" s="114" t="s">
        <v>116</v>
      </c>
      <c r="H1656" s="115" t="s">
        <v>7144</v>
      </c>
      <c r="I1656" s="116" t="s">
        <v>7145</v>
      </c>
      <c r="J1656" s="116" t="s">
        <v>7146</v>
      </c>
      <c r="K1656" s="114" t="s">
        <v>950</v>
      </c>
      <c r="L1656" s="114" t="s">
        <v>342</v>
      </c>
      <c r="M1656" s="116" t="s">
        <v>951</v>
      </c>
      <c r="N1656" s="116" t="s">
        <v>952</v>
      </c>
      <c r="O1656" s="114" t="s">
        <v>950</v>
      </c>
      <c r="P1656" s="114" t="s">
        <v>1745</v>
      </c>
      <c r="Q1656" s="114" t="s">
        <v>1746</v>
      </c>
      <c r="R1656" s="116"/>
    </row>
    <row r="1657" spans="2:18" ht="18.75" hidden="1" x14ac:dyDescent="0.25">
      <c r="B1657" s="112">
        <v>1651</v>
      </c>
      <c r="C1657" s="114" t="s">
        <v>17</v>
      </c>
      <c r="D1657" s="114" t="s">
        <v>6996</v>
      </c>
      <c r="E1657" s="114" t="s">
        <v>4</v>
      </c>
      <c r="F1657" s="114" t="s">
        <v>30</v>
      </c>
      <c r="G1657" s="114" t="s">
        <v>116</v>
      </c>
      <c r="H1657" s="115" t="s">
        <v>7147</v>
      </c>
      <c r="I1657" s="116" t="s">
        <v>7148</v>
      </c>
      <c r="J1657" s="116" t="s">
        <v>7149</v>
      </c>
      <c r="K1657" s="114" t="s">
        <v>950</v>
      </c>
      <c r="L1657" s="114" t="s">
        <v>342</v>
      </c>
      <c r="M1657" s="116" t="s">
        <v>951</v>
      </c>
      <c r="N1657" s="116" t="s">
        <v>952</v>
      </c>
      <c r="O1657" s="114" t="s">
        <v>950</v>
      </c>
      <c r="P1657" s="114" t="s">
        <v>1745</v>
      </c>
      <c r="Q1657" s="114" t="s">
        <v>1746</v>
      </c>
      <c r="R1657" s="116"/>
    </row>
    <row r="1658" spans="2:18" ht="18.75" hidden="1" x14ac:dyDescent="0.25">
      <c r="B1658" s="112">
        <v>1652</v>
      </c>
      <c r="C1658" s="114" t="s">
        <v>17</v>
      </c>
      <c r="D1658" s="114" t="s">
        <v>6996</v>
      </c>
      <c r="E1658" s="114" t="s">
        <v>4</v>
      </c>
      <c r="F1658" s="114" t="s">
        <v>30</v>
      </c>
      <c r="G1658" s="114" t="s">
        <v>116</v>
      </c>
      <c r="H1658" s="115" t="s">
        <v>7150</v>
      </c>
      <c r="I1658" s="116" t="s">
        <v>7151</v>
      </c>
      <c r="J1658" s="116" t="s">
        <v>7152</v>
      </c>
      <c r="K1658" s="114" t="s">
        <v>950</v>
      </c>
      <c r="L1658" s="114" t="s">
        <v>342</v>
      </c>
      <c r="M1658" s="116" t="s">
        <v>951</v>
      </c>
      <c r="N1658" s="116" t="s">
        <v>952</v>
      </c>
      <c r="O1658" s="114" t="s">
        <v>950</v>
      </c>
      <c r="P1658" s="114" t="s">
        <v>1745</v>
      </c>
      <c r="Q1658" s="114" t="s">
        <v>1746</v>
      </c>
      <c r="R1658" s="116"/>
    </row>
    <row r="1659" spans="2:18" ht="18.75" hidden="1" x14ac:dyDescent="0.25">
      <c r="B1659" s="112">
        <v>1653</v>
      </c>
      <c r="C1659" s="114" t="s">
        <v>17</v>
      </c>
      <c r="D1659" s="114" t="s">
        <v>6996</v>
      </c>
      <c r="E1659" s="114" t="s">
        <v>4</v>
      </c>
      <c r="F1659" s="114" t="s">
        <v>30</v>
      </c>
      <c r="G1659" s="114" t="s">
        <v>116</v>
      </c>
      <c r="H1659" s="115" t="s">
        <v>7153</v>
      </c>
      <c r="I1659" s="116" t="s">
        <v>7154</v>
      </c>
      <c r="J1659" s="116" t="s">
        <v>7155</v>
      </c>
      <c r="K1659" s="114" t="s">
        <v>950</v>
      </c>
      <c r="L1659" s="114" t="s">
        <v>342</v>
      </c>
      <c r="M1659" s="116" t="s">
        <v>951</v>
      </c>
      <c r="N1659" s="116" t="s">
        <v>952</v>
      </c>
      <c r="O1659" s="114" t="s">
        <v>950</v>
      </c>
      <c r="P1659" s="114" t="s">
        <v>1745</v>
      </c>
      <c r="Q1659" s="114" t="s">
        <v>1746</v>
      </c>
      <c r="R1659" s="116"/>
    </row>
    <row r="1660" spans="2:18" ht="18.75" hidden="1" x14ac:dyDescent="0.25">
      <c r="B1660" s="112">
        <v>1654</v>
      </c>
      <c r="C1660" s="114" t="s">
        <v>17</v>
      </c>
      <c r="D1660" s="114" t="s">
        <v>6996</v>
      </c>
      <c r="E1660" s="114" t="s">
        <v>4</v>
      </c>
      <c r="F1660" s="114" t="s">
        <v>30</v>
      </c>
      <c r="G1660" s="114" t="s">
        <v>116</v>
      </c>
      <c r="H1660" s="115" t="s">
        <v>7156</v>
      </c>
      <c r="I1660" s="116" t="s">
        <v>7157</v>
      </c>
      <c r="J1660" s="116" t="s">
        <v>7158</v>
      </c>
      <c r="K1660" s="114" t="s">
        <v>950</v>
      </c>
      <c r="L1660" s="114" t="s">
        <v>342</v>
      </c>
      <c r="M1660" s="116" t="s">
        <v>951</v>
      </c>
      <c r="N1660" s="116" t="s">
        <v>952</v>
      </c>
      <c r="O1660" s="114" t="s">
        <v>950</v>
      </c>
      <c r="P1660" s="114" t="s">
        <v>1745</v>
      </c>
      <c r="Q1660" s="114" t="s">
        <v>1746</v>
      </c>
      <c r="R1660" s="116"/>
    </row>
    <row r="1661" spans="2:18" ht="18.75" hidden="1" x14ac:dyDescent="0.25">
      <c r="B1661" s="112">
        <v>1655</v>
      </c>
      <c r="C1661" s="114" t="s">
        <v>17</v>
      </c>
      <c r="D1661" s="114" t="s">
        <v>6996</v>
      </c>
      <c r="E1661" s="114" t="s">
        <v>4</v>
      </c>
      <c r="F1661" s="114" t="s">
        <v>30</v>
      </c>
      <c r="G1661" s="114" t="s">
        <v>116</v>
      </c>
      <c r="H1661" s="115" t="s">
        <v>7159</v>
      </c>
      <c r="I1661" s="116" t="s">
        <v>7160</v>
      </c>
      <c r="J1661" s="116" t="s">
        <v>7161</v>
      </c>
      <c r="K1661" s="114" t="s">
        <v>950</v>
      </c>
      <c r="L1661" s="114" t="s">
        <v>342</v>
      </c>
      <c r="M1661" s="116" t="s">
        <v>951</v>
      </c>
      <c r="N1661" s="116" t="s">
        <v>952</v>
      </c>
      <c r="O1661" s="114" t="s">
        <v>950</v>
      </c>
      <c r="P1661" s="114" t="s">
        <v>1745</v>
      </c>
      <c r="Q1661" s="114" t="s">
        <v>1746</v>
      </c>
      <c r="R1661" s="116"/>
    </row>
    <row r="1662" spans="2:18" ht="18.75" hidden="1" x14ac:dyDescent="0.25">
      <c r="B1662" s="112">
        <v>1656</v>
      </c>
      <c r="C1662" s="114" t="s">
        <v>17</v>
      </c>
      <c r="D1662" s="114" t="s">
        <v>6996</v>
      </c>
      <c r="E1662" s="114" t="s">
        <v>4</v>
      </c>
      <c r="F1662" s="114" t="s">
        <v>30</v>
      </c>
      <c r="G1662" s="114" t="s">
        <v>116</v>
      </c>
      <c r="H1662" s="115" t="s">
        <v>7162</v>
      </c>
      <c r="I1662" s="116" t="s">
        <v>7163</v>
      </c>
      <c r="J1662" s="116" t="s">
        <v>7164</v>
      </c>
      <c r="K1662" s="114" t="s">
        <v>950</v>
      </c>
      <c r="L1662" s="114" t="s">
        <v>342</v>
      </c>
      <c r="M1662" s="116" t="s">
        <v>951</v>
      </c>
      <c r="N1662" s="116" t="s">
        <v>952</v>
      </c>
      <c r="O1662" s="114" t="s">
        <v>950</v>
      </c>
      <c r="P1662" s="114" t="s">
        <v>1745</v>
      </c>
      <c r="Q1662" s="114" t="s">
        <v>1746</v>
      </c>
      <c r="R1662" s="116"/>
    </row>
    <row r="1663" spans="2:18" ht="18.75" hidden="1" x14ac:dyDescent="0.25">
      <c r="B1663" s="112">
        <v>1657</v>
      </c>
      <c r="C1663" s="114" t="s">
        <v>17</v>
      </c>
      <c r="D1663" s="114" t="s">
        <v>6996</v>
      </c>
      <c r="E1663" s="114" t="s">
        <v>4</v>
      </c>
      <c r="F1663" s="114" t="s">
        <v>30</v>
      </c>
      <c r="G1663" s="114" t="s">
        <v>116</v>
      </c>
      <c r="H1663" s="115" t="s">
        <v>7165</v>
      </c>
      <c r="I1663" s="116" t="s">
        <v>7166</v>
      </c>
      <c r="J1663" s="116" t="s">
        <v>7167</v>
      </c>
      <c r="K1663" s="114" t="s">
        <v>950</v>
      </c>
      <c r="L1663" s="114" t="s">
        <v>342</v>
      </c>
      <c r="M1663" s="116" t="s">
        <v>951</v>
      </c>
      <c r="N1663" s="116" t="s">
        <v>952</v>
      </c>
      <c r="O1663" s="114" t="s">
        <v>950</v>
      </c>
      <c r="P1663" s="114" t="s">
        <v>1745</v>
      </c>
      <c r="Q1663" s="114" t="s">
        <v>1746</v>
      </c>
      <c r="R1663" s="116"/>
    </row>
    <row r="1664" spans="2:18" ht="18.75" hidden="1" x14ac:dyDescent="0.25">
      <c r="B1664" s="112">
        <v>1658</v>
      </c>
      <c r="C1664" s="114" t="s">
        <v>17</v>
      </c>
      <c r="D1664" s="114" t="s">
        <v>6996</v>
      </c>
      <c r="E1664" s="114" t="s">
        <v>4</v>
      </c>
      <c r="F1664" s="114" t="s">
        <v>30</v>
      </c>
      <c r="G1664" s="114" t="s">
        <v>116</v>
      </c>
      <c r="H1664" s="115" t="s">
        <v>7168</v>
      </c>
      <c r="I1664" s="116" t="s">
        <v>7169</v>
      </c>
      <c r="J1664" s="116" t="s">
        <v>7170</v>
      </c>
      <c r="K1664" s="114" t="s">
        <v>950</v>
      </c>
      <c r="L1664" s="114" t="s">
        <v>342</v>
      </c>
      <c r="M1664" s="116" t="s">
        <v>951</v>
      </c>
      <c r="N1664" s="116" t="s">
        <v>952</v>
      </c>
      <c r="O1664" s="114" t="s">
        <v>950</v>
      </c>
      <c r="P1664" s="114" t="s">
        <v>1745</v>
      </c>
      <c r="Q1664" s="114" t="s">
        <v>1746</v>
      </c>
      <c r="R1664" s="116"/>
    </row>
    <row r="1665" spans="2:18" ht="18.75" hidden="1" x14ac:dyDescent="0.25">
      <c r="B1665" s="112">
        <v>1659</v>
      </c>
      <c r="C1665" s="114" t="s">
        <v>17</v>
      </c>
      <c r="D1665" s="114" t="s">
        <v>6996</v>
      </c>
      <c r="E1665" s="114" t="s">
        <v>4</v>
      </c>
      <c r="F1665" s="114" t="s">
        <v>30</v>
      </c>
      <c r="G1665" s="114" t="s">
        <v>116</v>
      </c>
      <c r="H1665" s="115" t="s">
        <v>7171</v>
      </c>
      <c r="I1665" s="116" t="s">
        <v>7172</v>
      </c>
      <c r="J1665" s="116" t="s">
        <v>7173</v>
      </c>
      <c r="K1665" s="114" t="s">
        <v>950</v>
      </c>
      <c r="L1665" s="114" t="s">
        <v>342</v>
      </c>
      <c r="M1665" s="116" t="s">
        <v>951</v>
      </c>
      <c r="N1665" s="116" t="s">
        <v>952</v>
      </c>
      <c r="O1665" s="114" t="s">
        <v>950</v>
      </c>
      <c r="P1665" s="114" t="s">
        <v>1745</v>
      </c>
      <c r="Q1665" s="114" t="s">
        <v>1746</v>
      </c>
      <c r="R1665" s="116"/>
    </row>
    <row r="1666" spans="2:18" ht="18.75" hidden="1" x14ac:dyDescent="0.25">
      <c r="B1666" s="112">
        <v>1660</v>
      </c>
      <c r="C1666" s="114" t="s">
        <v>17</v>
      </c>
      <c r="D1666" s="114" t="s">
        <v>6996</v>
      </c>
      <c r="E1666" s="114" t="s">
        <v>4</v>
      </c>
      <c r="F1666" s="114" t="s">
        <v>30</v>
      </c>
      <c r="G1666" s="114" t="s">
        <v>116</v>
      </c>
      <c r="H1666" s="115" t="s">
        <v>7174</v>
      </c>
      <c r="I1666" s="116" t="s">
        <v>7175</v>
      </c>
      <c r="J1666" s="116" t="s">
        <v>7176</v>
      </c>
      <c r="K1666" s="114" t="s">
        <v>950</v>
      </c>
      <c r="L1666" s="114" t="s">
        <v>342</v>
      </c>
      <c r="M1666" s="116" t="s">
        <v>951</v>
      </c>
      <c r="N1666" s="116" t="s">
        <v>952</v>
      </c>
      <c r="O1666" s="114" t="s">
        <v>950</v>
      </c>
      <c r="P1666" s="114" t="s">
        <v>1745</v>
      </c>
      <c r="Q1666" s="114" t="s">
        <v>1746</v>
      </c>
      <c r="R1666" s="116"/>
    </row>
    <row r="1667" spans="2:18" ht="18.75" hidden="1" x14ac:dyDescent="0.25">
      <c r="B1667" s="112">
        <v>1661</v>
      </c>
      <c r="C1667" s="114" t="s">
        <v>17</v>
      </c>
      <c r="D1667" s="114" t="s">
        <v>6996</v>
      </c>
      <c r="E1667" s="114" t="s">
        <v>1</v>
      </c>
      <c r="F1667" s="114" t="s">
        <v>21</v>
      </c>
      <c r="G1667" s="114" t="s">
        <v>102</v>
      </c>
      <c r="H1667" s="115" t="s">
        <v>7177</v>
      </c>
      <c r="I1667" s="116" t="s">
        <v>7178</v>
      </c>
      <c r="J1667" s="116" t="s">
        <v>7179</v>
      </c>
      <c r="K1667" s="114" t="s">
        <v>953</v>
      </c>
      <c r="L1667" s="114" t="s">
        <v>385</v>
      </c>
      <c r="M1667" s="116" t="s">
        <v>954</v>
      </c>
      <c r="N1667" s="116" t="s">
        <v>955</v>
      </c>
      <c r="O1667" s="114" t="s">
        <v>953</v>
      </c>
      <c r="P1667" s="114" t="s">
        <v>1747</v>
      </c>
      <c r="Q1667" s="114" t="s">
        <v>1748</v>
      </c>
      <c r="R1667" s="116"/>
    </row>
    <row r="1668" spans="2:18" ht="18.75" hidden="1" x14ac:dyDescent="0.25">
      <c r="B1668" s="112">
        <v>1662</v>
      </c>
      <c r="C1668" s="114" t="s">
        <v>17</v>
      </c>
      <c r="D1668" s="114" t="s">
        <v>6996</v>
      </c>
      <c r="E1668" s="114" t="s">
        <v>1</v>
      </c>
      <c r="F1668" s="114" t="s">
        <v>21</v>
      </c>
      <c r="G1668" s="114" t="s">
        <v>102</v>
      </c>
      <c r="H1668" s="115" t="s">
        <v>7180</v>
      </c>
      <c r="I1668" s="116" t="s">
        <v>7181</v>
      </c>
      <c r="J1668" s="116" t="s">
        <v>7182</v>
      </c>
      <c r="K1668" s="114" t="s">
        <v>953</v>
      </c>
      <c r="L1668" s="114" t="s">
        <v>385</v>
      </c>
      <c r="M1668" s="116" t="s">
        <v>954</v>
      </c>
      <c r="N1668" s="116" t="s">
        <v>955</v>
      </c>
      <c r="O1668" s="114" t="s">
        <v>953</v>
      </c>
      <c r="P1668" s="114" t="s">
        <v>1747</v>
      </c>
      <c r="Q1668" s="114" t="s">
        <v>1748</v>
      </c>
      <c r="R1668" s="116"/>
    </row>
    <row r="1669" spans="2:18" ht="18.75" hidden="1" x14ac:dyDescent="0.25">
      <c r="B1669" s="112">
        <v>1663</v>
      </c>
      <c r="C1669" s="114" t="s">
        <v>17</v>
      </c>
      <c r="D1669" s="114" t="s">
        <v>6996</v>
      </c>
      <c r="E1669" s="114" t="s">
        <v>1</v>
      </c>
      <c r="F1669" s="114" t="s">
        <v>21</v>
      </c>
      <c r="G1669" s="114" t="s">
        <v>102</v>
      </c>
      <c r="H1669" s="115" t="s">
        <v>7183</v>
      </c>
      <c r="I1669" s="116" t="s">
        <v>7184</v>
      </c>
      <c r="J1669" s="116" t="s">
        <v>7185</v>
      </c>
      <c r="K1669" s="114" t="s">
        <v>953</v>
      </c>
      <c r="L1669" s="114" t="s">
        <v>385</v>
      </c>
      <c r="M1669" s="116" t="s">
        <v>954</v>
      </c>
      <c r="N1669" s="116" t="s">
        <v>955</v>
      </c>
      <c r="O1669" s="114" t="s">
        <v>953</v>
      </c>
      <c r="P1669" s="114" t="s">
        <v>1747</v>
      </c>
      <c r="Q1669" s="114" t="s">
        <v>1748</v>
      </c>
      <c r="R1669" s="116"/>
    </row>
    <row r="1670" spans="2:18" ht="18.75" hidden="1" x14ac:dyDescent="0.25">
      <c r="B1670" s="112">
        <v>1664</v>
      </c>
      <c r="C1670" s="114" t="s">
        <v>17</v>
      </c>
      <c r="D1670" s="114" t="s">
        <v>6996</v>
      </c>
      <c r="E1670" s="114" t="s">
        <v>1</v>
      </c>
      <c r="F1670" s="114" t="s">
        <v>21</v>
      </c>
      <c r="G1670" s="114" t="s">
        <v>102</v>
      </c>
      <c r="H1670" s="115" t="s">
        <v>7186</v>
      </c>
      <c r="I1670" s="116" t="s">
        <v>7187</v>
      </c>
      <c r="J1670" s="116" t="s">
        <v>7188</v>
      </c>
      <c r="K1670" s="114" t="s">
        <v>953</v>
      </c>
      <c r="L1670" s="114" t="s">
        <v>385</v>
      </c>
      <c r="M1670" s="116" t="s">
        <v>954</v>
      </c>
      <c r="N1670" s="116" t="s">
        <v>955</v>
      </c>
      <c r="O1670" s="114" t="s">
        <v>953</v>
      </c>
      <c r="P1670" s="114" t="s">
        <v>1747</v>
      </c>
      <c r="Q1670" s="114" t="s">
        <v>1748</v>
      </c>
      <c r="R1670" s="116"/>
    </row>
    <row r="1671" spans="2:18" ht="18.75" hidden="1" x14ac:dyDescent="0.25">
      <c r="B1671" s="112">
        <v>1665</v>
      </c>
      <c r="C1671" s="114" t="s">
        <v>17</v>
      </c>
      <c r="D1671" s="114" t="s">
        <v>6996</v>
      </c>
      <c r="E1671" s="114" t="s">
        <v>1</v>
      </c>
      <c r="F1671" s="114" t="s">
        <v>21</v>
      </c>
      <c r="G1671" s="114" t="s">
        <v>102</v>
      </c>
      <c r="H1671" s="115" t="s">
        <v>7189</v>
      </c>
      <c r="I1671" s="116" t="s">
        <v>7190</v>
      </c>
      <c r="J1671" s="116" t="s">
        <v>7191</v>
      </c>
      <c r="K1671" s="114" t="s">
        <v>953</v>
      </c>
      <c r="L1671" s="114" t="s">
        <v>385</v>
      </c>
      <c r="M1671" s="116" t="s">
        <v>954</v>
      </c>
      <c r="N1671" s="116" t="s">
        <v>955</v>
      </c>
      <c r="O1671" s="114" t="s">
        <v>953</v>
      </c>
      <c r="P1671" s="114" t="s">
        <v>1747</v>
      </c>
      <c r="Q1671" s="114" t="s">
        <v>1748</v>
      </c>
      <c r="R1671" s="116"/>
    </row>
    <row r="1672" spans="2:18" ht="18.75" hidden="1" x14ac:dyDescent="0.25">
      <c r="B1672" s="112">
        <v>1666</v>
      </c>
      <c r="C1672" s="114" t="s">
        <v>17</v>
      </c>
      <c r="D1672" s="114" t="s">
        <v>6996</v>
      </c>
      <c r="E1672" s="114" t="s">
        <v>1</v>
      </c>
      <c r="F1672" s="114" t="s">
        <v>21</v>
      </c>
      <c r="G1672" s="114" t="s">
        <v>102</v>
      </c>
      <c r="H1672" s="115" t="s">
        <v>7192</v>
      </c>
      <c r="I1672" s="116" t="s">
        <v>7193</v>
      </c>
      <c r="J1672" s="116" t="s">
        <v>7194</v>
      </c>
      <c r="K1672" s="114" t="s">
        <v>953</v>
      </c>
      <c r="L1672" s="114" t="s">
        <v>385</v>
      </c>
      <c r="M1672" s="116" t="s">
        <v>954</v>
      </c>
      <c r="N1672" s="116" t="s">
        <v>955</v>
      </c>
      <c r="O1672" s="114" t="s">
        <v>953</v>
      </c>
      <c r="P1672" s="114" t="s">
        <v>1747</v>
      </c>
      <c r="Q1672" s="114" t="s">
        <v>1748</v>
      </c>
      <c r="R1672" s="116"/>
    </row>
    <row r="1673" spans="2:18" ht="18.75" hidden="1" x14ac:dyDescent="0.25">
      <c r="B1673" s="112">
        <v>1667</v>
      </c>
      <c r="C1673" s="114" t="s">
        <v>17</v>
      </c>
      <c r="D1673" s="114" t="s">
        <v>6996</v>
      </c>
      <c r="E1673" s="114" t="s">
        <v>1</v>
      </c>
      <c r="F1673" s="114" t="s">
        <v>21</v>
      </c>
      <c r="G1673" s="114" t="s">
        <v>102</v>
      </c>
      <c r="H1673" s="115" t="s">
        <v>7195</v>
      </c>
      <c r="I1673" s="116" t="s">
        <v>7196</v>
      </c>
      <c r="J1673" s="116" t="s">
        <v>7197</v>
      </c>
      <c r="K1673" s="114" t="s">
        <v>953</v>
      </c>
      <c r="L1673" s="114" t="s">
        <v>385</v>
      </c>
      <c r="M1673" s="116" t="s">
        <v>954</v>
      </c>
      <c r="N1673" s="116" t="s">
        <v>955</v>
      </c>
      <c r="O1673" s="114" t="s">
        <v>953</v>
      </c>
      <c r="P1673" s="114" t="s">
        <v>1747</v>
      </c>
      <c r="Q1673" s="114" t="s">
        <v>1748</v>
      </c>
      <c r="R1673" s="116"/>
    </row>
    <row r="1674" spans="2:18" ht="18.75" hidden="1" x14ac:dyDescent="0.25">
      <c r="B1674" s="112">
        <v>1668</v>
      </c>
      <c r="C1674" s="114" t="s">
        <v>17</v>
      </c>
      <c r="D1674" s="114" t="s">
        <v>6996</v>
      </c>
      <c r="E1674" s="114" t="s">
        <v>1</v>
      </c>
      <c r="F1674" s="114" t="s">
        <v>21</v>
      </c>
      <c r="G1674" s="114" t="s">
        <v>102</v>
      </c>
      <c r="H1674" s="115" t="s">
        <v>7198</v>
      </c>
      <c r="I1674" s="116" t="s">
        <v>7199</v>
      </c>
      <c r="J1674" s="116" t="s">
        <v>7200</v>
      </c>
      <c r="K1674" s="114" t="s">
        <v>953</v>
      </c>
      <c r="L1674" s="114" t="s">
        <v>385</v>
      </c>
      <c r="M1674" s="116" t="s">
        <v>954</v>
      </c>
      <c r="N1674" s="116" t="s">
        <v>955</v>
      </c>
      <c r="O1674" s="114" t="s">
        <v>953</v>
      </c>
      <c r="P1674" s="114" t="s">
        <v>1747</v>
      </c>
      <c r="Q1674" s="114" t="s">
        <v>1748</v>
      </c>
      <c r="R1674" s="116"/>
    </row>
    <row r="1675" spans="2:18" ht="18.75" hidden="1" x14ac:dyDescent="0.25">
      <c r="B1675" s="112">
        <v>1669</v>
      </c>
      <c r="C1675" s="114" t="s">
        <v>17</v>
      </c>
      <c r="D1675" s="114" t="s">
        <v>6996</v>
      </c>
      <c r="E1675" s="114" t="s">
        <v>1</v>
      </c>
      <c r="F1675" s="114" t="s">
        <v>21</v>
      </c>
      <c r="G1675" s="114" t="s">
        <v>102</v>
      </c>
      <c r="H1675" s="115" t="s">
        <v>7201</v>
      </c>
      <c r="I1675" s="116" t="s">
        <v>7202</v>
      </c>
      <c r="J1675" s="116" t="s">
        <v>7203</v>
      </c>
      <c r="K1675" s="114" t="s">
        <v>953</v>
      </c>
      <c r="L1675" s="114" t="s">
        <v>385</v>
      </c>
      <c r="M1675" s="116" t="s">
        <v>954</v>
      </c>
      <c r="N1675" s="116" t="s">
        <v>955</v>
      </c>
      <c r="O1675" s="114" t="s">
        <v>953</v>
      </c>
      <c r="P1675" s="114" t="s">
        <v>1747</v>
      </c>
      <c r="Q1675" s="114" t="s">
        <v>1748</v>
      </c>
      <c r="R1675" s="116"/>
    </row>
    <row r="1676" spans="2:18" ht="18.75" hidden="1" x14ac:dyDescent="0.25">
      <c r="B1676" s="112">
        <v>1670</v>
      </c>
      <c r="C1676" s="114" t="s">
        <v>17</v>
      </c>
      <c r="D1676" s="114" t="s">
        <v>6996</v>
      </c>
      <c r="E1676" s="114" t="s">
        <v>1</v>
      </c>
      <c r="F1676" s="114" t="s">
        <v>21</v>
      </c>
      <c r="G1676" s="114" t="s">
        <v>102</v>
      </c>
      <c r="H1676" s="115" t="s">
        <v>7204</v>
      </c>
      <c r="I1676" s="116" t="s">
        <v>7205</v>
      </c>
      <c r="J1676" s="116" t="s">
        <v>7206</v>
      </c>
      <c r="K1676" s="114" t="s">
        <v>953</v>
      </c>
      <c r="L1676" s="114" t="s">
        <v>385</v>
      </c>
      <c r="M1676" s="116" t="s">
        <v>954</v>
      </c>
      <c r="N1676" s="116" t="s">
        <v>955</v>
      </c>
      <c r="O1676" s="114" t="s">
        <v>953</v>
      </c>
      <c r="P1676" s="114" t="s">
        <v>1747</v>
      </c>
      <c r="Q1676" s="114" t="s">
        <v>1748</v>
      </c>
      <c r="R1676" s="116"/>
    </row>
    <row r="1677" spans="2:18" ht="18.75" hidden="1" x14ac:dyDescent="0.25">
      <c r="B1677" s="112">
        <v>1671</v>
      </c>
      <c r="C1677" s="114" t="s">
        <v>17</v>
      </c>
      <c r="D1677" s="114" t="s">
        <v>6996</v>
      </c>
      <c r="E1677" s="114" t="s">
        <v>4</v>
      </c>
      <c r="F1677" s="114" t="s">
        <v>21</v>
      </c>
      <c r="G1677" s="114" t="s">
        <v>102</v>
      </c>
      <c r="H1677" s="115" t="s">
        <v>7207</v>
      </c>
      <c r="I1677" s="116" t="s">
        <v>7208</v>
      </c>
      <c r="J1677" s="116" t="s">
        <v>7209</v>
      </c>
      <c r="K1677" s="114" t="s">
        <v>953</v>
      </c>
      <c r="L1677" s="114" t="s">
        <v>385</v>
      </c>
      <c r="M1677" s="116" t="s">
        <v>954</v>
      </c>
      <c r="N1677" s="116" t="s">
        <v>955</v>
      </c>
      <c r="O1677" s="114" t="s">
        <v>953</v>
      </c>
      <c r="P1677" s="114" t="s">
        <v>1747</v>
      </c>
      <c r="Q1677" s="114" t="s">
        <v>1748</v>
      </c>
      <c r="R1677" s="116"/>
    </row>
    <row r="1678" spans="2:18" ht="18.75" hidden="1" x14ac:dyDescent="0.25">
      <c r="B1678" s="112">
        <v>1672</v>
      </c>
      <c r="C1678" s="114" t="s">
        <v>17</v>
      </c>
      <c r="D1678" s="114" t="s">
        <v>6996</v>
      </c>
      <c r="E1678" s="114" t="s">
        <v>4</v>
      </c>
      <c r="F1678" s="114" t="s">
        <v>21</v>
      </c>
      <c r="G1678" s="114" t="s">
        <v>102</v>
      </c>
      <c r="H1678" s="115" t="s">
        <v>7210</v>
      </c>
      <c r="I1678" s="116" t="s">
        <v>7211</v>
      </c>
      <c r="J1678" s="116" t="s">
        <v>7212</v>
      </c>
      <c r="K1678" s="114" t="s">
        <v>953</v>
      </c>
      <c r="L1678" s="114" t="s">
        <v>385</v>
      </c>
      <c r="M1678" s="116" t="s">
        <v>954</v>
      </c>
      <c r="N1678" s="116" t="s">
        <v>955</v>
      </c>
      <c r="O1678" s="114" t="s">
        <v>953</v>
      </c>
      <c r="P1678" s="114" t="s">
        <v>1747</v>
      </c>
      <c r="Q1678" s="114" t="s">
        <v>1748</v>
      </c>
      <c r="R1678" s="116"/>
    </row>
    <row r="1679" spans="2:18" ht="18.75" hidden="1" x14ac:dyDescent="0.25">
      <c r="B1679" s="112">
        <v>1673</v>
      </c>
      <c r="C1679" s="114" t="s">
        <v>17</v>
      </c>
      <c r="D1679" s="114" t="s">
        <v>6996</v>
      </c>
      <c r="E1679" s="114" t="s">
        <v>4</v>
      </c>
      <c r="F1679" s="114" t="s">
        <v>21</v>
      </c>
      <c r="G1679" s="114" t="s">
        <v>102</v>
      </c>
      <c r="H1679" s="115" t="s">
        <v>7213</v>
      </c>
      <c r="I1679" s="116" t="s">
        <v>7214</v>
      </c>
      <c r="J1679" s="116" t="s">
        <v>7215</v>
      </c>
      <c r="K1679" s="114" t="s">
        <v>953</v>
      </c>
      <c r="L1679" s="114" t="s">
        <v>385</v>
      </c>
      <c r="M1679" s="116" t="s">
        <v>954</v>
      </c>
      <c r="N1679" s="116" t="s">
        <v>955</v>
      </c>
      <c r="O1679" s="114" t="s">
        <v>953</v>
      </c>
      <c r="P1679" s="114" t="s">
        <v>1747</v>
      </c>
      <c r="Q1679" s="114" t="s">
        <v>1748</v>
      </c>
      <c r="R1679" s="116"/>
    </row>
    <row r="1680" spans="2:18" ht="18.75" hidden="1" x14ac:dyDescent="0.25">
      <c r="B1680" s="112">
        <v>1674</v>
      </c>
      <c r="C1680" s="114" t="s">
        <v>17</v>
      </c>
      <c r="D1680" s="114" t="s">
        <v>6996</v>
      </c>
      <c r="E1680" s="114" t="s">
        <v>4</v>
      </c>
      <c r="F1680" s="114" t="s">
        <v>21</v>
      </c>
      <c r="G1680" s="114" t="s">
        <v>102</v>
      </c>
      <c r="H1680" s="115" t="s">
        <v>7216</v>
      </c>
      <c r="I1680" s="116" t="s">
        <v>7217</v>
      </c>
      <c r="J1680" s="116" t="s">
        <v>7218</v>
      </c>
      <c r="K1680" s="114" t="s">
        <v>953</v>
      </c>
      <c r="L1680" s="114" t="s">
        <v>385</v>
      </c>
      <c r="M1680" s="116" t="s">
        <v>954</v>
      </c>
      <c r="N1680" s="116" t="s">
        <v>955</v>
      </c>
      <c r="O1680" s="114" t="s">
        <v>953</v>
      </c>
      <c r="P1680" s="114" t="s">
        <v>1747</v>
      </c>
      <c r="Q1680" s="114" t="s">
        <v>1748</v>
      </c>
      <c r="R1680" s="116"/>
    </row>
    <row r="1681" spans="2:18" ht="18.75" hidden="1" x14ac:dyDescent="0.25">
      <c r="B1681" s="112">
        <v>1675</v>
      </c>
      <c r="C1681" s="114" t="s">
        <v>17</v>
      </c>
      <c r="D1681" s="114" t="s">
        <v>6996</v>
      </c>
      <c r="E1681" s="114" t="s">
        <v>4</v>
      </c>
      <c r="F1681" s="114" t="s">
        <v>21</v>
      </c>
      <c r="G1681" s="114" t="s">
        <v>102</v>
      </c>
      <c r="H1681" s="115" t="s">
        <v>7219</v>
      </c>
      <c r="I1681" s="116" t="s">
        <v>7220</v>
      </c>
      <c r="J1681" s="116" t="s">
        <v>7221</v>
      </c>
      <c r="K1681" s="114" t="s">
        <v>953</v>
      </c>
      <c r="L1681" s="114" t="s">
        <v>385</v>
      </c>
      <c r="M1681" s="116" t="s">
        <v>954</v>
      </c>
      <c r="N1681" s="116" t="s">
        <v>955</v>
      </c>
      <c r="O1681" s="114" t="s">
        <v>953</v>
      </c>
      <c r="P1681" s="114" t="s">
        <v>1747</v>
      </c>
      <c r="Q1681" s="114" t="s">
        <v>1748</v>
      </c>
      <c r="R1681" s="116"/>
    </row>
    <row r="1682" spans="2:18" ht="18.75" hidden="1" x14ac:dyDescent="0.25">
      <c r="B1682" s="112">
        <v>1676</v>
      </c>
      <c r="C1682" s="114" t="s">
        <v>17</v>
      </c>
      <c r="D1682" s="114" t="s">
        <v>6996</v>
      </c>
      <c r="E1682" s="114" t="s">
        <v>4</v>
      </c>
      <c r="F1682" s="114" t="s">
        <v>21</v>
      </c>
      <c r="G1682" s="114" t="s">
        <v>102</v>
      </c>
      <c r="H1682" s="115" t="s">
        <v>7222</v>
      </c>
      <c r="I1682" s="116" t="s">
        <v>7223</v>
      </c>
      <c r="J1682" s="116" t="s">
        <v>7224</v>
      </c>
      <c r="K1682" s="114" t="s">
        <v>953</v>
      </c>
      <c r="L1682" s="114" t="s">
        <v>385</v>
      </c>
      <c r="M1682" s="116" t="s">
        <v>954</v>
      </c>
      <c r="N1682" s="116" t="s">
        <v>955</v>
      </c>
      <c r="O1682" s="114" t="s">
        <v>953</v>
      </c>
      <c r="P1682" s="114" t="s">
        <v>1747</v>
      </c>
      <c r="Q1682" s="114" t="s">
        <v>1748</v>
      </c>
      <c r="R1682" s="116"/>
    </row>
    <row r="1683" spans="2:18" ht="18.75" hidden="1" x14ac:dyDescent="0.25">
      <c r="B1683" s="112">
        <v>1677</v>
      </c>
      <c r="C1683" s="114" t="s">
        <v>17</v>
      </c>
      <c r="D1683" s="114" t="s">
        <v>6996</v>
      </c>
      <c r="E1683" s="114" t="s">
        <v>4</v>
      </c>
      <c r="F1683" s="114" t="s">
        <v>21</v>
      </c>
      <c r="G1683" s="114" t="s">
        <v>102</v>
      </c>
      <c r="H1683" s="115" t="s">
        <v>7225</v>
      </c>
      <c r="I1683" s="116" t="s">
        <v>7226</v>
      </c>
      <c r="J1683" s="116" t="s">
        <v>7227</v>
      </c>
      <c r="K1683" s="114" t="s">
        <v>953</v>
      </c>
      <c r="L1683" s="114" t="s">
        <v>385</v>
      </c>
      <c r="M1683" s="116" t="s">
        <v>954</v>
      </c>
      <c r="N1683" s="116" t="s">
        <v>955</v>
      </c>
      <c r="O1683" s="114" t="s">
        <v>953</v>
      </c>
      <c r="P1683" s="114" t="s">
        <v>1747</v>
      </c>
      <c r="Q1683" s="114" t="s">
        <v>1748</v>
      </c>
      <c r="R1683" s="116"/>
    </row>
    <row r="1684" spans="2:18" ht="18.75" hidden="1" x14ac:dyDescent="0.25">
      <c r="B1684" s="112">
        <v>1678</v>
      </c>
      <c r="C1684" s="114" t="s">
        <v>17</v>
      </c>
      <c r="D1684" s="114" t="s">
        <v>6996</v>
      </c>
      <c r="E1684" s="114" t="s">
        <v>4</v>
      </c>
      <c r="F1684" s="114" t="s">
        <v>21</v>
      </c>
      <c r="G1684" s="114" t="s">
        <v>102</v>
      </c>
      <c r="H1684" s="115" t="s">
        <v>7228</v>
      </c>
      <c r="I1684" s="116" t="s">
        <v>7229</v>
      </c>
      <c r="J1684" s="116" t="s">
        <v>7230</v>
      </c>
      <c r="K1684" s="114" t="s">
        <v>953</v>
      </c>
      <c r="L1684" s="114" t="s">
        <v>385</v>
      </c>
      <c r="M1684" s="116" t="s">
        <v>954</v>
      </c>
      <c r="N1684" s="116" t="s">
        <v>955</v>
      </c>
      <c r="O1684" s="114" t="s">
        <v>953</v>
      </c>
      <c r="P1684" s="114" t="s">
        <v>1747</v>
      </c>
      <c r="Q1684" s="114" t="s">
        <v>1748</v>
      </c>
      <c r="R1684" s="116"/>
    </row>
    <row r="1685" spans="2:18" ht="18.75" hidden="1" x14ac:dyDescent="0.25">
      <c r="B1685" s="112">
        <v>1679</v>
      </c>
      <c r="C1685" s="114" t="s">
        <v>17</v>
      </c>
      <c r="D1685" s="114" t="s">
        <v>6996</v>
      </c>
      <c r="E1685" s="114" t="s">
        <v>4</v>
      </c>
      <c r="F1685" s="114" t="s">
        <v>21</v>
      </c>
      <c r="G1685" s="114" t="s">
        <v>102</v>
      </c>
      <c r="H1685" s="115" t="s">
        <v>7231</v>
      </c>
      <c r="I1685" s="116" t="s">
        <v>7232</v>
      </c>
      <c r="J1685" s="116" t="s">
        <v>7233</v>
      </c>
      <c r="K1685" s="114" t="s">
        <v>953</v>
      </c>
      <c r="L1685" s="114" t="s">
        <v>385</v>
      </c>
      <c r="M1685" s="116" t="s">
        <v>954</v>
      </c>
      <c r="N1685" s="116" t="s">
        <v>955</v>
      </c>
      <c r="O1685" s="114" t="s">
        <v>953</v>
      </c>
      <c r="P1685" s="114" t="s">
        <v>1747</v>
      </c>
      <c r="Q1685" s="114" t="s">
        <v>1748</v>
      </c>
      <c r="R1685" s="116"/>
    </row>
    <row r="1686" spans="2:18" ht="18.75" hidden="1" x14ac:dyDescent="0.25">
      <c r="B1686" s="112">
        <v>1680</v>
      </c>
      <c r="C1686" s="114" t="s">
        <v>17</v>
      </c>
      <c r="D1686" s="114" t="s">
        <v>6996</v>
      </c>
      <c r="E1686" s="114" t="s">
        <v>4</v>
      </c>
      <c r="F1686" s="114" t="s">
        <v>21</v>
      </c>
      <c r="G1686" s="114" t="s">
        <v>102</v>
      </c>
      <c r="H1686" s="115" t="s">
        <v>7234</v>
      </c>
      <c r="I1686" s="116" t="s">
        <v>7235</v>
      </c>
      <c r="J1686" s="116" t="s">
        <v>7236</v>
      </c>
      <c r="K1686" s="114" t="s">
        <v>953</v>
      </c>
      <c r="L1686" s="114" t="s">
        <v>385</v>
      </c>
      <c r="M1686" s="116" t="s">
        <v>954</v>
      </c>
      <c r="N1686" s="116" t="s">
        <v>955</v>
      </c>
      <c r="O1686" s="114" t="s">
        <v>953</v>
      </c>
      <c r="P1686" s="114" t="s">
        <v>1747</v>
      </c>
      <c r="Q1686" s="114" t="s">
        <v>1748</v>
      </c>
      <c r="R1686" s="116"/>
    </row>
    <row r="1687" spans="2:18" ht="18.75" hidden="1" x14ac:dyDescent="0.25">
      <c r="B1687" s="112">
        <v>1681</v>
      </c>
      <c r="C1687" s="114" t="s">
        <v>17</v>
      </c>
      <c r="D1687" s="114" t="s">
        <v>6996</v>
      </c>
      <c r="E1687" s="114" t="s">
        <v>1</v>
      </c>
      <c r="F1687" s="114" t="s">
        <v>22</v>
      </c>
      <c r="G1687" s="114" t="s">
        <v>102</v>
      </c>
      <c r="H1687" s="115" t="s">
        <v>7237</v>
      </c>
      <c r="I1687" s="116" t="s">
        <v>7238</v>
      </c>
      <c r="J1687" s="116" t="s">
        <v>7239</v>
      </c>
      <c r="K1687" s="114" t="s">
        <v>956</v>
      </c>
      <c r="L1687" s="114" t="s">
        <v>428</v>
      </c>
      <c r="M1687" s="116" t="s">
        <v>957</v>
      </c>
      <c r="N1687" s="116" t="s">
        <v>958</v>
      </c>
      <c r="O1687" s="114" t="s">
        <v>956</v>
      </c>
      <c r="P1687" s="114" t="s">
        <v>1749</v>
      </c>
      <c r="Q1687" s="114" t="s">
        <v>1750</v>
      </c>
      <c r="R1687" s="116"/>
    </row>
    <row r="1688" spans="2:18" ht="18.75" hidden="1" x14ac:dyDescent="0.25">
      <c r="B1688" s="112">
        <v>1682</v>
      </c>
      <c r="C1688" s="114" t="s">
        <v>17</v>
      </c>
      <c r="D1688" s="114" t="s">
        <v>6996</v>
      </c>
      <c r="E1688" s="114" t="s">
        <v>1</v>
      </c>
      <c r="F1688" s="114" t="s">
        <v>22</v>
      </c>
      <c r="G1688" s="114" t="s">
        <v>102</v>
      </c>
      <c r="H1688" s="115" t="s">
        <v>7240</v>
      </c>
      <c r="I1688" s="116" t="s">
        <v>7241</v>
      </c>
      <c r="J1688" s="116" t="s">
        <v>7242</v>
      </c>
      <c r="K1688" s="114" t="s">
        <v>956</v>
      </c>
      <c r="L1688" s="114" t="s">
        <v>428</v>
      </c>
      <c r="M1688" s="116" t="s">
        <v>957</v>
      </c>
      <c r="N1688" s="116" t="s">
        <v>958</v>
      </c>
      <c r="O1688" s="114" t="s">
        <v>956</v>
      </c>
      <c r="P1688" s="114" t="s">
        <v>1749</v>
      </c>
      <c r="Q1688" s="114" t="s">
        <v>1750</v>
      </c>
      <c r="R1688" s="116"/>
    </row>
    <row r="1689" spans="2:18" ht="18.75" hidden="1" x14ac:dyDescent="0.25">
      <c r="B1689" s="112">
        <v>1683</v>
      </c>
      <c r="C1689" s="114" t="s">
        <v>17</v>
      </c>
      <c r="D1689" s="114" t="s">
        <v>6996</v>
      </c>
      <c r="E1689" s="114" t="s">
        <v>1</v>
      </c>
      <c r="F1689" s="114" t="s">
        <v>22</v>
      </c>
      <c r="G1689" s="114" t="s">
        <v>102</v>
      </c>
      <c r="H1689" s="115" t="s">
        <v>7243</v>
      </c>
      <c r="I1689" s="116" t="s">
        <v>7244</v>
      </c>
      <c r="J1689" s="116" t="s">
        <v>7245</v>
      </c>
      <c r="K1689" s="114" t="s">
        <v>956</v>
      </c>
      <c r="L1689" s="114" t="s">
        <v>428</v>
      </c>
      <c r="M1689" s="116" t="s">
        <v>957</v>
      </c>
      <c r="N1689" s="116" t="s">
        <v>958</v>
      </c>
      <c r="O1689" s="114" t="s">
        <v>956</v>
      </c>
      <c r="P1689" s="114" t="s">
        <v>1749</v>
      </c>
      <c r="Q1689" s="114" t="s">
        <v>1750</v>
      </c>
      <c r="R1689" s="116"/>
    </row>
    <row r="1690" spans="2:18" ht="18.75" hidden="1" x14ac:dyDescent="0.25">
      <c r="B1690" s="112">
        <v>1684</v>
      </c>
      <c r="C1690" s="114" t="s">
        <v>17</v>
      </c>
      <c r="D1690" s="114" t="s">
        <v>6996</v>
      </c>
      <c r="E1690" s="114" t="s">
        <v>1</v>
      </c>
      <c r="F1690" s="114" t="s">
        <v>22</v>
      </c>
      <c r="G1690" s="114" t="s">
        <v>102</v>
      </c>
      <c r="H1690" s="115" t="s">
        <v>7246</v>
      </c>
      <c r="I1690" s="116" t="s">
        <v>7247</v>
      </c>
      <c r="J1690" s="116" t="s">
        <v>7248</v>
      </c>
      <c r="K1690" s="114" t="s">
        <v>956</v>
      </c>
      <c r="L1690" s="114" t="s">
        <v>428</v>
      </c>
      <c r="M1690" s="116" t="s">
        <v>957</v>
      </c>
      <c r="N1690" s="116" t="s">
        <v>958</v>
      </c>
      <c r="O1690" s="114" t="s">
        <v>956</v>
      </c>
      <c r="P1690" s="114" t="s">
        <v>1749</v>
      </c>
      <c r="Q1690" s="114" t="s">
        <v>1750</v>
      </c>
      <c r="R1690" s="116"/>
    </row>
    <row r="1691" spans="2:18" ht="18.75" hidden="1" x14ac:dyDescent="0.25">
      <c r="B1691" s="112">
        <v>1685</v>
      </c>
      <c r="C1691" s="114" t="s">
        <v>17</v>
      </c>
      <c r="D1691" s="114" t="s">
        <v>6996</v>
      </c>
      <c r="E1691" s="114" t="s">
        <v>1</v>
      </c>
      <c r="F1691" s="114" t="s">
        <v>22</v>
      </c>
      <c r="G1691" s="114" t="s">
        <v>102</v>
      </c>
      <c r="H1691" s="115" t="s">
        <v>7249</v>
      </c>
      <c r="I1691" s="116" t="s">
        <v>7250</v>
      </c>
      <c r="J1691" s="116" t="s">
        <v>7251</v>
      </c>
      <c r="K1691" s="114" t="s">
        <v>956</v>
      </c>
      <c r="L1691" s="114" t="s">
        <v>428</v>
      </c>
      <c r="M1691" s="116" t="s">
        <v>957</v>
      </c>
      <c r="N1691" s="116" t="s">
        <v>958</v>
      </c>
      <c r="O1691" s="114" t="s">
        <v>956</v>
      </c>
      <c r="P1691" s="114" t="s">
        <v>1749</v>
      </c>
      <c r="Q1691" s="114" t="s">
        <v>1750</v>
      </c>
      <c r="R1691" s="116"/>
    </row>
    <row r="1692" spans="2:18" ht="18.75" hidden="1" x14ac:dyDescent="0.25">
      <c r="B1692" s="112">
        <v>1686</v>
      </c>
      <c r="C1692" s="114" t="s">
        <v>17</v>
      </c>
      <c r="D1692" s="114" t="s">
        <v>6996</v>
      </c>
      <c r="E1692" s="114" t="s">
        <v>1</v>
      </c>
      <c r="F1692" s="114" t="s">
        <v>22</v>
      </c>
      <c r="G1692" s="114" t="s">
        <v>102</v>
      </c>
      <c r="H1692" s="115" t="s">
        <v>7252</v>
      </c>
      <c r="I1692" s="116" t="s">
        <v>7253</v>
      </c>
      <c r="J1692" s="116" t="s">
        <v>7254</v>
      </c>
      <c r="K1692" s="114" t="s">
        <v>956</v>
      </c>
      <c r="L1692" s="114" t="s">
        <v>428</v>
      </c>
      <c r="M1692" s="116" t="s">
        <v>957</v>
      </c>
      <c r="N1692" s="116" t="s">
        <v>958</v>
      </c>
      <c r="O1692" s="114" t="s">
        <v>956</v>
      </c>
      <c r="P1692" s="114" t="s">
        <v>1749</v>
      </c>
      <c r="Q1692" s="114" t="s">
        <v>1750</v>
      </c>
      <c r="R1692" s="116"/>
    </row>
    <row r="1693" spans="2:18" ht="18.75" hidden="1" x14ac:dyDescent="0.25">
      <c r="B1693" s="112">
        <v>1687</v>
      </c>
      <c r="C1693" s="114" t="s">
        <v>17</v>
      </c>
      <c r="D1693" s="114" t="s">
        <v>6996</v>
      </c>
      <c r="E1693" s="114" t="s">
        <v>1</v>
      </c>
      <c r="F1693" s="114" t="s">
        <v>22</v>
      </c>
      <c r="G1693" s="114" t="s">
        <v>102</v>
      </c>
      <c r="H1693" s="115" t="s">
        <v>7255</v>
      </c>
      <c r="I1693" s="116" t="s">
        <v>7256</v>
      </c>
      <c r="J1693" s="116" t="s">
        <v>7257</v>
      </c>
      <c r="K1693" s="114" t="s">
        <v>956</v>
      </c>
      <c r="L1693" s="114" t="s">
        <v>428</v>
      </c>
      <c r="M1693" s="116" t="s">
        <v>957</v>
      </c>
      <c r="N1693" s="116" t="s">
        <v>958</v>
      </c>
      <c r="O1693" s="114" t="s">
        <v>956</v>
      </c>
      <c r="P1693" s="114" t="s">
        <v>1749</v>
      </c>
      <c r="Q1693" s="114" t="s">
        <v>1750</v>
      </c>
      <c r="R1693" s="116"/>
    </row>
    <row r="1694" spans="2:18" ht="18.75" hidden="1" x14ac:dyDescent="0.25">
      <c r="B1694" s="112">
        <v>1688</v>
      </c>
      <c r="C1694" s="114" t="s">
        <v>17</v>
      </c>
      <c r="D1694" s="114" t="s">
        <v>6996</v>
      </c>
      <c r="E1694" s="114" t="s">
        <v>1</v>
      </c>
      <c r="F1694" s="114" t="s">
        <v>22</v>
      </c>
      <c r="G1694" s="114" t="s">
        <v>102</v>
      </c>
      <c r="H1694" s="115" t="s">
        <v>7258</v>
      </c>
      <c r="I1694" s="116" t="s">
        <v>7259</v>
      </c>
      <c r="J1694" s="116" t="s">
        <v>7260</v>
      </c>
      <c r="K1694" s="114" t="s">
        <v>956</v>
      </c>
      <c r="L1694" s="114" t="s">
        <v>428</v>
      </c>
      <c r="M1694" s="116" t="s">
        <v>957</v>
      </c>
      <c r="N1694" s="116" t="s">
        <v>958</v>
      </c>
      <c r="O1694" s="114" t="s">
        <v>956</v>
      </c>
      <c r="P1694" s="114" t="s">
        <v>1749</v>
      </c>
      <c r="Q1694" s="114" t="s">
        <v>1750</v>
      </c>
      <c r="R1694" s="116"/>
    </row>
    <row r="1695" spans="2:18" ht="18.75" hidden="1" x14ac:dyDescent="0.25">
      <c r="B1695" s="112">
        <v>1689</v>
      </c>
      <c r="C1695" s="114" t="s">
        <v>17</v>
      </c>
      <c r="D1695" s="114" t="s">
        <v>6996</v>
      </c>
      <c r="E1695" s="114" t="s">
        <v>1</v>
      </c>
      <c r="F1695" s="114" t="s">
        <v>22</v>
      </c>
      <c r="G1695" s="114" t="s">
        <v>102</v>
      </c>
      <c r="H1695" s="115" t="s">
        <v>7261</v>
      </c>
      <c r="I1695" s="116" t="s">
        <v>7262</v>
      </c>
      <c r="J1695" s="116" t="s">
        <v>7263</v>
      </c>
      <c r="K1695" s="114" t="s">
        <v>956</v>
      </c>
      <c r="L1695" s="114" t="s">
        <v>428</v>
      </c>
      <c r="M1695" s="116" t="s">
        <v>957</v>
      </c>
      <c r="N1695" s="116" t="s">
        <v>958</v>
      </c>
      <c r="O1695" s="114" t="s">
        <v>956</v>
      </c>
      <c r="P1695" s="114" t="s">
        <v>1749</v>
      </c>
      <c r="Q1695" s="114" t="s">
        <v>1750</v>
      </c>
      <c r="R1695" s="116"/>
    </row>
    <row r="1696" spans="2:18" ht="18.75" hidden="1" x14ac:dyDescent="0.25">
      <c r="B1696" s="112">
        <v>1690</v>
      </c>
      <c r="C1696" s="114" t="s">
        <v>17</v>
      </c>
      <c r="D1696" s="114" t="s">
        <v>6996</v>
      </c>
      <c r="E1696" s="114" t="s">
        <v>1</v>
      </c>
      <c r="F1696" s="114" t="s">
        <v>22</v>
      </c>
      <c r="G1696" s="114" t="s">
        <v>102</v>
      </c>
      <c r="H1696" s="115" t="s">
        <v>7264</v>
      </c>
      <c r="I1696" s="116" t="s">
        <v>7265</v>
      </c>
      <c r="J1696" s="116" t="s">
        <v>7266</v>
      </c>
      <c r="K1696" s="114" t="s">
        <v>956</v>
      </c>
      <c r="L1696" s="114" t="s">
        <v>428</v>
      </c>
      <c r="M1696" s="116" t="s">
        <v>957</v>
      </c>
      <c r="N1696" s="116" t="s">
        <v>958</v>
      </c>
      <c r="O1696" s="114" t="s">
        <v>956</v>
      </c>
      <c r="P1696" s="114" t="s">
        <v>1749</v>
      </c>
      <c r="Q1696" s="114" t="s">
        <v>1750</v>
      </c>
      <c r="R1696" s="116"/>
    </row>
    <row r="1697" spans="2:18" ht="18.75" hidden="1" x14ac:dyDescent="0.25">
      <c r="B1697" s="112">
        <v>1691</v>
      </c>
      <c r="C1697" s="114" t="s">
        <v>17</v>
      </c>
      <c r="D1697" s="114" t="s">
        <v>6996</v>
      </c>
      <c r="E1697" s="114" t="s">
        <v>4</v>
      </c>
      <c r="F1697" s="114" t="s">
        <v>22</v>
      </c>
      <c r="G1697" s="114" t="s">
        <v>102</v>
      </c>
      <c r="H1697" s="115" t="s">
        <v>7267</v>
      </c>
      <c r="I1697" s="116" t="s">
        <v>7268</v>
      </c>
      <c r="J1697" s="116" t="s">
        <v>7269</v>
      </c>
      <c r="K1697" s="114" t="s">
        <v>956</v>
      </c>
      <c r="L1697" s="114" t="s">
        <v>428</v>
      </c>
      <c r="M1697" s="116" t="s">
        <v>957</v>
      </c>
      <c r="N1697" s="116" t="s">
        <v>958</v>
      </c>
      <c r="O1697" s="114" t="s">
        <v>956</v>
      </c>
      <c r="P1697" s="114" t="s">
        <v>1749</v>
      </c>
      <c r="Q1697" s="114" t="s">
        <v>1750</v>
      </c>
      <c r="R1697" s="116"/>
    </row>
    <row r="1698" spans="2:18" ht="18.75" hidden="1" x14ac:dyDescent="0.25">
      <c r="B1698" s="112">
        <v>1692</v>
      </c>
      <c r="C1698" s="114" t="s">
        <v>17</v>
      </c>
      <c r="D1698" s="114" t="s">
        <v>6996</v>
      </c>
      <c r="E1698" s="114" t="s">
        <v>4</v>
      </c>
      <c r="F1698" s="114" t="s">
        <v>22</v>
      </c>
      <c r="G1698" s="114" t="s">
        <v>102</v>
      </c>
      <c r="H1698" s="115" t="s">
        <v>7270</v>
      </c>
      <c r="I1698" s="116" t="s">
        <v>7271</v>
      </c>
      <c r="J1698" s="116" t="s">
        <v>7272</v>
      </c>
      <c r="K1698" s="114" t="s">
        <v>956</v>
      </c>
      <c r="L1698" s="114" t="s">
        <v>428</v>
      </c>
      <c r="M1698" s="116" t="s">
        <v>957</v>
      </c>
      <c r="N1698" s="116" t="s">
        <v>958</v>
      </c>
      <c r="O1698" s="114" t="s">
        <v>956</v>
      </c>
      <c r="P1698" s="114" t="s">
        <v>1749</v>
      </c>
      <c r="Q1698" s="114" t="s">
        <v>1750</v>
      </c>
      <c r="R1698" s="116"/>
    </row>
    <row r="1699" spans="2:18" ht="18.75" hidden="1" x14ac:dyDescent="0.25">
      <c r="B1699" s="112">
        <v>1693</v>
      </c>
      <c r="C1699" s="114" t="s">
        <v>17</v>
      </c>
      <c r="D1699" s="114" t="s">
        <v>6996</v>
      </c>
      <c r="E1699" s="114" t="s">
        <v>4</v>
      </c>
      <c r="F1699" s="114" t="s">
        <v>22</v>
      </c>
      <c r="G1699" s="114" t="s">
        <v>102</v>
      </c>
      <c r="H1699" s="115" t="s">
        <v>7273</v>
      </c>
      <c r="I1699" s="116" t="s">
        <v>7274</v>
      </c>
      <c r="J1699" s="116" t="s">
        <v>7275</v>
      </c>
      <c r="K1699" s="114" t="s">
        <v>956</v>
      </c>
      <c r="L1699" s="114" t="s">
        <v>428</v>
      </c>
      <c r="M1699" s="116" t="s">
        <v>957</v>
      </c>
      <c r="N1699" s="116" t="s">
        <v>958</v>
      </c>
      <c r="O1699" s="114" t="s">
        <v>956</v>
      </c>
      <c r="P1699" s="114" t="s">
        <v>1749</v>
      </c>
      <c r="Q1699" s="114" t="s">
        <v>1750</v>
      </c>
      <c r="R1699" s="116"/>
    </row>
    <row r="1700" spans="2:18" ht="18.75" hidden="1" x14ac:dyDescent="0.25">
      <c r="B1700" s="112">
        <v>1694</v>
      </c>
      <c r="C1700" s="114" t="s">
        <v>17</v>
      </c>
      <c r="D1700" s="114" t="s">
        <v>6996</v>
      </c>
      <c r="E1700" s="114" t="s">
        <v>4</v>
      </c>
      <c r="F1700" s="114" t="s">
        <v>22</v>
      </c>
      <c r="G1700" s="114" t="s">
        <v>102</v>
      </c>
      <c r="H1700" s="115" t="s">
        <v>7276</v>
      </c>
      <c r="I1700" s="116" t="s">
        <v>7277</v>
      </c>
      <c r="J1700" s="116" t="s">
        <v>7278</v>
      </c>
      <c r="K1700" s="114" t="s">
        <v>956</v>
      </c>
      <c r="L1700" s="114" t="s">
        <v>428</v>
      </c>
      <c r="M1700" s="116" t="s">
        <v>957</v>
      </c>
      <c r="N1700" s="116" t="s">
        <v>958</v>
      </c>
      <c r="O1700" s="114" t="s">
        <v>956</v>
      </c>
      <c r="P1700" s="114" t="s">
        <v>1749</v>
      </c>
      <c r="Q1700" s="114" t="s">
        <v>1750</v>
      </c>
      <c r="R1700" s="116"/>
    </row>
    <row r="1701" spans="2:18" ht="18.75" hidden="1" x14ac:dyDescent="0.25">
      <c r="B1701" s="112">
        <v>1695</v>
      </c>
      <c r="C1701" s="114" t="s">
        <v>17</v>
      </c>
      <c r="D1701" s="114" t="s">
        <v>6996</v>
      </c>
      <c r="E1701" s="114" t="s">
        <v>4</v>
      </c>
      <c r="F1701" s="114" t="s">
        <v>22</v>
      </c>
      <c r="G1701" s="114" t="s">
        <v>102</v>
      </c>
      <c r="H1701" s="115" t="s">
        <v>7279</v>
      </c>
      <c r="I1701" s="116" t="s">
        <v>7280</v>
      </c>
      <c r="J1701" s="116" t="s">
        <v>7281</v>
      </c>
      <c r="K1701" s="114" t="s">
        <v>956</v>
      </c>
      <c r="L1701" s="114" t="s">
        <v>428</v>
      </c>
      <c r="M1701" s="116" t="s">
        <v>957</v>
      </c>
      <c r="N1701" s="116" t="s">
        <v>958</v>
      </c>
      <c r="O1701" s="114" t="s">
        <v>956</v>
      </c>
      <c r="P1701" s="114" t="s">
        <v>1749</v>
      </c>
      <c r="Q1701" s="114" t="s">
        <v>1750</v>
      </c>
      <c r="R1701" s="116"/>
    </row>
    <row r="1702" spans="2:18" ht="18.75" hidden="1" x14ac:dyDescent="0.25">
      <c r="B1702" s="112">
        <v>1696</v>
      </c>
      <c r="C1702" s="114" t="s">
        <v>17</v>
      </c>
      <c r="D1702" s="114" t="s">
        <v>6996</v>
      </c>
      <c r="E1702" s="114" t="s">
        <v>4</v>
      </c>
      <c r="F1702" s="114" t="s">
        <v>22</v>
      </c>
      <c r="G1702" s="114" t="s">
        <v>102</v>
      </c>
      <c r="H1702" s="115" t="s">
        <v>7282</v>
      </c>
      <c r="I1702" s="116" t="s">
        <v>7283</v>
      </c>
      <c r="J1702" s="116" t="s">
        <v>7284</v>
      </c>
      <c r="K1702" s="114" t="s">
        <v>956</v>
      </c>
      <c r="L1702" s="114" t="s">
        <v>428</v>
      </c>
      <c r="M1702" s="116" t="s">
        <v>957</v>
      </c>
      <c r="N1702" s="116" t="s">
        <v>958</v>
      </c>
      <c r="O1702" s="114" t="s">
        <v>956</v>
      </c>
      <c r="P1702" s="114" t="s">
        <v>1749</v>
      </c>
      <c r="Q1702" s="114" t="s">
        <v>1750</v>
      </c>
      <c r="R1702" s="116"/>
    </row>
    <row r="1703" spans="2:18" ht="18.75" hidden="1" x14ac:dyDescent="0.25">
      <c r="B1703" s="112">
        <v>1697</v>
      </c>
      <c r="C1703" s="114" t="s">
        <v>17</v>
      </c>
      <c r="D1703" s="114" t="s">
        <v>6996</v>
      </c>
      <c r="E1703" s="114" t="s">
        <v>4</v>
      </c>
      <c r="F1703" s="114" t="s">
        <v>22</v>
      </c>
      <c r="G1703" s="114" t="s">
        <v>102</v>
      </c>
      <c r="H1703" s="115" t="s">
        <v>7285</v>
      </c>
      <c r="I1703" s="116" t="s">
        <v>7286</v>
      </c>
      <c r="J1703" s="116" t="s">
        <v>7287</v>
      </c>
      <c r="K1703" s="114" t="s">
        <v>956</v>
      </c>
      <c r="L1703" s="114" t="s">
        <v>428</v>
      </c>
      <c r="M1703" s="116" t="s">
        <v>957</v>
      </c>
      <c r="N1703" s="116" t="s">
        <v>958</v>
      </c>
      <c r="O1703" s="114" t="s">
        <v>956</v>
      </c>
      <c r="P1703" s="114" t="s">
        <v>1749</v>
      </c>
      <c r="Q1703" s="114" t="s">
        <v>1750</v>
      </c>
      <c r="R1703" s="116"/>
    </row>
    <row r="1704" spans="2:18" ht="18.75" hidden="1" x14ac:dyDescent="0.25">
      <c r="B1704" s="112">
        <v>1698</v>
      </c>
      <c r="C1704" s="114" t="s">
        <v>17</v>
      </c>
      <c r="D1704" s="114" t="s">
        <v>6996</v>
      </c>
      <c r="E1704" s="114" t="s">
        <v>4</v>
      </c>
      <c r="F1704" s="114" t="s">
        <v>22</v>
      </c>
      <c r="G1704" s="114" t="s">
        <v>102</v>
      </c>
      <c r="H1704" s="115" t="s">
        <v>7288</v>
      </c>
      <c r="I1704" s="116" t="s">
        <v>7289</v>
      </c>
      <c r="J1704" s="116" t="s">
        <v>7290</v>
      </c>
      <c r="K1704" s="114" t="s">
        <v>956</v>
      </c>
      <c r="L1704" s="114" t="s">
        <v>428</v>
      </c>
      <c r="M1704" s="116" t="s">
        <v>957</v>
      </c>
      <c r="N1704" s="116" t="s">
        <v>958</v>
      </c>
      <c r="O1704" s="114" t="s">
        <v>956</v>
      </c>
      <c r="P1704" s="114" t="s">
        <v>1749</v>
      </c>
      <c r="Q1704" s="114" t="s">
        <v>1750</v>
      </c>
      <c r="R1704" s="116"/>
    </row>
    <row r="1705" spans="2:18" ht="18.75" hidden="1" x14ac:dyDescent="0.25">
      <c r="B1705" s="112">
        <v>1699</v>
      </c>
      <c r="C1705" s="114" t="s">
        <v>17</v>
      </c>
      <c r="D1705" s="114" t="s">
        <v>6996</v>
      </c>
      <c r="E1705" s="114" t="s">
        <v>4</v>
      </c>
      <c r="F1705" s="114" t="s">
        <v>22</v>
      </c>
      <c r="G1705" s="114" t="s">
        <v>102</v>
      </c>
      <c r="H1705" s="115" t="s">
        <v>7291</v>
      </c>
      <c r="I1705" s="116" t="s">
        <v>7292</v>
      </c>
      <c r="J1705" s="116" t="s">
        <v>7293</v>
      </c>
      <c r="K1705" s="114" t="s">
        <v>956</v>
      </c>
      <c r="L1705" s="114" t="s">
        <v>428</v>
      </c>
      <c r="M1705" s="116" t="s">
        <v>957</v>
      </c>
      <c r="N1705" s="116" t="s">
        <v>958</v>
      </c>
      <c r="O1705" s="114" t="s">
        <v>956</v>
      </c>
      <c r="P1705" s="114" t="s">
        <v>1749</v>
      </c>
      <c r="Q1705" s="114" t="s">
        <v>1750</v>
      </c>
      <c r="R1705" s="116"/>
    </row>
    <row r="1706" spans="2:18" ht="18.75" hidden="1" x14ac:dyDescent="0.25">
      <c r="B1706" s="112">
        <v>1700</v>
      </c>
      <c r="C1706" s="114" t="s">
        <v>17</v>
      </c>
      <c r="D1706" s="114" t="s">
        <v>6996</v>
      </c>
      <c r="E1706" s="114" t="s">
        <v>4</v>
      </c>
      <c r="F1706" s="114" t="s">
        <v>22</v>
      </c>
      <c r="G1706" s="114" t="s">
        <v>102</v>
      </c>
      <c r="H1706" s="115" t="s">
        <v>7294</v>
      </c>
      <c r="I1706" s="116" t="s">
        <v>7295</v>
      </c>
      <c r="J1706" s="116" t="s">
        <v>7296</v>
      </c>
      <c r="K1706" s="114" t="s">
        <v>956</v>
      </c>
      <c r="L1706" s="114" t="s">
        <v>428</v>
      </c>
      <c r="M1706" s="116" t="s">
        <v>957</v>
      </c>
      <c r="N1706" s="116" t="s">
        <v>958</v>
      </c>
      <c r="O1706" s="114" t="s">
        <v>956</v>
      </c>
      <c r="P1706" s="114" t="s">
        <v>1749</v>
      </c>
      <c r="Q1706" s="114" t="s">
        <v>1750</v>
      </c>
      <c r="R1706" s="116"/>
    </row>
    <row r="1707" spans="2:18" ht="18.75" hidden="1" x14ac:dyDescent="0.25">
      <c r="B1707" s="112">
        <v>1701</v>
      </c>
      <c r="C1707" s="114" t="s">
        <v>17</v>
      </c>
      <c r="D1707" s="114" t="s">
        <v>6996</v>
      </c>
      <c r="E1707" s="114" t="s">
        <v>1</v>
      </c>
      <c r="F1707" s="114" t="s">
        <v>25</v>
      </c>
      <c r="G1707" s="114" t="s">
        <v>102</v>
      </c>
      <c r="H1707" s="115" t="s">
        <v>7297</v>
      </c>
      <c r="I1707" s="116" t="s">
        <v>7298</v>
      </c>
      <c r="J1707" s="116" t="s">
        <v>7299</v>
      </c>
      <c r="K1707" s="114" t="s">
        <v>959</v>
      </c>
      <c r="L1707" s="114" t="s">
        <v>472</v>
      </c>
      <c r="M1707" s="116" t="s">
        <v>960</v>
      </c>
      <c r="N1707" s="116" t="s">
        <v>961</v>
      </c>
      <c r="O1707" s="114" t="s">
        <v>959</v>
      </c>
      <c r="P1707" s="114" t="s">
        <v>1751</v>
      </c>
      <c r="Q1707" s="114" t="s">
        <v>1752</v>
      </c>
      <c r="R1707" s="116"/>
    </row>
    <row r="1708" spans="2:18" ht="18.75" hidden="1" x14ac:dyDescent="0.25">
      <c r="B1708" s="112">
        <v>1702</v>
      </c>
      <c r="C1708" s="114" t="s">
        <v>17</v>
      </c>
      <c r="D1708" s="114" t="s">
        <v>6996</v>
      </c>
      <c r="E1708" s="114" t="s">
        <v>1</v>
      </c>
      <c r="F1708" s="114" t="s">
        <v>25</v>
      </c>
      <c r="G1708" s="114" t="s">
        <v>102</v>
      </c>
      <c r="H1708" s="115" t="s">
        <v>7300</v>
      </c>
      <c r="I1708" s="116" t="s">
        <v>7301</v>
      </c>
      <c r="J1708" s="116" t="s">
        <v>7302</v>
      </c>
      <c r="K1708" s="114" t="s">
        <v>959</v>
      </c>
      <c r="L1708" s="114" t="s">
        <v>472</v>
      </c>
      <c r="M1708" s="116" t="s">
        <v>960</v>
      </c>
      <c r="N1708" s="116" t="s">
        <v>961</v>
      </c>
      <c r="O1708" s="114" t="s">
        <v>959</v>
      </c>
      <c r="P1708" s="114" t="s">
        <v>1751</v>
      </c>
      <c r="Q1708" s="114" t="s">
        <v>1752</v>
      </c>
      <c r="R1708" s="116"/>
    </row>
    <row r="1709" spans="2:18" ht="18.75" hidden="1" x14ac:dyDescent="0.25">
      <c r="B1709" s="112">
        <v>1703</v>
      </c>
      <c r="C1709" s="114" t="s">
        <v>17</v>
      </c>
      <c r="D1709" s="114" t="s">
        <v>6996</v>
      </c>
      <c r="E1709" s="114" t="s">
        <v>1</v>
      </c>
      <c r="F1709" s="114" t="s">
        <v>25</v>
      </c>
      <c r="G1709" s="114" t="s">
        <v>102</v>
      </c>
      <c r="H1709" s="115" t="s">
        <v>7303</v>
      </c>
      <c r="I1709" s="116" t="s">
        <v>7304</v>
      </c>
      <c r="J1709" s="116" t="s">
        <v>7305</v>
      </c>
      <c r="K1709" s="114" t="s">
        <v>959</v>
      </c>
      <c r="L1709" s="114" t="s">
        <v>472</v>
      </c>
      <c r="M1709" s="116" t="s">
        <v>960</v>
      </c>
      <c r="N1709" s="116" t="s">
        <v>961</v>
      </c>
      <c r="O1709" s="114" t="s">
        <v>959</v>
      </c>
      <c r="P1709" s="114" t="s">
        <v>1751</v>
      </c>
      <c r="Q1709" s="114" t="s">
        <v>1752</v>
      </c>
      <c r="R1709" s="116"/>
    </row>
    <row r="1710" spans="2:18" ht="18.75" hidden="1" x14ac:dyDescent="0.25">
      <c r="B1710" s="112">
        <v>1704</v>
      </c>
      <c r="C1710" s="114" t="s">
        <v>17</v>
      </c>
      <c r="D1710" s="114" t="s">
        <v>6996</v>
      </c>
      <c r="E1710" s="114" t="s">
        <v>1</v>
      </c>
      <c r="F1710" s="114" t="s">
        <v>25</v>
      </c>
      <c r="G1710" s="114" t="s">
        <v>102</v>
      </c>
      <c r="H1710" s="115" t="s">
        <v>7306</v>
      </c>
      <c r="I1710" s="116" t="s">
        <v>7307</v>
      </c>
      <c r="J1710" s="116" t="s">
        <v>7308</v>
      </c>
      <c r="K1710" s="114" t="s">
        <v>959</v>
      </c>
      <c r="L1710" s="114" t="s">
        <v>472</v>
      </c>
      <c r="M1710" s="116" t="s">
        <v>960</v>
      </c>
      <c r="N1710" s="116" t="s">
        <v>961</v>
      </c>
      <c r="O1710" s="114" t="s">
        <v>959</v>
      </c>
      <c r="P1710" s="114" t="s">
        <v>1751</v>
      </c>
      <c r="Q1710" s="114" t="s">
        <v>1752</v>
      </c>
      <c r="R1710" s="116"/>
    </row>
    <row r="1711" spans="2:18" ht="18.75" hidden="1" x14ac:dyDescent="0.25">
      <c r="B1711" s="112">
        <v>1705</v>
      </c>
      <c r="C1711" s="114" t="s">
        <v>17</v>
      </c>
      <c r="D1711" s="114" t="s">
        <v>6996</v>
      </c>
      <c r="E1711" s="114" t="s">
        <v>1</v>
      </c>
      <c r="F1711" s="114" t="s">
        <v>25</v>
      </c>
      <c r="G1711" s="114" t="s">
        <v>102</v>
      </c>
      <c r="H1711" s="115" t="s">
        <v>7309</v>
      </c>
      <c r="I1711" s="116" t="s">
        <v>7310</v>
      </c>
      <c r="J1711" s="116" t="s">
        <v>7311</v>
      </c>
      <c r="K1711" s="114" t="s">
        <v>959</v>
      </c>
      <c r="L1711" s="114" t="s">
        <v>472</v>
      </c>
      <c r="M1711" s="116" t="s">
        <v>960</v>
      </c>
      <c r="N1711" s="116" t="s">
        <v>961</v>
      </c>
      <c r="O1711" s="114" t="s">
        <v>959</v>
      </c>
      <c r="P1711" s="114" t="s">
        <v>1751</v>
      </c>
      <c r="Q1711" s="114" t="s">
        <v>1752</v>
      </c>
      <c r="R1711" s="116"/>
    </row>
    <row r="1712" spans="2:18" ht="18.75" hidden="1" x14ac:dyDescent="0.25">
      <c r="B1712" s="112">
        <v>1706</v>
      </c>
      <c r="C1712" s="114" t="s">
        <v>17</v>
      </c>
      <c r="D1712" s="114" t="s">
        <v>6996</v>
      </c>
      <c r="E1712" s="114" t="s">
        <v>1</v>
      </c>
      <c r="F1712" s="114" t="s">
        <v>25</v>
      </c>
      <c r="G1712" s="114" t="s">
        <v>102</v>
      </c>
      <c r="H1712" s="115" t="s">
        <v>7312</v>
      </c>
      <c r="I1712" s="116" t="s">
        <v>7313</v>
      </c>
      <c r="J1712" s="116" t="s">
        <v>7314</v>
      </c>
      <c r="K1712" s="114" t="s">
        <v>959</v>
      </c>
      <c r="L1712" s="114" t="s">
        <v>472</v>
      </c>
      <c r="M1712" s="116" t="s">
        <v>960</v>
      </c>
      <c r="N1712" s="116" t="s">
        <v>961</v>
      </c>
      <c r="O1712" s="114" t="s">
        <v>959</v>
      </c>
      <c r="P1712" s="114" t="s">
        <v>1751</v>
      </c>
      <c r="Q1712" s="114" t="s">
        <v>1752</v>
      </c>
      <c r="R1712" s="116"/>
    </row>
    <row r="1713" spans="2:18" ht="18.75" hidden="1" x14ac:dyDescent="0.25">
      <c r="B1713" s="112">
        <v>1707</v>
      </c>
      <c r="C1713" s="114" t="s">
        <v>17</v>
      </c>
      <c r="D1713" s="114" t="s">
        <v>6996</v>
      </c>
      <c r="E1713" s="114" t="s">
        <v>1</v>
      </c>
      <c r="F1713" s="114" t="s">
        <v>25</v>
      </c>
      <c r="G1713" s="114" t="s">
        <v>102</v>
      </c>
      <c r="H1713" s="115" t="s">
        <v>7315</v>
      </c>
      <c r="I1713" s="116" t="s">
        <v>7316</v>
      </c>
      <c r="J1713" s="116" t="s">
        <v>7317</v>
      </c>
      <c r="K1713" s="114" t="s">
        <v>959</v>
      </c>
      <c r="L1713" s="114" t="s">
        <v>472</v>
      </c>
      <c r="M1713" s="116" t="s">
        <v>960</v>
      </c>
      <c r="N1713" s="116" t="s">
        <v>961</v>
      </c>
      <c r="O1713" s="114" t="s">
        <v>959</v>
      </c>
      <c r="P1713" s="114" t="s">
        <v>1751</v>
      </c>
      <c r="Q1713" s="114" t="s">
        <v>1752</v>
      </c>
      <c r="R1713" s="116"/>
    </row>
    <row r="1714" spans="2:18" ht="18.75" hidden="1" x14ac:dyDescent="0.25">
      <c r="B1714" s="112">
        <v>1708</v>
      </c>
      <c r="C1714" s="114" t="s">
        <v>17</v>
      </c>
      <c r="D1714" s="114" t="s">
        <v>6996</v>
      </c>
      <c r="E1714" s="114" t="s">
        <v>1</v>
      </c>
      <c r="F1714" s="114" t="s">
        <v>25</v>
      </c>
      <c r="G1714" s="114" t="s">
        <v>102</v>
      </c>
      <c r="H1714" s="115" t="s">
        <v>7318</v>
      </c>
      <c r="I1714" s="116" t="s">
        <v>7319</v>
      </c>
      <c r="J1714" s="116" t="s">
        <v>7320</v>
      </c>
      <c r="K1714" s="114" t="s">
        <v>959</v>
      </c>
      <c r="L1714" s="114" t="s">
        <v>472</v>
      </c>
      <c r="M1714" s="116" t="s">
        <v>960</v>
      </c>
      <c r="N1714" s="116" t="s">
        <v>961</v>
      </c>
      <c r="O1714" s="114" t="s">
        <v>959</v>
      </c>
      <c r="P1714" s="114" t="s">
        <v>1751</v>
      </c>
      <c r="Q1714" s="114" t="s">
        <v>1752</v>
      </c>
      <c r="R1714" s="116"/>
    </row>
    <row r="1715" spans="2:18" ht="18.75" hidden="1" x14ac:dyDescent="0.25">
      <c r="B1715" s="112">
        <v>1709</v>
      </c>
      <c r="C1715" s="114" t="s">
        <v>17</v>
      </c>
      <c r="D1715" s="114" t="s">
        <v>6996</v>
      </c>
      <c r="E1715" s="114" t="s">
        <v>1</v>
      </c>
      <c r="F1715" s="114" t="s">
        <v>25</v>
      </c>
      <c r="G1715" s="114" t="s">
        <v>102</v>
      </c>
      <c r="H1715" s="115" t="s">
        <v>7321</v>
      </c>
      <c r="I1715" s="116" t="s">
        <v>7322</v>
      </c>
      <c r="J1715" s="116" t="s">
        <v>7323</v>
      </c>
      <c r="K1715" s="114" t="s">
        <v>959</v>
      </c>
      <c r="L1715" s="114" t="s">
        <v>472</v>
      </c>
      <c r="M1715" s="116" t="s">
        <v>960</v>
      </c>
      <c r="N1715" s="116" t="s">
        <v>961</v>
      </c>
      <c r="O1715" s="114" t="s">
        <v>959</v>
      </c>
      <c r="P1715" s="114" t="s">
        <v>1751</v>
      </c>
      <c r="Q1715" s="114" t="s">
        <v>1752</v>
      </c>
      <c r="R1715" s="116"/>
    </row>
    <row r="1716" spans="2:18" ht="18.75" hidden="1" x14ac:dyDescent="0.25">
      <c r="B1716" s="112">
        <v>1710</v>
      </c>
      <c r="C1716" s="114" t="s">
        <v>17</v>
      </c>
      <c r="D1716" s="114" t="s">
        <v>6996</v>
      </c>
      <c r="E1716" s="114" t="s">
        <v>1</v>
      </c>
      <c r="F1716" s="114" t="s">
        <v>25</v>
      </c>
      <c r="G1716" s="114" t="s">
        <v>102</v>
      </c>
      <c r="H1716" s="115" t="s">
        <v>7324</v>
      </c>
      <c r="I1716" s="116" t="s">
        <v>7325</v>
      </c>
      <c r="J1716" s="116" t="s">
        <v>7326</v>
      </c>
      <c r="K1716" s="114" t="s">
        <v>959</v>
      </c>
      <c r="L1716" s="114" t="s">
        <v>472</v>
      </c>
      <c r="M1716" s="116" t="s">
        <v>960</v>
      </c>
      <c r="N1716" s="116" t="s">
        <v>961</v>
      </c>
      <c r="O1716" s="114" t="s">
        <v>959</v>
      </c>
      <c r="P1716" s="114" t="s">
        <v>1751</v>
      </c>
      <c r="Q1716" s="114" t="s">
        <v>1752</v>
      </c>
      <c r="R1716" s="116"/>
    </row>
    <row r="1717" spans="2:18" ht="18.75" hidden="1" x14ac:dyDescent="0.25">
      <c r="B1717" s="112">
        <v>1711</v>
      </c>
      <c r="C1717" s="114" t="s">
        <v>17</v>
      </c>
      <c r="D1717" s="114" t="s">
        <v>6996</v>
      </c>
      <c r="E1717" s="114" t="s">
        <v>4</v>
      </c>
      <c r="F1717" s="114" t="s">
        <v>25</v>
      </c>
      <c r="G1717" s="114" t="s">
        <v>102</v>
      </c>
      <c r="H1717" s="115" t="s">
        <v>7327</v>
      </c>
      <c r="I1717" s="116" t="s">
        <v>7328</v>
      </c>
      <c r="J1717" s="116" t="s">
        <v>7329</v>
      </c>
      <c r="K1717" s="114" t="s">
        <v>959</v>
      </c>
      <c r="L1717" s="114" t="s">
        <v>472</v>
      </c>
      <c r="M1717" s="116" t="s">
        <v>960</v>
      </c>
      <c r="N1717" s="116" t="s">
        <v>961</v>
      </c>
      <c r="O1717" s="114" t="s">
        <v>959</v>
      </c>
      <c r="P1717" s="114" t="s">
        <v>1751</v>
      </c>
      <c r="Q1717" s="114" t="s">
        <v>1752</v>
      </c>
      <c r="R1717" s="116"/>
    </row>
    <row r="1718" spans="2:18" ht="18.75" hidden="1" x14ac:dyDescent="0.25">
      <c r="B1718" s="112">
        <v>1712</v>
      </c>
      <c r="C1718" s="114" t="s">
        <v>17</v>
      </c>
      <c r="D1718" s="114" t="s">
        <v>6996</v>
      </c>
      <c r="E1718" s="114" t="s">
        <v>4</v>
      </c>
      <c r="F1718" s="114" t="s">
        <v>25</v>
      </c>
      <c r="G1718" s="114" t="s">
        <v>102</v>
      </c>
      <c r="H1718" s="115" t="s">
        <v>7330</v>
      </c>
      <c r="I1718" s="116" t="s">
        <v>7331</v>
      </c>
      <c r="J1718" s="116" t="s">
        <v>7332</v>
      </c>
      <c r="K1718" s="114" t="s">
        <v>959</v>
      </c>
      <c r="L1718" s="114" t="s">
        <v>472</v>
      </c>
      <c r="M1718" s="116" t="s">
        <v>960</v>
      </c>
      <c r="N1718" s="116" t="s">
        <v>961</v>
      </c>
      <c r="O1718" s="114" t="s">
        <v>959</v>
      </c>
      <c r="P1718" s="114" t="s">
        <v>1751</v>
      </c>
      <c r="Q1718" s="114" t="s">
        <v>1752</v>
      </c>
      <c r="R1718" s="116"/>
    </row>
    <row r="1719" spans="2:18" ht="18.75" hidden="1" x14ac:dyDescent="0.25">
      <c r="B1719" s="112">
        <v>1713</v>
      </c>
      <c r="C1719" s="114" t="s">
        <v>17</v>
      </c>
      <c r="D1719" s="114" t="s">
        <v>6996</v>
      </c>
      <c r="E1719" s="114" t="s">
        <v>4</v>
      </c>
      <c r="F1719" s="114" t="s">
        <v>25</v>
      </c>
      <c r="G1719" s="114" t="s">
        <v>102</v>
      </c>
      <c r="H1719" s="115" t="s">
        <v>7333</v>
      </c>
      <c r="I1719" s="116" t="s">
        <v>7334</v>
      </c>
      <c r="J1719" s="116" t="s">
        <v>7335</v>
      </c>
      <c r="K1719" s="114" t="s">
        <v>959</v>
      </c>
      <c r="L1719" s="114" t="s">
        <v>472</v>
      </c>
      <c r="M1719" s="116" t="s">
        <v>960</v>
      </c>
      <c r="N1719" s="116" t="s">
        <v>961</v>
      </c>
      <c r="O1719" s="114" t="s">
        <v>959</v>
      </c>
      <c r="P1719" s="114" t="s">
        <v>1751</v>
      </c>
      <c r="Q1719" s="114" t="s">
        <v>1752</v>
      </c>
      <c r="R1719" s="116"/>
    </row>
    <row r="1720" spans="2:18" ht="18.75" hidden="1" x14ac:dyDescent="0.25">
      <c r="B1720" s="112">
        <v>1714</v>
      </c>
      <c r="C1720" s="114" t="s">
        <v>17</v>
      </c>
      <c r="D1720" s="114" t="s">
        <v>6996</v>
      </c>
      <c r="E1720" s="114" t="s">
        <v>4</v>
      </c>
      <c r="F1720" s="114" t="s">
        <v>25</v>
      </c>
      <c r="G1720" s="114" t="s">
        <v>102</v>
      </c>
      <c r="H1720" s="115" t="s">
        <v>7336</v>
      </c>
      <c r="I1720" s="116" t="s">
        <v>7337</v>
      </c>
      <c r="J1720" s="116" t="s">
        <v>7338</v>
      </c>
      <c r="K1720" s="114" t="s">
        <v>959</v>
      </c>
      <c r="L1720" s="114" t="s">
        <v>472</v>
      </c>
      <c r="M1720" s="116" t="s">
        <v>960</v>
      </c>
      <c r="N1720" s="116" t="s">
        <v>961</v>
      </c>
      <c r="O1720" s="114" t="s">
        <v>959</v>
      </c>
      <c r="P1720" s="114" t="s">
        <v>1751</v>
      </c>
      <c r="Q1720" s="114" t="s">
        <v>1752</v>
      </c>
      <c r="R1720" s="116"/>
    </row>
    <row r="1721" spans="2:18" ht="18.75" hidden="1" x14ac:dyDescent="0.25">
      <c r="B1721" s="112">
        <v>1715</v>
      </c>
      <c r="C1721" s="114" t="s">
        <v>17</v>
      </c>
      <c r="D1721" s="114" t="s">
        <v>6996</v>
      </c>
      <c r="E1721" s="114" t="s">
        <v>4</v>
      </c>
      <c r="F1721" s="114" t="s">
        <v>25</v>
      </c>
      <c r="G1721" s="114" t="s">
        <v>102</v>
      </c>
      <c r="H1721" s="115" t="s">
        <v>7339</v>
      </c>
      <c r="I1721" s="116" t="s">
        <v>7340</v>
      </c>
      <c r="J1721" s="116" t="s">
        <v>7341</v>
      </c>
      <c r="K1721" s="114" t="s">
        <v>959</v>
      </c>
      <c r="L1721" s="114" t="s">
        <v>472</v>
      </c>
      <c r="M1721" s="116" t="s">
        <v>960</v>
      </c>
      <c r="N1721" s="116" t="s">
        <v>961</v>
      </c>
      <c r="O1721" s="114" t="s">
        <v>959</v>
      </c>
      <c r="P1721" s="114" t="s">
        <v>1751</v>
      </c>
      <c r="Q1721" s="114" t="s">
        <v>1752</v>
      </c>
      <c r="R1721" s="116"/>
    </row>
    <row r="1722" spans="2:18" ht="18.75" hidden="1" x14ac:dyDescent="0.25">
      <c r="B1722" s="112">
        <v>1716</v>
      </c>
      <c r="C1722" s="114" t="s">
        <v>17</v>
      </c>
      <c r="D1722" s="114" t="s">
        <v>6996</v>
      </c>
      <c r="E1722" s="114" t="s">
        <v>4</v>
      </c>
      <c r="F1722" s="114" t="s">
        <v>25</v>
      </c>
      <c r="G1722" s="114" t="s">
        <v>102</v>
      </c>
      <c r="H1722" s="115" t="s">
        <v>7342</v>
      </c>
      <c r="I1722" s="116" t="s">
        <v>7343</v>
      </c>
      <c r="J1722" s="116" t="s">
        <v>7344</v>
      </c>
      <c r="K1722" s="114" t="s">
        <v>959</v>
      </c>
      <c r="L1722" s="114" t="s">
        <v>472</v>
      </c>
      <c r="M1722" s="116" t="s">
        <v>960</v>
      </c>
      <c r="N1722" s="116" t="s">
        <v>961</v>
      </c>
      <c r="O1722" s="114" t="s">
        <v>959</v>
      </c>
      <c r="P1722" s="114" t="s">
        <v>1751</v>
      </c>
      <c r="Q1722" s="114" t="s">
        <v>1752</v>
      </c>
      <c r="R1722" s="116"/>
    </row>
    <row r="1723" spans="2:18" ht="18.75" hidden="1" x14ac:dyDescent="0.25">
      <c r="B1723" s="112">
        <v>1717</v>
      </c>
      <c r="C1723" s="114" t="s">
        <v>17</v>
      </c>
      <c r="D1723" s="114" t="s">
        <v>6996</v>
      </c>
      <c r="E1723" s="114" t="s">
        <v>4</v>
      </c>
      <c r="F1723" s="114" t="s">
        <v>25</v>
      </c>
      <c r="G1723" s="114" t="s">
        <v>102</v>
      </c>
      <c r="H1723" s="115" t="s">
        <v>7345</v>
      </c>
      <c r="I1723" s="116" t="s">
        <v>7346</v>
      </c>
      <c r="J1723" s="116" t="s">
        <v>7347</v>
      </c>
      <c r="K1723" s="114" t="s">
        <v>959</v>
      </c>
      <c r="L1723" s="114" t="s">
        <v>472</v>
      </c>
      <c r="M1723" s="116" t="s">
        <v>960</v>
      </c>
      <c r="N1723" s="116" t="s">
        <v>961</v>
      </c>
      <c r="O1723" s="114" t="s">
        <v>959</v>
      </c>
      <c r="P1723" s="114" t="s">
        <v>1751</v>
      </c>
      <c r="Q1723" s="114" t="s">
        <v>1752</v>
      </c>
      <c r="R1723" s="116"/>
    </row>
    <row r="1724" spans="2:18" ht="18.75" hidden="1" x14ac:dyDescent="0.25">
      <c r="B1724" s="112">
        <v>1718</v>
      </c>
      <c r="C1724" s="114" t="s">
        <v>17</v>
      </c>
      <c r="D1724" s="114" t="s">
        <v>6996</v>
      </c>
      <c r="E1724" s="114" t="s">
        <v>4</v>
      </c>
      <c r="F1724" s="114" t="s">
        <v>25</v>
      </c>
      <c r="G1724" s="114" t="s">
        <v>102</v>
      </c>
      <c r="H1724" s="115" t="s">
        <v>7348</v>
      </c>
      <c r="I1724" s="116" t="s">
        <v>7349</v>
      </c>
      <c r="J1724" s="116" t="s">
        <v>7350</v>
      </c>
      <c r="K1724" s="114" t="s">
        <v>959</v>
      </c>
      <c r="L1724" s="114" t="s">
        <v>472</v>
      </c>
      <c r="M1724" s="116" t="s">
        <v>960</v>
      </c>
      <c r="N1724" s="116" t="s">
        <v>961</v>
      </c>
      <c r="O1724" s="114" t="s">
        <v>959</v>
      </c>
      <c r="P1724" s="114" t="s">
        <v>1751</v>
      </c>
      <c r="Q1724" s="114" t="s">
        <v>1752</v>
      </c>
      <c r="R1724" s="116"/>
    </row>
    <row r="1725" spans="2:18" ht="18.75" hidden="1" x14ac:dyDescent="0.25">
      <c r="B1725" s="112">
        <v>1719</v>
      </c>
      <c r="C1725" s="114" t="s">
        <v>17</v>
      </c>
      <c r="D1725" s="114" t="s">
        <v>6996</v>
      </c>
      <c r="E1725" s="114" t="s">
        <v>4</v>
      </c>
      <c r="F1725" s="114" t="s">
        <v>25</v>
      </c>
      <c r="G1725" s="114" t="s">
        <v>102</v>
      </c>
      <c r="H1725" s="115" t="s">
        <v>7351</v>
      </c>
      <c r="I1725" s="116" t="s">
        <v>7352</v>
      </c>
      <c r="J1725" s="116" t="s">
        <v>7353</v>
      </c>
      <c r="K1725" s="114" t="s">
        <v>959</v>
      </c>
      <c r="L1725" s="114" t="s">
        <v>472</v>
      </c>
      <c r="M1725" s="116" t="s">
        <v>960</v>
      </c>
      <c r="N1725" s="116" t="s">
        <v>961</v>
      </c>
      <c r="O1725" s="114" t="s">
        <v>959</v>
      </c>
      <c r="P1725" s="114" t="s">
        <v>1751</v>
      </c>
      <c r="Q1725" s="114" t="s">
        <v>1752</v>
      </c>
      <c r="R1725" s="116"/>
    </row>
    <row r="1726" spans="2:18" ht="18.75" hidden="1" x14ac:dyDescent="0.25">
      <c r="B1726" s="112">
        <v>1720</v>
      </c>
      <c r="C1726" s="114" t="s">
        <v>17</v>
      </c>
      <c r="D1726" s="114" t="s">
        <v>6996</v>
      </c>
      <c r="E1726" s="114" t="s">
        <v>4</v>
      </c>
      <c r="F1726" s="114" t="s">
        <v>25</v>
      </c>
      <c r="G1726" s="114" t="s">
        <v>102</v>
      </c>
      <c r="H1726" s="115" t="s">
        <v>7354</v>
      </c>
      <c r="I1726" s="116" t="s">
        <v>7355</v>
      </c>
      <c r="J1726" s="116" t="s">
        <v>7356</v>
      </c>
      <c r="K1726" s="114" t="s">
        <v>959</v>
      </c>
      <c r="L1726" s="114" t="s">
        <v>472</v>
      </c>
      <c r="M1726" s="116" t="s">
        <v>960</v>
      </c>
      <c r="N1726" s="116" t="s">
        <v>961</v>
      </c>
      <c r="O1726" s="114" t="s">
        <v>959</v>
      </c>
      <c r="P1726" s="114" t="s">
        <v>1751</v>
      </c>
      <c r="Q1726" s="114" t="s">
        <v>1752</v>
      </c>
      <c r="R1726" s="116"/>
    </row>
    <row r="1727" spans="2:18" ht="18.75" hidden="1" x14ac:dyDescent="0.25">
      <c r="B1727" s="112">
        <v>1721</v>
      </c>
      <c r="C1727" s="114" t="s">
        <v>17</v>
      </c>
      <c r="D1727" s="114" t="s">
        <v>6996</v>
      </c>
      <c r="E1727" s="114" t="s">
        <v>1</v>
      </c>
      <c r="F1727" s="114" t="s">
        <v>14</v>
      </c>
      <c r="G1727" s="114" t="s">
        <v>102</v>
      </c>
      <c r="H1727" s="115" t="s">
        <v>7357</v>
      </c>
      <c r="I1727" s="116" t="s">
        <v>7358</v>
      </c>
      <c r="J1727" s="116" t="s">
        <v>7359</v>
      </c>
      <c r="K1727" s="114" t="s">
        <v>962</v>
      </c>
      <c r="L1727" s="114" t="s">
        <v>515</v>
      </c>
      <c r="M1727" s="116" t="s">
        <v>963</v>
      </c>
      <c r="N1727" s="116" t="s">
        <v>964</v>
      </c>
      <c r="O1727" s="114" t="s">
        <v>962</v>
      </c>
      <c r="P1727" s="114" t="s">
        <v>1753</v>
      </c>
      <c r="Q1727" s="114" t="s">
        <v>1754</v>
      </c>
      <c r="R1727" s="116"/>
    </row>
    <row r="1728" spans="2:18" ht="18.75" hidden="1" x14ac:dyDescent="0.25">
      <c r="B1728" s="112">
        <v>1722</v>
      </c>
      <c r="C1728" s="114" t="s">
        <v>17</v>
      </c>
      <c r="D1728" s="114" t="s">
        <v>6996</v>
      </c>
      <c r="E1728" s="114" t="s">
        <v>1</v>
      </c>
      <c r="F1728" s="114" t="s">
        <v>14</v>
      </c>
      <c r="G1728" s="114" t="s">
        <v>102</v>
      </c>
      <c r="H1728" s="115" t="s">
        <v>7360</v>
      </c>
      <c r="I1728" s="116" t="s">
        <v>7361</v>
      </c>
      <c r="J1728" s="116" t="s">
        <v>7362</v>
      </c>
      <c r="K1728" s="114" t="s">
        <v>962</v>
      </c>
      <c r="L1728" s="114" t="s">
        <v>515</v>
      </c>
      <c r="M1728" s="116" t="s">
        <v>963</v>
      </c>
      <c r="N1728" s="116" t="s">
        <v>964</v>
      </c>
      <c r="O1728" s="114" t="s">
        <v>962</v>
      </c>
      <c r="P1728" s="114" t="s">
        <v>1753</v>
      </c>
      <c r="Q1728" s="114" t="s">
        <v>1754</v>
      </c>
      <c r="R1728" s="116"/>
    </row>
    <row r="1729" spans="2:18" ht="18.75" hidden="1" x14ac:dyDescent="0.25">
      <c r="B1729" s="112">
        <v>1723</v>
      </c>
      <c r="C1729" s="114" t="s">
        <v>17</v>
      </c>
      <c r="D1729" s="114" t="s">
        <v>6996</v>
      </c>
      <c r="E1729" s="114" t="s">
        <v>1</v>
      </c>
      <c r="F1729" s="114" t="s">
        <v>14</v>
      </c>
      <c r="G1729" s="114" t="s">
        <v>102</v>
      </c>
      <c r="H1729" s="115" t="s">
        <v>7363</v>
      </c>
      <c r="I1729" s="116" t="s">
        <v>7364</v>
      </c>
      <c r="J1729" s="116" t="s">
        <v>7365</v>
      </c>
      <c r="K1729" s="114" t="s">
        <v>962</v>
      </c>
      <c r="L1729" s="114" t="s">
        <v>515</v>
      </c>
      <c r="M1729" s="116" t="s">
        <v>963</v>
      </c>
      <c r="N1729" s="116" t="s">
        <v>964</v>
      </c>
      <c r="O1729" s="114" t="s">
        <v>962</v>
      </c>
      <c r="P1729" s="114" t="s">
        <v>1753</v>
      </c>
      <c r="Q1729" s="114" t="s">
        <v>1754</v>
      </c>
      <c r="R1729" s="116"/>
    </row>
    <row r="1730" spans="2:18" ht="18.75" hidden="1" x14ac:dyDescent="0.25">
      <c r="B1730" s="112">
        <v>1724</v>
      </c>
      <c r="C1730" s="114" t="s">
        <v>17</v>
      </c>
      <c r="D1730" s="114" t="s">
        <v>6996</v>
      </c>
      <c r="E1730" s="114" t="s">
        <v>1</v>
      </c>
      <c r="F1730" s="114" t="s">
        <v>14</v>
      </c>
      <c r="G1730" s="114" t="s">
        <v>102</v>
      </c>
      <c r="H1730" s="115" t="s">
        <v>7366</v>
      </c>
      <c r="I1730" s="116" t="s">
        <v>7367</v>
      </c>
      <c r="J1730" s="116" t="s">
        <v>7368</v>
      </c>
      <c r="K1730" s="114" t="s">
        <v>962</v>
      </c>
      <c r="L1730" s="114" t="s">
        <v>515</v>
      </c>
      <c r="M1730" s="116" t="s">
        <v>963</v>
      </c>
      <c r="N1730" s="116" t="s">
        <v>964</v>
      </c>
      <c r="O1730" s="114" t="s">
        <v>962</v>
      </c>
      <c r="P1730" s="114" t="s">
        <v>1753</v>
      </c>
      <c r="Q1730" s="114" t="s">
        <v>1754</v>
      </c>
      <c r="R1730" s="116"/>
    </row>
    <row r="1731" spans="2:18" ht="18.75" hidden="1" x14ac:dyDescent="0.25">
      <c r="B1731" s="112">
        <v>1725</v>
      </c>
      <c r="C1731" s="114" t="s">
        <v>17</v>
      </c>
      <c r="D1731" s="114" t="s">
        <v>6996</v>
      </c>
      <c r="E1731" s="114" t="s">
        <v>1</v>
      </c>
      <c r="F1731" s="114" t="s">
        <v>14</v>
      </c>
      <c r="G1731" s="114" t="s">
        <v>102</v>
      </c>
      <c r="H1731" s="115" t="s">
        <v>7369</v>
      </c>
      <c r="I1731" s="116" t="s">
        <v>7370</v>
      </c>
      <c r="J1731" s="116" t="s">
        <v>7371</v>
      </c>
      <c r="K1731" s="114" t="s">
        <v>962</v>
      </c>
      <c r="L1731" s="114" t="s">
        <v>515</v>
      </c>
      <c r="M1731" s="116" t="s">
        <v>963</v>
      </c>
      <c r="N1731" s="116" t="s">
        <v>964</v>
      </c>
      <c r="O1731" s="114" t="s">
        <v>962</v>
      </c>
      <c r="P1731" s="114" t="s">
        <v>1753</v>
      </c>
      <c r="Q1731" s="114" t="s">
        <v>1754</v>
      </c>
      <c r="R1731" s="116"/>
    </row>
    <row r="1732" spans="2:18" ht="18.75" hidden="1" x14ac:dyDescent="0.25">
      <c r="B1732" s="112">
        <v>1726</v>
      </c>
      <c r="C1732" s="114" t="s">
        <v>17</v>
      </c>
      <c r="D1732" s="114" t="s">
        <v>6996</v>
      </c>
      <c r="E1732" s="114" t="s">
        <v>1</v>
      </c>
      <c r="F1732" s="114" t="s">
        <v>14</v>
      </c>
      <c r="G1732" s="114" t="s">
        <v>102</v>
      </c>
      <c r="H1732" s="115" t="s">
        <v>7372</v>
      </c>
      <c r="I1732" s="116" t="s">
        <v>7373</v>
      </c>
      <c r="J1732" s="116" t="s">
        <v>7374</v>
      </c>
      <c r="K1732" s="114" t="s">
        <v>962</v>
      </c>
      <c r="L1732" s="114" t="s">
        <v>515</v>
      </c>
      <c r="M1732" s="116" t="s">
        <v>963</v>
      </c>
      <c r="N1732" s="116" t="s">
        <v>964</v>
      </c>
      <c r="O1732" s="114" t="s">
        <v>962</v>
      </c>
      <c r="P1732" s="114" t="s">
        <v>1753</v>
      </c>
      <c r="Q1732" s="114" t="s">
        <v>1754</v>
      </c>
      <c r="R1732" s="116"/>
    </row>
    <row r="1733" spans="2:18" ht="18.75" hidden="1" x14ac:dyDescent="0.25">
      <c r="B1733" s="112">
        <v>1727</v>
      </c>
      <c r="C1733" s="114" t="s">
        <v>17</v>
      </c>
      <c r="D1733" s="114" t="s">
        <v>6996</v>
      </c>
      <c r="E1733" s="114" t="s">
        <v>1</v>
      </c>
      <c r="F1733" s="114" t="s">
        <v>14</v>
      </c>
      <c r="G1733" s="114" t="s">
        <v>102</v>
      </c>
      <c r="H1733" s="115" t="s">
        <v>7375</v>
      </c>
      <c r="I1733" s="116" t="s">
        <v>7376</v>
      </c>
      <c r="J1733" s="116" t="s">
        <v>7377</v>
      </c>
      <c r="K1733" s="114" t="s">
        <v>962</v>
      </c>
      <c r="L1733" s="114" t="s">
        <v>515</v>
      </c>
      <c r="M1733" s="116" t="s">
        <v>963</v>
      </c>
      <c r="N1733" s="116" t="s">
        <v>964</v>
      </c>
      <c r="O1733" s="114" t="s">
        <v>962</v>
      </c>
      <c r="P1733" s="114" t="s">
        <v>1753</v>
      </c>
      <c r="Q1733" s="114" t="s">
        <v>1754</v>
      </c>
      <c r="R1733" s="116"/>
    </row>
    <row r="1734" spans="2:18" ht="18.75" hidden="1" x14ac:dyDescent="0.25">
      <c r="B1734" s="112">
        <v>1728</v>
      </c>
      <c r="C1734" s="114" t="s">
        <v>17</v>
      </c>
      <c r="D1734" s="114" t="s">
        <v>6996</v>
      </c>
      <c r="E1734" s="114" t="s">
        <v>1</v>
      </c>
      <c r="F1734" s="114" t="s">
        <v>14</v>
      </c>
      <c r="G1734" s="114" t="s">
        <v>102</v>
      </c>
      <c r="H1734" s="115" t="s">
        <v>7378</v>
      </c>
      <c r="I1734" s="116" t="s">
        <v>7379</v>
      </c>
      <c r="J1734" s="116" t="s">
        <v>7380</v>
      </c>
      <c r="K1734" s="114" t="s">
        <v>962</v>
      </c>
      <c r="L1734" s="114" t="s">
        <v>515</v>
      </c>
      <c r="M1734" s="116" t="s">
        <v>963</v>
      </c>
      <c r="N1734" s="116" t="s">
        <v>964</v>
      </c>
      <c r="O1734" s="114" t="s">
        <v>962</v>
      </c>
      <c r="P1734" s="114" t="s">
        <v>1753</v>
      </c>
      <c r="Q1734" s="114" t="s">
        <v>1754</v>
      </c>
      <c r="R1734" s="116"/>
    </row>
    <row r="1735" spans="2:18" ht="18.75" hidden="1" x14ac:dyDescent="0.25">
      <c r="B1735" s="112">
        <v>1729</v>
      </c>
      <c r="C1735" s="114" t="s">
        <v>17</v>
      </c>
      <c r="D1735" s="114" t="s">
        <v>6996</v>
      </c>
      <c r="E1735" s="114" t="s">
        <v>1</v>
      </c>
      <c r="F1735" s="114" t="s">
        <v>14</v>
      </c>
      <c r="G1735" s="114" t="s">
        <v>102</v>
      </c>
      <c r="H1735" s="115" t="s">
        <v>7381</v>
      </c>
      <c r="I1735" s="116" t="s">
        <v>7382</v>
      </c>
      <c r="J1735" s="116" t="s">
        <v>7383</v>
      </c>
      <c r="K1735" s="114" t="s">
        <v>962</v>
      </c>
      <c r="L1735" s="114" t="s">
        <v>515</v>
      </c>
      <c r="M1735" s="116" t="s">
        <v>963</v>
      </c>
      <c r="N1735" s="116" t="s">
        <v>964</v>
      </c>
      <c r="O1735" s="114" t="s">
        <v>962</v>
      </c>
      <c r="P1735" s="114" t="s">
        <v>1753</v>
      </c>
      <c r="Q1735" s="114" t="s">
        <v>1754</v>
      </c>
      <c r="R1735" s="116"/>
    </row>
    <row r="1736" spans="2:18" ht="18.75" hidden="1" x14ac:dyDescent="0.25">
      <c r="B1736" s="112">
        <v>1730</v>
      </c>
      <c r="C1736" s="114" t="s">
        <v>17</v>
      </c>
      <c r="D1736" s="114" t="s">
        <v>6996</v>
      </c>
      <c r="E1736" s="114" t="s">
        <v>1</v>
      </c>
      <c r="F1736" s="114" t="s">
        <v>14</v>
      </c>
      <c r="G1736" s="114" t="s">
        <v>102</v>
      </c>
      <c r="H1736" s="115" t="s">
        <v>7384</v>
      </c>
      <c r="I1736" s="116" t="s">
        <v>7385</v>
      </c>
      <c r="J1736" s="116" t="s">
        <v>7386</v>
      </c>
      <c r="K1736" s="114" t="s">
        <v>962</v>
      </c>
      <c r="L1736" s="114" t="s">
        <v>515</v>
      </c>
      <c r="M1736" s="116" t="s">
        <v>963</v>
      </c>
      <c r="N1736" s="116" t="s">
        <v>964</v>
      </c>
      <c r="O1736" s="114" t="s">
        <v>962</v>
      </c>
      <c r="P1736" s="114" t="s">
        <v>1753</v>
      </c>
      <c r="Q1736" s="114" t="s">
        <v>1754</v>
      </c>
      <c r="R1736" s="116"/>
    </row>
    <row r="1737" spans="2:18" ht="18.75" hidden="1" x14ac:dyDescent="0.25">
      <c r="B1737" s="112">
        <v>1731</v>
      </c>
      <c r="C1737" s="114" t="s">
        <v>17</v>
      </c>
      <c r="D1737" s="114" t="s">
        <v>6996</v>
      </c>
      <c r="E1737" s="114" t="s">
        <v>4</v>
      </c>
      <c r="F1737" s="114" t="s">
        <v>14</v>
      </c>
      <c r="G1737" s="114" t="s">
        <v>102</v>
      </c>
      <c r="H1737" s="115" t="s">
        <v>7387</v>
      </c>
      <c r="I1737" s="116" t="s">
        <v>7388</v>
      </c>
      <c r="J1737" s="116" t="s">
        <v>7389</v>
      </c>
      <c r="K1737" s="114" t="s">
        <v>962</v>
      </c>
      <c r="L1737" s="114" t="s">
        <v>515</v>
      </c>
      <c r="M1737" s="116" t="s">
        <v>963</v>
      </c>
      <c r="N1737" s="116" t="s">
        <v>964</v>
      </c>
      <c r="O1737" s="114" t="s">
        <v>962</v>
      </c>
      <c r="P1737" s="114" t="s">
        <v>1753</v>
      </c>
      <c r="Q1737" s="114" t="s">
        <v>1754</v>
      </c>
      <c r="R1737" s="116"/>
    </row>
    <row r="1738" spans="2:18" ht="18.75" hidden="1" x14ac:dyDescent="0.25">
      <c r="B1738" s="112">
        <v>1732</v>
      </c>
      <c r="C1738" s="114" t="s">
        <v>17</v>
      </c>
      <c r="D1738" s="114" t="s">
        <v>6996</v>
      </c>
      <c r="E1738" s="114" t="s">
        <v>4</v>
      </c>
      <c r="F1738" s="114" t="s">
        <v>14</v>
      </c>
      <c r="G1738" s="114" t="s">
        <v>102</v>
      </c>
      <c r="H1738" s="115" t="s">
        <v>7390</v>
      </c>
      <c r="I1738" s="116" t="s">
        <v>7391</v>
      </c>
      <c r="J1738" s="116" t="s">
        <v>7392</v>
      </c>
      <c r="K1738" s="114" t="s">
        <v>962</v>
      </c>
      <c r="L1738" s="114" t="s">
        <v>515</v>
      </c>
      <c r="M1738" s="116" t="s">
        <v>963</v>
      </c>
      <c r="N1738" s="116" t="s">
        <v>964</v>
      </c>
      <c r="O1738" s="114" t="s">
        <v>962</v>
      </c>
      <c r="P1738" s="114" t="s">
        <v>1753</v>
      </c>
      <c r="Q1738" s="114" t="s">
        <v>1754</v>
      </c>
      <c r="R1738" s="116"/>
    </row>
    <row r="1739" spans="2:18" ht="18.75" hidden="1" x14ac:dyDescent="0.25">
      <c r="B1739" s="112">
        <v>1733</v>
      </c>
      <c r="C1739" s="114" t="s">
        <v>17</v>
      </c>
      <c r="D1739" s="114" t="s">
        <v>6996</v>
      </c>
      <c r="E1739" s="114" t="s">
        <v>4</v>
      </c>
      <c r="F1739" s="114" t="s">
        <v>14</v>
      </c>
      <c r="G1739" s="114" t="s">
        <v>102</v>
      </c>
      <c r="H1739" s="115" t="s">
        <v>7393</v>
      </c>
      <c r="I1739" s="116" t="s">
        <v>7394</v>
      </c>
      <c r="J1739" s="116" t="s">
        <v>7395</v>
      </c>
      <c r="K1739" s="114" t="s">
        <v>962</v>
      </c>
      <c r="L1739" s="114" t="s">
        <v>515</v>
      </c>
      <c r="M1739" s="116" t="s">
        <v>963</v>
      </c>
      <c r="N1739" s="116" t="s">
        <v>964</v>
      </c>
      <c r="O1739" s="114" t="s">
        <v>962</v>
      </c>
      <c r="P1739" s="114" t="s">
        <v>1753</v>
      </c>
      <c r="Q1739" s="114" t="s">
        <v>1754</v>
      </c>
      <c r="R1739" s="116"/>
    </row>
    <row r="1740" spans="2:18" ht="18.75" hidden="1" x14ac:dyDescent="0.25">
      <c r="B1740" s="112">
        <v>1734</v>
      </c>
      <c r="C1740" s="114" t="s">
        <v>17</v>
      </c>
      <c r="D1740" s="114" t="s">
        <v>6996</v>
      </c>
      <c r="E1740" s="114" t="s">
        <v>4</v>
      </c>
      <c r="F1740" s="114" t="s">
        <v>14</v>
      </c>
      <c r="G1740" s="114" t="s">
        <v>102</v>
      </c>
      <c r="H1740" s="115" t="s">
        <v>7396</v>
      </c>
      <c r="I1740" s="116" t="s">
        <v>7397</v>
      </c>
      <c r="J1740" s="116" t="s">
        <v>7398</v>
      </c>
      <c r="K1740" s="114" t="s">
        <v>962</v>
      </c>
      <c r="L1740" s="114" t="s">
        <v>515</v>
      </c>
      <c r="M1740" s="116" t="s">
        <v>963</v>
      </c>
      <c r="N1740" s="116" t="s">
        <v>964</v>
      </c>
      <c r="O1740" s="114" t="s">
        <v>962</v>
      </c>
      <c r="P1740" s="114" t="s">
        <v>1753</v>
      </c>
      <c r="Q1740" s="114" t="s">
        <v>1754</v>
      </c>
      <c r="R1740" s="116"/>
    </row>
    <row r="1741" spans="2:18" ht="18.75" hidden="1" x14ac:dyDescent="0.25">
      <c r="B1741" s="112">
        <v>1735</v>
      </c>
      <c r="C1741" s="114" t="s">
        <v>17</v>
      </c>
      <c r="D1741" s="114" t="s">
        <v>6996</v>
      </c>
      <c r="E1741" s="114" t="s">
        <v>4</v>
      </c>
      <c r="F1741" s="114" t="s">
        <v>14</v>
      </c>
      <c r="G1741" s="114" t="s">
        <v>102</v>
      </c>
      <c r="H1741" s="115" t="s">
        <v>7399</v>
      </c>
      <c r="I1741" s="116" t="s">
        <v>7400</v>
      </c>
      <c r="J1741" s="116" t="s">
        <v>7401</v>
      </c>
      <c r="K1741" s="114" t="s">
        <v>962</v>
      </c>
      <c r="L1741" s="114" t="s">
        <v>515</v>
      </c>
      <c r="M1741" s="116" t="s">
        <v>963</v>
      </c>
      <c r="N1741" s="116" t="s">
        <v>964</v>
      </c>
      <c r="O1741" s="114" t="s">
        <v>962</v>
      </c>
      <c r="P1741" s="114" t="s">
        <v>1753</v>
      </c>
      <c r="Q1741" s="114" t="s">
        <v>1754</v>
      </c>
      <c r="R1741" s="116"/>
    </row>
    <row r="1742" spans="2:18" ht="18.75" hidden="1" x14ac:dyDescent="0.25">
      <c r="B1742" s="112">
        <v>1736</v>
      </c>
      <c r="C1742" s="114" t="s">
        <v>17</v>
      </c>
      <c r="D1742" s="114" t="s">
        <v>6996</v>
      </c>
      <c r="E1742" s="114" t="s">
        <v>4</v>
      </c>
      <c r="F1742" s="114" t="s">
        <v>14</v>
      </c>
      <c r="G1742" s="114" t="s">
        <v>102</v>
      </c>
      <c r="H1742" s="115" t="s">
        <v>7402</v>
      </c>
      <c r="I1742" s="116" t="s">
        <v>7403</v>
      </c>
      <c r="J1742" s="116" t="s">
        <v>7404</v>
      </c>
      <c r="K1742" s="114" t="s">
        <v>962</v>
      </c>
      <c r="L1742" s="114" t="s">
        <v>515</v>
      </c>
      <c r="M1742" s="116" t="s">
        <v>963</v>
      </c>
      <c r="N1742" s="116" t="s">
        <v>964</v>
      </c>
      <c r="O1742" s="114" t="s">
        <v>962</v>
      </c>
      <c r="P1742" s="114" t="s">
        <v>1753</v>
      </c>
      <c r="Q1742" s="114" t="s">
        <v>1754</v>
      </c>
      <c r="R1742" s="116"/>
    </row>
    <row r="1743" spans="2:18" ht="18.75" hidden="1" x14ac:dyDescent="0.25">
      <c r="B1743" s="112">
        <v>1737</v>
      </c>
      <c r="C1743" s="114" t="s">
        <v>17</v>
      </c>
      <c r="D1743" s="114" t="s">
        <v>6996</v>
      </c>
      <c r="E1743" s="114" t="s">
        <v>4</v>
      </c>
      <c r="F1743" s="114" t="s">
        <v>14</v>
      </c>
      <c r="G1743" s="114" t="s">
        <v>102</v>
      </c>
      <c r="H1743" s="115" t="s">
        <v>7405</v>
      </c>
      <c r="I1743" s="116" t="s">
        <v>7406</v>
      </c>
      <c r="J1743" s="116" t="s">
        <v>7407</v>
      </c>
      <c r="K1743" s="114" t="s">
        <v>962</v>
      </c>
      <c r="L1743" s="114" t="s">
        <v>515</v>
      </c>
      <c r="M1743" s="116" t="s">
        <v>963</v>
      </c>
      <c r="N1743" s="116" t="s">
        <v>964</v>
      </c>
      <c r="O1743" s="114" t="s">
        <v>962</v>
      </c>
      <c r="P1743" s="114" t="s">
        <v>1753</v>
      </c>
      <c r="Q1743" s="114" t="s">
        <v>1754</v>
      </c>
      <c r="R1743" s="116"/>
    </row>
    <row r="1744" spans="2:18" ht="18.75" hidden="1" x14ac:dyDescent="0.25">
      <c r="B1744" s="112">
        <v>1738</v>
      </c>
      <c r="C1744" s="114" t="s">
        <v>17</v>
      </c>
      <c r="D1744" s="114" t="s">
        <v>6996</v>
      </c>
      <c r="E1744" s="114" t="s">
        <v>4</v>
      </c>
      <c r="F1744" s="114" t="s">
        <v>14</v>
      </c>
      <c r="G1744" s="114" t="s">
        <v>102</v>
      </c>
      <c r="H1744" s="115" t="s">
        <v>7408</v>
      </c>
      <c r="I1744" s="116" t="s">
        <v>7409</v>
      </c>
      <c r="J1744" s="116" t="s">
        <v>7410</v>
      </c>
      <c r="K1744" s="114" t="s">
        <v>962</v>
      </c>
      <c r="L1744" s="114" t="s">
        <v>515</v>
      </c>
      <c r="M1744" s="116" t="s">
        <v>963</v>
      </c>
      <c r="N1744" s="116" t="s">
        <v>964</v>
      </c>
      <c r="O1744" s="114" t="s">
        <v>962</v>
      </c>
      <c r="P1744" s="114" t="s">
        <v>1753</v>
      </c>
      <c r="Q1744" s="114" t="s">
        <v>1754</v>
      </c>
      <c r="R1744" s="116"/>
    </row>
    <row r="1745" spans="2:18" ht="18.75" hidden="1" x14ac:dyDescent="0.25">
      <c r="B1745" s="112">
        <v>1739</v>
      </c>
      <c r="C1745" s="114" t="s">
        <v>17</v>
      </c>
      <c r="D1745" s="114" t="s">
        <v>6996</v>
      </c>
      <c r="E1745" s="114" t="s">
        <v>4</v>
      </c>
      <c r="F1745" s="114" t="s">
        <v>14</v>
      </c>
      <c r="G1745" s="114" t="s">
        <v>102</v>
      </c>
      <c r="H1745" s="115" t="s">
        <v>7411</v>
      </c>
      <c r="I1745" s="116" t="s">
        <v>7412</v>
      </c>
      <c r="J1745" s="116" t="s">
        <v>7413</v>
      </c>
      <c r="K1745" s="114" t="s">
        <v>962</v>
      </c>
      <c r="L1745" s="114" t="s">
        <v>515</v>
      </c>
      <c r="M1745" s="116" t="s">
        <v>963</v>
      </c>
      <c r="N1745" s="116" t="s">
        <v>964</v>
      </c>
      <c r="O1745" s="114" t="s">
        <v>962</v>
      </c>
      <c r="P1745" s="114" t="s">
        <v>1753</v>
      </c>
      <c r="Q1745" s="114" t="s">
        <v>1754</v>
      </c>
      <c r="R1745" s="116"/>
    </row>
    <row r="1746" spans="2:18" ht="18.75" hidden="1" x14ac:dyDescent="0.25">
      <c r="B1746" s="112">
        <v>1740</v>
      </c>
      <c r="C1746" s="114" t="s">
        <v>17</v>
      </c>
      <c r="D1746" s="114" t="s">
        <v>6996</v>
      </c>
      <c r="E1746" s="114" t="s">
        <v>4</v>
      </c>
      <c r="F1746" s="114" t="s">
        <v>14</v>
      </c>
      <c r="G1746" s="114" t="s">
        <v>102</v>
      </c>
      <c r="H1746" s="115" t="s">
        <v>7414</v>
      </c>
      <c r="I1746" s="116" t="s">
        <v>7415</v>
      </c>
      <c r="J1746" s="116" t="s">
        <v>7416</v>
      </c>
      <c r="K1746" s="114" t="s">
        <v>962</v>
      </c>
      <c r="L1746" s="114" t="s">
        <v>515</v>
      </c>
      <c r="M1746" s="116" t="s">
        <v>963</v>
      </c>
      <c r="N1746" s="116" t="s">
        <v>964</v>
      </c>
      <c r="O1746" s="114" t="s">
        <v>962</v>
      </c>
      <c r="P1746" s="114" t="s">
        <v>1753</v>
      </c>
      <c r="Q1746" s="114" t="s">
        <v>1754</v>
      </c>
      <c r="R1746" s="116"/>
    </row>
    <row r="1747" spans="2:18" ht="18.75" hidden="1" x14ac:dyDescent="0.25">
      <c r="B1747" s="112">
        <v>1741</v>
      </c>
      <c r="C1747" s="114" t="s">
        <v>17</v>
      </c>
      <c r="D1747" s="114" t="s">
        <v>6996</v>
      </c>
      <c r="E1747" s="114" t="s">
        <v>1</v>
      </c>
      <c r="F1747" s="114" t="s">
        <v>26</v>
      </c>
      <c r="G1747" s="114" t="s">
        <v>102</v>
      </c>
      <c r="H1747" s="115" t="s">
        <v>7417</v>
      </c>
      <c r="I1747" s="116" t="s">
        <v>7418</v>
      </c>
      <c r="J1747" s="116" t="s">
        <v>7419</v>
      </c>
      <c r="K1747" s="114" t="s">
        <v>965</v>
      </c>
      <c r="L1747" s="114" t="s">
        <v>558</v>
      </c>
      <c r="M1747" s="116" t="s">
        <v>966</v>
      </c>
      <c r="N1747" s="116" t="s">
        <v>967</v>
      </c>
      <c r="O1747" s="114" t="s">
        <v>965</v>
      </c>
      <c r="P1747" s="114" t="s">
        <v>1755</v>
      </c>
      <c r="Q1747" s="114" t="s">
        <v>1756</v>
      </c>
      <c r="R1747" s="116"/>
    </row>
    <row r="1748" spans="2:18" ht="18.75" hidden="1" x14ac:dyDescent="0.25">
      <c r="B1748" s="112">
        <v>1742</v>
      </c>
      <c r="C1748" s="114" t="s">
        <v>17</v>
      </c>
      <c r="D1748" s="114" t="s">
        <v>6996</v>
      </c>
      <c r="E1748" s="114" t="s">
        <v>1</v>
      </c>
      <c r="F1748" s="114" t="s">
        <v>26</v>
      </c>
      <c r="G1748" s="114" t="s">
        <v>102</v>
      </c>
      <c r="H1748" s="115" t="s">
        <v>7420</v>
      </c>
      <c r="I1748" s="116" t="s">
        <v>7421</v>
      </c>
      <c r="J1748" s="116" t="s">
        <v>7422</v>
      </c>
      <c r="K1748" s="114" t="s">
        <v>965</v>
      </c>
      <c r="L1748" s="114" t="s">
        <v>558</v>
      </c>
      <c r="M1748" s="116" t="s">
        <v>966</v>
      </c>
      <c r="N1748" s="116" t="s">
        <v>967</v>
      </c>
      <c r="O1748" s="114" t="s">
        <v>965</v>
      </c>
      <c r="P1748" s="114" t="s">
        <v>1755</v>
      </c>
      <c r="Q1748" s="114" t="s">
        <v>1756</v>
      </c>
      <c r="R1748" s="116"/>
    </row>
    <row r="1749" spans="2:18" ht="18.75" hidden="1" x14ac:dyDescent="0.25">
      <c r="B1749" s="112">
        <v>1743</v>
      </c>
      <c r="C1749" s="114" t="s">
        <v>17</v>
      </c>
      <c r="D1749" s="114" t="s">
        <v>6996</v>
      </c>
      <c r="E1749" s="114" t="s">
        <v>1</v>
      </c>
      <c r="F1749" s="114" t="s">
        <v>26</v>
      </c>
      <c r="G1749" s="114" t="s">
        <v>102</v>
      </c>
      <c r="H1749" s="115" t="s">
        <v>7423</v>
      </c>
      <c r="I1749" s="116" t="s">
        <v>7424</v>
      </c>
      <c r="J1749" s="116" t="s">
        <v>7425</v>
      </c>
      <c r="K1749" s="114" t="s">
        <v>965</v>
      </c>
      <c r="L1749" s="114" t="s">
        <v>558</v>
      </c>
      <c r="M1749" s="116" t="s">
        <v>966</v>
      </c>
      <c r="N1749" s="116" t="s">
        <v>967</v>
      </c>
      <c r="O1749" s="114" t="s">
        <v>965</v>
      </c>
      <c r="P1749" s="114" t="s">
        <v>1755</v>
      </c>
      <c r="Q1749" s="114" t="s">
        <v>1756</v>
      </c>
      <c r="R1749" s="116"/>
    </row>
    <row r="1750" spans="2:18" ht="18.75" hidden="1" x14ac:dyDescent="0.25">
      <c r="B1750" s="112">
        <v>1744</v>
      </c>
      <c r="C1750" s="114" t="s">
        <v>17</v>
      </c>
      <c r="D1750" s="114" t="s">
        <v>6996</v>
      </c>
      <c r="E1750" s="114" t="s">
        <v>1</v>
      </c>
      <c r="F1750" s="114" t="s">
        <v>26</v>
      </c>
      <c r="G1750" s="114" t="s">
        <v>102</v>
      </c>
      <c r="H1750" s="115" t="s">
        <v>7426</v>
      </c>
      <c r="I1750" s="116" t="s">
        <v>7427</v>
      </c>
      <c r="J1750" s="116" t="s">
        <v>7428</v>
      </c>
      <c r="K1750" s="114" t="s">
        <v>965</v>
      </c>
      <c r="L1750" s="114" t="s">
        <v>558</v>
      </c>
      <c r="M1750" s="116" t="s">
        <v>966</v>
      </c>
      <c r="N1750" s="116" t="s">
        <v>967</v>
      </c>
      <c r="O1750" s="114" t="s">
        <v>965</v>
      </c>
      <c r="P1750" s="114" t="s">
        <v>1755</v>
      </c>
      <c r="Q1750" s="114" t="s">
        <v>1756</v>
      </c>
      <c r="R1750" s="116"/>
    </row>
    <row r="1751" spans="2:18" ht="18.75" hidden="1" x14ac:dyDescent="0.25">
      <c r="B1751" s="112">
        <v>1745</v>
      </c>
      <c r="C1751" s="114" t="s">
        <v>17</v>
      </c>
      <c r="D1751" s="114" t="s">
        <v>6996</v>
      </c>
      <c r="E1751" s="114" t="s">
        <v>1</v>
      </c>
      <c r="F1751" s="114" t="s">
        <v>26</v>
      </c>
      <c r="G1751" s="114" t="s">
        <v>102</v>
      </c>
      <c r="H1751" s="115" t="s">
        <v>7429</v>
      </c>
      <c r="I1751" s="116" t="s">
        <v>7430</v>
      </c>
      <c r="J1751" s="116" t="s">
        <v>7431</v>
      </c>
      <c r="K1751" s="114" t="s">
        <v>965</v>
      </c>
      <c r="L1751" s="114" t="s">
        <v>558</v>
      </c>
      <c r="M1751" s="116" t="s">
        <v>966</v>
      </c>
      <c r="N1751" s="116" t="s">
        <v>967</v>
      </c>
      <c r="O1751" s="114" t="s">
        <v>965</v>
      </c>
      <c r="P1751" s="114" t="s">
        <v>1755</v>
      </c>
      <c r="Q1751" s="114" t="s">
        <v>1756</v>
      </c>
      <c r="R1751" s="116"/>
    </row>
    <row r="1752" spans="2:18" ht="18.75" hidden="1" x14ac:dyDescent="0.25">
      <c r="B1752" s="112">
        <v>1746</v>
      </c>
      <c r="C1752" s="114" t="s">
        <v>17</v>
      </c>
      <c r="D1752" s="114" t="s">
        <v>6996</v>
      </c>
      <c r="E1752" s="114" t="s">
        <v>1</v>
      </c>
      <c r="F1752" s="114" t="s">
        <v>26</v>
      </c>
      <c r="G1752" s="114" t="s">
        <v>102</v>
      </c>
      <c r="H1752" s="115" t="s">
        <v>7432</v>
      </c>
      <c r="I1752" s="116" t="s">
        <v>7433</v>
      </c>
      <c r="J1752" s="116" t="s">
        <v>7434</v>
      </c>
      <c r="K1752" s="114" t="s">
        <v>965</v>
      </c>
      <c r="L1752" s="114" t="s">
        <v>558</v>
      </c>
      <c r="M1752" s="116" t="s">
        <v>966</v>
      </c>
      <c r="N1752" s="116" t="s">
        <v>967</v>
      </c>
      <c r="O1752" s="114" t="s">
        <v>965</v>
      </c>
      <c r="P1752" s="114" t="s">
        <v>1755</v>
      </c>
      <c r="Q1752" s="114" t="s">
        <v>1756</v>
      </c>
      <c r="R1752" s="116"/>
    </row>
    <row r="1753" spans="2:18" ht="18.75" hidden="1" x14ac:dyDescent="0.25">
      <c r="B1753" s="112">
        <v>1747</v>
      </c>
      <c r="C1753" s="114" t="s">
        <v>17</v>
      </c>
      <c r="D1753" s="114" t="s">
        <v>6996</v>
      </c>
      <c r="E1753" s="114" t="s">
        <v>1</v>
      </c>
      <c r="F1753" s="114" t="s">
        <v>26</v>
      </c>
      <c r="G1753" s="114" t="s">
        <v>102</v>
      </c>
      <c r="H1753" s="115" t="s">
        <v>7435</v>
      </c>
      <c r="I1753" s="116" t="s">
        <v>7436</v>
      </c>
      <c r="J1753" s="116" t="s">
        <v>7437</v>
      </c>
      <c r="K1753" s="114" t="s">
        <v>965</v>
      </c>
      <c r="L1753" s="114" t="s">
        <v>558</v>
      </c>
      <c r="M1753" s="116" t="s">
        <v>966</v>
      </c>
      <c r="N1753" s="116" t="s">
        <v>967</v>
      </c>
      <c r="O1753" s="114" t="s">
        <v>965</v>
      </c>
      <c r="P1753" s="114" t="s">
        <v>1755</v>
      </c>
      <c r="Q1753" s="114" t="s">
        <v>1756</v>
      </c>
      <c r="R1753" s="116"/>
    </row>
    <row r="1754" spans="2:18" ht="18.75" hidden="1" x14ac:dyDescent="0.25">
      <c r="B1754" s="112">
        <v>1748</v>
      </c>
      <c r="C1754" s="114" t="s">
        <v>17</v>
      </c>
      <c r="D1754" s="114" t="s">
        <v>6996</v>
      </c>
      <c r="E1754" s="114" t="s">
        <v>1</v>
      </c>
      <c r="F1754" s="114" t="s">
        <v>26</v>
      </c>
      <c r="G1754" s="114" t="s">
        <v>102</v>
      </c>
      <c r="H1754" s="115" t="s">
        <v>7438</v>
      </c>
      <c r="I1754" s="116" t="s">
        <v>7439</v>
      </c>
      <c r="J1754" s="116" t="s">
        <v>7440</v>
      </c>
      <c r="K1754" s="114" t="s">
        <v>965</v>
      </c>
      <c r="L1754" s="114" t="s">
        <v>558</v>
      </c>
      <c r="M1754" s="116" t="s">
        <v>966</v>
      </c>
      <c r="N1754" s="116" t="s">
        <v>967</v>
      </c>
      <c r="O1754" s="114" t="s">
        <v>965</v>
      </c>
      <c r="P1754" s="114" t="s">
        <v>1755</v>
      </c>
      <c r="Q1754" s="114" t="s">
        <v>1756</v>
      </c>
      <c r="R1754" s="116"/>
    </row>
    <row r="1755" spans="2:18" ht="18.75" hidden="1" x14ac:dyDescent="0.25">
      <c r="B1755" s="112">
        <v>1749</v>
      </c>
      <c r="C1755" s="114" t="s">
        <v>17</v>
      </c>
      <c r="D1755" s="114" t="s">
        <v>6996</v>
      </c>
      <c r="E1755" s="114" t="s">
        <v>1</v>
      </c>
      <c r="F1755" s="114" t="s">
        <v>26</v>
      </c>
      <c r="G1755" s="114" t="s">
        <v>102</v>
      </c>
      <c r="H1755" s="115" t="s">
        <v>7441</v>
      </c>
      <c r="I1755" s="116" t="s">
        <v>7442</v>
      </c>
      <c r="J1755" s="116" t="s">
        <v>7443</v>
      </c>
      <c r="K1755" s="114" t="s">
        <v>965</v>
      </c>
      <c r="L1755" s="114" t="s">
        <v>558</v>
      </c>
      <c r="M1755" s="116" t="s">
        <v>966</v>
      </c>
      <c r="N1755" s="116" t="s">
        <v>967</v>
      </c>
      <c r="O1755" s="114" t="s">
        <v>965</v>
      </c>
      <c r="P1755" s="114" t="s">
        <v>1755</v>
      </c>
      <c r="Q1755" s="114" t="s">
        <v>1756</v>
      </c>
      <c r="R1755" s="116"/>
    </row>
    <row r="1756" spans="2:18" ht="18.75" hidden="1" x14ac:dyDescent="0.25">
      <c r="B1756" s="112">
        <v>1750</v>
      </c>
      <c r="C1756" s="114" t="s">
        <v>17</v>
      </c>
      <c r="D1756" s="114" t="s">
        <v>6996</v>
      </c>
      <c r="E1756" s="114" t="s">
        <v>1</v>
      </c>
      <c r="F1756" s="114" t="s">
        <v>26</v>
      </c>
      <c r="G1756" s="114" t="s">
        <v>102</v>
      </c>
      <c r="H1756" s="115" t="s">
        <v>7444</v>
      </c>
      <c r="I1756" s="116" t="s">
        <v>7445</v>
      </c>
      <c r="J1756" s="116" t="s">
        <v>7446</v>
      </c>
      <c r="K1756" s="114" t="s">
        <v>965</v>
      </c>
      <c r="L1756" s="114" t="s">
        <v>558</v>
      </c>
      <c r="M1756" s="116" t="s">
        <v>966</v>
      </c>
      <c r="N1756" s="116" t="s">
        <v>967</v>
      </c>
      <c r="O1756" s="114" t="s">
        <v>965</v>
      </c>
      <c r="P1756" s="114" t="s">
        <v>1755</v>
      </c>
      <c r="Q1756" s="114" t="s">
        <v>1756</v>
      </c>
      <c r="R1756" s="116"/>
    </row>
    <row r="1757" spans="2:18" ht="18.75" hidden="1" x14ac:dyDescent="0.25">
      <c r="B1757" s="112">
        <v>1751</v>
      </c>
      <c r="C1757" s="114" t="s">
        <v>17</v>
      </c>
      <c r="D1757" s="114" t="s">
        <v>6996</v>
      </c>
      <c r="E1757" s="114" t="s">
        <v>4</v>
      </c>
      <c r="F1757" s="114" t="s">
        <v>26</v>
      </c>
      <c r="G1757" s="114" t="s">
        <v>102</v>
      </c>
      <c r="H1757" s="115" t="s">
        <v>7447</v>
      </c>
      <c r="I1757" s="116" t="s">
        <v>7448</v>
      </c>
      <c r="J1757" s="116" t="s">
        <v>7449</v>
      </c>
      <c r="K1757" s="114" t="s">
        <v>965</v>
      </c>
      <c r="L1757" s="114" t="s">
        <v>558</v>
      </c>
      <c r="M1757" s="116" t="s">
        <v>966</v>
      </c>
      <c r="N1757" s="116" t="s">
        <v>967</v>
      </c>
      <c r="O1757" s="114" t="s">
        <v>965</v>
      </c>
      <c r="P1757" s="114" t="s">
        <v>1755</v>
      </c>
      <c r="Q1757" s="114" t="s">
        <v>1756</v>
      </c>
      <c r="R1757" s="116"/>
    </row>
    <row r="1758" spans="2:18" ht="18.75" hidden="1" x14ac:dyDescent="0.25">
      <c r="B1758" s="112">
        <v>1752</v>
      </c>
      <c r="C1758" s="114" t="s">
        <v>17</v>
      </c>
      <c r="D1758" s="114" t="s">
        <v>6996</v>
      </c>
      <c r="E1758" s="114" t="s">
        <v>4</v>
      </c>
      <c r="F1758" s="114" t="s">
        <v>26</v>
      </c>
      <c r="G1758" s="114" t="s">
        <v>102</v>
      </c>
      <c r="H1758" s="115" t="s">
        <v>7450</v>
      </c>
      <c r="I1758" s="116" t="s">
        <v>7451</v>
      </c>
      <c r="J1758" s="116" t="s">
        <v>7452</v>
      </c>
      <c r="K1758" s="114" t="s">
        <v>965</v>
      </c>
      <c r="L1758" s="114" t="s">
        <v>558</v>
      </c>
      <c r="M1758" s="116" t="s">
        <v>966</v>
      </c>
      <c r="N1758" s="116" t="s">
        <v>967</v>
      </c>
      <c r="O1758" s="114" t="s">
        <v>965</v>
      </c>
      <c r="P1758" s="114" t="s">
        <v>1755</v>
      </c>
      <c r="Q1758" s="114" t="s">
        <v>1756</v>
      </c>
      <c r="R1758" s="116"/>
    </row>
    <row r="1759" spans="2:18" ht="18.75" hidden="1" x14ac:dyDescent="0.25">
      <c r="B1759" s="112">
        <v>1753</v>
      </c>
      <c r="C1759" s="114" t="s">
        <v>17</v>
      </c>
      <c r="D1759" s="114" t="s">
        <v>6996</v>
      </c>
      <c r="E1759" s="114" t="s">
        <v>4</v>
      </c>
      <c r="F1759" s="114" t="s">
        <v>26</v>
      </c>
      <c r="G1759" s="114" t="s">
        <v>102</v>
      </c>
      <c r="H1759" s="115" t="s">
        <v>7453</v>
      </c>
      <c r="I1759" s="116" t="s">
        <v>7454</v>
      </c>
      <c r="J1759" s="116" t="s">
        <v>7455</v>
      </c>
      <c r="K1759" s="114" t="s">
        <v>965</v>
      </c>
      <c r="L1759" s="114" t="s">
        <v>558</v>
      </c>
      <c r="M1759" s="116" t="s">
        <v>966</v>
      </c>
      <c r="N1759" s="116" t="s">
        <v>967</v>
      </c>
      <c r="O1759" s="114" t="s">
        <v>965</v>
      </c>
      <c r="P1759" s="114" t="s">
        <v>1755</v>
      </c>
      <c r="Q1759" s="114" t="s">
        <v>1756</v>
      </c>
      <c r="R1759" s="116"/>
    </row>
    <row r="1760" spans="2:18" ht="18.75" hidden="1" x14ac:dyDescent="0.25">
      <c r="B1760" s="112">
        <v>1754</v>
      </c>
      <c r="C1760" s="114" t="s">
        <v>17</v>
      </c>
      <c r="D1760" s="114" t="s">
        <v>6996</v>
      </c>
      <c r="E1760" s="114" t="s">
        <v>4</v>
      </c>
      <c r="F1760" s="114" t="s">
        <v>26</v>
      </c>
      <c r="G1760" s="114" t="s">
        <v>102</v>
      </c>
      <c r="H1760" s="115" t="s">
        <v>7456</v>
      </c>
      <c r="I1760" s="116" t="s">
        <v>7457</v>
      </c>
      <c r="J1760" s="116" t="s">
        <v>7458</v>
      </c>
      <c r="K1760" s="114" t="s">
        <v>965</v>
      </c>
      <c r="L1760" s="114" t="s">
        <v>558</v>
      </c>
      <c r="M1760" s="116" t="s">
        <v>966</v>
      </c>
      <c r="N1760" s="116" t="s">
        <v>967</v>
      </c>
      <c r="O1760" s="114" t="s">
        <v>965</v>
      </c>
      <c r="P1760" s="114" t="s">
        <v>1755</v>
      </c>
      <c r="Q1760" s="114" t="s">
        <v>1756</v>
      </c>
      <c r="R1760" s="116"/>
    </row>
    <row r="1761" spans="2:18" ht="18.75" hidden="1" x14ac:dyDescent="0.25">
      <c r="B1761" s="112">
        <v>1755</v>
      </c>
      <c r="C1761" s="114" t="s">
        <v>17</v>
      </c>
      <c r="D1761" s="114" t="s">
        <v>6996</v>
      </c>
      <c r="E1761" s="114" t="s">
        <v>4</v>
      </c>
      <c r="F1761" s="114" t="s">
        <v>26</v>
      </c>
      <c r="G1761" s="114" t="s">
        <v>102</v>
      </c>
      <c r="H1761" s="115" t="s">
        <v>7459</v>
      </c>
      <c r="I1761" s="116" t="s">
        <v>7460</v>
      </c>
      <c r="J1761" s="116" t="s">
        <v>7461</v>
      </c>
      <c r="K1761" s="114" t="s">
        <v>965</v>
      </c>
      <c r="L1761" s="114" t="s">
        <v>558</v>
      </c>
      <c r="M1761" s="116" t="s">
        <v>966</v>
      </c>
      <c r="N1761" s="116" t="s">
        <v>967</v>
      </c>
      <c r="O1761" s="114" t="s">
        <v>965</v>
      </c>
      <c r="P1761" s="114" t="s">
        <v>1755</v>
      </c>
      <c r="Q1761" s="114" t="s">
        <v>1756</v>
      </c>
      <c r="R1761" s="116"/>
    </row>
    <row r="1762" spans="2:18" ht="18.75" hidden="1" x14ac:dyDescent="0.25">
      <c r="B1762" s="112">
        <v>1756</v>
      </c>
      <c r="C1762" s="114" t="s">
        <v>17</v>
      </c>
      <c r="D1762" s="114" t="s">
        <v>6996</v>
      </c>
      <c r="E1762" s="114" t="s">
        <v>4</v>
      </c>
      <c r="F1762" s="114" t="s">
        <v>26</v>
      </c>
      <c r="G1762" s="114" t="s">
        <v>102</v>
      </c>
      <c r="H1762" s="115" t="s">
        <v>7462</v>
      </c>
      <c r="I1762" s="116" t="s">
        <v>7463</v>
      </c>
      <c r="J1762" s="116" t="s">
        <v>7464</v>
      </c>
      <c r="K1762" s="114" t="s">
        <v>965</v>
      </c>
      <c r="L1762" s="114" t="s">
        <v>558</v>
      </c>
      <c r="M1762" s="116" t="s">
        <v>966</v>
      </c>
      <c r="N1762" s="116" t="s">
        <v>967</v>
      </c>
      <c r="O1762" s="114" t="s">
        <v>965</v>
      </c>
      <c r="P1762" s="114" t="s">
        <v>1755</v>
      </c>
      <c r="Q1762" s="114" t="s">
        <v>1756</v>
      </c>
      <c r="R1762" s="116"/>
    </row>
    <row r="1763" spans="2:18" ht="18.75" hidden="1" x14ac:dyDescent="0.25">
      <c r="B1763" s="112">
        <v>1757</v>
      </c>
      <c r="C1763" s="114" t="s">
        <v>17</v>
      </c>
      <c r="D1763" s="114" t="s">
        <v>6996</v>
      </c>
      <c r="E1763" s="114" t="s">
        <v>4</v>
      </c>
      <c r="F1763" s="114" t="s">
        <v>26</v>
      </c>
      <c r="G1763" s="114" t="s">
        <v>102</v>
      </c>
      <c r="H1763" s="115" t="s">
        <v>7465</v>
      </c>
      <c r="I1763" s="116" t="s">
        <v>7466</v>
      </c>
      <c r="J1763" s="116" t="s">
        <v>7467</v>
      </c>
      <c r="K1763" s="114" t="s">
        <v>965</v>
      </c>
      <c r="L1763" s="114" t="s">
        <v>558</v>
      </c>
      <c r="M1763" s="116" t="s">
        <v>966</v>
      </c>
      <c r="N1763" s="116" t="s">
        <v>967</v>
      </c>
      <c r="O1763" s="114" t="s">
        <v>965</v>
      </c>
      <c r="P1763" s="114" t="s">
        <v>1755</v>
      </c>
      <c r="Q1763" s="114" t="s">
        <v>1756</v>
      </c>
      <c r="R1763" s="116"/>
    </row>
    <row r="1764" spans="2:18" ht="18.75" hidden="1" x14ac:dyDescent="0.25">
      <c r="B1764" s="112">
        <v>1758</v>
      </c>
      <c r="C1764" s="114" t="s">
        <v>17</v>
      </c>
      <c r="D1764" s="114" t="s">
        <v>6996</v>
      </c>
      <c r="E1764" s="114" t="s">
        <v>4</v>
      </c>
      <c r="F1764" s="114" t="s">
        <v>26</v>
      </c>
      <c r="G1764" s="114" t="s">
        <v>102</v>
      </c>
      <c r="H1764" s="115" t="s">
        <v>7468</v>
      </c>
      <c r="I1764" s="116" t="s">
        <v>7469</v>
      </c>
      <c r="J1764" s="116" t="s">
        <v>7470</v>
      </c>
      <c r="K1764" s="114" t="s">
        <v>965</v>
      </c>
      <c r="L1764" s="114" t="s">
        <v>558</v>
      </c>
      <c r="M1764" s="116" t="s">
        <v>966</v>
      </c>
      <c r="N1764" s="116" t="s">
        <v>967</v>
      </c>
      <c r="O1764" s="114" t="s">
        <v>965</v>
      </c>
      <c r="P1764" s="114" t="s">
        <v>1755</v>
      </c>
      <c r="Q1764" s="114" t="s">
        <v>1756</v>
      </c>
      <c r="R1764" s="116"/>
    </row>
    <row r="1765" spans="2:18" ht="18.75" hidden="1" x14ac:dyDescent="0.25">
      <c r="B1765" s="112">
        <v>1759</v>
      </c>
      <c r="C1765" s="114" t="s">
        <v>17</v>
      </c>
      <c r="D1765" s="114" t="s">
        <v>6996</v>
      </c>
      <c r="E1765" s="114" t="s">
        <v>4</v>
      </c>
      <c r="F1765" s="114" t="s">
        <v>26</v>
      </c>
      <c r="G1765" s="114" t="s">
        <v>102</v>
      </c>
      <c r="H1765" s="115" t="s">
        <v>7471</v>
      </c>
      <c r="I1765" s="116" t="s">
        <v>7472</v>
      </c>
      <c r="J1765" s="116" t="s">
        <v>7473</v>
      </c>
      <c r="K1765" s="114" t="s">
        <v>965</v>
      </c>
      <c r="L1765" s="114" t="s">
        <v>558</v>
      </c>
      <c r="M1765" s="116" t="s">
        <v>966</v>
      </c>
      <c r="N1765" s="116" t="s">
        <v>967</v>
      </c>
      <c r="O1765" s="114" t="s">
        <v>965</v>
      </c>
      <c r="P1765" s="114" t="s">
        <v>1755</v>
      </c>
      <c r="Q1765" s="114" t="s">
        <v>1756</v>
      </c>
      <c r="R1765" s="116"/>
    </row>
    <row r="1766" spans="2:18" ht="18.75" hidden="1" x14ac:dyDescent="0.25">
      <c r="B1766" s="112">
        <v>1760</v>
      </c>
      <c r="C1766" s="114" t="s">
        <v>17</v>
      </c>
      <c r="D1766" s="114" t="s">
        <v>6996</v>
      </c>
      <c r="E1766" s="114" t="s">
        <v>4</v>
      </c>
      <c r="F1766" s="114" t="s">
        <v>26</v>
      </c>
      <c r="G1766" s="114" t="s">
        <v>102</v>
      </c>
      <c r="H1766" s="115" t="s">
        <v>7474</v>
      </c>
      <c r="I1766" s="116" t="s">
        <v>7475</v>
      </c>
      <c r="J1766" s="116" t="s">
        <v>7476</v>
      </c>
      <c r="K1766" s="114" t="s">
        <v>965</v>
      </c>
      <c r="L1766" s="114" t="s">
        <v>558</v>
      </c>
      <c r="M1766" s="116" t="s">
        <v>966</v>
      </c>
      <c r="N1766" s="116" t="s">
        <v>967</v>
      </c>
      <c r="O1766" s="114" t="s">
        <v>965</v>
      </c>
      <c r="P1766" s="114" t="s">
        <v>1755</v>
      </c>
      <c r="Q1766" s="114" t="s">
        <v>1756</v>
      </c>
      <c r="R1766" s="116"/>
    </row>
    <row r="1767" spans="2:18" ht="18.75" hidden="1" x14ac:dyDescent="0.25">
      <c r="B1767" s="112">
        <v>1761</v>
      </c>
      <c r="C1767" s="114" t="s">
        <v>17</v>
      </c>
      <c r="D1767" s="114" t="s">
        <v>6996</v>
      </c>
      <c r="E1767" s="114" t="s">
        <v>1</v>
      </c>
      <c r="F1767" s="114" t="s">
        <v>129</v>
      </c>
      <c r="G1767" s="114" t="s">
        <v>102</v>
      </c>
      <c r="H1767" s="115" t="s">
        <v>7477</v>
      </c>
      <c r="I1767" s="116" t="s">
        <v>7478</v>
      </c>
      <c r="J1767" s="116" t="s">
        <v>7479</v>
      </c>
      <c r="K1767" s="114" t="s">
        <v>968</v>
      </c>
      <c r="L1767" s="114" t="s">
        <v>601</v>
      </c>
      <c r="M1767" s="116" t="s">
        <v>969</v>
      </c>
      <c r="N1767" s="116" t="s">
        <v>970</v>
      </c>
      <c r="O1767" s="114" t="s">
        <v>968</v>
      </c>
      <c r="P1767" s="114" t="s">
        <v>1757</v>
      </c>
      <c r="Q1767" s="114" t="s">
        <v>1758</v>
      </c>
      <c r="R1767" s="116"/>
    </row>
    <row r="1768" spans="2:18" ht="18.75" hidden="1" x14ac:dyDescent="0.25">
      <c r="B1768" s="112">
        <v>1762</v>
      </c>
      <c r="C1768" s="114" t="s">
        <v>17</v>
      </c>
      <c r="D1768" s="114" t="s">
        <v>6996</v>
      </c>
      <c r="E1768" s="114" t="s">
        <v>1</v>
      </c>
      <c r="F1768" s="114" t="s">
        <v>129</v>
      </c>
      <c r="G1768" s="114" t="s">
        <v>102</v>
      </c>
      <c r="H1768" s="115" t="s">
        <v>7480</v>
      </c>
      <c r="I1768" s="116" t="s">
        <v>7481</v>
      </c>
      <c r="J1768" s="116" t="s">
        <v>7482</v>
      </c>
      <c r="K1768" s="114" t="s">
        <v>968</v>
      </c>
      <c r="L1768" s="114" t="s">
        <v>601</v>
      </c>
      <c r="M1768" s="116" t="s">
        <v>969</v>
      </c>
      <c r="N1768" s="116" t="s">
        <v>970</v>
      </c>
      <c r="O1768" s="114" t="s">
        <v>968</v>
      </c>
      <c r="P1768" s="114" t="s">
        <v>1757</v>
      </c>
      <c r="Q1768" s="114" t="s">
        <v>1758</v>
      </c>
      <c r="R1768" s="116"/>
    </row>
    <row r="1769" spans="2:18" ht="18.75" hidden="1" x14ac:dyDescent="0.25">
      <c r="B1769" s="112">
        <v>1763</v>
      </c>
      <c r="C1769" s="114" t="s">
        <v>17</v>
      </c>
      <c r="D1769" s="114" t="s">
        <v>6996</v>
      </c>
      <c r="E1769" s="114" t="s">
        <v>1</v>
      </c>
      <c r="F1769" s="114" t="s">
        <v>129</v>
      </c>
      <c r="G1769" s="114" t="s">
        <v>102</v>
      </c>
      <c r="H1769" s="115" t="s">
        <v>7483</v>
      </c>
      <c r="I1769" s="116" t="s">
        <v>7484</v>
      </c>
      <c r="J1769" s="116" t="s">
        <v>7485</v>
      </c>
      <c r="K1769" s="114" t="s">
        <v>968</v>
      </c>
      <c r="L1769" s="114" t="s">
        <v>601</v>
      </c>
      <c r="M1769" s="116" t="s">
        <v>969</v>
      </c>
      <c r="N1769" s="116" t="s">
        <v>970</v>
      </c>
      <c r="O1769" s="114" t="s">
        <v>968</v>
      </c>
      <c r="P1769" s="114" t="s">
        <v>1757</v>
      </c>
      <c r="Q1769" s="114" t="s">
        <v>1758</v>
      </c>
      <c r="R1769" s="116"/>
    </row>
    <row r="1770" spans="2:18" ht="18.75" hidden="1" x14ac:dyDescent="0.25">
      <c r="B1770" s="112">
        <v>1764</v>
      </c>
      <c r="C1770" s="114" t="s">
        <v>17</v>
      </c>
      <c r="D1770" s="114" t="s">
        <v>6996</v>
      </c>
      <c r="E1770" s="114" t="s">
        <v>1</v>
      </c>
      <c r="F1770" s="114" t="s">
        <v>129</v>
      </c>
      <c r="G1770" s="114" t="s">
        <v>102</v>
      </c>
      <c r="H1770" s="115" t="s">
        <v>7486</v>
      </c>
      <c r="I1770" s="116" t="s">
        <v>7487</v>
      </c>
      <c r="J1770" s="116" t="s">
        <v>7488</v>
      </c>
      <c r="K1770" s="114" t="s">
        <v>968</v>
      </c>
      <c r="L1770" s="114" t="s">
        <v>601</v>
      </c>
      <c r="M1770" s="116" t="s">
        <v>969</v>
      </c>
      <c r="N1770" s="116" t="s">
        <v>970</v>
      </c>
      <c r="O1770" s="114" t="s">
        <v>968</v>
      </c>
      <c r="P1770" s="114" t="s">
        <v>1757</v>
      </c>
      <c r="Q1770" s="114" t="s">
        <v>1758</v>
      </c>
      <c r="R1770" s="116"/>
    </row>
    <row r="1771" spans="2:18" ht="18.75" hidden="1" x14ac:dyDescent="0.25">
      <c r="B1771" s="112">
        <v>1765</v>
      </c>
      <c r="C1771" s="114" t="s">
        <v>17</v>
      </c>
      <c r="D1771" s="114" t="s">
        <v>6996</v>
      </c>
      <c r="E1771" s="114" t="s">
        <v>1</v>
      </c>
      <c r="F1771" s="114" t="s">
        <v>129</v>
      </c>
      <c r="G1771" s="114" t="s">
        <v>102</v>
      </c>
      <c r="H1771" s="115" t="s">
        <v>7489</v>
      </c>
      <c r="I1771" s="116" t="s">
        <v>7490</v>
      </c>
      <c r="J1771" s="116" t="s">
        <v>7491</v>
      </c>
      <c r="K1771" s="114" t="s">
        <v>968</v>
      </c>
      <c r="L1771" s="114" t="s">
        <v>601</v>
      </c>
      <c r="M1771" s="116" t="s">
        <v>969</v>
      </c>
      <c r="N1771" s="116" t="s">
        <v>970</v>
      </c>
      <c r="O1771" s="114" t="s">
        <v>968</v>
      </c>
      <c r="P1771" s="114" t="s">
        <v>1757</v>
      </c>
      <c r="Q1771" s="114" t="s">
        <v>1758</v>
      </c>
      <c r="R1771" s="116"/>
    </row>
    <row r="1772" spans="2:18" ht="18.75" hidden="1" x14ac:dyDescent="0.25">
      <c r="B1772" s="112">
        <v>1766</v>
      </c>
      <c r="C1772" s="114" t="s">
        <v>17</v>
      </c>
      <c r="D1772" s="114" t="s">
        <v>6996</v>
      </c>
      <c r="E1772" s="114" t="s">
        <v>1</v>
      </c>
      <c r="F1772" s="114" t="s">
        <v>129</v>
      </c>
      <c r="G1772" s="114" t="s">
        <v>102</v>
      </c>
      <c r="H1772" s="115" t="s">
        <v>7492</v>
      </c>
      <c r="I1772" s="116" t="s">
        <v>7493</v>
      </c>
      <c r="J1772" s="116" t="s">
        <v>7494</v>
      </c>
      <c r="K1772" s="114" t="s">
        <v>968</v>
      </c>
      <c r="L1772" s="114" t="s">
        <v>601</v>
      </c>
      <c r="M1772" s="116" t="s">
        <v>969</v>
      </c>
      <c r="N1772" s="116" t="s">
        <v>970</v>
      </c>
      <c r="O1772" s="114" t="s">
        <v>968</v>
      </c>
      <c r="P1772" s="114" t="s">
        <v>1757</v>
      </c>
      <c r="Q1772" s="114" t="s">
        <v>1758</v>
      </c>
      <c r="R1772" s="116"/>
    </row>
    <row r="1773" spans="2:18" ht="18.75" hidden="1" x14ac:dyDescent="0.25">
      <c r="B1773" s="112">
        <v>1767</v>
      </c>
      <c r="C1773" s="114" t="s">
        <v>17</v>
      </c>
      <c r="D1773" s="114" t="s">
        <v>6996</v>
      </c>
      <c r="E1773" s="114" t="s">
        <v>1</v>
      </c>
      <c r="F1773" s="114" t="s">
        <v>129</v>
      </c>
      <c r="G1773" s="114" t="s">
        <v>102</v>
      </c>
      <c r="H1773" s="115" t="s">
        <v>7495</v>
      </c>
      <c r="I1773" s="116" t="s">
        <v>7496</v>
      </c>
      <c r="J1773" s="116" t="s">
        <v>7497</v>
      </c>
      <c r="K1773" s="114" t="s">
        <v>968</v>
      </c>
      <c r="L1773" s="114" t="s">
        <v>601</v>
      </c>
      <c r="M1773" s="116" t="s">
        <v>969</v>
      </c>
      <c r="N1773" s="116" t="s">
        <v>970</v>
      </c>
      <c r="O1773" s="114" t="s">
        <v>968</v>
      </c>
      <c r="P1773" s="114" t="s">
        <v>1757</v>
      </c>
      <c r="Q1773" s="114" t="s">
        <v>1758</v>
      </c>
      <c r="R1773" s="116"/>
    </row>
    <row r="1774" spans="2:18" ht="18.75" hidden="1" x14ac:dyDescent="0.25">
      <c r="B1774" s="112">
        <v>1768</v>
      </c>
      <c r="C1774" s="114" t="s">
        <v>17</v>
      </c>
      <c r="D1774" s="114" t="s">
        <v>6996</v>
      </c>
      <c r="E1774" s="114" t="s">
        <v>1</v>
      </c>
      <c r="F1774" s="114" t="s">
        <v>129</v>
      </c>
      <c r="G1774" s="114" t="s">
        <v>102</v>
      </c>
      <c r="H1774" s="115" t="s">
        <v>7498</v>
      </c>
      <c r="I1774" s="116" t="s">
        <v>7499</v>
      </c>
      <c r="J1774" s="116" t="s">
        <v>7500</v>
      </c>
      <c r="K1774" s="114" t="s">
        <v>968</v>
      </c>
      <c r="L1774" s="114" t="s">
        <v>601</v>
      </c>
      <c r="M1774" s="116" t="s">
        <v>969</v>
      </c>
      <c r="N1774" s="116" t="s">
        <v>970</v>
      </c>
      <c r="O1774" s="114" t="s">
        <v>968</v>
      </c>
      <c r="P1774" s="114" t="s">
        <v>1757</v>
      </c>
      <c r="Q1774" s="114" t="s">
        <v>1758</v>
      </c>
      <c r="R1774" s="116"/>
    </row>
    <row r="1775" spans="2:18" ht="18.75" hidden="1" x14ac:dyDescent="0.25">
      <c r="B1775" s="112">
        <v>1769</v>
      </c>
      <c r="C1775" s="114" t="s">
        <v>17</v>
      </c>
      <c r="D1775" s="114" t="s">
        <v>6996</v>
      </c>
      <c r="E1775" s="114" t="s">
        <v>1</v>
      </c>
      <c r="F1775" s="114" t="s">
        <v>129</v>
      </c>
      <c r="G1775" s="114" t="s">
        <v>102</v>
      </c>
      <c r="H1775" s="115" t="s">
        <v>7501</v>
      </c>
      <c r="I1775" s="116" t="s">
        <v>7502</v>
      </c>
      <c r="J1775" s="116" t="s">
        <v>7503</v>
      </c>
      <c r="K1775" s="114" t="s">
        <v>968</v>
      </c>
      <c r="L1775" s="114" t="s">
        <v>601</v>
      </c>
      <c r="M1775" s="116" t="s">
        <v>969</v>
      </c>
      <c r="N1775" s="116" t="s">
        <v>970</v>
      </c>
      <c r="O1775" s="114" t="s">
        <v>968</v>
      </c>
      <c r="P1775" s="114" t="s">
        <v>1757</v>
      </c>
      <c r="Q1775" s="114" t="s">
        <v>1758</v>
      </c>
      <c r="R1775" s="116"/>
    </row>
    <row r="1776" spans="2:18" ht="18.75" hidden="1" x14ac:dyDescent="0.25">
      <c r="B1776" s="112">
        <v>1770</v>
      </c>
      <c r="C1776" s="114" t="s">
        <v>17</v>
      </c>
      <c r="D1776" s="114" t="s">
        <v>6996</v>
      </c>
      <c r="E1776" s="114" t="s">
        <v>1</v>
      </c>
      <c r="F1776" s="114" t="s">
        <v>129</v>
      </c>
      <c r="G1776" s="114" t="s">
        <v>102</v>
      </c>
      <c r="H1776" s="115" t="s">
        <v>7504</v>
      </c>
      <c r="I1776" s="116" t="s">
        <v>7505</v>
      </c>
      <c r="J1776" s="116" t="s">
        <v>7506</v>
      </c>
      <c r="K1776" s="114" t="s">
        <v>968</v>
      </c>
      <c r="L1776" s="114" t="s">
        <v>601</v>
      </c>
      <c r="M1776" s="116" t="s">
        <v>969</v>
      </c>
      <c r="N1776" s="116" t="s">
        <v>970</v>
      </c>
      <c r="O1776" s="114" t="s">
        <v>968</v>
      </c>
      <c r="P1776" s="114" t="s">
        <v>1757</v>
      </c>
      <c r="Q1776" s="114" t="s">
        <v>1758</v>
      </c>
      <c r="R1776" s="116"/>
    </row>
    <row r="1777" spans="2:18" ht="18.75" hidden="1" x14ac:dyDescent="0.25">
      <c r="B1777" s="112">
        <v>1771</v>
      </c>
      <c r="C1777" s="114" t="s">
        <v>17</v>
      </c>
      <c r="D1777" s="114" t="s">
        <v>6996</v>
      </c>
      <c r="E1777" s="114" t="s">
        <v>4</v>
      </c>
      <c r="F1777" s="114" t="s">
        <v>129</v>
      </c>
      <c r="G1777" s="114" t="s">
        <v>102</v>
      </c>
      <c r="H1777" s="115" t="s">
        <v>7507</v>
      </c>
      <c r="I1777" s="116" t="s">
        <v>7508</v>
      </c>
      <c r="J1777" s="116" t="s">
        <v>7509</v>
      </c>
      <c r="K1777" s="114" t="s">
        <v>968</v>
      </c>
      <c r="L1777" s="114" t="s">
        <v>601</v>
      </c>
      <c r="M1777" s="116" t="s">
        <v>969</v>
      </c>
      <c r="N1777" s="116" t="s">
        <v>970</v>
      </c>
      <c r="O1777" s="114" t="s">
        <v>968</v>
      </c>
      <c r="P1777" s="114" t="s">
        <v>1757</v>
      </c>
      <c r="Q1777" s="114" t="s">
        <v>1758</v>
      </c>
      <c r="R1777" s="116"/>
    </row>
    <row r="1778" spans="2:18" ht="18.75" hidden="1" x14ac:dyDescent="0.25">
      <c r="B1778" s="112">
        <v>1772</v>
      </c>
      <c r="C1778" s="114" t="s">
        <v>17</v>
      </c>
      <c r="D1778" s="114" t="s">
        <v>6996</v>
      </c>
      <c r="E1778" s="114" t="s">
        <v>4</v>
      </c>
      <c r="F1778" s="114" t="s">
        <v>129</v>
      </c>
      <c r="G1778" s="114" t="s">
        <v>102</v>
      </c>
      <c r="H1778" s="115" t="s">
        <v>7510</v>
      </c>
      <c r="I1778" s="116" t="s">
        <v>7511</v>
      </c>
      <c r="J1778" s="116" t="s">
        <v>7512</v>
      </c>
      <c r="K1778" s="114" t="s">
        <v>968</v>
      </c>
      <c r="L1778" s="114" t="s">
        <v>601</v>
      </c>
      <c r="M1778" s="116" t="s">
        <v>969</v>
      </c>
      <c r="N1778" s="116" t="s">
        <v>970</v>
      </c>
      <c r="O1778" s="114" t="s">
        <v>968</v>
      </c>
      <c r="P1778" s="114" t="s">
        <v>1757</v>
      </c>
      <c r="Q1778" s="114" t="s">
        <v>1758</v>
      </c>
      <c r="R1778" s="116"/>
    </row>
    <row r="1779" spans="2:18" ht="18.75" hidden="1" x14ac:dyDescent="0.25">
      <c r="B1779" s="112">
        <v>1773</v>
      </c>
      <c r="C1779" s="114" t="s">
        <v>17</v>
      </c>
      <c r="D1779" s="114" t="s">
        <v>6996</v>
      </c>
      <c r="E1779" s="114" t="s">
        <v>4</v>
      </c>
      <c r="F1779" s="114" t="s">
        <v>129</v>
      </c>
      <c r="G1779" s="114" t="s">
        <v>102</v>
      </c>
      <c r="H1779" s="115" t="s">
        <v>7513</v>
      </c>
      <c r="I1779" s="116" t="s">
        <v>7514</v>
      </c>
      <c r="J1779" s="116" t="s">
        <v>7515</v>
      </c>
      <c r="K1779" s="114" t="s">
        <v>968</v>
      </c>
      <c r="L1779" s="114" t="s">
        <v>601</v>
      </c>
      <c r="M1779" s="116" t="s">
        <v>969</v>
      </c>
      <c r="N1779" s="116" t="s">
        <v>970</v>
      </c>
      <c r="O1779" s="114" t="s">
        <v>968</v>
      </c>
      <c r="P1779" s="114" t="s">
        <v>1757</v>
      </c>
      <c r="Q1779" s="114" t="s">
        <v>1758</v>
      </c>
      <c r="R1779" s="116"/>
    </row>
    <row r="1780" spans="2:18" ht="18.75" hidden="1" x14ac:dyDescent="0.25">
      <c r="B1780" s="112">
        <v>1774</v>
      </c>
      <c r="C1780" s="114" t="s">
        <v>17</v>
      </c>
      <c r="D1780" s="114" t="s">
        <v>6996</v>
      </c>
      <c r="E1780" s="114" t="s">
        <v>4</v>
      </c>
      <c r="F1780" s="114" t="s">
        <v>129</v>
      </c>
      <c r="G1780" s="114" t="s">
        <v>102</v>
      </c>
      <c r="H1780" s="115" t="s">
        <v>7516</v>
      </c>
      <c r="I1780" s="116" t="s">
        <v>7517</v>
      </c>
      <c r="J1780" s="116" t="s">
        <v>7518</v>
      </c>
      <c r="K1780" s="114" t="s">
        <v>968</v>
      </c>
      <c r="L1780" s="114" t="s">
        <v>601</v>
      </c>
      <c r="M1780" s="116" t="s">
        <v>969</v>
      </c>
      <c r="N1780" s="116" t="s">
        <v>970</v>
      </c>
      <c r="O1780" s="114" t="s">
        <v>968</v>
      </c>
      <c r="P1780" s="114" t="s">
        <v>1757</v>
      </c>
      <c r="Q1780" s="114" t="s">
        <v>1758</v>
      </c>
      <c r="R1780" s="116"/>
    </row>
    <row r="1781" spans="2:18" ht="18.75" hidden="1" x14ac:dyDescent="0.25">
      <c r="B1781" s="112">
        <v>1775</v>
      </c>
      <c r="C1781" s="114" t="s">
        <v>17</v>
      </c>
      <c r="D1781" s="114" t="s">
        <v>6996</v>
      </c>
      <c r="E1781" s="114" t="s">
        <v>4</v>
      </c>
      <c r="F1781" s="114" t="s">
        <v>129</v>
      </c>
      <c r="G1781" s="114" t="s">
        <v>102</v>
      </c>
      <c r="H1781" s="115" t="s">
        <v>7519</v>
      </c>
      <c r="I1781" s="116" t="s">
        <v>7520</v>
      </c>
      <c r="J1781" s="116" t="s">
        <v>7521</v>
      </c>
      <c r="K1781" s="114" t="s">
        <v>968</v>
      </c>
      <c r="L1781" s="114" t="s">
        <v>601</v>
      </c>
      <c r="M1781" s="116" t="s">
        <v>969</v>
      </c>
      <c r="N1781" s="116" t="s">
        <v>970</v>
      </c>
      <c r="O1781" s="114" t="s">
        <v>968</v>
      </c>
      <c r="P1781" s="114" t="s">
        <v>1757</v>
      </c>
      <c r="Q1781" s="114" t="s">
        <v>1758</v>
      </c>
      <c r="R1781" s="116"/>
    </row>
    <row r="1782" spans="2:18" ht="18.75" hidden="1" x14ac:dyDescent="0.25">
      <c r="B1782" s="112">
        <v>1776</v>
      </c>
      <c r="C1782" s="114" t="s">
        <v>17</v>
      </c>
      <c r="D1782" s="114" t="s">
        <v>6996</v>
      </c>
      <c r="E1782" s="114" t="s">
        <v>4</v>
      </c>
      <c r="F1782" s="114" t="s">
        <v>129</v>
      </c>
      <c r="G1782" s="114" t="s">
        <v>102</v>
      </c>
      <c r="H1782" s="115" t="s">
        <v>7522</v>
      </c>
      <c r="I1782" s="116" t="s">
        <v>7523</v>
      </c>
      <c r="J1782" s="116" t="s">
        <v>7524</v>
      </c>
      <c r="K1782" s="114" t="s">
        <v>968</v>
      </c>
      <c r="L1782" s="114" t="s">
        <v>601</v>
      </c>
      <c r="M1782" s="116" t="s">
        <v>969</v>
      </c>
      <c r="N1782" s="116" t="s">
        <v>970</v>
      </c>
      <c r="O1782" s="114" t="s">
        <v>968</v>
      </c>
      <c r="P1782" s="114" t="s">
        <v>1757</v>
      </c>
      <c r="Q1782" s="114" t="s">
        <v>1758</v>
      </c>
      <c r="R1782" s="116"/>
    </row>
    <row r="1783" spans="2:18" ht="18.75" hidden="1" x14ac:dyDescent="0.25">
      <c r="B1783" s="112">
        <v>1777</v>
      </c>
      <c r="C1783" s="114" t="s">
        <v>17</v>
      </c>
      <c r="D1783" s="114" t="s">
        <v>6996</v>
      </c>
      <c r="E1783" s="114" t="s">
        <v>4</v>
      </c>
      <c r="F1783" s="114" t="s">
        <v>129</v>
      </c>
      <c r="G1783" s="114" t="s">
        <v>102</v>
      </c>
      <c r="H1783" s="115" t="s">
        <v>7525</v>
      </c>
      <c r="I1783" s="116" t="s">
        <v>7526</v>
      </c>
      <c r="J1783" s="116" t="s">
        <v>7527</v>
      </c>
      <c r="K1783" s="114" t="s">
        <v>968</v>
      </c>
      <c r="L1783" s="114" t="s">
        <v>601</v>
      </c>
      <c r="M1783" s="116" t="s">
        <v>969</v>
      </c>
      <c r="N1783" s="116" t="s">
        <v>970</v>
      </c>
      <c r="O1783" s="114" t="s">
        <v>968</v>
      </c>
      <c r="P1783" s="114" t="s">
        <v>1757</v>
      </c>
      <c r="Q1783" s="114" t="s">
        <v>1758</v>
      </c>
      <c r="R1783" s="116"/>
    </row>
    <row r="1784" spans="2:18" ht="18.75" hidden="1" x14ac:dyDescent="0.25">
      <c r="B1784" s="112">
        <v>1778</v>
      </c>
      <c r="C1784" s="114" t="s">
        <v>17</v>
      </c>
      <c r="D1784" s="114" t="s">
        <v>6996</v>
      </c>
      <c r="E1784" s="114" t="s">
        <v>4</v>
      </c>
      <c r="F1784" s="114" t="s">
        <v>129</v>
      </c>
      <c r="G1784" s="114" t="s">
        <v>102</v>
      </c>
      <c r="H1784" s="115" t="s">
        <v>7528</v>
      </c>
      <c r="I1784" s="116" t="s">
        <v>7529</v>
      </c>
      <c r="J1784" s="116" t="s">
        <v>7530</v>
      </c>
      <c r="K1784" s="114" t="s">
        <v>968</v>
      </c>
      <c r="L1784" s="114" t="s">
        <v>601</v>
      </c>
      <c r="M1784" s="116" t="s">
        <v>969</v>
      </c>
      <c r="N1784" s="116" t="s">
        <v>970</v>
      </c>
      <c r="O1784" s="114" t="s">
        <v>968</v>
      </c>
      <c r="P1784" s="114" t="s">
        <v>1757</v>
      </c>
      <c r="Q1784" s="114" t="s">
        <v>1758</v>
      </c>
      <c r="R1784" s="116"/>
    </row>
    <row r="1785" spans="2:18" ht="18.75" hidden="1" x14ac:dyDescent="0.25">
      <c r="B1785" s="112">
        <v>1779</v>
      </c>
      <c r="C1785" s="114" t="s">
        <v>17</v>
      </c>
      <c r="D1785" s="114" t="s">
        <v>6996</v>
      </c>
      <c r="E1785" s="114" t="s">
        <v>4</v>
      </c>
      <c r="F1785" s="114" t="s">
        <v>129</v>
      </c>
      <c r="G1785" s="114" t="s">
        <v>102</v>
      </c>
      <c r="H1785" s="115" t="s">
        <v>7531</v>
      </c>
      <c r="I1785" s="116" t="s">
        <v>7532</v>
      </c>
      <c r="J1785" s="116" t="s">
        <v>7533</v>
      </c>
      <c r="K1785" s="114" t="s">
        <v>968</v>
      </c>
      <c r="L1785" s="114" t="s">
        <v>601</v>
      </c>
      <c r="M1785" s="116" t="s">
        <v>969</v>
      </c>
      <c r="N1785" s="116" t="s">
        <v>970</v>
      </c>
      <c r="O1785" s="114" t="s">
        <v>968</v>
      </c>
      <c r="P1785" s="114" t="s">
        <v>1757</v>
      </c>
      <c r="Q1785" s="114" t="s">
        <v>1758</v>
      </c>
      <c r="R1785" s="116"/>
    </row>
    <row r="1786" spans="2:18" ht="18.75" hidden="1" x14ac:dyDescent="0.25">
      <c r="B1786" s="112">
        <v>1780</v>
      </c>
      <c r="C1786" s="114" t="s">
        <v>17</v>
      </c>
      <c r="D1786" s="114" t="s">
        <v>6996</v>
      </c>
      <c r="E1786" s="114" t="s">
        <v>4</v>
      </c>
      <c r="F1786" s="114" t="s">
        <v>129</v>
      </c>
      <c r="G1786" s="114" t="s">
        <v>102</v>
      </c>
      <c r="H1786" s="115" t="s">
        <v>7534</v>
      </c>
      <c r="I1786" s="116" t="s">
        <v>7535</v>
      </c>
      <c r="J1786" s="116" t="s">
        <v>7536</v>
      </c>
      <c r="K1786" s="114" t="s">
        <v>968</v>
      </c>
      <c r="L1786" s="114" t="s">
        <v>601</v>
      </c>
      <c r="M1786" s="116" t="s">
        <v>969</v>
      </c>
      <c r="N1786" s="116" t="s">
        <v>970</v>
      </c>
      <c r="O1786" s="114" t="s">
        <v>968</v>
      </c>
      <c r="P1786" s="114" t="s">
        <v>1757</v>
      </c>
      <c r="Q1786" s="114" t="s">
        <v>1758</v>
      </c>
      <c r="R1786" s="116"/>
    </row>
    <row r="1787" spans="2:18" ht="18.75" hidden="1" x14ac:dyDescent="0.25">
      <c r="B1787" s="112">
        <v>1781</v>
      </c>
      <c r="C1787" s="114" t="s">
        <v>17</v>
      </c>
      <c r="D1787" s="114" t="s">
        <v>6996</v>
      </c>
      <c r="E1787" s="114" t="s">
        <v>1</v>
      </c>
      <c r="F1787" s="114" t="s">
        <v>27</v>
      </c>
      <c r="G1787" s="114" t="s">
        <v>102</v>
      </c>
      <c r="H1787" s="115" t="s">
        <v>7537</v>
      </c>
      <c r="I1787" s="116" t="s">
        <v>7538</v>
      </c>
      <c r="J1787" s="116" t="s">
        <v>7539</v>
      </c>
      <c r="K1787" s="114" t="s">
        <v>971</v>
      </c>
      <c r="L1787" s="114" t="s">
        <v>648</v>
      </c>
      <c r="M1787" s="116" t="s">
        <v>972</v>
      </c>
      <c r="N1787" s="116" t="s">
        <v>973</v>
      </c>
      <c r="O1787" s="114" t="s">
        <v>971</v>
      </c>
      <c r="P1787" s="114" t="s">
        <v>1759</v>
      </c>
      <c r="Q1787" s="114" t="s">
        <v>1760</v>
      </c>
      <c r="R1787" s="116"/>
    </row>
    <row r="1788" spans="2:18" ht="18.75" hidden="1" x14ac:dyDescent="0.25">
      <c r="B1788" s="112">
        <v>1782</v>
      </c>
      <c r="C1788" s="114" t="s">
        <v>17</v>
      </c>
      <c r="D1788" s="114" t="s">
        <v>6996</v>
      </c>
      <c r="E1788" s="114" t="s">
        <v>1</v>
      </c>
      <c r="F1788" s="114" t="s">
        <v>27</v>
      </c>
      <c r="G1788" s="114" t="s">
        <v>102</v>
      </c>
      <c r="H1788" s="115" t="s">
        <v>7540</v>
      </c>
      <c r="I1788" s="116" t="s">
        <v>7541</v>
      </c>
      <c r="J1788" s="116" t="s">
        <v>7542</v>
      </c>
      <c r="K1788" s="114" t="s">
        <v>971</v>
      </c>
      <c r="L1788" s="114" t="s">
        <v>648</v>
      </c>
      <c r="M1788" s="116" t="s">
        <v>972</v>
      </c>
      <c r="N1788" s="116" t="s">
        <v>973</v>
      </c>
      <c r="O1788" s="114" t="s">
        <v>971</v>
      </c>
      <c r="P1788" s="114" t="s">
        <v>1759</v>
      </c>
      <c r="Q1788" s="114" t="s">
        <v>1760</v>
      </c>
      <c r="R1788" s="116"/>
    </row>
    <row r="1789" spans="2:18" ht="18.75" hidden="1" x14ac:dyDescent="0.25">
      <c r="B1789" s="112">
        <v>1783</v>
      </c>
      <c r="C1789" s="114" t="s">
        <v>17</v>
      </c>
      <c r="D1789" s="114" t="s">
        <v>6996</v>
      </c>
      <c r="E1789" s="114" t="s">
        <v>1</v>
      </c>
      <c r="F1789" s="114" t="s">
        <v>27</v>
      </c>
      <c r="G1789" s="114" t="s">
        <v>102</v>
      </c>
      <c r="H1789" s="115" t="s">
        <v>7543</v>
      </c>
      <c r="I1789" s="116" t="s">
        <v>7544</v>
      </c>
      <c r="J1789" s="116" t="s">
        <v>7545</v>
      </c>
      <c r="K1789" s="114" t="s">
        <v>971</v>
      </c>
      <c r="L1789" s="114" t="s">
        <v>648</v>
      </c>
      <c r="M1789" s="116" t="s">
        <v>972</v>
      </c>
      <c r="N1789" s="116" t="s">
        <v>973</v>
      </c>
      <c r="O1789" s="114" t="s">
        <v>971</v>
      </c>
      <c r="P1789" s="114" t="s">
        <v>1759</v>
      </c>
      <c r="Q1789" s="114" t="s">
        <v>1760</v>
      </c>
      <c r="R1789" s="116"/>
    </row>
    <row r="1790" spans="2:18" ht="18.75" hidden="1" x14ac:dyDescent="0.25">
      <c r="B1790" s="112">
        <v>1784</v>
      </c>
      <c r="C1790" s="114" t="s">
        <v>17</v>
      </c>
      <c r="D1790" s="114" t="s">
        <v>6996</v>
      </c>
      <c r="E1790" s="114" t="s">
        <v>1</v>
      </c>
      <c r="F1790" s="114" t="s">
        <v>27</v>
      </c>
      <c r="G1790" s="114" t="s">
        <v>102</v>
      </c>
      <c r="H1790" s="115" t="s">
        <v>7546</v>
      </c>
      <c r="I1790" s="116" t="s">
        <v>7547</v>
      </c>
      <c r="J1790" s="116" t="s">
        <v>7548</v>
      </c>
      <c r="K1790" s="114" t="s">
        <v>971</v>
      </c>
      <c r="L1790" s="114" t="s">
        <v>648</v>
      </c>
      <c r="M1790" s="116" t="s">
        <v>972</v>
      </c>
      <c r="N1790" s="116" t="s">
        <v>973</v>
      </c>
      <c r="O1790" s="114" t="s">
        <v>971</v>
      </c>
      <c r="P1790" s="114" t="s">
        <v>1759</v>
      </c>
      <c r="Q1790" s="114" t="s">
        <v>1760</v>
      </c>
      <c r="R1790" s="116"/>
    </row>
    <row r="1791" spans="2:18" ht="18.75" hidden="1" x14ac:dyDescent="0.25">
      <c r="B1791" s="112">
        <v>1785</v>
      </c>
      <c r="C1791" s="114" t="s">
        <v>17</v>
      </c>
      <c r="D1791" s="114" t="s">
        <v>6996</v>
      </c>
      <c r="E1791" s="114" t="s">
        <v>1</v>
      </c>
      <c r="F1791" s="114" t="s">
        <v>27</v>
      </c>
      <c r="G1791" s="114" t="s">
        <v>102</v>
      </c>
      <c r="H1791" s="115" t="s">
        <v>7549</v>
      </c>
      <c r="I1791" s="116" t="s">
        <v>7550</v>
      </c>
      <c r="J1791" s="116" t="s">
        <v>7551</v>
      </c>
      <c r="K1791" s="114" t="s">
        <v>971</v>
      </c>
      <c r="L1791" s="114" t="s">
        <v>648</v>
      </c>
      <c r="M1791" s="116" t="s">
        <v>972</v>
      </c>
      <c r="N1791" s="116" t="s">
        <v>973</v>
      </c>
      <c r="O1791" s="114" t="s">
        <v>971</v>
      </c>
      <c r="P1791" s="114" t="s">
        <v>1759</v>
      </c>
      <c r="Q1791" s="114" t="s">
        <v>1760</v>
      </c>
      <c r="R1791" s="116"/>
    </row>
    <row r="1792" spans="2:18" ht="18.75" hidden="1" x14ac:dyDescent="0.25">
      <c r="B1792" s="112">
        <v>1786</v>
      </c>
      <c r="C1792" s="114" t="s">
        <v>17</v>
      </c>
      <c r="D1792" s="114" t="s">
        <v>6996</v>
      </c>
      <c r="E1792" s="114" t="s">
        <v>1</v>
      </c>
      <c r="F1792" s="114" t="s">
        <v>27</v>
      </c>
      <c r="G1792" s="114" t="s">
        <v>102</v>
      </c>
      <c r="H1792" s="115" t="s">
        <v>7552</v>
      </c>
      <c r="I1792" s="116" t="s">
        <v>7553</v>
      </c>
      <c r="J1792" s="116" t="s">
        <v>7554</v>
      </c>
      <c r="K1792" s="114" t="s">
        <v>971</v>
      </c>
      <c r="L1792" s="114" t="s">
        <v>648</v>
      </c>
      <c r="M1792" s="116" t="s">
        <v>972</v>
      </c>
      <c r="N1792" s="116" t="s">
        <v>973</v>
      </c>
      <c r="O1792" s="114" t="s">
        <v>971</v>
      </c>
      <c r="P1792" s="114" t="s">
        <v>1759</v>
      </c>
      <c r="Q1792" s="114" t="s">
        <v>1760</v>
      </c>
      <c r="R1792" s="116"/>
    </row>
    <row r="1793" spans="2:18" ht="18.75" hidden="1" x14ac:dyDescent="0.25">
      <c r="B1793" s="112">
        <v>1787</v>
      </c>
      <c r="C1793" s="114" t="s">
        <v>17</v>
      </c>
      <c r="D1793" s="114" t="s">
        <v>6996</v>
      </c>
      <c r="E1793" s="114" t="s">
        <v>1</v>
      </c>
      <c r="F1793" s="114" t="s">
        <v>27</v>
      </c>
      <c r="G1793" s="114" t="s">
        <v>102</v>
      </c>
      <c r="H1793" s="115" t="s">
        <v>7555</v>
      </c>
      <c r="I1793" s="116" t="s">
        <v>7556</v>
      </c>
      <c r="J1793" s="116" t="s">
        <v>7557</v>
      </c>
      <c r="K1793" s="114" t="s">
        <v>971</v>
      </c>
      <c r="L1793" s="114" t="s">
        <v>648</v>
      </c>
      <c r="M1793" s="116" t="s">
        <v>972</v>
      </c>
      <c r="N1793" s="116" t="s">
        <v>973</v>
      </c>
      <c r="O1793" s="114" t="s">
        <v>971</v>
      </c>
      <c r="P1793" s="114" t="s">
        <v>1759</v>
      </c>
      <c r="Q1793" s="114" t="s">
        <v>1760</v>
      </c>
      <c r="R1793" s="116"/>
    </row>
    <row r="1794" spans="2:18" ht="18.75" hidden="1" x14ac:dyDescent="0.25">
      <c r="B1794" s="112">
        <v>1788</v>
      </c>
      <c r="C1794" s="114" t="s">
        <v>17</v>
      </c>
      <c r="D1794" s="114" t="s">
        <v>6996</v>
      </c>
      <c r="E1794" s="114" t="s">
        <v>1</v>
      </c>
      <c r="F1794" s="114" t="s">
        <v>27</v>
      </c>
      <c r="G1794" s="114" t="s">
        <v>102</v>
      </c>
      <c r="H1794" s="115" t="s">
        <v>7558</v>
      </c>
      <c r="I1794" s="116" t="s">
        <v>7559</v>
      </c>
      <c r="J1794" s="116" t="s">
        <v>7560</v>
      </c>
      <c r="K1794" s="114" t="s">
        <v>971</v>
      </c>
      <c r="L1794" s="114" t="s">
        <v>648</v>
      </c>
      <c r="M1794" s="116" t="s">
        <v>972</v>
      </c>
      <c r="N1794" s="116" t="s">
        <v>973</v>
      </c>
      <c r="O1794" s="114" t="s">
        <v>971</v>
      </c>
      <c r="P1794" s="114" t="s">
        <v>1759</v>
      </c>
      <c r="Q1794" s="114" t="s">
        <v>1760</v>
      </c>
      <c r="R1794" s="116"/>
    </row>
    <row r="1795" spans="2:18" ht="18.75" hidden="1" x14ac:dyDescent="0.25">
      <c r="B1795" s="112">
        <v>1789</v>
      </c>
      <c r="C1795" s="114" t="s">
        <v>17</v>
      </c>
      <c r="D1795" s="114" t="s">
        <v>6996</v>
      </c>
      <c r="E1795" s="114" t="s">
        <v>1</v>
      </c>
      <c r="F1795" s="114" t="s">
        <v>27</v>
      </c>
      <c r="G1795" s="114" t="s">
        <v>102</v>
      </c>
      <c r="H1795" s="115" t="s">
        <v>7561</v>
      </c>
      <c r="I1795" s="116" t="s">
        <v>7562</v>
      </c>
      <c r="J1795" s="116" t="s">
        <v>7563</v>
      </c>
      <c r="K1795" s="114" t="s">
        <v>971</v>
      </c>
      <c r="L1795" s="114" t="s">
        <v>648</v>
      </c>
      <c r="M1795" s="116" t="s">
        <v>972</v>
      </c>
      <c r="N1795" s="116" t="s">
        <v>973</v>
      </c>
      <c r="O1795" s="114" t="s">
        <v>971</v>
      </c>
      <c r="P1795" s="114" t="s">
        <v>1759</v>
      </c>
      <c r="Q1795" s="114" t="s">
        <v>1760</v>
      </c>
      <c r="R1795" s="116"/>
    </row>
    <row r="1796" spans="2:18" ht="18.75" hidden="1" x14ac:dyDescent="0.25">
      <c r="B1796" s="112">
        <v>1790</v>
      </c>
      <c r="C1796" s="114" t="s">
        <v>17</v>
      </c>
      <c r="D1796" s="114" t="s">
        <v>6996</v>
      </c>
      <c r="E1796" s="114" t="s">
        <v>1</v>
      </c>
      <c r="F1796" s="114" t="s">
        <v>27</v>
      </c>
      <c r="G1796" s="114" t="s">
        <v>102</v>
      </c>
      <c r="H1796" s="115" t="s">
        <v>7564</v>
      </c>
      <c r="I1796" s="116" t="s">
        <v>7565</v>
      </c>
      <c r="J1796" s="116" t="s">
        <v>7566</v>
      </c>
      <c r="K1796" s="114" t="s">
        <v>971</v>
      </c>
      <c r="L1796" s="114" t="s">
        <v>648</v>
      </c>
      <c r="M1796" s="116" t="s">
        <v>972</v>
      </c>
      <c r="N1796" s="116" t="s">
        <v>973</v>
      </c>
      <c r="O1796" s="114" t="s">
        <v>971</v>
      </c>
      <c r="P1796" s="114" t="s">
        <v>1759</v>
      </c>
      <c r="Q1796" s="114" t="s">
        <v>1760</v>
      </c>
      <c r="R1796" s="116"/>
    </row>
    <row r="1797" spans="2:18" ht="18.75" hidden="1" x14ac:dyDescent="0.25">
      <c r="B1797" s="112">
        <v>1791</v>
      </c>
      <c r="C1797" s="114" t="s">
        <v>17</v>
      </c>
      <c r="D1797" s="114" t="s">
        <v>6996</v>
      </c>
      <c r="E1797" s="114" t="s">
        <v>4</v>
      </c>
      <c r="F1797" s="114" t="s">
        <v>27</v>
      </c>
      <c r="G1797" s="114" t="s">
        <v>102</v>
      </c>
      <c r="H1797" s="115" t="s">
        <v>7567</v>
      </c>
      <c r="I1797" s="116" t="s">
        <v>7568</v>
      </c>
      <c r="J1797" s="116" t="s">
        <v>7569</v>
      </c>
      <c r="K1797" s="114" t="s">
        <v>971</v>
      </c>
      <c r="L1797" s="114" t="s">
        <v>648</v>
      </c>
      <c r="M1797" s="116" t="s">
        <v>972</v>
      </c>
      <c r="N1797" s="116" t="s">
        <v>973</v>
      </c>
      <c r="O1797" s="114" t="s">
        <v>971</v>
      </c>
      <c r="P1797" s="114" t="s">
        <v>1759</v>
      </c>
      <c r="Q1797" s="114" t="s">
        <v>1760</v>
      </c>
      <c r="R1797" s="116"/>
    </row>
    <row r="1798" spans="2:18" ht="18.75" hidden="1" x14ac:dyDescent="0.25">
      <c r="B1798" s="112">
        <v>1792</v>
      </c>
      <c r="C1798" s="114" t="s">
        <v>17</v>
      </c>
      <c r="D1798" s="114" t="s">
        <v>6996</v>
      </c>
      <c r="E1798" s="114" t="s">
        <v>4</v>
      </c>
      <c r="F1798" s="114" t="s">
        <v>27</v>
      </c>
      <c r="G1798" s="114" t="s">
        <v>102</v>
      </c>
      <c r="H1798" s="115" t="s">
        <v>7570</v>
      </c>
      <c r="I1798" s="116" t="s">
        <v>7571</v>
      </c>
      <c r="J1798" s="116" t="s">
        <v>7572</v>
      </c>
      <c r="K1798" s="114" t="s">
        <v>971</v>
      </c>
      <c r="L1798" s="114" t="s">
        <v>648</v>
      </c>
      <c r="M1798" s="116" t="s">
        <v>972</v>
      </c>
      <c r="N1798" s="116" t="s">
        <v>973</v>
      </c>
      <c r="O1798" s="114" t="s">
        <v>971</v>
      </c>
      <c r="P1798" s="114" t="s">
        <v>1759</v>
      </c>
      <c r="Q1798" s="114" t="s">
        <v>1760</v>
      </c>
      <c r="R1798" s="116"/>
    </row>
    <row r="1799" spans="2:18" ht="18.75" hidden="1" x14ac:dyDescent="0.25">
      <c r="B1799" s="112">
        <v>1793</v>
      </c>
      <c r="C1799" s="114" t="s">
        <v>17</v>
      </c>
      <c r="D1799" s="114" t="s">
        <v>6996</v>
      </c>
      <c r="E1799" s="114" t="s">
        <v>4</v>
      </c>
      <c r="F1799" s="114" t="s">
        <v>27</v>
      </c>
      <c r="G1799" s="114" t="s">
        <v>102</v>
      </c>
      <c r="H1799" s="115" t="s">
        <v>7573</v>
      </c>
      <c r="I1799" s="116" t="s">
        <v>7574</v>
      </c>
      <c r="J1799" s="116" t="s">
        <v>7575</v>
      </c>
      <c r="K1799" s="114" t="s">
        <v>971</v>
      </c>
      <c r="L1799" s="114" t="s">
        <v>648</v>
      </c>
      <c r="M1799" s="116" t="s">
        <v>972</v>
      </c>
      <c r="N1799" s="116" t="s">
        <v>973</v>
      </c>
      <c r="O1799" s="114" t="s">
        <v>971</v>
      </c>
      <c r="P1799" s="114" t="s">
        <v>1759</v>
      </c>
      <c r="Q1799" s="114" t="s">
        <v>1760</v>
      </c>
      <c r="R1799" s="116"/>
    </row>
    <row r="1800" spans="2:18" ht="18.75" hidden="1" x14ac:dyDescent="0.25">
      <c r="B1800" s="112">
        <v>1794</v>
      </c>
      <c r="C1800" s="114" t="s">
        <v>17</v>
      </c>
      <c r="D1800" s="114" t="s">
        <v>6996</v>
      </c>
      <c r="E1800" s="114" t="s">
        <v>4</v>
      </c>
      <c r="F1800" s="114" t="s">
        <v>27</v>
      </c>
      <c r="G1800" s="114" t="s">
        <v>102</v>
      </c>
      <c r="H1800" s="115" t="s">
        <v>7576</v>
      </c>
      <c r="I1800" s="116" t="s">
        <v>7577</v>
      </c>
      <c r="J1800" s="116" t="s">
        <v>7578</v>
      </c>
      <c r="K1800" s="114" t="s">
        <v>971</v>
      </c>
      <c r="L1800" s="114" t="s">
        <v>648</v>
      </c>
      <c r="M1800" s="116" t="s">
        <v>972</v>
      </c>
      <c r="N1800" s="116" t="s">
        <v>973</v>
      </c>
      <c r="O1800" s="114" t="s">
        <v>971</v>
      </c>
      <c r="P1800" s="114" t="s">
        <v>1759</v>
      </c>
      <c r="Q1800" s="114" t="s">
        <v>1760</v>
      </c>
      <c r="R1800" s="116"/>
    </row>
    <row r="1801" spans="2:18" ht="18.75" hidden="1" x14ac:dyDescent="0.25">
      <c r="B1801" s="112">
        <v>1795</v>
      </c>
      <c r="C1801" s="114" t="s">
        <v>17</v>
      </c>
      <c r="D1801" s="114" t="s">
        <v>6996</v>
      </c>
      <c r="E1801" s="114" t="s">
        <v>4</v>
      </c>
      <c r="F1801" s="114" t="s">
        <v>27</v>
      </c>
      <c r="G1801" s="114" t="s">
        <v>102</v>
      </c>
      <c r="H1801" s="115" t="s">
        <v>7579</v>
      </c>
      <c r="I1801" s="116" t="s">
        <v>7580</v>
      </c>
      <c r="J1801" s="116" t="s">
        <v>7581</v>
      </c>
      <c r="K1801" s="114" t="s">
        <v>971</v>
      </c>
      <c r="L1801" s="114" t="s">
        <v>648</v>
      </c>
      <c r="M1801" s="116" t="s">
        <v>972</v>
      </c>
      <c r="N1801" s="116" t="s">
        <v>973</v>
      </c>
      <c r="O1801" s="114" t="s">
        <v>971</v>
      </c>
      <c r="P1801" s="114" t="s">
        <v>1759</v>
      </c>
      <c r="Q1801" s="114" t="s">
        <v>1760</v>
      </c>
      <c r="R1801" s="116"/>
    </row>
    <row r="1802" spans="2:18" ht="18.75" hidden="1" x14ac:dyDescent="0.25">
      <c r="B1802" s="112">
        <v>1796</v>
      </c>
      <c r="C1802" s="114" t="s">
        <v>17</v>
      </c>
      <c r="D1802" s="114" t="s">
        <v>6996</v>
      </c>
      <c r="E1802" s="114" t="s">
        <v>4</v>
      </c>
      <c r="F1802" s="114" t="s">
        <v>27</v>
      </c>
      <c r="G1802" s="114" t="s">
        <v>102</v>
      </c>
      <c r="H1802" s="115" t="s">
        <v>7582</v>
      </c>
      <c r="I1802" s="116" t="s">
        <v>7583</v>
      </c>
      <c r="J1802" s="116" t="s">
        <v>7584</v>
      </c>
      <c r="K1802" s="114" t="s">
        <v>971</v>
      </c>
      <c r="L1802" s="114" t="s">
        <v>648</v>
      </c>
      <c r="M1802" s="116" t="s">
        <v>972</v>
      </c>
      <c r="N1802" s="116" t="s">
        <v>973</v>
      </c>
      <c r="O1802" s="114" t="s">
        <v>971</v>
      </c>
      <c r="P1802" s="114" t="s">
        <v>1759</v>
      </c>
      <c r="Q1802" s="114" t="s">
        <v>1760</v>
      </c>
      <c r="R1802" s="116"/>
    </row>
    <row r="1803" spans="2:18" ht="18.75" hidden="1" x14ac:dyDescent="0.25">
      <c r="B1803" s="112">
        <v>1797</v>
      </c>
      <c r="C1803" s="114" t="s">
        <v>17</v>
      </c>
      <c r="D1803" s="114" t="s">
        <v>6996</v>
      </c>
      <c r="E1803" s="114" t="s">
        <v>4</v>
      </c>
      <c r="F1803" s="114" t="s">
        <v>27</v>
      </c>
      <c r="G1803" s="114" t="s">
        <v>102</v>
      </c>
      <c r="H1803" s="115" t="s">
        <v>7585</v>
      </c>
      <c r="I1803" s="116" t="s">
        <v>7586</v>
      </c>
      <c r="J1803" s="116" t="s">
        <v>7587</v>
      </c>
      <c r="K1803" s="114" t="s">
        <v>971</v>
      </c>
      <c r="L1803" s="114" t="s">
        <v>648</v>
      </c>
      <c r="M1803" s="116" t="s">
        <v>972</v>
      </c>
      <c r="N1803" s="116" t="s">
        <v>973</v>
      </c>
      <c r="O1803" s="114" t="s">
        <v>971</v>
      </c>
      <c r="P1803" s="114" t="s">
        <v>1759</v>
      </c>
      <c r="Q1803" s="114" t="s">
        <v>1760</v>
      </c>
      <c r="R1803" s="116"/>
    </row>
    <row r="1804" spans="2:18" ht="18.75" hidden="1" x14ac:dyDescent="0.25">
      <c r="B1804" s="112">
        <v>1798</v>
      </c>
      <c r="C1804" s="114" t="s">
        <v>17</v>
      </c>
      <c r="D1804" s="114" t="s">
        <v>6996</v>
      </c>
      <c r="E1804" s="114" t="s">
        <v>4</v>
      </c>
      <c r="F1804" s="114" t="s">
        <v>27</v>
      </c>
      <c r="G1804" s="114" t="s">
        <v>102</v>
      </c>
      <c r="H1804" s="115" t="s">
        <v>7588</v>
      </c>
      <c r="I1804" s="116" t="s">
        <v>7589</v>
      </c>
      <c r="J1804" s="116" t="s">
        <v>7590</v>
      </c>
      <c r="K1804" s="114" t="s">
        <v>971</v>
      </c>
      <c r="L1804" s="114" t="s">
        <v>648</v>
      </c>
      <c r="M1804" s="116" t="s">
        <v>972</v>
      </c>
      <c r="N1804" s="116" t="s">
        <v>973</v>
      </c>
      <c r="O1804" s="114" t="s">
        <v>971</v>
      </c>
      <c r="P1804" s="114" t="s">
        <v>1759</v>
      </c>
      <c r="Q1804" s="114" t="s">
        <v>1760</v>
      </c>
      <c r="R1804" s="116"/>
    </row>
    <row r="1805" spans="2:18" ht="18.75" hidden="1" x14ac:dyDescent="0.25">
      <c r="B1805" s="112">
        <v>1799</v>
      </c>
      <c r="C1805" s="114" t="s">
        <v>17</v>
      </c>
      <c r="D1805" s="114" t="s">
        <v>6996</v>
      </c>
      <c r="E1805" s="114" t="s">
        <v>4</v>
      </c>
      <c r="F1805" s="114" t="s">
        <v>27</v>
      </c>
      <c r="G1805" s="114" t="s">
        <v>102</v>
      </c>
      <c r="H1805" s="115" t="s">
        <v>7591</v>
      </c>
      <c r="I1805" s="116" t="s">
        <v>7592</v>
      </c>
      <c r="J1805" s="116" t="s">
        <v>7593</v>
      </c>
      <c r="K1805" s="114" t="s">
        <v>971</v>
      </c>
      <c r="L1805" s="114" t="s">
        <v>648</v>
      </c>
      <c r="M1805" s="116" t="s">
        <v>972</v>
      </c>
      <c r="N1805" s="116" t="s">
        <v>973</v>
      </c>
      <c r="O1805" s="114" t="s">
        <v>971</v>
      </c>
      <c r="P1805" s="114" t="s">
        <v>1759</v>
      </c>
      <c r="Q1805" s="114" t="s">
        <v>1760</v>
      </c>
      <c r="R1805" s="116"/>
    </row>
    <row r="1806" spans="2:18" ht="18.75" hidden="1" x14ac:dyDescent="0.25">
      <c r="B1806" s="112">
        <v>1800</v>
      </c>
      <c r="C1806" s="114" t="s">
        <v>17</v>
      </c>
      <c r="D1806" s="114" t="s">
        <v>6996</v>
      </c>
      <c r="E1806" s="114" t="s">
        <v>4</v>
      </c>
      <c r="F1806" s="114" t="s">
        <v>27</v>
      </c>
      <c r="G1806" s="114" t="s">
        <v>102</v>
      </c>
      <c r="H1806" s="115" t="s">
        <v>7594</v>
      </c>
      <c r="I1806" s="116" t="s">
        <v>7595</v>
      </c>
      <c r="J1806" s="116" t="s">
        <v>7596</v>
      </c>
      <c r="K1806" s="114" t="s">
        <v>971</v>
      </c>
      <c r="L1806" s="114" t="s">
        <v>648</v>
      </c>
      <c r="M1806" s="116" t="s">
        <v>972</v>
      </c>
      <c r="N1806" s="116" t="s">
        <v>973</v>
      </c>
      <c r="O1806" s="114" t="s">
        <v>971</v>
      </c>
      <c r="P1806" s="114" t="s">
        <v>1759</v>
      </c>
      <c r="Q1806" s="114" t="s">
        <v>1760</v>
      </c>
      <c r="R1806" s="116"/>
    </row>
    <row r="1807" spans="2:18" ht="18.75" hidden="1" x14ac:dyDescent="0.25">
      <c r="B1807" s="112">
        <v>1801</v>
      </c>
      <c r="C1807" s="114" t="s">
        <v>17</v>
      </c>
      <c r="D1807" s="114" t="s">
        <v>6996</v>
      </c>
      <c r="E1807" s="114" t="s">
        <v>1</v>
      </c>
      <c r="F1807" s="114" t="s">
        <v>31</v>
      </c>
      <c r="G1807" s="114" t="s">
        <v>130</v>
      </c>
      <c r="H1807" s="115" t="s">
        <v>7597</v>
      </c>
      <c r="I1807" s="116" t="s">
        <v>7598</v>
      </c>
      <c r="J1807" s="116" t="s">
        <v>7599</v>
      </c>
      <c r="K1807" s="114" t="s">
        <v>974</v>
      </c>
      <c r="L1807" s="114" t="s">
        <v>687</v>
      </c>
      <c r="M1807" s="116" t="s">
        <v>975</v>
      </c>
      <c r="N1807" s="116" t="s">
        <v>976</v>
      </c>
      <c r="O1807" s="114" t="s">
        <v>974</v>
      </c>
      <c r="P1807" s="114" t="s">
        <v>1761</v>
      </c>
      <c r="Q1807" s="114" t="s">
        <v>1762</v>
      </c>
      <c r="R1807" s="116"/>
    </row>
    <row r="1808" spans="2:18" ht="18.75" hidden="1" x14ac:dyDescent="0.25">
      <c r="B1808" s="112">
        <v>1802</v>
      </c>
      <c r="C1808" s="114" t="s">
        <v>17</v>
      </c>
      <c r="D1808" s="114" t="s">
        <v>6996</v>
      </c>
      <c r="E1808" s="114" t="s">
        <v>1</v>
      </c>
      <c r="F1808" s="114" t="s">
        <v>31</v>
      </c>
      <c r="G1808" s="114" t="s">
        <v>130</v>
      </c>
      <c r="H1808" s="115" t="s">
        <v>7600</v>
      </c>
      <c r="I1808" s="116" t="s">
        <v>7601</v>
      </c>
      <c r="J1808" s="116" t="s">
        <v>7602</v>
      </c>
      <c r="K1808" s="114" t="s">
        <v>974</v>
      </c>
      <c r="L1808" s="114" t="s">
        <v>687</v>
      </c>
      <c r="M1808" s="116" t="s">
        <v>975</v>
      </c>
      <c r="N1808" s="116" t="s">
        <v>976</v>
      </c>
      <c r="O1808" s="114" t="s">
        <v>974</v>
      </c>
      <c r="P1808" s="114" t="s">
        <v>1761</v>
      </c>
      <c r="Q1808" s="114" t="s">
        <v>1762</v>
      </c>
      <c r="R1808" s="116"/>
    </row>
    <row r="1809" spans="2:18" ht="18.75" hidden="1" x14ac:dyDescent="0.25">
      <c r="B1809" s="112">
        <v>1803</v>
      </c>
      <c r="C1809" s="114" t="s">
        <v>17</v>
      </c>
      <c r="D1809" s="114" t="s">
        <v>6996</v>
      </c>
      <c r="E1809" s="114" t="s">
        <v>1</v>
      </c>
      <c r="F1809" s="114" t="s">
        <v>31</v>
      </c>
      <c r="G1809" s="114" t="s">
        <v>130</v>
      </c>
      <c r="H1809" s="115" t="s">
        <v>7603</v>
      </c>
      <c r="I1809" s="116" t="s">
        <v>7604</v>
      </c>
      <c r="J1809" s="116" t="s">
        <v>7605</v>
      </c>
      <c r="K1809" s="114" t="s">
        <v>974</v>
      </c>
      <c r="L1809" s="114" t="s">
        <v>687</v>
      </c>
      <c r="M1809" s="116" t="s">
        <v>975</v>
      </c>
      <c r="N1809" s="116" t="s">
        <v>976</v>
      </c>
      <c r="O1809" s="114" t="s">
        <v>974</v>
      </c>
      <c r="P1809" s="114" t="s">
        <v>1761</v>
      </c>
      <c r="Q1809" s="114" t="s">
        <v>1762</v>
      </c>
      <c r="R1809" s="116"/>
    </row>
    <row r="1810" spans="2:18" ht="18.75" hidden="1" x14ac:dyDescent="0.25">
      <c r="B1810" s="112">
        <v>1804</v>
      </c>
      <c r="C1810" s="114" t="s">
        <v>17</v>
      </c>
      <c r="D1810" s="114" t="s">
        <v>6996</v>
      </c>
      <c r="E1810" s="114" t="s">
        <v>1</v>
      </c>
      <c r="F1810" s="114" t="s">
        <v>31</v>
      </c>
      <c r="G1810" s="114" t="s">
        <v>130</v>
      </c>
      <c r="H1810" s="115" t="s">
        <v>7606</v>
      </c>
      <c r="I1810" s="116" t="s">
        <v>7607</v>
      </c>
      <c r="J1810" s="116" t="s">
        <v>7608</v>
      </c>
      <c r="K1810" s="114" t="s">
        <v>974</v>
      </c>
      <c r="L1810" s="114" t="s">
        <v>687</v>
      </c>
      <c r="M1810" s="116" t="s">
        <v>975</v>
      </c>
      <c r="N1810" s="116" t="s">
        <v>976</v>
      </c>
      <c r="O1810" s="114" t="s">
        <v>974</v>
      </c>
      <c r="P1810" s="114" t="s">
        <v>1761</v>
      </c>
      <c r="Q1810" s="114" t="s">
        <v>1762</v>
      </c>
      <c r="R1810" s="116"/>
    </row>
    <row r="1811" spans="2:18" ht="18.75" hidden="1" x14ac:dyDescent="0.25">
      <c r="B1811" s="112">
        <v>1805</v>
      </c>
      <c r="C1811" s="114" t="s">
        <v>17</v>
      </c>
      <c r="D1811" s="114" t="s">
        <v>6996</v>
      </c>
      <c r="E1811" s="114" t="s">
        <v>1</v>
      </c>
      <c r="F1811" s="114" t="s">
        <v>31</v>
      </c>
      <c r="G1811" s="114" t="s">
        <v>130</v>
      </c>
      <c r="H1811" s="115" t="s">
        <v>7609</v>
      </c>
      <c r="I1811" s="116" t="s">
        <v>7610</v>
      </c>
      <c r="J1811" s="116" t="s">
        <v>7611</v>
      </c>
      <c r="K1811" s="114" t="s">
        <v>974</v>
      </c>
      <c r="L1811" s="114" t="s">
        <v>687</v>
      </c>
      <c r="M1811" s="116" t="s">
        <v>975</v>
      </c>
      <c r="N1811" s="116" t="s">
        <v>976</v>
      </c>
      <c r="O1811" s="114" t="s">
        <v>974</v>
      </c>
      <c r="P1811" s="114" t="s">
        <v>1761</v>
      </c>
      <c r="Q1811" s="114" t="s">
        <v>1762</v>
      </c>
      <c r="R1811" s="116"/>
    </row>
    <row r="1812" spans="2:18" ht="18.75" hidden="1" x14ac:dyDescent="0.25">
      <c r="B1812" s="112">
        <v>1806</v>
      </c>
      <c r="C1812" s="114" t="s">
        <v>17</v>
      </c>
      <c r="D1812" s="114" t="s">
        <v>6996</v>
      </c>
      <c r="E1812" s="114" t="s">
        <v>1</v>
      </c>
      <c r="F1812" s="114" t="s">
        <v>31</v>
      </c>
      <c r="G1812" s="114" t="s">
        <v>130</v>
      </c>
      <c r="H1812" s="115" t="s">
        <v>7612</v>
      </c>
      <c r="I1812" s="116" t="s">
        <v>7613</v>
      </c>
      <c r="J1812" s="116" t="s">
        <v>7614</v>
      </c>
      <c r="K1812" s="114" t="s">
        <v>974</v>
      </c>
      <c r="L1812" s="114" t="s">
        <v>687</v>
      </c>
      <c r="M1812" s="116" t="s">
        <v>975</v>
      </c>
      <c r="N1812" s="116" t="s">
        <v>976</v>
      </c>
      <c r="O1812" s="114" t="s">
        <v>974</v>
      </c>
      <c r="P1812" s="114" t="s">
        <v>1761</v>
      </c>
      <c r="Q1812" s="114" t="s">
        <v>1762</v>
      </c>
      <c r="R1812" s="116"/>
    </row>
    <row r="1813" spans="2:18" ht="18.75" hidden="1" x14ac:dyDescent="0.25">
      <c r="B1813" s="112">
        <v>1807</v>
      </c>
      <c r="C1813" s="114" t="s">
        <v>17</v>
      </c>
      <c r="D1813" s="114" t="s">
        <v>6996</v>
      </c>
      <c r="E1813" s="114" t="s">
        <v>1</v>
      </c>
      <c r="F1813" s="114" t="s">
        <v>31</v>
      </c>
      <c r="G1813" s="114" t="s">
        <v>130</v>
      </c>
      <c r="H1813" s="115" t="s">
        <v>7615</v>
      </c>
      <c r="I1813" s="116" t="s">
        <v>7616</v>
      </c>
      <c r="J1813" s="116" t="s">
        <v>7617</v>
      </c>
      <c r="K1813" s="114" t="s">
        <v>974</v>
      </c>
      <c r="L1813" s="114" t="s">
        <v>687</v>
      </c>
      <c r="M1813" s="116" t="s">
        <v>975</v>
      </c>
      <c r="N1813" s="116" t="s">
        <v>976</v>
      </c>
      <c r="O1813" s="114" t="s">
        <v>974</v>
      </c>
      <c r="P1813" s="114" t="s">
        <v>1761</v>
      </c>
      <c r="Q1813" s="114" t="s">
        <v>1762</v>
      </c>
      <c r="R1813" s="116"/>
    </row>
    <row r="1814" spans="2:18" ht="18.75" hidden="1" x14ac:dyDescent="0.25">
      <c r="B1814" s="112">
        <v>1808</v>
      </c>
      <c r="C1814" s="114" t="s">
        <v>17</v>
      </c>
      <c r="D1814" s="114" t="s">
        <v>6996</v>
      </c>
      <c r="E1814" s="114" t="s">
        <v>1</v>
      </c>
      <c r="F1814" s="114" t="s">
        <v>31</v>
      </c>
      <c r="G1814" s="114" t="s">
        <v>130</v>
      </c>
      <c r="H1814" s="115" t="s">
        <v>7618</v>
      </c>
      <c r="I1814" s="116" t="s">
        <v>7619</v>
      </c>
      <c r="J1814" s="116" t="s">
        <v>7620</v>
      </c>
      <c r="K1814" s="114" t="s">
        <v>974</v>
      </c>
      <c r="L1814" s="114" t="s">
        <v>687</v>
      </c>
      <c r="M1814" s="116" t="s">
        <v>975</v>
      </c>
      <c r="N1814" s="116" t="s">
        <v>976</v>
      </c>
      <c r="O1814" s="114" t="s">
        <v>974</v>
      </c>
      <c r="P1814" s="114" t="s">
        <v>1761</v>
      </c>
      <c r="Q1814" s="114" t="s">
        <v>1762</v>
      </c>
      <c r="R1814" s="116"/>
    </row>
    <row r="1815" spans="2:18" ht="18.75" hidden="1" x14ac:dyDescent="0.25">
      <c r="B1815" s="112">
        <v>1809</v>
      </c>
      <c r="C1815" s="114" t="s">
        <v>17</v>
      </c>
      <c r="D1815" s="114" t="s">
        <v>6996</v>
      </c>
      <c r="E1815" s="114" t="s">
        <v>1</v>
      </c>
      <c r="F1815" s="114" t="s">
        <v>31</v>
      </c>
      <c r="G1815" s="114" t="s">
        <v>130</v>
      </c>
      <c r="H1815" s="115" t="s">
        <v>7621</v>
      </c>
      <c r="I1815" s="116" t="s">
        <v>7622</v>
      </c>
      <c r="J1815" s="116" t="s">
        <v>7623</v>
      </c>
      <c r="K1815" s="114" t="s">
        <v>974</v>
      </c>
      <c r="L1815" s="114" t="s">
        <v>687</v>
      </c>
      <c r="M1815" s="116" t="s">
        <v>975</v>
      </c>
      <c r="N1815" s="116" t="s">
        <v>976</v>
      </c>
      <c r="O1815" s="114" t="s">
        <v>974</v>
      </c>
      <c r="P1815" s="114" t="s">
        <v>1761</v>
      </c>
      <c r="Q1815" s="114" t="s">
        <v>1762</v>
      </c>
      <c r="R1815" s="116"/>
    </row>
    <row r="1816" spans="2:18" ht="18.75" hidden="1" x14ac:dyDescent="0.25">
      <c r="B1816" s="112">
        <v>1810</v>
      </c>
      <c r="C1816" s="114" t="s">
        <v>17</v>
      </c>
      <c r="D1816" s="114" t="s">
        <v>6996</v>
      </c>
      <c r="E1816" s="114" t="s">
        <v>1</v>
      </c>
      <c r="F1816" s="114" t="s">
        <v>31</v>
      </c>
      <c r="G1816" s="114" t="s">
        <v>130</v>
      </c>
      <c r="H1816" s="115" t="s">
        <v>7624</v>
      </c>
      <c r="I1816" s="116" t="s">
        <v>7625</v>
      </c>
      <c r="J1816" s="116" t="s">
        <v>7626</v>
      </c>
      <c r="K1816" s="114" t="s">
        <v>974</v>
      </c>
      <c r="L1816" s="114" t="s">
        <v>687</v>
      </c>
      <c r="M1816" s="116" t="s">
        <v>975</v>
      </c>
      <c r="N1816" s="116" t="s">
        <v>976</v>
      </c>
      <c r="O1816" s="114" t="s">
        <v>974</v>
      </c>
      <c r="P1816" s="114" t="s">
        <v>1761</v>
      </c>
      <c r="Q1816" s="114" t="s">
        <v>1762</v>
      </c>
      <c r="R1816" s="116"/>
    </row>
    <row r="1817" spans="2:18" ht="18.75" hidden="1" x14ac:dyDescent="0.25">
      <c r="B1817" s="112">
        <v>1811</v>
      </c>
      <c r="C1817" s="114" t="s">
        <v>17</v>
      </c>
      <c r="D1817" s="114" t="s">
        <v>6996</v>
      </c>
      <c r="E1817" s="114" t="s">
        <v>4</v>
      </c>
      <c r="F1817" s="114" t="s">
        <v>31</v>
      </c>
      <c r="G1817" s="114" t="s">
        <v>130</v>
      </c>
      <c r="H1817" s="115" t="s">
        <v>7627</v>
      </c>
      <c r="I1817" s="116" t="s">
        <v>7628</v>
      </c>
      <c r="J1817" s="116" t="s">
        <v>7629</v>
      </c>
      <c r="K1817" s="114" t="s">
        <v>974</v>
      </c>
      <c r="L1817" s="114" t="s">
        <v>687</v>
      </c>
      <c r="M1817" s="116" t="s">
        <v>975</v>
      </c>
      <c r="N1817" s="116" t="s">
        <v>976</v>
      </c>
      <c r="O1817" s="114" t="s">
        <v>974</v>
      </c>
      <c r="P1817" s="114" t="s">
        <v>1761</v>
      </c>
      <c r="Q1817" s="114" t="s">
        <v>1762</v>
      </c>
      <c r="R1817" s="116"/>
    </row>
    <row r="1818" spans="2:18" ht="18.75" hidden="1" x14ac:dyDescent="0.25">
      <c r="B1818" s="112">
        <v>1812</v>
      </c>
      <c r="C1818" s="114" t="s">
        <v>17</v>
      </c>
      <c r="D1818" s="114" t="s">
        <v>6996</v>
      </c>
      <c r="E1818" s="114" t="s">
        <v>4</v>
      </c>
      <c r="F1818" s="114" t="s">
        <v>31</v>
      </c>
      <c r="G1818" s="114" t="s">
        <v>130</v>
      </c>
      <c r="H1818" s="115" t="s">
        <v>7630</v>
      </c>
      <c r="I1818" s="116" t="s">
        <v>7631</v>
      </c>
      <c r="J1818" s="116" t="s">
        <v>7632</v>
      </c>
      <c r="K1818" s="114" t="s">
        <v>974</v>
      </c>
      <c r="L1818" s="114" t="s">
        <v>687</v>
      </c>
      <c r="M1818" s="116" t="s">
        <v>975</v>
      </c>
      <c r="N1818" s="116" t="s">
        <v>976</v>
      </c>
      <c r="O1818" s="114" t="s">
        <v>974</v>
      </c>
      <c r="P1818" s="114" t="s">
        <v>1761</v>
      </c>
      <c r="Q1818" s="114" t="s">
        <v>1762</v>
      </c>
      <c r="R1818" s="116"/>
    </row>
    <row r="1819" spans="2:18" ht="18.75" hidden="1" x14ac:dyDescent="0.25">
      <c r="B1819" s="112">
        <v>1813</v>
      </c>
      <c r="C1819" s="114" t="s">
        <v>17</v>
      </c>
      <c r="D1819" s="114" t="s">
        <v>6996</v>
      </c>
      <c r="E1819" s="114" t="s">
        <v>4</v>
      </c>
      <c r="F1819" s="114" t="s">
        <v>31</v>
      </c>
      <c r="G1819" s="114" t="s">
        <v>130</v>
      </c>
      <c r="H1819" s="115" t="s">
        <v>7633</v>
      </c>
      <c r="I1819" s="116" t="s">
        <v>7634</v>
      </c>
      <c r="J1819" s="116" t="s">
        <v>7635</v>
      </c>
      <c r="K1819" s="114" t="s">
        <v>974</v>
      </c>
      <c r="L1819" s="114" t="s">
        <v>687</v>
      </c>
      <c r="M1819" s="116" t="s">
        <v>975</v>
      </c>
      <c r="N1819" s="116" t="s">
        <v>976</v>
      </c>
      <c r="O1819" s="114" t="s">
        <v>974</v>
      </c>
      <c r="P1819" s="114" t="s">
        <v>1761</v>
      </c>
      <c r="Q1819" s="114" t="s">
        <v>1762</v>
      </c>
      <c r="R1819" s="116"/>
    </row>
    <row r="1820" spans="2:18" ht="18.75" hidden="1" x14ac:dyDescent="0.25">
      <c r="B1820" s="112">
        <v>1814</v>
      </c>
      <c r="C1820" s="114" t="s">
        <v>17</v>
      </c>
      <c r="D1820" s="114" t="s">
        <v>6996</v>
      </c>
      <c r="E1820" s="114" t="s">
        <v>4</v>
      </c>
      <c r="F1820" s="114" t="s">
        <v>31</v>
      </c>
      <c r="G1820" s="114" t="s">
        <v>130</v>
      </c>
      <c r="H1820" s="115" t="s">
        <v>7636</v>
      </c>
      <c r="I1820" s="116" t="s">
        <v>7637</v>
      </c>
      <c r="J1820" s="116" t="s">
        <v>7638</v>
      </c>
      <c r="K1820" s="114" t="s">
        <v>974</v>
      </c>
      <c r="L1820" s="114" t="s">
        <v>687</v>
      </c>
      <c r="M1820" s="116" t="s">
        <v>975</v>
      </c>
      <c r="N1820" s="116" t="s">
        <v>976</v>
      </c>
      <c r="O1820" s="114" t="s">
        <v>974</v>
      </c>
      <c r="P1820" s="114" t="s">
        <v>1761</v>
      </c>
      <c r="Q1820" s="114" t="s">
        <v>1762</v>
      </c>
      <c r="R1820" s="116"/>
    </row>
    <row r="1821" spans="2:18" ht="18.75" hidden="1" x14ac:dyDescent="0.25">
      <c r="B1821" s="112">
        <v>1815</v>
      </c>
      <c r="C1821" s="114" t="s">
        <v>17</v>
      </c>
      <c r="D1821" s="114" t="s">
        <v>6996</v>
      </c>
      <c r="E1821" s="114" t="s">
        <v>4</v>
      </c>
      <c r="F1821" s="114" t="s">
        <v>31</v>
      </c>
      <c r="G1821" s="114" t="s">
        <v>130</v>
      </c>
      <c r="H1821" s="115" t="s">
        <v>7639</v>
      </c>
      <c r="I1821" s="116" t="s">
        <v>7640</v>
      </c>
      <c r="J1821" s="116" t="s">
        <v>7641</v>
      </c>
      <c r="K1821" s="114" t="s">
        <v>974</v>
      </c>
      <c r="L1821" s="114" t="s">
        <v>687</v>
      </c>
      <c r="M1821" s="116" t="s">
        <v>975</v>
      </c>
      <c r="N1821" s="116" t="s">
        <v>976</v>
      </c>
      <c r="O1821" s="114" t="s">
        <v>974</v>
      </c>
      <c r="P1821" s="114" t="s">
        <v>1761</v>
      </c>
      <c r="Q1821" s="114" t="s">
        <v>1762</v>
      </c>
      <c r="R1821" s="116"/>
    </row>
    <row r="1822" spans="2:18" ht="18.75" hidden="1" x14ac:dyDescent="0.25">
      <c r="B1822" s="112">
        <v>1816</v>
      </c>
      <c r="C1822" s="114" t="s">
        <v>17</v>
      </c>
      <c r="D1822" s="114" t="s">
        <v>6996</v>
      </c>
      <c r="E1822" s="114" t="s">
        <v>4</v>
      </c>
      <c r="F1822" s="114" t="s">
        <v>31</v>
      </c>
      <c r="G1822" s="114" t="s">
        <v>130</v>
      </c>
      <c r="H1822" s="115" t="s">
        <v>7642</v>
      </c>
      <c r="I1822" s="116" t="s">
        <v>7643</v>
      </c>
      <c r="J1822" s="116" t="s">
        <v>7644</v>
      </c>
      <c r="K1822" s="114" t="s">
        <v>974</v>
      </c>
      <c r="L1822" s="114" t="s">
        <v>687</v>
      </c>
      <c r="M1822" s="116" t="s">
        <v>975</v>
      </c>
      <c r="N1822" s="116" t="s">
        <v>976</v>
      </c>
      <c r="O1822" s="114" t="s">
        <v>974</v>
      </c>
      <c r="P1822" s="114" t="s">
        <v>1761</v>
      </c>
      <c r="Q1822" s="114" t="s">
        <v>1762</v>
      </c>
      <c r="R1822" s="116"/>
    </row>
    <row r="1823" spans="2:18" ht="18.75" hidden="1" x14ac:dyDescent="0.25">
      <c r="B1823" s="112">
        <v>1817</v>
      </c>
      <c r="C1823" s="114" t="s">
        <v>17</v>
      </c>
      <c r="D1823" s="114" t="s">
        <v>6996</v>
      </c>
      <c r="E1823" s="114" t="s">
        <v>4</v>
      </c>
      <c r="F1823" s="114" t="s">
        <v>31</v>
      </c>
      <c r="G1823" s="114" t="s">
        <v>130</v>
      </c>
      <c r="H1823" s="115" t="s">
        <v>7645</v>
      </c>
      <c r="I1823" s="116" t="s">
        <v>7646</v>
      </c>
      <c r="J1823" s="116" t="s">
        <v>7647</v>
      </c>
      <c r="K1823" s="114" t="s">
        <v>974</v>
      </c>
      <c r="L1823" s="114" t="s">
        <v>687</v>
      </c>
      <c r="M1823" s="116" t="s">
        <v>975</v>
      </c>
      <c r="N1823" s="116" t="s">
        <v>976</v>
      </c>
      <c r="O1823" s="114" t="s">
        <v>974</v>
      </c>
      <c r="P1823" s="114" t="s">
        <v>1761</v>
      </c>
      <c r="Q1823" s="114" t="s">
        <v>1762</v>
      </c>
      <c r="R1823" s="116"/>
    </row>
    <row r="1824" spans="2:18" ht="18.75" hidden="1" x14ac:dyDescent="0.25">
      <c r="B1824" s="112">
        <v>1818</v>
      </c>
      <c r="C1824" s="114" t="s">
        <v>17</v>
      </c>
      <c r="D1824" s="114" t="s">
        <v>6996</v>
      </c>
      <c r="E1824" s="114" t="s">
        <v>4</v>
      </c>
      <c r="F1824" s="114" t="s">
        <v>31</v>
      </c>
      <c r="G1824" s="114" t="s">
        <v>130</v>
      </c>
      <c r="H1824" s="115" t="s">
        <v>7648</v>
      </c>
      <c r="I1824" s="116" t="s">
        <v>7649</v>
      </c>
      <c r="J1824" s="116" t="s">
        <v>7650</v>
      </c>
      <c r="K1824" s="114" t="s">
        <v>974</v>
      </c>
      <c r="L1824" s="114" t="s">
        <v>687</v>
      </c>
      <c r="M1824" s="116" t="s">
        <v>975</v>
      </c>
      <c r="N1824" s="116" t="s">
        <v>976</v>
      </c>
      <c r="O1824" s="114" t="s">
        <v>974</v>
      </c>
      <c r="P1824" s="114" t="s">
        <v>1761</v>
      </c>
      <c r="Q1824" s="114" t="s">
        <v>1762</v>
      </c>
      <c r="R1824" s="116"/>
    </row>
    <row r="1825" spans="2:18" ht="18.75" hidden="1" x14ac:dyDescent="0.25">
      <c r="B1825" s="112">
        <v>1819</v>
      </c>
      <c r="C1825" s="114" t="s">
        <v>17</v>
      </c>
      <c r="D1825" s="114" t="s">
        <v>6996</v>
      </c>
      <c r="E1825" s="114" t="s">
        <v>4</v>
      </c>
      <c r="F1825" s="114" t="s">
        <v>31</v>
      </c>
      <c r="G1825" s="114" t="s">
        <v>130</v>
      </c>
      <c r="H1825" s="115" t="s">
        <v>7651</v>
      </c>
      <c r="I1825" s="116" t="s">
        <v>7652</v>
      </c>
      <c r="J1825" s="116" t="s">
        <v>7653</v>
      </c>
      <c r="K1825" s="114" t="s">
        <v>974</v>
      </c>
      <c r="L1825" s="114" t="s">
        <v>687</v>
      </c>
      <c r="M1825" s="116" t="s">
        <v>975</v>
      </c>
      <c r="N1825" s="116" t="s">
        <v>976</v>
      </c>
      <c r="O1825" s="114" t="s">
        <v>974</v>
      </c>
      <c r="P1825" s="114" t="s">
        <v>1761</v>
      </c>
      <c r="Q1825" s="114" t="s">
        <v>1762</v>
      </c>
      <c r="R1825" s="116"/>
    </row>
    <row r="1826" spans="2:18" ht="18.75" hidden="1" x14ac:dyDescent="0.25">
      <c r="B1826" s="112">
        <v>1820</v>
      </c>
      <c r="C1826" s="114" t="s">
        <v>17</v>
      </c>
      <c r="D1826" s="114" t="s">
        <v>6996</v>
      </c>
      <c r="E1826" s="114" t="s">
        <v>4</v>
      </c>
      <c r="F1826" s="114" t="s">
        <v>31</v>
      </c>
      <c r="G1826" s="114" t="s">
        <v>130</v>
      </c>
      <c r="H1826" s="115" t="s">
        <v>7654</v>
      </c>
      <c r="I1826" s="116" t="s">
        <v>7655</v>
      </c>
      <c r="J1826" s="116" t="s">
        <v>7656</v>
      </c>
      <c r="K1826" s="114" t="s">
        <v>974</v>
      </c>
      <c r="L1826" s="114" t="s">
        <v>687</v>
      </c>
      <c r="M1826" s="116" t="s">
        <v>975</v>
      </c>
      <c r="N1826" s="116" t="s">
        <v>976</v>
      </c>
      <c r="O1826" s="114" t="s">
        <v>974</v>
      </c>
      <c r="P1826" s="114" t="s">
        <v>1761</v>
      </c>
      <c r="Q1826" s="114" t="s">
        <v>1762</v>
      </c>
      <c r="R1826" s="116"/>
    </row>
    <row r="1827" spans="2:18" ht="18.75" hidden="1" x14ac:dyDescent="0.25">
      <c r="B1827" s="112">
        <v>1821</v>
      </c>
      <c r="C1827" s="114" t="s">
        <v>17</v>
      </c>
      <c r="D1827" s="114" t="s">
        <v>6996</v>
      </c>
      <c r="E1827" s="114" t="s">
        <v>1</v>
      </c>
      <c r="F1827" s="114" t="s">
        <v>32</v>
      </c>
      <c r="G1827" s="114" t="s">
        <v>130</v>
      </c>
      <c r="H1827" s="115" t="s">
        <v>7657</v>
      </c>
      <c r="I1827" s="116" t="s">
        <v>7658</v>
      </c>
      <c r="J1827" s="116" t="s">
        <v>7659</v>
      </c>
      <c r="K1827" s="114" t="s">
        <v>977</v>
      </c>
      <c r="L1827" s="114" t="s">
        <v>693</v>
      </c>
      <c r="M1827" s="116" t="s">
        <v>978</v>
      </c>
      <c r="N1827" s="116" t="s">
        <v>979</v>
      </c>
      <c r="O1827" s="114" t="s">
        <v>977</v>
      </c>
      <c r="P1827" s="114" t="s">
        <v>977</v>
      </c>
      <c r="Q1827" s="114" t="s">
        <v>1763</v>
      </c>
      <c r="R1827" s="116"/>
    </row>
    <row r="1828" spans="2:18" ht="18.75" hidden="1" x14ac:dyDescent="0.25">
      <c r="B1828" s="112">
        <v>1822</v>
      </c>
      <c r="C1828" s="114" t="s">
        <v>17</v>
      </c>
      <c r="D1828" s="114" t="s">
        <v>6996</v>
      </c>
      <c r="E1828" s="114" t="s">
        <v>1</v>
      </c>
      <c r="F1828" s="114" t="s">
        <v>32</v>
      </c>
      <c r="G1828" s="114" t="s">
        <v>130</v>
      </c>
      <c r="H1828" s="115" t="s">
        <v>7660</v>
      </c>
      <c r="I1828" s="116" t="s">
        <v>7661</v>
      </c>
      <c r="J1828" s="116" t="s">
        <v>7662</v>
      </c>
      <c r="K1828" s="114" t="s">
        <v>977</v>
      </c>
      <c r="L1828" s="114" t="s">
        <v>693</v>
      </c>
      <c r="M1828" s="116" t="s">
        <v>978</v>
      </c>
      <c r="N1828" s="116" t="s">
        <v>979</v>
      </c>
      <c r="O1828" s="114" t="s">
        <v>977</v>
      </c>
      <c r="P1828" s="114" t="s">
        <v>977</v>
      </c>
      <c r="Q1828" s="114" t="s">
        <v>1763</v>
      </c>
      <c r="R1828" s="116"/>
    </row>
    <row r="1829" spans="2:18" ht="18.75" hidden="1" x14ac:dyDescent="0.25">
      <c r="B1829" s="112">
        <v>1823</v>
      </c>
      <c r="C1829" s="114" t="s">
        <v>17</v>
      </c>
      <c r="D1829" s="114" t="s">
        <v>6996</v>
      </c>
      <c r="E1829" s="114" t="s">
        <v>1</v>
      </c>
      <c r="F1829" s="114" t="s">
        <v>32</v>
      </c>
      <c r="G1829" s="114" t="s">
        <v>130</v>
      </c>
      <c r="H1829" s="115" t="s">
        <v>7663</v>
      </c>
      <c r="I1829" s="116" t="s">
        <v>7664</v>
      </c>
      <c r="J1829" s="116" t="s">
        <v>7665</v>
      </c>
      <c r="K1829" s="114" t="s">
        <v>977</v>
      </c>
      <c r="L1829" s="114" t="s">
        <v>693</v>
      </c>
      <c r="M1829" s="116" t="s">
        <v>978</v>
      </c>
      <c r="N1829" s="116" t="s">
        <v>979</v>
      </c>
      <c r="O1829" s="114" t="s">
        <v>977</v>
      </c>
      <c r="P1829" s="114" t="s">
        <v>977</v>
      </c>
      <c r="Q1829" s="114" t="s">
        <v>1763</v>
      </c>
      <c r="R1829" s="116"/>
    </row>
    <row r="1830" spans="2:18" ht="18.75" hidden="1" x14ac:dyDescent="0.25">
      <c r="B1830" s="112">
        <v>1824</v>
      </c>
      <c r="C1830" s="114" t="s">
        <v>17</v>
      </c>
      <c r="D1830" s="114" t="s">
        <v>6996</v>
      </c>
      <c r="E1830" s="114" t="s">
        <v>1</v>
      </c>
      <c r="F1830" s="114" t="s">
        <v>32</v>
      </c>
      <c r="G1830" s="114" t="s">
        <v>130</v>
      </c>
      <c r="H1830" s="115" t="s">
        <v>7666</v>
      </c>
      <c r="I1830" s="116" t="s">
        <v>7667</v>
      </c>
      <c r="J1830" s="116" t="s">
        <v>7668</v>
      </c>
      <c r="K1830" s="114" t="s">
        <v>977</v>
      </c>
      <c r="L1830" s="114" t="s">
        <v>693</v>
      </c>
      <c r="M1830" s="116" t="s">
        <v>978</v>
      </c>
      <c r="N1830" s="116" t="s">
        <v>979</v>
      </c>
      <c r="O1830" s="114" t="s">
        <v>977</v>
      </c>
      <c r="P1830" s="114" t="s">
        <v>977</v>
      </c>
      <c r="Q1830" s="114" t="s">
        <v>1763</v>
      </c>
      <c r="R1830" s="116"/>
    </row>
    <row r="1831" spans="2:18" ht="18.75" hidden="1" x14ac:dyDescent="0.25">
      <c r="B1831" s="112">
        <v>1825</v>
      </c>
      <c r="C1831" s="114" t="s">
        <v>17</v>
      </c>
      <c r="D1831" s="114" t="s">
        <v>6996</v>
      </c>
      <c r="E1831" s="114" t="s">
        <v>1</v>
      </c>
      <c r="F1831" s="114" t="s">
        <v>32</v>
      </c>
      <c r="G1831" s="114" t="s">
        <v>130</v>
      </c>
      <c r="H1831" s="115" t="s">
        <v>7669</v>
      </c>
      <c r="I1831" s="116" t="s">
        <v>7670</v>
      </c>
      <c r="J1831" s="116" t="s">
        <v>7671</v>
      </c>
      <c r="K1831" s="114" t="s">
        <v>977</v>
      </c>
      <c r="L1831" s="114" t="s">
        <v>693</v>
      </c>
      <c r="M1831" s="116" t="s">
        <v>978</v>
      </c>
      <c r="N1831" s="116" t="s">
        <v>979</v>
      </c>
      <c r="O1831" s="114" t="s">
        <v>977</v>
      </c>
      <c r="P1831" s="114" t="s">
        <v>977</v>
      </c>
      <c r="Q1831" s="114" t="s">
        <v>1763</v>
      </c>
      <c r="R1831" s="116"/>
    </row>
    <row r="1832" spans="2:18" ht="18.75" hidden="1" x14ac:dyDescent="0.25">
      <c r="B1832" s="112">
        <v>1826</v>
      </c>
      <c r="C1832" s="114" t="s">
        <v>17</v>
      </c>
      <c r="D1832" s="114" t="s">
        <v>6996</v>
      </c>
      <c r="E1832" s="114" t="s">
        <v>1</v>
      </c>
      <c r="F1832" s="114" t="s">
        <v>32</v>
      </c>
      <c r="G1832" s="114" t="s">
        <v>130</v>
      </c>
      <c r="H1832" s="115" t="s">
        <v>7672</v>
      </c>
      <c r="I1832" s="116" t="s">
        <v>7673</v>
      </c>
      <c r="J1832" s="116" t="s">
        <v>7674</v>
      </c>
      <c r="K1832" s="114" t="s">
        <v>977</v>
      </c>
      <c r="L1832" s="114" t="s">
        <v>693</v>
      </c>
      <c r="M1832" s="116" t="s">
        <v>978</v>
      </c>
      <c r="N1832" s="116" t="s">
        <v>979</v>
      </c>
      <c r="O1832" s="114" t="s">
        <v>977</v>
      </c>
      <c r="P1832" s="114" t="s">
        <v>977</v>
      </c>
      <c r="Q1832" s="114" t="s">
        <v>1763</v>
      </c>
      <c r="R1832" s="116"/>
    </row>
    <row r="1833" spans="2:18" ht="18.75" hidden="1" x14ac:dyDescent="0.25">
      <c r="B1833" s="112">
        <v>1827</v>
      </c>
      <c r="C1833" s="114" t="s">
        <v>17</v>
      </c>
      <c r="D1833" s="114" t="s">
        <v>6996</v>
      </c>
      <c r="E1833" s="114" t="s">
        <v>1</v>
      </c>
      <c r="F1833" s="114" t="s">
        <v>32</v>
      </c>
      <c r="G1833" s="114" t="s">
        <v>130</v>
      </c>
      <c r="H1833" s="115" t="s">
        <v>7675</v>
      </c>
      <c r="I1833" s="116" t="s">
        <v>7676</v>
      </c>
      <c r="J1833" s="116" t="s">
        <v>7677</v>
      </c>
      <c r="K1833" s="114" t="s">
        <v>977</v>
      </c>
      <c r="L1833" s="114" t="s">
        <v>693</v>
      </c>
      <c r="M1833" s="116" t="s">
        <v>978</v>
      </c>
      <c r="N1833" s="116" t="s">
        <v>979</v>
      </c>
      <c r="O1833" s="114" t="s">
        <v>977</v>
      </c>
      <c r="P1833" s="114" t="s">
        <v>977</v>
      </c>
      <c r="Q1833" s="114" t="s">
        <v>1763</v>
      </c>
      <c r="R1833" s="116"/>
    </row>
    <row r="1834" spans="2:18" ht="18.75" hidden="1" x14ac:dyDescent="0.25">
      <c r="B1834" s="112">
        <v>1828</v>
      </c>
      <c r="C1834" s="114" t="s">
        <v>17</v>
      </c>
      <c r="D1834" s="114" t="s">
        <v>6996</v>
      </c>
      <c r="E1834" s="114" t="s">
        <v>1</v>
      </c>
      <c r="F1834" s="114" t="s">
        <v>32</v>
      </c>
      <c r="G1834" s="114" t="s">
        <v>130</v>
      </c>
      <c r="H1834" s="115" t="s">
        <v>7678</v>
      </c>
      <c r="I1834" s="116" t="s">
        <v>7679</v>
      </c>
      <c r="J1834" s="116" t="s">
        <v>7680</v>
      </c>
      <c r="K1834" s="114" t="s">
        <v>977</v>
      </c>
      <c r="L1834" s="114" t="s">
        <v>693</v>
      </c>
      <c r="M1834" s="116" t="s">
        <v>978</v>
      </c>
      <c r="N1834" s="116" t="s">
        <v>979</v>
      </c>
      <c r="O1834" s="114" t="s">
        <v>977</v>
      </c>
      <c r="P1834" s="114" t="s">
        <v>977</v>
      </c>
      <c r="Q1834" s="114" t="s">
        <v>1763</v>
      </c>
      <c r="R1834" s="116"/>
    </row>
    <row r="1835" spans="2:18" ht="18.75" hidden="1" x14ac:dyDescent="0.25">
      <c r="B1835" s="112">
        <v>1829</v>
      </c>
      <c r="C1835" s="114" t="s">
        <v>17</v>
      </c>
      <c r="D1835" s="114" t="s">
        <v>6996</v>
      </c>
      <c r="E1835" s="114" t="s">
        <v>1</v>
      </c>
      <c r="F1835" s="114" t="s">
        <v>32</v>
      </c>
      <c r="G1835" s="114" t="s">
        <v>130</v>
      </c>
      <c r="H1835" s="115" t="s">
        <v>7681</v>
      </c>
      <c r="I1835" s="116" t="s">
        <v>7682</v>
      </c>
      <c r="J1835" s="116" t="s">
        <v>7683</v>
      </c>
      <c r="K1835" s="114" t="s">
        <v>977</v>
      </c>
      <c r="L1835" s="114" t="s">
        <v>693</v>
      </c>
      <c r="M1835" s="116" t="s">
        <v>978</v>
      </c>
      <c r="N1835" s="116" t="s">
        <v>979</v>
      </c>
      <c r="O1835" s="114" t="s">
        <v>977</v>
      </c>
      <c r="P1835" s="114" t="s">
        <v>977</v>
      </c>
      <c r="Q1835" s="114" t="s">
        <v>1763</v>
      </c>
      <c r="R1835" s="116"/>
    </row>
    <row r="1836" spans="2:18" ht="18.75" hidden="1" x14ac:dyDescent="0.25">
      <c r="B1836" s="112">
        <v>1830</v>
      </c>
      <c r="C1836" s="114" t="s">
        <v>17</v>
      </c>
      <c r="D1836" s="114" t="s">
        <v>6996</v>
      </c>
      <c r="E1836" s="114" t="s">
        <v>1</v>
      </c>
      <c r="F1836" s="114" t="s">
        <v>32</v>
      </c>
      <c r="G1836" s="114" t="s">
        <v>130</v>
      </c>
      <c r="H1836" s="115" t="s">
        <v>7684</v>
      </c>
      <c r="I1836" s="116" t="s">
        <v>7685</v>
      </c>
      <c r="J1836" s="116" t="s">
        <v>7686</v>
      </c>
      <c r="K1836" s="114" t="s">
        <v>977</v>
      </c>
      <c r="L1836" s="114" t="s">
        <v>693</v>
      </c>
      <c r="M1836" s="116" t="s">
        <v>978</v>
      </c>
      <c r="N1836" s="116" t="s">
        <v>979</v>
      </c>
      <c r="O1836" s="114" t="s">
        <v>977</v>
      </c>
      <c r="P1836" s="114" t="s">
        <v>977</v>
      </c>
      <c r="Q1836" s="114" t="s">
        <v>1763</v>
      </c>
      <c r="R1836" s="116"/>
    </row>
    <row r="1837" spans="2:18" ht="18.75" hidden="1" x14ac:dyDescent="0.25">
      <c r="B1837" s="112">
        <v>1831</v>
      </c>
      <c r="C1837" s="114" t="s">
        <v>17</v>
      </c>
      <c r="D1837" s="114" t="s">
        <v>6996</v>
      </c>
      <c r="E1837" s="114" t="s">
        <v>4</v>
      </c>
      <c r="F1837" s="114" t="s">
        <v>32</v>
      </c>
      <c r="G1837" s="114" t="s">
        <v>130</v>
      </c>
      <c r="H1837" s="115" t="s">
        <v>7687</v>
      </c>
      <c r="I1837" s="116" t="s">
        <v>7688</v>
      </c>
      <c r="J1837" s="116" t="s">
        <v>7689</v>
      </c>
      <c r="K1837" s="114" t="s">
        <v>977</v>
      </c>
      <c r="L1837" s="114" t="s">
        <v>693</v>
      </c>
      <c r="M1837" s="116" t="s">
        <v>978</v>
      </c>
      <c r="N1837" s="116" t="s">
        <v>979</v>
      </c>
      <c r="O1837" s="114" t="s">
        <v>977</v>
      </c>
      <c r="P1837" s="114" t="s">
        <v>977</v>
      </c>
      <c r="Q1837" s="114" t="s">
        <v>1763</v>
      </c>
      <c r="R1837" s="116"/>
    </row>
    <row r="1838" spans="2:18" ht="18.75" hidden="1" x14ac:dyDescent="0.25">
      <c r="B1838" s="112">
        <v>1832</v>
      </c>
      <c r="C1838" s="114" t="s">
        <v>17</v>
      </c>
      <c r="D1838" s="114" t="s">
        <v>6996</v>
      </c>
      <c r="E1838" s="114" t="s">
        <v>4</v>
      </c>
      <c r="F1838" s="114" t="s">
        <v>32</v>
      </c>
      <c r="G1838" s="114" t="s">
        <v>130</v>
      </c>
      <c r="H1838" s="115" t="s">
        <v>7690</v>
      </c>
      <c r="I1838" s="116" t="s">
        <v>7691</v>
      </c>
      <c r="J1838" s="116" t="s">
        <v>7692</v>
      </c>
      <c r="K1838" s="114" t="s">
        <v>977</v>
      </c>
      <c r="L1838" s="114" t="s">
        <v>693</v>
      </c>
      <c r="M1838" s="116" t="s">
        <v>978</v>
      </c>
      <c r="N1838" s="116" t="s">
        <v>979</v>
      </c>
      <c r="O1838" s="114" t="s">
        <v>977</v>
      </c>
      <c r="P1838" s="114" t="s">
        <v>977</v>
      </c>
      <c r="Q1838" s="114" t="s">
        <v>1763</v>
      </c>
      <c r="R1838" s="116"/>
    </row>
    <row r="1839" spans="2:18" ht="18.75" hidden="1" x14ac:dyDescent="0.25">
      <c r="B1839" s="112">
        <v>1833</v>
      </c>
      <c r="C1839" s="114" t="s">
        <v>17</v>
      </c>
      <c r="D1839" s="114" t="s">
        <v>6996</v>
      </c>
      <c r="E1839" s="114" t="s">
        <v>4</v>
      </c>
      <c r="F1839" s="114" t="s">
        <v>32</v>
      </c>
      <c r="G1839" s="114" t="s">
        <v>130</v>
      </c>
      <c r="H1839" s="115" t="s">
        <v>7693</v>
      </c>
      <c r="I1839" s="116" t="s">
        <v>7694</v>
      </c>
      <c r="J1839" s="116" t="s">
        <v>7695</v>
      </c>
      <c r="K1839" s="114" t="s">
        <v>977</v>
      </c>
      <c r="L1839" s="114" t="s">
        <v>693</v>
      </c>
      <c r="M1839" s="116" t="s">
        <v>978</v>
      </c>
      <c r="N1839" s="116" t="s">
        <v>979</v>
      </c>
      <c r="O1839" s="114" t="s">
        <v>977</v>
      </c>
      <c r="P1839" s="114" t="s">
        <v>977</v>
      </c>
      <c r="Q1839" s="114" t="s">
        <v>1763</v>
      </c>
      <c r="R1839" s="116"/>
    </row>
    <row r="1840" spans="2:18" ht="18.75" hidden="1" x14ac:dyDescent="0.25">
      <c r="B1840" s="112">
        <v>1834</v>
      </c>
      <c r="C1840" s="114" t="s">
        <v>17</v>
      </c>
      <c r="D1840" s="114" t="s">
        <v>6996</v>
      </c>
      <c r="E1840" s="114" t="s">
        <v>4</v>
      </c>
      <c r="F1840" s="114" t="s">
        <v>32</v>
      </c>
      <c r="G1840" s="114" t="s">
        <v>130</v>
      </c>
      <c r="H1840" s="115" t="s">
        <v>7696</v>
      </c>
      <c r="I1840" s="116" t="s">
        <v>7697</v>
      </c>
      <c r="J1840" s="116" t="s">
        <v>7698</v>
      </c>
      <c r="K1840" s="114" t="s">
        <v>977</v>
      </c>
      <c r="L1840" s="114" t="s">
        <v>693</v>
      </c>
      <c r="M1840" s="116" t="s">
        <v>978</v>
      </c>
      <c r="N1840" s="116" t="s">
        <v>979</v>
      </c>
      <c r="O1840" s="114" t="s">
        <v>977</v>
      </c>
      <c r="P1840" s="114" t="s">
        <v>977</v>
      </c>
      <c r="Q1840" s="114" t="s">
        <v>1763</v>
      </c>
      <c r="R1840" s="116"/>
    </row>
    <row r="1841" spans="2:18" ht="18.75" hidden="1" x14ac:dyDescent="0.25">
      <c r="B1841" s="112">
        <v>1835</v>
      </c>
      <c r="C1841" s="114" t="s">
        <v>17</v>
      </c>
      <c r="D1841" s="114" t="s">
        <v>6996</v>
      </c>
      <c r="E1841" s="114" t="s">
        <v>4</v>
      </c>
      <c r="F1841" s="114" t="s">
        <v>32</v>
      </c>
      <c r="G1841" s="114" t="s">
        <v>130</v>
      </c>
      <c r="H1841" s="115" t="s">
        <v>7699</v>
      </c>
      <c r="I1841" s="116" t="s">
        <v>7700</v>
      </c>
      <c r="J1841" s="116" t="s">
        <v>7701</v>
      </c>
      <c r="K1841" s="114" t="s">
        <v>977</v>
      </c>
      <c r="L1841" s="114" t="s">
        <v>693</v>
      </c>
      <c r="M1841" s="116" t="s">
        <v>978</v>
      </c>
      <c r="N1841" s="116" t="s">
        <v>979</v>
      </c>
      <c r="O1841" s="114" t="s">
        <v>977</v>
      </c>
      <c r="P1841" s="114" t="s">
        <v>977</v>
      </c>
      <c r="Q1841" s="114" t="s">
        <v>1763</v>
      </c>
      <c r="R1841" s="116"/>
    </row>
    <row r="1842" spans="2:18" ht="18.75" hidden="1" x14ac:dyDescent="0.25">
      <c r="B1842" s="112">
        <v>1836</v>
      </c>
      <c r="C1842" s="114" t="s">
        <v>17</v>
      </c>
      <c r="D1842" s="114" t="s">
        <v>6996</v>
      </c>
      <c r="E1842" s="114" t="s">
        <v>4</v>
      </c>
      <c r="F1842" s="114" t="s">
        <v>32</v>
      </c>
      <c r="G1842" s="114" t="s">
        <v>130</v>
      </c>
      <c r="H1842" s="115" t="s">
        <v>7702</v>
      </c>
      <c r="I1842" s="116" t="s">
        <v>7703</v>
      </c>
      <c r="J1842" s="116" t="s">
        <v>7704</v>
      </c>
      <c r="K1842" s="114" t="s">
        <v>977</v>
      </c>
      <c r="L1842" s="114" t="s">
        <v>693</v>
      </c>
      <c r="M1842" s="116" t="s">
        <v>978</v>
      </c>
      <c r="N1842" s="116" t="s">
        <v>979</v>
      </c>
      <c r="O1842" s="114" t="s">
        <v>977</v>
      </c>
      <c r="P1842" s="114" t="s">
        <v>977</v>
      </c>
      <c r="Q1842" s="114" t="s">
        <v>1763</v>
      </c>
      <c r="R1842" s="116"/>
    </row>
    <row r="1843" spans="2:18" ht="18.75" hidden="1" x14ac:dyDescent="0.25">
      <c r="B1843" s="112">
        <v>1837</v>
      </c>
      <c r="C1843" s="114" t="s">
        <v>17</v>
      </c>
      <c r="D1843" s="114" t="s">
        <v>6996</v>
      </c>
      <c r="E1843" s="114" t="s">
        <v>4</v>
      </c>
      <c r="F1843" s="114" t="s">
        <v>32</v>
      </c>
      <c r="G1843" s="114" t="s">
        <v>130</v>
      </c>
      <c r="H1843" s="115" t="s">
        <v>7705</v>
      </c>
      <c r="I1843" s="116" t="s">
        <v>7706</v>
      </c>
      <c r="J1843" s="116" t="s">
        <v>7707</v>
      </c>
      <c r="K1843" s="114" t="s">
        <v>977</v>
      </c>
      <c r="L1843" s="114" t="s">
        <v>693</v>
      </c>
      <c r="M1843" s="116" t="s">
        <v>978</v>
      </c>
      <c r="N1843" s="116" t="s">
        <v>979</v>
      </c>
      <c r="O1843" s="114" t="s">
        <v>977</v>
      </c>
      <c r="P1843" s="114" t="s">
        <v>977</v>
      </c>
      <c r="Q1843" s="114" t="s">
        <v>1763</v>
      </c>
      <c r="R1843" s="116"/>
    </row>
    <row r="1844" spans="2:18" ht="18.75" hidden="1" x14ac:dyDescent="0.25">
      <c r="B1844" s="112">
        <v>1838</v>
      </c>
      <c r="C1844" s="114" t="s">
        <v>17</v>
      </c>
      <c r="D1844" s="114" t="s">
        <v>6996</v>
      </c>
      <c r="E1844" s="114" t="s">
        <v>4</v>
      </c>
      <c r="F1844" s="114" t="s">
        <v>32</v>
      </c>
      <c r="G1844" s="114" t="s">
        <v>130</v>
      </c>
      <c r="H1844" s="115" t="s">
        <v>7708</v>
      </c>
      <c r="I1844" s="116" t="s">
        <v>7709</v>
      </c>
      <c r="J1844" s="116" t="s">
        <v>7710</v>
      </c>
      <c r="K1844" s="114" t="s">
        <v>977</v>
      </c>
      <c r="L1844" s="114" t="s">
        <v>693</v>
      </c>
      <c r="M1844" s="116" t="s">
        <v>978</v>
      </c>
      <c r="N1844" s="116" t="s">
        <v>979</v>
      </c>
      <c r="O1844" s="114" t="s">
        <v>977</v>
      </c>
      <c r="P1844" s="114" t="s">
        <v>977</v>
      </c>
      <c r="Q1844" s="114" t="s">
        <v>1763</v>
      </c>
      <c r="R1844" s="116"/>
    </row>
    <row r="1845" spans="2:18" ht="18.75" hidden="1" x14ac:dyDescent="0.25">
      <c r="B1845" s="112">
        <v>1839</v>
      </c>
      <c r="C1845" s="114" t="s">
        <v>17</v>
      </c>
      <c r="D1845" s="114" t="s">
        <v>6996</v>
      </c>
      <c r="E1845" s="114" t="s">
        <v>4</v>
      </c>
      <c r="F1845" s="114" t="s">
        <v>32</v>
      </c>
      <c r="G1845" s="114" t="s">
        <v>130</v>
      </c>
      <c r="H1845" s="115" t="s">
        <v>7711</v>
      </c>
      <c r="I1845" s="116" t="s">
        <v>7712</v>
      </c>
      <c r="J1845" s="116" t="s">
        <v>7713</v>
      </c>
      <c r="K1845" s="114" t="s">
        <v>977</v>
      </c>
      <c r="L1845" s="114" t="s">
        <v>693</v>
      </c>
      <c r="M1845" s="116" t="s">
        <v>978</v>
      </c>
      <c r="N1845" s="116" t="s">
        <v>979</v>
      </c>
      <c r="O1845" s="114" t="s">
        <v>977</v>
      </c>
      <c r="P1845" s="114" t="s">
        <v>977</v>
      </c>
      <c r="Q1845" s="114" t="s">
        <v>1763</v>
      </c>
      <c r="R1845" s="116"/>
    </row>
    <row r="1846" spans="2:18" ht="18.75" hidden="1" x14ac:dyDescent="0.25">
      <c r="B1846" s="112">
        <v>1840</v>
      </c>
      <c r="C1846" s="114" t="s">
        <v>17</v>
      </c>
      <c r="D1846" s="114" t="s">
        <v>6996</v>
      </c>
      <c r="E1846" s="114" t="s">
        <v>4</v>
      </c>
      <c r="F1846" s="114" t="s">
        <v>32</v>
      </c>
      <c r="G1846" s="114" t="s">
        <v>130</v>
      </c>
      <c r="H1846" s="115" t="s">
        <v>7714</v>
      </c>
      <c r="I1846" s="116" t="s">
        <v>7715</v>
      </c>
      <c r="J1846" s="116" t="s">
        <v>7716</v>
      </c>
      <c r="K1846" s="114" t="s">
        <v>977</v>
      </c>
      <c r="L1846" s="114" t="s">
        <v>693</v>
      </c>
      <c r="M1846" s="116" t="s">
        <v>978</v>
      </c>
      <c r="N1846" s="116" t="s">
        <v>979</v>
      </c>
      <c r="O1846" s="114" t="s">
        <v>977</v>
      </c>
      <c r="P1846" s="114" t="s">
        <v>977</v>
      </c>
      <c r="Q1846" s="114" t="s">
        <v>1763</v>
      </c>
      <c r="R1846" s="116"/>
    </row>
    <row r="1847" spans="2:18" ht="18.75" hidden="1" x14ac:dyDescent="0.25">
      <c r="B1847" s="112">
        <v>1841</v>
      </c>
      <c r="C1847" s="114" t="s">
        <v>17</v>
      </c>
      <c r="D1847" s="114" t="s">
        <v>6996</v>
      </c>
      <c r="E1847" s="114" t="s">
        <v>1</v>
      </c>
      <c r="F1847" s="114" t="s">
        <v>34</v>
      </c>
      <c r="G1847" s="114" t="s">
        <v>130</v>
      </c>
      <c r="H1847" s="115" t="s">
        <v>7717</v>
      </c>
      <c r="I1847" s="116" t="s">
        <v>7718</v>
      </c>
      <c r="J1847" s="116" t="s">
        <v>7719</v>
      </c>
      <c r="K1847" s="114" t="s">
        <v>980</v>
      </c>
      <c r="L1847" s="114" t="s">
        <v>699</v>
      </c>
      <c r="M1847" s="116" t="s">
        <v>981</v>
      </c>
      <c r="N1847" s="116" t="s">
        <v>982</v>
      </c>
      <c r="O1847" s="114" t="s">
        <v>980</v>
      </c>
      <c r="P1847" s="114" t="s">
        <v>1764</v>
      </c>
      <c r="Q1847" s="114" t="s">
        <v>1765</v>
      </c>
      <c r="R1847" s="116"/>
    </row>
    <row r="1848" spans="2:18" ht="18.75" hidden="1" x14ac:dyDescent="0.25">
      <c r="B1848" s="112">
        <v>1842</v>
      </c>
      <c r="C1848" s="114" t="s">
        <v>17</v>
      </c>
      <c r="D1848" s="114" t="s">
        <v>6996</v>
      </c>
      <c r="E1848" s="114" t="s">
        <v>1</v>
      </c>
      <c r="F1848" s="114" t="s">
        <v>34</v>
      </c>
      <c r="G1848" s="114" t="s">
        <v>130</v>
      </c>
      <c r="H1848" s="115" t="s">
        <v>7720</v>
      </c>
      <c r="I1848" s="116" t="s">
        <v>7721</v>
      </c>
      <c r="J1848" s="116" t="s">
        <v>7722</v>
      </c>
      <c r="K1848" s="114" t="s">
        <v>980</v>
      </c>
      <c r="L1848" s="114" t="s">
        <v>699</v>
      </c>
      <c r="M1848" s="116" t="s">
        <v>981</v>
      </c>
      <c r="N1848" s="116" t="s">
        <v>982</v>
      </c>
      <c r="O1848" s="114" t="s">
        <v>980</v>
      </c>
      <c r="P1848" s="114" t="s">
        <v>1764</v>
      </c>
      <c r="Q1848" s="114" t="s">
        <v>1765</v>
      </c>
      <c r="R1848" s="116"/>
    </row>
    <row r="1849" spans="2:18" ht="18.75" hidden="1" x14ac:dyDescent="0.25">
      <c r="B1849" s="112">
        <v>1843</v>
      </c>
      <c r="C1849" s="114" t="s">
        <v>17</v>
      </c>
      <c r="D1849" s="114" t="s">
        <v>6996</v>
      </c>
      <c r="E1849" s="114" t="s">
        <v>1</v>
      </c>
      <c r="F1849" s="114" t="s">
        <v>34</v>
      </c>
      <c r="G1849" s="114" t="s">
        <v>130</v>
      </c>
      <c r="H1849" s="115" t="s">
        <v>7723</v>
      </c>
      <c r="I1849" s="116" t="s">
        <v>7724</v>
      </c>
      <c r="J1849" s="116" t="s">
        <v>7725</v>
      </c>
      <c r="K1849" s="114" t="s">
        <v>980</v>
      </c>
      <c r="L1849" s="114" t="s">
        <v>699</v>
      </c>
      <c r="M1849" s="116" t="s">
        <v>981</v>
      </c>
      <c r="N1849" s="116" t="s">
        <v>982</v>
      </c>
      <c r="O1849" s="114" t="s">
        <v>980</v>
      </c>
      <c r="P1849" s="114" t="s">
        <v>1764</v>
      </c>
      <c r="Q1849" s="114" t="s">
        <v>1765</v>
      </c>
      <c r="R1849" s="116"/>
    </row>
    <row r="1850" spans="2:18" ht="18.75" hidden="1" x14ac:dyDescent="0.25">
      <c r="B1850" s="112">
        <v>1844</v>
      </c>
      <c r="C1850" s="114" t="s">
        <v>17</v>
      </c>
      <c r="D1850" s="114" t="s">
        <v>6996</v>
      </c>
      <c r="E1850" s="114" t="s">
        <v>1</v>
      </c>
      <c r="F1850" s="114" t="s">
        <v>34</v>
      </c>
      <c r="G1850" s="114" t="s">
        <v>130</v>
      </c>
      <c r="H1850" s="115" t="s">
        <v>7726</v>
      </c>
      <c r="I1850" s="116" t="s">
        <v>7727</v>
      </c>
      <c r="J1850" s="116" t="s">
        <v>7728</v>
      </c>
      <c r="K1850" s="114" t="s">
        <v>980</v>
      </c>
      <c r="L1850" s="114" t="s">
        <v>699</v>
      </c>
      <c r="M1850" s="116" t="s">
        <v>981</v>
      </c>
      <c r="N1850" s="116" t="s">
        <v>982</v>
      </c>
      <c r="O1850" s="114" t="s">
        <v>980</v>
      </c>
      <c r="P1850" s="114" t="s">
        <v>1764</v>
      </c>
      <c r="Q1850" s="114" t="s">
        <v>1765</v>
      </c>
      <c r="R1850" s="116"/>
    </row>
    <row r="1851" spans="2:18" ht="18.75" hidden="1" x14ac:dyDescent="0.25">
      <c r="B1851" s="112">
        <v>1845</v>
      </c>
      <c r="C1851" s="114" t="s">
        <v>17</v>
      </c>
      <c r="D1851" s="114" t="s">
        <v>6996</v>
      </c>
      <c r="E1851" s="114" t="s">
        <v>1</v>
      </c>
      <c r="F1851" s="114" t="s">
        <v>34</v>
      </c>
      <c r="G1851" s="114" t="s">
        <v>130</v>
      </c>
      <c r="H1851" s="115" t="s">
        <v>7729</v>
      </c>
      <c r="I1851" s="116" t="s">
        <v>7730</v>
      </c>
      <c r="J1851" s="116" t="s">
        <v>7731</v>
      </c>
      <c r="K1851" s="114" t="s">
        <v>980</v>
      </c>
      <c r="L1851" s="114" t="s">
        <v>699</v>
      </c>
      <c r="M1851" s="116" t="s">
        <v>981</v>
      </c>
      <c r="N1851" s="116" t="s">
        <v>982</v>
      </c>
      <c r="O1851" s="114" t="s">
        <v>980</v>
      </c>
      <c r="P1851" s="114" t="s">
        <v>1764</v>
      </c>
      <c r="Q1851" s="114" t="s">
        <v>1765</v>
      </c>
      <c r="R1851" s="116"/>
    </row>
    <row r="1852" spans="2:18" ht="18.75" hidden="1" x14ac:dyDescent="0.25">
      <c r="B1852" s="112">
        <v>1846</v>
      </c>
      <c r="C1852" s="114" t="s">
        <v>17</v>
      </c>
      <c r="D1852" s="114" t="s">
        <v>6996</v>
      </c>
      <c r="E1852" s="114" t="s">
        <v>1</v>
      </c>
      <c r="F1852" s="114" t="s">
        <v>34</v>
      </c>
      <c r="G1852" s="114" t="s">
        <v>130</v>
      </c>
      <c r="H1852" s="115" t="s">
        <v>7732</v>
      </c>
      <c r="I1852" s="116" t="s">
        <v>7733</v>
      </c>
      <c r="J1852" s="116" t="s">
        <v>7734</v>
      </c>
      <c r="K1852" s="114" t="s">
        <v>980</v>
      </c>
      <c r="L1852" s="114" t="s">
        <v>699</v>
      </c>
      <c r="M1852" s="116" t="s">
        <v>981</v>
      </c>
      <c r="N1852" s="116" t="s">
        <v>982</v>
      </c>
      <c r="O1852" s="114" t="s">
        <v>980</v>
      </c>
      <c r="P1852" s="114" t="s">
        <v>1764</v>
      </c>
      <c r="Q1852" s="114" t="s">
        <v>1765</v>
      </c>
      <c r="R1852" s="116"/>
    </row>
    <row r="1853" spans="2:18" ht="18.75" hidden="1" x14ac:dyDescent="0.25">
      <c r="B1853" s="112">
        <v>1847</v>
      </c>
      <c r="C1853" s="114" t="s">
        <v>17</v>
      </c>
      <c r="D1853" s="114" t="s">
        <v>6996</v>
      </c>
      <c r="E1853" s="114" t="s">
        <v>1</v>
      </c>
      <c r="F1853" s="114" t="s">
        <v>34</v>
      </c>
      <c r="G1853" s="114" t="s">
        <v>130</v>
      </c>
      <c r="H1853" s="115" t="s">
        <v>7735</v>
      </c>
      <c r="I1853" s="116" t="s">
        <v>7736</v>
      </c>
      <c r="J1853" s="116" t="s">
        <v>7737</v>
      </c>
      <c r="K1853" s="114" t="s">
        <v>980</v>
      </c>
      <c r="L1853" s="114" t="s">
        <v>699</v>
      </c>
      <c r="M1853" s="116" t="s">
        <v>981</v>
      </c>
      <c r="N1853" s="116" t="s">
        <v>982</v>
      </c>
      <c r="O1853" s="114" t="s">
        <v>980</v>
      </c>
      <c r="P1853" s="114" t="s">
        <v>1764</v>
      </c>
      <c r="Q1853" s="114" t="s">
        <v>1765</v>
      </c>
      <c r="R1853" s="116"/>
    </row>
    <row r="1854" spans="2:18" ht="18.75" hidden="1" x14ac:dyDescent="0.25">
      <c r="B1854" s="112">
        <v>1848</v>
      </c>
      <c r="C1854" s="114" t="s">
        <v>17</v>
      </c>
      <c r="D1854" s="114" t="s">
        <v>6996</v>
      </c>
      <c r="E1854" s="114" t="s">
        <v>1</v>
      </c>
      <c r="F1854" s="114" t="s">
        <v>34</v>
      </c>
      <c r="G1854" s="114" t="s">
        <v>130</v>
      </c>
      <c r="H1854" s="115" t="s">
        <v>7738</v>
      </c>
      <c r="I1854" s="116" t="s">
        <v>7739</v>
      </c>
      <c r="J1854" s="116" t="s">
        <v>7740</v>
      </c>
      <c r="K1854" s="114" t="s">
        <v>980</v>
      </c>
      <c r="L1854" s="114" t="s">
        <v>699</v>
      </c>
      <c r="M1854" s="116" t="s">
        <v>981</v>
      </c>
      <c r="N1854" s="116" t="s">
        <v>982</v>
      </c>
      <c r="O1854" s="114" t="s">
        <v>980</v>
      </c>
      <c r="P1854" s="114" t="s">
        <v>1764</v>
      </c>
      <c r="Q1854" s="114" t="s">
        <v>1765</v>
      </c>
      <c r="R1854" s="116"/>
    </row>
    <row r="1855" spans="2:18" ht="18.75" hidden="1" x14ac:dyDescent="0.25">
      <c r="B1855" s="112">
        <v>1849</v>
      </c>
      <c r="C1855" s="114" t="s">
        <v>17</v>
      </c>
      <c r="D1855" s="114" t="s">
        <v>6996</v>
      </c>
      <c r="E1855" s="114" t="s">
        <v>1</v>
      </c>
      <c r="F1855" s="114" t="s">
        <v>34</v>
      </c>
      <c r="G1855" s="114" t="s">
        <v>130</v>
      </c>
      <c r="H1855" s="115" t="s">
        <v>7741</v>
      </c>
      <c r="I1855" s="116" t="s">
        <v>7742</v>
      </c>
      <c r="J1855" s="116" t="s">
        <v>7743</v>
      </c>
      <c r="K1855" s="114" t="s">
        <v>980</v>
      </c>
      <c r="L1855" s="114" t="s">
        <v>699</v>
      </c>
      <c r="M1855" s="116" t="s">
        <v>981</v>
      </c>
      <c r="N1855" s="116" t="s">
        <v>982</v>
      </c>
      <c r="O1855" s="114" t="s">
        <v>980</v>
      </c>
      <c r="P1855" s="114" t="s">
        <v>1764</v>
      </c>
      <c r="Q1855" s="114" t="s">
        <v>1765</v>
      </c>
      <c r="R1855" s="116"/>
    </row>
    <row r="1856" spans="2:18" ht="18.75" hidden="1" x14ac:dyDescent="0.25">
      <c r="B1856" s="112">
        <v>1850</v>
      </c>
      <c r="C1856" s="114" t="s">
        <v>17</v>
      </c>
      <c r="D1856" s="114" t="s">
        <v>6996</v>
      </c>
      <c r="E1856" s="114" t="s">
        <v>1</v>
      </c>
      <c r="F1856" s="114" t="s">
        <v>34</v>
      </c>
      <c r="G1856" s="114" t="s">
        <v>130</v>
      </c>
      <c r="H1856" s="115" t="s">
        <v>7744</v>
      </c>
      <c r="I1856" s="116" t="s">
        <v>7745</v>
      </c>
      <c r="J1856" s="116" t="s">
        <v>7746</v>
      </c>
      <c r="K1856" s="114" t="s">
        <v>980</v>
      </c>
      <c r="L1856" s="114" t="s">
        <v>699</v>
      </c>
      <c r="M1856" s="116" t="s">
        <v>981</v>
      </c>
      <c r="N1856" s="116" t="s">
        <v>982</v>
      </c>
      <c r="O1856" s="114" t="s">
        <v>980</v>
      </c>
      <c r="P1856" s="114" t="s">
        <v>1764</v>
      </c>
      <c r="Q1856" s="114" t="s">
        <v>1765</v>
      </c>
      <c r="R1856" s="116"/>
    </row>
    <row r="1857" spans="2:18" ht="18.75" hidden="1" x14ac:dyDescent="0.25">
      <c r="B1857" s="112">
        <v>1851</v>
      </c>
      <c r="C1857" s="114" t="s">
        <v>17</v>
      </c>
      <c r="D1857" s="114" t="s">
        <v>6996</v>
      </c>
      <c r="E1857" s="114" t="s">
        <v>4</v>
      </c>
      <c r="F1857" s="114" t="s">
        <v>34</v>
      </c>
      <c r="G1857" s="114" t="s">
        <v>130</v>
      </c>
      <c r="H1857" s="115" t="s">
        <v>7747</v>
      </c>
      <c r="I1857" s="116" t="s">
        <v>7748</v>
      </c>
      <c r="J1857" s="116" t="s">
        <v>7749</v>
      </c>
      <c r="K1857" s="114" t="s">
        <v>980</v>
      </c>
      <c r="L1857" s="114" t="s">
        <v>699</v>
      </c>
      <c r="M1857" s="116" t="s">
        <v>981</v>
      </c>
      <c r="N1857" s="116" t="s">
        <v>982</v>
      </c>
      <c r="O1857" s="114" t="s">
        <v>980</v>
      </c>
      <c r="P1857" s="114" t="s">
        <v>1764</v>
      </c>
      <c r="Q1857" s="114" t="s">
        <v>1765</v>
      </c>
      <c r="R1857" s="116"/>
    </row>
    <row r="1858" spans="2:18" ht="18.75" hidden="1" x14ac:dyDescent="0.25">
      <c r="B1858" s="112">
        <v>1852</v>
      </c>
      <c r="C1858" s="114" t="s">
        <v>17</v>
      </c>
      <c r="D1858" s="114" t="s">
        <v>6996</v>
      </c>
      <c r="E1858" s="114" t="s">
        <v>4</v>
      </c>
      <c r="F1858" s="114" t="s">
        <v>34</v>
      </c>
      <c r="G1858" s="114" t="s">
        <v>130</v>
      </c>
      <c r="H1858" s="115" t="s">
        <v>7750</v>
      </c>
      <c r="I1858" s="116" t="s">
        <v>7751</v>
      </c>
      <c r="J1858" s="116" t="s">
        <v>7752</v>
      </c>
      <c r="K1858" s="114" t="s">
        <v>980</v>
      </c>
      <c r="L1858" s="114" t="s">
        <v>699</v>
      </c>
      <c r="M1858" s="116" t="s">
        <v>981</v>
      </c>
      <c r="N1858" s="116" t="s">
        <v>982</v>
      </c>
      <c r="O1858" s="114" t="s">
        <v>980</v>
      </c>
      <c r="P1858" s="114" t="s">
        <v>1764</v>
      </c>
      <c r="Q1858" s="114" t="s">
        <v>1765</v>
      </c>
      <c r="R1858" s="116"/>
    </row>
    <row r="1859" spans="2:18" ht="18.75" hidden="1" x14ac:dyDescent="0.25">
      <c r="B1859" s="112">
        <v>1853</v>
      </c>
      <c r="C1859" s="114" t="s">
        <v>17</v>
      </c>
      <c r="D1859" s="114" t="s">
        <v>6996</v>
      </c>
      <c r="E1859" s="114" t="s">
        <v>4</v>
      </c>
      <c r="F1859" s="114" t="s">
        <v>34</v>
      </c>
      <c r="G1859" s="114" t="s">
        <v>130</v>
      </c>
      <c r="H1859" s="115" t="s">
        <v>7753</v>
      </c>
      <c r="I1859" s="116" t="s">
        <v>7754</v>
      </c>
      <c r="J1859" s="116" t="s">
        <v>7755</v>
      </c>
      <c r="K1859" s="114" t="s">
        <v>980</v>
      </c>
      <c r="L1859" s="114" t="s">
        <v>699</v>
      </c>
      <c r="M1859" s="116" t="s">
        <v>981</v>
      </c>
      <c r="N1859" s="116" t="s">
        <v>982</v>
      </c>
      <c r="O1859" s="114" t="s">
        <v>980</v>
      </c>
      <c r="P1859" s="114" t="s">
        <v>1764</v>
      </c>
      <c r="Q1859" s="114" t="s">
        <v>1765</v>
      </c>
      <c r="R1859" s="116"/>
    </row>
    <row r="1860" spans="2:18" ht="18.75" hidden="1" x14ac:dyDescent="0.25">
      <c r="B1860" s="112">
        <v>1854</v>
      </c>
      <c r="C1860" s="114" t="s">
        <v>17</v>
      </c>
      <c r="D1860" s="114" t="s">
        <v>6996</v>
      </c>
      <c r="E1860" s="114" t="s">
        <v>4</v>
      </c>
      <c r="F1860" s="114" t="s">
        <v>34</v>
      </c>
      <c r="G1860" s="114" t="s">
        <v>130</v>
      </c>
      <c r="H1860" s="115" t="s">
        <v>7756</v>
      </c>
      <c r="I1860" s="116" t="s">
        <v>7757</v>
      </c>
      <c r="J1860" s="116" t="s">
        <v>7758</v>
      </c>
      <c r="K1860" s="114" t="s">
        <v>980</v>
      </c>
      <c r="L1860" s="114" t="s">
        <v>699</v>
      </c>
      <c r="M1860" s="116" t="s">
        <v>981</v>
      </c>
      <c r="N1860" s="116" t="s">
        <v>982</v>
      </c>
      <c r="O1860" s="114" t="s">
        <v>980</v>
      </c>
      <c r="P1860" s="114" t="s">
        <v>1764</v>
      </c>
      <c r="Q1860" s="114" t="s">
        <v>1765</v>
      </c>
      <c r="R1860" s="116"/>
    </row>
    <row r="1861" spans="2:18" ht="18.75" hidden="1" x14ac:dyDescent="0.25">
      <c r="B1861" s="112">
        <v>1855</v>
      </c>
      <c r="C1861" s="114" t="s">
        <v>17</v>
      </c>
      <c r="D1861" s="114" t="s">
        <v>6996</v>
      </c>
      <c r="E1861" s="114" t="s">
        <v>4</v>
      </c>
      <c r="F1861" s="114" t="s">
        <v>34</v>
      </c>
      <c r="G1861" s="114" t="s">
        <v>130</v>
      </c>
      <c r="H1861" s="115" t="s">
        <v>7759</v>
      </c>
      <c r="I1861" s="116" t="s">
        <v>7760</v>
      </c>
      <c r="J1861" s="116" t="s">
        <v>7761</v>
      </c>
      <c r="K1861" s="114" t="s">
        <v>980</v>
      </c>
      <c r="L1861" s="114" t="s">
        <v>699</v>
      </c>
      <c r="M1861" s="116" t="s">
        <v>981</v>
      </c>
      <c r="N1861" s="116" t="s">
        <v>982</v>
      </c>
      <c r="O1861" s="114" t="s">
        <v>980</v>
      </c>
      <c r="P1861" s="114" t="s">
        <v>1764</v>
      </c>
      <c r="Q1861" s="114" t="s">
        <v>1765</v>
      </c>
      <c r="R1861" s="116"/>
    </row>
    <row r="1862" spans="2:18" ht="18.75" hidden="1" x14ac:dyDescent="0.25">
      <c r="B1862" s="112">
        <v>1856</v>
      </c>
      <c r="C1862" s="114" t="s">
        <v>17</v>
      </c>
      <c r="D1862" s="114" t="s">
        <v>6996</v>
      </c>
      <c r="E1862" s="114" t="s">
        <v>4</v>
      </c>
      <c r="F1862" s="114" t="s">
        <v>34</v>
      </c>
      <c r="G1862" s="114" t="s">
        <v>130</v>
      </c>
      <c r="H1862" s="115" t="s">
        <v>7762</v>
      </c>
      <c r="I1862" s="116" t="s">
        <v>7763</v>
      </c>
      <c r="J1862" s="116" t="s">
        <v>7764</v>
      </c>
      <c r="K1862" s="114" t="s">
        <v>980</v>
      </c>
      <c r="L1862" s="114" t="s">
        <v>699</v>
      </c>
      <c r="M1862" s="116" t="s">
        <v>981</v>
      </c>
      <c r="N1862" s="116" t="s">
        <v>982</v>
      </c>
      <c r="O1862" s="114" t="s">
        <v>980</v>
      </c>
      <c r="P1862" s="114" t="s">
        <v>1764</v>
      </c>
      <c r="Q1862" s="114" t="s">
        <v>1765</v>
      </c>
      <c r="R1862" s="116"/>
    </row>
    <row r="1863" spans="2:18" ht="18.75" hidden="1" x14ac:dyDescent="0.25">
      <c r="B1863" s="112">
        <v>1857</v>
      </c>
      <c r="C1863" s="114" t="s">
        <v>17</v>
      </c>
      <c r="D1863" s="114" t="s">
        <v>6996</v>
      </c>
      <c r="E1863" s="114" t="s">
        <v>4</v>
      </c>
      <c r="F1863" s="114" t="s">
        <v>34</v>
      </c>
      <c r="G1863" s="114" t="s">
        <v>130</v>
      </c>
      <c r="H1863" s="115" t="s">
        <v>7765</v>
      </c>
      <c r="I1863" s="116" t="s">
        <v>7766</v>
      </c>
      <c r="J1863" s="116" t="s">
        <v>7767</v>
      </c>
      <c r="K1863" s="114" t="s">
        <v>980</v>
      </c>
      <c r="L1863" s="114" t="s">
        <v>699</v>
      </c>
      <c r="M1863" s="116" t="s">
        <v>981</v>
      </c>
      <c r="N1863" s="116" t="s">
        <v>982</v>
      </c>
      <c r="O1863" s="114" t="s">
        <v>980</v>
      </c>
      <c r="P1863" s="114" t="s">
        <v>1764</v>
      </c>
      <c r="Q1863" s="114" t="s">
        <v>1765</v>
      </c>
      <c r="R1863" s="116"/>
    </row>
    <row r="1864" spans="2:18" ht="18.75" hidden="1" x14ac:dyDescent="0.25">
      <c r="B1864" s="112">
        <v>1858</v>
      </c>
      <c r="C1864" s="114" t="s">
        <v>17</v>
      </c>
      <c r="D1864" s="114" t="s">
        <v>6996</v>
      </c>
      <c r="E1864" s="114" t="s">
        <v>4</v>
      </c>
      <c r="F1864" s="114" t="s">
        <v>34</v>
      </c>
      <c r="G1864" s="114" t="s">
        <v>130</v>
      </c>
      <c r="H1864" s="115" t="s">
        <v>7768</v>
      </c>
      <c r="I1864" s="116" t="s">
        <v>7769</v>
      </c>
      <c r="J1864" s="116" t="s">
        <v>7770</v>
      </c>
      <c r="K1864" s="114" t="s">
        <v>980</v>
      </c>
      <c r="L1864" s="114" t="s">
        <v>699</v>
      </c>
      <c r="M1864" s="116" t="s">
        <v>981</v>
      </c>
      <c r="N1864" s="116" t="s">
        <v>982</v>
      </c>
      <c r="O1864" s="114" t="s">
        <v>980</v>
      </c>
      <c r="P1864" s="114" t="s">
        <v>1764</v>
      </c>
      <c r="Q1864" s="114" t="s">
        <v>1765</v>
      </c>
      <c r="R1864" s="116"/>
    </row>
    <row r="1865" spans="2:18" ht="18.75" hidden="1" x14ac:dyDescent="0.25">
      <c r="B1865" s="112">
        <v>1859</v>
      </c>
      <c r="C1865" s="114" t="s">
        <v>17</v>
      </c>
      <c r="D1865" s="114" t="s">
        <v>6996</v>
      </c>
      <c r="E1865" s="114" t="s">
        <v>4</v>
      </c>
      <c r="F1865" s="114" t="s">
        <v>34</v>
      </c>
      <c r="G1865" s="114" t="s">
        <v>130</v>
      </c>
      <c r="H1865" s="115" t="s">
        <v>7771</v>
      </c>
      <c r="I1865" s="116" t="s">
        <v>7772</v>
      </c>
      <c r="J1865" s="116" t="s">
        <v>7773</v>
      </c>
      <c r="K1865" s="114" t="s">
        <v>980</v>
      </c>
      <c r="L1865" s="114" t="s">
        <v>699</v>
      </c>
      <c r="M1865" s="116" t="s">
        <v>981</v>
      </c>
      <c r="N1865" s="116" t="s">
        <v>982</v>
      </c>
      <c r="O1865" s="114" t="s">
        <v>980</v>
      </c>
      <c r="P1865" s="114" t="s">
        <v>1764</v>
      </c>
      <c r="Q1865" s="114" t="s">
        <v>1765</v>
      </c>
      <c r="R1865" s="116"/>
    </row>
    <row r="1866" spans="2:18" ht="18.75" hidden="1" x14ac:dyDescent="0.25">
      <c r="B1866" s="112">
        <v>1860</v>
      </c>
      <c r="C1866" s="114" t="s">
        <v>17</v>
      </c>
      <c r="D1866" s="114" t="s">
        <v>6996</v>
      </c>
      <c r="E1866" s="114" t="s">
        <v>4</v>
      </c>
      <c r="F1866" s="114" t="s">
        <v>34</v>
      </c>
      <c r="G1866" s="114" t="s">
        <v>130</v>
      </c>
      <c r="H1866" s="115" t="s">
        <v>7774</v>
      </c>
      <c r="I1866" s="116" t="s">
        <v>7775</v>
      </c>
      <c r="J1866" s="116" t="s">
        <v>7776</v>
      </c>
      <c r="K1866" s="114" t="s">
        <v>980</v>
      </c>
      <c r="L1866" s="114" t="s">
        <v>699</v>
      </c>
      <c r="M1866" s="116" t="s">
        <v>981</v>
      </c>
      <c r="N1866" s="116" t="s">
        <v>982</v>
      </c>
      <c r="O1866" s="114" t="s">
        <v>980</v>
      </c>
      <c r="P1866" s="114" t="s">
        <v>1764</v>
      </c>
      <c r="Q1866" s="114" t="s">
        <v>1765</v>
      </c>
      <c r="R1866" s="116"/>
    </row>
    <row r="1867" spans="2:18" ht="18.75" hidden="1" x14ac:dyDescent="0.25">
      <c r="B1867" s="112">
        <v>1861</v>
      </c>
      <c r="C1867" s="114" t="s">
        <v>17</v>
      </c>
      <c r="D1867" s="114" t="s">
        <v>6996</v>
      </c>
      <c r="E1867" s="114" t="s">
        <v>1</v>
      </c>
      <c r="F1867" s="114" t="s">
        <v>33</v>
      </c>
      <c r="G1867" s="114" t="s">
        <v>155</v>
      </c>
      <c r="H1867" s="115" t="s">
        <v>7777</v>
      </c>
      <c r="I1867" s="116" t="s">
        <v>7778</v>
      </c>
      <c r="J1867" s="116" t="s">
        <v>7779</v>
      </c>
      <c r="K1867" s="114" t="s">
        <v>983</v>
      </c>
      <c r="L1867" s="114" t="s">
        <v>704</v>
      </c>
      <c r="M1867" s="116" t="s">
        <v>984</v>
      </c>
      <c r="N1867" s="116" t="s">
        <v>985</v>
      </c>
      <c r="O1867" s="114" t="s">
        <v>983</v>
      </c>
      <c r="P1867" s="114" t="s">
        <v>1766</v>
      </c>
      <c r="Q1867" s="114" t="s">
        <v>1767</v>
      </c>
      <c r="R1867" s="116"/>
    </row>
    <row r="1868" spans="2:18" ht="18.75" hidden="1" x14ac:dyDescent="0.25">
      <c r="B1868" s="112">
        <v>1862</v>
      </c>
      <c r="C1868" s="114" t="s">
        <v>17</v>
      </c>
      <c r="D1868" s="114" t="s">
        <v>6996</v>
      </c>
      <c r="E1868" s="114" t="s">
        <v>1</v>
      </c>
      <c r="F1868" s="114" t="s">
        <v>33</v>
      </c>
      <c r="G1868" s="114" t="s">
        <v>155</v>
      </c>
      <c r="H1868" s="115" t="s">
        <v>7780</v>
      </c>
      <c r="I1868" s="116" t="s">
        <v>7781</v>
      </c>
      <c r="J1868" s="116" t="s">
        <v>7782</v>
      </c>
      <c r="K1868" s="114" t="s">
        <v>983</v>
      </c>
      <c r="L1868" s="114" t="s">
        <v>704</v>
      </c>
      <c r="M1868" s="116" t="s">
        <v>984</v>
      </c>
      <c r="N1868" s="116" t="s">
        <v>985</v>
      </c>
      <c r="O1868" s="114" t="s">
        <v>983</v>
      </c>
      <c r="P1868" s="114" t="s">
        <v>1766</v>
      </c>
      <c r="Q1868" s="114" t="s">
        <v>1767</v>
      </c>
      <c r="R1868" s="116"/>
    </row>
    <row r="1869" spans="2:18" ht="18.75" hidden="1" x14ac:dyDescent="0.25">
      <c r="B1869" s="112">
        <v>1863</v>
      </c>
      <c r="C1869" s="114" t="s">
        <v>17</v>
      </c>
      <c r="D1869" s="114" t="s">
        <v>6996</v>
      </c>
      <c r="E1869" s="114" t="s">
        <v>1</v>
      </c>
      <c r="F1869" s="114" t="s">
        <v>33</v>
      </c>
      <c r="G1869" s="114" t="s">
        <v>155</v>
      </c>
      <c r="H1869" s="115" t="s">
        <v>7783</v>
      </c>
      <c r="I1869" s="116" t="s">
        <v>7784</v>
      </c>
      <c r="J1869" s="116" t="s">
        <v>7785</v>
      </c>
      <c r="K1869" s="114" t="s">
        <v>983</v>
      </c>
      <c r="L1869" s="114" t="s">
        <v>704</v>
      </c>
      <c r="M1869" s="116" t="s">
        <v>984</v>
      </c>
      <c r="N1869" s="116" t="s">
        <v>985</v>
      </c>
      <c r="O1869" s="114" t="s">
        <v>983</v>
      </c>
      <c r="P1869" s="114" t="s">
        <v>1766</v>
      </c>
      <c r="Q1869" s="114" t="s">
        <v>1767</v>
      </c>
      <c r="R1869" s="116"/>
    </row>
    <row r="1870" spans="2:18" ht="18.75" hidden="1" x14ac:dyDescent="0.25">
      <c r="B1870" s="112">
        <v>1864</v>
      </c>
      <c r="C1870" s="114" t="s">
        <v>17</v>
      </c>
      <c r="D1870" s="114" t="s">
        <v>6996</v>
      </c>
      <c r="E1870" s="114" t="s">
        <v>1</v>
      </c>
      <c r="F1870" s="114" t="s">
        <v>33</v>
      </c>
      <c r="G1870" s="114" t="s">
        <v>155</v>
      </c>
      <c r="H1870" s="115" t="s">
        <v>7786</v>
      </c>
      <c r="I1870" s="116" t="s">
        <v>7787</v>
      </c>
      <c r="J1870" s="116" t="s">
        <v>7788</v>
      </c>
      <c r="K1870" s="114" t="s">
        <v>983</v>
      </c>
      <c r="L1870" s="114" t="s">
        <v>704</v>
      </c>
      <c r="M1870" s="116" t="s">
        <v>984</v>
      </c>
      <c r="N1870" s="116" t="s">
        <v>985</v>
      </c>
      <c r="O1870" s="114" t="s">
        <v>983</v>
      </c>
      <c r="P1870" s="114" t="s">
        <v>1766</v>
      </c>
      <c r="Q1870" s="114" t="s">
        <v>1767</v>
      </c>
      <c r="R1870" s="116"/>
    </row>
    <row r="1871" spans="2:18" ht="18.75" hidden="1" x14ac:dyDescent="0.25">
      <c r="B1871" s="112">
        <v>1865</v>
      </c>
      <c r="C1871" s="114" t="s">
        <v>17</v>
      </c>
      <c r="D1871" s="114" t="s">
        <v>6996</v>
      </c>
      <c r="E1871" s="114" t="s">
        <v>1</v>
      </c>
      <c r="F1871" s="114" t="s">
        <v>33</v>
      </c>
      <c r="G1871" s="114" t="s">
        <v>155</v>
      </c>
      <c r="H1871" s="115" t="s">
        <v>7789</v>
      </c>
      <c r="I1871" s="116" t="s">
        <v>7790</v>
      </c>
      <c r="J1871" s="116" t="s">
        <v>7791</v>
      </c>
      <c r="K1871" s="114" t="s">
        <v>983</v>
      </c>
      <c r="L1871" s="114" t="s">
        <v>704</v>
      </c>
      <c r="M1871" s="116" t="s">
        <v>984</v>
      </c>
      <c r="N1871" s="116" t="s">
        <v>985</v>
      </c>
      <c r="O1871" s="114" t="s">
        <v>983</v>
      </c>
      <c r="P1871" s="114" t="s">
        <v>1766</v>
      </c>
      <c r="Q1871" s="114" t="s">
        <v>1767</v>
      </c>
      <c r="R1871" s="116"/>
    </row>
    <row r="1872" spans="2:18" ht="18.75" hidden="1" x14ac:dyDescent="0.25">
      <c r="B1872" s="112">
        <v>1866</v>
      </c>
      <c r="C1872" s="114" t="s">
        <v>17</v>
      </c>
      <c r="D1872" s="114" t="s">
        <v>6996</v>
      </c>
      <c r="E1872" s="114" t="s">
        <v>1</v>
      </c>
      <c r="F1872" s="114" t="s">
        <v>33</v>
      </c>
      <c r="G1872" s="114" t="s">
        <v>155</v>
      </c>
      <c r="H1872" s="115" t="s">
        <v>7792</v>
      </c>
      <c r="I1872" s="116" t="s">
        <v>7793</v>
      </c>
      <c r="J1872" s="116" t="s">
        <v>7794</v>
      </c>
      <c r="K1872" s="114" t="s">
        <v>983</v>
      </c>
      <c r="L1872" s="114" t="s">
        <v>704</v>
      </c>
      <c r="M1872" s="116" t="s">
        <v>984</v>
      </c>
      <c r="N1872" s="116" t="s">
        <v>985</v>
      </c>
      <c r="O1872" s="114" t="s">
        <v>983</v>
      </c>
      <c r="P1872" s="114" t="s">
        <v>1766</v>
      </c>
      <c r="Q1872" s="114" t="s">
        <v>1767</v>
      </c>
      <c r="R1872" s="116"/>
    </row>
    <row r="1873" spans="2:18" ht="18.75" hidden="1" x14ac:dyDescent="0.25">
      <c r="B1873" s="112">
        <v>1867</v>
      </c>
      <c r="C1873" s="114" t="s">
        <v>17</v>
      </c>
      <c r="D1873" s="114" t="s">
        <v>6996</v>
      </c>
      <c r="E1873" s="114" t="s">
        <v>1</v>
      </c>
      <c r="F1873" s="114" t="s">
        <v>33</v>
      </c>
      <c r="G1873" s="114" t="s">
        <v>155</v>
      </c>
      <c r="H1873" s="115" t="s">
        <v>7795</v>
      </c>
      <c r="I1873" s="116" t="s">
        <v>7796</v>
      </c>
      <c r="J1873" s="116" t="s">
        <v>7797</v>
      </c>
      <c r="K1873" s="114" t="s">
        <v>983</v>
      </c>
      <c r="L1873" s="114" t="s">
        <v>704</v>
      </c>
      <c r="M1873" s="116" t="s">
        <v>984</v>
      </c>
      <c r="N1873" s="116" t="s">
        <v>985</v>
      </c>
      <c r="O1873" s="114" t="s">
        <v>983</v>
      </c>
      <c r="P1873" s="114" t="s">
        <v>1766</v>
      </c>
      <c r="Q1873" s="114" t="s">
        <v>1767</v>
      </c>
      <c r="R1873" s="116"/>
    </row>
    <row r="1874" spans="2:18" ht="18.75" hidden="1" x14ac:dyDescent="0.25">
      <c r="B1874" s="112">
        <v>1868</v>
      </c>
      <c r="C1874" s="114" t="s">
        <v>17</v>
      </c>
      <c r="D1874" s="114" t="s">
        <v>6996</v>
      </c>
      <c r="E1874" s="114" t="s">
        <v>1</v>
      </c>
      <c r="F1874" s="114" t="s">
        <v>33</v>
      </c>
      <c r="G1874" s="114" t="s">
        <v>155</v>
      </c>
      <c r="H1874" s="115" t="s">
        <v>7798</v>
      </c>
      <c r="I1874" s="116" t="s">
        <v>7799</v>
      </c>
      <c r="J1874" s="116" t="s">
        <v>7800</v>
      </c>
      <c r="K1874" s="114" t="s">
        <v>983</v>
      </c>
      <c r="L1874" s="114" t="s">
        <v>704</v>
      </c>
      <c r="M1874" s="116" t="s">
        <v>984</v>
      </c>
      <c r="N1874" s="116" t="s">
        <v>985</v>
      </c>
      <c r="O1874" s="114" t="s">
        <v>983</v>
      </c>
      <c r="P1874" s="114" t="s">
        <v>1766</v>
      </c>
      <c r="Q1874" s="114" t="s">
        <v>1767</v>
      </c>
      <c r="R1874" s="116"/>
    </row>
    <row r="1875" spans="2:18" ht="18.75" hidden="1" x14ac:dyDescent="0.25">
      <c r="B1875" s="112">
        <v>1869</v>
      </c>
      <c r="C1875" s="114" t="s">
        <v>17</v>
      </c>
      <c r="D1875" s="114" t="s">
        <v>6996</v>
      </c>
      <c r="E1875" s="114" t="s">
        <v>1</v>
      </c>
      <c r="F1875" s="114" t="s">
        <v>33</v>
      </c>
      <c r="G1875" s="114" t="s">
        <v>155</v>
      </c>
      <c r="H1875" s="115" t="s">
        <v>7801</v>
      </c>
      <c r="I1875" s="116" t="s">
        <v>7802</v>
      </c>
      <c r="J1875" s="116" t="s">
        <v>7803</v>
      </c>
      <c r="K1875" s="114" t="s">
        <v>983</v>
      </c>
      <c r="L1875" s="114" t="s">
        <v>704</v>
      </c>
      <c r="M1875" s="116" t="s">
        <v>984</v>
      </c>
      <c r="N1875" s="116" t="s">
        <v>985</v>
      </c>
      <c r="O1875" s="114" t="s">
        <v>983</v>
      </c>
      <c r="P1875" s="114" t="s">
        <v>1766</v>
      </c>
      <c r="Q1875" s="114" t="s">
        <v>1767</v>
      </c>
      <c r="R1875" s="116"/>
    </row>
    <row r="1876" spans="2:18" ht="18.75" hidden="1" x14ac:dyDescent="0.25">
      <c r="B1876" s="112">
        <v>1870</v>
      </c>
      <c r="C1876" s="114" t="s">
        <v>17</v>
      </c>
      <c r="D1876" s="114" t="s">
        <v>6996</v>
      </c>
      <c r="E1876" s="114" t="s">
        <v>1</v>
      </c>
      <c r="F1876" s="114" t="s">
        <v>33</v>
      </c>
      <c r="G1876" s="114" t="s">
        <v>155</v>
      </c>
      <c r="H1876" s="115" t="s">
        <v>7804</v>
      </c>
      <c r="I1876" s="116" t="s">
        <v>7805</v>
      </c>
      <c r="J1876" s="116" t="s">
        <v>7806</v>
      </c>
      <c r="K1876" s="114" t="s">
        <v>983</v>
      </c>
      <c r="L1876" s="114" t="s">
        <v>704</v>
      </c>
      <c r="M1876" s="116" t="s">
        <v>984</v>
      </c>
      <c r="N1876" s="116" t="s">
        <v>985</v>
      </c>
      <c r="O1876" s="114" t="s">
        <v>983</v>
      </c>
      <c r="P1876" s="114" t="s">
        <v>1766</v>
      </c>
      <c r="Q1876" s="114" t="s">
        <v>1767</v>
      </c>
      <c r="R1876" s="116"/>
    </row>
    <row r="1877" spans="2:18" ht="18.75" hidden="1" x14ac:dyDescent="0.25">
      <c r="B1877" s="112">
        <v>1871</v>
      </c>
      <c r="C1877" s="114" t="s">
        <v>17</v>
      </c>
      <c r="D1877" s="114" t="s">
        <v>6996</v>
      </c>
      <c r="E1877" s="114" t="s">
        <v>4</v>
      </c>
      <c r="F1877" s="114" t="s">
        <v>33</v>
      </c>
      <c r="G1877" s="114" t="s">
        <v>155</v>
      </c>
      <c r="H1877" s="115" t="s">
        <v>7807</v>
      </c>
      <c r="I1877" s="116" t="s">
        <v>7808</v>
      </c>
      <c r="J1877" s="116" t="s">
        <v>7809</v>
      </c>
      <c r="K1877" s="114" t="s">
        <v>983</v>
      </c>
      <c r="L1877" s="114" t="s">
        <v>704</v>
      </c>
      <c r="M1877" s="116" t="s">
        <v>984</v>
      </c>
      <c r="N1877" s="116" t="s">
        <v>985</v>
      </c>
      <c r="O1877" s="114" t="s">
        <v>983</v>
      </c>
      <c r="P1877" s="114" t="s">
        <v>1766</v>
      </c>
      <c r="Q1877" s="114" t="s">
        <v>1767</v>
      </c>
      <c r="R1877" s="116"/>
    </row>
    <row r="1878" spans="2:18" ht="18.75" hidden="1" x14ac:dyDescent="0.25">
      <c r="B1878" s="112">
        <v>1872</v>
      </c>
      <c r="C1878" s="114" t="s">
        <v>17</v>
      </c>
      <c r="D1878" s="114" t="s">
        <v>6996</v>
      </c>
      <c r="E1878" s="114" t="s">
        <v>4</v>
      </c>
      <c r="F1878" s="114" t="s">
        <v>33</v>
      </c>
      <c r="G1878" s="114" t="s">
        <v>155</v>
      </c>
      <c r="H1878" s="115" t="s">
        <v>7810</v>
      </c>
      <c r="I1878" s="116" t="s">
        <v>7811</v>
      </c>
      <c r="J1878" s="116" t="s">
        <v>7812</v>
      </c>
      <c r="K1878" s="114" t="s">
        <v>983</v>
      </c>
      <c r="L1878" s="114" t="s">
        <v>704</v>
      </c>
      <c r="M1878" s="116" t="s">
        <v>984</v>
      </c>
      <c r="N1878" s="116" t="s">
        <v>985</v>
      </c>
      <c r="O1878" s="114" t="s">
        <v>983</v>
      </c>
      <c r="P1878" s="114" t="s">
        <v>1766</v>
      </c>
      <c r="Q1878" s="114" t="s">
        <v>1767</v>
      </c>
      <c r="R1878" s="116"/>
    </row>
    <row r="1879" spans="2:18" ht="18.75" hidden="1" x14ac:dyDescent="0.25">
      <c r="B1879" s="112">
        <v>1873</v>
      </c>
      <c r="C1879" s="114" t="s">
        <v>17</v>
      </c>
      <c r="D1879" s="114" t="s">
        <v>6996</v>
      </c>
      <c r="E1879" s="114" t="s">
        <v>4</v>
      </c>
      <c r="F1879" s="114" t="s">
        <v>33</v>
      </c>
      <c r="G1879" s="114" t="s">
        <v>155</v>
      </c>
      <c r="H1879" s="115" t="s">
        <v>7813</v>
      </c>
      <c r="I1879" s="116" t="s">
        <v>7814</v>
      </c>
      <c r="J1879" s="116" t="s">
        <v>7815</v>
      </c>
      <c r="K1879" s="114" t="s">
        <v>983</v>
      </c>
      <c r="L1879" s="114" t="s">
        <v>704</v>
      </c>
      <c r="M1879" s="116" t="s">
        <v>984</v>
      </c>
      <c r="N1879" s="116" t="s">
        <v>985</v>
      </c>
      <c r="O1879" s="114" t="s">
        <v>983</v>
      </c>
      <c r="P1879" s="114" t="s">
        <v>1766</v>
      </c>
      <c r="Q1879" s="114" t="s">
        <v>1767</v>
      </c>
      <c r="R1879" s="116"/>
    </row>
    <row r="1880" spans="2:18" ht="18.75" hidden="1" x14ac:dyDescent="0.25">
      <c r="B1880" s="112">
        <v>1874</v>
      </c>
      <c r="C1880" s="114" t="s">
        <v>17</v>
      </c>
      <c r="D1880" s="114" t="s">
        <v>6996</v>
      </c>
      <c r="E1880" s="114" t="s">
        <v>4</v>
      </c>
      <c r="F1880" s="114" t="s">
        <v>33</v>
      </c>
      <c r="G1880" s="114" t="s">
        <v>155</v>
      </c>
      <c r="H1880" s="115" t="s">
        <v>7816</v>
      </c>
      <c r="I1880" s="116" t="s">
        <v>7817</v>
      </c>
      <c r="J1880" s="116" t="s">
        <v>7818</v>
      </c>
      <c r="K1880" s="114" t="s">
        <v>983</v>
      </c>
      <c r="L1880" s="114" t="s">
        <v>704</v>
      </c>
      <c r="M1880" s="116" t="s">
        <v>984</v>
      </c>
      <c r="N1880" s="116" t="s">
        <v>985</v>
      </c>
      <c r="O1880" s="114" t="s">
        <v>983</v>
      </c>
      <c r="P1880" s="114" t="s">
        <v>1766</v>
      </c>
      <c r="Q1880" s="114" t="s">
        <v>1767</v>
      </c>
      <c r="R1880" s="116"/>
    </row>
    <row r="1881" spans="2:18" ht="18.75" hidden="1" x14ac:dyDescent="0.25">
      <c r="B1881" s="112">
        <v>1875</v>
      </c>
      <c r="C1881" s="114" t="s">
        <v>17</v>
      </c>
      <c r="D1881" s="114" t="s">
        <v>6996</v>
      </c>
      <c r="E1881" s="114" t="s">
        <v>4</v>
      </c>
      <c r="F1881" s="114" t="s">
        <v>33</v>
      </c>
      <c r="G1881" s="114" t="s">
        <v>155</v>
      </c>
      <c r="H1881" s="115" t="s">
        <v>7819</v>
      </c>
      <c r="I1881" s="116" t="s">
        <v>7820</v>
      </c>
      <c r="J1881" s="116" t="s">
        <v>7821</v>
      </c>
      <c r="K1881" s="114" t="s">
        <v>983</v>
      </c>
      <c r="L1881" s="114" t="s">
        <v>704</v>
      </c>
      <c r="M1881" s="116" t="s">
        <v>984</v>
      </c>
      <c r="N1881" s="116" t="s">
        <v>985</v>
      </c>
      <c r="O1881" s="114" t="s">
        <v>983</v>
      </c>
      <c r="P1881" s="114" t="s">
        <v>1766</v>
      </c>
      <c r="Q1881" s="114" t="s">
        <v>1767</v>
      </c>
      <c r="R1881" s="116"/>
    </row>
    <row r="1882" spans="2:18" ht="18.75" hidden="1" x14ac:dyDescent="0.25">
      <c r="B1882" s="112">
        <v>1876</v>
      </c>
      <c r="C1882" s="114" t="s">
        <v>17</v>
      </c>
      <c r="D1882" s="114" t="s">
        <v>6996</v>
      </c>
      <c r="E1882" s="114" t="s">
        <v>4</v>
      </c>
      <c r="F1882" s="114" t="s">
        <v>33</v>
      </c>
      <c r="G1882" s="114" t="s">
        <v>155</v>
      </c>
      <c r="H1882" s="115" t="s">
        <v>7822</v>
      </c>
      <c r="I1882" s="116" t="s">
        <v>7823</v>
      </c>
      <c r="J1882" s="116" t="s">
        <v>7824</v>
      </c>
      <c r="K1882" s="114" t="s">
        <v>983</v>
      </c>
      <c r="L1882" s="114" t="s">
        <v>704</v>
      </c>
      <c r="M1882" s="116" t="s">
        <v>984</v>
      </c>
      <c r="N1882" s="116" t="s">
        <v>985</v>
      </c>
      <c r="O1882" s="114" t="s">
        <v>983</v>
      </c>
      <c r="P1882" s="114" t="s">
        <v>1766</v>
      </c>
      <c r="Q1882" s="114" t="s">
        <v>1767</v>
      </c>
      <c r="R1882" s="116"/>
    </row>
    <row r="1883" spans="2:18" ht="18.75" hidden="1" x14ac:dyDescent="0.25">
      <c r="B1883" s="112">
        <v>1877</v>
      </c>
      <c r="C1883" s="114" t="s">
        <v>17</v>
      </c>
      <c r="D1883" s="114" t="s">
        <v>6996</v>
      </c>
      <c r="E1883" s="114" t="s">
        <v>4</v>
      </c>
      <c r="F1883" s="114" t="s">
        <v>33</v>
      </c>
      <c r="G1883" s="114" t="s">
        <v>155</v>
      </c>
      <c r="H1883" s="115" t="s">
        <v>7825</v>
      </c>
      <c r="I1883" s="116" t="s">
        <v>7826</v>
      </c>
      <c r="J1883" s="116" t="s">
        <v>7827</v>
      </c>
      <c r="K1883" s="114" t="s">
        <v>983</v>
      </c>
      <c r="L1883" s="114" t="s">
        <v>704</v>
      </c>
      <c r="M1883" s="116" t="s">
        <v>984</v>
      </c>
      <c r="N1883" s="116" t="s">
        <v>985</v>
      </c>
      <c r="O1883" s="114" t="s">
        <v>983</v>
      </c>
      <c r="P1883" s="114" t="s">
        <v>1766</v>
      </c>
      <c r="Q1883" s="114" t="s">
        <v>1767</v>
      </c>
      <c r="R1883" s="116"/>
    </row>
    <row r="1884" spans="2:18" ht="18.75" hidden="1" x14ac:dyDescent="0.25">
      <c r="B1884" s="112">
        <v>1878</v>
      </c>
      <c r="C1884" s="114" t="s">
        <v>17</v>
      </c>
      <c r="D1884" s="114" t="s">
        <v>6996</v>
      </c>
      <c r="E1884" s="114" t="s">
        <v>4</v>
      </c>
      <c r="F1884" s="114" t="s">
        <v>33</v>
      </c>
      <c r="G1884" s="114" t="s">
        <v>155</v>
      </c>
      <c r="H1884" s="115" t="s">
        <v>7828</v>
      </c>
      <c r="I1884" s="116" t="s">
        <v>7829</v>
      </c>
      <c r="J1884" s="116" t="s">
        <v>7830</v>
      </c>
      <c r="K1884" s="114" t="s">
        <v>983</v>
      </c>
      <c r="L1884" s="114" t="s">
        <v>704</v>
      </c>
      <c r="M1884" s="116" t="s">
        <v>984</v>
      </c>
      <c r="N1884" s="116" t="s">
        <v>985</v>
      </c>
      <c r="O1884" s="114" t="s">
        <v>983</v>
      </c>
      <c r="P1884" s="114" t="s">
        <v>1766</v>
      </c>
      <c r="Q1884" s="114" t="s">
        <v>1767</v>
      </c>
      <c r="R1884" s="116"/>
    </row>
    <row r="1885" spans="2:18" ht="18.75" hidden="1" x14ac:dyDescent="0.25">
      <c r="B1885" s="112">
        <v>1879</v>
      </c>
      <c r="C1885" s="114" t="s">
        <v>17</v>
      </c>
      <c r="D1885" s="114" t="s">
        <v>6996</v>
      </c>
      <c r="E1885" s="114" t="s">
        <v>4</v>
      </c>
      <c r="F1885" s="114" t="s">
        <v>33</v>
      </c>
      <c r="G1885" s="114" t="s">
        <v>155</v>
      </c>
      <c r="H1885" s="115" t="s">
        <v>7831</v>
      </c>
      <c r="I1885" s="116" t="s">
        <v>7832</v>
      </c>
      <c r="J1885" s="116" t="s">
        <v>7833</v>
      </c>
      <c r="K1885" s="114" t="s">
        <v>983</v>
      </c>
      <c r="L1885" s="114" t="s">
        <v>704</v>
      </c>
      <c r="M1885" s="116" t="s">
        <v>984</v>
      </c>
      <c r="N1885" s="116" t="s">
        <v>985</v>
      </c>
      <c r="O1885" s="114" t="s">
        <v>983</v>
      </c>
      <c r="P1885" s="114" t="s">
        <v>1766</v>
      </c>
      <c r="Q1885" s="114" t="s">
        <v>1767</v>
      </c>
      <c r="R1885" s="116"/>
    </row>
    <row r="1886" spans="2:18" ht="18.75" hidden="1" x14ac:dyDescent="0.25">
      <c r="B1886" s="112">
        <v>1880</v>
      </c>
      <c r="C1886" s="114" t="s">
        <v>17</v>
      </c>
      <c r="D1886" s="114" t="s">
        <v>6996</v>
      </c>
      <c r="E1886" s="114" t="s">
        <v>4</v>
      </c>
      <c r="F1886" s="114" t="s">
        <v>33</v>
      </c>
      <c r="G1886" s="114" t="s">
        <v>155</v>
      </c>
      <c r="H1886" s="115" t="s">
        <v>7834</v>
      </c>
      <c r="I1886" s="116" t="s">
        <v>7835</v>
      </c>
      <c r="J1886" s="116" t="s">
        <v>7836</v>
      </c>
      <c r="K1886" s="114" t="s">
        <v>983</v>
      </c>
      <c r="L1886" s="114" t="s">
        <v>704</v>
      </c>
      <c r="M1886" s="116" t="s">
        <v>984</v>
      </c>
      <c r="N1886" s="116" t="s">
        <v>985</v>
      </c>
      <c r="O1886" s="114" t="s">
        <v>983</v>
      </c>
      <c r="P1886" s="114" t="s">
        <v>1766</v>
      </c>
      <c r="Q1886" s="114" t="s">
        <v>1767</v>
      </c>
      <c r="R1886" s="116"/>
    </row>
    <row r="1887" spans="2:18" ht="18.75" hidden="1" x14ac:dyDescent="0.25">
      <c r="B1887" s="112">
        <v>1881</v>
      </c>
      <c r="C1887" s="114" t="s">
        <v>17</v>
      </c>
      <c r="D1887" s="114" t="s">
        <v>6996</v>
      </c>
      <c r="E1887" s="114" t="s">
        <v>1</v>
      </c>
      <c r="F1887" s="114" t="s">
        <v>160</v>
      </c>
      <c r="G1887" s="114" t="s">
        <v>109</v>
      </c>
      <c r="H1887" s="115" t="s">
        <v>7837</v>
      </c>
      <c r="I1887" s="116" t="s">
        <v>7838</v>
      </c>
      <c r="J1887" s="116" t="s">
        <v>7839</v>
      </c>
      <c r="K1887" s="114" t="s">
        <v>986</v>
      </c>
      <c r="L1887" s="114" t="s">
        <v>709</v>
      </c>
      <c r="M1887" s="116" t="s">
        <v>987</v>
      </c>
      <c r="N1887" s="116" t="s">
        <v>988</v>
      </c>
      <c r="O1887" s="114" t="s">
        <v>986</v>
      </c>
      <c r="P1887" s="114" t="s">
        <v>1768</v>
      </c>
      <c r="Q1887" s="114" t="s">
        <v>1769</v>
      </c>
      <c r="R1887" s="116"/>
    </row>
    <row r="1888" spans="2:18" ht="18.75" hidden="1" x14ac:dyDescent="0.25">
      <c r="B1888" s="112">
        <v>1882</v>
      </c>
      <c r="C1888" s="114" t="s">
        <v>17</v>
      </c>
      <c r="D1888" s="114" t="s">
        <v>6996</v>
      </c>
      <c r="E1888" s="114" t="s">
        <v>1</v>
      </c>
      <c r="F1888" s="114" t="s">
        <v>160</v>
      </c>
      <c r="G1888" s="114" t="s">
        <v>109</v>
      </c>
      <c r="H1888" s="115" t="s">
        <v>7840</v>
      </c>
      <c r="I1888" s="116" t="s">
        <v>7841</v>
      </c>
      <c r="J1888" s="116" t="s">
        <v>7842</v>
      </c>
      <c r="K1888" s="114" t="s">
        <v>986</v>
      </c>
      <c r="L1888" s="114" t="s">
        <v>709</v>
      </c>
      <c r="M1888" s="116" t="s">
        <v>987</v>
      </c>
      <c r="N1888" s="116" t="s">
        <v>988</v>
      </c>
      <c r="O1888" s="114" t="s">
        <v>986</v>
      </c>
      <c r="P1888" s="114" t="s">
        <v>1768</v>
      </c>
      <c r="Q1888" s="114" t="s">
        <v>1769</v>
      </c>
      <c r="R1888" s="116"/>
    </row>
    <row r="1889" spans="2:18" ht="18.75" hidden="1" x14ac:dyDescent="0.25">
      <c r="B1889" s="112">
        <v>1883</v>
      </c>
      <c r="C1889" s="114" t="s">
        <v>17</v>
      </c>
      <c r="D1889" s="114" t="s">
        <v>6996</v>
      </c>
      <c r="E1889" s="114" t="s">
        <v>1</v>
      </c>
      <c r="F1889" s="114" t="s">
        <v>160</v>
      </c>
      <c r="G1889" s="114" t="s">
        <v>109</v>
      </c>
      <c r="H1889" s="115" t="s">
        <v>7843</v>
      </c>
      <c r="I1889" s="116" t="s">
        <v>7844</v>
      </c>
      <c r="J1889" s="116" t="s">
        <v>7845</v>
      </c>
      <c r="K1889" s="114" t="s">
        <v>986</v>
      </c>
      <c r="L1889" s="114" t="s">
        <v>709</v>
      </c>
      <c r="M1889" s="116" t="s">
        <v>987</v>
      </c>
      <c r="N1889" s="116" t="s">
        <v>988</v>
      </c>
      <c r="O1889" s="114" t="s">
        <v>986</v>
      </c>
      <c r="P1889" s="114" t="s">
        <v>1768</v>
      </c>
      <c r="Q1889" s="114" t="s">
        <v>1769</v>
      </c>
      <c r="R1889" s="116"/>
    </row>
    <row r="1890" spans="2:18" ht="18.75" hidden="1" x14ac:dyDescent="0.25">
      <c r="B1890" s="112">
        <v>1884</v>
      </c>
      <c r="C1890" s="114" t="s">
        <v>17</v>
      </c>
      <c r="D1890" s="114" t="s">
        <v>6996</v>
      </c>
      <c r="E1890" s="114" t="s">
        <v>1</v>
      </c>
      <c r="F1890" s="114" t="s">
        <v>160</v>
      </c>
      <c r="G1890" s="114" t="s">
        <v>109</v>
      </c>
      <c r="H1890" s="115" t="s">
        <v>7846</v>
      </c>
      <c r="I1890" s="116" t="s">
        <v>7847</v>
      </c>
      <c r="J1890" s="116" t="s">
        <v>7848</v>
      </c>
      <c r="K1890" s="114" t="s">
        <v>986</v>
      </c>
      <c r="L1890" s="114" t="s">
        <v>709</v>
      </c>
      <c r="M1890" s="116" t="s">
        <v>987</v>
      </c>
      <c r="N1890" s="116" t="s">
        <v>988</v>
      </c>
      <c r="O1890" s="114" t="s">
        <v>986</v>
      </c>
      <c r="P1890" s="114" t="s">
        <v>1768</v>
      </c>
      <c r="Q1890" s="114" t="s">
        <v>1769</v>
      </c>
      <c r="R1890" s="116"/>
    </row>
    <row r="1891" spans="2:18" ht="18.75" hidden="1" x14ac:dyDescent="0.25">
      <c r="B1891" s="112">
        <v>1885</v>
      </c>
      <c r="C1891" s="114" t="s">
        <v>17</v>
      </c>
      <c r="D1891" s="114" t="s">
        <v>6996</v>
      </c>
      <c r="E1891" s="114" t="s">
        <v>1</v>
      </c>
      <c r="F1891" s="114" t="s">
        <v>160</v>
      </c>
      <c r="G1891" s="114" t="s">
        <v>109</v>
      </c>
      <c r="H1891" s="115" t="s">
        <v>7849</v>
      </c>
      <c r="I1891" s="116" t="s">
        <v>7850</v>
      </c>
      <c r="J1891" s="116" t="s">
        <v>7851</v>
      </c>
      <c r="K1891" s="114" t="s">
        <v>986</v>
      </c>
      <c r="L1891" s="114" t="s">
        <v>709</v>
      </c>
      <c r="M1891" s="116" t="s">
        <v>987</v>
      </c>
      <c r="N1891" s="116" t="s">
        <v>988</v>
      </c>
      <c r="O1891" s="114" t="s">
        <v>986</v>
      </c>
      <c r="P1891" s="114" t="s">
        <v>1768</v>
      </c>
      <c r="Q1891" s="114" t="s">
        <v>1769</v>
      </c>
      <c r="R1891" s="116"/>
    </row>
    <row r="1892" spans="2:18" ht="18.75" hidden="1" x14ac:dyDescent="0.25">
      <c r="B1892" s="112">
        <v>1886</v>
      </c>
      <c r="C1892" s="114" t="s">
        <v>17</v>
      </c>
      <c r="D1892" s="114" t="s">
        <v>6996</v>
      </c>
      <c r="E1892" s="114" t="s">
        <v>1</v>
      </c>
      <c r="F1892" s="114" t="s">
        <v>160</v>
      </c>
      <c r="G1892" s="114" t="s">
        <v>109</v>
      </c>
      <c r="H1892" s="115" t="s">
        <v>7852</v>
      </c>
      <c r="I1892" s="116" t="s">
        <v>7853</v>
      </c>
      <c r="J1892" s="116" t="s">
        <v>7854</v>
      </c>
      <c r="K1892" s="114" t="s">
        <v>986</v>
      </c>
      <c r="L1892" s="114" t="s">
        <v>709</v>
      </c>
      <c r="M1892" s="116" t="s">
        <v>987</v>
      </c>
      <c r="N1892" s="116" t="s">
        <v>988</v>
      </c>
      <c r="O1892" s="114" t="s">
        <v>986</v>
      </c>
      <c r="P1892" s="114" t="s">
        <v>1768</v>
      </c>
      <c r="Q1892" s="114" t="s">
        <v>1769</v>
      </c>
      <c r="R1892" s="116"/>
    </row>
    <row r="1893" spans="2:18" ht="18.75" hidden="1" x14ac:dyDescent="0.25">
      <c r="B1893" s="112">
        <v>1887</v>
      </c>
      <c r="C1893" s="114" t="s">
        <v>17</v>
      </c>
      <c r="D1893" s="114" t="s">
        <v>6996</v>
      </c>
      <c r="E1893" s="114" t="s">
        <v>1</v>
      </c>
      <c r="F1893" s="114" t="s">
        <v>160</v>
      </c>
      <c r="G1893" s="114" t="s">
        <v>109</v>
      </c>
      <c r="H1893" s="115" t="s">
        <v>7855</v>
      </c>
      <c r="I1893" s="116" t="s">
        <v>7856</v>
      </c>
      <c r="J1893" s="116" t="s">
        <v>7857</v>
      </c>
      <c r="K1893" s="114" t="s">
        <v>986</v>
      </c>
      <c r="L1893" s="114" t="s">
        <v>709</v>
      </c>
      <c r="M1893" s="116" t="s">
        <v>987</v>
      </c>
      <c r="N1893" s="116" t="s">
        <v>988</v>
      </c>
      <c r="O1893" s="114" t="s">
        <v>986</v>
      </c>
      <c r="P1893" s="114" t="s">
        <v>1768</v>
      </c>
      <c r="Q1893" s="114" t="s">
        <v>1769</v>
      </c>
      <c r="R1893" s="116"/>
    </row>
    <row r="1894" spans="2:18" ht="18.75" hidden="1" x14ac:dyDescent="0.25">
      <c r="B1894" s="112">
        <v>1888</v>
      </c>
      <c r="C1894" s="114" t="s">
        <v>17</v>
      </c>
      <c r="D1894" s="114" t="s">
        <v>6996</v>
      </c>
      <c r="E1894" s="114" t="s">
        <v>1</v>
      </c>
      <c r="F1894" s="114" t="s">
        <v>160</v>
      </c>
      <c r="G1894" s="114" t="s">
        <v>109</v>
      </c>
      <c r="H1894" s="115" t="s">
        <v>7858</v>
      </c>
      <c r="I1894" s="116" t="s">
        <v>7859</v>
      </c>
      <c r="J1894" s="116" t="s">
        <v>7860</v>
      </c>
      <c r="K1894" s="114" t="s">
        <v>986</v>
      </c>
      <c r="L1894" s="114" t="s">
        <v>709</v>
      </c>
      <c r="M1894" s="116" t="s">
        <v>987</v>
      </c>
      <c r="N1894" s="116" t="s">
        <v>988</v>
      </c>
      <c r="O1894" s="114" t="s">
        <v>986</v>
      </c>
      <c r="P1894" s="114" t="s">
        <v>1768</v>
      </c>
      <c r="Q1894" s="114" t="s">
        <v>1769</v>
      </c>
      <c r="R1894" s="116"/>
    </row>
    <row r="1895" spans="2:18" ht="18.75" hidden="1" x14ac:dyDescent="0.25">
      <c r="B1895" s="112">
        <v>1889</v>
      </c>
      <c r="C1895" s="114" t="s">
        <v>17</v>
      </c>
      <c r="D1895" s="114" t="s">
        <v>6996</v>
      </c>
      <c r="E1895" s="114" t="s">
        <v>1</v>
      </c>
      <c r="F1895" s="114" t="s">
        <v>160</v>
      </c>
      <c r="G1895" s="114" t="s">
        <v>109</v>
      </c>
      <c r="H1895" s="115" t="s">
        <v>7861</v>
      </c>
      <c r="I1895" s="116" t="s">
        <v>7862</v>
      </c>
      <c r="J1895" s="116" t="s">
        <v>7863</v>
      </c>
      <c r="K1895" s="114" t="s">
        <v>986</v>
      </c>
      <c r="L1895" s="114" t="s">
        <v>709</v>
      </c>
      <c r="M1895" s="116" t="s">
        <v>987</v>
      </c>
      <c r="N1895" s="116" t="s">
        <v>988</v>
      </c>
      <c r="O1895" s="114" t="s">
        <v>986</v>
      </c>
      <c r="P1895" s="114" t="s">
        <v>1768</v>
      </c>
      <c r="Q1895" s="114" t="s">
        <v>1769</v>
      </c>
      <c r="R1895" s="116"/>
    </row>
    <row r="1896" spans="2:18" ht="18.75" hidden="1" x14ac:dyDescent="0.25">
      <c r="B1896" s="112">
        <v>1890</v>
      </c>
      <c r="C1896" s="114" t="s">
        <v>17</v>
      </c>
      <c r="D1896" s="114" t="s">
        <v>6996</v>
      </c>
      <c r="E1896" s="114" t="s">
        <v>1</v>
      </c>
      <c r="F1896" s="114" t="s">
        <v>160</v>
      </c>
      <c r="G1896" s="114" t="s">
        <v>109</v>
      </c>
      <c r="H1896" s="115" t="s">
        <v>7864</v>
      </c>
      <c r="I1896" s="116" t="s">
        <v>7865</v>
      </c>
      <c r="J1896" s="116" t="s">
        <v>7866</v>
      </c>
      <c r="K1896" s="114" t="s">
        <v>986</v>
      </c>
      <c r="L1896" s="114" t="s">
        <v>709</v>
      </c>
      <c r="M1896" s="116" t="s">
        <v>987</v>
      </c>
      <c r="N1896" s="116" t="s">
        <v>988</v>
      </c>
      <c r="O1896" s="114" t="s">
        <v>986</v>
      </c>
      <c r="P1896" s="114" t="s">
        <v>1768</v>
      </c>
      <c r="Q1896" s="114" t="s">
        <v>1769</v>
      </c>
      <c r="R1896" s="116"/>
    </row>
    <row r="1897" spans="2:18" ht="18.75" hidden="1" x14ac:dyDescent="0.25">
      <c r="B1897" s="112">
        <v>1891</v>
      </c>
      <c r="C1897" s="114" t="s">
        <v>17</v>
      </c>
      <c r="D1897" s="114" t="s">
        <v>6996</v>
      </c>
      <c r="E1897" s="114" t="s">
        <v>4</v>
      </c>
      <c r="F1897" s="114" t="s">
        <v>160</v>
      </c>
      <c r="G1897" s="114" t="s">
        <v>109</v>
      </c>
      <c r="H1897" s="115" t="s">
        <v>7867</v>
      </c>
      <c r="I1897" s="116" t="s">
        <v>7868</v>
      </c>
      <c r="J1897" s="116" t="s">
        <v>7869</v>
      </c>
      <c r="K1897" s="114" t="s">
        <v>986</v>
      </c>
      <c r="L1897" s="114" t="s">
        <v>709</v>
      </c>
      <c r="M1897" s="116" t="s">
        <v>987</v>
      </c>
      <c r="N1897" s="116" t="s">
        <v>988</v>
      </c>
      <c r="O1897" s="114" t="s">
        <v>986</v>
      </c>
      <c r="P1897" s="114" t="s">
        <v>1768</v>
      </c>
      <c r="Q1897" s="114" t="s">
        <v>1769</v>
      </c>
      <c r="R1897" s="116"/>
    </row>
    <row r="1898" spans="2:18" ht="18.75" hidden="1" x14ac:dyDescent="0.25">
      <c r="B1898" s="112">
        <v>1892</v>
      </c>
      <c r="C1898" s="114" t="s">
        <v>17</v>
      </c>
      <c r="D1898" s="114" t="s">
        <v>6996</v>
      </c>
      <c r="E1898" s="114" t="s">
        <v>4</v>
      </c>
      <c r="F1898" s="114" t="s">
        <v>160</v>
      </c>
      <c r="G1898" s="114" t="s">
        <v>109</v>
      </c>
      <c r="H1898" s="115" t="s">
        <v>7870</v>
      </c>
      <c r="I1898" s="116" t="s">
        <v>7871</v>
      </c>
      <c r="J1898" s="116" t="s">
        <v>7872</v>
      </c>
      <c r="K1898" s="114" t="s">
        <v>986</v>
      </c>
      <c r="L1898" s="114" t="s">
        <v>709</v>
      </c>
      <c r="M1898" s="116" t="s">
        <v>987</v>
      </c>
      <c r="N1898" s="116" t="s">
        <v>988</v>
      </c>
      <c r="O1898" s="114" t="s">
        <v>986</v>
      </c>
      <c r="P1898" s="114" t="s">
        <v>1768</v>
      </c>
      <c r="Q1898" s="114" t="s">
        <v>1769</v>
      </c>
      <c r="R1898" s="116"/>
    </row>
    <row r="1899" spans="2:18" ht="18.75" hidden="1" x14ac:dyDescent="0.25">
      <c r="B1899" s="112">
        <v>1893</v>
      </c>
      <c r="C1899" s="114" t="s">
        <v>17</v>
      </c>
      <c r="D1899" s="114" t="s">
        <v>6996</v>
      </c>
      <c r="E1899" s="114" t="s">
        <v>4</v>
      </c>
      <c r="F1899" s="114" t="s">
        <v>160</v>
      </c>
      <c r="G1899" s="114" t="s">
        <v>109</v>
      </c>
      <c r="H1899" s="115" t="s">
        <v>7873</v>
      </c>
      <c r="I1899" s="116" t="s">
        <v>7874</v>
      </c>
      <c r="J1899" s="116" t="s">
        <v>7875</v>
      </c>
      <c r="K1899" s="114" t="s">
        <v>986</v>
      </c>
      <c r="L1899" s="114" t="s">
        <v>709</v>
      </c>
      <c r="M1899" s="116" t="s">
        <v>987</v>
      </c>
      <c r="N1899" s="116" t="s">
        <v>988</v>
      </c>
      <c r="O1899" s="114" t="s">
        <v>986</v>
      </c>
      <c r="P1899" s="114" t="s">
        <v>1768</v>
      </c>
      <c r="Q1899" s="114" t="s">
        <v>1769</v>
      </c>
      <c r="R1899" s="116"/>
    </row>
    <row r="1900" spans="2:18" ht="18.75" hidden="1" x14ac:dyDescent="0.25">
      <c r="B1900" s="112">
        <v>1894</v>
      </c>
      <c r="C1900" s="114" t="s">
        <v>17</v>
      </c>
      <c r="D1900" s="114" t="s">
        <v>6996</v>
      </c>
      <c r="E1900" s="114" t="s">
        <v>4</v>
      </c>
      <c r="F1900" s="114" t="s">
        <v>160</v>
      </c>
      <c r="G1900" s="114" t="s">
        <v>109</v>
      </c>
      <c r="H1900" s="115" t="s">
        <v>7876</v>
      </c>
      <c r="I1900" s="116" t="s">
        <v>7877</v>
      </c>
      <c r="J1900" s="116" t="s">
        <v>7878</v>
      </c>
      <c r="K1900" s="114" t="s">
        <v>986</v>
      </c>
      <c r="L1900" s="114" t="s">
        <v>709</v>
      </c>
      <c r="M1900" s="116" t="s">
        <v>987</v>
      </c>
      <c r="N1900" s="116" t="s">
        <v>988</v>
      </c>
      <c r="O1900" s="114" t="s">
        <v>986</v>
      </c>
      <c r="P1900" s="114" t="s">
        <v>1768</v>
      </c>
      <c r="Q1900" s="114" t="s">
        <v>1769</v>
      </c>
      <c r="R1900" s="116"/>
    </row>
    <row r="1901" spans="2:18" ht="18.75" hidden="1" x14ac:dyDescent="0.25">
      <c r="B1901" s="112">
        <v>1895</v>
      </c>
      <c r="C1901" s="114" t="s">
        <v>17</v>
      </c>
      <c r="D1901" s="114" t="s">
        <v>6996</v>
      </c>
      <c r="E1901" s="114" t="s">
        <v>4</v>
      </c>
      <c r="F1901" s="114" t="s">
        <v>160</v>
      </c>
      <c r="G1901" s="114" t="s">
        <v>109</v>
      </c>
      <c r="H1901" s="115" t="s">
        <v>7879</v>
      </c>
      <c r="I1901" s="116" t="s">
        <v>7880</v>
      </c>
      <c r="J1901" s="116" t="s">
        <v>7881</v>
      </c>
      <c r="K1901" s="114" t="s">
        <v>986</v>
      </c>
      <c r="L1901" s="114" t="s">
        <v>709</v>
      </c>
      <c r="M1901" s="116" t="s">
        <v>987</v>
      </c>
      <c r="N1901" s="116" t="s">
        <v>988</v>
      </c>
      <c r="O1901" s="114" t="s">
        <v>986</v>
      </c>
      <c r="P1901" s="114" t="s">
        <v>1768</v>
      </c>
      <c r="Q1901" s="114" t="s">
        <v>1769</v>
      </c>
      <c r="R1901" s="116"/>
    </row>
    <row r="1902" spans="2:18" ht="18.75" hidden="1" x14ac:dyDescent="0.25">
      <c r="B1902" s="112">
        <v>1896</v>
      </c>
      <c r="C1902" s="114" t="s">
        <v>17</v>
      </c>
      <c r="D1902" s="114" t="s">
        <v>6996</v>
      </c>
      <c r="E1902" s="114" t="s">
        <v>4</v>
      </c>
      <c r="F1902" s="114" t="s">
        <v>160</v>
      </c>
      <c r="G1902" s="114" t="s">
        <v>109</v>
      </c>
      <c r="H1902" s="115" t="s">
        <v>7882</v>
      </c>
      <c r="I1902" s="116" t="s">
        <v>7883</v>
      </c>
      <c r="J1902" s="116" t="s">
        <v>7884</v>
      </c>
      <c r="K1902" s="114" t="s">
        <v>986</v>
      </c>
      <c r="L1902" s="114" t="s">
        <v>709</v>
      </c>
      <c r="M1902" s="116" t="s">
        <v>987</v>
      </c>
      <c r="N1902" s="116" t="s">
        <v>988</v>
      </c>
      <c r="O1902" s="114" t="s">
        <v>986</v>
      </c>
      <c r="P1902" s="114" t="s">
        <v>1768</v>
      </c>
      <c r="Q1902" s="114" t="s">
        <v>1769</v>
      </c>
      <c r="R1902" s="116"/>
    </row>
    <row r="1903" spans="2:18" ht="18.75" hidden="1" x14ac:dyDescent="0.25">
      <c r="B1903" s="112">
        <v>1897</v>
      </c>
      <c r="C1903" s="114" t="s">
        <v>17</v>
      </c>
      <c r="D1903" s="114" t="s">
        <v>6996</v>
      </c>
      <c r="E1903" s="114" t="s">
        <v>4</v>
      </c>
      <c r="F1903" s="114" t="s">
        <v>160</v>
      </c>
      <c r="G1903" s="114" t="s">
        <v>109</v>
      </c>
      <c r="H1903" s="115" t="s">
        <v>7885</v>
      </c>
      <c r="I1903" s="116" t="s">
        <v>7886</v>
      </c>
      <c r="J1903" s="116" t="s">
        <v>7887</v>
      </c>
      <c r="K1903" s="114" t="s">
        <v>986</v>
      </c>
      <c r="L1903" s="114" t="s">
        <v>709</v>
      </c>
      <c r="M1903" s="116" t="s">
        <v>987</v>
      </c>
      <c r="N1903" s="116" t="s">
        <v>988</v>
      </c>
      <c r="O1903" s="114" t="s">
        <v>986</v>
      </c>
      <c r="P1903" s="114" t="s">
        <v>1768</v>
      </c>
      <c r="Q1903" s="114" t="s">
        <v>1769</v>
      </c>
      <c r="R1903" s="116"/>
    </row>
    <row r="1904" spans="2:18" ht="18.75" hidden="1" x14ac:dyDescent="0.25">
      <c r="B1904" s="112">
        <v>1898</v>
      </c>
      <c r="C1904" s="114" t="s">
        <v>17</v>
      </c>
      <c r="D1904" s="114" t="s">
        <v>6996</v>
      </c>
      <c r="E1904" s="114" t="s">
        <v>4</v>
      </c>
      <c r="F1904" s="114" t="s">
        <v>160</v>
      </c>
      <c r="G1904" s="114" t="s">
        <v>109</v>
      </c>
      <c r="H1904" s="115" t="s">
        <v>7888</v>
      </c>
      <c r="I1904" s="116" t="s">
        <v>7889</v>
      </c>
      <c r="J1904" s="116" t="s">
        <v>7890</v>
      </c>
      <c r="K1904" s="114" t="s">
        <v>986</v>
      </c>
      <c r="L1904" s="114" t="s">
        <v>709</v>
      </c>
      <c r="M1904" s="116" t="s">
        <v>987</v>
      </c>
      <c r="N1904" s="116" t="s">
        <v>988</v>
      </c>
      <c r="O1904" s="114" t="s">
        <v>986</v>
      </c>
      <c r="P1904" s="114" t="s">
        <v>1768</v>
      </c>
      <c r="Q1904" s="114" t="s">
        <v>1769</v>
      </c>
      <c r="R1904" s="116"/>
    </row>
    <row r="1905" spans="2:18" ht="18.75" hidden="1" x14ac:dyDescent="0.25">
      <c r="B1905" s="112">
        <v>1899</v>
      </c>
      <c r="C1905" s="114" t="s">
        <v>17</v>
      </c>
      <c r="D1905" s="114" t="s">
        <v>6996</v>
      </c>
      <c r="E1905" s="114" t="s">
        <v>4</v>
      </c>
      <c r="F1905" s="114" t="s">
        <v>160</v>
      </c>
      <c r="G1905" s="114" t="s">
        <v>109</v>
      </c>
      <c r="H1905" s="115" t="s">
        <v>7891</v>
      </c>
      <c r="I1905" s="116" t="s">
        <v>7892</v>
      </c>
      <c r="J1905" s="116" t="s">
        <v>7893</v>
      </c>
      <c r="K1905" s="114" t="s">
        <v>986</v>
      </c>
      <c r="L1905" s="114" t="s">
        <v>709</v>
      </c>
      <c r="M1905" s="116" t="s">
        <v>987</v>
      </c>
      <c r="N1905" s="116" t="s">
        <v>988</v>
      </c>
      <c r="O1905" s="114" t="s">
        <v>986</v>
      </c>
      <c r="P1905" s="114" t="s">
        <v>1768</v>
      </c>
      <c r="Q1905" s="114" t="s">
        <v>1769</v>
      </c>
      <c r="R1905" s="116"/>
    </row>
    <row r="1906" spans="2:18" ht="18.75" hidden="1" x14ac:dyDescent="0.25">
      <c r="B1906" s="112">
        <v>1900</v>
      </c>
      <c r="C1906" s="114" t="s">
        <v>17</v>
      </c>
      <c r="D1906" s="114" t="s">
        <v>6996</v>
      </c>
      <c r="E1906" s="114" t="s">
        <v>4</v>
      </c>
      <c r="F1906" s="114" t="s">
        <v>160</v>
      </c>
      <c r="G1906" s="114" t="s">
        <v>109</v>
      </c>
      <c r="H1906" s="115" t="s">
        <v>7894</v>
      </c>
      <c r="I1906" s="116" t="s">
        <v>7895</v>
      </c>
      <c r="J1906" s="116" t="s">
        <v>7896</v>
      </c>
      <c r="K1906" s="114" t="s">
        <v>986</v>
      </c>
      <c r="L1906" s="114" t="s">
        <v>709</v>
      </c>
      <c r="M1906" s="116" t="s">
        <v>987</v>
      </c>
      <c r="N1906" s="116" t="s">
        <v>988</v>
      </c>
      <c r="O1906" s="114" t="s">
        <v>986</v>
      </c>
      <c r="P1906" s="114" t="s">
        <v>1768</v>
      </c>
      <c r="Q1906" s="114" t="s">
        <v>1769</v>
      </c>
      <c r="R1906" s="116"/>
    </row>
    <row r="1907" spans="2:18" ht="18.75" hidden="1" x14ac:dyDescent="0.25">
      <c r="B1907" s="112">
        <v>1901</v>
      </c>
      <c r="C1907" s="114" t="s">
        <v>17</v>
      </c>
      <c r="D1907" s="114" t="s">
        <v>6996</v>
      </c>
      <c r="E1907" s="114" t="s">
        <v>1</v>
      </c>
      <c r="F1907" s="114" t="s">
        <v>161</v>
      </c>
      <c r="G1907" s="114" t="s">
        <v>130</v>
      </c>
      <c r="H1907" s="115" t="s">
        <v>7897</v>
      </c>
      <c r="I1907" s="116" t="s">
        <v>7898</v>
      </c>
      <c r="J1907" s="116" t="s">
        <v>7899</v>
      </c>
      <c r="K1907" s="114" t="s">
        <v>989</v>
      </c>
      <c r="L1907" s="114" t="s">
        <v>715</v>
      </c>
      <c r="M1907" s="116" t="s">
        <v>990</v>
      </c>
      <c r="N1907" s="116" t="s">
        <v>991</v>
      </c>
      <c r="O1907" s="114" t="s">
        <v>989</v>
      </c>
      <c r="P1907" s="114" t="s">
        <v>1770</v>
      </c>
      <c r="Q1907" s="114" t="s">
        <v>1771</v>
      </c>
      <c r="R1907" s="116"/>
    </row>
    <row r="1908" spans="2:18" ht="18.75" hidden="1" x14ac:dyDescent="0.25">
      <c r="B1908" s="112">
        <v>1902</v>
      </c>
      <c r="C1908" s="114" t="s">
        <v>17</v>
      </c>
      <c r="D1908" s="114" t="s">
        <v>6996</v>
      </c>
      <c r="E1908" s="114" t="s">
        <v>1</v>
      </c>
      <c r="F1908" s="114" t="s">
        <v>161</v>
      </c>
      <c r="G1908" s="114" t="s">
        <v>130</v>
      </c>
      <c r="H1908" s="115" t="s">
        <v>7900</v>
      </c>
      <c r="I1908" s="116" t="s">
        <v>7901</v>
      </c>
      <c r="J1908" s="116" t="s">
        <v>7902</v>
      </c>
      <c r="K1908" s="114" t="s">
        <v>989</v>
      </c>
      <c r="L1908" s="114" t="s">
        <v>715</v>
      </c>
      <c r="M1908" s="116" t="s">
        <v>990</v>
      </c>
      <c r="N1908" s="116" t="s">
        <v>991</v>
      </c>
      <c r="O1908" s="114" t="s">
        <v>989</v>
      </c>
      <c r="P1908" s="114" t="s">
        <v>1770</v>
      </c>
      <c r="Q1908" s="114" t="s">
        <v>1771</v>
      </c>
      <c r="R1908" s="116"/>
    </row>
    <row r="1909" spans="2:18" ht="18.75" hidden="1" x14ac:dyDescent="0.25">
      <c r="B1909" s="112">
        <v>1903</v>
      </c>
      <c r="C1909" s="114" t="s">
        <v>17</v>
      </c>
      <c r="D1909" s="114" t="s">
        <v>6996</v>
      </c>
      <c r="E1909" s="114" t="s">
        <v>1</v>
      </c>
      <c r="F1909" s="114" t="s">
        <v>161</v>
      </c>
      <c r="G1909" s="114" t="s">
        <v>130</v>
      </c>
      <c r="H1909" s="115" t="s">
        <v>7903</v>
      </c>
      <c r="I1909" s="116" t="s">
        <v>7904</v>
      </c>
      <c r="J1909" s="116" t="s">
        <v>7905</v>
      </c>
      <c r="K1909" s="114" t="s">
        <v>989</v>
      </c>
      <c r="L1909" s="114" t="s">
        <v>715</v>
      </c>
      <c r="M1909" s="116" t="s">
        <v>990</v>
      </c>
      <c r="N1909" s="116" t="s">
        <v>991</v>
      </c>
      <c r="O1909" s="114" t="s">
        <v>989</v>
      </c>
      <c r="P1909" s="114" t="s">
        <v>1770</v>
      </c>
      <c r="Q1909" s="114" t="s">
        <v>1771</v>
      </c>
      <c r="R1909" s="116"/>
    </row>
    <row r="1910" spans="2:18" ht="18.75" hidden="1" x14ac:dyDescent="0.25">
      <c r="B1910" s="112">
        <v>1904</v>
      </c>
      <c r="C1910" s="114" t="s">
        <v>17</v>
      </c>
      <c r="D1910" s="114" t="s">
        <v>6996</v>
      </c>
      <c r="E1910" s="114" t="s">
        <v>1</v>
      </c>
      <c r="F1910" s="114" t="s">
        <v>161</v>
      </c>
      <c r="G1910" s="114" t="s">
        <v>130</v>
      </c>
      <c r="H1910" s="115" t="s">
        <v>7906</v>
      </c>
      <c r="I1910" s="116" t="s">
        <v>7907</v>
      </c>
      <c r="J1910" s="116" t="s">
        <v>7908</v>
      </c>
      <c r="K1910" s="114" t="s">
        <v>989</v>
      </c>
      <c r="L1910" s="114" t="s">
        <v>715</v>
      </c>
      <c r="M1910" s="116" t="s">
        <v>990</v>
      </c>
      <c r="N1910" s="116" t="s">
        <v>991</v>
      </c>
      <c r="O1910" s="114" t="s">
        <v>989</v>
      </c>
      <c r="P1910" s="114" t="s">
        <v>1770</v>
      </c>
      <c r="Q1910" s="114" t="s">
        <v>1771</v>
      </c>
      <c r="R1910" s="116"/>
    </row>
    <row r="1911" spans="2:18" ht="18.75" hidden="1" x14ac:dyDescent="0.25">
      <c r="B1911" s="112">
        <v>1905</v>
      </c>
      <c r="C1911" s="114" t="s">
        <v>17</v>
      </c>
      <c r="D1911" s="114" t="s">
        <v>6996</v>
      </c>
      <c r="E1911" s="114" t="s">
        <v>1</v>
      </c>
      <c r="F1911" s="114" t="s">
        <v>161</v>
      </c>
      <c r="G1911" s="114" t="s">
        <v>130</v>
      </c>
      <c r="H1911" s="115" t="s">
        <v>7909</v>
      </c>
      <c r="I1911" s="116" t="s">
        <v>7910</v>
      </c>
      <c r="J1911" s="116" t="s">
        <v>7911</v>
      </c>
      <c r="K1911" s="114" t="s">
        <v>989</v>
      </c>
      <c r="L1911" s="114" t="s">
        <v>715</v>
      </c>
      <c r="M1911" s="116" t="s">
        <v>990</v>
      </c>
      <c r="N1911" s="116" t="s">
        <v>991</v>
      </c>
      <c r="O1911" s="114" t="s">
        <v>989</v>
      </c>
      <c r="P1911" s="114" t="s">
        <v>1770</v>
      </c>
      <c r="Q1911" s="114" t="s">
        <v>1771</v>
      </c>
      <c r="R1911" s="116"/>
    </row>
    <row r="1912" spans="2:18" ht="18.75" hidden="1" x14ac:dyDescent="0.25">
      <c r="B1912" s="112">
        <v>1906</v>
      </c>
      <c r="C1912" s="114" t="s">
        <v>17</v>
      </c>
      <c r="D1912" s="114" t="s">
        <v>6996</v>
      </c>
      <c r="E1912" s="114" t="s">
        <v>1</v>
      </c>
      <c r="F1912" s="114" t="s">
        <v>161</v>
      </c>
      <c r="G1912" s="114" t="s">
        <v>130</v>
      </c>
      <c r="H1912" s="115" t="s">
        <v>7912</v>
      </c>
      <c r="I1912" s="116" t="s">
        <v>7913</v>
      </c>
      <c r="J1912" s="116" t="s">
        <v>7914</v>
      </c>
      <c r="K1912" s="114" t="s">
        <v>989</v>
      </c>
      <c r="L1912" s="114" t="s">
        <v>715</v>
      </c>
      <c r="M1912" s="116" t="s">
        <v>990</v>
      </c>
      <c r="N1912" s="116" t="s">
        <v>991</v>
      </c>
      <c r="O1912" s="114" t="s">
        <v>989</v>
      </c>
      <c r="P1912" s="114" t="s">
        <v>1770</v>
      </c>
      <c r="Q1912" s="114" t="s">
        <v>1771</v>
      </c>
      <c r="R1912" s="116"/>
    </row>
    <row r="1913" spans="2:18" ht="18.75" hidden="1" x14ac:dyDescent="0.25">
      <c r="B1913" s="112">
        <v>1907</v>
      </c>
      <c r="C1913" s="114" t="s">
        <v>17</v>
      </c>
      <c r="D1913" s="114" t="s">
        <v>6996</v>
      </c>
      <c r="E1913" s="114" t="s">
        <v>1</v>
      </c>
      <c r="F1913" s="114" t="s">
        <v>161</v>
      </c>
      <c r="G1913" s="114" t="s">
        <v>130</v>
      </c>
      <c r="H1913" s="115" t="s">
        <v>7915</v>
      </c>
      <c r="I1913" s="116" t="s">
        <v>7916</v>
      </c>
      <c r="J1913" s="116" t="s">
        <v>7917</v>
      </c>
      <c r="K1913" s="114" t="s">
        <v>989</v>
      </c>
      <c r="L1913" s="114" t="s">
        <v>715</v>
      </c>
      <c r="M1913" s="116" t="s">
        <v>990</v>
      </c>
      <c r="N1913" s="116" t="s">
        <v>991</v>
      </c>
      <c r="O1913" s="114" t="s">
        <v>989</v>
      </c>
      <c r="P1913" s="114" t="s">
        <v>1770</v>
      </c>
      <c r="Q1913" s="114" t="s">
        <v>1771</v>
      </c>
      <c r="R1913" s="116"/>
    </row>
    <row r="1914" spans="2:18" ht="18.75" hidden="1" x14ac:dyDescent="0.25">
      <c r="B1914" s="112">
        <v>1908</v>
      </c>
      <c r="C1914" s="114" t="s">
        <v>17</v>
      </c>
      <c r="D1914" s="114" t="s">
        <v>6996</v>
      </c>
      <c r="E1914" s="114" t="s">
        <v>1</v>
      </c>
      <c r="F1914" s="114" t="s">
        <v>161</v>
      </c>
      <c r="G1914" s="114" t="s">
        <v>130</v>
      </c>
      <c r="H1914" s="115" t="s">
        <v>7918</v>
      </c>
      <c r="I1914" s="116" t="s">
        <v>7919</v>
      </c>
      <c r="J1914" s="116" t="s">
        <v>7920</v>
      </c>
      <c r="K1914" s="114" t="s">
        <v>989</v>
      </c>
      <c r="L1914" s="114" t="s">
        <v>715</v>
      </c>
      <c r="M1914" s="116" t="s">
        <v>990</v>
      </c>
      <c r="N1914" s="116" t="s">
        <v>991</v>
      </c>
      <c r="O1914" s="114" t="s">
        <v>989</v>
      </c>
      <c r="P1914" s="114" t="s">
        <v>1770</v>
      </c>
      <c r="Q1914" s="114" t="s">
        <v>1771</v>
      </c>
      <c r="R1914" s="116"/>
    </row>
    <row r="1915" spans="2:18" ht="18.75" hidden="1" x14ac:dyDescent="0.25">
      <c r="B1915" s="112">
        <v>1909</v>
      </c>
      <c r="C1915" s="114" t="s">
        <v>17</v>
      </c>
      <c r="D1915" s="114" t="s">
        <v>6996</v>
      </c>
      <c r="E1915" s="114" t="s">
        <v>1</v>
      </c>
      <c r="F1915" s="114" t="s">
        <v>161</v>
      </c>
      <c r="G1915" s="114" t="s">
        <v>130</v>
      </c>
      <c r="H1915" s="115" t="s">
        <v>7921</v>
      </c>
      <c r="I1915" s="116" t="s">
        <v>7922</v>
      </c>
      <c r="J1915" s="116" t="s">
        <v>7923</v>
      </c>
      <c r="K1915" s="114" t="s">
        <v>989</v>
      </c>
      <c r="L1915" s="114" t="s">
        <v>715</v>
      </c>
      <c r="M1915" s="116" t="s">
        <v>990</v>
      </c>
      <c r="N1915" s="116" t="s">
        <v>991</v>
      </c>
      <c r="O1915" s="114" t="s">
        <v>989</v>
      </c>
      <c r="P1915" s="114" t="s">
        <v>1770</v>
      </c>
      <c r="Q1915" s="114" t="s">
        <v>1771</v>
      </c>
      <c r="R1915" s="116"/>
    </row>
    <row r="1916" spans="2:18" ht="18.75" hidden="1" x14ac:dyDescent="0.25">
      <c r="B1916" s="112">
        <v>1910</v>
      </c>
      <c r="C1916" s="114" t="s">
        <v>17</v>
      </c>
      <c r="D1916" s="114" t="s">
        <v>6996</v>
      </c>
      <c r="E1916" s="114" t="s">
        <v>1</v>
      </c>
      <c r="F1916" s="114" t="s">
        <v>161</v>
      </c>
      <c r="G1916" s="114" t="s">
        <v>130</v>
      </c>
      <c r="H1916" s="115" t="s">
        <v>7924</v>
      </c>
      <c r="I1916" s="116" t="s">
        <v>7925</v>
      </c>
      <c r="J1916" s="116" t="s">
        <v>7926</v>
      </c>
      <c r="K1916" s="114" t="s">
        <v>989</v>
      </c>
      <c r="L1916" s="114" t="s">
        <v>715</v>
      </c>
      <c r="M1916" s="116" t="s">
        <v>990</v>
      </c>
      <c r="N1916" s="116" t="s">
        <v>991</v>
      </c>
      <c r="O1916" s="114" t="s">
        <v>989</v>
      </c>
      <c r="P1916" s="114" t="s">
        <v>1770</v>
      </c>
      <c r="Q1916" s="114" t="s">
        <v>1771</v>
      </c>
      <c r="R1916" s="116"/>
    </row>
    <row r="1917" spans="2:18" ht="18.75" hidden="1" x14ac:dyDescent="0.25">
      <c r="B1917" s="112">
        <v>1911</v>
      </c>
      <c r="C1917" s="114" t="s">
        <v>17</v>
      </c>
      <c r="D1917" s="114" t="s">
        <v>6996</v>
      </c>
      <c r="E1917" s="114" t="s">
        <v>4</v>
      </c>
      <c r="F1917" s="114" t="s">
        <v>161</v>
      </c>
      <c r="G1917" s="114" t="s">
        <v>130</v>
      </c>
      <c r="H1917" s="115" t="s">
        <v>7927</v>
      </c>
      <c r="I1917" s="116" t="s">
        <v>7928</v>
      </c>
      <c r="J1917" s="116" t="s">
        <v>7929</v>
      </c>
      <c r="K1917" s="114" t="s">
        <v>989</v>
      </c>
      <c r="L1917" s="114" t="s">
        <v>715</v>
      </c>
      <c r="M1917" s="116" t="s">
        <v>990</v>
      </c>
      <c r="N1917" s="116" t="s">
        <v>991</v>
      </c>
      <c r="O1917" s="114" t="s">
        <v>989</v>
      </c>
      <c r="P1917" s="114" t="s">
        <v>1770</v>
      </c>
      <c r="Q1917" s="114" t="s">
        <v>1771</v>
      </c>
      <c r="R1917" s="116"/>
    </row>
    <row r="1918" spans="2:18" ht="18.75" hidden="1" x14ac:dyDescent="0.25">
      <c r="B1918" s="112">
        <v>1912</v>
      </c>
      <c r="C1918" s="114" t="s">
        <v>17</v>
      </c>
      <c r="D1918" s="114" t="s">
        <v>6996</v>
      </c>
      <c r="E1918" s="114" t="s">
        <v>4</v>
      </c>
      <c r="F1918" s="114" t="s">
        <v>161</v>
      </c>
      <c r="G1918" s="114" t="s">
        <v>130</v>
      </c>
      <c r="H1918" s="115" t="s">
        <v>7930</v>
      </c>
      <c r="I1918" s="116" t="s">
        <v>7931</v>
      </c>
      <c r="J1918" s="116" t="s">
        <v>7932</v>
      </c>
      <c r="K1918" s="114" t="s">
        <v>989</v>
      </c>
      <c r="L1918" s="114" t="s">
        <v>715</v>
      </c>
      <c r="M1918" s="116" t="s">
        <v>990</v>
      </c>
      <c r="N1918" s="116" t="s">
        <v>991</v>
      </c>
      <c r="O1918" s="114" t="s">
        <v>989</v>
      </c>
      <c r="P1918" s="114" t="s">
        <v>1770</v>
      </c>
      <c r="Q1918" s="114" t="s">
        <v>1771</v>
      </c>
      <c r="R1918" s="116"/>
    </row>
    <row r="1919" spans="2:18" ht="18.75" hidden="1" x14ac:dyDescent="0.25">
      <c r="B1919" s="112">
        <v>1913</v>
      </c>
      <c r="C1919" s="114" t="s">
        <v>17</v>
      </c>
      <c r="D1919" s="114" t="s">
        <v>6996</v>
      </c>
      <c r="E1919" s="114" t="s">
        <v>4</v>
      </c>
      <c r="F1919" s="114" t="s">
        <v>161</v>
      </c>
      <c r="G1919" s="114" t="s">
        <v>130</v>
      </c>
      <c r="H1919" s="115" t="s">
        <v>7933</v>
      </c>
      <c r="I1919" s="116" t="s">
        <v>7934</v>
      </c>
      <c r="J1919" s="116" t="s">
        <v>7935</v>
      </c>
      <c r="K1919" s="114" t="s">
        <v>989</v>
      </c>
      <c r="L1919" s="114" t="s">
        <v>715</v>
      </c>
      <c r="M1919" s="116" t="s">
        <v>990</v>
      </c>
      <c r="N1919" s="116" t="s">
        <v>991</v>
      </c>
      <c r="O1919" s="114" t="s">
        <v>989</v>
      </c>
      <c r="P1919" s="114" t="s">
        <v>1770</v>
      </c>
      <c r="Q1919" s="114" t="s">
        <v>1771</v>
      </c>
      <c r="R1919" s="116"/>
    </row>
    <row r="1920" spans="2:18" ht="18.75" hidden="1" x14ac:dyDescent="0.25">
      <c r="B1920" s="112">
        <v>1914</v>
      </c>
      <c r="C1920" s="114" t="s">
        <v>17</v>
      </c>
      <c r="D1920" s="114" t="s">
        <v>6996</v>
      </c>
      <c r="E1920" s="114" t="s">
        <v>4</v>
      </c>
      <c r="F1920" s="114" t="s">
        <v>161</v>
      </c>
      <c r="G1920" s="114" t="s">
        <v>130</v>
      </c>
      <c r="H1920" s="115" t="s">
        <v>7936</v>
      </c>
      <c r="I1920" s="116" t="s">
        <v>7937</v>
      </c>
      <c r="J1920" s="116" t="s">
        <v>7938</v>
      </c>
      <c r="K1920" s="114" t="s">
        <v>989</v>
      </c>
      <c r="L1920" s="114" t="s">
        <v>715</v>
      </c>
      <c r="M1920" s="116" t="s">
        <v>990</v>
      </c>
      <c r="N1920" s="116" t="s">
        <v>991</v>
      </c>
      <c r="O1920" s="114" t="s">
        <v>989</v>
      </c>
      <c r="P1920" s="114" t="s">
        <v>1770</v>
      </c>
      <c r="Q1920" s="114" t="s">
        <v>1771</v>
      </c>
      <c r="R1920" s="116"/>
    </row>
    <row r="1921" spans="2:18" ht="18.75" hidden="1" x14ac:dyDescent="0.25">
      <c r="B1921" s="112">
        <v>1915</v>
      </c>
      <c r="C1921" s="114" t="s">
        <v>17</v>
      </c>
      <c r="D1921" s="114" t="s">
        <v>6996</v>
      </c>
      <c r="E1921" s="114" t="s">
        <v>4</v>
      </c>
      <c r="F1921" s="114" t="s">
        <v>161</v>
      </c>
      <c r="G1921" s="114" t="s">
        <v>130</v>
      </c>
      <c r="H1921" s="115" t="s">
        <v>7939</v>
      </c>
      <c r="I1921" s="116" t="s">
        <v>7940</v>
      </c>
      <c r="J1921" s="116" t="s">
        <v>7941</v>
      </c>
      <c r="K1921" s="114" t="s">
        <v>989</v>
      </c>
      <c r="L1921" s="114" t="s">
        <v>715</v>
      </c>
      <c r="M1921" s="116" t="s">
        <v>990</v>
      </c>
      <c r="N1921" s="116" t="s">
        <v>991</v>
      </c>
      <c r="O1921" s="114" t="s">
        <v>989</v>
      </c>
      <c r="P1921" s="114" t="s">
        <v>1770</v>
      </c>
      <c r="Q1921" s="114" t="s">
        <v>1771</v>
      </c>
      <c r="R1921" s="116"/>
    </row>
    <row r="1922" spans="2:18" ht="18.75" hidden="1" x14ac:dyDescent="0.25">
      <c r="B1922" s="112">
        <v>1916</v>
      </c>
      <c r="C1922" s="114" t="s">
        <v>17</v>
      </c>
      <c r="D1922" s="114" t="s">
        <v>6996</v>
      </c>
      <c r="E1922" s="114" t="s">
        <v>4</v>
      </c>
      <c r="F1922" s="114" t="s">
        <v>161</v>
      </c>
      <c r="G1922" s="114" t="s">
        <v>130</v>
      </c>
      <c r="H1922" s="115" t="s">
        <v>7942</v>
      </c>
      <c r="I1922" s="116" t="s">
        <v>7943</v>
      </c>
      <c r="J1922" s="116" t="s">
        <v>7944</v>
      </c>
      <c r="K1922" s="114" t="s">
        <v>989</v>
      </c>
      <c r="L1922" s="114" t="s">
        <v>715</v>
      </c>
      <c r="M1922" s="116" t="s">
        <v>990</v>
      </c>
      <c r="N1922" s="116" t="s">
        <v>991</v>
      </c>
      <c r="O1922" s="114" t="s">
        <v>989</v>
      </c>
      <c r="P1922" s="114" t="s">
        <v>1770</v>
      </c>
      <c r="Q1922" s="114" t="s">
        <v>1771</v>
      </c>
      <c r="R1922" s="116"/>
    </row>
    <row r="1923" spans="2:18" ht="18.75" hidden="1" x14ac:dyDescent="0.25">
      <c r="B1923" s="112">
        <v>1917</v>
      </c>
      <c r="C1923" s="114" t="s">
        <v>17</v>
      </c>
      <c r="D1923" s="114" t="s">
        <v>6996</v>
      </c>
      <c r="E1923" s="114" t="s">
        <v>4</v>
      </c>
      <c r="F1923" s="114" t="s">
        <v>161</v>
      </c>
      <c r="G1923" s="114" t="s">
        <v>130</v>
      </c>
      <c r="H1923" s="115" t="s">
        <v>7945</v>
      </c>
      <c r="I1923" s="116" t="s">
        <v>7946</v>
      </c>
      <c r="J1923" s="116" t="s">
        <v>7947</v>
      </c>
      <c r="K1923" s="114" t="s">
        <v>989</v>
      </c>
      <c r="L1923" s="114" t="s">
        <v>715</v>
      </c>
      <c r="M1923" s="116" t="s">
        <v>990</v>
      </c>
      <c r="N1923" s="116" t="s">
        <v>991</v>
      </c>
      <c r="O1923" s="114" t="s">
        <v>989</v>
      </c>
      <c r="P1923" s="114" t="s">
        <v>1770</v>
      </c>
      <c r="Q1923" s="114" t="s">
        <v>1771</v>
      </c>
      <c r="R1923" s="116"/>
    </row>
    <row r="1924" spans="2:18" ht="18.75" hidden="1" x14ac:dyDescent="0.25">
      <c r="B1924" s="112">
        <v>1918</v>
      </c>
      <c r="C1924" s="114" t="s">
        <v>17</v>
      </c>
      <c r="D1924" s="114" t="s">
        <v>6996</v>
      </c>
      <c r="E1924" s="114" t="s">
        <v>4</v>
      </c>
      <c r="F1924" s="114" t="s">
        <v>161</v>
      </c>
      <c r="G1924" s="114" t="s">
        <v>130</v>
      </c>
      <c r="H1924" s="115" t="s">
        <v>7948</v>
      </c>
      <c r="I1924" s="116" t="s">
        <v>7949</v>
      </c>
      <c r="J1924" s="116" t="s">
        <v>7950</v>
      </c>
      <c r="K1924" s="114" t="s">
        <v>989</v>
      </c>
      <c r="L1924" s="114" t="s">
        <v>715</v>
      </c>
      <c r="M1924" s="116" t="s">
        <v>990</v>
      </c>
      <c r="N1924" s="116" t="s">
        <v>991</v>
      </c>
      <c r="O1924" s="114" t="s">
        <v>989</v>
      </c>
      <c r="P1924" s="114" t="s">
        <v>1770</v>
      </c>
      <c r="Q1924" s="114" t="s">
        <v>1771</v>
      </c>
      <c r="R1924" s="116"/>
    </row>
    <row r="1925" spans="2:18" ht="18.75" hidden="1" x14ac:dyDescent="0.25">
      <c r="B1925" s="112">
        <v>1919</v>
      </c>
      <c r="C1925" s="114" t="s">
        <v>17</v>
      </c>
      <c r="D1925" s="114" t="s">
        <v>6996</v>
      </c>
      <c r="E1925" s="114" t="s">
        <v>4</v>
      </c>
      <c r="F1925" s="114" t="s">
        <v>161</v>
      </c>
      <c r="G1925" s="114" t="s">
        <v>130</v>
      </c>
      <c r="H1925" s="115" t="s">
        <v>7951</v>
      </c>
      <c r="I1925" s="116" t="s">
        <v>7952</v>
      </c>
      <c r="J1925" s="116" t="s">
        <v>7953</v>
      </c>
      <c r="K1925" s="114" t="s">
        <v>989</v>
      </c>
      <c r="L1925" s="114" t="s">
        <v>715</v>
      </c>
      <c r="M1925" s="116" t="s">
        <v>990</v>
      </c>
      <c r="N1925" s="116" t="s">
        <v>991</v>
      </c>
      <c r="O1925" s="114" t="s">
        <v>989</v>
      </c>
      <c r="P1925" s="114" t="s">
        <v>1770</v>
      </c>
      <c r="Q1925" s="114" t="s">
        <v>1771</v>
      </c>
      <c r="R1925" s="116"/>
    </row>
    <row r="1926" spans="2:18" ht="18.75" hidden="1" x14ac:dyDescent="0.25">
      <c r="B1926" s="112">
        <v>1920</v>
      </c>
      <c r="C1926" s="114" t="s">
        <v>17</v>
      </c>
      <c r="D1926" s="114" t="s">
        <v>6996</v>
      </c>
      <c r="E1926" s="114" t="s">
        <v>4</v>
      </c>
      <c r="F1926" s="114" t="s">
        <v>161</v>
      </c>
      <c r="G1926" s="114" t="s">
        <v>130</v>
      </c>
      <c r="H1926" s="115" t="s">
        <v>7954</v>
      </c>
      <c r="I1926" s="116" t="s">
        <v>7955</v>
      </c>
      <c r="J1926" s="116" t="s">
        <v>7956</v>
      </c>
      <c r="K1926" s="114" t="s">
        <v>989</v>
      </c>
      <c r="L1926" s="114" t="s">
        <v>715</v>
      </c>
      <c r="M1926" s="116" t="s">
        <v>990</v>
      </c>
      <c r="N1926" s="116" t="s">
        <v>991</v>
      </c>
      <c r="O1926" s="114" t="s">
        <v>989</v>
      </c>
      <c r="P1926" s="114" t="s">
        <v>1770</v>
      </c>
      <c r="Q1926" s="114" t="s">
        <v>1771</v>
      </c>
      <c r="R1926" s="116"/>
    </row>
    <row r="1927" spans="2:18" ht="18.75" hidden="1" x14ac:dyDescent="0.25">
      <c r="B1927" s="112">
        <v>1921</v>
      </c>
      <c r="C1927" s="114" t="s">
        <v>17</v>
      </c>
      <c r="D1927" s="114" t="s">
        <v>6996</v>
      </c>
      <c r="E1927" s="114" t="s">
        <v>1</v>
      </c>
      <c r="F1927" s="114" t="s">
        <v>169</v>
      </c>
      <c r="G1927" s="114" t="s">
        <v>130</v>
      </c>
      <c r="H1927" s="115" t="s">
        <v>7957</v>
      </c>
      <c r="I1927" s="116" t="s">
        <v>7958</v>
      </c>
      <c r="J1927" s="116" t="s">
        <v>7959</v>
      </c>
      <c r="K1927" s="114" t="s">
        <v>992</v>
      </c>
      <c r="L1927" s="114" t="s">
        <v>721</v>
      </c>
      <c r="M1927" s="116" t="s">
        <v>993</v>
      </c>
      <c r="N1927" s="116" t="s">
        <v>994</v>
      </c>
      <c r="O1927" s="114" t="s">
        <v>992</v>
      </c>
      <c r="P1927" s="114" t="s">
        <v>1772</v>
      </c>
      <c r="Q1927" s="114" t="s">
        <v>1773</v>
      </c>
      <c r="R1927" s="116"/>
    </row>
    <row r="1928" spans="2:18" ht="18.75" hidden="1" x14ac:dyDescent="0.25">
      <c r="B1928" s="112">
        <v>1922</v>
      </c>
      <c r="C1928" s="114" t="s">
        <v>17</v>
      </c>
      <c r="D1928" s="114" t="s">
        <v>6996</v>
      </c>
      <c r="E1928" s="114" t="s">
        <v>1</v>
      </c>
      <c r="F1928" s="114" t="s">
        <v>169</v>
      </c>
      <c r="G1928" s="114" t="s">
        <v>130</v>
      </c>
      <c r="H1928" s="115" t="s">
        <v>7960</v>
      </c>
      <c r="I1928" s="116" t="s">
        <v>7961</v>
      </c>
      <c r="J1928" s="116" t="s">
        <v>7962</v>
      </c>
      <c r="K1928" s="114" t="s">
        <v>992</v>
      </c>
      <c r="L1928" s="114" t="s">
        <v>721</v>
      </c>
      <c r="M1928" s="116" t="s">
        <v>993</v>
      </c>
      <c r="N1928" s="116" t="s">
        <v>994</v>
      </c>
      <c r="O1928" s="114" t="s">
        <v>992</v>
      </c>
      <c r="P1928" s="114" t="s">
        <v>1772</v>
      </c>
      <c r="Q1928" s="114" t="s">
        <v>1773</v>
      </c>
      <c r="R1928" s="116"/>
    </row>
    <row r="1929" spans="2:18" ht="18.75" hidden="1" x14ac:dyDescent="0.25">
      <c r="B1929" s="112">
        <v>1923</v>
      </c>
      <c r="C1929" s="114" t="s">
        <v>17</v>
      </c>
      <c r="D1929" s="114" t="s">
        <v>6996</v>
      </c>
      <c r="E1929" s="114" t="s">
        <v>1</v>
      </c>
      <c r="F1929" s="114" t="s">
        <v>169</v>
      </c>
      <c r="G1929" s="114" t="s">
        <v>130</v>
      </c>
      <c r="H1929" s="115" t="s">
        <v>7963</v>
      </c>
      <c r="I1929" s="116" t="s">
        <v>7964</v>
      </c>
      <c r="J1929" s="116" t="s">
        <v>7965</v>
      </c>
      <c r="K1929" s="114" t="s">
        <v>992</v>
      </c>
      <c r="L1929" s="114" t="s">
        <v>721</v>
      </c>
      <c r="M1929" s="116" t="s">
        <v>993</v>
      </c>
      <c r="N1929" s="116" t="s">
        <v>994</v>
      </c>
      <c r="O1929" s="114" t="s">
        <v>992</v>
      </c>
      <c r="P1929" s="114" t="s">
        <v>1772</v>
      </c>
      <c r="Q1929" s="114" t="s">
        <v>1773</v>
      </c>
      <c r="R1929" s="116"/>
    </row>
    <row r="1930" spans="2:18" ht="18.75" hidden="1" x14ac:dyDescent="0.25">
      <c r="B1930" s="112">
        <v>1924</v>
      </c>
      <c r="C1930" s="114" t="s">
        <v>17</v>
      </c>
      <c r="D1930" s="114" t="s">
        <v>6996</v>
      </c>
      <c r="E1930" s="114" t="s">
        <v>1</v>
      </c>
      <c r="F1930" s="114" t="s">
        <v>169</v>
      </c>
      <c r="G1930" s="114" t="s">
        <v>130</v>
      </c>
      <c r="H1930" s="115" t="s">
        <v>7966</v>
      </c>
      <c r="I1930" s="116" t="s">
        <v>7967</v>
      </c>
      <c r="J1930" s="116" t="s">
        <v>7968</v>
      </c>
      <c r="K1930" s="114" t="s">
        <v>992</v>
      </c>
      <c r="L1930" s="114" t="s">
        <v>721</v>
      </c>
      <c r="M1930" s="116" t="s">
        <v>993</v>
      </c>
      <c r="N1930" s="116" t="s">
        <v>994</v>
      </c>
      <c r="O1930" s="114" t="s">
        <v>992</v>
      </c>
      <c r="P1930" s="114" t="s">
        <v>1772</v>
      </c>
      <c r="Q1930" s="114" t="s">
        <v>1773</v>
      </c>
      <c r="R1930" s="116"/>
    </row>
    <row r="1931" spans="2:18" ht="18.75" hidden="1" x14ac:dyDescent="0.25">
      <c r="B1931" s="112">
        <v>1925</v>
      </c>
      <c r="C1931" s="114" t="s">
        <v>17</v>
      </c>
      <c r="D1931" s="114" t="s">
        <v>6996</v>
      </c>
      <c r="E1931" s="114" t="s">
        <v>1</v>
      </c>
      <c r="F1931" s="114" t="s">
        <v>169</v>
      </c>
      <c r="G1931" s="114" t="s">
        <v>130</v>
      </c>
      <c r="H1931" s="115" t="s">
        <v>7969</v>
      </c>
      <c r="I1931" s="116" t="s">
        <v>7970</v>
      </c>
      <c r="J1931" s="116" t="s">
        <v>7971</v>
      </c>
      <c r="K1931" s="114" t="s">
        <v>992</v>
      </c>
      <c r="L1931" s="114" t="s">
        <v>721</v>
      </c>
      <c r="M1931" s="116" t="s">
        <v>993</v>
      </c>
      <c r="N1931" s="116" t="s">
        <v>994</v>
      </c>
      <c r="O1931" s="114" t="s">
        <v>992</v>
      </c>
      <c r="P1931" s="114" t="s">
        <v>1772</v>
      </c>
      <c r="Q1931" s="114" t="s">
        <v>1773</v>
      </c>
      <c r="R1931" s="116"/>
    </row>
    <row r="1932" spans="2:18" ht="18.75" hidden="1" x14ac:dyDescent="0.25">
      <c r="B1932" s="112">
        <v>1926</v>
      </c>
      <c r="C1932" s="114" t="s">
        <v>17</v>
      </c>
      <c r="D1932" s="114" t="s">
        <v>6996</v>
      </c>
      <c r="E1932" s="114" t="s">
        <v>1</v>
      </c>
      <c r="F1932" s="114" t="s">
        <v>169</v>
      </c>
      <c r="G1932" s="114" t="s">
        <v>130</v>
      </c>
      <c r="H1932" s="115" t="s">
        <v>7972</v>
      </c>
      <c r="I1932" s="116" t="s">
        <v>7973</v>
      </c>
      <c r="J1932" s="116" t="s">
        <v>7974</v>
      </c>
      <c r="K1932" s="114" t="s">
        <v>992</v>
      </c>
      <c r="L1932" s="114" t="s">
        <v>721</v>
      </c>
      <c r="M1932" s="116" t="s">
        <v>993</v>
      </c>
      <c r="N1932" s="116" t="s">
        <v>994</v>
      </c>
      <c r="O1932" s="114" t="s">
        <v>992</v>
      </c>
      <c r="P1932" s="114" t="s">
        <v>1772</v>
      </c>
      <c r="Q1932" s="114" t="s">
        <v>1773</v>
      </c>
      <c r="R1932" s="116"/>
    </row>
    <row r="1933" spans="2:18" ht="18.75" hidden="1" x14ac:dyDescent="0.25">
      <c r="B1933" s="112">
        <v>1927</v>
      </c>
      <c r="C1933" s="114" t="s">
        <v>17</v>
      </c>
      <c r="D1933" s="114" t="s">
        <v>6996</v>
      </c>
      <c r="E1933" s="114" t="s">
        <v>1</v>
      </c>
      <c r="F1933" s="114" t="s">
        <v>169</v>
      </c>
      <c r="G1933" s="114" t="s">
        <v>130</v>
      </c>
      <c r="H1933" s="115" t="s">
        <v>7975</v>
      </c>
      <c r="I1933" s="116" t="s">
        <v>7976</v>
      </c>
      <c r="J1933" s="116" t="s">
        <v>7977</v>
      </c>
      <c r="K1933" s="114" t="s">
        <v>992</v>
      </c>
      <c r="L1933" s="114" t="s">
        <v>721</v>
      </c>
      <c r="M1933" s="116" t="s">
        <v>993</v>
      </c>
      <c r="N1933" s="116" t="s">
        <v>994</v>
      </c>
      <c r="O1933" s="114" t="s">
        <v>992</v>
      </c>
      <c r="P1933" s="114" t="s">
        <v>1772</v>
      </c>
      <c r="Q1933" s="114" t="s">
        <v>1773</v>
      </c>
      <c r="R1933" s="116"/>
    </row>
    <row r="1934" spans="2:18" ht="18.75" hidden="1" x14ac:dyDescent="0.25">
      <c r="B1934" s="112">
        <v>1928</v>
      </c>
      <c r="C1934" s="114" t="s">
        <v>17</v>
      </c>
      <c r="D1934" s="114" t="s">
        <v>6996</v>
      </c>
      <c r="E1934" s="114" t="s">
        <v>1</v>
      </c>
      <c r="F1934" s="114" t="s">
        <v>169</v>
      </c>
      <c r="G1934" s="114" t="s">
        <v>130</v>
      </c>
      <c r="H1934" s="115" t="s">
        <v>7978</v>
      </c>
      <c r="I1934" s="116" t="s">
        <v>7979</v>
      </c>
      <c r="J1934" s="116" t="s">
        <v>7980</v>
      </c>
      <c r="K1934" s="114" t="s">
        <v>992</v>
      </c>
      <c r="L1934" s="114" t="s">
        <v>721</v>
      </c>
      <c r="M1934" s="116" t="s">
        <v>993</v>
      </c>
      <c r="N1934" s="116" t="s">
        <v>994</v>
      </c>
      <c r="O1934" s="114" t="s">
        <v>992</v>
      </c>
      <c r="P1934" s="114" t="s">
        <v>1772</v>
      </c>
      <c r="Q1934" s="114" t="s">
        <v>1773</v>
      </c>
      <c r="R1934" s="116"/>
    </row>
    <row r="1935" spans="2:18" ht="18.75" hidden="1" x14ac:dyDescent="0.25">
      <c r="B1935" s="112">
        <v>1929</v>
      </c>
      <c r="C1935" s="114" t="s">
        <v>17</v>
      </c>
      <c r="D1935" s="114" t="s">
        <v>6996</v>
      </c>
      <c r="E1935" s="114" t="s">
        <v>1</v>
      </c>
      <c r="F1935" s="114" t="s">
        <v>169</v>
      </c>
      <c r="G1935" s="114" t="s">
        <v>130</v>
      </c>
      <c r="H1935" s="115" t="s">
        <v>7981</v>
      </c>
      <c r="I1935" s="116" t="s">
        <v>7982</v>
      </c>
      <c r="J1935" s="116" t="s">
        <v>7983</v>
      </c>
      <c r="K1935" s="114" t="s">
        <v>992</v>
      </c>
      <c r="L1935" s="114" t="s">
        <v>721</v>
      </c>
      <c r="M1935" s="116" t="s">
        <v>993</v>
      </c>
      <c r="N1935" s="116" t="s">
        <v>994</v>
      </c>
      <c r="O1935" s="114" t="s">
        <v>992</v>
      </c>
      <c r="P1935" s="114" t="s">
        <v>1772</v>
      </c>
      <c r="Q1935" s="114" t="s">
        <v>1773</v>
      </c>
      <c r="R1935" s="116"/>
    </row>
    <row r="1936" spans="2:18" ht="18.75" hidden="1" x14ac:dyDescent="0.25">
      <c r="B1936" s="112">
        <v>1930</v>
      </c>
      <c r="C1936" s="114" t="s">
        <v>17</v>
      </c>
      <c r="D1936" s="114" t="s">
        <v>6996</v>
      </c>
      <c r="E1936" s="114" t="s">
        <v>1</v>
      </c>
      <c r="F1936" s="114" t="s">
        <v>169</v>
      </c>
      <c r="G1936" s="114" t="s">
        <v>130</v>
      </c>
      <c r="H1936" s="115" t="s">
        <v>7984</v>
      </c>
      <c r="I1936" s="116" t="s">
        <v>7985</v>
      </c>
      <c r="J1936" s="116" t="s">
        <v>7986</v>
      </c>
      <c r="K1936" s="114" t="s">
        <v>992</v>
      </c>
      <c r="L1936" s="114" t="s">
        <v>721</v>
      </c>
      <c r="M1936" s="116" t="s">
        <v>993</v>
      </c>
      <c r="N1936" s="116" t="s">
        <v>994</v>
      </c>
      <c r="O1936" s="114" t="s">
        <v>992</v>
      </c>
      <c r="P1936" s="114" t="s">
        <v>1772</v>
      </c>
      <c r="Q1936" s="114" t="s">
        <v>1773</v>
      </c>
      <c r="R1936" s="116"/>
    </row>
    <row r="1937" spans="2:18" ht="18.75" hidden="1" x14ac:dyDescent="0.25">
      <c r="B1937" s="112">
        <v>1931</v>
      </c>
      <c r="C1937" s="114" t="s">
        <v>17</v>
      </c>
      <c r="D1937" s="114" t="s">
        <v>6996</v>
      </c>
      <c r="E1937" s="114" t="s">
        <v>4</v>
      </c>
      <c r="F1937" s="114" t="s">
        <v>169</v>
      </c>
      <c r="G1937" s="114" t="s">
        <v>130</v>
      </c>
      <c r="H1937" s="115" t="s">
        <v>7987</v>
      </c>
      <c r="I1937" s="116" t="s">
        <v>7988</v>
      </c>
      <c r="J1937" s="116" t="s">
        <v>7989</v>
      </c>
      <c r="K1937" s="114" t="s">
        <v>992</v>
      </c>
      <c r="L1937" s="114" t="s">
        <v>721</v>
      </c>
      <c r="M1937" s="116" t="s">
        <v>993</v>
      </c>
      <c r="N1937" s="116" t="s">
        <v>994</v>
      </c>
      <c r="O1937" s="114" t="s">
        <v>992</v>
      </c>
      <c r="P1937" s="114" t="s">
        <v>1772</v>
      </c>
      <c r="Q1937" s="114" t="s">
        <v>1773</v>
      </c>
      <c r="R1937" s="116"/>
    </row>
    <row r="1938" spans="2:18" ht="18.75" hidden="1" x14ac:dyDescent="0.25">
      <c r="B1938" s="112">
        <v>1932</v>
      </c>
      <c r="C1938" s="114" t="s">
        <v>17</v>
      </c>
      <c r="D1938" s="114" t="s">
        <v>6996</v>
      </c>
      <c r="E1938" s="114" t="s">
        <v>4</v>
      </c>
      <c r="F1938" s="114" t="s">
        <v>169</v>
      </c>
      <c r="G1938" s="114" t="s">
        <v>130</v>
      </c>
      <c r="H1938" s="115" t="s">
        <v>7990</v>
      </c>
      <c r="I1938" s="116" t="s">
        <v>7991</v>
      </c>
      <c r="J1938" s="116" t="s">
        <v>7992</v>
      </c>
      <c r="K1938" s="114" t="s">
        <v>992</v>
      </c>
      <c r="L1938" s="114" t="s">
        <v>721</v>
      </c>
      <c r="M1938" s="116" t="s">
        <v>993</v>
      </c>
      <c r="N1938" s="116" t="s">
        <v>994</v>
      </c>
      <c r="O1938" s="114" t="s">
        <v>992</v>
      </c>
      <c r="P1938" s="114" t="s">
        <v>1772</v>
      </c>
      <c r="Q1938" s="114" t="s">
        <v>1773</v>
      </c>
      <c r="R1938" s="116"/>
    </row>
    <row r="1939" spans="2:18" ht="18.75" hidden="1" x14ac:dyDescent="0.25">
      <c r="B1939" s="112">
        <v>1933</v>
      </c>
      <c r="C1939" s="114" t="s">
        <v>17</v>
      </c>
      <c r="D1939" s="114" t="s">
        <v>6996</v>
      </c>
      <c r="E1939" s="114" t="s">
        <v>4</v>
      </c>
      <c r="F1939" s="114" t="s">
        <v>169</v>
      </c>
      <c r="G1939" s="114" t="s">
        <v>130</v>
      </c>
      <c r="H1939" s="115" t="s">
        <v>7993</v>
      </c>
      <c r="I1939" s="116" t="s">
        <v>7994</v>
      </c>
      <c r="J1939" s="116" t="s">
        <v>7995</v>
      </c>
      <c r="K1939" s="114" t="s">
        <v>992</v>
      </c>
      <c r="L1939" s="114" t="s">
        <v>721</v>
      </c>
      <c r="M1939" s="116" t="s">
        <v>993</v>
      </c>
      <c r="N1939" s="116" t="s">
        <v>994</v>
      </c>
      <c r="O1939" s="114" t="s">
        <v>992</v>
      </c>
      <c r="P1939" s="114" t="s">
        <v>1772</v>
      </c>
      <c r="Q1939" s="114" t="s">
        <v>1773</v>
      </c>
      <c r="R1939" s="116"/>
    </row>
    <row r="1940" spans="2:18" ht="18.75" hidden="1" x14ac:dyDescent="0.25">
      <c r="B1940" s="112">
        <v>1934</v>
      </c>
      <c r="C1940" s="114" t="s">
        <v>17</v>
      </c>
      <c r="D1940" s="114" t="s">
        <v>6996</v>
      </c>
      <c r="E1940" s="114" t="s">
        <v>4</v>
      </c>
      <c r="F1940" s="114" t="s">
        <v>169</v>
      </c>
      <c r="G1940" s="114" t="s">
        <v>130</v>
      </c>
      <c r="H1940" s="115" t="s">
        <v>7996</v>
      </c>
      <c r="I1940" s="116" t="s">
        <v>7997</v>
      </c>
      <c r="J1940" s="116" t="s">
        <v>7998</v>
      </c>
      <c r="K1940" s="114" t="s">
        <v>992</v>
      </c>
      <c r="L1940" s="114" t="s">
        <v>721</v>
      </c>
      <c r="M1940" s="116" t="s">
        <v>993</v>
      </c>
      <c r="N1940" s="116" t="s">
        <v>994</v>
      </c>
      <c r="O1940" s="114" t="s">
        <v>992</v>
      </c>
      <c r="P1940" s="114" t="s">
        <v>1772</v>
      </c>
      <c r="Q1940" s="114" t="s">
        <v>1773</v>
      </c>
      <c r="R1940" s="116"/>
    </row>
    <row r="1941" spans="2:18" ht="18.75" hidden="1" x14ac:dyDescent="0.25">
      <c r="B1941" s="112">
        <v>1935</v>
      </c>
      <c r="C1941" s="114" t="s">
        <v>17</v>
      </c>
      <c r="D1941" s="114" t="s">
        <v>6996</v>
      </c>
      <c r="E1941" s="114" t="s">
        <v>4</v>
      </c>
      <c r="F1941" s="114" t="s">
        <v>169</v>
      </c>
      <c r="G1941" s="114" t="s">
        <v>130</v>
      </c>
      <c r="H1941" s="115" t="s">
        <v>7999</v>
      </c>
      <c r="I1941" s="116" t="s">
        <v>8000</v>
      </c>
      <c r="J1941" s="116" t="s">
        <v>8001</v>
      </c>
      <c r="K1941" s="114" t="s">
        <v>992</v>
      </c>
      <c r="L1941" s="114" t="s">
        <v>721</v>
      </c>
      <c r="M1941" s="116" t="s">
        <v>993</v>
      </c>
      <c r="N1941" s="116" t="s">
        <v>994</v>
      </c>
      <c r="O1941" s="114" t="s">
        <v>992</v>
      </c>
      <c r="P1941" s="114" t="s">
        <v>1772</v>
      </c>
      <c r="Q1941" s="114" t="s">
        <v>1773</v>
      </c>
      <c r="R1941" s="116"/>
    </row>
    <row r="1942" spans="2:18" ht="18.75" hidden="1" x14ac:dyDescent="0.25">
      <c r="B1942" s="112">
        <v>1936</v>
      </c>
      <c r="C1942" s="114" t="s">
        <v>17</v>
      </c>
      <c r="D1942" s="114" t="s">
        <v>6996</v>
      </c>
      <c r="E1942" s="114" t="s">
        <v>4</v>
      </c>
      <c r="F1942" s="114" t="s">
        <v>169</v>
      </c>
      <c r="G1942" s="114" t="s">
        <v>130</v>
      </c>
      <c r="H1942" s="115" t="s">
        <v>8002</v>
      </c>
      <c r="I1942" s="116" t="s">
        <v>8003</v>
      </c>
      <c r="J1942" s="116" t="s">
        <v>8004</v>
      </c>
      <c r="K1942" s="114" t="s">
        <v>992</v>
      </c>
      <c r="L1942" s="114" t="s">
        <v>721</v>
      </c>
      <c r="M1942" s="116" t="s">
        <v>993</v>
      </c>
      <c r="N1942" s="116" t="s">
        <v>994</v>
      </c>
      <c r="O1942" s="114" t="s">
        <v>992</v>
      </c>
      <c r="P1942" s="114" t="s">
        <v>1772</v>
      </c>
      <c r="Q1942" s="114" t="s">
        <v>1773</v>
      </c>
      <c r="R1942" s="116"/>
    </row>
    <row r="1943" spans="2:18" ht="18.75" hidden="1" x14ac:dyDescent="0.25">
      <c r="B1943" s="112">
        <v>1937</v>
      </c>
      <c r="C1943" s="114" t="s">
        <v>17</v>
      </c>
      <c r="D1943" s="114" t="s">
        <v>6996</v>
      </c>
      <c r="E1943" s="114" t="s">
        <v>4</v>
      </c>
      <c r="F1943" s="114" t="s">
        <v>169</v>
      </c>
      <c r="G1943" s="114" t="s">
        <v>130</v>
      </c>
      <c r="H1943" s="115" t="s">
        <v>8005</v>
      </c>
      <c r="I1943" s="116" t="s">
        <v>8006</v>
      </c>
      <c r="J1943" s="116" t="s">
        <v>8007</v>
      </c>
      <c r="K1943" s="114" t="s">
        <v>992</v>
      </c>
      <c r="L1943" s="114" t="s">
        <v>721</v>
      </c>
      <c r="M1943" s="116" t="s">
        <v>993</v>
      </c>
      <c r="N1943" s="116" t="s">
        <v>994</v>
      </c>
      <c r="O1943" s="114" t="s">
        <v>992</v>
      </c>
      <c r="P1943" s="114" t="s">
        <v>1772</v>
      </c>
      <c r="Q1943" s="114" t="s">
        <v>1773</v>
      </c>
      <c r="R1943" s="116"/>
    </row>
    <row r="1944" spans="2:18" ht="18.75" hidden="1" x14ac:dyDescent="0.25">
      <c r="B1944" s="112">
        <v>1938</v>
      </c>
      <c r="C1944" s="114" t="s">
        <v>17</v>
      </c>
      <c r="D1944" s="114" t="s">
        <v>6996</v>
      </c>
      <c r="E1944" s="114" t="s">
        <v>4</v>
      </c>
      <c r="F1944" s="114" t="s">
        <v>169</v>
      </c>
      <c r="G1944" s="114" t="s">
        <v>130</v>
      </c>
      <c r="H1944" s="115" t="s">
        <v>8008</v>
      </c>
      <c r="I1944" s="116" t="s">
        <v>8009</v>
      </c>
      <c r="J1944" s="116" t="s">
        <v>8010</v>
      </c>
      <c r="K1944" s="114" t="s">
        <v>992</v>
      </c>
      <c r="L1944" s="114" t="s">
        <v>721</v>
      </c>
      <c r="M1944" s="116" t="s">
        <v>993</v>
      </c>
      <c r="N1944" s="116" t="s">
        <v>994</v>
      </c>
      <c r="O1944" s="114" t="s">
        <v>992</v>
      </c>
      <c r="P1944" s="114" t="s">
        <v>1772</v>
      </c>
      <c r="Q1944" s="114" t="s">
        <v>1773</v>
      </c>
      <c r="R1944" s="116"/>
    </row>
    <row r="1945" spans="2:18" ht="18.75" hidden="1" x14ac:dyDescent="0.25">
      <c r="B1945" s="112">
        <v>1939</v>
      </c>
      <c r="C1945" s="114" t="s">
        <v>17</v>
      </c>
      <c r="D1945" s="114" t="s">
        <v>6996</v>
      </c>
      <c r="E1945" s="114" t="s">
        <v>4</v>
      </c>
      <c r="F1945" s="114" t="s">
        <v>169</v>
      </c>
      <c r="G1945" s="114" t="s">
        <v>130</v>
      </c>
      <c r="H1945" s="115" t="s">
        <v>8011</v>
      </c>
      <c r="I1945" s="116" t="s">
        <v>8012</v>
      </c>
      <c r="J1945" s="116" t="s">
        <v>8013</v>
      </c>
      <c r="K1945" s="114" t="s">
        <v>992</v>
      </c>
      <c r="L1945" s="114" t="s">
        <v>721</v>
      </c>
      <c r="M1945" s="116" t="s">
        <v>993</v>
      </c>
      <c r="N1945" s="116" t="s">
        <v>994</v>
      </c>
      <c r="O1945" s="114" t="s">
        <v>992</v>
      </c>
      <c r="P1945" s="114" t="s">
        <v>1772</v>
      </c>
      <c r="Q1945" s="114" t="s">
        <v>1773</v>
      </c>
      <c r="R1945" s="116"/>
    </row>
    <row r="1946" spans="2:18" ht="18.75" hidden="1" x14ac:dyDescent="0.25">
      <c r="B1946" s="112">
        <v>1940</v>
      </c>
      <c r="C1946" s="114" t="s">
        <v>17</v>
      </c>
      <c r="D1946" s="114" t="s">
        <v>6996</v>
      </c>
      <c r="E1946" s="114" t="s">
        <v>4</v>
      </c>
      <c r="F1946" s="114" t="s">
        <v>169</v>
      </c>
      <c r="G1946" s="114" t="s">
        <v>130</v>
      </c>
      <c r="H1946" s="115" t="s">
        <v>8014</v>
      </c>
      <c r="I1946" s="116" t="s">
        <v>8015</v>
      </c>
      <c r="J1946" s="116" t="s">
        <v>8016</v>
      </c>
      <c r="K1946" s="114" t="s">
        <v>992</v>
      </c>
      <c r="L1946" s="114" t="s">
        <v>721</v>
      </c>
      <c r="M1946" s="116" t="s">
        <v>993</v>
      </c>
      <c r="N1946" s="116" t="s">
        <v>994</v>
      </c>
      <c r="O1946" s="114" t="s">
        <v>992</v>
      </c>
      <c r="P1946" s="114" t="s">
        <v>1772</v>
      </c>
      <c r="Q1946" s="114" t="s">
        <v>1773</v>
      </c>
      <c r="R1946" s="116"/>
    </row>
    <row r="1947" spans="2:18" ht="18.75" hidden="1" x14ac:dyDescent="0.25">
      <c r="B1947" s="112">
        <v>1941</v>
      </c>
      <c r="C1947" s="114" t="s">
        <v>17</v>
      </c>
      <c r="D1947" s="114" t="s">
        <v>6996</v>
      </c>
      <c r="E1947" s="114" t="s">
        <v>1</v>
      </c>
      <c r="F1947" s="114" t="s">
        <v>175</v>
      </c>
      <c r="G1947" s="114" t="s">
        <v>102</v>
      </c>
      <c r="H1947" s="115" t="s">
        <v>8017</v>
      </c>
      <c r="I1947" s="116" t="s">
        <v>8018</v>
      </c>
      <c r="J1947" s="116" t="s">
        <v>8019</v>
      </c>
      <c r="K1947" s="114" t="s">
        <v>995</v>
      </c>
      <c r="L1947" s="114" t="s">
        <v>727</v>
      </c>
      <c r="M1947" s="116" t="s">
        <v>996</v>
      </c>
      <c r="N1947" s="116" t="s">
        <v>997</v>
      </c>
      <c r="O1947" s="114" t="s">
        <v>995</v>
      </c>
      <c r="P1947" s="114" t="s">
        <v>1774</v>
      </c>
      <c r="Q1947" s="114" t="s">
        <v>1775</v>
      </c>
      <c r="R1947" s="116"/>
    </row>
    <row r="1948" spans="2:18" ht="18.75" hidden="1" x14ac:dyDescent="0.25">
      <c r="B1948" s="112">
        <v>1942</v>
      </c>
      <c r="C1948" s="114" t="s">
        <v>17</v>
      </c>
      <c r="D1948" s="114" t="s">
        <v>6996</v>
      </c>
      <c r="E1948" s="114" t="s">
        <v>1</v>
      </c>
      <c r="F1948" s="114" t="s">
        <v>175</v>
      </c>
      <c r="G1948" s="114" t="s">
        <v>102</v>
      </c>
      <c r="H1948" s="115" t="s">
        <v>8020</v>
      </c>
      <c r="I1948" s="116" t="s">
        <v>8021</v>
      </c>
      <c r="J1948" s="116" t="s">
        <v>8022</v>
      </c>
      <c r="K1948" s="114" t="s">
        <v>995</v>
      </c>
      <c r="L1948" s="114" t="s">
        <v>727</v>
      </c>
      <c r="M1948" s="116" t="s">
        <v>996</v>
      </c>
      <c r="N1948" s="116" t="s">
        <v>997</v>
      </c>
      <c r="O1948" s="114" t="s">
        <v>995</v>
      </c>
      <c r="P1948" s="114" t="s">
        <v>1774</v>
      </c>
      <c r="Q1948" s="114" t="s">
        <v>1775</v>
      </c>
      <c r="R1948" s="116"/>
    </row>
    <row r="1949" spans="2:18" ht="18.75" hidden="1" x14ac:dyDescent="0.25">
      <c r="B1949" s="112">
        <v>1943</v>
      </c>
      <c r="C1949" s="114" t="s">
        <v>17</v>
      </c>
      <c r="D1949" s="114" t="s">
        <v>6996</v>
      </c>
      <c r="E1949" s="114" t="s">
        <v>1</v>
      </c>
      <c r="F1949" s="114" t="s">
        <v>175</v>
      </c>
      <c r="G1949" s="114" t="s">
        <v>102</v>
      </c>
      <c r="H1949" s="115" t="s">
        <v>8023</v>
      </c>
      <c r="I1949" s="116" t="s">
        <v>8024</v>
      </c>
      <c r="J1949" s="116" t="s">
        <v>8025</v>
      </c>
      <c r="K1949" s="114" t="s">
        <v>995</v>
      </c>
      <c r="L1949" s="114" t="s">
        <v>727</v>
      </c>
      <c r="M1949" s="116" t="s">
        <v>996</v>
      </c>
      <c r="N1949" s="116" t="s">
        <v>997</v>
      </c>
      <c r="O1949" s="114" t="s">
        <v>995</v>
      </c>
      <c r="P1949" s="114" t="s">
        <v>1774</v>
      </c>
      <c r="Q1949" s="114" t="s">
        <v>1775</v>
      </c>
      <c r="R1949" s="116"/>
    </row>
    <row r="1950" spans="2:18" ht="18.75" hidden="1" x14ac:dyDescent="0.25">
      <c r="B1950" s="112">
        <v>1944</v>
      </c>
      <c r="C1950" s="114" t="s">
        <v>17</v>
      </c>
      <c r="D1950" s="114" t="s">
        <v>6996</v>
      </c>
      <c r="E1950" s="114" t="s">
        <v>1</v>
      </c>
      <c r="F1950" s="114" t="s">
        <v>175</v>
      </c>
      <c r="G1950" s="114" t="s">
        <v>102</v>
      </c>
      <c r="H1950" s="115" t="s">
        <v>8026</v>
      </c>
      <c r="I1950" s="116" t="s">
        <v>8027</v>
      </c>
      <c r="J1950" s="116" t="s">
        <v>8028</v>
      </c>
      <c r="K1950" s="114" t="s">
        <v>995</v>
      </c>
      <c r="L1950" s="114" t="s">
        <v>727</v>
      </c>
      <c r="M1950" s="116" t="s">
        <v>996</v>
      </c>
      <c r="N1950" s="116" t="s">
        <v>997</v>
      </c>
      <c r="O1950" s="114" t="s">
        <v>995</v>
      </c>
      <c r="P1950" s="114" t="s">
        <v>1774</v>
      </c>
      <c r="Q1950" s="114" t="s">
        <v>1775</v>
      </c>
      <c r="R1950" s="116"/>
    </row>
    <row r="1951" spans="2:18" ht="18.75" hidden="1" x14ac:dyDescent="0.25">
      <c r="B1951" s="112">
        <v>1945</v>
      </c>
      <c r="C1951" s="114" t="s">
        <v>17</v>
      </c>
      <c r="D1951" s="114" t="s">
        <v>6996</v>
      </c>
      <c r="E1951" s="114" t="s">
        <v>1</v>
      </c>
      <c r="F1951" s="114" t="s">
        <v>175</v>
      </c>
      <c r="G1951" s="114" t="s">
        <v>102</v>
      </c>
      <c r="H1951" s="115" t="s">
        <v>8029</v>
      </c>
      <c r="I1951" s="116" t="s">
        <v>8030</v>
      </c>
      <c r="J1951" s="116" t="s">
        <v>8031</v>
      </c>
      <c r="K1951" s="114" t="s">
        <v>995</v>
      </c>
      <c r="L1951" s="114" t="s">
        <v>727</v>
      </c>
      <c r="M1951" s="116" t="s">
        <v>996</v>
      </c>
      <c r="N1951" s="116" t="s">
        <v>997</v>
      </c>
      <c r="O1951" s="114" t="s">
        <v>995</v>
      </c>
      <c r="P1951" s="114" t="s">
        <v>1774</v>
      </c>
      <c r="Q1951" s="114" t="s">
        <v>1775</v>
      </c>
      <c r="R1951" s="116"/>
    </row>
    <row r="1952" spans="2:18" ht="18.75" hidden="1" x14ac:dyDescent="0.25">
      <c r="B1952" s="112">
        <v>1946</v>
      </c>
      <c r="C1952" s="114" t="s">
        <v>17</v>
      </c>
      <c r="D1952" s="114" t="s">
        <v>6996</v>
      </c>
      <c r="E1952" s="114" t="s">
        <v>1</v>
      </c>
      <c r="F1952" s="114" t="s">
        <v>175</v>
      </c>
      <c r="G1952" s="114" t="s">
        <v>102</v>
      </c>
      <c r="H1952" s="115" t="s">
        <v>8032</v>
      </c>
      <c r="I1952" s="116" t="s">
        <v>8033</v>
      </c>
      <c r="J1952" s="116" t="s">
        <v>8034</v>
      </c>
      <c r="K1952" s="114" t="s">
        <v>995</v>
      </c>
      <c r="L1952" s="114" t="s">
        <v>727</v>
      </c>
      <c r="M1952" s="116" t="s">
        <v>996</v>
      </c>
      <c r="N1952" s="116" t="s">
        <v>997</v>
      </c>
      <c r="O1952" s="114" t="s">
        <v>995</v>
      </c>
      <c r="P1952" s="114" t="s">
        <v>1774</v>
      </c>
      <c r="Q1952" s="114" t="s">
        <v>1775</v>
      </c>
      <c r="R1952" s="116"/>
    </row>
    <row r="1953" spans="2:18" ht="18.75" hidden="1" x14ac:dyDescent="0.25">
      <c r="B1953" s="112">
        <v>1947</v>
      </c>
      <c r="C1953" s="114" t="s">
        <v>17</v>
      </c>
      <c r="D1953" s="114" t="s">
        <v>6996</v>
      </c>
      <c r="E1953" s="114" t="s">
        <v>1</v>
      </c>
      <c r="F1953" s="114" t="s">
        <v>175</v>
      </c>
      <c r="G1953" s="114" t="s">
        <v>102</v>
      </c>
      <c r="H1953" s="115" t="s">
        <v>8035</v>
      </c>
      <c r="I1953" s="116" t="s">
        <v>8036</v>
      </c>
      <c r="J1953" s="116" t="s">
        <v>8037</v>
      </c>
      <c r="K1953" s="114" t="s">
        <v>995</v>
      </c>
      <c r="L1953" s="114" t="s">
        <v>727</v>
      </c>
      <c r="M1953" s="116" t="s">
        <v>996</v>
      </c>
      <c r="N1953" s="116" t="s">
        <v>997</v>
      </c>
      <c r="O1953" s="114" t="s">
        <v>995</v>
      </c>
      <c r="P1953" s="114" t="s">
        <v>1774</v>
      </c>
      <c r="Q1953" s="114" t="s">
        <v>1775</v>
      </c>
      <c r="R1953" s="116"/>
    </row>
    <row r="1954" spans="2:18" ht="18.75" hidden="1" x14ac:dyDescent="0.25">
      <c r="B1954" s="112">
        <v>1948</v>
      </c>
      <c r="C1954" s="114" t="s">
        <v>17</v>
      </c>
      <c r="D1954" s="114" t="s">
        <v>6996</v>
      </c>
      <c r="E1954" s="114" t="s">
        <v>1</v>
      </c>
      <c r="F1954" s="114" t="s">
        <v>175</v>
      </c>
      <c r="G1954" s="114" t="s">
        <v>102</v>
      </c>
      <c r="H1954" s="115" t="s">
        <v>8038</v>
      </c>
      <c r="I1954" s="116" t="s">
        <v>8039</v>
      </c>
      <c r="J1954" s="116" t="s">
        <v>8040</v>
      </c>
      <c r="K1954" s="114" t="s">
        <v>995</v>
      </c>
      <c r="L1954" s="114" t="s">
        <v>727</v>
      </c>
      <c r="M1954" s="116" t="s">
        <v>996</v>
      </c>
      <c r="N1954" s="116" t="s">
        <v>997</v>
      </c>
      <c r="O1954" s="114" t="s">
        <v>995</v>
      </c>
      <c r="P1954" s="114" t="s">
        <v>1774</v>
      </c>
      <c r="Q1954" s="114" t="s">
        <v>1775</v>
      </c>
      <c r="R1954" s="116"/>
    </row>
    <row r="1955" spans="2:18" ht="18.75" hidden="1" x14ac:dyDescent="0.25">
      <c r="B1955" s="112">
        <v>1949</v>
      </c>
      <c r="C1955" s="114" t="s">
        <v>17</v>
      </c>
      <c r="D1955" s="114" t="s">
        <v>6996</v>
      </c>
      <c r="E1955" s="114" t="s">
        <v>1</v>
      </c>
      <c r="F1955" s="114" t="s">
        <v>175</v>
      </c>
      <c r="G1955" s="114" t="s">
        <v>102</v>
      </c>
      <c r="H1955" s="115" t="s">
        <v>8041</v>
      </c>
      <c r="I1955" s="116" t="s">
        <v>8042</v>
      </c>
      <c r="J1955" s="116" t="s">
        <v>8043</v>
      </c>
      <c r="K1955" s="114" t="s">
        <v>995</v>
      </c>
      <c r="L1955" s="114" t="s">
        <v>727</v>
      </c>
      <c r="M1955" s="116" t="s">
        <v>996</v>
      </c>
      <c r="N1955" s="116" t="s">
        <v>997</v>
      </c>
      <c r="O1955" s="114" t="s">
        <v>995</v>
      </c>
      <c r="P1955" s="114" t="s">
        <v>1774</v>
      </c>
      <c r="Q1955" s="114" t="s">
        <v>1775</v>
      </c>
      <c r="R1955" s="116"/>
    </row>
    <row r="1956" spans="2:18" ht="18.75" hidden="1" x14ac:dyDescent="0.25">
      <c r="B1956" s="112">
        <v>1950</v>
      </c>
      <c r="C1956" s="114" t="s">
        <v>17</v>
      </c>
      <c r="D1956" s="114" t="s">
        <v>6996</v>
      </c>
      <c r="E1956" s="114" t="s">
        <v>1</v>
      </c>
      <c r="F1956" s="114" t="s">
        <v>175</v>
      </c>
      <c r="G1956" s="114" t="s">
        <v>102</v>
      </c>
      <c r="H1956" s="115" t="s">
        <v>8044</v>
      </c>
      <c r="I1956" s="116" t="s">
        <v>8045</v>
      </c>
      <c r="J1956" s="116" t="s">
        <v>8046</v>
      </c>
      <c r="K1956" s="114" t="s">
        <v>995</v>
      </c>
      <c r="L1956" s="114" t="s">
        <v>727</v>
      </c>
      <c r="M1956" s="116" t="s">
        <v>996</v>
      </c>
      <c r="N1956" s="116" t="s">
        <v>997</v>
      </c>
      <c r="O1956" s="114" t="s">
        <v>995</v>
      </c>
      <c r="P1956" s="114" t="s">
        <v>1774</v>
      </c>
      <c r="Q1956" s="114" t="s">
        <v>1775</v>
      </c>
      <c r="R1956" s="116"/>
    </row>
    <row r="1957" spans="2:18" ht="18.75" hidden="1" x14ac:dyDescent="0.25">
      <c r="B1957" s="112">
        <v>1951</v>
      </c>
      <c r="C1957" s="114" t="s">
        <v>17</v>
      </c>
      <c r="D1957" s="114" t="s">
        <v>6996</v>
      </c>
      <c r="E1957" s="114" t="s">
        <v>4</v>
      </c>
      <c r="F1957" s="114" t="s">
        <v>175</v>
      </c>
      <c r="G1957" s="114" t="s">
        <v>102</v>
      </c>
      <c r="H1957" s="115" t="s">
        <v>8047</v>
      </c>
      <c r="I1957" s="116" t="s">
        <v>8048</v>
      </c>
      <c r="J1957" s="116" t="s">
        <v>8049</v>
      </c>
      <c r="K1957" s="114" t="s">
        <v>995</v>
      </c>
      <c r="L1957" s="114" t="s">
        <v>727</v>
      </c>
      <c r="M1957" s="116" t="s">
        <v>996</v>
      </c>
      <c r="N1957" s="116" t="s">
        <v>997</v>
      </c>
      <c r="O1957" s="114" t="s">
        <v>995</v>
      </c>
      <c r="P1957" s="114" t="s">
        <v>1774</v>
      </c>
      <c r="Q1957" s="114" t="s">
        <v>1775</v>
      </c>
      <c r="R1957" s="116"/>
    </row>
    <row r="1958" spans="2:18" ht="18.75" hidden="1" x14ac:dyDescent="0.25">
      <c r="B1958" s="112">
        <v>1952</v>
      </c>
      <c r="C1958" s="114" t="s">
        <v>17</v>
      </c>
      <c r="D1958" s="114" t="s">
        <v>6996</v>
      </c>
      <c r="E1958" s="114" t="s">
        <v>4</v>
      </c>
      <c r="F1958" s="114" t="s">
        <v>175</v>
      </c>
      <c r="G1958" s="114" t="s">
        <v>102</v>
      </c>
      <c r="H1958" s="115" t="s">
        <v>8050</v>
      </c>
      <c r="I1958" s="116" t="s">
        <v>8051</v>
      </c>
      <c r="J1958" s="116" t="s">
        <v>8052</v>
      </c>
      <c r="K1958" s="114" t="s">
        <v>995</v>
      </c>
      <c r="L1958" s="114" t="s">
        <v>727</v>
      </c>
      <c r="M1958" s="116" t="s">
        <v>996</v>
      </c>
      <c r="N1958" s="116" t="s">
        <v>997</v>
      </c>
      <c r="O1958" s="114" t="s">
        <v>995</v>
      </c>
      <c r="P1958" s="114" t="s">
        <v>1774</v>
      </c>
      <c r="Q1958" s="114" t="s">
        <v>1775</v>
      </c>
      <c r="R1958" s="116"/>
    </row>
    <row r="1959" spans="2:18" ht="18.75" hidden="1" x14ac:dyDescent="0.25">
      <c r="B1959" s="112">
        <v>1953</v>
      </c>
      <c r="C1959" s="114" t="s">
        <v>17</v>
      </c>
      <c r="D1959" s="114" t="s">
        <v>6996</v>
      </c>
      <c r="E1959" s="114" t="s">
        <v>4</v>
      </c>
      <c r="F1959" s="114" t="s">
        <v>175</v>
      </c>
      <c r="G1959" s="114" t="s">
        <v>102</v>
      </c>
      <c r="H1959" s="115" t="s">
        <v>8053</v>
      </c>
      <c r="I1959" s="116" t="s">
        <v>8054</v>
      </c>
      <c r="J1959" s="116" t="s">
        <v>8055</v>
      </c>
      <c r="K1959" s="114" t="s">
        <v>995</v>
      </c>
      <c r="L1959" s="114" t="s">
        <v>727</v>
      </c>
      <c r="M1959" s="116" t="s">
        <v>996</v>
      </c>
      <c r="N1959" s="116" t="s">
        <v>997</v>
      </c>
      <c r="O1959" s="114" t="s">
        <v>995</v>
      </c>
      <c r="P1959" s="114" t="s">
        <v>1774</v>
      </c>
      <c r="Q1959" s="114" t="s">
        <v>1775</v>
      </c>
      <c r="R1959" s="116"/>
    </row>
    <row r="1960" spans="2:18" ht="18.75" hidden="1" x14ac:dyDescent="0.25">
      <c r="B1960" s="112">
        <v>1954</v>
      </c>
      <c r="C1960" s="114" t="s">
        <v>17</v>
      </c>
      <c r="D1960" s="114" t="s">
        <v>6996</v>
      </c>
      <c r="E1960" s="114" t="s">
        <v>4</v>
      </c>
      <c r="F1960" s="114" t="s">
        <v>175</v>
      </c>
      <c r="G1960" s="114" t="s">
        <v>102</v>
      </c>
      <c r="H1960" s="115" t="s">
        <v>8056</v>
      </c>
      <c r="I1960" s="116" t="s">
        <v>8057</v>
      </c>
      <c r="J1960" s="116" t="s">
        <v>8058</v>
      </c>
      <c r="K1960" s="114" t="s">
        <v>995</v>
      </c>
      <c r="L1960" s="114" t="s">
        <v>727</v>
      </c>
      <c r="M1960" s="116" t="s">
        <v>996</v>
      </c>
      <c r="N1960" s="116" t="s">
        <v>997</v>
      </c>
      <c r="O1960" s="114" t="s">
        <v>995</v>
      </c>
      <c r="P1960" s="114" t="s">
        <v>1774</v>
      </c>
      <c r="Q1960" s="114" t="s">
        <v>1775</v>
      </c>
      <c r="R1960" s="116"/>
    </row>
    <row r="1961" spans="2:18" ht="18.75" hidden="1" x14ac:dyDescent="0.25">
      <c r="B1961" s="112">
        <v>1955</v>
      </c>
      <c r="C1961" s="114" t="s">
        <v>17</v>
      </c>
      <c r="D1961" s="114" t="s">
        <v>6996</v>
      </c>
      <c r="E1961" s="114" t="s">
        <v>4</v>
      </c>
      <c r="F1961" s="114" t="s">
        <v>175</v>
      </c>
      <c r="G1961" s="114" t="s">
        <v>102</v>
      </c>
      <c r="H1961" s="115" t="s">
        <v>8059</v>
      </c>
      <c r="I1961" s="116" t="s">
        <v>8060</v>
      </c>
      <c r="J1961" s="116" t="s">
        <v>8061</v>
      </c>
      <c r="K1961" s="114" t="s">
        <v>995</v>
      </c>
      <c r="L1961" s="114" t="s">
        <v>727</v>
      </c>
      <c r="M1961" s="116" t="s">
        <v>996</v>
      </c>
      <c r="N1961" s="116" t="s">
        <v>997</v>
      </c>
      <c r="O1961" s="114" t="s">
        <v>995</v>
      </c>
      <c r="P1961" s="114" t="s">
        <v>1774</v>
      </c>
      <c r="Q1961" s="114" t="s">
        <v>1775</v>
      </c>
      <c r="R1961" s="116"/>
    </row>
    <row r="1962" spans="2:18" ht="18.75" hidden="1" x14ac:dyDescent="0.25">
      <c r="B1962" s="112">
        <v>1956</v>
      </c>
      <c r="C1962" s="114" t="s">
        <v>17</v>
      </c>
      <c r="D1962" s="114" t="s">
        <v>6996</v>
      </c>
      <c r="E1962" s="114" t="s">
        <v>4</v>
      </c>
      <c r="F1962" s="114" t="s">
        <v>175</v>
      </c>
      <c r="G1962" s="114" t="s">
        <v>102</v>
      </c>
      <c r="H1962" s="115" t="s">
        <v>8062</v>
      </c>
      <c r="I1962" s="116" t="s">
        <v>8063</v>
      </c>
      <c r="J1962" s="116" t="s">
        <v>8064</v>
      </c>
      <c r="K1962" s="114" t="s">
        <v>995</v>
      </c>
      <c r="L1962" s="114" t="s">
        <v>727</v>
      </c>
      <c r="M1962" s="116" t="s">
        <v>996</v>
      </c>
      <c r="N1962" s="116" t="s">
        <v>997</v>
      </c>
      <c r="O1962" s="114" t="s">
        <v>995</v>
      </c>
      <c r="P1962" s="114" t="s">
        <v>1774</v>
      </c>
      <c r="Q1962" s="114" t="s">
        <v>1775</v>
      </c>
      <c r="R1962" s="116"/>
    </row>
    <row r="1963" spans="2:18" ht="18.75" hidden="1" x14ac:dyDescent="0.25">
      <c r="B1963" s="112">
        <v>1957</v>
      </c>
      <c r="C1963" s="114" t="s">
        <v>17</v>
      </c>
      <c r="D1963" s="114" t="s">
        <v>6996</v>
      </c>
      <c r="E1963" s="114" t="s">
        <v>4</v>
      </c>
      <c r="F1963" s="114" t="s">
        <v>175</v>
      </c>
      <c r="G1963" s="114" t="s">
        <v>102</v>
      </c>
      <c r="H1963" s="115" t="s">
        <v>8065</v>
      </c>
      <c r="I1963" s="116" t="s">
        <v>8066</v>
      </c>
      <c r="J1963" s="116" t="s">
        <v>8067</v>
      </c>
      <c r="K1963" s="114" t="s">
        <v>995</v>
      </c>
      <c r="L1963" s="114" t="s">
        <v>727</v>
      </c>
      <c r="M1963" s="116" t="s">
        <v>996</v>
      </c>
      <c r="N1963" s="116" t="s">
        <v>997</v>
      </c>
      <c r="O1963" s="114" t="s">
        <v>995</v>
      </c>
      <c r="P1963" s="114" t="s">
        <v>1774</v>
      </c>
      <c r="Q1963" s="114" t="s">
        <v>1775</v>
      </c>
      <c r="R1963" s="116"/>
    </row>
    <row r="1964" spans="2:18" ht="18.75" hidden="1" x14ac:dyDescent="0.25">
      <c r="B1964" s="112">
        <v>1958</v>
      </c>
      <c r="C1964" s="114" t="s">
        <v>17</v>
      </c>
      <c r="D1964" s="114" t="s">
        <v>6996</v>
      </c>
      <c r="E1964" s="114" t="s">
        <v>4</v>
      </c>
      <c r="F1964" s="114" t="s">
        <v>175</v>
      </c>
      <c r="G1964" s="114" t="s">
        <v>102</v>
      </c>
      <c r="H1964" s="115" t="s">
        <v>8068</v>
      </c>
      <c r="I1964" s="116" t="s">
        <v>8069</v>
      </c>
      <c r="J1964" s="116" t="s">
        <v>8070</v>
      </c>
      <c r="K1964" s="114" t="s">
        <v>995</v>
      </c>
      <c r="L1964" s="114" t="s">
        <v>727</v>
      </c>
      <c r="M1964" s="116" t="s">
        <v>996</v>
      </c>
      <c r="N1964" s="116" t="s">
        <v>997</v>
      </c>
      <c r="O1964" s="114" t="s">
        <v>995</v>
      </c>
      <c r="P1964" s="114" t="s">
        <v>1774</v>
      </c>
      <c r="Q1964" s="114" t="s">
        <v>1775</v>
      </c>
      <c r="R1964" s="116"/>
    </row>
    <row r="1965" spans="2:18" ht="18.75" hidden="1" x14ac:dyDescent="0.25">
      <c r="B1965" s="112">
        <v>1959</v>
      </c>
      <c r="C1965" s="114" t="s">
        <v>17</v>
      </c>
      <c r="D1965" s="114" t="s">
        <v>6996</v>
      </c>
      <c r="E1965" s="114" t="s">
        <v>4</v>
      </c>
      <c r="F1965" s="114" t="s">
        <v>175</v>
      </c>
      <c r="G1965" s="114" t="s">
        <v>102</v>
      </c>
      <c r="H1965" s="115" t="s">
        <v>8071</v>
      </c>
      <c r="I1965" s="116" t="s">
        <v>8072</v>
      </c>
      <c r="J1965" s="116" t="s">
        <v>8073</v>
      </c>
      <c r="K1965" s="114" t="s">
        <v>995</v>
      </c>
      <c r="L1965" s="114" t="s">
        <v>727</v>
      </c>
      <c r="M1965" s="116" t="s">
        <v>996</v>
      </c>
      <c r="N1965" s="116" t="s">
        <v>997</v>
      </c>
      <c r="O1965" s="114" t="s">
        <v>995</v>
      </c>
      <c r="P1965" s="114" t="s">
        <v>1774</v>
      </c>
      <c r="Q1965" s="114" t="s">
        <v>1775</v>
      </c>
      <c r="R1965" s="116"/>
    </row>
    <row r="1966" spans="2:18" ht="18.75" hidden="1" x14ac:dyDescent="0.25">
      <c r="B1966" s="112">
        <v>1960</v>
      </c>
      <c r="C1966" s="114" t="s">
        <v>17</v>
      </c>
      <c r="D1966" s="114" t="s">
        <v>6996</v>
      </c>
      <c r="E1966" s="114" t="s">
        <v>4</v>
      </c>
      <c r="F1966" s="114" t="s">
        <v>175</v>
      </c>
      <c r="G1966" s="114" t="s">
        <v>102</v>
      </c>
      <c r="H1966" s="115" t="s">
        <v>8074</v>
      </c>
      <c r="I1966" s="116" t="s">
        <v>8075</v>
      </c>
      <c r="J1966" s="116" t="s">
        <v>8076</v>
      </c>
      <c r="K1966" s="114" t="s">
        <v>995</v>
      </c>
      <c r="L1966" s="114" t="s">
        <v>727</v>
      </c>
      <c r="M1966" s="116" t="s">
        <v>996</v>
      </c>
      <c r="N1966" s="116" t="s">
        <v>997</v>
      </c>
      <c r="O1966" s="114" t="s">
        <v>995</v>
      </c>
      <c r="P1966" s="114" t="s">
        <v>1774</v>
      </c>
      <c r="Q1966" s="114" t="s">
        <v>1775</v>
      </c>
      <c r="R1966" s="116"/>
    </row>
    <row r="1967" spans="2:18" ht="18.75" hidden="1" x14ac:dyDescent="0.25">
      <c r="B1967" s="112">
        <v>1961</v>
      </c>
      <c r="C1967" s="114" t="s">
        <v>17</v>
      </c>
      <c r="D1967" s="114" t="s">
        <v>6996</v>
      </c>
      <c r="E1967" s="114" t="s">
        <v>1</v>
      </c>
      <c r="F1967" s="114" t="s">
        <v>213</v>
      </c>
      <c r="G1967" s="114" t="s">
        <v>102</v>
      </c>
      <c r="H1967" s="115" t="s">
        <v>8077</v>
      </c>
      <c r="I1967" s="116" t="s">
        <v>8078</v>
      </c>
      <c r="J1967" s="116" t="s">
        <v>8079</v>
      </c>
      <c r="K1967" s="114" t="s">
        <v>998</v>
      </c>
      <c r="L1967" s="114" t="s">
        <v>732</v>
      </c>
      <c r="M1967" s="116" t="s">
        <v>999</v>
      </c>
      <c r="N1967" s="116" t="s">
        <v>1000</v>
      </c>
      <c r="O1967" s="114" t="s">
        <v>998</v>
      </c>
      <c r="P1967" s="114" t="s">
        <v>1776</v>
      </c>
      <c r="Q1967" s="114" t="s">
        <v>1777</v>
      </c>
      <c r="R1967" s="116"/>
    </row>
    <row r="1968" spans="2:18" ht="18.75" hidden="1" x14ac:dyDescent="0.25">
      <c r="B1968" s="112">
        <v>1962</v>
      </c>
      <c r="C1968" s="114" t="s">
        <v>17</v>
      </c>
      <c r="D1968" s="114" t="s">
        <v>6996</v>
      </c>
      <c r="E1968" s="114" t="s">
        <v>1</v>
      </c>
      <c r="F1968" s="114" t="s">
        <v>213</v>
      </c>
      <c r="G1968" s="114" t="s">
        <v>102</v>
      </c>
      <c r="H1968" s="115" t="s">
        <v>8080</v>
      </c>
      <c r="I1968" s="116" t="s">
        <v>8081</v>
      </c>
      <c r="J1968" s="116" t="s">
        <v>8082</v>
      </c>
      <c r="K1968" s="114" t="s">
        <v>998</v>
      </c>
      <c r="L1968" s="114" t="s">
        <v>732</v>
      </c>
      <c r="M1968" s="116" t="s">
        <v>999</v>
      </c>
      <c r="N1968" s="116" t="s">
        <v>1000</v>
      </c>
      <c r="O1968" s="114" t="s">
        <v>998</v>
      </c>
      <c r="P1968" s="114" t="s">
        <v>1776</v>
      </c>
      <c r="Q1968" s="114" t="s">
        <v>1777</v>
      </c>
      <c r="R1968" s="116"/>
    </row>
    <row r="1969" spans="2:18" ht="18.75" hidden="1" x14ac:dyDescent="0.25">
      <c r="B1969" s="112">
        <v>1963</v>
      </c>
      <c r="C1969" s="114" t="s">
        <v>17</v>
      </c>
      <c r="D1969" s="114" t="s">
        <v>6996</v>
      </c>
      <c r="E1969" s="114" t="s">
        <v>1</v>
      </c>
      <c r="F1969" s="114" t="s">
        <v>213</v>
      </c>
      <c r="G1969" s="114" t="s">
        <v>102</v>
      </c>
      <c r="H1969" s="115" t="s">
        <v>8083</v>
      </c>
      <c r="I1969" s="116" t="s">
        <v>8084</v>
      </c>
      <c r="J1969" s="116" t="s">
        <v>8085</v>
      </c>
      <c r="K1969" s="114" t="s">
        <v>998</v>
      </c>
      <c r="L1969" s="114" t="s">
        <v>732</v>
      </c>
      <c r="M1969" s="116" t="s">
        <v>999</v>
      </c>
      <c r="N1969" s="116" t="s">
        <v>1000</v>
      </c>
      <c r="O1969" s="114" t="s">
        <v>998</v>
      </c>
      <c r="P1969" s="114" t="s">
        <v>1776</v>
      </c>
      <c r="Q1969" s="114" t="s">
        <v>1777</v>
      </c>
      <c r="R1969" s="116"/>
    </row>
    <row r="1970" spans="2:18" ht="18.75" hidden="1" x14ac:dyDescent="0.25">
      <c r="B1970" s="112">
        <v>1964</v>
      </c>
      <c r="C1970" s="114" t="s">
        <v>17</v>
      </c>
      <c r="D1970" s="114" t="s">
        <v>6996</v>
      </c>
      <c r="E1970" s="114" t="s">
        <v>1</v>
      </c>
      <c r="F1970" s="114" t="s">
        <v>213</v>
      </c>
      <c r="G1970" s="114" t="s">
        <v>102</v>
      </c>
      <c r="H1970" s="115" t="s">
        <v>8086</v>
      </c>
      <c r="I1970" s="116" t="s">
        <v>8087</v>
      </c>
      <c r="J1970" s="116" t="s">
        <v>8088</v>
      </c>
      <c r="K1970" s="114" t="s">
        <v>998</v>
      </c>
      <c r="L1970" s="114" t="s">
        <v>732</v>
      </c>
      <c r="M1970" s="116" t="s">
        <v>999</v>
      </c>
      <c r="N1970" s="116" t="s">
        <v>1000</v>
      </c>
      <c r="O1970" s="114" t="s">
        <v>998</v>
      </c>
      <c r="P1970" s="114" t="s">
        <v>1776</v>
      </c>
      <c r="Q1970" s="114" t="s">
        <v>1777</v>
      </c>
      <c r="R1970" s="116"/>
    </row>
    <row r="1971" spans="2:18" ht="18.75" hidden="1" x14ac:dyDescent="0.25">
      <c r="B1971" s="112">
        <v>1965</v>
      </c>
      <c r="C1971" s="114" t="s">
        <v>17</v>
      </c>
      <c r="D1971" s="114" t="s">
        <v>6996</v>
      </c>
      <c r="E1971" s="114" t="s">
        <v>1</v>
      </c>
      <c r="F1971" s="114" t="s">
        <v>213</v>
      </c>
      <c r="G1971" s="114" t="s">
        <v>102</v>
      </c>
      <c r="H1971" s="115" t="s">
        <v>8089</v>
      </c>
      <c r="I1971" s="116" t="s">
        <v>8090</v>
      </c>
      <c r="J1971" s="116" t="s">
        <v>8091</v>
      </c>
      <c r="K1971" s="114" t="s">
        <v>998</v>
      </c>
      <c r="L1971" s="114" t="s">
        <v>732</v>
      </c>
      <c r="M1971" s="116" t="s">
        <v>999</v>
      </c>
      <c r="N1971" s="116" t="s">
        <v>1000</v>
      </c>
      <c r="O1971" s="114" t="s">
        <v>998</v>
      </c>
      <c r="P1971" s="114" t="s">
        <v>1776</v>
      </c>
      <c r="Q1971" s="114" t="s">
        <v>1777</v>
      </c>
      <c r="R1971" s="116"/>
    </row>
    <row r="1972" spans="2:18" ht="18.75" hidden="1" x14ac:dyDescent="0.25">
      <c r="B1972" s="112">
        <v>1966</v>
      </c>
      <c r="C1972" s="114" t="s">
        <v>17</v>
      </c>
      <c r="D1972" s="114" t="s">
        <v>6996</v>
      </c>
      <c r="E1972" s="114" t="s">
        <v>1</v>
      </c>
      <c r="F1972" s="114" t="s">
        <v>213</v>
      </c>
      <c r="G1972" s="114" t="s">
        <v>102</v>
      </c>
      <c r="H1972" s="115" t="s">
        <v>8092</v>
      </c>
      <c r="I1972" s="116" t="s">
        <v>8093</v>
      </c>
      <c r="J1972" s="116" t="s">
        <v>8094</v>
      </c>
      <c r="K1972" s="114" t="s">
        <v>998</v>
      </c>
      <c r="L1972" s="114" t="s">
        <v>732</v>
      </c>
      <c r="M1972" s="116" t="s">
        <v>999</v>
      </c>
      <c r="N1972" s="116" t="s">
        <v>1000</v>
      </c>
      <c r="O1972" s="114" t="s">
        <v>998</v>
      </c>
      <c r="P1972" s="114" t="s">
        <v>1776</v>
      </c>
      <c r="Q1972" s="114" t="s">
        <v>1777</v>
      </c>
      <c r="R1972" s="116"/>
    </row>
    <row r="1973" spans="2:18" ht="18.75" hidden="1" x14ac:dyDescent="0.25">
      <c r="B1973" s="112">
        <v>1967</v>
      </c>
      <c r="C1973" s="114" t="s">
        <v>17</v>
      </c>
      <c r="D1973" s="114" t="s">
        <v>6996</v>
      </c>
      <c r="E1973" s="114" t="s">
        <v>1</v>
      </c>
      <c r="F1973" s="114" t="s">
        <v>213</v>
      </c>
      <c r="G1973" s="114" t="s">
        <v>102</v>
      </c>
      <c r="H1973" s="115" t="s">
        <v>8095</v>
      </c>
      <c r="I1973" s="116" t="s">
        <v>8096</v>
      </c>
      <c r="J1973" s="116" t="s">
        <v>8097</v>
      </c>
      <c r="K1973" s="114" t="s">
        <v>998</v>
      </c>
      <c r="L1973" s="114" t="s">
        <v>732</v>
      </c>
      <c r="M1973" s="116" t="s">
        <v>999</v>
      </c>
      <c r="N1973" s="116" t="s">
        <v>1000</v>
      </c>
      <c r="O1973" s="114" t="s">
        <v>998</v>
      </c>
      <c r="P1973" s="114" t="s">
        <v>1776</v>
      </c>
      <c r="Q1973" s="114" t="s">
        <v>1777</v>
      </c>
      <c r="R1973" s="116"/>
    </row>
    <row r="1974" spans="2:18" ht="18.75" hidden="1" x14ac:dyDescent="0.25">
      <c r="B1974" s="112">
        <v>1968</v>
      </c>
      <c r="C1974" s="114" t="s">
        <v>17</v>
      </c>
      <c r="D1974" s="114" t="s">
        <v>6996</v>
      </c>
      <c r="E1974" s="114" t="s">
        <v>1</v>
      </c>
      <c r="F1974" s="114" t="s">
        <v>213</v>
      </c>
      <c r="G1974" s="114" t="s">
        <v>102</v>
      </c>
      <c r="H1974" s="115" t="s">
        <v>8098</v>
      </c>
      <c r="I1974" s="116" t="s">
        <v>8099</v>
      </c>
      <c r="J1974" s="116" t="s">
        <v>8100</v>
      </c>
      <c r="K1974" s="114" t="s">
        <v>998</v>
      </c>
      <c r="L1974" s="114" t="s">
        <v>732</v>
      </c>
      <c r="M1974" s="116" t="s">
        <v>999</v>
      </c>
      <c r="N1974" s="116" t="s">
        <v>1000</v>
      </c>
      <c r="O1974" s="114" t="s">
        <v>998</v>
      </c>
      <c r="P1974" s="114" t="s">
        <v>1776</v>
      </c>
      <c r="Q1974" s="114" t="s">
        <v>1777</v>
      </c>
      <c r="R1974" s="116"/>
    </row>
    <row r="1975" spans="2:18" ht="18.75" hidden="1" x14ac:dyDescent="0.25">
      <c r="B1975" s="112">
        <v>1969</v>
      </c>
      <c r="C1975" s="114" t="s">
        <v>17</v>
      </c>
      <c r="D1975" s="114" t="s">
        <v>6996</v>
      </c>
      <c r="E1975" s="114" t="s">
        <v>1</v>
      </c>
      <c r="F1975" s="114" t="s">
        <v>213</v>
      </c>
      <c r="G1975" s="114" t="s">
        <v>102</v>
      </c>
      <c r="H1975" s="115" t="s">
        <v>8101</v>
      </c>
      <c r="I1975" s="116" t="s">
        <v>8102</v>
      </c>
      <c r="J1975" s="116" t="s">
        <v>8103</v>
      </c>
      <c r="K1975" s="114" t="s">
        <v>998</v>
      </c>
      <c r="L1975" s="114" t="s">
        <v>732</v>
      </c>
      <c r="M1975" s="116" t="s">
        <v>999</v>
      </c>
      <c r="N1975" s="116" t="s">
        <v>1000</v>
      </c>
      <c r="O1975" s="114" t="s">
        <v>998</v>
      </c>
      <c r="P1975" s="114" t="s">
        <v>1776</v>
      </c>
      <c r="Q1975" s="114" t="s">
        <v>1777</v>
      </c>
      <c r="R1975" s="116"/>
    </row>
    <row r="1976" spans="2:18" ht="18.75" hidden="1" x14ac:dyDescent="0.25">
      <c r="B1976" s="112">
        <v>1970</v>
      </c>
      <c r="C1976" s="114" t="s">
        <v>17</v>
      </c>
      <c r="D1976" s="114" t="s">
        <v>6996</v>
      </c>
      <c r="E1976" s="114" t="s">
        <v>1</v>
      </c>
      <c r="F1976" s="114" t="s">
        <v>213</v>
      </c>
      <c r="G1976" s="114" t="s">
        <v>102</v>
      </c>
      <c r="H1976" s="115" t="s">
        <v>8104</v>
      </c>
      <c r="I1976" s="116" t="s">
        <v>8105</v>
      </c>
      <c r="J1976" s="116" t="s">
        <v>8106</v>
      </c>
      <c r="K1976" s="114" t="s">
        <v>998</v>
      </c>
      <c r="L1976" s="114" t="s">
        <v>732</v>
      </c>
      <c r="M1976" s="116" t="s">
        <v>999</v>
      </c>
      <c r="N1976" s="116" t="s">
        <v>1000</v>
      </c>
      <c r="O1976" s="114" t="s">
        <v>998</v>
      </c>
      <c r="P1976" s="114" t="s">
        <v>1776</v>
      </c>
      <c r="Q1976" s="114" t="s">
        <v>1777</v>
      </c>
      <c r="R1976" s="116"/>
    </row>
    <row r="1977" spans="2:18" ht="18.75" hidden="1" x14ac:dyDescent="0.25">
      <c r="B1977" s="112">
        <v>1971</v>
      </c>
      <c r="C1977" s="114" t="s">
        <v>17</v>
      </c>
      <c r="D1977" s="114" t="s">
        <v>6996</v>
      </c>
      <c r="E1977" s="114" t="s">
        <v>4</v>
      </c>
      <c r="F1977" s="114" t="s">
        <v>213</v>
      </c>
      <c r="G1977" s="114" t="s">
        <v>102</v>
      </c>
      <c r="H1977" s="115" t="s">
        <v>8107</v>
      </c>
      <c r="I1977" s="116" t="s">
        <v>8108</v>
      </c>
      <c r="J1977" s="116" t="s">
        <v>8109</v>
      </c>
      <c r="K1977" s="114" t="s">
        <v>998</v>
      </c>
      <c r="L1977" s="114" t="s">
        <v>732</v>
      </c>
      <c r="M1977" s="116" t="s">
        <v>999</v>
      </c>
      <c r="N1977" s="116" t="s">
        <v>1000</v>
      </c>
      <c r="O1977" s="114" t="s">
        <v>998</v>
      </c>
      <c r="P1977" s="114" t="s">
        <v>1776</v>
      </c>
      <c r="Q1977" s="114" t="s">
        <v>1777</v>
      </c>
      <c r="R1977" s="116"/>
    </row>
    <row r="1978" spans="2:18" ht="18.75" hidden="1" x14ac:dyDescent="0.25">
      <c r="B1978" s="112">
        <v>1972</v>
      </c>
      <c r="C1978" s="114" t="s">
        <v>17</v>
      </c>
      <c r="D1978" s="114" t="s">
        <v>6996</v>
      </c>
      <c r="E1978" s="114" t="s">
        <v>4</v>
      </c>
      <c r="F1978" s="114" t="s">
        <v>213</v>
      </c>
      <c r="G1978" s="114" t="s">
        <v>102</v>
      </c>
      <c r="H1978" s="115" t="s">
        <v>8110</v>
      </c>
      <c r="I1978" s="116" t="s">
        <v>8111</v>
      </c>
      <c r="J1978" s="116" t="s">
        <v>8112</v>
      </c>
      <c r="K1978" s="114" t="s">
        <v>998</v>
      </c>
      <c r="L1978" s="114" t="s">
        <v>732</v>
      </c>
      <c r="M1978" s="116" t="s">
        <v>999</v>
      </c>
      <c r="N1978" s="116" t="s">
        <v>1000</v>
      </c>
      <c r="O1978" s="114" t="s">
        <v>998</v>
      </c>
      <c r="P1978" s="114" t="s">
        <v>1776</v>
      </c>
      <c r="Q1978" s="114" t="s">
        <v>1777</v>
      </c>
      <c r="R1978" s="116"/>
    </row>
    <row r="1979" spans="2:18" ht="18.75" hidden="1" x14ac:dyDescent="0.25">
      <c r="B1979" s="112">
        <v>1973</v>
      </c>
      <c r="C1979" s="114" t="s">
        <v>17</v>
      </c>
      <c r="D1979" s="114" t="s">
        <v>6996</v>
      </c>
      <c r="E1979" s="114" t="s">
        <v>4</v>
      </c>
      <c r="F1979" s="114" t="s">
        <v>213</v>
      </c>
      <c r="G1979" s="114" t="s">
        <v>102</v>
      </c>
      <c r="H1979" s="115" t="s">
        <v>8113</v>
      </c>
      <c r="I1979" s="116" t="s">
        <v>8114</v>
      </c>
      <c r="J1979" s="116" t="s">
        <v>8115</v>
      </c>
      <c r="K1979" s="114" t="s">
        <v>998</v>
      </c>
      <c r="L1979" s="114" t="s">
        <v>732</v>
      </c>
      <c r="M1979" s="116" t="s">
        <v>999</v>
      </c>
      <c r="N1979" s="116" t="s">
        <v>1000</v>
      </c>
      <c r="O1979" s="114" t="s">
        <v>998</v>
      </c>
      <c r="P1979" s="114" t="s">
        <v>1776</v>
      </c>
      <c r="Q1979" s="114" t="s">
        <v>1777</v>
      </c>
      <c r="R1979" s="116"/>
    </row>
    <row r="1980" spans="2:18" ht="18.75" hidden="1" x14ac:dyDescent="0.25">
      <c r="B1980" s="112">
        <v>1974</v>
      </c>
      <c r="C1980" s="114" t="s">
        <v>17</v>
      </c>
      <c r="D1980" s="114" t="s">
        <v>6996</v>
      </c>
      <c r="E1980" s="114" t="s">
        <v>4</v>
      </c>
      <c r="F1980" s="114" t="s">
        <v>213</v>
      </c>
      <c r="G1980" s="114" t="s">
        <v>102</v>
      </c>
      <c r="H1980" s="115" t="s">
        <v>8116</v>
      </c>
      <c r="I1980" s="116" t="s">
        <v>8117</v>
      </c>
      <c r="J1980" s="116" t="s">
        <v>8118</v>
      </c>
      <c r="K1980" s="114" t="s">
        <v>998</v>
      </c>
      <c r="L1980" s="114" t="s">
        <v>732</v>
      </c>
      <c r="M1980" s="116" t="s">
        <v>999</v>
      </c>
      <c r="N1980" s="116" t="s">
        <v>1000</v>
      </c>
      <c r="O1980" s="114" t="s">
        <v>998</v>
      </c>
      <c r="P1980" s="114" t="s">
        <v>1776</v>
      </c>
      <c r="Q1980" s="114" t="s">
        <v>1777</v>
      </c>
      <c r="R1980" s="116"/>
    </row>
    <row r="1981" spans="2:18" ht="18.75" hidden="1" x14ac:dyDescent="0.25">
      <c r="B1981" s="112">
        <v>1975</v>
      </c>
      <c r="C1981" s="114" t="s">
        <v>17</v>
      </c>
      <c r="D1981" s="114" t="s">
        <v>6996</v>
      </c>
      <c r="E1981" s="114" t="s">
        <v>4</v>
      </c>
      <c r="F1981" s="114" t="s">
        <v>213</v>
      </c>
      <c r="G1981" s="114" t="s">
        <v>102</v>
      </c>
      <c r="H1981" s="115" t="s">
        <v>8119</v>
      </c>
      <c r="I1981" s="116" t="s">
        <v>8120</v>
      </c>
      <c r="J1981" s="116" t="s">
        <v>8121</v>
      </c>
      <c r="K1981" s="114" t="s">
        <v>998</v>
      </c>
      <c r="L1981" s="114" t="s">
        <v>732</v>
      </c>
      <c r="M1981" s="116" t="s">
        <v>999</v>
      </c>
      <c r="N1981" s="116" t="s">
        <v>1000</v>
      </c>
      <c r="O1981" s="114" t="s">
        <v>998</v>
      </c>
      <c r="P1981" s="114" t="s">
        <v>1776</v>
      </c>
      <c r="Q1981" s="114" t="s">
        <v>1777</v>
      </c>
      <c r="R1981" s="116"/>
    </row>
    <row r="1982" spans="2:18" ht="18.75" hidden="1" x14ac:dyDescent="0.25">
      <c r="B1982" s="112">
        <v>1976</v>
      </c>
      <c r="C1982" s="114" t="s">
        <v>17</v>
      </c>
      <c r="D1982" s="114" t="s">
        <v>6996</v>
      </c>
      <c r="E1982" s="114" t="s">
        <v>4</v>
      </c>
      <c r="F1982" s="114" t="s">
        <v>213</v>
      </c>
      <c r="G1982" s="114" t="s">
        <v>102</v>
      </c>
      <c r="H1982" s="115" t="s">
        <v>8122</v>
      </c>
      <c r="I1982" s="116" t="s">
        <v>8123</v>
      </c>
      <c r="J1982" s="116" t="s">
        <v>8124</v>
      </c>
      <c r="K1982" s="114" t="s">
        <v>998</v>
      </c>
      <c r="L1982" s="114" t="s">
        <v>732</v>
      </c>
      <c r="M1982" s="116" t="s">
        <v>999</v>
      </c>
      <c r="N1982" s="116" t="s">
        <v>1000</v>
      </c>
      <c r="O1982" s="114" t="s">
        <v>998</v>
      </c>
      <c r="P1982" s="114" t="s">
        <v>1776</v>
      </c>
      <c r="Q1982" s="114" t="s">
        <v>1777</v>
      </c>
      <c r="R1982" s="116"/>
    </row>
    <row r="1983" spans="2:18" ht="18.75" hidden="1" x14ac:dyDescent="0.25">
      <c r="B1983" s="112">
        <v>1977</v>
      </c>
      <c r="C1983" s="114" t="s">
        <v>17</v>
      </c>
      <c r="D1983" s="114" t="s">
        <v>6996</v>
      </c>
      <c r="E1983" s="114" t="s">
        <v>4</v>
      </c>
      <c r="F1983" s="114" t="s">
        <v>213</v>
      </c>
      <c r="G1983" s="114" t="s">
        <v>102</v>
      </c>
      <c r="H1983" s="115" t="s">
        <v>8125</v>
      </c>
      <c r="I1983" s="116" t="s">
        <v>8126</v>
      </c>
      <c r="J1983" s="116" t="s">
        <v>8127</v>
      </c>
      <c r="K1983" s="114" t="s">
        <v>998</v>
      </c>
      <c r="L1983" s="114" t="s">
        <v>732</v>
      </c>
      <c r="M1983" s="116" t="s">
        <v>999</v>
      </c>
      <c r="N1983" s="116" t="s">
        <v>1000</v>
      </c>
      <c r="O1983" s="114" t="s">
        <v>998</v>
      </c>
      <c r="P1983" s="114" t="s">
        <v>1776</v>
      </c>
      <c r="Q1983" s="114" t="s">
        <v>1777</v>
      </c>
      <c r="R1983" s="116"/>
    </row>
    <row r="1984" spans="2:18" ht="18.75" hidden="1" x14ac:dyDescent="0.25">
      <c r="B1984" s="112">
        <v>1978</v>
      </c>
      <c r="C1984" s="114" t="s">
        <v>17</v>
      </c>
      <c r="D1984" s="114" t="s">
        <v>6996</v>
      </c>
      <c r="E1984" s="114" t="s">
        <v>4</v>
      </c>
      <c r="F1984" s="114" t="s">
        <v>213</v>
      </c>
      <c r="G1984" s="114" t="s">
        <v>102</v>
      </c>
      <c r="H1984" s="115" t="s">
        <v>8128</v>
      </c>
      <c r="I1984" s="116" t="s">
        <v>8129</v>
      </c>
      <c r="J1984" s="116" t="s">
        <v>8130</v>
      </c>
      <c r="K1984" s="114" t="s">
        <v>998</v>
      </c>
      <c r="L1984" s="114" t="s">
        <v>732</v>
      </c>
      <c r="M1984" s="116" t="s">
        <v>999</v>
      </c>
      <c r="N1984" s="116" t="s">
        <v>1000</v>
      </c>
      <c r="O1984" s="114" t="s">
        <v>998</v>
      </c>
      <c r="P1984" s="114" t="s">
        <v>1776</v>
      </c>
      <c r="Q1984" s="114" t="s">
        <v>1777</v>
      </c>
      <c r="R1984" s="116"/>
    </row>
    <row r="1985" spans="2:18" ht="18.75" hidden="1" x14ac:dyDescent="0.25">
      <c r="B1985" s="112">
        <v>1979</v>
      </c>
      <c r="C1985" s="114" t="s">
        <v>17</v>
      </c>
      <c r="D1985" s="114" t="s">
        <v>6996</v>
      </c>
      <c r="E1985" s="114" t="s">
        <v>4</v>
      </c>
      <c r="F1985" s="114" t="s">
        <v>213</v>
      </c>
      <c r="G1985" s="114" t="s">
        <v>102</v>
      </c>
      <c r="H1985" s="115" t="s">
        <v>8131</v>
      </c>
      <c r="I1985" s="116" t="s">
        <v>8132</v>
      </c>
      <c r="J1985" s="116" t="s">
        <v>8133</v>
      </c>
      <c r="K1985" s="114" t="s">
        <v>998</v>
      </c>
      <c r="L1985" s="114" t="s">
        <v>732</v>
      </c>
      <c r="M1985" s="116" t="s">
        <v>999</v>
      </c>
      <c r="N1985" s="116" t="s">
        <v>1000</v>
      </c>
      <c r="O1985" s="114" t="s">
        <v>998</v>
      </c>
      <c r="P1985" s="114" t="s">
        <v>1776</v>
      </c>
      <c r="Q1985" s="114" t="s">
        <v>1777</v>
      </c>
      <c r="R1985" s="116"/>
    </row>
    <row r="1986" spans="2:18" ht="18.75" hidden="1" x14ac:dyDescent="0.25">
      <c r="B1986" s="112">
        <v>1980</v>
      </c>
      <c r="C1986" s="114" t="s">
        <v>17</v>
      </c>
      <c r="D1986" s="114" t="s">
        <v>6996</v>
      </c>
      <c r="E1986" s="114" t="s">
        <v>4</v>
      </c>
      <c r="F1986" s="114" t="s">
        <v>213</v>
      </c>
      <c r="G1986" s="114" t="s">
        <v>102</v>
      </c>
      <c r="H1986" s="115" t="s">
        <v>8134</v>
      </c>
      <c r="I1986" s="116" t="s">
        <v>8135</v>
      </c>
      <c r="J1986" s="116" t="s">
        <v>8136</v>
      </c>
      <c r="K1986" s="114" t="s">
        <v>998</v>
      </c>
      <c r="L1986" s="114" t="s">
        <v>732</v>
      </c>
      <c r="M1986" s="116" t="s">
        <v>999</v>
      </c>
      <c r="N1986" s="116" t="s">
        <v>1000</v>
      </c>
      <c r="O1986" s="114" t="s">
        <v>998</v>
      </c>
      <c r="P1986" s="114" t="s">
        <v>1776</v>
      </c>
      <c r="Q1986" s="114" t="s">
        <v>1777</v>
      </c>
      <c r="R1986" s="116"/>
    </row>
    <row r="1987" spans="2:18" ht="18.75" hidden="1" x14ac:dyDescent="0.25">
      <c r="B1987" s="112">
        <v>1981</v>
      </c>
      <c r="C1987" s="114" t="s">
        <v>17</v>
      </c>
      <c r="D1987" s="114" t="s">
        <v>6996</v>
      </c>
      <c r="E1987" s="114" t="s">
        <v>1</v>
      </c>
      <c r="F1987" s="114" t="s">
        <v>216</v>
      </c>
      <c r="G1987" s="114" t="s">
        <v>102</v>
      </c>
      <c r="H1987" s="115" t="s">
        <v>8137</v>
      </c>
      <c r="I1987" s="116" t="s">
        <v>8138</v>
      </c>
      <c r="J1987" s="116" t="s">
        <v>8139</v>
      </c>
      <c r="K1987" s="114" t="s">
        <v>1001</v>
      </c>
      <c r="L1987" s="114" t="s">
        <v>738</v>
      </c>
      <c r="M1987" s="116" t="s">
        <v>1002</v>
      </c>
      <c r="N1987" s="116" t="s">
        <v>1003</v>
      </c>
      <c r="O1987" s="114" t="s">
        <v>1001</v>
      </c>
      <c r="P1987" s="114" t="s">
        <v>1778</v>
      </c>
      <c r="Q1987" s="114" t="s">
        <v>1779</v>
      </c>
      <c r="R1987" s="116"/>
    </row>
    <row r="1988" spans="2:18" ht="18.75" hidden="1" x14ac:dyDescent="0.25">
      <c r="B1988" s="112">
        <v>1982</v>
      </c>
      <c r="C1988" s="114" t="s">
        <v>17</v>
      </c>
      <c r="D1988" s="114" t="s">
        <v>6996</v>
      </c>
      <c r="E1988" s="114" t="s">
        <v>1</v>
      </c>
      <c r="F1988" s="114" t="s">
        <v>216</v>
      </c>
      <c r="G1988" s="114" t="s">
        <v>102</v>
      </c>
      <c r="H1988" s="115" t="s">
        <v>8140</v>
      </c>
      <c r="I1988" s="116" t="s">
        <v>8141</v>
      </c>
      <c r="J1988" s="116" t="s">
        <v>8142</v>
      </c>
      <c r="K1988" s="114" t="s">
        <v>1001</v>
      </c>
      <c r="L1988" s="114" t="s">
        <v>738</v>
      </c>
      <c r="M1988" s="116" t="s">
        <v>1002</v>
      </c>
      <c r="N1988" s="116" t="s">
        <v>1003</v>
      </c>
      <c r="O1988" s="114" t="s">
        <v>1001</v>
      </c>
      <c r="P1988" s="114" t="s">
        <v>1778</v>
      </c>
      <c r="Q1988" s="114" t="s">
        <v>1779</v>
      </c>
      <c r="R1988" s="116"/>
    </row>
    <row r="1989" spans="2:18" ht="18.75" hidden="1" x14ac:dyDescent="0.25">
      <c r="B1989" s="112">
        <v>1983</v>
      </c>
      <c r="C1989" s="114" t="s">
        <v>17</v>
      </c>
      <c r="D1989" s="114" t="s">
        <v>6996</v>
      </c>
      <c r="E1989" s="114" t="s">
        <v>1</v>
      </c>
      <c r="F1989" s="114" t="s">
        <v>216</v>
      </c>
      <c r="G1989" s="114" t="s">
        <v>102</v>
      </c>
      <c r="H1989" s="115" t="s">
        <v>8143</v>
      </c>
      <c r="I1989" s="116" t="s">
        <v>8144</v>
      </c>
      <c r="J1989" s="116" t="s">
        <v>8145</v>
      </c>
      <c r="K1989" s="114" t="s">
        <v>1001</v>
      </c>
      <c r="L1989" s="114" t="s">
        <v>738</v>
      </c>
      <c r="M1989" s="116" t="s">
        <v>1002</v>
      </c>
      <c r="N1989" s="116" t="s">
        <v>1003</v>
      </c>
      <c r="O1989" s="114" t="s">
        <v>1001</v>
      </c>
      <c r="P1989" s="114" t="s">
        <v>1778</v>
      </c>
      <c r="Q1989" s="114" t="s">
        <v>1779</v>
      </c>
      <c r="R1989" s="116"/>
    </row>
    <row r="1990" spans="2:18" ht="18.75" hidden="1" x14ac:dyDescent="0.25">
      <c r="B1990" s="112">
        <v>1984</v>
      </c>
      <c r="C1990" s="114" t="s">
        <v>17</v>
      </c>
      <c r="D1990" s="114" t="s">
        <v>6996</v>
      </c>
      <c r="E1990" s="114" t="s">
        <v>1</v>
      </c>
      <c r="F1990" s="114" t="s">
        <v>216</v>
      </c>
      <c r="G1990" s="114" t="s">
        <v>102</v>
      </c>
      <c r="H1990" s="115" t="s">
        <v>8146</v>
      </c>
      <c r="I1990" s="116" t="s">
        <v>8147</v>
      </c>
      <c r="J1990" s="116" t="s">
        <v>8148</v>
      </c>
      <c r="K1990" s="114" t="s">
        <v>1001</v>
      </c>
      <c r="L1990" s="114" t="s">
        <v>738</v>
      </c>
      <c r="M1990" s="116" t="s">
        <v>1002</v>
      </c>
      <c r="N1990" s="116" t="s">
        <v>1003</v>
      </c>
      <c r="O1990" s="114" t="s">
        <v>1001</v>
      </c>
      <c r="P1990" s="114" t="s">
        <v>1778</v>
      </c>
      <c r="Q1990" s="114" t="s">
        <v>1779</v>
      </c>
      <c r="R1990" s="116"/>
    </row>
    <row r="1991" spans="2:18" ht="18.75" hidden="1" x14ac:dyDescent="0.25">
      <c r="B1991" s="112">
        <v>1985</v>
      </c>
      <c r="C1991" s="114" t="s">
        <v>17</v>
      </c>
      <c r="D1991" s="114" t="s">
        <v>6996</v>
      </c>
      <c r="E1991" s="114" t="s">
        <v>1</v>
      </c>
      <c r="F1991" s="114" t="s">
        <v>216</v>
      </c>
      <c r="G1991" s="114" t="s">
        <v>102</v>
      </c>
      <c r="H1991" s="115" t="s">
        <v>8149</v>
      </c>
      <c r="I1991" s="116" t="s">
        <v>8150</v>
      </c>
      <c r="J1991" s="116" t="s">
        <v>8151</v>
      </c>
      <c r="K1991" s="114" t="s">
        <v>1001</v>
      </c>
      <c r="L1991" s="114" t="s">
        <v>738</v>
      </c>
      <c r="M1991" s="116" t="s">
        <v>1002</v>
      </c>
      <c r="N1991" s="116" t="s">
        <v>1003</v>
      </c>
      <c r="O1991" s="114" t="s">
        <v>1001</v>
      </c>
      <c r="P1991" s="114" t="s">
        <v>1778</v>
      </c>
      <c r="Q1991" s="114" t="s">
        <v>1779</v>
      </c>
      <c r="R1991" s="116"/>
    </row>
    <row r="1992" spans="2:18" ht="18.75" hidden="1" x14ac:dyDescent="0.25">
      <c r="B1992" s="112">
        <v>1986</v>
      </c>
      <c r="C1992" s="114" t="s">
        <v>17</v>
      </c>
      <c r="D1992" s="114" t="s">
        <v>6996</v>
      </c>
      <c r="E1992" s="114" t="s">
        <v>1</v>
      </c>
      <c r="F1992" s="114" t="s">
        <v>216</v>
      </c>
      <c r="G1992" s="114" t="s">
        <v>102</v>
      </c>
      <c r="H1992" s="115" t="s">
        <v>8152</v>
      </c>
      <c r="I1992" s="116" t="s">
        <v>8153</v>
      </c>
      <c r="J1992" s="116" t="s">
        <v>8154</v>
      </c>
      <c r="K1992" s="114" t="s">
        <v>1001</v>
      </c>
      <c r="L1992" s="114" t="s">
        <v>738</v>
      </c>
      <c r="M1992" s="116" t="s">
        <v>1002</v>
      </c>
      <c r="N1992" s="116" t="s">
        <v>1003</v>
      </c>
      <c r="O1992" s="114" t="s">
        <v>1001</v>
      </c>
      <c r="P1992" s="114" t="s">
        <v>1778</v>
      </c>
      <c r="Q1992" s="114" t="s">
        <v>1779</v>
      </c>
      <c r="R1992" s="116"/>
    </row>
    <row r="1993" spans="2:18" ht="18.75" hidden="1" x14ac:dyDescent="0.25">
      <c r="B1993" s="112">
        <v>1987</v>
      </c>
      <c r="C1993" s="114" t="s">
        <v>17</v>
      </c>
      <c r="D1993" s="114" t="s">
        <v>6996</v>
      </c>
      <c r="E1993" s="114" t="s">
        <v>1</v>
      </c>
      <c r="F1993" s="114" t="s">
        <v>216</v>
      </c>
      <c r="G1993" s="114" t="s">
        <v>102</v>
      </c>
      <c r="H1993" s="115" t="s">
        <v>8155</v>
      </c>
      <c r="I1993" s="116" t="s">
        <v>8156</v>
      </c>
      <c r="J1993" s="116" t="s">
        <v>8157</v>
      </c>
      <c r="K1993" s="114" t="s">
        <v>1001</v>
      </c>
      <c r="L1993" s="114" t="s">
        <v>738</v>
      </c>
      <c r="M1993" s="116" t="s">
        <v>1002</v>
      </c>
      <c r="N1993" s="116" t="s">
        <v>1003</v>
      </c>
      <c r="O1993" s="114" t="s">
        <v>1001</v>
      </c>
      <c r="P1993" s="114" t="s">
        <v>1778</v>
      </c>
      <c r="Q1993" s="114" t="s">
        <v>1779</v>
      </c>
      <c r="R1993" s="116"/>
    </row>
    <row r="1994" spans="2:18" ht="18.75" hidden="1" x14ac:dyDescent="0.25">
      <c r="B1994" s="112">
        <v>1988</v>
      </c>
      <c r="C1994" s="114" t="s">
        <v>17</v>
      </c>
      <c r="D1994" s="114" t="s">
        <v>6996</v>
      </c>
      <c r="E1994" s="114" t="s">
        <v>1</v>
      </c>
      <c r="F1994" s="114" t="s">
        <v>216</v>
      </c>
      <c r="G1994" s="114" t="s">
        <v>102</v>
      </c>
      <c r="H1994" s="115" t="s">
        <v>8158</v>
      </c>
      <c r="I1994" s="116" t="s">
        <v>8159</v>
      </c>
      <c r="J1994" s="116" t="s">
        <v>8160</v>
      </c>
      <c r="K1994" s="114" t="s">
        <v>1001</v>
      </c>
      <c r="L1994" s="114" t="s">
        <v>738</v>
      </c>
      <c r="M1994" s="116" t="s">
        <v>1002</v>
      </c>
      <c r="N1994" s="116" t="s">
        <v>1003</v>
      </c>
      <c r="O1994" s="114" t="s">
        <v>1001</v>
      </c>
      <c r="P1994" s="114" t="s">
        <v>1778</v>
      </c>
      <c r="Q1994" s="114" t="s">
        <v>1779</v>
      </c>
      <c r="R1994" s="116"/>
    </row>
    <row r="1995" spans="2:18" ht="18.75" hidden="1" x14ac:dyDescent="0.25">
      <c r="B1995" s="112">
        <v>1989</v>
      </c>
      <c r="C1995" s="114" t="s">
        <v>17</v>
      </c>
      <c r="D1995" s="114" t="s">
        <v>6996</v>
      </c>
      <c r="E1995" s="114" t="s">
        <v>1</v>
      </c>
      <c r="F1995" s="114" t="s">
        <v>216</v>
      </c>
      <c r="G1995" s="114" t="s">
        <v>102</v>
      </c>
      <c r="H1995" s="115" t="s">
        <v>8161</v>
      </c>
      <c r="I1995" s="116" t="s">
        <v>8162</v>
      </c>
      <c r="J1995" s="116" t="s">
        <v>8163</v>
      </c>
      <c r="K1995" s="114" t="s">
        <v>1001</v>
      </c>
      <c r="L1995" s="114" t="s">
        <v>738</v>
      </c>
      <c r="M1995" s="116" t="s">
        <v>1002</v>
      </c>
      <c r="N1995" s="116" t="s">
        <v>1003</v>
      </c>
      <c r="O1995" s="114" t="s">
        <v>1001</v>
      </c>
      <c r="P1995" s="114" t="s">
        <v>1778</v>
      </c>
      <c r="Q1995" s="114" t="s">
        <v>1779</v>
      </c>
      <c r="R1995" s="116"/>
    </row>
    <row r="1996" spans="2:18" ht="18.75" hidden="1" x14ac:dyDescent="0.25">
      <c r="B1996" s="112">
        <v>1990</v>
      </c>
      <c r="C1996" s="114" t="s">
        <v>17</v>
      </c>
      <c r="D1996" s="114" t="s">
        <v>6996</v>
      </c>
      <c r="E1996" s="114" t="s">
        <v>1</v>
      </c>
      <c r="F1996" s="114" t="s">
        <v>216</v>
      </c>
      <c r="G1996" s="114" t="s">
        <v>102</v>
      </c>
      <c r="H1996" s="115" t="s">
        <v>8164</v>
      </c>
      <c r="I1996" s="116" t="s">
        <v>8165</v>
      </c>
      <c r="J1996" s="116" t="s">
        <v>8166</v>
      </c>
      <c r="K1996" s="114" t="s">
        <v>1001</v>
      </c>
      <c r="L1996" s="114" t="s">
        <v>738</v>
      </c>
      <c r="M1996" s="116" t="s">
        <v>1002</v>
      </c>
      <c r="N1996" s="116" t="s">
        <v>1003</v>
      </c>
      <c r="O1996" s="114" t="s">
        <v>1001</v>
      </c>
      <c r="P1996" s="114" t="s">
        <v>1778</v>
      </c>
      <c r="Q1996" s="114" t="s">
        <v>1779</v>
      </c>
      <c r="R1996" s="116"/>
    </row>
    <row r="1997" spans="2:18" ht="18.75" hidden="1" x14ac:dyDescent="0.25">
      <c r="B1997" s="112">
        <v>1991</v>
      </c>
      <c r="C1997" s="114" t="s">
        <v>17</v>
      </c>
      <c r="D1997" s="114" t="s">
        <v>6996</v>
      </c>
      <c r="E1997" s="114" t="s">
        <v>4</v>
      </c>
      <c r="F1997" s="114" t="s">
        <v>216</v>
      </c>
      <c r="G1997" s="114" t="s">
        <v>102</v>
      </c>
      <c r="H1997" s="115" t="s">
        <v>8167</v>
      </c>
      <c r="I1997" s="116" t="s">
        <v>8168</v>
      </c>
      <c r="J1997" s="116" t="s">
        <v>8169</v>
      </c>
      <c r="K1997" s="114" t="s">
        <v>1001</v>
      </c>
      <c r="L1997" s="114" t="s">
        <v>738</v>
      </c>
      <c r="M1997" s="116" t="s">
        <v>1002</v>
      </c>
      <c r="N1997" s="116" t="s">
        <v>1003</v>
      </c>
      <c r="O1997" s="114" t="s">
        <v>1001</v>
      </c>
      <c r="P1997" s="114" t="s">
        <v>1778</v>
      </c>
      <c r="Q1997" s="114" t="s">
        <v>1779</v>
      </c>
      <c r="R1997" s="116"/>
    </row>
    <row r="1998" spans="2:18" ht="18.75" hidden="1" x14ac:dyDescent="0.25">
      <c r="B1998" s="112">
        <v>1992</v>
      </c>
      <c r="C1998" s="114" t="s">
        <v>17</v>
      </c>
      <c r="D1998" s="114" t="s">
        <v>6996</v>
      </c>
      <c r="E1998" s="114" t="s">
        <v>4</v>
      </c>
      <c r="F1998" s="114" t="s">
        <v>216</v>
      </c>
      <c r="G1998" s="114" t="s">
        <v>102</v>
      </c>
      <c r="H1998" s="115" t="s">
        <v>8170</v>
      </c>
      <c r="I1998" s="116" t="s">
        <v>8171</v>
      </c>
      <c r="J1998" s="116" t="s">
        <v>8172</v>
      </c>
      <c r="K1998" s="114" t="s">
        <v>1001</v>
      </c>
      <c r="L1998" s="114" t="s">
        <v>738</v>
      </c>
      <c r="M1998" s="116" t="s">
        <v>1002</v>
      </c>
      <c r="N1998" s="116" t="s">
        <v>1003</v>
      </c>
      <c r="O1998" s="114" t="s">
        <v>1001</v>
      </c>
      <c r="P1998" s="114" t="s">
        <v>1778</v>
      </c>
      <c r="Q1998" s="114" t="s">
        <v>1779</v>
      </c>
      <c r="R1998" s="116"/>
    </row>
    <row r="1999" spans="2:18" ht="18.75" hidden="1" x14ac:dyDescent="0.25">
      <c r="B1999" s="112">
        <v>1993</v>
      </c>
      <c r="C1999" s="114" t="s">
        <v>17</v>
      </c>
      <c r="D1999" s="114" t="s">
        <v>6996</v>
      </c>
      <c r="E1999" s="114" t="s">
        <v>4</v>
      </c>
      <c r="F1999" s="114" t="s">
        <v>216</v>
      </c>
      <c r="G1999" s="114" t="s">
        <v>102</v>
      </c>
      <c r="H1999" s="115" t="s">
        <v>8173</v>
      </c>
      <c r="I1999" s="116" t="s">
        <v>8174</v>
      </c>
      <c r="J1999" s="116" t="s">
        <v>8175</v>
      </c>
      <c r="K1999" s="114" t="s">
        <v>1001</v>
      </c>
      <c r="L1999" s="114" t="s">
        <v>738</v>
      </c>
      <c r="M1999" s="116" t="s">
        <v>1002</v>
      </c>
      <c r="N1999" s="116" t="s">
        <v>1003</v>
      </c>
      <c r="O1999" s="114" t="s">
        <v>1001</v>
      </c>
      <c r="P1999" s="114" t="s">
        <v>1778</v>
      </c>
      <c r="Q1999" s="114" t="s">
        <v>1779</v>
      </c>
      <c r="R1999" s="116"/>
    </row>
    <row r="2000" spans="2:18" ht="18.75" hidden="1" x14ac:dyDescent="0.25">
      <c r="B2000" s="112">
        <v>1994</v>
      </c>
      <c r="C2000" s="114" t="s">
        <v>17</v>
      </c>
      <c r="D2000" s="114" t="s">
        <v>6996</v>
      </c>
      <c r="E2000" s="114" t="s">
        <v>4</v>
      </c>
      <c r="F2000" s="114" t="s">
        <v>216</v>
      </c>
      <c r="G2000" s="114" t="s">
        <v>102</v>
      </c>
      <c r="H2000" s="115" t="s">
        <v>8176</v>
      </c>
      <c r="I2000" s="116" t="s">
        <v>8177</v>
      </c>
      <c r="J2000" s="116" t="s">
        <v>8178</v>
      </c>
      <c r="K2000" s="114" t="s">
        <v>1001</v>
      </c>
      <c r="L2000" s="114" t="s">
        <v>738</v>
      </c>
      <c r="M2000" s="116" t="s">
        <v>1002</v>
      </c>
      <c r="N2000" s="116" t="s">
        <v>1003</v>
      </c>
      <c r="O2000" s="114" t="s">
        <v>1001</v>
      </c>
      <c r="P2000" s="114" t="s">
        <v>1778</v>
      </c>
      <c r="Q2000" s="114" t="s">
        <v>1779</v>
      </c>
      <c r="R2000" s="116"/>
    </row>
    <row r="2001" spans="2:18" ht="18.75" hidden="1" x14ac:dyDescent="0.25">
      <c r="B2001" s="112">
        <v>1995</v>
      </c>
      <c r="C2001" s="114" t="s">
        <v>17</v>
      </c>
      <c r="D2001" s="114" t="s">
        <v>6996</v>
      </c>
      <c r="E2001" s="114" t="s">
        <v>4</v>
      </c>
      <c r="F2001" s="114" t="s">
        <v>216</v>
      </c>
      <c r="G2001" s="114" t="s">
        <v>102</v>
      </c>
      <c r="H2001" s="115" t="s">
        <v>8179</v>
      </c>
      <c r="I2001" s="116" t="s">
        <v>8180</v>
      </c>
      <c r="J2001" s="116" t="s">
        <v>8181</v>
      </c>
      <c r="K2001" s="114" t="s">
        <v>1001</v>
      </c>
      <c r="L2001" s="114" t="s">
        <v>738</v>
      </c>
      <c r="M2001" s="116" t="s">
        <v>1002</v>
      </c>
      <c r="N2001" s="116" t="s">
        <v>1003</v>
      </c>
      <c r="O2001" s="114" t="s">
        <v>1001</v>
      </c>
      <c r="P2001" s="114" t="s">
        <v>1778</v>
      </c>
      <c r="Q2001" s="114" t="s">
        <v>1779</v>
      </c>
      <c r="R2001" s="116"/>
    </row>
    <row r="2002" spans="2:18" ht="18.75" hidden="1" x14ac:dyDescent="0.25">
      <c r="B2002" s="112">
        <v>1996</v>
      </c>
      <c r="C2002" s="114" t="s">
        <v>17</v>
      </c>
      <c r="D2002" s="114" t="s">
        <v>6996</v>
      </c>
      <c r="E2002" s="114" t="s">
        <v>4</v>
      </c>
      <c r="F2002" s="114" t="s">
        <v>216</v>
      </c>
      <c r="G2002" s="114" t="s">
        <v>102</v>
      </c>
      <c r="H2002" s="115" t="s">
        <v>8182</v>
      </c>
      <c r="I2002" s="116" t="s">
        <v>8183</v>
      </c>
      <c r="J2002" s="116" t="s">
        <v>8184</v>
      </c>
      <c r="K2002" s="114" t="s">
        <v>1001</v>
      </c>
      <c r="L2002" s="114" t="s">
        <v>738</v>
      </c>
      <c r="M2002" s="116" t="s">
        <v>1002</v>
      </c>
      <c r="N2002" s="116" t="s">
        <v>1003</v>
      </c>
      <c r="O2002" s="114" t="s">
        <v>1001</v>
      </c>
      <c r="P2002" s="114" t="s">
        <v>1778</v>
      </c>
      <c r="Q2002" s="114" t="s">
        <v>1779</v>
      </c>
      <c r="R2002" s="116"/>
    </row>
    <row r="2003" spans="2:18" ht="18.75" hidden="1" x14ac:dyDescent="0.25">
      <c r="B2003" s="112">
        <v>1997</v>
      </c>
      <c r="C2003" s="114" t="s">
        <v>17</v>
      </c>
      <c r="D2003" s="114" t="s">
        <v>6996</v>
      </c>
      <c r="E2003" s="114" t="s">
        <v>4</v>
      </c>
      <c r="F2003" s="114" t="s">
        <v>216</v>
      </c>
      <c r="G2003" s="114" t="s">
        <v>102</v>
      </c>
      <c r="H2003" s="115" t="s">
        <v>8185</v>
      </c>
      <c r="I2003" s="116" t="s">
        <v>8186</v>
      </c>
      <c r="J2003" s="116" t="s">
        <v>8187</v>
      </c>
      <c r="K2003" s="114" t="s">
        <v>1001</v>
      </c>
      <c r="L2003" s="114" t="s">
        <v>738</v>
      </c>
      <c r="M2003" s="116" t="s">
        <v>1002</v>
      </c>
      <c r="N2003" s="116" t="s">
        <v>1003</v>
      </c>
      <c r="O2003" s="114" t="s">
        <v>1001</v>
      </c>
      <c r="P2003" s="114" t="s">
        <v>1778</v>
      </c>
      <c r="Q2003" s="114" t="s">
        <v>1779</v>
      </c>
      <c r="R2003" s="116"/>
    </row>
    <row r="2004" spans="2:18" ht="18.75" hidden="1" x14ac:dyDescent="0.25">
      <c r="B2004" s="112">
        <v>1998</v>
      </c>
      <c r="C2004" s="114" t="s">
        <v>17</v>
      </c>
      <c r="D2004" s="114" t="s">
        <v>6996</v>
      </c>
      <c r="E2004" s="114" t="s">
        <v>4</v>
      </c>
      <c r="F2004" s="114" t="s">
        <v>216</v>
      </c>
      <c r="G2004" s="114" t="s">
        <v>102</v>
      </c>
      <c r="H2004" s="115" t="s">
        <v>8188</v>
      </c>
      <c r="I2004" s="116" t="s">
        <v>8189</v>
      </c>
      <c r="J2004" s="116" t="s">
        <v>8190</v>
      </c>
      <c r="K2004" s="114" t="s">
        <v>1001</v>
      </c>
      <c r="L2004" s="114" t="s">
        <v>738</v>
      </c>
      <c r="M2004" s="116" t="s">
        <v>1002</v>
      </c>
      <c r="N2004" s="116" t="s">
        <v>1003</v>
      </c>
      <c r="O2004" s="114" t="s">
        <v>1001</v>
      </c>
      <c r="P2004" s="114" t="s">
        <v>1778</v>
      </c>
      <c r="Q2004" s="114" t="s">
        <v>1779</v>
      </c>
      <c r="R2004" s="116"/>
    </row>
    <row r="2005" spans="2:18" ht="18.75" hidden="1" x14ac:dyDescent="0.25">
      <c r="B2005" s="112">
        <v>1999</v>
      </c>
      <c r="C2005" s="114" t="s">
        <v>17</v>
      </c>
      <c r="D2005" s="114" t="s">
        <v>6996</v>
      </c>
      <c r="E2005" s="114" t="s">
        <v>4</v>
      </c>
      <c r="F2005" s="114" t="s">
        <v>216</v>
      </c>
      <c r="G2005" s="114" t="s">
        <v>102</v>
      </c>
      <c r="H2005" s="115" t="s">
        <v>8191</v>
      </c>
      <c r="I2005" s="116" t="s">
        <v>8192</v>
      </c>
      <c r="J2005" s="116" t="s">
        <v>8193</v>
      </c>
      <c r="K2005" s="114" t="s">
        <v>1001</v>
      </c>
      <c r="L2005" s="114" t="s">
        <v>738</v>
      </c>
      <c r="M2005" s="116" t="s">
        <v>1002</v>
      </c>
      <c r="N2005" s="116" t="s">
        <v>1003</v>
      </c>
      <c r="O2005" s="114" t="s">
        <v>1001</v>
      </c>
      <c r="P2005" s="114" t="s">
        <v>1778</v>
      </c>
      <c r="Q2005" s="114" t="s">
        <v>1779</v>
      </c>
      <c r="R2005" s="116"/>
    </row>
    <row r="2006" spans="2:18" ht="18.75" hidden="1" x14ac:dyDescent="0.25">
      <c r="B2006" s="112">
        <v>2000</v>
      </c>
      <c r="C2006" s="114" t="s">
        <v>17</v>
      </c>
      <c r="D2006" s="114" t="s">
        <v>6996</v>
      </c>
      <c r="E2006" s="114" t="s">
        <v>4</v>
      </c>
      <c r="F2006" s="114" t="s">
        <v>216</v>
      </c>
      <c r="G2006" s="114" t="s">
        <v>102</v>
      </c>
      <c r="H2006" s="115" t="s">
        <v>8194</v>
      </c>
      <c r="I2006" s="116" t="s">
        <v>8195</v>
      </c>
      <c r="J2006" s="116" t="s">
        <v>8196</v>
      </c>
      <c r="K2006" s="114" t="s">
        <v>1001</v>
      </c>
      <c r="L2006" s="114" t="s">
        <v>738</v>
      </c>
      <c r="M2006" s="116" t="s">
        <v>1002</v>
      </c>
      <c r="N2006" s="116" t="s">
        <v>1003</v>
      </c>
      <c r="O2006" s="114" t="s">
        <v>1001</v>
      </c>
      <c r="P2006" s="114" t="s">
        <v>1778</v>
      </c>
      <c r="Q2006" s="114" t="s">
        <v>1779</v>
      </c>
      <c r="R2006" s="116"/>
    </row>
    <row r="2007" spans="2:18" ht="18.75" hidden="1" x14ac:dyDescent="0.25">
      <c r="B2007" s="112">
        <v>2001</v>
      </c>
      <c r="C2007" s="114" t="s">
        <v>15</v>
      </c>
      <c r="D2007" s="114" t="s">
        <v>15</v>
      </c>
      <c r="E2007" s="114" t="s">
        <v>1</v>
      </c>
      <c r="F2007" s="114" t="s">
        <v>20</v>
      </c>
      <c r="G2007" s="114" t="s">
        <v>102</v>
      </c>
      <c r="H2007" s="115" t="s">
        <v>8197</v>
      </c>
      <c r="I2007" s="116" t="s">
        <v>8198</v>
      </c>
      <c r="J2007" s="116" t="s">
        <v>8199</v>
      </c>
      <c r="K2007" s="114" t="s">
        <v>1004</v>
      </c>
      <c r="L2007" s="114" t="s">
        <v>228</v>
      </c>
      <c r="M2007" s="116" t="s">
        <v>1005</v>
      </c>
      <c r="N2007" s="116" t="s">
        <v>1006</v>
      </c>
      <c r="O2007" s="114" t="s">
        <v>1004</v>
      </c>
      <c r="P2007" s="114" t="s">
        <v>1780</v>
      </c>
      <c r="Q2007" s="114" t="s">
        <v>1781</v>
      </c>
      <c r="R2007" s="116"/>
    </row>
    <row r="2008" spans="2:18" ht="18.75" hidden="1" x14ac:dyDescent="0.25">
      <c r="B2008" s="112">
        <v>2002</v>
      </c>
      <c r="C2008" s="114" t="s">
        <v>15</v>
      </c>
      <c r="D2008" s="114" t="s">
        <v>15</v>
      </c>
      <c r="E2008" s="114" t="s">
        <v>1</v>
      </c>
      <c r="F2008" s="114" t="s">
        <v>20</v>
      </c>
      <c r="G2008" s="114" t="s">
        <v>102</v>
      </c>
      <c r="H2008" s="115" t="s">
        <v>8200</v>
      </c>
      <c r="I2008" s="116" t="s">
        <v>8201</v>
      </c>
      <c r="J2008" s="116" t="s">
        <v>8202</v>
      </c>
      <c r="K2008" s="114" t="s">
        <v>1004</v>
      </c>
      <c r="L2008" s="114" t="s">
        <v>228</v>
      </c>
      <c r="M2008" s="116" t="s">
        <v>1005</v>
      </c>
      <c r="N2008" s="116" t="s">
        <v>1006</v>
      </c>
      <c r="O2008" s="114" t="s">
        <v>1004</v>
      </c>
      <c r="P2008" s="114" t="s">
        <v>1780</v>
      </c>
      <c r="Q2008" s="114" t="s">
        <v>1781</v>
      </c>
      <c r="R2008" s="116"/>
    </row>
    <row r="2009" spans="2:18" ht="18.75" hidden="1" x14ac:dyDescent="0.25">
      <c r="B2009" s="112">
        <v>2003</v>
      </c>
      <c r="C2009" s="114" t="s">
        <v>15</v>
      </c>
      <c r="D2009" s="114" t="s">
        <v>15</v>
      </c>
      <c r="E2009" s="114" t="s">
        <v>1</v>
      </c>
      <c r="F2009" s="114" t="s">
        <v>20</v>
      </c>
      <c r="G2009" s="114" t="s">
        <v>102</v>
      </c>
      <c r="H2009" s="115" t="s">
        <v>8203</v>
      </c>
      <c r="I2009" s="116" t="s">
        <v>8204</v>
      </c>
      <c r="J2009" s="116" t="s">
        <v>8205</v>
      </c>
      <c r="K2009" s="114" t="s">
        <v>1004</v>
      </c>
      <c r="L2009" s="114" t="s">
        <v>228</v>
      </c>
      <c r="M2009" s="116" t="s">
        <v>1005</v>
      </c>
      <c r="N2009" s="116" t="s">
        <v>1006</v>
      </c>
      <c r="O2009" s="114" t="s">
        <v>1004</v>
      </c>
      <c r="P2009" s="114" t="s">
        <v>1780</v>
      </c>
      <c r="Q2009" s="114" t="s">
        <v>1781</v>
      </c>
      <c r="R2009" s="116"/>
    </row>
    <row r="2010" spans="2:18" ht="18.75" hidden="1" x14ac:dyDescent="0.25">
      <c r="B2010" s="112">
        <v>2004</v>
      </c>
      <c r="C2010" s="114" t="s">
        <v>15</v>
      </c>
      <c r="D2010" s="114" t="s">
        <v>15</v>
      </c>
      <c r="E2010" s="114" t="s">
        <v>1</v>
      </c>
      <c r="F2010" s="114" t="s">
        <v>20</v>
      </c>
      <c r="G2010" s="114" t="s">
        <v>102</v>
      </c>
      <c r="H2010" s="115" t="s">
        <v>8206</v>
      </c>
      <c r="I2010" s="116" t="s">
        <v>8207</v>
      </c>
      <c r="J2010" s="116" t="s">
        <v>8208</v>
      </c>
      <c r="K2010" s="114" t="s">
        <v>1004</v>
      </c>
      <c r="L2010" s="114" t="s">
        <v>228</v>
      </c>
      <c r="M2010" s="116" t="s">
        <v>1005</v>
      </c>
      <c r="N2010" s="116" t="s">
        <v>1006</v>
      </c>
      <c r="O2010" s="114" t="s">
        <v>1004</v>
      </c>
      <c r="P2010" s="114" t="s">
        <v>1780</v>
      </c>
      <c r="Q2010" s="114" t="s">
        <v>1781</v>
      </c>
      <c r="R2010" s="116"/>
    </row>
    <row r="2011" spans="2:18" ht="18.75" hidden="1" x14ac:dyDescent="0.25">
      <c r="B2011" s="112">
        <v>2005</v>
      </c>
      <c r="C2011" s="114" t="s">
        <v>15</v>
      </c>
      <c r="D2011" s="114" t="s">
        <v>15</v>
      </c>
      <c r="E2011" s="114" t="s">
        <v>1</v>
      </c>
      <c r="F2011" s="114" t="s">
        <v>20</v>
      </c>
      <c r="G2011" s="114" t="s">
        <v>102</v>
      </c>
      <c r="H2011" s="115" t="s">
        <v>8209</v>
      </c>
      <c r="I2011" s="116" t="s">
        <v>8210</v>
      </c>
      <c r="J2011" s="116" t="s">
        <v>8211</v>
      </c>
      <c r="K2011" s="114" t="s">
        <v>1004</v>
      </c>
      <c r="L2011" s="114" t="s">
        <v>228</v>
      </c>
      <c r="M2011" s="116" t="s">
        <v>1005</v>
      </c>
      <c r="N2011" s="116" t="s">
        <v>1006</v>
      </c>
      <c r="O2011" s="114" t="s">
        <v>1004</v>
      </c>
      <c r="P2011" s="114" t="s">
        <v>1780</v>
      </c>
      <c r="Q2011" s="114" t="s">
        <v>1781</v>
      </c>
      <c r="R2011" s="116"/>
    </row>
    <row r="2012" spans="2:18" ht="18.75" hidden="1" x14ac:dyDescent="0.25">
      <c r="B2012" s="112">
        <v>2006</v>
      </c>
      <c r="C2012" s="114" t="s">
        <v>15</v>
      </c>
      <c r="D2012" s="114" t="s">
        <v>15</v>
      </c>
      <c r="E2012" s="114" t="s">
        <v>1</v>
      </c>
      <c r="F2012" s="114" t="s">
        <v>20</v>
      </c>
      <c r="G2012" s="114" t="s">
        <v>102</v>
      </c>
      <c r="H2012" s="115" t="s">
        <v>8212</v>
      </c>
      <c r="I2012" s="116" t="s">
        <v>8213</v>
      </c>
      <c r="J2012" s="116" t="s">
        <v>8214</v>
      </c>
      <c r="K2012" s="114" t="s">
        <v>1004</v>
      </c>
      <c r="L2012" s="114" t="s">
        <v>228</v>
      </c>
      <c r="M2012" s="116" t="s">
        <v>1005</v>
      </c>
      <c r="N2012" s="116" t="s">
        <v>1006</v>
      </c>
      <c r="O2012" s="114" t="s">
        <v>1004</v>
      </c>
      <c r="P2012" s="114" t="s">
        <v>1780</v>
      </c>
      <c r="Q2012" s="114" t="s">
        <v>1781</v>
      </c>
      <c r="R2012" s="116"/>
    </row>
    <row r="2013" spans="2:18" ht="18.75" hidden="1" x14ac:dyDescent="0.25">
      <c r="B2013" s="112">
        <v>2007</v>
      </c>
      <c r="C2013" s="114" t="s">
        <v>15</v>
      </c>
      <c r="D2013" s="114" t="s">
        <v>15</v>
      </c>
      <c r="E2013" s="114" t="s">
        <v>1</v>
      </c>
      <c r="F2013" s="114" t="s">
        <v>20</v>
      </c>
      <c r="G2013" s="114" t="s">
        <v>102</v>
      </c>
      <c r="H2013" s="115" t="s">
        <v>8215</v>
      </c>
      <c r="I2013" s="116" t="s">
        <v>8216</v>
      </c>
      <c r="J2013" s="116" t="s">
        <v>8217</v>
      </c>
      <c r="K2013" s="114" t="s">
        <v>1004</v>
      </c>
      <c r="L2013" s="114" t="s">
        <v>228</v>
      </c>
      <c r="M2013" s="116" t="s">
        <v>1005</v>
      </c>
      <c r="N2013" s="116" t="s">
        <v>1006</v>
      </c>
      <c r="O2013" s="114" t="s">
        <v>1004</v>
      </c>
      <c r="P2013" s="114" t="s">
        <v>1780</v>
      </c>
      <c r="Q2013" s="114" t="s">
        <v>1781</v>
      </c>
      <c r="R2013" s="116"/>
    </row>
    <row r="2014" spans="2:18" ht="18.75" hidden="1" x14ac:dyDescent="0.25">
      <c r="B2014" s="112">
        <v>2008</v>
      </c>
      <c r="C2014" s="114" t="s">
        <v>15</v>
      </c>
      <c r="D2014" s="114" t="s">
        <v>15</v>
      </c>
      <c r="E2014" s="114" t="s">
        <v>1</v>
      </c>
      <c r="F2014" s="114" t="s">
        <v>20</v>
      </c>
      <c r="G2014" s="114" t="s">
        <v>102</v>
      </c>
      <c r="H2014" s="115" t="s">
        <v>8218</v>
      </c>
      <c r="I2014" s="116" t="s">
        <v>8219</v>
      </c>
      <c r="J2014" s="116" t="s">
        <v>8220</v>
      </c>
      <c r="K2014" s="114" t="s">
        <v>1004</v>
      </c>
      <c r="L2014" s="114" t="s">
        <v>228</v>
      </c>
      <c r="M2014" s="116" t="s">
        <v>1005</v>
      </c>
      <c r="N2014" s="116" t="s">
        <v>1006</v>
      </c>
      <c r="O2014" s="114" t="s">
        <v>1004</v>
      </c>
      <c r="P2014" s="114" t="s">
        <v>1780</v>
      </c>
      <c r="Q2014" s="114" t="s">
        <v>1781</v>
      </c>
      <c r="R2014" s="116"/>
    </row>
    <row r="2015" spans="2:18" ht="18.75" hidden="1" x14ac:dyDescent="0.25">
      <c r="B2015" s="112">
        <v>2009</v>
      </c>
      <c r="C2015" s="114" t="s">
        <v>15</v>
      </c>
      <c r="D2015" s="114" t="s">
        <v>15</v>
      </c>
      <c r="E2015" s="114" t="s">
        <v>1</v>
      </c>
      <c r="F2015" s="114" t="s">
        <v>20</v>
      </c>
      <c r="G2015" s="114" t="s">
        <v>102</v>
      </c>
      <c r="H2015" s="115" t="s">
        <v>8221</v>
      </c>
      <c r="I2015" s="116" t="s">
        <v>8222</v>
      </c>
      <c r="J2015" s="116" t="s">
        <v>8223</v>
      </c>
      <c r="K2015" s="114" t="s">
        <v>1004</v>
      </c>
      <c r="L2015" s="114" t="s">
        <v>228</v>
      </c>
      <c r="M2015" s="116" t="s">
        <v>1005</v>
      </c>
      <c r="N2015" s="116" t="s">
        <v>1006</v>
      </c>
      <c r="O2015" s="114" t="s">
        <v>1004</v>
      </c>
      <c r="P2015" s="114" t="s">
        <v>1780</v>
      </c>
      <c r="Q2015" s="114" t="s">
        <v>1781</v>
      </c>
      <c r="R2015" s="116"/>
    </row>
    <row r="2016" spans="2:18" ht="18.75" hidden="1" x14ac:dyDescent="0.25">
      <c r="B2016" s="112">
        <v>2010</v>
      </c>
      <c r="C2016" s="114" t="s">
        <v>15</v>
      </c>
      <c r="D2016" s="114" t="s">
        <v>15</v>
      </c>
      <c r="E2016" s="114" t="s">
        <v>1</v>
      </c>
      <c r="F2016" s="114" t="s">
        <v>20</v>
      </c>
      <c r="G2016" s="114" t="s">
        <v>102</v>
      </c>
      <c r="H2016" s="115" t="s">
        <v>8224</v>
      </c>
      <c r="I2016" s="116" t="s">
        <v>8225</v>
      </c>
      <c r="J2016" s="116" t="s">
        <v>8226</v>
      </c>
      <c r="K2016" s="114" t="s">
        <v>1004</v>
      </c>
      <c r="L2016" s="114" t="s">
        <v>228</v>
      </c>
      <c r="M2016" s="116" t="s">
        <v>1005</v>
      </c>
      <c r="N2016" s="116" t="s">
        <v>1006</v>
      </c>
      <c r="O2016" s="114" t="s">
        <v>1004</v>
      </c>
      <c r="P2016" s="114" t="s">
        <v>1780</v>
      </c>
      <c r="Q2016" s="114" t="s">
        <v>1781</v>
      </c>
      <c r="R2016" s="116"/>
    </row>
    <row r="2017" spans="2:18" ht="18.75" hidden="1" x14ac:dyDescent="0.25">
      <c r="B2017" s="112">
        <v>2011</v>
      </c>
      <c r="C2017" s="114" t="s">
        <v>15</v>
      </c>
      <c r="D2017" s="114" t="s">
        <v>15</v>
      </c>
      <c r="E2017" s="114" t="s">
        <v>4</v>
      </c>
      <c r="F2017" s="114" t="s">
        <v>20</v>
      </c>
      <c r="G2017" s="114" t="s">
        <v>102</v>
      </c>
      <c r="H2017" s="115" t="s">
        <v>8227</v>
      </c>
      <c r="I2017" s="116" t="s">
        <v>8228</v>
      </c>
      <c r="J2017" s="116" t="s">
        <v>8229</v>
      </c>
      <c r="K2017" s="114" t="s">
        <v>1004</v>
      </c>
      <c r="L2017" s="114" t="s">
        <v>228</v>
      </c>
      <c r="M2017" s="116" t="s">
        <v>1005</v>
      </c>
      <c r="N2017" s="116" t="s">
        <v>1006</v>
      </c>
      <c r="O2017" s="114" t="s">
        <v>1004</v>
      </c>
      <c r="P2017" s="114" t="s">
        <v>1780</v>
      </c>
      <c r="Q2017" s="114" t="s">
        <v>1781</v>
      </c>
      <c r="R2017" s="116"/>
    </row>
    <row r="2018" spans="2:18" ht="18.75" hidden="1" x14ac:dyDescent="0.25">
      <c r="B2018" s="112">
        <v>2012</v>
      </c>
      <c r="C2018" s="114" t="s">
        <v>15</v>
      </c>
      <c r="D2018" s="114" t="s">
        <v>15</v>
      </c>
      <c r="E2018" s="114" t="s">
        <v>4</v>
      </c>
      <c r="F2018" s="114" t="s">
        <v>20</v>
      </c>
      <c r="G2018" s="114" t="s">
        <v>102</v>
      </c>
      <c r="H2018" s="115" t="s">
        <v>8230</v>
      </c>
      <c r="I2018" s="116" t="s">
        <v>8231</v>
      </c>
      <c r="J2018" s="116" t="s">
        <v>8232</v>
      </c>
      <c r="K2018" s="114" t="s">
        <v>1004</v>
      </c>
      <c r="L2018" s="114" t="s">
        <v>228</v>
      </c>
      <c r="M2018" s="116" t="s">
        <v>1005</v>
      </c>
      <c r="N2018" s="116" t="s">
        <v>1006</v>
      </c>
      <c r="O2018" s="114" t="s">
        <v>1004</v>
      </c>
      <c r="P2018" s="114" t="s">
        <v>1780</v>
      </c>
      <c r="Q2018" s="114" t="s">
        <v>1781</v>
      </c>
      <c r="R2018" s="116"/>
    </row>
    <row r="2019" spans="2:18" ht="18.75" hidden="1" x14ac:dyDescent="0.25">
      <c r="B2019" s="112">
        <v>2013</v>
      </c>
      <c r="C2019" s="114" t="s">
        <v>15</v>
      </c>
      <c r="D2019" s="114" t="s">
        <v>15</v>
      </c>
      <c r="E2019" s="114" t="s">
        <v>4</v>
      </c>
      <c r="F2019" s="114" t="s">
        <v>20</v>
      </c>
      <c r="G2019" s="114" t="s">
        <v>102</v>
      </c>
      <c r="H2019" s="115" t="s">
        <v>8233</v>
      </c>
      <c r="I2019" s="116" t="s">
        <v>8234</v>
      </c>
      <c r="J2019" s="116" t="s">
        <v>8235</v>
      </c>
      <c r="K2019" s="114" t="s">
        <v>1004</v>
      </c>
      <c r="L2019" s="114" t="s">
        <v>228</v>
      </c>
      <c r="M2019" s="116" t="s">
        <v>1005</v>
      </c>
      <c r="N2019" s="116" t="s">
        <v>1006</v>
      </c>
      <c r="O2019" s="114" t="s">
        <v>1004</v>
      </c>
      <c r="P2019" s="114" t="s">
        <v>1780</v>
      </c>
      <c r="Q2019" s="114" t="s">
        <v>1781</v>
      </c>
      <c r="R2019" s="116"/>
    </row>
    <row r="2020" spans="2:18" ht="18.75" hidden="1" x14ac:dyDescent="0.25">
      <c r="B2020" s="112">
        <v>2014</v>
      </c>
      <c r="C2020" s="114" t="s">
        <v>15</v>
      </c>
      <c r="D2020" s="114" t="s">
        <v>15</v>
      </c>
      <c r="E2020" s="114" t="s">
        <v>4</v>
      </c>
      <c r="F2020" s="114" t="s">
        <v>20</v>
      </c>
      <c r="G2020" s="114" t="s">
        <v>102</v>
      </c>
      <c r="H2020" s="115" t="s">
        <v>8236</v>
      </c>
      <c r="I2020" s="116" t="s">
        <v>8237</v>
      </c>
      <c r="J2020" s="116" t="s">
        <v>8238</v>
      </c>
      <c r="K2020" s="114" t="s">
        <v>1004</v>
      </c>
      <c r="L2020" s="114" t="s">
        <v>228</v>
      </c>
      <c r="M2020" s="116" t="s">
        <v>1005</v>
      </c>
      <c r="N2020" s="116" t="s">
        <v>1006</v>
      </c>
      <c r="O2020" s="114" t="s">
        <v>1004</v>
      </c>
      <c r="P2020" s="114" t="s">
        <v>1780</v>
      </c>
      <c r="Q2020" s="114" t="s">
        <v>1781</v>
      </c>
      <c r="R2020" s="116"/>
    </row>
    <row r="2021" spans="2:18" ht="18.75" hidden="1" x14ac:dyDescent="0.25">
      <c r="B2021" s="112">
        <v>2015</v>
      </c>
      <c r="C2021" s="114" t="s">
        <v>15</v>
      </c>
      <c r="D2021" s="114" t="s">
        <v>15</v>
      </c>
      <c r="E2021" s="114" t="s">
        <v>4</v>
      </c>
      <c r="F2021" s="114" t="s">
        <v>20</v>
      </c>
      <c r="G2021" s="114" t="s">
        <v>102</v>
      </c>
      <c r="H2021" s="115" t="s">
        <v>8239</v>
      </c>
      <c r="I2021" s="116" t="s">
        <v>8240</v>
      </c>
      <c r="J2021" s="116" t="s">
        <v>8241</v>
      </c>
      <c r="K2021" s="114" t="s">
        <v>1004</v>
      </c>
      <c r="L2021" s="114" t="s">
        <v>228</v>
      </c>
      <c r="M2021" s="116" t="s">
        <v>1005</v>
      </c>
      <c r="N2021" s="116" t="s">
        <v>1006</v>
      </c>
      <c r="O2021" s="114" t="s">
        <v>1004</v>
      </c>
      <c r="P2021" s="114" t="s">
        <v>1780</v>
      </c>
      <c r="Q2021" s="114" t="s">
        <v>1781</v>
      </c>
      <c r="R2021" s="116"/>
    </row>
    <row r="2022" spans="2:18" ht="18.75" hidden="1" x14ac:dyDescent="0.25">
      <c r="B2022" s="112">
        <v>2016</v>
      </c>
      <c r="C2022" s="114" t="s">
        <v>15</v>
      </c>
      <c r="D2022" s="114" t="s">
        <v>15</v>
      </c>
      <c r="E2022" s="114" t="s">
        <v>4</v>
      </c>
      <c r="F2022" s="114" t="s">
        <v>20</v>
      </c>
      <c r="G2022" s="114" t="s">
        <v>102</v>
      </c>
      <c r="H2022" s="115" t="s">
        <v>8242</v>
      </c>
      <c r="I2022" s="116" t="s">
        <v>8243</v>
      </c>
      <c r="J2022" s="116" t="s">
        <v>8244</v>
      </c>
      <c r="K2022" s="114" t="s">
        <v>1004</v>
      </c>
      <c r="L2022" s="114" t="s">
        <v>228</v>
      </c>
      <c r="M2022" s="116" t="s">
        <v>1005</v>
      </c>
      <c r="N2022" s="116" t="s">
        <v>1006</v>
      </c>
      <c r="O2022" s="114" t="s">
        <v>1004</v>
      </c>
      <c r="P2022" s="114" t="s">
        <v>1780</v>
      </c>
      <c r="Q2022" s="114" t="s">
        <v>1781</v>
      </c>
      <c r="R2022" s="116"/>
    </row>
    <row r="2023" spans="2:18" ht="18.75" hidden="1" x14ac:dyDescent="0.25">
      <c r="B2023" s="112">
        <v>2017</v>
      </c>
      <c r="C2023" s="114" t="s">
        <v>15</v>
      </c>
      <c r="D2023" s="114" t="s">
        <v>15</v>
      </c>
      <c r="E2023" s="114" t="s">
        <v>4</v>
      </c>
      <c r="F2023" s="114" t="s">
        <v>20</v>
      </c>
      <c r="G2023" s="114" t="s">
        <v>102</v>
      </c>
      <c r="H2023" s="115" t="s">
        <v>8245</v>
      </c>
      <c r="I2023" s="116" t="s">
        <v>8246</v>
      </c>
      <c r="J2023" s="116" t="s">
        <v>8247</v>
      </c>
      <c r="K2023" s="114" t="s">
        <v>1004</v>
      </c>
      <c r="L2023" s="114" t="s">
        <v>228</v>
      </c>
      <c r="M2023" s="116" t="s">
        <v>1005</v>
      </c>
      <c r="N2023" s="116" t="s">
        <v>1006</v>
      </c>
      <c r="O2023" s="114" t="s">
        <v>1004</v>
      </c>
      <c r="P2023" s="114" t="s">
        <v>1780</v>
      </c>
      <c r="Q2023" s="114" t="s">
        <v>1781</v>
      </c>
      <c r="R2023" s="116"/>
    </row>
    <row r="2024" spans="2:18" ht="18.75" hidden="1" x14ac:dyDescent="0.25">
      <c r="B2024" s="112">
        <v>2018</v>
      </c>
      <c r="C2024" s="114" t="s">
        <v>15</v>
      </c>
      <c r="D2024" s="114" t="s">
        <v>15</v>
      </c>
      <c r="E2024" s="114" t="s">
        <v>4</v>
      </c>
      <c r="F2024" s="114" t="s">
        <v>20</v>
      </c>
      <c r="G2024" s="114" t="s">
        <v>102</v>
      </c>
      <c r="H2024" s="115" t="s">
        <v>8248</v>
      </c>
      <c r="I2024" s="116" t="s">
        <v>8249</v>
      </c>
      <c r="J2024" s="116" t="s">
        <v>8250</v>
      </c>
      <c r="K2024" s="114" t="s">
        <v>1004</v>
      </c>
      <c r="L2024" s="114" t="s">
        <v>228</v>
      </c>
      <c r="M2024" s="116" t="s">
        <v>1005</v>
      </c>
      <c r="N2024" s="116" t="s">
        <v>1006</v>
      </c>
      <c r="O2024" s="114" t="s">
        <v>1004</v>
      </c>
      <c r="P2024" s="114" t="s">
        <v>1780</v>
      </c>
      <c r="Q2024" s="114" t="s">
        <v>1781</v>
      </c>
      <c r="R2024" s="116"/>
    </row>
    <row r="2025" spans="2:18" ht="18.75" hidden="1" x14ac:dyDescent="0.25">
      <c r="B2025" s="112">
        <v>2019</v>
      </c>
      <c r="C2025" s="114" t="s">
        <v>15</v>
      </c>
      <c r="D2025" s="114" t="s">
        <v>15</v>
      </c>
      <c r="E2025" s="114" t="s">
        <v>4</v>
      </c>
      <c r="F2025" s="114" t="s">
        <v>20</v>
      </c>
      <c r="G2025" s="114" t="s">
        <v>102</v>
      </c>
      <c r="H2025" s="115" t="s">
        <v>8251</v>
      </c>
      <c r="I2025" s="116" t="s">
        <v>8252</v>
      </c>
      <c r="J2025" s="116" t="s">
        <v>8253</v>
      </c>
      <c r="K2025" s="114" t="s">
        <v>1004</v>
      </c>
      <c r="L2025" s="114" t="s">
        <v>228</v>
      </c>
      <c r="M2025" s="116" t="s">
        <v>1005</v>
      </c>
      <c r="N2025" s="116" t="s">
        <v>1006</v>
      </c>
      <c r="O2025" s="114" t="s">
        <v>1004</v>
      </c>
      <c r="P2025" s="114" t="s">
        <v>1780</v>
      </c>
      <c r="Q2025" s="114" t="s">
        <v>1781</v>
      </c>
      <c r="R2025" s="116"/>
    </row>
    <row r="2026" spans="2:18" ht="18.75" hidden="1" x14ac:dyDescent="0.25">
      <c r="B2026" s="112">
        <v>2020</v>
      </c>
      <c r="C2026" s="114" t="s">
        <v>15</v>
      </c>
      <c r="D2026" s="114" t="s">
        <v>15</v>
      </c>
      <c r="E2026" s="114" t="s">
        <v>4</v>
      </c>
      <c r="F2026" s="114" t="s">
        <v>20</v>
      </c>
      <c r="G2026" s="114" t="s">
        <v>102</v>
      </c>
      <c r="H2026" s="115" t="s">
        <v>8254</v>
      </c>
      <c r="I2026" s="116" t="s">
        <v>8255</v>
      </c>
      <c r="J2026" s="116" t="s">
        <v>8256</v>
      </c>
      <c r="K2026" s="114" t="s">
        <v>1004</v>
      </c>
      <c r="L2026" s="114" t="s">
        <v>228</v>
      </c>
      <c r="M2026" s="116" t="s">
        <v>1005</v>
      </c>
      <c r="N2026" s="116" t="s">
        <v>1006</v>
      </c>
      <c r="O2026" s="114" t="s">
        <v>1004</v>
      </c>
      <c r="P2026" s="114" t="s">
        <v>1780</v>
      </c>
      <c r="Q2026" s="114" t="s">
        <v>1781</v>
      </c>
      <c r="R2026" s="116"/>
    </row>
    <row r="2027" spans="2:18" ht="18.75" hidden="1" x14ac:dyDescent="0.25">
      <c r="B2027" s="112">
        <v>2021</v>
      </c>
      <c r="C2027" s="114" t="s">
        <v>15</v>
      </c>
      <c r="D2027" s="114" t="s">
        <v>15</v>
      </c>
      <c r="E2027" s="114" t="s">
        <v>1</v>
      </c>
      <c r="F2027" s="114" t="s">
        <v>114</v>
      </c>
      <c r="G2027" s="114" t="s">
        <v>102</v>
      </c>
      <c r="H2027" s="115" t="s">
        <v>8257</v>
      </c>
      <c r="I2027" s="116" t="s">
        <v>8258</v>
      </c>
      <c r="J2027" s="116" t="s">
        <v>8259</v>
      </c>
      <c r="K2027" s="114" t="s">
        <v>1007</v>
      </c>
      <c r="L2027" s="114" t="s">
        <v>299</v>
      </c>
      <c r="M2027" s="116" t="s">
        <v>1008</v>
      </c>
      <c r="N2027" s="116" t="s">
        <v>1009</v>
      </c>
      <c r="O2027" s="114" t="s">
        <v>1007</v>
      </c>
      <c r="P2027" s="114" t="s">
        <v>1782</v>
      </c>
      <c r="Q2027" s="114" t="s">
        <v>1783</v>
      </c>
      <c r="R2027" s="116"/>
    </row>
    <row r="2028" spans="2:18" ht="18.75" hidden="1" x14ac:dyDescent="0.25">
      <c r="B2028" s="112">
        <v>2022</v>
      </c>
      <c r="C2028" s="114" t="s">
        <v>15</v>
      </c>
      <c r="D2028" s="114" t="s">
        <v>15</v>
      </c>
      <c r="E2028" s="114" t="s">
        <v>1</v>
      </c>
      <c r="F2028" s="114" t="s">
        <v>114</v>
      </c>
      <c r="G2028" s="114" t="s">
        <v>102</v>
      </c>
      <c r="H2028" s="115" t="s">
        <v>8260</v>
      </c>
      <c r="I2028" s="116" t="s">
        <v>8261</v>
      </c>
      <c r="J2028" s="116" t="s">
        <v>8262</v>
      </c>
      <c r="K2028" s="114" t="s">
        <v>1007</v>
      </c>
      <c r="L2028" s="114" t="s">
        <v>299</v>
      </c>
      <c r="M2028" s="116" t="s">
        <v>1008</v>
      </c>
      <c r="N2028" s="116" t="s">
        <v>1009</v>
      </c>
      <c r="O2028" s="114" t="s">
        <v>1007</v>
      </c>
      <c r="P2028" s="114" t="s">
        <v>1782</v>
      </c>
      <c r="Q2028" s="114" t="s">
        <v>1783</v>
      </c>
      <c r="R2028" s="116"/>
    </row>
    <row r="2029" spans="2:18" ht="18.75" hidden="1" x14ac:dyDescent="0.25">
      <c r="B2029" s="112">
        <v>2023</v>
      </c>
      <c r="C2029" s="114" t="s">
        <v>15</v>
      </c>
      <c r="D2029" s="114" t="s">
        <v>15</v>
      </c>
      <c r="E2029" s="114" t="s">
        <v>1</v>
      </c>
      <c r="F2029" s="114" t="s">
        <v>114</v>
      </c>
      <c r="G2029" s="114" t="s">
        <v>102</v>
      </c>
      <c r="H2029" s="115" t="s">
        <v>8263</v>
      </c>
      <c r="I2029" s="116" t="s">
        <v>8264</v>
      </c>
      <c r="J2029" s="116" t="s">
        <v>8265</v>
      </c>
      <c r="K2029" s="114" t="s">
        <v>1007</v>
      </c>
      <c r="L2029" s="114" t="s">
        <v>299</v>
      </c>
      <c r="M2029" s="116" t="s">
        <v>1008</v>
      </c>
      <c r="N2029" s="116" t="s">
        <v>1009</v>
      </c>
      <c r="O2029" s="114" t="s">
        <v>1007</v>
      </c>
      <c r="P2029" s="114" t="s">
        <v>1782</v>
      </c>
      <c r="Q2029" s="114" t="s">
        <v>1783</v>
      </c>
      <c r="R2029" s="116"/>
    </row>
    <row r="2030" spans="2:18" ht="18.75" hidden="1" x14ac:dyDescent="0.25">
      <c r="B2030" s="112">
        <v>2024</v>
      </c>
      <c r="C2030" s="114" t="s">
        <v>15</v>
      </c>
      <c r="D2030" s="114" t="s">
        <v>15</v>
      </c>
      <c r="E2030" s="114" t="s">
        <v>1</v>
      </c>
      <c r="F2030" s="114" t="s">
        <v>114</v>
      </c>
      <c r="G2030" s="114" t="s">
        <v>102</v>
      </c>
      <c r="H2030" s="115" t="s">
        <v>8266</v>
      </c>
      <c r="I2030" s="116" t="s">
        <v>8267</v>
      </c>
      <c r="J2030" s="116" t="s">
        <v>8268</v>
      </c>
      <c r="K2030" s="114" t="s">
        <v>1007</v>
      </c>
      <c r="L2030" s="114" t="s">
        <v>299</v>
      </c>
      <c r="M2030" s="116" t="s">
        <v>1008</v>
      </c>
      <c r="N2030" s="116" t="s">
        <v>1009</v>
      </c>
      <c r="O2030" s="114" t="s">
        <v>1007</v>
      </c>
      <c r="P2030" s="114" t="s">
        <v>1782</v>
      </c>
      <c r="Q2030" s="114" t="s">
        <v>1783</v>
      </c>
      <c r="R2030" s="116"/>
    </row>
    <row r="2031" spans="2:18" ht="18.75" hidden="1" x14ac:dyDescent="0.25">
      <c r="B2031" s="112">
        <v>2025</v>
      </c>
      <c r="C2031" s="114" t="s">
        <v>15</v>
      </c>
      <c r="D2031" s="114" t="s">
        <v>15</v>
      </c>
      <c r="E2031" s="114" t="s">
        <v>1</v>
      </c>
      <c r="F2031" s="114" t="s">
        <v>114</v>
      </c>
      <c r="G2031" s="114" t="s">
        <v>102</v>
      </c>
      <c r="H2031" s="115" t="s">
        <v>8269</v>
      </c>
      <c r="I2031" s="116" t="s">
        <v>8270</v>
      </c>
      <c r="J2031" s="116" t="s">
        <v>8271</v>
      </c>
      <c r="K2031" s="114" t="s">
        <v>1007</v>
      </c>
      <c r="L2031" s="114" t="s">
        <v>299</v>
      </c>
      <c r="M2031" s="116" t="s">
        <v>1008</v>
      </c>
      <c r="N2031" s="116" t="s">
        <v>1009</v>
      </c>
      <c r="O2031" s="114" t="s">
        <v>1007</v>
      </c>
      <c r="P2031" s="114" t="s">
        <v>1782</v>
      </c>
      <c r="Q2031" s="114" t="s">
        <v>1783</v>
      </c>
      <c r="R2031" s="116"/>
    </row>
    <row r="2032" spans="2:18" ht="18.75" hidden="1" x14ac:dyDescent="0.25">
      <c r="B2032" s="112">
        <v>2026</v>
      </c>
      <c r="C2032" s="114" t="s">
        <v>15</v>
      </c>
      <c r="D2032" s="114" t="s">
        <v>15</v>
      </c>
      <c r="E2032" s="114" t="s">
        <v>1</v>
      </c>
      <c r="F2032" s="114" t="s">
        <v>114</v>
      </c>
      <c r="G2032" s="114" t="s">
        <v>102</v>
      </c>
      <c r="H2032" s="115" t="s">
        <v>8272</v>
      </c>
      <c r="I2032" s="116" t="s">
        <v>8273</v>
      </c>
      <c r="J2032" s="116" t="s">
        <v>8274</v>
      </c>
      <c r="K2032" s="114" t="s">
        <v>1007</v>
      </c>
      <c r="L2032" s="114" t="s">
        <v>299</v>
      </c>
      <c r="M2032" s="116" t="s">
        <v>1008</v>
      </c>
      <c r="N2032" s="116" t="s">
        <v>1009</v>
      </c>
      <c r="O2032" s="114" t="s">
        <v>1007</v>
      </c>
      <c r="P2032" s="114" t="s">
        <v>1782</v>
      </c>
      <c r="Q2032" s="114" t="s">
        <v>1783</v>
      </c>
      <c r="R2032" s="116"/>
    </row>
    <row r="2033" spans="2:18" ht="18.75" hidden="1" x14ac:dyDescent="0.25">
      <c r="B2033" s="112">
        <v>2027</v>
      </c>
      <c r="C2033" s="114" t="s">
        <v>15</v>
      </c>
      <c r="D2033" s="114" t="s">
        <v>15</v>
      </c>
      <c r="E2033" s="114" t="s">
        <v>1</v>
      </c>
      <c r="F2033" s="114" t="s">
        <v>114</v>
      </c>
      <c r="G2033" s="114" t="s">
        <v>102</v>
      </c>
      <c r="H2033" s="115" t="s">
        <v>8275</v>
      </c>
      <c r="I2033" s="116" t="s">
        <v>8276</v>
      </c>
      <c r="J2033" s="116" t="s">
        <v>8277</v>
      </c>
      <c r="K2033" s="114" t="s">
        <v>1007</v>
      </c>
      <c r="L2033" s="114" t="s">
        <v>299</v>
      </c>
      <c r="M2033" s="116" t="s">
        <v>1008</v>
      </c>
      <c r="N2033" s="116" t="s">
        <v>1009</v>
      </c>
      <c r="O2033" s="114" t="s">
        <v>1007</v>
      </c>
      <c r="P2033" s="114" t="s">
        <v>1782</v>
      </c>
      <c r="Q2033" s="114" t="s">
        <v>1783</v>
      </c>
      <c r="R2033" s="116"/>
    </row>
    <row r="2034" spans="2:18" ht="18.75" hidden="1" x14ac:dyDescent="0.25">
      <c r="B2034" s="112">
        <v>2028</v>
      </c>
      <c r="C2034" s="114" t="s">
        <v>15</v>
      </c>
      <c r="D2034" s="114" t="s">
        <v>15</v>
      </c>
      <c r="E2034" s="114" t="s">
        <v>1</v>
      </c>
      <c r="F2034" s="114" t="s">
        <v>114</v>
      </c>
      <c r="G2034" s="114" t="s">
        <v>102</v>
      </c>
      <c r="H2034" s="115" t="s">
        <v>8278</v>
      </c>
      <c r="I2034" s="116" t="s">
        <v>8279</v>
      </c>
      <c r="J2034" s="116" t="s">
        <v>8280</v>
      </c>
      <c r="K2034" s="114" t="s">
        <v>1007</v>
      </c>
      <c r="L2034" s="114" t="s">
        <v>299</v>
      </c>
      <c r="M2034" s="116" t="s">
        <v>1008</v>
      </c>
      <c r="N2034" s="116" t="s">
        <v>1009</v>
      </c>
      <c r="O2034" s="114" t="s">
        <v>1007</v>
      </c>
      <c r="P2034" s="114" t="s">
        <v>1782</v>
      </c>
      <c r="Q2034" s="114" t="s">
        <v>1783</v>
      </c>
      <c r="R2034" s="116"/>
    </row>
    <row r="2035" spans="2:18" ht="18.75" hidden="1" x14ac:dyDescent="0.25">
      <c r="B2035" s="112">
        <v>2029</v>
      </c>
      <c r="C2035" s="114" t="s">
        <v>15</v>
      </c>
      <c r="D2035" s="114" t="s">
        <v>15</v>
      </c>
      <c r="E2035" s="114" t="s">
        <v>1</v>
      </c>
      <c r="F2035" s="114" t="s">
        <v>114</v>
      </c>
      <c r="G2035" s="114" t="s">
        <v>102</v>
      </c>
      <c r="H2035" s="115" t="s">
        <v>8281</v>
      </c>
      <c r="I2035" s="116" t="s">
        <v>8282</v>
      </c>
      <c r="J2035" s="116" t="s">
        <v>8283</v>
      </c>
      <c r="K2035" s="114" t="s">
        <v>1007</v>
      </c>
      <c r="L2035" s="114" t="s">
        <v>299</v>
      </c>
      <c r="M2035" s="116" t="s">
        <v>1008</v>
      </c>
      <c r="N2035" s="116" t="s">
        <v>1009</v>
      </c>
      <c r="O2035" s="114" t="s">
        <v>1007</v>
      </c>
      <c r="P2035" s="114" t="s">
        <v>1782</v>
      </c>
      <c r="Q2035" s="114" t="s">
        <v>1783</v>
      </c>
      <c r="R2035" s="116"/>
    </row>
    <row r="2036" spans="2:18" ht="18.75" hidden="1" x14ac:dyDescent="0.25">
      <c r="B2036" s="112">
        <v>2030</v>
      </c>
      <c r="C2036" s="114" t="s">
        <v>15</v>
      </c>
      <c r="D2036" s="114" t="s">
        <v>15</v>
      </c>
      <c r="E2036" s="114" t="s">
        <v>1</v>
      </c>
      <c r="F2036" s="114" t="s">
        <v>114</v>
      </c>
      <c r="G2036" s="114" t="s">
        <v>102</v>
      </c>
      <c r="H2036" s="115" t="s">
        <v>8284</v>
      </c>
      <c r="I2036" s="116" t="s">
        <v>8285</v>
      </c>
      <c r="J2036" s="116" t="s">
        <v>8286</v>
      </c>
      <c r="K2036" s="114" t="s">
        <v>1007</v>
      </c>
      <c r="L2036" s="114" t="s">
        <v>299</v>
      </c>
      <c r="M2036" s="116" t="s">
        <v>1008</v>
      </c>
      <c r="N2036" s="116" t="s">
        <v>1009</v>
      </c>
      <c r="O2036" s="114" t="s">
        <v>1007</v>
      </c>
      <c r="P2036" s="114" t="s">
        <v>1782</v>
      </c>
      <c r="Q2036" s="114" t="s">
        <v>1783</v>
      </c>
      <c r="R2036" s="116"/>
    </row>
    <row r="2037" spans="2:18" ht="18.75" hidden="1" x14ac:dyDescent="0.25">
      <c r="B2037" s="112">
        <v>2031</v>
      </c>
      <c r="C2037" s="114" t="s">
        <v>15</v>
      </c>
      <c r="D2037" s="114" t="s">
        <v>15</v>
      </c>
      <c r="E2037" s="114" t="s">
        <v>4</v>
      </c>
      <c r="F2037" s="114" t="s">
        <v>114</v>
      </c>
      <c r="G2037" s="114" t="s">
        <v>102</v>
      </c>
      <c r="H2037" s="115" t="s">
        <v>8287</v>
      </c>
      <c r="I2037" s="116" t="s">
        <v>8288</v>
      </c>
      <c r="J2037" s="116" t="s">
        <v>8289</v>
      </c>
      <c r="K2037" s="114" t="s">
        <v>1007</v>
      </c>
      <c r="L2037" s="114" t="s">
        <v>299</v>
      </c>
      <c r="M2037" s="116" t="s">
        <v>1008</v>
      </c>
      <c r="N2037" s="116" t="s">
        <v>1009</v>
      </c>
      <c r="O2037" s="114" t="s">
        <v>1007</v>
      </c>
      <c r="P2037" s="114" t="s">
        <v>1782</v>
      </c>
      <c r="Q2037" s="114" t="s">
        <v>1783</v>
      </c>
      <c r="R2037" s="116"/>
    </row>
    <row r="2038" spans="2:18" ht="18.75" hidden="1" x14ac:dyDescent="0.25">
      <c r="B2038" s="112">
        <v>2032</v>
      </c>
      <c r="C2038" s="114" t="s">
        <v>15</v>
      </c>
      <c r="D2038" s="114" t="s">
        <v>15</v>
      </c>
      <c r="E2038" s="114" t="s">
        <v>4</v>
      </c>
      <c r="F2038" s="114" t="s">
        <v>114</v>
      </c>
      <c r="G2038" s="114" t="s">
        <v>102</v>
      </c>
      <c r="H2038" s="115" t="s">
        <v>8290</v>
      </c>
      <c r="I2038" s="116" t="s">
        <v>8291</v>
      </c>
      <c r="J2038" s="116" t="s">
        <v>8292</v>
      </c>
      <c r="K2038" s="114" t="s">
        <v>1007</v>
      </c>
      <c r="L2038" s="114" t="s">
        <v>299</v>
      </c>
      <c r="M2038" s="116" t="s">
        <v>1008</v>
      </c>
      <c r="N2038" s="116" t="s">
        <v>1009</v>
      </c>
      <c r="O2038" s="114" t="s">
        <v>1007</v>
      </c>
      <c r="P2038" s="114" t="s">
        <v>1782</v>
      </c>
      <c r="Q2038" s="114" t="s">
        <v>1783</v>
      </c>
      <c r="R2038" s="116"/>
    </row>
    <row r="2039" spans="2:18" ht="18.75" hidden="1" x14ac:dyDescent="0.25">
      <c r="B2039" s="112">
        <v>2033</v>
      </c>
      <c r="C2039" s="114" t="s">
        <v>15</v>
      </c>
      <c r="D2039" s="114" t="s">
        <v>15</v>
      </c>
      <c r="E2039" s="114" t="s">
        <v>4</v>
      </c>
      <c r="F2039" s="114" t="s">
        <v>114</v>
      </c>
      <c r="G2039" s="114" t="s">
        <v>102</v>
      </c>
      <c r="H2039" s="115" t="s">
        <v>8293</v>
      </c>
      <c r="I2039" s="116" t="s">
        <v>8294</v>
      </c>
      <c r="J2039" s="116" t="s">
        <v>8295</v>
      </c>
      <c r="K2039" s="114" t="s">
        <v>1007</v>
      </c>
      <c r="L2039" s="114" t="s">
        <v>299</v>
      </c>
      <c r="M2039" s="116" t="s">
        <v>1008</v>
      </c>
      <c r="N2039" s="116" t="s">
        <v>1009</v>
      </c>
      <c r="O2039" s="114" t="s">
        <v>1007</v>
      </c>
      <c r="P2039" s="114" t="s">
        <v>1782</v>
      </c>
      <c r="Q2039" s="114" t="s">
        <v>1783</v>
      </c>
      <c r="R2039" s="116"/>
    </row>
    <row r="2040" spans="2:18" ht="18.75" hidden="1" x14ac:dyDescent="0.25">
      <c r="B2040" s="112">
        <v>2034</v>
      </c>
      <c r="C2040" s="114" t="s">
        <v>15</v>
      </c>
      <c r="D2040" s="114" t="s">
        <v>15</v>
      </c>
      <c r="E2040" s="114" t="s">
        <v>4</v>
      </c>
      <c r="F2040" s="114" t="s">
        <v>114</v>
      </c>
      <c r="G2040" s="114" t="s">
        <v>102</v>
      </c>
      <c r="H2040" s="115" t="s">
        <v>8296</v>
      </c>
      <c r="I2040" s="116" t="s">
        <v>8297</v>
      </c>
      <c r="J2040" s="116" t="s">
        <v>8298</v>
      </c>
      <c r="K2040" s="114" t="s">
        <v>1007</v>
      </c>
      <c r="L2040" s="114" t="s">
        <v>299</v>
      </c>
      <c r="M2040" s="116" t="s">
        <v>1008</v>
      </c>
      <c r="N2040" s="116" t="s">
        <v>1009</v>
      </c>
      <c r="O2040" s="114" t="s">
        <v>1007</v>
      </c>
      <c r="P2040" s="114" t="s">
        <v>1782</v>
      </c>
      <c r="Q2040" s="114" t="s">
        <v>1783</v>
      </c>
      <c r="R2040" s="116"/>
    </row>
    <row r="2041" spans="2:18" ht="18.75" hidden="1" x14ac:dyDescent="0.25">
      <c r="B2041" s="112">
        <v>2035</v>
      </c>
      <c r="C2041" s="114" t="s">
        <v>15</v>
      </c>
      <c r="D2041" s="114" t="s">
        <v>15</v>
      </c>
      <c r="E2041" s="114" t="s">
        <v>4</v>
      </c>
      <c r="F2041" s="114" t="s">
        <v>114</v>
      </c>
      <c r="G2041" s="114" t="s">
        <v>102</v>
      </c>
      <c r="H2041" s="115" t="s">
        <v>8299</v>
      </c>
      <c r="I2041" s="116" t="s">
        <v>8300</v>
      </c>
      <c r="J2041" s="116" t="s">
        <v>8301</v>
      </c>
      <c r="K2041" s="114" t="s">
        <v>1007</v>
      </c>
      <c r="L2041" s="114" t="s">
        <v>299</v>
      </c>
      <c r="M2041" s="116" t="s">
        <v>1008</v>
      </c>
      <c r="N2041" s="116" t="s">
        <v>1009</v>
      </c>
      <c r="O2041" s="114" t="s">
        <v>1007</v>
      </c>
      <c r="P2041" s="114" t="s">
        <v>1782</v>
      </c>
      <c r="Q2041" s="114" t="s">
        <v>1783</v>
      </c>
      <c r="R2041" s="116"/>
    </row>
    <row r="2042" spans="2:18" ht="18.75" hidden="1" x14ac:dyDescent="0.25">
      <c r="B2042" s="112">
        <v>2036</v>
      </c>
      <c r="C2042" s="114" t="s">
        <v>15</v>
      </c>
      <c r="D2042" s="114" t="s">
        <v>15</v>
      </c>
      <c r="E2042" s="114" t="s">
        <v>4</v>
      </c>
      <c r="F2042" s="114" t="s">
        <v>114</v>
      </c>
      <c r="G2042" s="114" t="s">
        <v>102</v>
      </c>
      <c r="H2042" s="115" t="s">
        <v>8302</v>
      </c>
      <c r="I2042" s="116" t="s">
        <v>8303</v>
      </c>
      <c r="J2042" s="116" t="s">
        <v>8304</v>
      </c>
      <c r="K2042" s="114" t="s">
        <v>1007</v>
      </c>
      <c r="L2042" s="114" t="s">
        <v>299</v>
      </c>
      <c r="M2042" s="116" t="s">
        <v>1008</v>
      </c>
      <c r="N2042" s="116" t="s">
        <v>1009</v>
      </c>
      <c r="O2042" s="114" t="s">
        <v>1007</v>
      </c>
      <c r="P2042" s="114" t="s">
        <v>1782</v>
      </c>
      <c r="Q2042" s="114" t="s">
        <v>1783</v>
      </c>
      <c r="R2042" s="116"/>
    </row>
    <row r="2043" spans="2:18" ht="18.75" hidden="1" x14ac:dyDescent="0.25">
      <c r="B2043" s="112">
        <v>2037</v>
      </c>
      <c r="C2043" s="114" t="s">
        <v>15</v>
      </c>
      <c r="D2043" s="114" t="s">
        <v>15</v>
      </c>
      <c r="E2043" s="114" t="s">
        <v>4</v>
      </c>
      <c r="F2043" s="114" t="s">
        <v>114</v>
      </c>
      <c r="G2043" s="114" t="s">
        <v>102</v>
      </c>
      <c r="H2043" s="115" t="s">
        <v>8305</v>
      </c>
      <c r="I2043" s="116" t="s">
        <v>8306</v>
      </c>
      <c r="J2043" s="116" t="s">
        <v>8307</v>
      </c>
      <c r="K2043" s="114" t="s">
        <v>1007</v>
      </c>
      <c r="L2043" s="114" t="s">
        <v>299</v>
      </c>
      <c r="M2043" s="116" t="s">
        <v>1008</v>
      </c>
      <c r="N2043" s="116" t="s">
        <v>1009</v>
      </c>
      <c r="O2043" s="114" t="s">
        <v>1007</v>
      </c>
      <c r="P2043" s="114" t="s">
        <v>1782</v>
      </c>
      <c r="Q2043" s="114" t="s">
        <v>1783</v>
      </c>
      <c r="R2043" s="116"/>
    </row>
    <row r="2044" spans="2:18" ht="18.75" hidden="1" x14ac:dyDescent="0.25">
      <c r="B2044" s="112">
        <v>2038</v>
      </c>
      <c r="C2044" s="114" t="s">
        <v>15</v>
      </c>
      <c r="D2044" s="114" t="s">
        <v>15</v>
      </c>
      <c r="E2044" s="114" t="s">
        <v>4</v>
      </c>
      <c r="F2044" s="114" t="s">
        <v>114</v>
      </c>
      <c r="G2044" s="114" t="s">
        <v>102</v>
      </c>
      <c r="H2044" s="115" t="s">
        <v>8308</v>
      </c>
      <c r="I2044" s="116" t="s">
        <v>8309</v>
      </c>
      <c r="J2044" s="116" t="s">
        <v>8310</v>
      </c>
      <c r="K2044" s="114" t="s">
        <v>1007</v>
      </c>
      <c r="L2044" s="114" t="s">
        <v>299</v>
      </c>
      <c r="M2044" s="116" t="s">
        <v>1008</v>
      </c>
      <c r="N2044" s="116" t="s">
        <v>1009</v>
      </c>
      <c r="O2044" s="114" t="s">
        <v>1007</v>
      </c>
      <c r="P2044" s="114" t="s">
        <v>1782</v>
      </c>
      <c r="Q2044" s="114" t="s">
        <v>1783</v>
      </c>
      <c r="R2044" s="116"/>
    </row>
    <row r="2045" spans="2:18" ht="18.75" hidden="1" x14ac:dyDescent="0.25">
      <c r="B2045" s="112">
        <v>2039</v>
      </c>
      <c r="C2045" s="114" t="s">
        <v>15</v>
      </c>
      <c r="D2045" s="114" t="s">
        <v>15</v>
      </c>
      <c r="E2045" s="114" t="s">
        <v>4</v>
      </c>
      <c r="F2045" s="114" t="s">
        <v>114</v>
      </c>
      <c r="G2045" s="114" t="s">
        <v>102</v>
      </c>
      <c r="H2045" s="115" t="s">
        <v>8311</v>
      </c>
      <c r="I2045" s="116" t="s">
        <v>8312</v>
      </c>
      <c r="J2045" s="116" t="s">
        <v>8313</v>
      </c>
      <c r="K2045" s="114" t="s">
        <v>1007</v>
      </c>
      <c r="L2045" s="114" t="s">
        <v>299</v>
      </c>
      <c r="M2045" s="116" t="s">
        <v>1008</v>
      </c>
      <c r="N2045" s="116" t="s">
        <v>1009</v>
      </c>
      <c r="O2045" s="114" t="s">
        <v>1007</v>
      </c>
      <c r="P2045" s="114" t="s">
        <v>1782</v>
      </c>
      <c r="Q2045" s="114" t="s">
        <v>1783</v>
      </c>
      <c r="R2045" s="116"/>
    </row>
    <row r="2046" spans="2:18" ht="18.75" hidden="1" x14ac:dyDescent="0.25">
      <c r="B2046" s="112">
        <v>2040</v>
      </c>
      <c r="C2046" s="114" t="s">
        <v>15</v>
      </c>
      <c r="D2046" s="114" t="s">
        <v>15</v>
      </c>
      <c r="E2046" s="114" t="s">
        <v>4</v>
      </c>
      <c r="F2046" s="114" t="s">
        <v>114</v>
      </c>
      <c r="G2046" s="114" t="s">
        <v>102</v>
      </c>
      <c r="H2046" s="115" t="s">
        <v>8314</v>
      </c>
      <c r="I2046" s="116" t="s">
        <v>8315</v>
      </c>
      <c r="J2046" s="116" t="s">
        <v>8316</v>
      </c>
      <c r="K2046" s="114" t="s">
        <v>1007</v>
      </c>
      <c r="L2046" s="114" t="s">
        <v>299</v>
      </c>
      <c r="M2046" s="116" t="s">
        <v>1008</v>
      </c>
      <c r="N2046" s="116" t="s">
        <v>1009</v>
      </c>
      <c r="O2046" s="114" t="s">
        <v>1007</v>
      </c>
      <c r="P2046" s="114" t="s">
        <v>1782</v>
      </c>
      <c r="Q2046" s="114" t="s">
        <v>1783</v>
      </c>
      <c r="R2046" s="116"/>
    </row>
    <row r="2047" spans="2:18" ht="18.75" hidden="1" x14ac:dyDescent="0.25">
      <c r="B2047" s="112">
        <v>2041</v>
      </c>
      <c r="C2047" s="114" t="s">
        <v>15</v>
      </c>
      <c r="D2047" s="114" t="s">
        <v>15</v>
      </c>
      <c r="E2047" s="114" t="s">
        <v>1</v>
      </c>
      <c r="F2047" s="114" t="s">
        <v>30</v>
      </c>
      <c r="G2047" s="114" t="s">
        <v>116</v>
      </c>
      <c r="H2047" s="115" t="s">
        <v>8317</v>
      </c>
      <c r="I2047" s="116" t="s">
        <v>8318</v>
      </c>
      <c r="J2047" s="116" t="s">
        <v>8319</v>
      </c>
      <c r="K2047" s="114" t="s">
        <v>1010</v>
      </c>
      <c r="L2047" s="114" t="s">
        <v>342</v>
      </c>
      <c r="M2047" s="116" t="s">
        <v>1011</v>
      </c>
      <c r="N2047" s="116" t="s">
        <v>1012</v>
      </c>
      <c r="O2047" s="114" t="s">
        <v>1010</v>
      </c>
      <c r="P2047" s="114" t="s">
        <v>1784</v>
      </c>
      <c r="Q2047" s="114" t="s">
        <v>1785</v>
      </c>
      <c r="R2047" s="116"/>
    </row>
    <row r="2048" spans="2:18" ht="18.75" hidden="1" x14ac:dyDescent="0.25">
      <c r="B2048" s="112">
        <v>2042</v>
      </c>
      <c r="C2048" s="114" t="s">
        <v>15</v>
      </c>
      <c r="D2048" s="114" t="s">
        <v>15</v>
      </c>
      <c r="E2048" s="114" t="s">
        <v>1</v>
      </c>
      <c r="F2048" s="114" t="s">
        <v>30</v>
      </c>
      <c r="G2048" s="114" t="s">
        <v>116</v>
      </c>
      <c r="H2048" s="115" t="s">
        <v>8320</v>
      </c>
      <c r="I2048" s="116" t="s">
        <v>8321</v>
      </c>
      <c r="J2048" s="116" t="s">
        <v>8322</v>
      </c>
      <c r="K2048" s="114" t="s">
        <v>1010</v>
      </c>
      <c r="L2048" s="114" t="s">
        <v>342</v>
      </c>
      <c r="M2048" s="116" t="s">
        <v>1011</v>
      </c>
      <c r="N2048" s="116" t="s">
        <v>1012</v>
      </c>
      <c r="O2048" s="114" t="s">
        <v>1010</v>
      </c>
      <c r="P2048" s="114" t="s">
        <v>1784</v>
      </c>
      <c r="Q2048" s="114" t="s">
        <v>1785</v>
      </c>
      <c r="R2048" s="116"/>
    </row>
    <row r="2049" spans="2:18" ht="18.75" hidden="1" x14ac:dyDescent="0.25">
      <c r="B2049" s="112">
        <v>2043</v>
      </c>
      <c r="C2049" s="114" t="s">
        <v>15</v>
      </c>
      <c r="D2049" s="114" t="s">
        <v>15</v>
      </c>
      <c r="E2049" s="114" t="s">
        <v>1</v>
      </c>
      <c r="F2049" s="114" t="s">
        <v>30</v>
      </c>
      <c r="G2049" s="114" t="s">
        <v>116</v>
      </c>
      <c r="H2049" s="115" t="s">
        <v>8323</v>
      </c>
      <c r="I2049" s="116" t="s">
        <v>8324</v>
      </c>
      <c r="J2049" s="116" t="s">
        <v>8325</v>
      </c>
      <c r="K2049" s="114" t="s">
        <v>1010</v>
      </c>
      <c r="L2049" s="114" t="s">
        <v>342</v>
      </c>
      <c r="M2049" s="116" t="s">
        <v>1011</v>
      </c>
      <c r="N2049" s="116" t="s">
        <v>1012</v>
      </c>
      <c r="O2049" s="114" t="s">
        <v>1010</v>
      </c>
      <c r="P2049" s="114" t="s">
        <v>1784</v>
      </c>
      <c r="Q2049" s="114" t="s">
        <v>1785</v>
      </c>
      <c r="R2049" s="116"/>
    </row>
    <row r="2050" spans="2:18" ht="18.75" hidden="1" x14ac:dyDescent="0.25">
      <c r="B2050" s="112">
        <v>2044</v>
      </c>
      <c r="C2050" s="114" t="s">
        <v>15</v>
      </c>
      <c r="D2050" s="114" t="s">
        <v>15</v>
      </c>
      <c r="E2050" s="114" t="s">
        <v>1</v>
      </c>
      <c r="F2050" s="114" t="s">
        <v>30</v>
      </c>
      <c r="G2050" s="114" t="s">
        <v>116</v>
      </c>
      <c r="H2050" s="115" t="s">
        <v>8326</v>
      </c>
      <c r="I2050" s="116" t="s">
        <v>8327</v>
      </c>
      <c r="J2050" s="116" t="s">
        <v>8328</v>
      </c>
      <c r="K2050" s="114" t="s">
        <v>1010</v>
      </c>
      <c r="L2050" s="114" t="s">
        <v>342</v>
      </c>
      <c r="M2050" s="116" t="s">
        <v>1011</v>
      </c>
      <c r="N2050" s="116" t="s">
        <v>1012</v>
      </c>
      <c r="O2050" s="114" t="s">
        <v>1010</v>
      </c>
      <c r="P2050" s="114" t="s">
        <v>1784</v>
      </c>
      <c r="Q2050" s="114" t="s">
        <v>1785</v>
      </c>
      <c r="R2050" s="116"/>
    </row>
    <row r="2051" spans="2:18" ht="18.75" hidden="1" x14ac:dyDescent="0.25">
      <c r="B2051" s="112">
        <v>2045</v>
      </c>
      <c r="C2051" s="114" t="s">
        <v>15</v>
      </c>
      <c r="D2051" s="114" t="s">
        <v>15</v>
      </c>
      <c r="E2051" s="114" t="s">
        <v>1</v>
      </c>
      <c r="F2051" s="114" t="s">
        <v>30</v>
      </c>
      <c r="G2051" s="114" t="s">
        <v>116</v>
      </c>
      <c r="H2051" s="115" t="s">
        <v>8329</v>
      </c>
      <c r="I2051" s="116" t="s">
        <v>8330</v>
      </c>
      <c r="J2051" s="116" t="s">
        <v>8331</v>
      </c>
      <c r="K2051" s="114" t="s">
        <v>1010</v>
      </c>
      <c r="L2051" s="114" t="s">
        <v>342</v>
      </c>
      <c r="M2051" s="116" t="s">
        <v>1011</v>
      </c>
      <c r="N2051" s="116" t="s">
        <v>1012</v>
      </c>
      <c r="O2051" s="114" t="s">
        <v>1010</v>
      </c>
      <c r="P2051" s="114" t="s">
        <v>1784</v>
      </c>
      <c r="Q2051" s="114" t="s">
        <v>1785</v>
      </c>
      <c r="R2051" s="116"/>
    </row>
    <row r="2052" spans="2:18" ht="18.75" hidden="1" x14ac:dyDescent="0.25">
      <c r="B2052" s="112">
        <v>2046</v>
      </c>
      <c r="C2052" s="114" t="s">
        <v>15</v>
      </c>
      <c r="D2052" s="114" t="s">
        <v>15</v>
      </c>
      <c r="E2052" s="114" t="s">
        <v>1</v>
      </c>
      <c r="F2052" s="114" t="s">
        <v>30</v>
      </c>
      <c r="G2052" s="114" t="s">
        <v>116</v>
      </c>
      <c r="H2052" s="115" t="s">
        <v>8332</v>
      </c>
      <c r="I2052" s="116" t="s">
        <v>8333</v>
      </c>
      <c r="J2052" s="116" t="s">
        <v>8334</v>
      </c>
      <c r="K2052" s="114" t="s">
        <v>1010</v>
      </c>
      <c r="L2052" s="114" t="s">
        <v>342</v>
      </c>
      <c r="M2052" s="116" t="s">
        <v>1011</v>
      </c>
      <c r="N2052" s="116" t="s">
        <v>1012</v>
      </c>
      <c r="O2052" s="114" t="s">
        <v>1010</v>
      </c>
      <c r="P2052" s="114" t="s">
        <v>1784</v>
      </c>
      <c r="Q2052" s="114" t="s">
        <v>1785</v>
      </c>
      <c r="R2052" s="116"/>
    </row>
    <row r="2053" spans="2:18" ht="18.75" hidden="1" x14ac:dyDescent="0.25">
      <c r="B2053" s="112">
        <v>2047</v>
      </c>
      <c r="C2053" s="114" t="s">
        <v>15</v>
      </c>
      <c r="D2053" s="114" t="s">
        <v>15</v>
      </c>
      <c r="E2053" s="114" t="s">
        <v>1</v>
      </c>
      <c r="F2053" s="114" t="s">
        <v>30</v>
      </c>
      <c r="G2053" s="114" t="s">
        <v>116</v>
      </c>
      <c r="H2053" s="115" t="s">
        <v>8335</v>
      </c>
      <c r="I2053" s="116" t="s">
        <v>8336</v>
      </c>
      <c r="J2053" s="116" t="s">
        <v>8337</v>
      </c>
      <c r="K2053" s="114" t="s">
        <v>1010</v>
      </c>
      <c r="L2053" s="114" t="s">
        <v>342</v>
      </c>
      <c r="M2053" s="116" t="s">
        <v>1011</v>
      </c>
      <c r="N2053" s="116" t="s">
        <v>1012</v>
      </c>
      <c r="O2053" s="114" t="s">
        <v>1010</v>
      </c>
      <c r="P2053" s="114" t="s">
        <v>1784</v>
      </c>
      <c r="Q2053" s="114" t="s">
        <v>1785</v>
      </c>
      <c r="R2053" s="116"/>
    </row>
    <row r="2054" spans="2:18" ht="18.75" hidden="1" x14ac:dyDescent="0.25">
      <c r="B2054" s="112">
        <v>2048</v>
      </c>
      <c r="C2054" s="114" t="s">
        <v>15</v>
      </c>
      <c r="D2054" s="114" t="s">
        <v>15</v>
      </c>
      <c r="E2054" s="114" t="s">
        <v>1</v>
      </c>
      <c r="F2054" s="114" t="s">
        <v>30</v>
      </c>
      <c r="G2054" s="114" t="s">
        <v>116</v>
      </c>
      <c r="H2054" s="115" t="s">
        <v>8338</v>
      </c>
      <c r="I2054" s="116" t="s">
        <v>8339</v>
      </c>
      <c r="J2054" s="116" t="s">
        <v>8340</v>
      </c>
      <c r="K2054" s="114" t="s">
        <v>1010</v>
      </c>
      <c r="L2054" s="114" t="s">
        <v>342</v>
      </c>
      <c r="M2054" s="116" t="s">
        <v>1011</v>
      </c>
      <c r="N2054" s="116" t="s">
        <v>1012</v>
      </c>
      <c r="O2054" s="114" t="s">
        <v>1010</v>
      </c>
      <c r="P2054" s="114" t="s">
        <v>1784</v>
      </c>
      <c r="Q2054" s="114" t="s">
        <v>1785</v>
      </c>
      <c r="R2054" s="116"/>
    </row>
    <row r="2055" spans="2:18" ht="18.75" hidden="1" x14ac:dyDescent="0.25">
      <c r="B2055" s="112">
        <v>2049</v>
      </c>
      <c r="C2055" s="114" t="s">
        <v>15</v>
      </c>
      <c r="D2055" s="114" t="s">
        <v>15</v>
      </c>
      <c r="E2055" s="114" t="s">
        <v>1</v>
      </c>
      <c r="F2055" s="114" t="s">
        <v>30</v>
      </c>
      <c r="G2055" s="114" t="s">
        <v>116</v>
      </c>
      <c r="H2055" s="115" t="s">
        <v>8341</v>
      </c>
      <c r="I2055" s="116" t="s">
        <v>8342</v>
      </c>
      <c r="J2055" s="116" t="s">
        <v>8343</v>
      </c>
      <c r="K2055" s="114" t="s">
        <v>1010</v>
      </c>
      <c r="L2055" s="114" t="s">
        <v>342</v>
      </c>
      <c r="M2055" s="116" t="s">
        <v>1011</v>
      </c>
      <c r="N2055" s="116" t="s">
        <v>1012</v>
      </c>
      <c r="O2055" s="114" t="s">
        <v>1010</v>
      </c>
      <c r="P2055" s="114" t="s">
        <v>1784</v>
      </c>
      <c r="Q2055" s="114" t="s">
        <v>1785</v>
      </c>
      <c r="R2055" s="116"/>
    </row>
    <row r="2056" spans="2:18" ht="18.75" hidden="1" x14ac:dyDescent="0.25">
      <c r="B2056" s="112">
        <v>2050</v>
      </c>
      <c r="C2056" s="114" t="s">
        <v>15</v>
      </c>
      <c r="D2056" s="114" t="s">
        <v>15</v>
      </c>
      <c r="E2056" s="114" t="s">
        <v>1</v>
      </c>
      <c r="F2056" s="114" t="s">
        <v>30</v>
      </c>
      <c r="G2056" s="114" t="s">
        <v>116</v>
      </c>
      <c r="H2056" s="115" t="s">
        <v>8344</v>
      </c>
      <c r="I2056" s="116" t="s">
        <v>8345</v>
      </c>
      <c r="J2056" s="116" t="s">
        <v>8346</v>
      </c>
      <c r="K2056" s="114" t="s">
        <v>1010</v>
      </c>
      <c r="L2056" s="114" t="s">
        <v>342</v>
      </c>
      <c r="M2056" s="116" t="s">
        <v>1011</v>
      </c>
      <c r="N2056" s="116" t="s">
        <v>1012</v>
      </c>
      <c r="O2056" s="114" t="s">
        <v>1010</v>
      </c>
      <c r="P2056" s="114" t="s">
        <v>1784</v>
      </c>
      <c r="Q2056" s="114" t="s">
        <v>1785</v>
      </c>
      <c r="R2056" s="116"/>
    </row>
    <row r="2057" spans="2:18" ht="18.75" hidden="1" x14ac:dyDescent="0.25">
      <c r="B2057" s="112">
        <v>2051</v>
      </c>
      <c r="C2057" s="114" t="s">
        <v>15</v>
      </c>
      <c r="D2057" s="114" t="s">
        <v>15</v>
      </c>
      <c r="E2057" s="114" t="s">
        <v>4</v>
      </c>
      <c r="F2057" s="114" t="s">
        <v>30</v>
      </c>
      <c r="G2057" s="114" t="s">
        <v>116</v>
      </c>
      <c r="H2057" s="115" t="s">
        <v>8347</v>
      </c>
      <c r="I2057" s="116" t="s">
        <v>8348</v>
      </c>
      <c r="J2057" s="116" t="s">
        <v>8349</v>
      </c>
      <c r="K2057" s="114" t="s">
        <v>1010</v>
      </c>
      <c r="L2057" s="114" t="s">
        <v>342</v>
      </c>
      <c r="M2057" s="116" t="s">
        <v>1011</v>
      </c>
      <c r="N2057" s="116" t="s">
        <v>1012</v>
      </c>
      <c r="O2057" s="114" t="s">
        <v>1010</v>
      </c>
      <c r="P2057" s="114" t="s">
        <v>1784</v>
      </c>
      <c r="Q2057" s="114" t="s">
        <v>1785</v>
      </c>
      <c r="R2057" s="116"/>
    </row>
    <row r="2058" spans="2:18" ht="18.75" hidden="1" x14ac:dyDescent="0.25">
      <c r="B2058" s="112">
        <v>2052</v>
      </c>
      <c r="C2058" s="114" t="s">
        <v>15</v>
      </c>
      <c r="D2058" s="114" t="s">
        <v>15</v>
      </c>
      <c r="E2058" s="114" t="s">
        <v>4</v>
      </c>
      <c r="F2058" s="114" t="s">
        <v>30</v>
      </c>
      <c r="G2058" s="114" t="s">
        <v>116</v>
      </c>
      <c r="H2058" s="115" t="s">
        <v>8350</v>
      </c>
      <c r="I2058" s="116" t="s">
        <v>8351</v>
      </c>
      <c r="J2058" s="116" t="s">
        <v>8352</v>
      </c>
      <c r="K2058" s="114" t="s">
        <v>1010</v>
      </c>
      <c r="L2058" s="114" t="s">
        <v>342</v>
      </c>
      <c r="M2058" s="116" t="s">
        <v>1011</v>
      </c>
      <c r="N2058" s="116" t="s">
        <v>1012</v>
      </c>
      <c r="O2058" s="114" t="s">
        <v>1010</v>
      </c>
      <c r="P2058" s="114" t="s">
        <v>1784</v>
      </c>
      <c r="Q2058" s="114" t="s">
        <v>1785</v>
      </c>
      <c r="R2058" s="116"/>
    </row>
    <row r="2059" spans="2:18" ht="18.75" hidden="1" x14ac:dyDescent="0.25">
      <c r="B2059" s="112">
        <v>2053</v>
      </c>
      <c r="C2059" s="114" t="s">
        <v>15</v>
      </c>
      <c r="D2059" s="114" t="s">
        <v>15</v>
      </c>
      <c r="E2059" s="114" t="s">
        <v>4</v>
      </c>
      <c r="F2059" s="114" t="s">
        <v>30</v>
      </c>
      <c r="G2059" s="114" t="s">
        <v>116</v>
      </c>
      <c r="H2059" s="115" t="s">
        <v>8353</v>
      </c>
      <c r="I2059" s="116" t="s">
        <v>8354</v>
      </c>
      <c r="J2059" s="116" t="s">
        <v>8355</v>
      </c>
      <c r="K2059" s="114" t="s">
        <v>1010</v>
      </c>
      <c r="L2059" s="114" t="s">
        <v>342</v>
      </c>
      <c r="M2059" s="116" t="s">
        <v>1011</v>
      </c>
      <c r="N2059" s="116" t="s">
        <v>1012</v>
      </c>
      <c r="O2059" s="114" t="s">
        <v>1010</v>
      </c>
      <c r="P2059" s="114" t="s">
        <v>1784</v>
      </c>
      <c r="Q2059" s="114" t="s">
        <v>1785</v>
      </c>
      <c r="R2059" s="116"/>
    </row>
    <row r="2060" spans="2:18" ht="18.75" hidden="1" x14ac:dyDescent="0.25">
      <c r="B2060" s="112">
        <v>2054</v>
      </c>
      <c r="C2060" s="114" t="s">
        <v>15</v>
      </c>
      <c r="D2060" s="114" t="s">
        <v>15</v>
      </c>
      <c r="E2060" s="114" t="s">
        <v>4</v>
      </c>
      <c r="F2060" s="114" t="s">
        <v>30</v>
      </c>
      <c r="G2060" s="114" t="s">
        <v>116</v>
      </c>
      <c r="H2060" s="115" t="s">
        <v>8356</v>
      </c>
      <c r="I2060" s="116" t="s">
        <v>8357</v>
      </c>
      <c r="J2060" s="116" t="s">
        <v>8358</v>
      </c>
      <c r="K2060" s="114" t="s">
        <v>1010</v>
      </c>
      <c r="L2060" s="114" t="s">
        <v>342</v>
      </c>
      <c r="M2060" s="116" t="s">
        <v>1011</v>
      </c>
      <c r="N2060" s="116" t="s">
        <v>1012</v>
      </c>
      <c r="O2060" s="114" t="s">
        <v>1010</v>
      </c>
      <c r="P2060" s="114" t="s">
        <v>1784</v>
      </c>
      <c r="Q2060" s="114" t="s">
        <v>1785</v>
      </c>
      <c r="R2060" s="116"/>
    </row>
    <row r="2061" spans="2:18" ht="18.75" hidden="1" x14ac:dyDescent="0.25">
      <c r="B2061" s="112">
        <v>2055</v>
      </c>
      <c r="C2061" s="114" t="s">
        <v>15</v>
      </c>
      <c r="D2061" s="114" t="s">
        <v>15</v>
      </c>
      <c r="E2061" s="114" t="s">
        <v>4</v>
      </c>
      <c r="F2061" s="114" t="s">
        <v>30</v>
      </c>
      <c r="G2061" s="114" t="s">
        <v>116</v>
      </c>
      <c r="H2061" s="115" t="s">
        <v>8359</v>
      </c>
      <c r="I2061" s="116" t="s">
        <v>8360</v>
      </c>
      <c r="J2061" s="116" t="s">
        <v>8361</v>
      </c>
      <c r="K2061" s="114" t="s">
        <v>1010</v>
      </c>
      <c r="L2061" s="114" t="s">
        <v>342</v>
      </c>
      <c r="M2061" s="116" t="s">
        <v>1011</v>
      </c>
      <c r="N2061" s="116" t="s">
        <v>1012</v>
      </c>
      <c r="O2061" s="114" t="s">
        <v>1010</v>
      </c>
      <c r="P2061" s="114" t="s">
        <v>1784</v>
      </c>
      <c r="Q2061" s="114" t="s">
        <v>1785</v>
      </c>
      <c r="R2061" s="116"/>
    </row>
    <row r="2062" spans="2:18" ht="18.75" hidden="1" x14ac:dyDescent="0.25">
      <c r="B2062" s="112">
        <v>2056</v>
      </c>
      <c r="C2062" s="114" t="s">
        <v>15</v>
      </c>
      <c r="D2062" s="114" t="s">
        <v>15</v>
      </c>
      <c r="E2062" s="114" t="s">
        <v>4</v>
      </c>
      <c r="F2062" s="114" t="s">
        <v>30</v>
      </c>
      <c r="G2062" s="114" t="s">
        <v>116</v>
      </c>
      <c r="H2062" s="115" t="s">
        <v>8362</v>
      </c>
      <c r="I2062" s="116" t="s">
        <v>8363</v>
      </c>
      <c r="J2062" s="116" t="s">
        <v>8364</v>
      </c>
      <c r="K2062" s="114" t="s">
        <v>1010</v>
      </c>
      <c r="L2062" s="114" t="s">
        <v>342</v>
      </c>
      <c r="M2062" s="116" t="s">
        <v>1011</v>
      </c>
      <c r="N2062" s="116" t="s">
        <v>1012</v>
      </c>
      <c r="O2062" s="114" t="s">
        <v>1010</v>
      </c>
      <c r="P2062" s="114" t="s">
        <v>1784</v>
      </c>
      <c r="Q2062" s="114" t="s">
        <v>1785</v>
      </c>
      <c r="R2062" s="116"/>
    </row>
    <row r="2063" spans="2:18" ht="18.75" hidden="1" x14ac:dyDescent="0.25">
      <c r="B2063" s="112">
        <v>2057</v>
      </c>
      <c r="C2063" s="114" t="s">
        <v>15</v>
      </c>
      <c r="D2063" s="114" t="s">
        <v>15</v>
      </c>
      <c r="E2063" s="114" t="s">
        <v>4</v>
      </c>
      <c r="F2063" s="114" t="s">
        <v>30</v>
      </c>
      <c r="G2063" s="114" t="s">
        <v>116</v>
      </c>
      <c r="H2063" s="115" t="s">
        <v>8365</v>
      </c>
      <c r="I2063" s="116" t="s">
        <v>8366</v>
      </c>
      <c r="J2063" s="116" t="s">
        <v>8367</v>
      </c>
      <c r="K2063" s="114" t="s">
        <v>1010</v>
      </c>
      <c r="L2063" s="114" t="s">
        <v>342</v>
      </c>
      <c r="M2063" s="116" t="s">
        <v>1011</v>
      </c>
      <c r="N2063" s="116" t="s">
        <v>1012</v>
      </c>
      <c r="O2063" s="114" t="s">
        <v>1010</v>
      </c>
      <c r="P2063" s="114" t="s">
        <v>1784</v>
      </c>
      <c r="Q2063" s="114" t="s">
        <v>1785</v>
      </c>
      <c r="R2063" s="116"/>
    </row>
    <row r="2064" spans="2:18" ht="18.75" hidden="1" x14ac:dyDescent="0.25">
      <c r="B2064" s="112">
        <v>2058</v>
      </c>
      <c r="C2064" s="114" t="s">
        <v>15</v>
      </c>
      <c r="D2064" s="114" t="s">
        <v>15</v>
      </c>
      <c r="E2064" s="114" t="s">
        <v>4</v>
      </c>
      <c r="F2064" s="114" t="s">
        <v>30</v>
      </c>
      <c r="G2064" s="114" t="s">
        <v>116</v>
      </c>
      <c r="H2064" s="115" t="s">
        <v>8368</v>
      </c>
      <c r="I2064" s="116" t="s">
        <v>8369</v>
      </c>
      <c r="J2064" s="116" t="s">
        <v>8370</v>
      </c>
      <c r="K2064" s="114" t="s">
        <v>1010</v>
      </c>
      <c r="L2064" s="114" t="s">
        <v>342</v>
      </c>
      <c r="M2064" s="116" t="s">
        <v>1011</v>
      </c>
      <c r="N2064" s="116" t="s">
        <v>1012</v>
      </c>
      <c r="O2064" s="114" t="s">
        <v>1010</v>
      </c>
      <c r="P2064" s="114" t="s">
        <v>1784</v>
      </c>
      <c r="Q2064" s="114" t="s">
        <v>1785</v>
      </c>
      <c r="R2064" s="116"/>
    </row>
    <row r="2065" spans="2:18" ht="18.75" hidden="1" x14ac:dyDescent="0.25">
      <c r="B2065" s="112">
        <v>2059</v>
      </c>
      <c r="C2065" s="114" t="s">
        <v>15</v>
      </c>
      <c r="D2065" s="114" t="s">
        <v>15</v>
      </c>
      <c r="E2065" s="114" t="s">
        <v>4</v>
      </c>
      <c r="F2065" s="114" t="s">
        <v>30</v>
      </c>
      <c r="G2065" s="114" t="s">
        <v>116</v>
      </c>
      <c r="H2065" s="115" t="s">
        <v>8371</v>
      </c>
      <c r="I2065" s="116" t="s">
        <v>8372</v>
      </c>
      <c r="J2065" s="116" t="s">
        <v>8373</v>
      </c>
      <c r="K2065" s="114" t="s">
        <v>1010</v>
      </c>
      <c r="L2065" s="114" t="s">
        <v>342</v>
      </c>
      <c r="M2065" s="116" t="s">
        <v>1011</v>
      </c>
      <c r="N2065" s="116" t="s">
        <v>1012</v>
      </c>
      <c r="O2065" s="114" t="s">
        <v>1010</v>
      </c>
      <c r="P2065" s="114" t="s">
        <v>1784</v>
      </c>
      <c r="Q2065" s="114" t="s">
        <v>1785</v>
      </c>
      <c r="R2065" s="116"/>
    </row>
    <row r="2066" spans="2:18" ht="18.75" hidden="1" x14ac:dyDescent="0.25">
      <c r="B2066" s="112">
        <v>2060</v>
      </c>
      <c r="C2066" s="114" t="s">
        <v>15</v>
      </c>
      <c r="D2066" s="114" t="s">
        <v>15</v>
      </c>
      <c r="E2066" s="114" t="s">
        <v>4</v>
      </c>
      <c r="F2066" s="114" t="s">
        <v>30</v>
      </c>
      <c r="G2066" s="114" t="s">
        <v>116</v>
      </c>
      <c r="H2066" s="115" t="s">
        <v>8374</v>
      </c>
      <c r="I2066" s="116" t="s">
        <v>8375</v>
      </c>
      <c r="J2066" s="116" t="s">
        <v>8376</v>
      </c>
      <c r="K2066" s="114" t="s">
        <v>1010</v>
      </c>
      <c r="L2066" s="114" t="s">
        <v>342</v>
      </c>
      <c r="M2066" s="116" t="s">
        <v>1011</v>
      </c>
      <c r="N2066" s="116" t="s">
        <v>1012</v>
      </c>
      <c r="O2066" s="114" t="s">
        <v>1010</v>
      </c>
      <c r="P2066" s="114" t="s">
        <v>1784</v>
      </c>
      <c r="Q2066" s="114" t="s">
        <v>1785</v>
      </c>
      <c r="R2066" s="116"/>
    </row>
    <row r="2067" spans="2:18" ht="18.75" hidden="1" x14ac:dyDescent="0.25">
      <c r="B2067" s="112">
        <v>2061</v>
      </c>
      <c r="C2067" s="114" t="s">
        <v>15</v>
      </c>
      <c r="D2067" s="114" t="s">
        <v>15</v>
      </c>
      <c r="E2067" s="114" t="s">
        <v>1</v>
      </c>
      <c r="F2067" s="114" t="s">
        <v>21</v>
      </c>
      <c r="G2067" s="114" t="s">
        <v>102</v>
      </c>
      <c r="H2067" s="115" t="s">
        <v>8377</v>
      </c>
      <c r="I2067" s="116" t="s">
        <v>8378</v>
      </c>
      <c r="J2067" s="116" t="s">
        <v>8379</v>
      </c>
      <c r="K2067" s="114" t="s">
        <v>1013</v>
      </c>
      <c r="L2067" s="114" t="s">
        <v>385</v>
      </c>
      <c r="M2067" s="116" t="s">
        <v>1014</v>
      </c>
      <c r="N2067" s="116" t="s">
        <v>1015</v>
      </c>
      <c r="O2067" s="114" t="s">
        <v>1013</v>
      </c>
      <c r="P2067" s="114" t="s">
        <v>1786</v>
      </c>
      <c r="Q2067" s="114" t="s">
        <v>1787</v>
      </c>
      <c r="R2067" s="116"/>
    </row>
    <row r="2068" spans="2:18" ht="18.75" hidden="1" x14ac:dyDescent="0.25">
      <c r="B2068" s="112">
        <v>2062</v>
      </c>
      <c r="C2068" s="114" t="s">
        <v>15</v>
      </c>
      <c r="D2068" s="114" t="s">
        <v>15</v>
      </c>
      <c r="E2068" s="114" t="s">
        <v>1</v>
      </c>
      <c r="F2068" s="114" t="s">
        <v>21</v>
      </c>
      <c r="G2068" s="114" t="s">
        <v>102</v>
      </c>
      <c r="H2068" s="115" t="s">
        <v>8380</v>
      </c>
      <c r="I2068" s="116" t="s">
        <v>8381</v>
      </c>
      <c r="J2068" s="116" t="s">
        <v>8382</v>
      </c>
      <c r="K2068" s="114" t="s">
        <v>1013</v>
      </c>
      <c r="L2068" s="114" t="s">
        <v>385</v>
      </c>
      <c r="M2068" s="116" t="s">
        <v>1014</v>
      </c>
      <c r="N2068" s="116" t="s">
        <v>1015</v>
      </c>
      <c r="O2068" s="114" t="s">
        <v>1013</v>
      </c>
      <c r="P2068" s="114" t="s">
        <v>1786</v>
      </c>
      <c r="Q2068" s="114" t="s">
        <v>1787</v>
      </c>
      <c r="R2068" s="116"/>
    </row>
    <row r="2069" spans="2:18" ht="18.75" hidden="1" x14ac:dyDescent="0.25">
      <c r="B2069" s="112">
        <v>2063</v>
      </c>
      <c r="C2069" s="114" t="s">
        <v>15</v>
      </c>
      <c r="D2069" s="114" t="s">
        <v>15</v>
      </c>
      <c r="E2069" s="114" t="s">
        <v>1</v>
      </c>
      <c r="F2069" s="114" t="s">
        <v>21</v>
      </c>
      <c r="G2069" s="114" t="s">
        <v>102</v>
      </c>
      <c r="H2069" s="115" t="s">
        <v>8383</v>
      </c>
      <c r="I2069" s="116" t="s">
        <v>8384</v>
      </c>
      <c r="J2069" s="116" t="s">
        <v>8385</v>
      </c>
      <c r="K2069" s="114" t="s">
        <v>1013</v>
      </c>
      <c r="L2069" s="114" t="s">
        <v>385</v>
      </c>
      <c r="M2069" s="116" t="s">
        <v>1014</v>
      </c>
      <c r="N2069" s="116" t="s">
        <v>1015</v>
      </c>
      <c r="O2069" s="114" t="s">
        <v>1013</v>
      </c>
      <c r="P2069" s="114" t="s">
        <v>1786</v>
      </c>
      <c r="Q2069" s="114" t="s">
        <v>1787</v>
      </c>
      <c r="R2069" s="116"/>
    </row>
    <row r="2070" spans="2:18" ht="18.75" hidden="1" x14ac:dyDescent="0.25">
      <c r="B2070" s="112">
        <v>2064</v>
      </c>
      <c r="C2070" s="114" t="s">
        <v>15</v>
      </c>
      <c r="D2070" s="114" t="s">
        <v>15</v>
      </c>
      <c r="E2070" s="114" t="s">
        <v>1</v>
      </c>
      <c r="F2070" s="114" t="s">
        <v>21</v>
      </c>
      <c r="G2070" s="114" t="s">
        <v>102</v>
      </c>
      <c r="H2070" s="115" t="s">
        <v>8386</v>
      </c>
      <c r="I2070" s="116" t="s">
        <v>8387</v>
      </c>
      <c r="J2070" s="116" t="s">
        <v>8388</v>
      </c>
      <c r="K2070" s="114" t="s">
        <v>1013</v>
      </c>
      <c r="L2070" s="114" t="s">
        <v>385</v>
      </c>
      <c r="M2070" s="116" t="s">
        <v>1014</v>
      </c>
      <c r="N2070" s="116" t="s">
        <v>1015</v>
      </c>
      <c r="O2070" s="114" t="s">
        <v>1013</v>
      </c>
      <c r="P2070" s="114" t="s">
        <v>1786</v>
      </c>
      <c r="Q2070" s="114" t="s">
        <v>1787</v>
      </c>
      <c r="R2070" s="116"/>
    </row>
    <row r="2071" spans="2:18" ht="18.75" hidden="1" x14ac:dyDescent="0.25">
      <c r="B2071" s="112">
        <v>2065</v>
      </c>
      <c r="C2071" s="114" t="s">
        <v>15</v>
      </c>
      <c r="D2071" s="114" t="s">
        <v>15</v>
      </c>
      <c r="E2071" s="114" t="s">
        <v>1</v>
      </c>
      <c r="F2071" s="114" t="s">
        <v>21</v>
      </c>
      <c r="G2071" s="114" t="s">
        <v>102</v>
      </c>
      <c r="H2071" s="115" t="s">
        <v>8389</v>
      </c>
      <c r="I2071" s="116" t="s">
        <v>8390</v>
      </c>
      <c r="J2071" s="116" t="s">
        <v>8391</v>
      </c>
      <c r="K2071" s="114" t="s">
        <v>1013</v>
      </c>
      <c r="L2071" s="114" t="s">
        <v>385</v>
      </c>
      <c r="M2071" s="116" t="s">
        <v>1014</v>
      </c>
      <c r="N2071" s="116" t="s">
        <v>1015</v>
      </c>
      <c r="O2071" s="114" t="s">
        <v>1013</v>
      </c>
      <c r="P2071" s="114" t="s">
        <v>1786</v>
      </c>
      <c r="Q2071" s="114" t="s">
        <v>1787</v>
      </c>
      <c r="R2071" s="116"/>
    </row>
    <row r="2072" spans="2:18" ht="18.75" hidden="1" x14ac:dyDescent="0.25">
      <c r="B2072" s="112">
        <v>2066</v>
      </c>
      <c r="C2072" s="114" t="s">
        <v>15</v>
      </c>
      <c r="D2072" s="114" t="s">
        <v>15</v>
      </c>
      <c r="E2072" s="114" t="s">
        <v>1</v>
      </c>
      <c r="F2072" s="114" t="s">
        <v>21</v>
      </c>
      <c r="G2072" s="114" t="s">
        <v>102</v>
      </c>
      <c r="H2072" s="115" t="s">
        <v>8392</v>
      </c>
      <c r="I2072" s="116" t="s">
        <v>8393</v>
      </c>
      <c r="J2072" s="116" t="s">
        <v>8394</v>
      </c>
      <c r="K2072" s="114" t="s">
        <v>1013</v>
      </c>
      <c r="L2072" s="114" t="s">
        <v>385</v>
      </c>
      <c r="M2072" s="116" t="s">
        <v>1014</v>
      </c>
      <c r="N2072" s="116" t="s">
        <v>1015</v>
      </c>
      <c r="O2072" s="114" t="s">
        <v>1013</v>
      </c>
      <c r="P2072" s="114" t="s">
        <v>1786</v>
      </c>
      <c r="Q2072" s="114" t="s">
        <v>1787</v>
      </c>
      <c r="R2072" s="116"/>
    </row>
    <row r="2073" spans="2:18" ht="18.75" hidden="1" x14ac:dyDescent="0.25">
      <c r="B2073" s="112">
        <v>2067</v>
      </c>
      <c r="C2073" s="114" t="s">
        <v>15</v>
      </c>
      <c r="D2073" s="114" t="s">
        <v>15</v>
      </c>
      <c r="E2073" s="114" t="s">
        <v>1</v>
      </c>
      <c r="F2073" s="114" t="s">
        <v>21</v>
      </c>
      <c r="G2073" s="114" t="s">
        <v>102</v>
      </c>
      <c r="H2073" s="115" t="s">
        <v>8395</v>
      </c>
      <c r="I2073" s="116" t="s">
        <v>8396</v>
      </c>
      <c r="J2073" s="116" t="s">
        <v>8397</v>
      </c>
      <c r="K2073" s="114" t="s">
        <v>1013</v>
      </c>
      <c r="L2073" s="114" t="s">
        <v>385</v>
      </c>
      <c r="M2073" s="116" t="s">
        <v>1014</v>
      </c>
      <c r="N2073" s="116" t="s">
        <v>1015</v>
      </c>
      <c r="O2073" s="114" t="s">
        <v>1013</v>
      </c>
      <c r="P2073" s="114" t="s">
        <v>1786</v>
      </c>
      <c r="Q2073" s="114" t="s">
        <v>1787</v>
      </c>
      <c r="R2073" s="116"/>
    </row>
    <row r="2074" spans="2:18" ht="18.75" hidden="1" x14ac:dyDescent="0.25">
      <c r="B2074" s="112">
        <v>2068</v>
      </c>
      <c r="C2074" s="114" t="s">
        <v>15</v>
      </c>
      <c r="D2074" s="114" t="s">
        <v>15</v>
      </c>
      <c r="E2074" s="114" t="s">
        <v>1</v>
      </c>
      <c r="F2074" s="114" t="s">
        <v>21</v>
      </c>
      <c r="G2074" s="114" t="s">
        <v>102</v>
      </c>
      <c r="H2074" s="115" t="s">
        <v>8398</v>
      </c>
      <c r="I2074" s="116" t="s">
        <v>8399</v>
      </c>
      <c r="J2074" s="116" t="s">
        <v>8400</v>
      </c>
      <c r="K2074" s="114" t="s">
        <v>1013</v>
      </c>
      <c r="L2074" s="114" t="s">
        <v>385</v>
      </c>
      <c r="M2074" s="116" t="s">
        <v>1014</v>
      </c>
      <c r="N2074" s="116" t="s">
        <v>1015</v>
      </c>
      <c r="O2074" s="114" t="s">
        <v>1013</v>
      </c>
      <c r="P2074" s="114" t="s">
        <v>1786</v>
      </c>
      <c r="Q2074" s="114" t="s">
        <v>1787</v>
      </c>
      <c r="R2074" s="116"/>
    </row>
    <row r="2075" spans="2:18" ht="18.75" hidden="1" x14ac:dyDescent="0.25">
      <c r="B2075" s="112">
        <v>2069</v>
      </c>
      <c r="C2075" s="114" t="s">
        <v>15</v>
      </c>
      <c r="D2075" s="114" t="s">
        <v>15</v>
      </c>
      <c r="E2075" s="114" t="s">
        <v>1</v>
      </c>
      <c r="F2075" s="114" t="s">
        <v>21</v>
      </c>
      <c r="G2075" s="114" t="s">
        <v>102</v>
      </c>
      <c r="H2075" s="115" t="s">
        <v>8401</v>
      </c>
      <c r="I2075" s="116" t="s">
        <v>8402</v>
      </c>
      <c r="J2075" s="116" t="s">
        <v>8403</v>
      </c>
      <c r="K2075" s="114" t="s">
        <v>1013</v>
      </c>
      <c r="L2075" s="114" t="s">
        <v>385</v>
      </c>
      <c r="M2075" s="116" t="s">
        <v>1014</v>
      </c>
      <c r="N2075" s="116" t="s">
        <v>1015</v>
      </c>
      <c r="O2075" s="114" t="s">
        <v>1013</v>
      </c>
      <c r="P2075" s="114" t="s">
        <v>1786</v>
      </c>
      <c r="Q2075" s="114" t="s">
        <v>1787</v>
      </c>
      <c r="R2075" s="116"/>
    </row>
    <row r="2076" spans="2:18" ht="18.75" hidden="1" x14ac:dyDescent="0.25">
      <c r="B2076" s="112">
        <v>2070</v>
      </c>
      <c r="C2076" s="114" t="s">
        <v>15</v>
      </c>
      <c r="D2076" s="114" t="s">
        <v>15</v>
      </c>
      <c r="E2076" s="114" t="s">
        <v>1</v>
      </c>
      <c r="F2076" s="114" t="s">
        <v>21</v>
      </c>
      <c r="G2076" s="114" t="s">
        <v>102</v>
      </c>
      <c r="H2076" s="115" t="s">
        <v>8404</v>
      </c>
      <c r="I2076" s="116" t="s">
        <v>8405</v>
      </c>
      <c r="J2076" s="116" t="s">
        <v>8406</v>
      </c>
      <c r="K2076" s="114" t="s">
        <v>1013</v>
      </c>
      <c r="L2076" s="114" t="s">
        <v>385</v>
      </c>
      <c r="M2076" s="116" t="s">
        <v>1014</v>
      </c>
      <c r="N2076" s="116" t="s">
        <v>1015</v>
      </c>
      <c r="O2076" s="114" t="s">
        <v>1013</v>
      </c>
      <c r="P2076" s="114" t="s">
        <v>1786</v>
      </c>
      <c r="Q2076" s="114" t="s">
        <v>1787</v>
      </c>
      <c r="R2076" s="116"/>
    </row>
    <row r="2077" spans="2:18" ht="18.75" hidden="1" x14ac:dyDescent="0.25">
      <c r="B2077" s="112">
        <v>2071</v>
      </c>
      <c r="C2077" s="114" t="s">
        <v>15</v>
      </c>
      <c r="D2077" s="114" t="s">
        <v>15</v>
      </c>
      <c r="E2077" s="114" t="s">
        <v>4</v>
      </c>
      <c r="F2077" s="114" t="s">
        <v>21</v>
      </c>
      <c r="G2077" s="114" t="s">
        <v>102</v>
      </c>
      <c r="H2077" s="115" t="s">
        <v>8407</v>
      </c>
      <c r="I2077" s="116" t="s">
        <v>8408</v>
      </c>
      <c r="J2077" s="116" t="s">
        <v>8409</v>
      </c>
      <c r="K2077" s="114" t="s">
        <v>1013</v>
      </c>
      <c r="L2077" s="114" t="s">
        <v>385</v>
      </c>
      <c r="M2077" s="116" t="s">
        <v>1014</v>
      </c>
      <c r="N2077" s="116" t="s">
        <v>1015</v>
      </c>
      <c r="O2077" s="114" t="s">
        <v>1013</v>
      </c>
      <c r="P2077" s="114" t="s">
        <v>1786</v>
      </c>
      <c r="Q2077" s="114" t="s">
        <v>1787</v>
      </c>
      <c r="R2077" s="116"/>
    </row>
    <row r="2078" spans="2:18" ht="18.75" hidden="1" x14ac:dyDescent="0.25">
      <c r="B2078" s="112">
        <v>2072</v>
      </c>
      <c r="C2078" s="114" t="s">
        <v>15</v>
      </c>
      <c r="D2078" s="114" t="s">
        <v>15</v>
      </c>
      <c r="E2078" s="114" t="s">
        <v>4</v>
      </c>
      <c r="F2078" s="114" t="s">
        <v>21</v>
      </c>
      <c r="G2078" s="114" t="s">
        <v>102</v>
      </c>
      <c r="H2078" s="115" t="s">
        <v>8410</v>
      </c>
      <c r="I2078" s="116" t="s">
        <v>8411</v>
      </c>
      <c r="J2078" s="116" t="s">
        <v>8412</v>
      </c>
      <c r="K2078" s="114" t="s">
        <v>1013</v>
      </c>
      <c r="L2078" s="114" t="s">
        <v>385</v>
      </c>
      <c r="M2078" s="116" t="s">
        <v>1014</v>
      </c>
      <c r="N2078" s="116" t="s">
        <v>1015</v>
      </c>
      <c r="O2078" s="114" t="s">
        <v>1013</v>
      </c>
      <c r="P2078" s="114" t="s">
        <v>1786</v>
      </c>
      <c r="Q2078" s="114" t="s">
        <v>1787</v>
      </c>
      <c r="R2078" s="116"/>
    </row>
    <row r="2079" spans="2:18" ht="18.75" hidden="1" x14ac:dyDescent="0.25">
      <c r="B2079" s="112">
        <v>2073</v>
      </c>
      <c r="C2079" s="114" t="s">
        <v>15</v>
      </c>
      <c r="D2079" s="114" t="s">
        <v>15</v>
      </c>
      <c r="E2079" s="114" t="s">
        <v>4</v>
      </c>
      <c r="F2079" s="114" t="s">
        <v>21</v>
      </c>
      <c r="G2079" s="114" t="s">
        <v>102</v>
      </c>
      <c r="H2079" s="115" t="s">
        <v>8413</v>
      </c>
      <c r="I2079" s="116" t="s">
        <v>8414</v>
      </c>
      <c r="J2079" s="116" t="s">
        <v>8415</v>
      </c>
      <c r="K2079" s="114" t="s">
        <v>1013</v>
      </c>
      <c r="L2079" s="114" t="s">
        <v>385</v>
      </c>
      <c r="M2079" s="116" t="s">
        <v>1014</v>
      </c>
      <c r="N2079" s="116" t="s">
        <v>1015</v>
      </c>
      <c r="O2079" s="114" t="s">
        <v>1013</v>
      </c>
      <c r="P2079" s="114" t="s">
        <v>1786</v>
      </c>
      <c r="Q2079" s="114" t="s">
        <v>1787</v>
      </c>
      <c r="R2079" s="116"/>
    </row>
    <row r="2080" spans="2:18" ht="18.75" hidden="1" x14ac:dyDescent="0.25">
      <c r="B2080" s="112">
        <v>2074</v>
      </c>
      <c r="C2080" s="114" t="s">
        <v>15</v>
      </c>
      <c r="D2080" s="114" t="s">
        <v>15</v>
      </c>
      <c r="E2080" s="114" t="s">
        <v>4</v>
      </c>
      <c r="F2080" s="114" t="s">
        <v>21</v>
      </c>
      <c r="G2080" s="114" t="s">
        <v>102</v>
      </c>
      <c r="H2080" s="115" t="s">
        <v>8416</v>
      </c>
      <c r="I2080" s="116" t="s">
        <v>8417</v>
      </c>
      <c r="J2080" s="116" t="s">
        <v>8418</v>
      </c>
      <c r="K2080" s="114" t="s">
        <v>1013</v>
      </c>
      <c r="L2080" s="114" t="s">
        <v>385</v>
      </c>
      <c r="M2080" s="116" t="s">
        <v>1014</v>
      </c>
      <c r="N2080" s="116" t="s">
        <v>1015</v>
      </c>
      <c r="O2080" s="114" t="s">
        <v>1013</v>
      </c>
      <c r="P2080" s="114" t="s">
        <v>1786</v>
      </c>
      <c r="Q2080" s="114" t="s">
        <v>1787</v>
      </c>
      <c r="R2080" s="116"/>
    </row>
    <row r="2081" spans="2:18" ht="18.75" hidden="1" x14ac:dyDescent="0.25">
      <c r="B2081" s="112">
        <v>2075</v>
      </c>
      <c r="C2081" s="114" t="s">
        <v>15</v>
      </c>
      <c r="D2081" s="114" t="s">
        <v>15</v>
      </c>
      <c r="E2081" s="114" t="s">
        <v>4</v>
      </c>
      <c r="F2081" s="114" t="s">
        <v>21</v>
      </c>
      <c r="G2081" s="114" t="s">
        <v>102</v>
      </c>
      <c r="H2081" s="115" t="s">
        <v>8419</v>
      </c>
      <c r="I2081" s="116" t="s">
        <v>8420</v>
      </c>
      <c r="J2081" s="116" t="s">
        <v>8421</v>
      </c>
      <c r="K2081" s="114" t="s">
        <v>1013</v>
      </c>
      <c r="L2081" s="114" t="s">
        <v>385</v>
      </c>
      <c r="M2081" s="116" t="s">
        <v>1014</v>
      </c>
      <c r="N2081" s="116" t="s">
        <v>1015</v>
      </c>
      <c r="O2081" s="114" t="s">
        <v>1013</v>
      </c>
      <c r="P2081" s="114" t="s">
        <v>1786</v>
      </c>
      <c r="Q2081" s="114" t="s">
        <v>1787</v>
      </c>
      <c r="R2081" s="116"/>
    </row>
    <row r="2082" spans="2:18" ht="18.75" hidden="1" x14ac:dyDescent="0.25">
      <c r="B2082" s="112">
        <v>2076</v>
      </c>
      <c r="C2082" s="114" t="s">
        <v>15</v>
      </c>
      <c r="D2082" s="114" t="s">
        <v>15</v>
      </c>
      <c r="E2082" s="114" t="s">
        <v>4</v>
      </c>
      <c r="F2082" s="114" t="s">
        <v>21</v>
      </c>
      <c r="G2082" s="114" t="s">
        <v>102</v>
      </c>
      <c r="H2082" s="115" t="s">
        <v>8422</v>
      </c>
      <c r="I2082" s="116" t="s">
        <v>8423</v>
      </c>
      <c r="J2082" s="116" t="s">
        <v>8424</v>
      </c>
      <c r="K2082" s="114" t="s">
        <v>1013</v>
      </c>
      <c r="L2082" s="114" t="s">
        <v>385</v>
      </c>
      <c r="M2082" s="116" t="s">
        <v>1014</v>
      </c>
      <c r="N2082" s="116" t="s">
        <v>1015</v>
      </c>
      <c r="O2082" s="114" t="s">
        <v>1013</v>
      </c>
      <c r="P2082" s="114" t="s">
        <v>1786</v>
      </c>
      <c r="Q2082" s="114" t="s">
        <v>1787</v>
      </c>
      <c r="R2082" s="116"/>
    </row>
    <row r="2083" spans="2:18" ht="18.75" hidden="1" x14ac:dyDescent="0.25">
      <c r="B2083" s="112">
        <v>2077</v>
      </c>
      <c r="C2083" s="114" t="s">
        <v>15</v>
      </c>
      <c r="D2083" s="114" t="s">
        <v>15</v>
      </c>
      <c r="E2083" s="114" t="s">
        <v>4</v>
      </c>
      <c r="F2083" s="114" t="s">
        <v>21</v>
      </c>
      <c r="G2083" s="114" t="s">
        <v>102</v>
      </c>
      <c r="H2083" s="115" t="s">
        <v>8425</v>
      </c>
      <c r="I2083" s="116" t="s">
        <v>8426</v>
      </c>
      <c r="J2083" s="116" t="s">
        <v>8427</v>
      </c>
      <c r="K2083" s="114" t="s">
        <v>1013</v>
      </c>
      <c r="L2083" s="114" t="s">
        <v>385</v>
      </c>
      <c r="M2083" s="116" t="s">
        <v>1014</v>
      </c>
      <c r="N2083" s="116" t="s">
        <v>1015</v>
      </c>
      <c r="O2083" s="114" t="s">
        <v>1013</v>
      </c>
      <c r="P2083" s="114" t="s">
        <v>1786</v>
      </c>
      <c r="Q2083" s="114" t="s">
        <v>1787</v>
      </c>
      <c r="R2083" s="116"/>
    </row>
    <row r="2084" spans="2:18" ht="18.75" hidden="1" x14ac:dyDescent="0.25">
      <c r="B2084" s="112">
        <v>2078</v>
      </c>
      <c r="C2084" s="114" t="s">
        <v>15</v>
      </c>
      <c r="D2084" s="114" t="s">
        <v>15</v>
      </c>
      <c r="E2084" s="114" t="s">
        <v>4</v>
      </c>
      <c r="F2084" s="114" t="s">
        <v>21</v>
      </c>
      <c r="G2084" s="114" t="s">
        <v>102</v>
      </c>
      <c r="H2084" s="115" t="s">
        <v>8428</v>
      </c>
      <c r="I2084" s="116" t="s">
        <v>8429</v>
      </c>
      <c r="J2084" s="116" t="s">
        <v>8430</v>
      </c>
      <c r="K2084" s="114" t="s">
        <v>1013</v>
      </c>
      <c r="L2084" s="114" t="s">
        <v>385</v>
      </c>
      <c r="M2084" s="116" t="s">
        <v>1014</v>
      </c>
      <c r="N2084" s="116" t="s">
        <v>1015</v>
      </c>
      <c r="O2084" s="114" t="s">
        <v>1013</v>
      </c>
      <c r="P2084" s="114" t="s">
        <v>1786</v>
      </c>
      <c r="Q2084" s="114" t="s">
        <v>1787</v>
      </c>
      <c r="R2084" s="116"/>
    </row>
    <row r="2085" spans="2:18" ht="18.75" hidden="1" x14ac:dyDescent="0.25">
      <c r="B2085" s="112">
        <v>2079</v>
      </c>
      <c r="C2085" s="114" t="s">
        <v>15</v>
      </c>
      <c r="D2085" s="114" t="s">
        <v>15</v>
      </c>
      <c r="E2085" s="114" t="s">
        <v>4</v>
      </c>
      <c r="F2085" s="114" t="s">
        <v>21</v>
      </c>
      <c r="G2085" s="114" t="s">
        <v>102</v>
      </c>
      <c r="H2085" s="115" t="s">
        <v>8431</v>
      </c>
      <c r="I2085" s="116" t="s">
        <v>8432</v>
      </c>
      <c r="J2085" s="116" t="s">
        <v>8433</v>
      </c>
      <c r="K2085" s="114" t="s">
        <v>1013</v>
      </c>
      <c r="L2085" s="114" t="s">
        <v>385</v>
      </c>
      <c r="M2085" s="116" t="s">
        <v>1014</v>
      </c>
      <c r="N2085" s="116" t="s">
        <v>1015</v>
      </c>
      <c r="O2085" s="114" t="s">
        <v>1013</v>
      </c>
      <c r="P2085" s="114" t="s">
        <v>1786</v>
      </c>
      <c r="Q2085" s="114" t="s">
        <v>1787</v>
      </c>
      <c r="R2085" s="116"/>
    </row>
    <row r="2086" spans="2:18" ht="18.75" hidden="1" x14ac:dyDescent="0.25">
      <c r="B2086" s="112">
        <v>2080</v>
      </c>
      <c r="C2086" s="114" t="s">
        <v>15</v>
      </c>
      <c r="D2086" s="114" t="s">
        <v>15</v>
      </c>
      <c r="E2086" s="114" t="s">
        <v>4</v>
      </c>
      <c r="F2086" s="114" t="s">
        <v>21</v>
      </c>
      <c r="G2086" s="114" t="s">
        <v>102</v>
      </c>
      <c r="H2086" s="115" t="s">
        <v>8434</v>
      </c>
      <c r="I2086" s="116" t="s">
        <v>8435</v>
      </c>
      <c r="J2086" s="116" t="s">
        <v>8436</v>
      </c>
      <c r="K2086" s="114" t="s">
        <v>1013</v>
      </c>
      <c r="L2086" s="114" t="s">
        <v>385</v>
      </c>
      <c r="M2086" s="116" t="s">
        <v>1014</v>
      </c>
      <c r="N2086" s="116" t="s">
        <v>1015</v>
      </c>
      <c r="O2086" s="114" t="s">
        <v>1013</v>
      </c>
      <c r="P2086" s="114" t="s">
        <v>1786</v>
      </c>
      <c r="Q2086" s="114" t="s">
        <v>1787</v>
      </c>
      <c r="R2086" s="116"/>
    </row>
    <row r="2087" spans="2:18" ht="18.75" hidden="1" x14ac:dyDescent="0.25">
      <c r="B2087" s="112">
        <v>2081</v>
      </c>
      <c r="C2087" s="114" t="s">
        <v>15</v>
      </c>
      <c r="D2087" s="114" t="s">
        <v>15</v>
      </c>
      <c r="E2087" s="114" t="s">
        <v>1</v>
      </c>
      <c r="F2087" s="114" t="s">
        <v>22</v>
      </c>
      <c r="G2087" s="114" t="s">
        <v>102</v>
      </c>
      <c r="H2087" s="115" t="s">
        <v>8437</v>
      </c>
      <c r="I2087" s="116" t="s">
        <v>8438</v>
      </c>
      <c r="J2087" s="116" t="s">
        <v>8439</v>
      </c>
      <c r="K2087" s="114" t="s">
        <v>1016</v>
      </c>
      <c r="L2087" s="114" t="s">
        <v>428</v>
      </c>
      <c r="M2087" s="116" t="s">
        <v>1017</v>
      </c>
      <c r="N2087" s="116" t="s">
        <v>1018</v>
      </c>
      <c r="O2087" s="114" t="s">
        <v>1016</v>
      </c>
      <c r="P2087" s="114" t="s">
        <v>1788</v>
      </c>
      <c r="Q2087" s="114" t="s">
        <v>1789</v>
      </c>
      <c r="R2087" s="116"/>
    </row>
    <row r="2088" spans="2:18" ht="18.75" hidden="1" x14ac:dyDescent="0.25">
      <c r="B2088" s="112">
        <v>2082</v>
      </c>
      <c r="C2088" s="114" t="s">
        <v>15</v>
      </c>
      <c r="D2088" s="114" t="s">
        <v>15</v>
      </c>
      <c r="E2088" s="114" t="s">
        <v>1</v>
      </c>
      <c r="F2088" s="114" t="s">
        <v>22</v>
      </c>
      <c r="G2088" s="114" t="s">
        <v>102</v>
      </c>
      <c r="H2088" s="115" t="s">
        <v>8440</v>
      </c>
      <c r="I2088" s="116" t="s">
        <v>8441</v>
      </c>
      <c r="J2088" s="116" t="s">
        <v>8442</v>
      </c>
      <c r="K2088" s="114" t="s">
        <v>1016</v>
      </c>
      <c r="L2088" s="114" t="s">
        <v>428</v>
      </c>
      <c r="M2088" s="116" t="s">
        <v>1017</v>
      </c>
      <c r="N2088" s="116" t="s">
        <v>1018</v>
      </c>
      <c r="O2088" s="114" t="s">
        <v>1016</v>
      </c>
      <c r="P2088" s="114" t="s">
        <v>1788</v>
      </c>
      <c r="Q2088" s="114" t="s">
        <v>1789</v>
      </c>
      <c r="R2088" s="116"/>
    </row>
    <row r="2089" spans="2:18" ht="18.75" hidden="1" x14ac:dyDescent="0.25">
      <c r="B2089" s="112">
        <v>2083</v>
      </c>
      <c r="C2089" s="114" t="s">
        <v>15</v>
      </c>
      <c r="D2089" s="114" t="s">
        <v>15</v>
      </c>
      <c r="E2089" s="114" t="s">
        <v>1</v>
      </c>
      <c r="F2089" s="114" t="s">
        <v>22</v>
      </c>
      <c r="G2089" s="114" t="s">
        <v>102</v>
      </c>
      <c r="H2089" s="115" t="s">
        <v>8443</v>
      </c>
      <c r="I2089" s="116" t="s">
        <v>8444</v>
      </c>
      <c r="J2089" s="116" t="s">
        <v>8445</v>
      </c>
      <c r="K2089" s="114" t="s">
        <v>1016</v>
      </c>
      <c r="L2089" s="114" t="s">
        <v>428</v>
      </c>
      <c r="M2089" s="116" t="s">
        <v>1017</v>
      </c>
      <c r="N2089" s="116" t="s">
        <v>1018</v>
      </c>
      <c r="O2089" s="114" t="s">
        <v>1016</v>
      </c>
      <c r="P2089" s="114" t="s">
        <v>1788</v>
      </c>
      <c r="Q2089" s="114" t="s">
        <v>1789</v>
      </c>
      <c r="R2089" s="116"/>
    </row>
    <row r="2090" spans="2:18" ht="18.75" hidden="1" x14ac:dyDescent="0.25">
      <c r="B2090" s="112">
        <v>2084</v>
      </c>
      <c r="C2090" s="114" t="s">
        <v>15</v>
      </c>
      <c r="D2090" s="114" t="s">
        <v>15</v>
      </c>
      <c r="E2090" s="114" t="s">
        <v>1</v>
      </c>
      <c r="F2090" s="114" t="s">
        <v>22</v>
      </c>
      <c r="G2090" s="114" t="s">
        <v>102</v>
      </c>
      <c r="H2090" s="115" t="s">
        <v>8446</v>
      </c>
      <c r="I2090" s="116" t="s">
        <v>8447</v>
      </c>
      <c r="J2090" s="116" t="s">
        <v>8448</v>
      </c>
      <c r="K2090" s="114" t="s">
        <v>1016</v>
      </c>
      <c r="L2090" s="114" t="s">
        <v>428</v>
      </c>
      <c r="M2090" s="116" t="s">
        <v>1017</v>
      </c>
      <c r="N2090" s="116" t="s">
        <v>1018</v>
      </c>
      <c r="O2090" s="114" t="s">
        <v>1016</v>
      </c>
      <c r="P2090" s="114" t="s">
        <v>1788</v>
      </c>
      <c r="Q2090" s="114" t="s">
        <v>1789</v>
      </c>
      <c r="R2090" s="116"/>
    </row>
    <row r="2091" spans="2:18" ht="18.75" hidden="1" x14ac:dyDescent="0.25">
      <c r="B2091" s="112">
        <v>2085</v>
      </c>
      <c r="C2091" s="114" t="s">
        <v>15</v>
      </c>
      <c r="D2091" s="114" t="s">
        <v>15</v>
      </c>
      <c r="E2091" s="114" t="s">
        <v>1</v>
      </c>
      <c r="F2091" s="114" t="s">
        <v>22</v>
      </c>
      <c r="G2091" s="114" t="s">
        <v>102</v>
      </c>
      <c r="H2091" s="115" t="s">
        <v>8449</v>
      </c>
      <c r="I2091" s="116" t="s">
        <v>8450</v>
      </c>
      <c r="J2091" s="116" t="s">
        <v>8451</v>
      </c>
      <c r="K2091" s="114" t="s">
        <v>1016</v>
      </c>
      <c r="L2091" s="114" t="s">
        <v>428</v>
      </c>
      <c r="M2091" s="116" t="s">
        <v>1017</v>
      </c>
      <c r="N2091" s="116" t="s">
        <v>1018</v>
      </c>
      <c r="O2091" s="114" t="s">
        <v>1016</v>
      </c>
      <c r="P2091" s="114" t="s">
        <v>1788</v>
      </c>
      <c r="Q2091" s="114" t="s">
        <v>1789</v>
      </c>
      <c r="R2091" s="116"/>
    </row>
    <row r="2092" spans="2:18" ht="18.75" hidden="1" x14ac:dyDescent="0.25">
      <c r="B2092" s="112">
        <v>2086</v>
      </c>
      <c r="C2092" s="114" t="s">
        <v>15</v>
      </c>
      <c r="D2092" s="114" t="s">
        <v>15</v>
      </c>
      <c r="E2092" s="114" t="s">
        <v>1</v>
      </c>
      <c r="F2092" s="114" t="s">
        <v>22</v>
      </c>
      <c r="G2092" s="114" t="s">
        <v>102</v>
      </c>
      <c r="H2092" s="115" t="s">
        <v>8452</v>
      </c>
      <c r="I2092" s="116" t="s">
        <v>8453</v>
      </c>
      <c r="J2092" s="116" t="s">
        <v>8454</v>
      </c>
      <c r="K2092" s="114" t="s">
        <v>1016</v>
      </c>
      <c r="L2092" s="114" t="s">
        <v>428</v>
      </c>
      <c r="M2092" s="116" t="s">
        <v>1017</v>
      </c>
      <c r="N2092" s="116" t="s">
        <v>1018</v>
      </c>
      <c r="O2092" s="114" t="s">
        <v>1016</v>
      </c>
      <c r="P2092" s="114" t="s">
        <v>1788</v>
      </c>
      <c r="Q2092" s="114" t="s">
        <v>1789</v>
      </c>
      <c r="R2092" s="116"/>
    </row>
    <row r="2093" spans="2:18" ht="18.75" hidden="1" x14ac:dyDescent="0.25">
      <c r="B2093" s="112">
        <v>2087</v>
      </c>
      <c r="C2093" s="114" t="s">
        <v>15</v>
      </c>
      <c r="D2093" s="114" t="s">
        <v>15</v>
      </c>
      <c r="E2093" s="114" t="s">
        <v>1</v>
      </c>
      <c r="F2093" s="114" t="s">
        <v>22</v>
      </c>
      <c r="G2093" s="114" t="s">
        <v>102</v>
      </c>
      <c r="H2093" s="115" t="s">
        <v>8455</v>
      </c>
      <c r="I2093" s="116" t="s">
        <v>8456</v>
      </c>
      <c r="J2093" s="116" t="s">
        <v>8457</v>
      </c>
      <c r="K2093" s="114" t="s">
        <v>1016</v>
      </c>
      <c r="L2093" s="114" t="s">
        <v>428</v>
      </c>
      <c r="M2093" s="116" t="s">
        <v>1017</v>
      </c>
      <c r="N2093" s="116" t="s">
        <v>1018</v>
      </c>
      <c r="O2093" s="114" t="s">
        <v>1016</v>
      </c>
      <c r="P2093" s="114" t="s">
        <v>1788</v>
      </c>
      <c r="Q2093" s="114" t="s">
        <v>1789</v>
      </c>
      <c r="R2093" s="116"/>
    </row>
    <row r="2094" spans="2:18" ht="18.75" hidden="1" x14ac:dyDescent="0.25">
      <c r="B2094" s="112">
        <v>2088</v>
      </c>
      <c r="C2094" s="114" t="s">
        <v>15</v>
      </c>
      <c r="D2094" s="114" t="s">
        <v>15</v>
      </c>
      <c r="E2094" s="114" t="s">
        <v>1</v>
      </c>
      <c r="F2094" s="114" t="s">
        <v>22</v>
      </c>
      <c r="G2094" s="114" t="s">
        <v>102</v>
      </c>
      <c r="H2094" s="115" t="s">
        <v>8458</v>
      </c>
      <c r="I2094" s="116" t="s">
        <v>8459</v>
      </c>
      <c r="J2094" s="116" t="s">
        <v>8460</v>
      </c>
      <c r="K2094" s="114" t="s">
        <v>1016</v>
      </c>
      <c r="L2094" s="114" t="s">
        <v>428</v>
      </c>
      <c r="M2094" s="116" t="s">
        <v>1017</v>
      </c>
      <c r="N2094" s="116" t="s">
        <v>1018</v>
      </c>
      <c r="O2094" s="114" t="s">
        <v>1016</v>
      </c>
      <c r="P2094" s="114" t="s">
        <v>1788</v>
      </c>
      <c r="Q2094" s="114" t="s">
        <v>1789</v>
      </c>
      <c r="R2094" s="116"/>
    </row>
    <row r="2095" spans="2:18" ht="18.75" hidden="1" x14ac:dyDescent="0.25">
      <c r="B2095" s="112">
        <v>2089</v>
      </c>
      <c r="C2095" s="114" t="s">
        <v>15</v>
      </c>
      <c r="D2095" s="114" t="s">
        <v>15</v>
      </c>
      <c r="E2095" s="114" t="s">
        <v>1</v>
      </c>
      <c r="F2095" s="114" t="s">
        <v>22</v>
      </c>
      <c r="G2095" s="114" t="s">
        <v>102</v>
      </c>
      <c r="H2095" s="115" t="s">
        <v>8461</v>
      </c>
      <c r="I2095" s="116" t="s">
        <v>8462</v>
      </c>
      <c r="J2095" s="116" t="s">
        <v>8463</v>
      </c>
      <c r="K2095" s="114" t="s">
        <v>1016</v>
      </c>
      <c r="L2095" s="114" t="s">
        <v>428</v>
      </c>
      <c r="M2095" s="116" t="s">
        <v>1017</v>
      </c>
      <c r="N2095" s="116" t="s">
        <v>1018</v>
      </c>
      <c r="O2095" s="114" t="s">
        <v>1016</v>
      </c>
      <c r="P2095" s="114" t="s">
        <v>1788</v>
      </c>
      <c r="Q2095" s="114" t="s">
        <v>1789</v>
      </c>
      <c r="R2095" s="116"/>
    </row>
    <row r="2096" spans="2:18" ht="18.75" hidden="1" x14ac:dyDescent="0.25">
      <c r="B2096" s="112">
        <v>2090</v>
      </c>
      <c r="C2096" s="114" t="s">
        <v>15</v>
      </c>
      <c r="D2096" s="114" t="s">
        <v>15</v>
      </c>
      <c r="E2096" s="114" t="s">
        <v>1</v>
      </c>
      <c r="F2096" s="114" t="s">
        <v>22</v>
      </c>
      <c r="G2096" s="114" t="s">
        <v>102</v>
      </c>
      <c r="H2096" s="115" t="s">
        <v>8464</v>
      </c>
      <c r="I2096" s="116" t="s">
        <v>8465</v>
      </c>
      <c r="J2096" s="116" t="s">
        <v>8466</v>
      </c>
      <c r="K2096" s="114" t="s">
        <v>1016</v>
      </c>
      <c r="L2096" s="114" t="s">
        <v>428</v>
      </c>
      <c r="M2096" s="116" t="s">
        <v>1017</v>
      </c>
      <c r="N2096" s="116" t="s">
        <v>1018</v>
      </c>
      <c r="O2096" s="114" t="s">
        <v>1016</v>
      </c>
      <c r="P2096" s="114" t="s">
        <v>1788</v>
      </c>
      <c r="Q2096" s="114" t="s">
        <v>1789</v>
      </c>
      <c r="R2096" s="116"/>
    </row>
    <row r="2097" spans="2:18" ht="18.75" hidden="1" x14ac:dyDescent="0.25">
      <c r="B2097" s="112">
        <v>2091</v>
      </c>
      <c r="C2097" s="114" t="s">
        <v>15</v>
      </c>
      <c r="D2097" s="114" t="s">
        <v>15</v>
      </c>
      <c r="E2097" s="114" t="s">
        <v>4</v>
      </c>
      <c r="F2097" s="114" t="s">
        <v>22</v>
      </c>
      <c r="G2097" s="114" t="s">
        <v>102</v>
      </c>
      <c r="H2097" s="115" t="s">
        <v>8467</v>
      </c>
      <c r="I2097" s="116" t="s">
        <v>8468</v>
      </c>
      <c r="J2097" s="116" t="s">
        <v>8469</v>
      </c>
      <c r="K2097" s="114" t="s">
        <v>1016</v>
      </c>
      <c r="L2097" s="114" t="s">
        <v>428</v>
      </c>
      <c r="M2097" s="116" t="s">
        <v>1017</v>
      </c>
      <c r="N2097" s="116" t="s">
        <v>1018</v>
      </c>
      <c r="O2097" s="114" t="s">
        <v>1016</v>
      </c>
      <c r="P2097" s="114" t="s">
        <v>1788</v>
      </c>
      <c r="Q2097" s="114" t="s">
        <v>1789</v>
      </c>
      <c r="R2097" s="116"/>
    </row>
    <row r="2098" spans="2:18" ht="18.75" hidden="1" x14ac:dyDescent="0.25">
      <c r="B2098" s="112">
        <v>2092</v>
      </c>
      <c r="C2098" s="114" t="s">
        <v>15</v>
      </c>
      <c r="D2098" s="114" t="s">
        <v>15</v>
      </c>
      <c r="E2098" s="114" t="s">
        <v>4</v>
      </c>
      <c r="F2098" s="114" t="s">
        <v>22</v>
      </c>
      <c r="G2098" s="114" t="s">
        <v>102</v>
      </c>
      <c r="H2098" s="115" t="s">
        <v>8470</v>
      </c>
      <c r="I2098" s="116" t="s">
        <v>8471</v>
      </c>
      <c r="J2098" s="116" t="s">
        <v>8472</v>
      </c>
      <c r="K2098" s="114" t="s">
        <v>1016</v>
      </c>
      <c r="L2098" s="114" t="s">
        <v>428</v>
      </c>
      <c r="M2098" s="116" t="s">
        <v>1017</v>
      </c>
      <c r="N2098" s="116" t="s">
        <v>1018</v>
      </c>
      <c r="O2098" s="114" t="s">
        <v>1016</v>
      </c>
      <c r="P2098" s="114" t="s">
        <v>1788</v>
      </c>
      <c r="Q2098" s="114" t="s">
        <v>1789</v>
      </c>
      <c r="R2098" s="116"/>
    </row>
    <row r="2099" spans="2:18" ht="18.75" hidden="1" x14ac:dyDescent="0.25">
      <c r="B2099" s="112">
        <v>2093</v>
      </c>
      <c r="C2099" s="114" t="s">
        <v>15</v>
      </c>
      <c r="D2099" s="114" t="s">
        <v>15</v>
      </c>
      <c r="E2099" s="114" t="s">
        <v>4</v>
      </c>
      <c r="F2099" s="114" t="s">
        <v>22</v>
      </c>
      <c r="G2099" s="114" t="s">
        <v>102</v>
      </c>
      <c r="H2099" s="115" t="s">
        <v>8473</v>
      </c>
      <c r="I2099" s="116" t="s">
        <v>8474</v>
      </c>
      <c r="J2099" s="116" t="s">
        <v>8475</v>
      </c>
      <c r="K2099" s="114" t="s">
        <v>1016</v>
      </c>
      <c r="L2099" s="114" t="s">
        <v>428</v>
      </c>
      <c r="M2099" s="116" t="s">
        <v>1017</v>
      </c>
      <c r="N2099" s="116" t="s">
        <v>1018</v>
      </c>
      <c r="O2099" s="114" t="s">
        <v>1016</v>
      </c>
      <c r="P2099" s="114" t="s">
        <v>1788</v>
      </c>
      <c r="Q2099" s="114" t="s">
        <v>1789</v>
      </c>
      <c r="R2099" s="116"/>
    </row>
    <row r="2100" spans="2:18" ht="18.75" hidden="1" x14ac:dyDescent="0.25">
      <c r="B2100" s="112">
        <v>2094</v>
      </c>
      <c r="C2100" s="114" t="s">
        <v>15</v>
      </c>
      <c r="D2100" s="114" t="s">
        <v>15</v>
      </c>
      <c r="E2100" s="114" t="s">
        <v>4</v>
      </c>
      <c r="F2100" s="114" t="s">
        <v>22</v>
      </c>
      <c r="G2100" s="114" t="s">
        <v>102</v>
      </c>
      <c r="H2100" s="115" t="s">
        <v>8476</v>
      </c>
      <c r="I2100" s="116" t="s">
        <v>8477</v>
      </c>
      <c r="J2100" s="116" t="s">
        <v>8478</v>
      </c>
      <c r="K2100" s="114" t="s">
        <v>1016</v>
      </c>
      <c r="L2100" s="114" t="s">
        <v>428</v>
      </c>
      <c r="M2100" s="116" t="s">
        <v>1017</v>
      </c>
      <c r="N2100" s="116" t="s">
        <v>1018</v>
      </c>
      <c r="O2100" s="114" t="s">
        <v>1016</v>
      </c>
      <c r="P2100" s="114" t="s">
        <v>1788</v>
      </c>
      <c r="Q2100" s="114" t="s">
        <v>1789</v>
      </c>
      <c r="R2100" s="116"/>
    </row>
    <row r="2101" spans="2:18" ht="18.75" hidden="1" x14ac:dyDescent="0.25">
      <c r="B2101" s="112">
        <v>2095</v>
      </c>
      <c r="C2101" s="114" t="s">
        <v>15</v>
      </c>
      <c r="D2101" s="114" t="s">
        <v>15</v>
      </c>
      <c r="E2101" s="114" t="s">
        <v>4</v>
      </c>
      <c r="F2101" s="114" t="s">
        <v>22</v>
      </c>
      <c r="G2101" s="114" t="s">
        <v>102</v>
      </c>
      <c r="H2101" s="115" t="s">
        <v>8479</v>
      </c>
      <c r="I2101" s="116" t="s">
        <v>8480</v>
      </c>
      <c r="J2101" s="116" t="s">
        <v>8481</v>
      </c>
      <c r="K2101" s="114" t="s">
        <v>1016</v>
      </c>
      <c r="L2101" s="114" t="s">
        <v>428</v>
      </c>
      <c r="M2101" s="116" t="s">
        <v>1017</v>
      </c>
      <c r="N2101" s="116" t="s">
        <v>1018</v>
      </c>
      <c r="O2101" s="114" t="s">
        <v>1016</v>
      </c>
      <c r="P2101" s="114" t="s">
        <v>1788</v>
      </c>
      <c r="Q2101" s="114" t="s">
        <v>1789</v>
      </c>
      <c r="R2101" s="116"/>
    </row>
    <row r="2102" spans="2:18" ht="18.75" hidden="1" x14ac:dyDescent="0.25">
      <c r="B2102" s="112">
        <v>2096</v>
      </c>
      <c r="C2102" s="114" t="s">
        <v>15</v>
      </c>
      <c r="D2102" s="114" t="s">
        <v>15</v>
      </c>
      <c r="E2102" s="114" t="s">
        <v>4</v>
      </c>
      <c r="F2102" s="114" t="s">
        <v>22</v>
      </c>
      <c r="G2102" s="114" t="s">
        <v>102</v>
      </c>
      <c r="H2102" s="115" t="s">
        <v>8482</v>
      </c>
      <c r="I2102" s="116" t="s">
        <v>8483</v>
      </c>
      <c r="J2102" s="116" t="s">
        <v>8484</v>
      </c>
      <c r="K2102" s="114" t="s">
        <v>1016</v>
      </c>
      <c r="L2102" s="114" t="s">
        <v>428</v>
      </c>
      <c r="M2102" s="116" t="s">
        <v>1017</v>
      </c>
      <c r="N2102" s="116" t="s">
        <v>1018</v>
      </c>
      <c r="O2102" s="114" t="s">
        <v>1016</v>
      </c>
      <c r="P2102" s="114" t="s">
        <v>1788</v>
      </c>
      <c r="Q2102" s="114" t="s">
        <v>1789</v>
      </c>
      <c r="R2102" s="116"/>
    </row>
    <row r="2103" spans="2:18" ht="18.75" hidden="1" x14ac:dyDescent="0.25">
      <c r="B2103" s="112">
        <v>2097</v>
      </c>
      <c r="C2103" s="114" t="s">
        <v>15</v>
      </c>
      <c r="D2103" s="114" t="s">
        <v>15</v>
      </c>
      <c r="E2103" s="114" t="s">
        <v>4</v>
      </c>
      <c r="F2103" s="114" t="s">
        <v>22</v>
      </c>
      <c r="G2103" s="114" t="s">
        <v>102</v>
      </c>
      <c r="H2103" s="115" t="s">
        <v>8485</v>
      </c>
      <c r="I2103" s="116" t="s">
        <v>8486</v>
      </c>
      <c r="J2103" s="116" t="s">
        <v>8487</v>
      </c>
      <c r="K2103" s="114" t="s">
        <v>1016</v>
      </c>
      <c r="L2103" s="114" t="s">
        <v>428</v>
      </c>
      <c r="M2103" s="116" t="s">
        <v>1017</v>
      </c>
      <c r="N2103" s="116" t="s">
        <v>1018</v>
      </c>
      <c r="O2103" s="114" t="s">
        <v>1016</v>
      </c>
      <c r="P2103" s="114" t="s">
        <v>1788</v>
      </c>
      <c r="Q2103" s="114" t="s">
        <v>1789</v>
      </c>
      <c r="R2103" s="116"/>
    </row>
    <row r="2104" spans="2:18" ht="18.75" hidden="1" x14ac:dyDescent="0.25">
      <c r="B2104" s="112">
        <v>2098</v>
      </c>
      <c r="C2104" s="114" t="s">
        <v>15</v>
      </c>
      <c r="D2104" s="114" t="s">
        <v>15</v>
      </c>
      <c r="E2104" s="114" t="s">
        <v>4</v>
      </c>
      <c r="F2104" s="114" t="s">
        <v>22</v>
      </c>
      <c r="G2104" s="114" t="s">
        <v>102</v>
      </c>
      <c r="H2104" s="115" t="s">
        <v>8488</v>
      </c>
      <c r="I2104" s="116" t="s">
        <v>8489</v>
      </c>
      <c r="J2104" s="116" t="s">
        <v>8490</v>
      </c>
      <c r="K2104" s="114" t="s">
        <v>1016</v>
      </c>
      <c r="L2104" s="114" t="s">
        <v>428</v>
      </c>
      <c r="M2104" s="116" t="s">
        <v>1017</v>
      </c>
      <c r="N2104" s="116" t="s">
        <v>1018</v>
      </c>
      <c r="O2104" s="114" t="s">
        <v>1016</v>
      </c>
      <c r="P2104" s="114" t="s">
        <v>1788</v>
      </c>
      <c r="Q2104" s="114" t="s">
        <v>1789</v>
      </c>
      <c r="R2104" s="116"/>
    </row>
    <row r="2105" spans="2:18" ht="18.75" hidden="1" x14ac:dyDescent="0.25">
      <c r="B2105" s="112">
        <v>2099</v>
      </c>
      <c r="C2105" s="114" t="s">
        <v>15</v>
      </c>
      <c r="D2105" s="114" t="s">
        <v>15</v>
      </c>
      <c r="E2105" s="114" t="s">
        <v>4</v>
      </c>
      <c r="F2105" s="114" t="s">
        <v>22</v>
      </c>
      <c r="G2105" s="114" t="s">
        <v>102</v>
      </c>
      <c r="H2105" s="115" t="s">
        <v>8491</v>
      </c>
      <c r="I2105" s="116" t="s">
        <v>8492</v>
      </c>
      <c r="J2105" s="116" t="s">
        <v>8493</v>
      </c>
      <c r="K2105" s="114" t="s">
        <v>1016</v>
      </c>
      <c r="L2105" s="114" t="s">
        <v>428</v>
      </c>
      <c r="M2105" s="116" t="s">
        <v>1017</v>
      </c>
      <c r="N2105" s="116" t="s">
        <v>1018</v>
      </c>
      <c r="O2105" s="114" t="s">
        <v>1016</v>
      </c>
      <c r="P2105" s="114" t="s">
        <v>1788</v>
      </c>
      <c r="Q2105" s="114" t="s">
        <v>1789</v>
      </c>
      <c r="R2105" s="116"/>
    </row>
    <row r="2106" spans="2:18" ht="18.75" hidden="1" x14ac:dyDescent="0.25">
      <c r="B2106" s="112">
        <v>2100</v>
      </c>
      <c r="C2106" s="114" t="s">
        <v>15</v>
      </c>
      <c r="D2106" s="114" t="s">
        <v>15</v>
      </c>
      <c r="E2106" s="114" t="s">
        <v>4</v>
      </c>
      <c r="F2106" s="114" t="s">
        <v>22</v>
      </c>
      <c r="G2106" s="114" t="s">
        <v>102</v>
      </c>
      <c r="H2106" s="115" t="s">
        <v>8494</v>
      </c>
      <c r="I2106" s="116" t="s">
        <v>8495</v>
      </c>
      <c r="J2106" s="116" t="s">
        <v>8496</v>
      </c>
      <c r="K2106" s="114" t="s">
        <v>1016</v>
      </c>
      <c r="L2106" s="114" t="s">
        <v>428</v>
      </c>
      <c r="M2106" s="116" t="s">
        <v>1017</v>
      </c>
      <c r="N2106" s="116" t="s">
        <v>1018</v>
      </c>
      <c r="O2106" s="114" t="s">
        <v>1016</v>
      </c>
      <c r="P2106" s="114" t="s">
        <v>1788</v>
      </c>
      <c r="Q2106" s="114" t="s">
        <v>1789</v>
      </c>
      <c r="R2106" s="116"/>
    </row>
    <row r="2107" spans="2:18" ht="18.75" hidden="1" x14ac:dyDescent="0.25">
      <c r="B2107" s="112">
        <v>2101</v>
      </c>
      <c r="C2107" s="114" t="s">
        <v>15</v>
      </c>
      <c r="D2107" s="114" t="s">
        <v>15</v>
      </c>
      <c r="E2107" s="114" t="s">
        <v>1</v>
      </c>
      <c r="F2107" s="114" t="s">
        <v>25</v>
      </c>
      <c r="G2107" s="114" t="s">
        <v>102</v>
      </c>
      <c r="H2107" s="115" t="s">
        <v>8497</v>
      </c>
      <c r="I2107" s="116" t="s">
        <v>8498</v>
      </c>
      <c r="J2107" s="116" t="s">
        <v>8499</v>
      </c>
      <c r="K2107" s="114" t="s">
        <v>1019</v>
      </c>
      <c r="L2107" s="114" t="s">
        <v>472</v>
      </c>
      <c r="M2107" s="116" t="s">
        <v>1020</v>
      </c>
      <c r="N2107" s="116" t="s">
        <v>1021</v>
      </c>
      <c r="O2107" s="114" t="s">
        <v>1019</v>
      </c>
      <c r="P2107" s="114" t="s">
        <v>1790</v>
      </c>
      <c r="Q2107" s="114" t="s">
        <v>1791</v>
      </c>
      <c r="R2107" s="116"/>
    </row>
    <row r="2108" spans="2:18" ht="18.75" hidden="1" x14ac:dyDescent="0.25">
      <c r="B2108" s="112">
        <v>2102</v>
      </c>
      <c r="C2108" s="114" t="s">
        <v>15</v>
      </c>
      <c r="D2108" s="114" t="s">
        <v>15</v>
      </c>
      <c r="E2108" s="114" t="s">
        <v>1</v>
      </c>
      <c r="F2108" s="114" t="s">
        <v>25</v>
      </c>
      <c r="G2108" s="114" t="s">
        <v>102</v>
      </c>
      <c r="H2108" s="115" t="s">
        <v>8500</v>
      </c>
      <c r="I2108" s="116" t="s">
        <v>8501</v>
      </c>
      <c r="J2108" s="116" t="s">
        <v>8502</v>
      </c>
      <c r="K2108" s="114" t="s">
        <v>1019</v>
      </c>
      <c r="L2108" s="114" t="s">
        <v>472</v>
      </c>
      <c r="M2108" s="116" t="s">
        <v>1020</v>
      </c>
      <c r="N2108" s="116" t="s">
        <v>1021</v>
      </c>
      <c r="O2108" s="114" t="s">
        <v>1019</v>
      </c>
      <c r="P2108" s="114" t="s">
        <v>1790</v>
      </c>
      <c r="Q2108" s="114" t="s">
        <v>1791</v>
      </c>
      <c r="R2108" s="116"/>
    </row>
    <row r="2109" spans="2:18" ht="18.75" hidden="1" x14ac:dyDescent="0.25">
      <c r="B2109" s="112">
        <v>2103</v>
      </c>
      <c r="C2109" s="114" t="s">
        <v>15</v>
      </c>
      <c r="D2109" s="114" t="s">
        <v>15</v>
      </c>
      <c r="E2109" s="114" t="s">
        <v>1</v>
      </c>
      <c r="F2109" s="114" t="s">
        <v>25</v>
      </c>
      <c r="G2109" s="114" t="s">
        <v>102</v>
      </c>
      <c r="H2109" s="115" t="s">
        <v>8503</v>
      </c>
      <c r="I2109" s="116" t="s">
        <v>8504</v>
      </c>
      <c r="J2109" s="116" t="s">
        <v>8505</v>
      </c>
      <c r="K2109" s="114" t="s">
        <v>1019</v>
      </c>
      <c r="L2109" s="114" t="s">
        <v>472</v>
      </c>
      <c r="M2109" s="116" t="s">
        <v>1020</v>
      </c>
      <c r="N2109" s="116" t="s">
        <v>1021</v>
      </c>
      <c r="O2109" s="114" t="s">
        <v>1019</v>
      </c>
      <c r="P2109" s="114" t="s">
        <v>1790</v>
      </c>
      <c r="Q2109" s="114" t="s">
        <v>1791</v>
      </c>
      <c r="R2109" s="116"/>
    </row>
    <row r="2110" spans="2:18" ht="18.75" hidden="1" x14ac:dyDescent="0.25">
      <c r="B2110" s="112">
        <v>2104</v>
      </c>
      <c r="C2110" s="114" t="s">
        <v>15</v>
      </c>
      <c r="D2110" s="114" t="s">
        <v>15</v>
      </c>
      <c r="E2110" s="114" t="s">
        <v>1</v>
      </c>
      <c r="F2110" s="114" t="s">
        <v>25</v>
      </c>
      <c r="G2110" s="114" t="s">
        <v>102</v>
      </c>
      <c r="H2110" s="115" t="s">
        <v>8506</v>
      </c>
      <c r="I2110" s="116" t="s">
        <v>8507</v>
      </c>
      <c r="J2110" s="116" t="s">
        <v>8508</v>
      </c>
      <c r="K2110" s="114" t="s">
        <v>1019</v>
      </c>
      <c r="L2110" s="114" t="s">
        <v>472</v>
      </c>
      <c r="M2110" s="116" t="s">
        <v>1020</v>
      </c>
      <c r="N2110" s="116" t="s">
        <v>1021</v>
      </c>
      <c r="O2110" s="114" t="s">
        <v>1019</v>
      </c>
      <c r="P2110" s="114" t="s">
        <v>1790</v>
      </c>
      <c r="Q2110" s="114" t="s">
        <v>1791</v>
      </c>
      <c r="R2110" s="116"/>
    </row>
    <row r="2111" spans="2:18" ht="18.75" hidden="1" x14ac:dyDescent="0.25">
      <c r="B2111" s="112">
        <v>2105</v>
      </c>
      <c r="C2111" s="114" t="s">
        <v>15</v>
      </c>
      <c r="D2111" s="114" t="s">
        <v>15</v>
      </c>
      <c r="E2111" s="114" t="s">
        <v>1</v>
      </c>
      <c r="F2111" s="114" t="s">
        <v>25</v>
      </c>
      <c r="G2111" s="114" t="s">
        <v>102</v>
      </c>
      <c r="H2111" s="115" t="s">
        <v>8509</v>
      </c>
      <c r="I2111" s="116" t="s">
        <v>8510</v>
      </c>
      <c r="J2111" s="116" t="s">
        <v>8511</v>
      </c>
      <c r="K2111" s="114" t="s">
        <v>1019</v>
      </c>
      <c r="L2111" s="114" t="s">
        <v>472</v>
      </c>
      <c r="M2111" s="116" t="s">
        <v>1020</v>
      </c>
      <c r="N2111" s="116" t="s">
        <v>1021</v>
      </c>
      <c r="O2111" s="114" t="s">
        <v>1019</v>
      </c>
      <c r="P2111" s="114" t="s">
        <v>1790</v>
      </c>
      <c r="Q2111" s="114" t="s">
        <v>1791</v>
      </c>
      <c r="R2111" s="116"/>
    </row>
    <row r="2112" spans="2:18" ht="18.75" hidden="1" x14ac:dyDescent="0.25">
      <c r="B2112" s="112">
        <v>2106</v>
      </c>
      <c r="C2112" s="114" t="s">
        <v>15</v>
      </c>
      <c r="D2112" s="114" t="s">
        <v>15</v>
      </c>
      <c r="E2112" s="114" t="s">
        <v>1</v>
      </c>
      <c r="F2112" s="114" t="s">
        <v>25</v>
      </c>
      <c r="G2112" s="114" t="s">
        <v>102</v>
      </c>
      <c r="H2112" s="115" t="s">
        <v>8512</v>
      </c>
      <c r="I2112" s="116" t="s">
        <v>8513</v>
      </c>
      <c r="J2112" s="116" t="s">
        <v>8514</v>
      </c>
      <c r="K2112" s="114" t="s">
        <v>1019</v>
      </c>
      <c r="L2112" s="114" t="s">
        <v>472</v>
      </c>
      <c r="M2112" s="116" t="s">
        <v>1020</v>
      </c>
      <c r="N2112" s="116" t="s">
        <v>1021</v>
      </c>
      <c r="O2112" s="114" t="s">
        <v>1019</v>
      </c>
      <c r="P2112" s="114" t="s">
        <v>1790</v>
      </c>
      <c r="Q2112" s="114" t="s">
        <v>1791</v>
      </c>
      <c r="R2112" s="116"/>
    </row>
    <row r="2113" spans="2:18" ht="18.75" hidden="1" x14ac:dyDescent="0.25">
      <c r="B2113" s="112">
        <v>2107</v>
      </c>
      <c r="C2113" s="114" t="s">
        <v>15</v>
      </c>
      <c r="D2113" s="114" t="s">
        <v>15</v>
      </c>
      <c r="E2113" s="114" t="s">
        <v>1</v>
      </c>
      <c r="F2113" s="114" t="s">
        <v>25</v>
      </c>
      <c r="G2113" s="114" t="s">
        <v>102</v>
      </c>
      <c r="H2113" s="115" t="s">
        <v>8515</v>
      </c>
      <c r="I2113" s="116" t="s">
        <v>8516</v>
      </c>
      <c r="J2113" s="116" t="s">
        <v>8517</v>
      </c>
      <c r="K2113" s="114" t="s">
        <v>1019</v>
      </c>
      <c r="L2113" s="114" t="s">
        <v>472</v>
      </c>
      <c r="M2113" s="116" t="s">
        <v>1020</v>
      </c>
      <c r="N2113" s="116" t="s">
        <v>1021</v>
      </c>
      <c r="O2113" s="114" t="s">
        <v>1019</v>
      </c>
      <c r="P2113" s="114" t="s">
        <v>1790</v>
      </c>
      <c r="Q2113" s="114" t="s">
        <v>1791</v>
      </c>
      <c r="R2113" s="116"/>
    </row>
    <row r="2114" spans="2:18" ht="18.75" hidden="1" x14ac:dyDescent="0.25">
      <c r="B2114" s="112">
        <v>2108</v>
      </c>
      <c r="C2114" s="114" t="s">
        <v>15</v>
      </c>
      <c r="D2114" s="114" t="s">
        <v>15</v>
      </c>
      <c r="E2114" s="114" t="s">
        <v>1</v>
      </c>
      <c r="F2114" s="114" t="s">
        <v>25</v>
      </c>
      <c r="G2114" s="114" t="s">
        <v>102</v>
      </c>
      <c r="H2114" s="115" t="s">
        <v>8518</v>
      </c>
      <c r="I2114" s="116" t="s">
        <v>8519</v>
      </c>
      <c r="J2114" s="116" t="s">
        <v>8520</v>
      </c>
      <c r="K2114" s="114" t="s">
        <v>1019</v>
      </c>
      <c r="L2114" s="114" t="s">
        <v>472</v>
      </c>
      <c r="M2114" s="116" t="s">
        <v>1020</v>
      </c>
      <c r="N2114" s="116" t="s">
        <v>1021</v>
      </c>
      <c r="O2114" s="114" t="s">
        <v>1019</v>
      </c>
      <c r="P2114" s="114" t="s">
        <v>1790</v>
      </c>
      <c r="Q2114" s="114" t="s">
        <v>1791</v>
      </c>
      <c r="R2114" s="116"/>
    </row>
    <row r="2115" spans="2:18" ht="18.75" hidden="1" x14ac:dyDescent="0.25">
      <c r="B2115" s="112">
        <v>2109</v>
      </c>
      <c r="C2115" s="114" t="s">
        <v>15</v>
      </c>
      <c r="D2115" s="114" t="s">
        <v>15</v>
      </c>
      <c r="E2115" s="114" t="s">
        <v>1</v>
      </c>
      <c r="F2115" s="114" t="s">
        <v>25</v>
      </c>
      <c r="G2115" s="114" t="s">
        <v>102</v>
      </c>
      <c r="H2115" s="115" t="s">
        <v>8521</v>
      </c>
      <c r="I2115" s="116" t="s">
        <v>8522</v>
      </c>
      <c r="J2115" s="116" t="s">
        <v>8523</v>
      </c>
      <c r="K2115" s="114" t="s">
        <v>1019</v>
      </c>
      <c r="L2115" s="114" t="s">
        <v>472</v>
      </c>
      <c r="M2115" s="116" t="s">
        <v>1020</v>
      </c>
      <c r="N2115" s="116" t="s">
        <v>1021</v>
      </c>
      <c r="O2115" s="114" t="s">
        <v>1019</v>
      </c>
      <c r="P2115" s="114" t="s">
        <v>1790</v>
      </c>
      <c r="Q2115" s="114" t="s">
        <v>1791</v>
      </c>
      <c r="R2115" s="116"/>
    </row>
    <row r="2116" spans="2:18" ht="18.75" hidden="1" x14ac:dyDescent="0.25">
      <c r="B2116" s="112">
        <v>2110</v>
      </c>
      <c r="C2116" s="114" t="s">
        <v>15</v>
      </c>
      <c r="D2116" s="114" t="s">
        <v>15</v>
      </c>
      <c r="E2116" s="114" t="s">
        <v>1</v>
      </c>
      <c r="F2116" s="114" t="s">
        <v>25</v>
      </c>
      <c r="G2116" s="114" t="s">
        <v>102</v>
      </c>
      <c r="H2116" s="115" t="s">
        <v>8524</v>
      </c>
      <c r="I2116" s="116" t="s">
        <v>8525</v>
      </c>
      <c r="J2116" s="116" t="s">
        <v>8526</v>
      </c>
      <c r="K2116" s="114" t="s">
        <v>1019</v>
      </c>
      <c r="L2116" s="114" t="s">
        <v>472</v>
      </c>
      <c r="M2116" s="116" t="s">
        <v>1020</v>
      </c>
      <c r="N2116" s="116" t="s">
        <v>1021</v>
      </c>
      <c r="O2116" s="114" t="s">
        <v>1019</v>
      </c>
      <c r="P2116" s="114" t="s">
        <v>1790</v>
      </c>
      <c r="Q2116" s="114" t="s">
        <v>1791</v>
      </c>
      <c r="R2116" s="116"/>
    </row>
    <row r="2117" spans="2:18" ht="18.75" hidden="1" x14ac:dyDescent="0.25">
      <c r="B2117" s="112">
        <v>2111</v>
      </c>
      <c r="C2117" s="114" t="s">
        <v>15</v>
      </c>
      <c r="D2117" s="114" t="s">
        <v>15</v>
      </c>
      <c r="E2117" s="114" t="s">
        <v>4</v>
      </c>
      <c r="F2117" s="114" t="s">
        <v>25</v>
      </c>
      <c r="G2117" s="114" t="s">
        <v>102</v>
      </c>
      <c r="H2117" s="115" t="s">
        <v>8527</v>
      </c>
      <c r="I2117" s="116" t="s">
        <v>8528</v>
      </c>
      <c r="J2117" s="116" t="s">
        <v>8529</v>
      </c>
      <c r="K2117" s="114" t="s">
        <v>1019</v>
      </c>
      <c r="L2117" s="114" t="s">
        <v>472</v>
      </c>
      <c r="M2117" s="116" t="s">
        <v>1020</v>
      </c>
      <c r="N2117" s="116" t="s">
        <v>1021</v>
      </c>
      <c r="O2117" s="114" t="s">
        <v>1019</v>
      </c>
      <c r="P2117" s="114" t="s">
        <v>1790</v>
      </c>
      <c r="Q2117" s="114" t="s">
        <v>1791</v>
      </c>
      <c r="R2117" s="116"/>
    </row>
    <row r="2118" spans="2:18" ht="18.75" hidden="1" x14ac:dyDescent="0.25">
      <c r="B2118" s="112">
        <v>2112</v>
      </c>
      <c r="C2118" s="114" t="s">
        <v>15</v>
      </c>
      <c r="D2118" s="114" t="s">
        <v>15</v>
      </c>
      <c r="E2118" s="114" t="s">
        <v>4</v>
      </c>
      <c r="F2118" s="114" t="s">
        <v>25</v>
      </c>
      <c r="G2118" s="114" t="s">
        <v>102</v>
      </c>
      <c r="H2118" s="115" t="s">
        <v>8530</v>
      </c>
      <c r="I2118" s="116" t="s">
        <v>8531</v>
      </c>
      <c r="J2118" s="116" t="s">
        <v>8532</v>
      </c>
      <c r="K2118" s="114" t="s">
        <v>1019</v>
      </c>
      <c r="L2118" s="114" t="s">
        <v>472</v>
      </c>
      <c r="M2118" s="116" t="s">
        <v>1020</v>
      </c>
      <c r="N2118" s="116" t="s">
        <v>1021</v>
      </c>
      <c r="O2118" s="114" t="s">
        <v>1019</v>
      </c>
      <c r="P2118" s="114" t="s">
        <v>1790</v>
      </c>
      <c r="Q2118" s="114" t="s">
        <v>1791</v>
      </c>
      <c r="R2118" s="116"/>
    </row>
    <row r="2119" spans="2:18" ht="18.75" hidden="1" x14ac:dyDescent="0.25">
      <c r="B2119" s="112">
        <v>2113</v>
      </c>
      <c r="C2119" s="114" t="s">
        <v>15</v>
      </c>
      <c r="D2119" s="114" t="s">
        <v>15</v>
      </c>
      <c r="E2119" s="114" t="s">
        <v>4</v>
      </c>
      <c r="F2119" s="114" t="s">
        <v>25</v>
      </c>
      <c r="G2119" s="114" t="s">
        <v>102</v>
      </c>
      <c r="H2119" s="115" t="s">
        <v>8533</v>
      </c>
      <c r="I2119" s="116" t="s">
        <v>8534</v>
      </c>
      <c r="J2119" s="116" t="s">
        <v>8535</v>
      </c>
      <c r="K2119" s="114" t="s">
        <v>1019</v>
      </c>
      <c r="L2119" s="114" t="s">
        <v>472</v>
      </c>
      <c r="M2119" s="116" t="s">
        <v>1020</v>
      </c>
      <c r="N2119" s="116" t="s">
        <v>1021</v>
      </c>
      <c r="O2119" s="114" t="s">
        <v>1019</v>
      </c>
      <c r="P2119" s="114" t="s">
        <v>1790</v>
      </c>
      <c r="Q2119" s="114" t="s">
        <v>1791</v>
      </c>
      <c r="R2119" s="116"/>
    </row>
    <row r="2120" spans="2:18" ht="18.75" hidden="1" x14ac:dyDescent="0.25">
      <c r="B2120" s="112">
        <v>2114</v>
      </c>
      <c r="C2120" s="114" t="s">
        <v>15</v>
      </c>
      <c r="D2120" s="114" t="s">
        <v>15</v>
      </c>
      <c r="E2120" s="114" t="s">
        <v>4</v>
      </c>
      <c r="F2120" s="114" t="s">
        <v>25</v>
      </c>
      <c r="G2120" s="114" t="s">
        <v>102</v>
      </c>
      <c r="H2120" s="115" t="s">
        <v>8536</v>
      </c>
      <c r="I2120" s="116" t="s">
        <v>8537</v>
      </c>
      <c r="J2120" s="116" t="s">
        <v>8538</v>
      </c>
      <c r="K2120" s="114" t="s">
        <v>1019</v>
      </c>
      <c r="L2120" s="114" t="s">
        <v>472</v>
      </c>
      <c r="M2120" s="116" t="s">
        <v>1020</v>
      </c>
      <c r="N2120" s="116" t="s">
        <v>1021</v>
      </c>
      <c r="O2120" s="114" t="s">
        <v>1019</v>
      </c>
      <c r="P2120" s="114" t="s">
        <v>1790</v>
      </c>
      <c r="Q2120" s="114" t="s">
        <v>1791</v>
      </c>
      <c r="R2120" s="116"/>
    </row>
    <row r="2121" spans="2:18" ht="18.75" hidden="1" x14ac:dyDescent="0.25">
      <c r="B2121" s="112">
        <v>2115</v>
      </c>
      <c r="C2121" s="114" t="s">
        <v>15</v>
      </c>
      <c r="D2121" s="114" t="s">
        <v>15</v>
      </c>
      <c r="E2121" s="114" t="s">
        <v>4</v>
      </c>
      <c r="F2121" s="114" t="s">
        <v>25</v>
      </c>
      <c r="G2121" s="114" t="s">
        <v>102</v>
      </c>
      <c r="H2121" s="115" t="s">
        <v>8539</v>
      </c>
      <c r="I2121" s="116" t="s">
        <v>8540</v>
      </c>
      <c r="J2121" s="116" t="s">
        <v>8541</v>
      </c>
      <c r="K2121" s="114" t="s">
        <v>1019</v>
      </c>
      <c r="L2121" s="114" t="s">
        <v>472</v>
      </c>
      <c r="M2121" s="116" t="s">
        <v>1020</v>
      </c>
      <c r="N2121" s="116" t="s">
        <v>1021</v>
      </c>
      <c r="O2121" s="114" t="s">
        <v>1019</v>
      </c>
      <c r="P2121" s="114" t="s">
        <v>1790</v>
      </c>
      <c r="Q2121" s="114" t="s">
        <v>1791</v>
      </c>
      <c r="R2121" s="116"/>
    </row>
    <row r="2122" spans="2:18" ht="18.75" hidden="1" x14ac:dyDescent="0.25">
      <c r="B2122" s="112">
        <v>2116</v>
      </c>
      <c r="C2122" s="114" t="s">
        <v>15</v>
      </c>
      <c r="D2122" s="114" t="s">
        <v>15</v>
      </c>
      <c r="E2122" s="114" t="s">
        <v>4</v>
      </c>
      <c r="F2122" s="114" t="s">
        <v>25</v>
      </c>
      <c r="G2122" s="114" t="s">
        <v>102</v>
      </c>
      <c r="H2122" s="115" t="s">
        <v>8542</v>
      </c>
      <c r="I2122" s="116" t="s">
        <v>8543</v>
      </c>
      <c r="J2122" s="116" t="s">
        <v>8544</v>
      </c>
      <c r="K2122" s="114" t="s">
        <v>1019</v>
      </c>
      <c r="L2122" s="114" t="s">
        <v>472</v>
      </c>
      <c r="M2122" s="116" t="s">
        <v>1020</v>
      </c>
      <c r="N2122" s="116" t="s">
        <v>1021</v>
      </c>
      <c r="O2122" s="114" t="s">
        <v>1019</v>
      </c>
      <c r="P2122" s="114" t="s">
        <v>1790</v>
      </c>
      <c r="Q2122" s="114" t="s">
        <v>1791</v>
      </c>
      <c r="R2122" s="116"/>
    </row>
    <row r="2123" spans="2:18" ht="18.75" hidden="1" x14ac:dyDescent="0.25">
      <c r="B2123" s="112">
        <v>2117</v>
      </c>
      <c r="C2123" s="114" t="s">
        <v>15</v>
      </c>
      <c r="D2123" s="114" t="s">
        <v>15</v>
      </c>
      <c r="E2123" s="114" t="s">
        <v>4</v>
      </c>
      <c r="F2123" s="114" t="s">
        <v>25</v>
      </c>
      <c r="G2123" s="114" t="s">
        <v>102</v>
      </c>
      <c r="H2123" s="115" t="s">
        <v>8545</v>
      </c>
      <c r="I2123" s="116" t="s">
        <v>8546</v>
      </c>
      <c r="J2123" s="116" t="s">
        <v>8547</v>
      </c>
      <c r="K2123" s="114" t="s">
        <v>1019</v>
      </c>
      <c r="L2123" s="114" t="s">
        <v>472</v>
      </c>
      <c r="M2123" s="116" t="s">
        <v>1020</v>
      </c>
      <c r="N2123" s="116" t="s">
        <v>1021</v>
      </c>
      <c r="O2123" s="114" t="s">
        <v>1019</v>
      </c>
      <c r="P2123" s="114" t="s">
        <v>1790</v>
      </c>
      <c r="Q2123" s="114" t="s">
        <v>1791</v>
      </c>
      <c r="R2123" s="116"/>
    </row>
    <row r="2124" spans="2:18" ht="18.75" hidden="1" x14ac:dyDescent="0.25">
      <c r="B2124" s="112">
        <v>2118</v>
      </c>
      <c r="C2124" s="114" t="s">
        <v>15</v>
      </c>
      <c r="D2124" s="114" t="s">
        <v>15</v>
      </c>
      <c r="E2124" s="114" t="s">
        <v>4</v>
      </c>
      <c r="F2124" s="114" t="s">
        <v>25</v>
      </c>
      <c r="G2124" s="114" t="s">
        <v>102</v>
      </c>
      <c r="H2124" s="115" t="s">
        <v>8548</v>
      </c>
      <c r="I2124" s="116" t="s">
        <v>8549</v>
      </c>
      <c r="J2124" s="116" t="s">
        <v>8550</v>
      </c>
      <c r="K2124" s="114" t="s">
        <v>1019</v>
      </c>
      <c r="L2124" s="114" t="s">
        <v>472</v>
      </c>
      <c r="M2124" s="116" t="s">
        <v>1020</v>
      </c>
      <c r="N2124" s="116" t="s">
        <v>1021</v>
      </c>
      <c r="O2124" s="114" t="s">
        <v>1019</v>
      </c>
      <c r="P2124" s="114" t="s">
        <v>1790</v>
      </c>
      <c r="Q2124" s="114" t="s">
        <v>1791</v>
      </c>
      <c r="R2124" s="116"/>
    </row>
    <row r="2125" spans="2:18" ht="18.75" hidden="1" x14ac:dyDescent="0.25">
      <c r="B2125" s="112">
        <v>2119</v>
      </c>
      <c r="C2125" s="114" t="s">
        <v>15</v>
      </c>
      <c r="D2125" s="114" t="s">
        <v>15</v>
      </c>
      <c r="E2125" s="114" t="s">
        <v>4</v>
      </c>
      <c r="F2125" s="114" t="s">
        <v>25</v>
      </c>
      <c r="G2125" s="114" t="s">
        <v>102</v>
      </c>
      <c r="H2125" s="115" t="s">
        <v>8551</v>
      </c>
      <c r="I2125" s="116" t="s">
        <v>8552</v>
      </c>
      <c r="J2125" s="116" t="s">
        <v>8553</v>
      </c>
      <c r="K2125" s="114" t="s">
        <v>1019</v>
      </c>
      <c r="L2125" s="114" t="s">
        <v>472</v>
      </c>
      <c r="M2125" s="116" t="s">
        <v>1020</v>
      </c>
      <c r="N2125" s="116" t="s">
        <v>1021</v>
      </c>
      <c r="O2125" s="114" t="s">
        <v>1019</v>
      </c>
      <c r="P2125" s="114" t="s">
        <v>1790</v>
      </c>
      <c r="Q2125" s="114" t="s">
        <v>1791</v>
      </c>
      <c r="R2125" s="116"/>
    </row>
    <row r="2126" spans="2:18" ht="18.75" hidden="1" x14ac:dyDescent="0.25">
      <c r="B2126" s="112">
        <v>2120</v>
      </c>
      <c r="C2126" s="114" t="s">
        <v>15</v>
      </c>
      <c r="D2126" s="114" t="s">
        <v>15</v>
      </c>
      <c r="E2126" s="114" t="s">
        <v>4</v>
      </c>
      <c r="F2126" s="114" t="s">
        <v>25</v>
      </c>
      <c r="G2126" s="114" t="s">
        <v>102</v>
      </c>
      <c r="H2126" s="115" t="s">
        <v>8554</v>
      </c>
      <c r="I2126" s="116" t="s">
        <v>8555</v>
      </c>
      <c r="J2126" s="116" t="s">
        <v>8556</v>
      </c>
      <c r="K2126" s="114" t="s">
        <v>1019</v>
      </c>
      <c r="L2126" s="114" t="s">
        <v>472</v>
      </c>
      <c r="M2126" s="116" t="s">
        <v>1020</v>
      </c>
      <c r="N2126" s="116" t="s">
        <v>1021</v>
      </c>
      <c r="O2126" s="114" t="s">
        <v>1019</v>
      </c>
      <c r="P2126" s="114" t="s">
        <v>1790</v>
      </c>
      <c r="Q2126" s="114" t="s">
        <v>1791</v>
      </c>
      <c r="R2126" s="116"/>
    </row>
    <row r="2127" spans="2:18" ht="18.75" hidden="1" x14ac:dyDescent="0.25">
      <c r="B2127" s="112">
        <v>2121</v>
      </c>
      <c r="C2127" s="114" t="s">
        <v>15</v>
      </c>
      <c r="D2127" s="114" t="s">
        <v>15</v>
      </c>
      <c r="E2127" s="114" t="s">
        <v>1</v>
      </c>
      <c r="F2127" s="114" t="s">
        <v>14</v>
      </c>
      <c r="G2127" s="114" t="s">
        <v>102</v>
      </c>
      <c r="H2127" s="115" t="s">
        <v>8557</v>
      </c>
      <c r="I2127" s="116" t="s">
        <v>8558</v>
      </c>
      <c r="J2127" s="116" t="s">
        <v>8559</v>
      </c>
      <c r="K2127" s="114" t="s">
        <v>1022</v>
      </c>
      <c r="L2127" s="114" t="s">
        <v>515</v>
      </c>
      <c r="M2127" s="116" t="s">
        <v>1023</v>
      </c>
      <c r="N2127" s="116" t="s">
        <v>1024</v>
      </c>
      <c r="O2127" s="114" t="s">
        <v>1022</v>
      </c>
      <c r="P2127" s="114" t="s">
        <v>1792</v>
      </c>
      <c r="Q2127" s="114" t="s">
        <v>1793</v>
      </c>
      <c r="R2127" s="116"/>
    </row>
    <row r="2128" spans="2:18" ht="18.75" hidden="1" x14ac:dyDescent="0.25">
      <c r="B2128" s="112">
        <v>2122</v>
      </c>
      <c r="C2128" s="114" t="s">
        <v>15</v>
      </c>
      <c r="D2128" s="114" t="s">
        <v>15</v>
      </c>
      <c r="E2128" s="114" t="s">
        <v>1</v>
      </c>
      <c r="F2128" s="114" t="s">
        <v>14</v>
      </c>
      <c r="G2128" s="114" t="s">
        <v>102</v>
      </c>
      <c r="H2128" s="115" t="s">
        <v>8560</v>
      </c>
      <c r="I2128" s="116" t="s">
        <v>8561</v>
      </c>
      <c r="J2128" s="116" t="s">
        <v>8562</v>
      </c>
      <c r="K2128" s="114" t="s">
        <v>1022</v>
      </c>
      <c r="L2128" s="114" t="s">
        <v>515</v>
      </c>
      <c r="M2128" s="116" t="s">
        <v>1023</v>
      </c>
      <c r="N2128" s="116" t="s">
        <v>1024</v>
      </c>
      <c r="O2128" s="114" t="s">
        <v>1022</v>
      </c>
      <c r="P2128" s="114" t="s">
        <v>1792</v>
      </c>
      <c r="Q2128" s="114" t="s">
        <v>1793</v>
      </c>
      <c r="R2128" s="116"/>
    </row>
    <row r="2129" spans="2:18" ht="18.75" hidden="1" x14ac:dyDescent="0.25">
      <c r="B2129" s="112">
        <v>2123</v>
      </c>
      <c r="C2129" s="114" t="s">
        <v>15</v>
      </c>
      <c r="D2129" s="114" t="s">
        <v>15</v>
      </c>
      <c r="E2129" s="114" t="s">
        <v>1</v>
      </c>
      <c r="F2129" s="114" t="s">
        <v>14</v>
      </c>
      <c r="G2129" s="114" t="s">
        <v>102</v>
      </c>
      <c r="H2129" s="115" t="s">
        <v>8563</v>
      </c>
      <c r="I2129" s="116" t="s">
        <v>8564</v>
      </c>
      <c r="J2129" s="116" t="s">
        <v>8565</v>
      </c>
      <c r="K2129" s="114" t="s">
        <v>1022</v>
      </c>
      <c r="L2129" s="114" t="s">
        <v>515</v>
      </c>
      <c r="M2129" s="116" t="s">
        <v>1023</v>
      </c>
      <c r="N2129" s="116" t="s">
        <v>1024</v>
      </c>
      <c r="O2129" s="114" t="s">
        <v>1022</v>
      </c>
      <c r="P2129" s="114" t="s">
        <v>1792</v>
      </c>
      <c r="Q2129" s="114" t="s">
        <v>1793</v>
      </c>
      <c r="R2129" s="116"/>
    </row>
    <row r="2130" spans="2:18" ht="18.75" hidden="1" x14ac:dyDescent="0.25">
      <c r="B2130" s="112">
        <v>2124</v>
      </c>
      <c r="C2130" s="114" t="s">
        <v>15</v>
      </c>
      <c r="D2130" s="114" t="s">
        <v>15</v>
      </c>
      <c r="E2130" s="114" t="s">
        <v>1</v>
      </c>
      <c r="F2130" s="114" t="s">
        <v>14</v>
      </c>
      <c r="G2130" s="114" t="s">
        <v>102</v>
      </c>
      <c r="H2130" s="115" t="s">
        <v>8566</v>
      </c>
      <c r="I2130" s="116" t="s">
        <v>8567</v>
      </c>
      <c r="J2130" s="116" t="s">
        <v>8568</v>
      </c>
      <c r="K2130" s="114" t="s">
        <v>1022</v>
      </c>
      <c r="L2130" s="114" t="s">
        <v>515</v>
      </c>
      <c r="M2130" s="116" t="s">
        <v>1023</v>
      </c>
      <c r="N2130" s="116" t="s">
        <v>1024</v>
      </c>
      <c r="O2130" s="114" t="s">
        <v>1022</v>
      </c>
      <c r="P2130" s="114" t="s">
        <v>1792</v>
      </c>
      <c r="Q2130" s="114" t="s">
        <v>1793</v>
      </c>
      <c r="R2130" s="116"/>
    </row>
    <row r="2131" spans="2:18" ht="18.75" hidden="1" x14ac:dyDescent="0.25">
      <c r="B2131" s="112">
        <v>2125</v>
      </c>
      <c r="C2131" s="114" t="s">
        <v>15</v>
      </c>
      <c r="D2131" s="114" t="s">
        <v>15</v>
      </c>
      <c r="E2131" s="114" t="s">
        <v>1</v>
      </c>
      <c r="F2131" s="114" t="s">
        <v>14</v>
      </c>
      <c r="G2131" s="114" t="s">
        <v>102</v>
      </c>
      <c r="H2131" s="115" t="s">
        <v>8569</v>
      </c>
      <c r="I2131" s="116" t="s">
        <v>8570</v>
      </c>
      <c r="J2131" s="116" t="s">
        <v>8571</v>
      </c>
      <c r="K2131" s="114" t="s">
        <v>1022</v>
      </c>
      <c r="L2131" s="114" t="s">
        <v>515</v>
      </c>
      <c r="M2131" s="116" t="s">
        <v>1023</v>
      </c>
      <c r="N2131" s="116" t="s">
        <v>1024</v>
      </c>
      <c r="O2131" s="114" t="s">
        <v>1022</v>
      </c>
      <c r="P2131" s="114" t="s">
        <v>1792</v>
      </c>
      <c r="Q2131" s="114" t="s">
        <v>1793</v>
      </c>
      <c r="R2131" s="116"/>
    </row>
    <row r="2132" spans="2:18" ht="18.75" hidden="1" x14ac:dyDescent="0.25">
      <c r="B2132" s="112">
        <v>2126</v>
      </c>
      <c r="C2132" s="114" t="s">
        <v>15</v>
      </c>
      <c r="D2132" s="114" t="s">
        <v>15</v>
      </c>
      <c r="E2132" s="114" t="s">
        <v>1</v>
      </c>
      <c r="F2132" s="114" t="s">
        <v>14</v>
      </c>
      <c r="G2132" s="114" t="s">
        <v>102</v>
      </c>
      <c r="H2132" s="115" t="s">
        <v>8572</v>
      </c>
      <c r="I2132" s="116" t="s">
        <v>8573</v>
      </c>
      <c r="J2132" s="116" t="s">
        <v>8574</v>
      </c>
      <c r="K2132" s="114" t="s">
        <v>1022</v>
      </c>
      <c r="L2132" s="114" t="s">
        <v>515</v>
      </c>
      <c r="M2132" s="116" t="s">
        <v>1023</v>
      </c>
      <c r="N2132" s="116" t="s">
        <v>1024</v>
      </c>
      <c r="O2132" s="114" t="s">
        <v>1022</v>
      </c>
      <c r="P2132" s="114" t="s">
        <v>1792</v>
      </c>
      <c r="Q2132" s="114" t="s">
        <v>1793</v>
      </c>
      <c r="R2132" s="116"/>
    </row>
    <row r="2133" spans="2:18" ht="18.75" hidden="1" x14ac:dyDescent="0.25">
      <c r="B2133" s="112">
        <v>2127</v>
      </c>
      <c r="C2133" s="114" t="s">
        <v>15</v>
      </c>
      <c r="D2133" s="114" t="s">
        <v>15</v>
      </c>
      <c r="E2133" s="114" t="s">
        <v>1</v>
      </c>
      <c r="F2133" s="114" t="s">
        <v>14</v>
      </c>
      <c r="G2133" s="114" t="s">
        <v>102</v>
      </c>
      <c r="H2133" s="115" t="s">
        <v>8575</v>
      </c>
      <c r="I2133" s="116" t="s">
        <v>8576</v>
      </c>
      <c r="J2133" s="116" t="s">
        <v>8577</v>
      </c>
      <c r="K2133" s="114" t="s">
        <v>1022</v>
      </c>
      <c r="L2133" s="114" t="s">
        <v>515</v>
      </c>
      <c r="M2133" s="116" t="s">
        <v>1023</v>
      </c>
      <c r="N2133" s="116" t="s">
        <v>1024</v>
      </c>
      <c r="O2133" s="114" t="s">
        <v>1022</v>
      </c>
      <c r="P2133" s="114" t="s">
        <v>1792</v>
      </c>
      <c r="Q2133" s="114" t="s">
        <v>1793</v>
      </c>
      <c r="R2133" s="116"/>
    </row>
    <row r="2134" spans="2:18" ht="18.75" hidden="1" x14ac:dyDescent="0.25">
      <c r="B2134" s="112">
        <v>2128</v>
      </c>
      <c r="C2134" s="114" t="s">
        <v>15</v>
      </c>
      <c r="D2134" s="114" t="s">
        <v>15</v>
      </c>
      <c r="E2134" s="114" t="s">
        <v>1</v>
      </c>
      <c r="F2134" s="114" t="s">
        <v>14</v>
      </c>
      <c r="G2134" s="114" t="s">
        <v>102</v>
      </c>
      <c r="H2134" s="115" t="s">
        <v>8578</v>
      </c>
      <c r="I2134" s="116" t="s">
        <v>8579</v>
      </c>
      <c r="J2134" s="116" t="s">
        <v>8580</v>
      </c>
      <c r="K2134" s="114" t="s">
        <v>1022</v>
      </c>
      <c r="L2134" s="114" t="s">
        <v>515</v>
      </c>
      <c r="M2134" s="116" t="s">
        <v>1023</v>
      </c>
      <c r="N2134" s="116" t="s">
        <v>1024</v>
      </c>
      <c r="O2134" s="114" t="s">
        <v>1022</v>
      </c>
      <c r="P2134" s="114" t="s">
        <v>1792</v>
      </c>
      <c r="Q2134" s="114" t="s">
        <v>1793</v>
      </c>
      <c r="R2134" s="116"/>
    </row>
    <row r="2135" spans="2:18" ht="18.75" hidden="1" x14ac:dyDescent="0.25">
      <c r="B2135" s="112">
        <v>2129</v>
      </c>
      <c r="C2135" s="114" t="s">
        <v>15</v>
      </c>
      <c r="D2135" s="114" t="s">
        <v>15</v>
      </c>
      <c r="E2135" s="114" t="s">
        <v>1</v>
      </c>
      <c r="F2135" s="114" t="s">
        <v>14</v>
      </c>
      <c r="G2135" s="114" t="s">
        <v>102</v>
      </c>
      <c r="H2135" s="115" t="s">
        <v>8581</v>
      </c>
      <c r="I2135" s="116" t="s">
        <v>8582</v>
      </c>
      <c r="J2135" s="116" t="s">
        <v>8583</v>
      </c>
      <c r="K2135" s="114" t="s">
        <v>1022</v>
      </c>
      <c r="L2135" s="114" t="s">
        <v>515</v>
      </c>
      <c r="M2135" s="116" t="s">
        <v>1023</v>
      </c>
      <c r="N2135" s="116" t="s">
        <v>1024</v>
      </c>
      <c r="O2135" s="114" t="s">
        <v>1022</v>
      </c>
      <c r="P2135" s="114" t="s">
        <v>1792</v>
      </c>
      <c r="Q2135" s="114" t="s">
        <v>1793</v>
      </c>
      <c r="R2135" s="116"/>
    </row>
    <row r="2136" spans="2:18" ht="18.75" hidden="1" x14ac:dyDescent="0.25">
      <c r="B2136" s="112">
        <v>2130</v>
      </c>
      <c r="C2136" s="114" t="s">
        <v>15</v>
      </c>
      <c r="D2136" s="114" t="s">
        <v>15</v>
      </c>
      <c r="E2136" s="114" t="s">
        <v>1</v>
      </c>
      <c r="F2136" s="114" t="s">
        <v>14</v>
      </c>
      <c r="G2136" s="114" t="s">
        <v>102</v>
      </c>
      <c r="H2136" s="115" t="s">
        <v>8584</v>
      </c>
      <c r="I2136" s="116" t="s">
        <v>8585</v>
      </c>
      <c r="J2136" s="116" t="s">
        <v>8586</v>
      </c>
      <c r="K2136" s="114" t="s">
        <v>1022</v>
      </c>
      <c r="L2136" s="114" t="s">
        <v>515</v>
      </c>
      <c r="M2136" s="116" t="s">
        <v>1023</v>
      </c>
      <c r="N2136" s="116" t="s">
        <v>1024</v>
      </c>
      <c r="O2136" s="114" t="s">
        <v>1022</v>
      </c>
      <c r="P2136" s="114" t="s">
        <v>1792</v>
      </c>
      <c r="Q2136" s="114" t="s">
        <v>1793</v>
      </c>
      <c r="R2136" s="116"/>
    </row>
    <row r="2137" spans="2:18" ht="18.75" hidden="1" x14ac:dyDescent="0.25">
      <c r="B2137" s="112">
        <v>2131</v>
      </c>
      <c r="C2137" s="114" t="s">
        <v>15</v>
      </c>
      <c r="D2137" s="114" t="s">
        <v>15</v>
      </c>
      <c r="E2137" s="114" t="s">
        <v>4</v>
      </c>
      <c r="F2137" s="114" t="s">
        <v>14</v>
      </c>
      <c r="G2137" s="114" t="s">
        <v>102</v>
      </c>
      <c r="H2137" s="115" t="s">
        <v>8587</v>
      </c>
      <c r="I2137" s="116" t="s">
        <v>8588</v>
      </c>
      <c r="J2137" s="116" t="s">
        <v>8589</v>
      </c>
      <c r="K2137" s="114" t="s">
        <v>1022</v>
      </c>
      <c r="L2137" s="114" t="s">
        <v>515</v>
      </c>
      <c r="M2137" s="116" t="s">
        <v>1023</v>
      </c>
      <c r="N2137" s="116" t="s">
        <v>1024</v>
      </c>
      <c r="O2137" s="114" t="s">
        <v>1022</v>
      </c>
      <c r="P2137" s="114" t="s">
        <v>1792</v>
      </c>
      <c r="Q2137" s="114" t="s">
        <v>1793</v>
      </c>
      <c r="R2137" s="116"/>
    </row>
    <row r="2138" spans="2:18" ht="18.75" hidden="1" x14ac:dyDescent="0.25">
      <c r="B2138" s="112">
        <v>2132</v>
      </c>
      <c r="C2138" s="114" t="s">
        <v>15</v>
      </c>
      <c r="D2138" s="114" t="s">
        <v>15</v>
      </c>
      <c r="E2138" s="114" t="s">
        <v>4</v>
      </c>
      <c r="F2138" s="114" t="s">
        <v>14</v>
      </c>
      <c r="G2138" s="114" t="s">
        <v>102</v>
      </c>
      <c r="H2138" s="115" t="s">
        <v>8590</v>
      </c>
      <c r="I2138" s="116" t="s">
        <v>8591</v>
      </c>
      <c r="J2138" s="116" t="s">
        <v>8592</v>
      </c>
      <c r="K2138" s="114" t="s">
        <v>1022</v>
      </c>
      <c r="L2138" s="114" t="s">
        <v>515</v>
      </c>
      <c r="M2138" s="116" t="s">
        <v>1023</v>
      </c>
      <c r="N2138" s="116" t="s">
        <v>1024</v>
      </c>
      <c r="O2138" s="114" t="s">
        <v>1022</v>
      </c>
      <c r="P2138" s="114" t="s">
        <v>1792</v>
      </c>
      <c r="Q2138" s="114" t="s">
        <v>1793</v>
      </c>
      <c r="R2138" s="116"/>
    </row>
    <row r="2139" spans="2:18" ht="18.75" hidden="1" x14ac:dyDescent="0.25">
      <c r="B2139" s="112">
        <v>2133</v>
      </c>
      <c r="C2139" s="114" t="s">
        <v>15</v>
      </c>
      <c r="D2139" s="114" t="s">
        <v>15</v>
      </c>
      <c r="E2139" s="114" t="s">
        <v>4</v>
      </c>
      <c r="F2139" s="114" t="s">
        <v>14</v>
      </c>
      <c r="G2139" s="114" t="s">
        <v>102</v>
      </c>
      <c r="H2139" s="115" t="s">
        <v>8593</v>
      </c>
      <c r="I2139" s="116" t="s">
        <v>8594</v>
      </c>
      <c r="J2139" s="116" t="s">
        <v>8595</v>
      </c>
      <c r="K2139" s="114" t="s">
        <v>1022</v>
      </c>
      <c r="L2139" s="114" t="s">
        <v>515</v>
      </c>
      <c r="M2139" s="116" t="s">
        <v>1023</v>
      </c>
      <c r="N2139" s="116" t="s">
        <v>1024</v>
      </c>
      <c r="O2139" s="114" t="s">
        <v>1022</v>
      </c>
      <c r="P2139" s="114" t="s">
        <v>1792</v>
      </c>
      <c r="Q2139" s="114" t="s">
        <v>1793</v>
      </c>
      <c r="R2139" s="116"/>
    </row>
    <row r="2140" spans="2:18" ht="18.75" hidden="1" x14ac:dyDescent="0.25">
      <c r="B2140" s="112">
        <v>2134</v>
      </c>
      <c r="C2140" s="114" t="s">
        <v>15</v>
      </c>
      <c r="D2140" s="114" t="s">
        <v>15</v>
      </c>
      <c r="E2140" s="114" t="s">
        <v>4</v>
      </c>
      <c r="F2140" s="114" t="s">
        <v>14</v>
      </c>
      <c r="G2140" s="114" t="s">
        <v>102</v>
      </c>
      <c r="H2140" s="115" t="s">
        <v>8596</v>
      </c>
      <c r="I2140" s="116" t="s">
        <v>8597</v>
      </c>
      <c r="J2140" s="116" t="s">
        <v>8598</v>
      </c>
      <c r="K2140" s="114" t="s">
        <v>1022</v>
      </c>
      <c r="L2140" s="114" t="s">
        <v>515</v>
      </c>
      <c r="M2140" s="116" t="s">
        <v>1023</v>
      </c>
      <c r="N2140" s="116" t="s">
        <v>1024</v>
      </c>
      <c r="O2140" s="114" t="s">
        <v>1022</v>
      </c>
      <c r="P2140" s="114" t="s">
        <v>1792</v>
      </c>
      <c r="Q2140" s="114" t="s">
        <v>1793</v>
      </c>
      <c r="R2140" s="116"/>
    </row>
    <row r="2141" spans="2:18" ht="18.75" hidden="1" x14ac:dyDescent="0.25">
      <c r="B2141" s="112">
        <v>2135</v>
      </c>
      <c r="C2141" s="114" t="s">
        <v>15</v>
      </c>
      <c r="D2141" s="114" t="s">
        <v>15</v>
      </c>
      <c r="E2141" s="114" t="s">
        <v>4</v>
      </c>
      <c r="F2141" s="114" t="s">
        <v>14</v>
      </c>
      <c r="G2141" s="114" t="s">
        <v>102</v>
      </c>
      <c r="H2141" s="115" t="s">
        <v>8599</v>
      </c>
      <c r="I2141" s="116" t="s">
        <v>8600</v>
      </c>
      <c r="J2141" s="116" t="s">
        <v>8601</v>
      </c>
      <c r="K2141" s="114" t="s">
        <v>1022</v>
      </c>
      <c r="L2141" s="114" t="s">
        <v>515</v>
      </c>
      <c r="M2141" s="116" t="s">
        <v>1023</v>
      </c>
      <c r="N2141" s="116" t="s">
        <v>1024</v>
      </c>
      <c r="O2141" s="114" t="s">
        <v>1022</v>
      </c>
      <c r="P2141" s="114" t="s">
        <v>1792</v>
      </c>
      <c r="Q2141" s="114" t="s">
        <v>1793</v>
      </c>
      <c r="R2141" s="116"/>
    </row>
    <row r="2142" spans="2:18" ht="18.75" hidden="1" x14ac:dyDescent="0.25">
      <c r="B2142" s="112">
        <v>2136</v>
      </c>
      <c r="C2142" s="114" t="s">
        <v>15</v>
      </c>
      <c r="D2142" s="114" t="s">
        <v>15</v>
      </c>
      <c r="E2142" s="114" t="s">
        <v>4</v>
      </c>
      <c r="F2142" s="114" t="s">
        <v>14</v>
      </c>
      <c r="G2142" s="114" t="s">
        <v>102</v>
      </c>
      <c r="H2142" s="115" t="s">
        <v>8602</v>
      </c>
      <c r="I2142" s="116" t="s">
        <v>8603</v>
      </c>
      <c r="J2142" s="116" t="s">
        <v>8604</v>
      </c>
      <c r="K2142" s="114" t="s">
        <v>1022</v>
      </c>
      <c r="L2142" s="114" t="s">
        <v>515</v>
      </c>
      <c r="M2142" s="116" t="s">
        <v>1023</v>
      </c>
      <c r="N2142" s="116" t="s">
        <v>1024</v>
      </c>
      <c r="O2142" s="114" t="s">
        <v>1022</v>
      </c>
      <c r="P2142" s="114" t="s">
        <v>1792</v>
      </c>
      <c r="Q2142" s="114" t="s">
        <v>1793</v>
      </c>
      <c r="R2142" s="116"/>
    </row>
    <row r="2143" spans="2:18" ht="18.75" hidden="1" x14ac:dyDescent="0.25">
      <c r="B2143" s="112">
        <v>2137</v>
      </c>
      <c r="C2143" s="114" t="s">
        <v>15</v>
      </c>
      <c r="D2143" s="114" t="s">
        <v>15</v>
      </c>
      <c r="E2143" s="114" t="s">
        <v>4</v>
      </c>
      <c r="F2143" s="114" t="s">
        <v>14</v>
      </c>
      <c r="G2143" s="114" t="s">
        <v>102</v>
      </c>
      <c r="H2143" s="115" t="s">
        <v>8605</v>
      </c>
      <c r="I2143" s="116" t="s">
        <v>8606</v>
      </c>
      <c r="J2143" s="116" t="s">
        <v>8607</v>
      </c>
      <c r="K2143" s="114" t="s">
        <v>1022</v>
      </c>
      <c r="L2143" s="114" t="s">
        <v>515</v>
      </c>
      <c r="M2143" s="116" t="s">
        <v>1023</v>
      </c>
      <c r="N2143" s="116" t="s">
        <v>1024</v>
      </c>
      <c r="O2143" s="114" t="s">
        <v>1022</v>
      </c>
      <c r="P2143" s="114" t="s">
        <v>1792</v>
      </c>
      <c r="Q2143" s="114" t="s">
        <v>1793</v>
      </c>
      <c r="R2143" s="116"/>
    </row>
    <row r="2144" spans="2:18" ht="18.75" hidden="1" x14ac:dyDescent="0.25">
      <c r="B2144" s="112">
        <v>2138</v>
      </c>
      <c r="C2144" s="114" t="s">
        <v>15</v>
      </c>
      <c r="D2144" s="114" t="s">
        <v>15</v>
      </c>
      <c r="E2144" s="114" t="s">
        <v>4</v>
      </c>
      <c r="F2144" s="114" t="s">
        <v>14</v>
      </c>
      <c r="G2144" s="114" t="s">
        <v>102</v>
      </c>
      <c r="H2144" s="115" t="s">
        <v>8608</v>
      </c>
      <c r="I2144" s="116" t="s">
        <v>8609</v>
      </c>
      <c r="J2144" s="116" t="s">
        <v>8610</v>
      </c>
      <c r="K2144" s="114" t="s">
        <v>1022</v>
      </c>
      <c r="L2144" s="114" t="s">
        <v>515</v>
      </c>
      <c r="M2144" s="116" t="s">
        <v>1023</v>
      </c>
      <c r="N2144" s="116" t="s">
        <v>1024</v>
      </c>
      <c r="O2144" s="114" t="s">
        <v>1022</v>
      </c>
      <c r="P2144" s="114" t="s">
        <v>1792</v>
      </c>
      <c r="Q2144" s="114" t="s">
        <v>1793</v>
      </c>
      <c r="R2144" s="116"/>
    </row>
    <row r="2145" spans="2:18" ht="18.75" hidden="1" x14ac:dyDescent="0.25">
      <c r="B2145" s="112">
        <v>2139</v>
      </c>
      <c r="C2145" s="114" t="s">
        <v>15</v>
      </c>
      <c r="D2145" s="114" t="s">
        <v>15</v>
      </c>
      <c r="E2145" s="114" t="s">
        <v>4</v>
      </c>
      <c r="F2145" s="114" t="s">
        <v>14</v>
      </c>
      <c r="G2145" s="114" t="s">
        <v>102</v>
      </c>
      <c r="H2145" s="115" t="s">
        <v>8611</v>
      </c>
      <c r="I2145" s="116" t="s">
        <v>8612</v>
      </c>
      <c r="J2145" s="116" t="s">
        <v>8613</v>
      </c>
      <c r="K2145" s="114" t="s">
        <v>1022</v>
      </c>
      <c r="L2145" s="114" t="s">
        <v>515</v>
      </c>
      <c r="M2145" s="116" t="s">
        <v>1023</v>
      </c>
      <c r="N2145" s="116" t="s">
        <v>1024</v>
      </c>
      <c r="O2145" s="114" t="s">
        <v>1022</v>
      </c>
      <c r="P2145" s="114" t="s">
        <v>1792</v>
      </c>
      <c r="Q2145" s="114" t="s">
        <v>1793</v>
      </c>
      <c r="R2145" s="116"/>
    </row>
    <row r="2146" spans="2:18" ht="18.75" hidden="1" x14ac:dyDescent="0.25">
      <c r="B2146" s="112">
        <v>2140</v>
      </c>
      <c r="C2146" s="114" t="s">
        <v>15</v>
      </c>
      <c r="D2146" s="114" t="s">
        <v>15</v>
      </c>
      <c r="E2146" s="114" t="s">
        <v>4</v>
      </c>
      <c r="F2146" s="114" t="s">
        <v>14</v>
      </c>
      <c r="G2146" s="114" t="s">
        <v>102</v>
      </c>
      <c r="H2146" s="115" t="s">
        <v>8614</v>
      </c>
      <c r="I2146" s="116" t="s">
        <v>8615</v>
      </c>
      <c r="J2146" s="116" t="s">
        <v>8616</v>
      </c>
      <c r="K2146" s="114" t="s">
        <v>1022</v>
      </c>
      <c r="L2146" s="114" t="s">
        <v>515</v>
      </c>
      <c r="M2146" s="116" t="s">
        <v>1023</v>
      </c>
      <c r="N2146" s="116" t="s">
        <v>1024</v>
      </c>
      <c r="O2146" s="114" t="s">
        <v>1022</v>
      </c>
      <c r="P2146" s="114" t="s">
        <v>1792</v>
      </c>
      <c r="Q2146" s="114" t="s">
        <v>1793</v>
      </c>
      <c r="R2146" s="116"/>
    </row>
    <row r="2147" spans="2:18" ht="18.75" hidden="1" x14ac:dyDescent="0.25">
      <c r="B2147" s="112">
        <v>2141</v>
      </c>
      <c r="C2147" s="114" t="s">
        <v>15</v>
      </c>
      <c r="D2147" s="114" t="s">
        <v>15</v>
      </c>
      <c r="E2147" s="114" t="s">
        <v>1</v>
      </c>
      <c r="F2147" s="114" t="s">
        <v>26</v>
      </c>
      <c r="G2147" s="114" t="s">
        <v>102</v>
      </c>
      <c r="H2147" s="115" t="s">
        <v>8617</v>
      </c>
      <c r="I2147" s="116" t="s">
        <v>8618</v>
      </c>
      <c r="J2147" s="116" t="s">
        <v>8619</v>
      </c>
      <c r="K2147" s="114" t="s">
        <v>1025</v>
      </c>
      <c r="L2147" s="114" t="s">
        <v>558</v>
      </c>
      <c r="M2147" s="116" t="s">
        <v>1026</v>
      </c>
      <c r="N2147" s="116" t="s">
        <v>1027</v>
      </c>
      <c r="O2147" s="114" t="s">
        <v>1025</v>
      </c>
      <c r="P2147" s="114" t="s">
        <v>1794</v>
      </c>
      <c r="Q2147" s="114" t="s">
        <v>1795</v>
      </c>
      <c r="R2147" s="116"/>
    </row>
    <row r="2148" spans="2:18" ht="18.75" hidden="1" x14ac:dyDescent="0.25">
      <c r="B2148" s="112">
        <v>2142</v>
      </c>
      <c r="C2148" s="114" t="s">
        <v>15</v>
      </c>
      <c r="D2148" s="114" t="s">
        <v>15</v>
      </c>
      <c r="E2148" s="114" t="s">
        <v>1</v>
      </c>
      <c r="F2148" s="114" t="s">
        <v>26</v>
      </c>
      <c r="G2148" s="114" t="s">
        <v>102</v>
      </c>
      <c r="H2148" s="115" t="s">
        <v>8620</v>
      </c>
      <c r="I2148" s="116" t="s">
        <v>8621</v>
      </c>
      <c r="J2148" s="116" t="s">
        <v>8622</v>
      </c>
      <c r="K2148" s="114" t="s">
        <v>1025</v>
      </c>
      <c r="L2148" s="114" t="s">
        <v>558</v>
      </c>
      <c r="M2148" s="116" t="s">
        <v>1026</v>
      </c>
      <c r="N2148" s="116" t="s">
        <v>1027</v>
      </c>
      <c r="O2148" s="114" t="s">
        <v>1025</v>
      </c>
      <c r="P2148" s="114" t="s">
        <v>1794</v>
      </c>
      <c r="Q2148" s="114" t="s">
        <v>1795</v>
      </c>
      <c r="R2148" s="116"/>
    </row>
    <row r="2149" spans="2:18" ht="18.75" hidden="1" x14ac:dyDescent="0.25">
      <c r="B2149" s="112">
        <v>2143</v>
      </c>
      <c r="C2149" s="114" t="s">
        <v>15</v>
      </c>
      <c r="D2149" s="114" t="s">
        <v>15</v>
      </c>
      <c r="E2149" s="114" t="s">
        <v>1</v>
      </c>
      <c r="F2149" s="114" t="s">
        <v>26</v>
      </c>
      <c r="G2149" s="114" t="s">
        <v>102</v>
      </c>
      <c r="H2149" s="115" t="s">
        <v>8623</v>
      </c>
      <c r="I2149" s="116" t="s">
        <v>8624</v>
      </c>
      <c r="J2149" s="116" t="s">
        <v>8625</v>
      </c>
      <c r="K2149" s="114" t="s">
        <v>1025</v>
      </c>
      <c r="L2149" s="114" t="s">
        <v>558</v>
      </c>
      <c r="M2149" s="116" t="s">
        <v>1026</v>
      </c>
      <c r="N2149" s="116" t="s">
        <v>1027</v>
      </c>
      <c r="O2149" s="114" t="s">
        <v>1025</v>
      </c>
      <c r="P2149" s="114" t="s">
        <v>1794</v>
      </c>
      <c r="Q2149" s="114" t="s">
        <v>1795</v>
      </c>
      <c r="R2149" s="116"/>
    </row>
    <row r="2150" spans="2:18" ht="18.75" hidden="1" x14ac:dyDescent="0.25">
      <c r="B2150" s="112">
        <v>2144</v>
      </c>
      <c r="C2150" s="114" t="s">
        <v>15</v>
      </c>
      <c r="D2150" s="114" t="s">
        <v>15</v>
      </c>
      <c r="E2150" s="114" t="s">
        <v>1</v>
      </c>
      <c r="F2150" s="114" t="s">
        <v>26</v>
      </c>
      <c r="G2150" s="114" t="s">
        <v>102</v>
      </c>
      <c r="H2150" s="115" t="s">
        <v>8626</v>
      </c>
      <c r="I2150" s="116" t="s">
        <v>8627</v>
      </c>
      <c r="J2150" s="116" t="s">
        <v>8628</v>
      </c>
      <c r="K2150" s="114" t="s">
        <v>1025</v>
      </c>
      <c r="L2150" s="114" t="s">
        <v>558</v>
      </c>
      <c r="M2150" s="116" t="s">
        <v>1026</v>
      </c>
      <c r="N2150" s="116" t="s">
        <v>1027</v>
      </c>
      <c r="O2150" s="114" t="s">
        <v>1025</v>
      </c>
      <c r="P2150" s="114" t="s">
        <v>1794</v>
      </c>
      <c r="Q2150" s="114" t="s">
        <v>1795</v>
      </c>
      <c r="R2150" s="116"/>
    </row>
    <row r="2151" spans="2:18" ht="18.75" hidden="1" x14ac:dyDescent="0.25">
      <c r="B2151" s="112">
        <v>2145</v>
      </c>
      <c r="C2151" s="114" t="s">
        <v>15</v>
      </c>
      <c r="D2151" s="114" t="s">
        <v>15</v>
      </c>
      <c r="E2151" s="114" t="s">
        <v>1</v>
      </c>
      <c r="F2151" s="114" t="s">
        <v>26</v>
      </c>
      <c r="G2151" s="114" t="s">
        <v>102</v>
      </c>
      <c r="H2151" s="115" t="s">
        <v>8629</v>
      </c>
      <c r="I2151" s="116" t="s">
        <v>8630</v>
      </c>
      <c r="J2151" s="116" t="s">
        <v>8631</v>
      </c>
      <c r="K2151" s="114" t="s">
        <v>1025</v>
      </c>
      <c r="L2151" s="114" t="s">
        <v>558</v>
      </c>
      <c r="M2151" s="116" t="s">
        <v>1026</v>
      </c>
      <c r="N2151" s="116" t="s">
        <v>1027</v>
      </c>
      <c r="O2151" s="114" t="s">
        <v>1025</v>
      </c>
      <c r="P2151" s="114" t="s">
        <v>1794</v>
      </c>
      <c r="Q2151" s="114" t="s">
        <v>1795</v>
      </c>
      <c r="R2151" s="116"/>
    </row>
    <row r="2152" spans="2:18" ht="18.75" hidden="1" x14ac:dyDescent="0.25">
      <c r="B2152" s="112">
        <v>2146</v>
      </c>
      <c r="C2152" s="114" t="s">
        <v>15</v>
      </c>
      <c r="D2152" s="114" t="s">
        <v>15</v>
      </c>
      <c r="E2152" s="114" t="s">
        <v>1</v>
      </c>
      <c r="F2152" s="114" t="s">
        <v>26</v>
      </c>
      <c r="G2152" s="114" t="s">
        <v>102</v>
      </c>
      <c r="H2152" s="115" t="s">
        <v>8632</v>
      </c>
      <c r="I2152" s="116" t="s">
        <v>8633</v>
      </c>
      <c r="J2152" s="116" t="s">
        <v>8634</v>
      </c>
      <c r="K2152" s="114" t="s">
        <v>1025</v>
      </c>
      <c r="L2152" s="114" t="s">
        <v>558</v>
      </c>
      <c r="M2152" s="116" t="s">
        <v>1026</v>
      </c>
      <c r="N2152" s="116" t="s">
        <v>1027</v>
      </c>
      <c r="O2152" s="114" t="s">
        <v>1025</v>
      </c>
      <c r="P2152" s="114" t="s">
        <v>1794</v>
      </c>
      <c r="Q2152" s="114" t="s">
        <v>1795</v>
      </c>
      <c r="R2152" s="116"/>
    </row>
    <row r="2153" spans="2:18" ht="18.75" hidden="1" x14ac:dyDescent="0.25">
      <c r="B2153" s="112">
        <v>2147</v>
      </c>
      <c r="C2153" s="114" t="s">
        <v>15</v>
      </c>
      <c r="D2153" s="114" t="s">
        <v>15</v>
      </c>
      <c r="E2153" s="114" t="s">
        <v>1</v>
      </c>
      <c r="F2153" s="114" t="s">
        <v>26</v>
      </c>
      <c r="G2153" s="114" t="s">
        <v>102</v>
      </c>
      <c r="H2153" s="115" t="s">
        <v>8635</v>
      </c>
      <c r="I2153" s="116" t="s">
        <v>8636</v>
      </c>
      <c r="J2153" s="116" t="s">
        <v>8637</v>
      </c>
      <c r="K2153" s="114" t="s">
        <v>1025</v>
      </c>
      <c r="L2153" s="114" t="s">
        <v>558</v>
      </c>
      <c r="M2153" s="116" t="s">
        <v>1026</v>
      </c>
      <c r="N2153" s="116" t="s">
        <v>1027</v>
      </c>
      <c r="O2153" s="114" t="s">
        <v>1025</v>
      </c>
      <c r="P2153" s="114" t="s">
        <v>1794</v>
      </c>
      <c r="Q2153" s="114" t="s">
        <v>1795</v>
      </c>
      <c r="R2153" s="116"/>
    </row>
    <row r="2154" spans="2:18" ht="18.75" hidden="1" x14ac:dyDescent="0.25">
      <c r="B2154" s="112">
        <v>2148</v>
      </c>
      <c r="C2154" s="114" t="s">
        <v>15</v>
      </c>
      <c r="D2154" s="114" t="s">
        <v>15</v>
      </c>
      <c r="E2154" s="114" t="s">
        <v>1</v>
      </c>
      <c r="F2154" s="114" t="s">
        <v>26</v>
      </c>
      <c r="G2154" s="114" t="s">
        <v>102</v>
      </c>
      <c r="H2154" s="115" t="s">
        <v>8638</v>
      </c>
      <c r="I2154" s="116" t="s">
        <v>8639</v>
      </c>
      <c r="J2154" s="116" t="s">
        <v>8640</v>
      </c>
      <c r="K2154" s="114" t="s">
        <v>1025</v>
      </c>
      <c r="L2154" s="114" t="s">
        <v>558</v>
      </c>
      <c r="M2154" s="116" t="s">
        <v>1026</v>
      </c>
      <c r="N2154" s="116" t="s">
        <v>1027</v>
      </c>
      <c r="O2154" s="114" t="s">
        <v>1025</v>
      </c>
      <c r="P2154" s="114" t="s">
        <v>1794</v>
      </c>
      <c r="Q2154" s="114" t="s">
        <v>1795</v>
      </c>
      <c r="R2154" s="116"/>
    </row>
    <row r="2155" spans="2:18" ht="18.75" hidden="1" x14ac:dyDescent="0.25">
      <c r="B2155" s="112">
        <v>2149</v>
      </c>
      <c r="C2155" s="114" t="s">
        <v>15</v>
      </c>
      <c r="D2155" s="114" t="s">
        <v>15</v>
      </c>
      <c r="E2155" s="114" t="s">
        <v>1</v>
      </c>
      <c r="F2155" s="114" t="s">
        <v>26</v>
      </c>
      <c r="G2155" s="114" t="s">
        <v>102</v>
      </c>
      <c r="H2155" s="115" t="s">
        <v>8641</v>
      </c>
      <c r="I2155" s="116" t="s">
        <v>8642</v>
      </c>
      <c r="J2155" s="116" t="s">
        <v>8643</v>
      </c>
      <c r="K2155" s="114" t="s">
        <v>1025</v>
      </c>
      <c r="L2155" s="114" t="s">
        <v>558</v>
      </c>
      <c r="M2155" s="116" t="s">
        <v>1026</v>
      </c>
      <c r="N2155" s="116" t="s">
        <v>1027</v>
      </c>
      <c r="O2155" s="114" t="s">
        <v>1025</v>
      </c>
      <c r="P2155" s="114" t="s">
        <v>1794</v>
      </c>
      <c r="Q2155" s="114" t="s">
        <v>1795</v>
      </c>
      <c r="R2155" s="116"/>
    </row>
    <row r="2156" spans="2:18" ht="18.75" hidden="1" x14ac:dyDescent="0.25">
      <c r="B2156" s="112">
        <v>2150</v>
      </c>
      <c r="C2156" s="114" t="s">
        <v>15</v>
      </c>
      <c r="D2156" s="114" t="s">
        <v>15</v>
      </c>
      <c r="E2156" s="114" t="s">
        <v>1</v>
      </c>
      <c r="F2156" s="114" t="s">
        <v>26</v>
      </c>
      <c r="G2156" s="114" t="s">
        <v>102</v>
      </c>
      <c r="H2156" s="115" t="s">
        <v>8644</v>
      </c>
      <c r="I2156" s="116" t="s">
        <v>8645</v>
      </c>
      <c r="J2156" s="116" t="s">
        <v>8646</v>
      </c>
      <c r="K2156" s="114" t="s">
        <v>1025</v>
      </c>
      <c r="L2156" s="114" t="s">
        <v>558</v>
      </c>
      <c r="M2156" s="116" t="s">
        <v>1026</v>
      </c>
      <c r="N2156" s="116" t="s">
        <v>1027</v>
      </c>
      <c r="O2156" s="114" t="s">
        <v>1025</v>
      </c>
      <c r="P2156" s="114" t="s">
        <v>1794</v>
      </c>
      <c r="Q2156" s="114" t="s">
        <v>1795</v>
      </c>
      <c r="R2156" s="116"/>
    </row>
    <row r="2157" spans="2:18" ht="18.75" hidden="1" x14ac:dyDescent="0.25">
      <c r="B2157" s="112">
        <v>2151</v>
      </c>
      <c r="C2157" s="114" t="s">
        <v>15</v>
      </c>
      <c r="D2157" s="114" t="s">
        <v>15</v>
      </c>
      <c r="E2157" s="114" t="s">
        <v>4</v>
      </c>
      <c r="F2157" s="114" t="s">
        <v>26</v>
      </c>
      <c r="G2157" s="114" t="s">
        <v>102</v>
      </c>
      <c r="H2157" s="115" t="s">
        <v>8647</v>
      </c>
      <c r="I2157" s="116" t="s">
        <v>8648</v>
      </c>
      <c r="J2157" s="116" t="s">
        <v>8649</v>
      </c>
      <c r="K2157" s="114" t="s">
        <v>1025</v>
      </c>
      <c r="L2157" s="114" t="s">
        <v>558</v>
      </c>
      <c r="M2157" s="116" t="s">
        <v>1026</v>
      </c>
      <c r="N2157" s="116" t="s">
        <v>1027</v>
      </c>
      <c r="O2157" s="114" t="s">
        <v>1025</v>
      </c>
      <c r="P2157" s="114" t="s">
        <v>1794</v>
      </c>
      <c r="Q2157" s="114" t="s">
        <v>1795</v>
      </c>
      <c r="R2157" s="116"/>
    </row>
    <row r="2158" spans="2:18" ht="18.75" hidden="1" x14ac:dyDescent="0.25">
      <c r="B2158" s="112">
        <v>2152</v>
      </c>
      <c r="C2158" s="114" t="s">
        <v>15</v>
      </c>
      <c r="D2158" s="114" t="s">
        <v>15</v>
      </c>
      <c r="E2158" s="114" t="s">
        <v>4</v>
      </c>
      <c r="F2158" s="114" t="s">
        <v>26</v>
      </c>
      <c r="G2158" s="114" t="s">
        <v>102</v>
      </c>
      <c r="H2158" s="115" t="s">
        <v>8650</v>
      </c>
      <c r="I2158" s="116" t="s">
        <v>8651</v>
      </c>
      <c r="J2158" s="116" t="s">
        <v>8652</v>
      </c>
      <c r="K2158" s="114" t="s">
        <v>1025</v>
      </c>
      <c r="L2158" s="114" t="s">
        <v>558</v>
      </c>
      <c r="M2158" s="116" t="s">
        <v>1026</v>
      </c>
      <c r="N2158" s="116" t="s">
        <v>1027</v>
      </c>
      <c r="O2158" s="114" t="s">
        <v>1025</v>
      </c>
      <c r="P2158" s="114" t="s">
        <v>1794</v>
      </c>
      <c r="Q2158" s="114" t="s">
        <v>1795</v>
      </c>
      <c r="R2158" s="116"/>
    </row>
    <row r="2159" spans="2:18" ht="18.75" hidden="1" x14ac:dyDescent="0.25">
      <c r="B2159" s="112">
        <v>2153</v>
      </c>
      <c r="C2159" s="114" t="s">
        <v>15</v>
      </c>
      <c r="D2159" s="114" t="s">
        <v>15</v>
      </c>
      <c r="E2159" s="114" t="s">
        <v>4</v>
      </c>
      <c r="F2159" s="114" t="s">
        <v>26</v>
      </c>
      <c r="G2159" s="114" t="s">
        <v>102</v>
      </c>
      <c r="H2159" s="115" t="s">
        <v>8653</v>
      </c>
      <c r="I2159" s="116" t="s">
        <v>8654</v>
      </c>
      <c r="J2159" s="116" t="s">
        <v>8655</v>
      </c>
      <c r="K2159" s="114" t="s">
        <v>1025</v>
      </c>
      <c r="L2159" s="114" t="s">
        <v>558</v>
      </c>
      <c r="M2159" s="116" t="s">
        <v>1026</v>
      </c>
      <c r="N2159" s="116" t="s">
        <v>1027</v>
      </c>
      <c r="O2159" s="114" t="s">
        <v>1025</v>
      </c>
      <c r="P2159" s="114" t="s">
        <v>1794</v>
      </c>
      <c r="Q2159" s="114" t="s">
        <v>1795</v>
      </c>
      <c r="R2159" s="116"/>
    </row>
    <row r="2160" spans="2:18" ht="18.75" hidden="1" x14ac:dyDescent="0.25">
      <c r="B2160" s="112">
        <v>2154</v>
      </c>
      <c r="C2160" s="114" t="s">
        <v>15</v>
      </c>
      <c r="D2160" s="114" t="s">
        <v>15</v>
      </c>
      <c r="E2160" s="114" t="s">
        <v>4</v>
      </c>
      <c r="F2160" s="114" t="s">
        <v>26</v>
      </c>
      <c r="G2160" s="114" t="s">
        <v>102</v>
      </c>
      <c r="H2160" s="115" t="s">
        <v>8656</v>
      </c>
      <c r="I2160" s="116" t="s">
        <v>8657</v>
      </c>
      <c r="J2160" s="116" t="s">
        <v>8658</v>
      </c>
      <c r="K2160" s="114" t="s">
        <v>1025</v>
      </c>
      <c r="L2160" s="114" t="s">
        <v>558</v>
      </c>
      <c r="M2160" s="116" t="s">
        <v>1026</v>
      </c>
      <c r="N2160" s="116" t="s">
        <v>1027</v>
      </c>
      <c r="O2160" s="114" t="s">
        <v>1025</v>
      </c>
      <c r="P2160" s="114" t="s">
        <v>1794</v>
      </c>
      <c r="Q2160" s="114" t="s">
        <v>1795</v>
      </c>
      <c r="R2160" s="116"/>
    </row>
    <row r="2161" spans="2:18" ht="18.75" hidden="1" x14ac:dyDescent="0.25">
      <c r="B2161" s="112">
        <v>2155</v>
      </c>
      <c r="C2161" s="114" t="s">
        <v>15</v>
      </c>
      <c r="D2161" s="114" t="s">
        <v>15</v>
      </c>
      <c r="E2161" s="114" t="s">
        <v>4</v>
      </c>
      <c r="F2161" s="114" t="s">
        <v>26</v>
      </c>
      <c r="G2161" s="114" t="s">
        <v>102</v>
      </c>
      <c r="H2161" s="115" t="s">
        <v>8659</v>
      </c>
      <c r="I2161" s="116" t="s">
        <v>8660</v>
      </c>
      <c r="J2161" s="116" t="s">
        <v>8661</v>
      </c>
      <c r="K2161" s="114" t="s">
        <v>1025</v>
      </c>
      <c r="L2161" s="114" t="s">
        <v>558</v>
      </c>
      <c r="M2161" s="116" t="s">
        <v>1026</v>
      </c>
      <c r="N2161" s="116" t="s">
        <v>1027</v>
      </c>
      <c r="O2161" s="114" t="s">
        <v>1025</v>
      </c>
      <c r="P2161" s="114" t="s">
        <v>1794</v>
      </c>
      <c r="Q2161" s="114" t="s">
        <v>1795</v>
      </c>
      <c r="R2161" s="116"/>
    </row>
    <row r="2162" spans="2:18" ht="18.75" hidden="1" x14ac:dyDescent="0.25">
      <c r="B2162" s="112">
        <v>2156</v>
      </c>
      <c r="C2162" s="114" t="s">
        <v>15</v>
      </c>
      <c r="D2162" s="114" t="s">
        <v>15</v>
      </c>
      <c r="E2162" s="114" t="s">
        <v>4</v>
      </c>
      <c r="F2162" s="114" t="s">
        <v>26</v>
      </c>
      <c r="G2162" s="114" t="s">
        <v>102</v>
      </c>
      <c r="H2162" s="115" t="s">
        <v>8662</v>
      </c>
      <c r="I2162" s="116" t="s">
        <v>8663</v>
      </c>
      <c r="J2162" s="116" t="s">
        <v>8664</v>
      </c>
      <c r="K2162" s="114" t="s">
        <v>1025</v>
      </c>
      <c r="L2162" s="114" t="s">
        <v>558</v>
      </c>
      <c r="M2162" s="116" t="s">
        <v>1026</v>
      </c>
      <c r="N2162" s="116" t="s">
        <v>1027</v>
      </c>
      <c r="O2162" s="114" t="s">
        <v>1025</v>
      </c>
      <c r="P2162" s="114" t="s">
        <v>1794</v>
      </c>
      <c r="Q2162" s="114" t="s">
        <v>1795</v>
      </c>
      <c r="R2162" s="116"/>
    </row>
    <row r="2163" spans="2:18" ht="18.75" hidden="1" x14ac:dyDescent="0.25">
      <c r="B2163" s="112">
        <v>2157</v>
      </c>
      <c r="C2163" s="114" t="s">
        <v>15</v>
      </c>
      <c r="D2163" s="114" t="s">
        <v>15</v>
      </c>
      <c r="E2163" s="114" t="s">
        <v>4</v>
      </c>
      <c r="F2163" s="114" t="s">
        <v>26</v>
      </c>
      <c r="G2163" s="114" t="s">
        <v>102</v>
      </c>
      <c r="H2163" s="115" t="s">
        <v>8665</v>
      </c>
      <c r="I2163" s="116" t="s">
        <v>8666</v>
      </c>
      <c r="J2163" s="116" t="s">
        <v>8667</v>
      </c>
      <c r="K2163" s="114" t="s">
        <v>1025</v>
      </c>
      <c r="L2163" s="114" t="s">
        <v>558</v>
      </c>
      <c r="M2163" s="116" t="s">
        <v>1026</v>
      </c>
      <c r="N2163" s="116" t="s">
        <v>1027</v>
      </c>
      <c r="O2163" s="114" t="s">
        <v>1025</v>
      </c>
      <c r="P2163" s="114" t="s">
        <v>1794</v>
      </c>
      <c r="Q2163" s="114" t="s">
        <v>1795</v>
      </c>
      <c r="R2163" s="116"/>
    </row>
    <row r="2164" spans="2:18" ht="18.75" hidden="1" x14ac:dyDescent="0.25">
      <c r="B2164" s="112">
        <v>2158</v>
      </c>
      <c r="C2164" s="114" t="s">
        <v>15</v>
      </c>
      <c r="D2164" s="114" t="s">
        <v>15</v>
      </c>
      <c r="E2164" s="114" t="s">
        <v>4</v>
      </c>
      <c r="F2164" s="114" t="s">
        <v>26</v>
      </c>
      <c r="G2164" s="114" t="s">
        <v>102</v>
      </c>
      <c r="H2164" s="115" t="s">
        <v>8668</v>
      </c>
      <c r="I2164" s="116" t="s">
        <v>8669</v>
      </c>
      <c r="J2164" s="116" t="s">
        <v>8670</v>
      </c>
      <c r="K2164" s="114" t="s">
        <v>1025</v>
      </c>
      <c r="L2164" s="114" t="s">
        <v>558</v>
      </c>
      <c r="M2164" s="116" t="s">
        <v>1026</v>
      </c>
      <c r="N2164" s="116" t="s">
        <v>1027</v>
      </c>
      <c r="O2164" s="114" t="s">
        <v>1025</v>
      </c>
      <c r="P2164" s="114" t="s">
        <v>1794</v>
      </c>
      <c r="Q2164" s="114" t="s">
        <v>1795</v>
      </c>
      <c r="R2164" s="116"/>
    </row>
    <row r="2165" spans="2:18" ht="18.75" hidden="1" x14ac:dyDescent="0.25">
      <c r="B2165" s="112">
        <v>2159</v>
      </c>
      <c r="C2165" s="114" t="s">
        <v>15</v>
      </c>
      <c r="D2165" s="114" t="s">
        <v>15</v>
      </c>
      <c r="E2165" s="114" t="s">
        <v>4</v>
      </c>
      <c r="F2165" s="114" t="s">
        <v>26</v>
      </c>
      <c r="G2165" s="114" t="s">
        <v>102</v>
      </c>
      <c r="H2165" s="115" t="s">
        <v>8671</v>
      </c>
      <c r="I2165" s="116" t="s">
        <v>8672</v>
      </c>
      <c r="J2165" s="116" t="s">
        <v>8673</v>
      </c>
      <c r="K2165" s="114" t="s">
        <v>1025</v>
      </c>
      <c r="L2165" s="114" t="s">
        <v>558</v>
      </c>
      <c r="M2165" s="116" t="s">
        <v>1026</v>
      </c>
      <c r="N2165" s="116" t="s">
        <v>1027</v>
      </c>
      <c r="O2165" s="114" t="s">
        <v>1025</v>
      </c>
      <c r="P2165" s="114" t="s">
        <v>1794</v>
      </c>
      <c r="Q2165" s="114" t="s">
        <v>1795</v>
      </c>
      <c r="R2165" s="116"/>
    </row>
    <row r="2166" spans="2:18" ht="18.75" hidden="1" x14ac:dyDescent="0.25">
      <c r="B2166" s="112">
        <v>2160</v>
      </c>
      <c r="C2166" s="114" t="s">
        <v>15</v>
      </c>
      <c r="D2166" s="114" t="s">
        <v>15</v>
      </c>
      <c r="E2166" s="114" t="s">
        <v>4</v>
      </c>
      <c r="F2166" s="114" t="s">
        <v>26</v>
      </c>
      <c r="G2166" s="114" t="s">
        <v>102</v>
      </c>
      <c r="H2166" s="115" t="s">
        <v>8674</v>
      </c>
      <c r="I2166" s="116" t="s">
        <v>8675</v>
      </c>
      <c r="J2166" s="116" t="s">
        <v>8676</v>
      </c>
      <c r="K2166" s="114" t="s">
        <v>1025</v>
      </c>
      <c r="L2166" s="114" t="s">
        <v>558</v>
      </c>
      <c r="M2166" s="116" t="s">
        <v>1026</v>
      </c>
      <c r="N2166" s="116" t="s">
        <v>1027</v>
      </c>
      <c r="O2166" s="114" t="s">
        <v>1025</v>
      </c>
      <c r="P2166" s="114" t="s">
        <v>1794</v>
      </c>
      <c r="Q2166" s="114" t="s">
        <v>1795</v>
      </c>
      <c r="R2166" s="116"/>
    </row>
    <row r="2167" spans="2:18" ht="18.75" hidden="1" x14ac:dyDescent="0.25">
      <c r="B2167" s="112">
        <v>2161</v>
      </c>
      <c r="C2167" s="114" t="s">
        <v>15</v>
      </c>
      <c r="D2167" s="114" t="s">
        <v>15</v>
      </c>
      <c r="E2167" s="114" t="s">
        <v>1</v>
      </c>
      <c r="F2167" s="114" t="s">
        <v>129</v>
      </c>
      <c r="G2167" s="114" t="s">
        <v>102</v>
      </c>
      <c r="H2167" s="115" t="s">
        <v>8677</v>
      </c>
      <c r="I2167" s="116" t="s">
        <v>8678</v>
      </c>
      <c r="J2167" s="116" t="s">
        <v>8679</v>
      </c>
      <c r="K2167" s="114" t="s">
        <v>1028</v>
      </c>
      <c r="L2167" s="114" t="s">
        <v>601</v>
      </c>
      <c r="M2167" s="116" t="s">
        <v>1029</v>
      </c>
      <c r="N2167" s="116" t="s">
        <v>1030</v>
      </c>
      <c r="O2167" s="114" t="s">
        <v>1028</v>
      </c>
      <c r="P2167" s="114" t="s">
        <v>1796</v>
      </c>
      <c r="Q2167" s="114" t="s">
        <v>1797</v>
      </c>
      <c r="R2167" s="116"/>
    </row>
    <row r="2168" spans="2:18" ht="18.75" hidden="1" x14ac:dyDescent="0.25">
      <c r="B2168" s="112">
        <v>2162</v>
      </c>
      <c r="C2168" s="114" t="s">
        <v>15</v>
      </c>
      <c r="D2168" s="114" t="s">
        <v>15</v>
      </c>
      <c r="E2168" s="114" t="s">
        <v>1</v>
      </c>
      <c r="F2168" s="114" t="s">
        <v>129</v>
      </c>
      <c r="G2168" s="114" t="s">
        <v>102</v>
      </c>
      <c r="H2168" s="115" t="s">
        <v>8680</v>
      </c>
      <c r="I2168" s="116" t="s">
        <v>8681</v>
      </c>
      <c r="J2168" s="116" t="s">
        <v>8682</v>
      </c>
      <c r="K2168" s="114" t="s">
        <v>1028</v>
      </c>
      <c r="L2168" s="114" t="s">
        <v>601</v>
      </c>
      <c r="M2168" s="116" t="s">
        <v>1029</v>
      </c>
      <c r="N2168" s="116" t="s">
        <v>1030</v>
      </c>
      <c r="O2168" s="114" t="s">
        <v>1028</v>
      </c>
      <c r="P2168" s="114" t="s">
        <v>1796</v>
      </c>
      <c r="Q2168" s="114" t="s">
        <v>1797</v>
      </c>
      <c r="R2168" s="116"/>
    </row>
    <row r="2169" spans="2:18" ht="18.75" hidden="1" x14ac:dyDescent="0.25">
      <c r="B2169" s="112">
        <v>2163</v>
      </c>
      <c r="C2169" s="114" t="s">
        <v>15</v>
      </c>
      <c r="D2169" s="114" t="s">
        <v>15</v>
      </c>
      <c r="E2169" s="114" t="s">
        <v>1</v>
      </c>
      <c r="F2169" s="114" t="s">
        <v>129</v>
      </c>
      <c r="G2169" s="114" t="s">
        <v>102</v>
      </c>
      <c r="H2169" s="115" t="s">
        <v>8683</v>
      </c>
      <c r="I2169" s="116" t="s">
        <v>8684</v>
      </c>
      <c r="J2169" s="116" t="s">
        <v>8685</v>
      </c>
      <c r="K2169" s="114" t="s">
        <v>1028</v>
      </c>
      <c r="L2169" s="114" t="s">
        <v>601</v>
      </c>
      <c r="M2169" s="116" t="s">
        <v>1029</v>
      </c>
      <c r="N2169" s="116" t="s">
        <v>1030</v>
      </c>
      <c r="O2169" s="114" t="s">
        <v>1028</v>
      </c>
      <c r="P2169" s="114" t="s">
        <v>1796</v>
      </c>
      <c r="Q2169" s="114" t="s">
        <v>1797</v>
      </c>
      <c r="R2169" s="116"/>
    </row>
    <row r="2170" spans="2:18" ht="18.75" hidden="1" x14ac:dyDescent="0.25">
      <c r="B2170" s="112">
        <v>2164</v>
      </c>
      <c r="C2170" s="114" t="s">
        <v>15</v>
      </c>
      <c r="D2170" s="114" t="s">
        <v>15</v>
      </c>
      <c r="E2170" s="114" t="s">
        <v>1</v>
      </c>
      <c r="F2170" s="114" t="s">
        <v>129</v>
      </c>
      <c r="G2170" s="114" t="s">
        <v>102</v>
      </c>
      <c r="H2170" s="115" t="s">
        <v>8686</v>
      </c>
      <c r="I2170" s="116" t="s">
        <v>8687</v>
      </c>
      <c r="J2170" s="116" t="s">
        <v>8688</v>
      </c>
      <c r="K2170" s="114" t="s">
        <v>1028</v>
      </c>
      <c r="L2170" s="114" t="s">
        <v>601</v>
      </c>
      <c r="M2170" s="116" t="s">
        <v>1029</v>
      </c>
      <c r="N2170" s="116" t="s">
        <v>1030</v>
      </c>
      <c r="O2170" s="114" t="s">
        <v>1028</v>
      </c>
      <c r="P2170" s="114" t="s">
        <v>1796</v>
      </c>
      <c r="Q2170" s="114" t="s">
        <v>1797</v>
      </c>
      <c r="R2170" s="116"/>
    </row>
    <row r="2171" spans="2:18" ht="18.75" hidden="1" x14ac:dyDescent="0.25">
      <c r="B2171" s="112">
        <v>2165</v>
      </c>
      <c r="C2171" s="114" t="s">
        <v>15</v>
      </c>
      <c r="D2171" s="114" t="s">
        <v>15</v>
      </c>
      <c r="E2171" s="114" t="s">
        <v>1</v>
      </c>
      <c r="F2171" s="114" t="s">
        <v>129</v>
      </c>
      <c r="G2171" s="114" t="s">
        <v>102</v>
      </c>
      <c r="H2171" s="115" t="s">
        <v>8689</v>
      </c>
      <c r="I2171" s="116" t="s">
        <v>8690</v>
      </c>
      <c r="J2171" s="116" t="s">
        <v>8691</v>
      </c>
      <c r="K2171" s="114" t="s">
        <v>1028</v>
      </c>
      <c r="L2171" s="114" t="s">
        <v>601</v>
      </c>
      <c r="M2171" s="116" t="s">
        <v>1029</v>
      </c>
      <c r="N2171" s="116" t="s">
        <v>1030</v>
      </c>
      <c r="O2171" s="114" t="s">
        <v>1028</v>
      </c>
      <c r="P2171" s="114" t="s">
        <v>1796</v>
      </c>
      <c r="Q2171" s="114" t="s">
        <v>1797</v>
      </c>
      <c r="R2171" s="116"/>
    </row>
    <row r="2172" spans="2:18" ht="18.75" hidden="1" x14ac:dyDescent="0.25">
      <c r="B2172" s="112">
        <v>2166</v>
      </c>
      <c r="C2172" s="114" t="s">
        <v>15</v>
      </c>
      <c r="D2172" s="114" t="s">
        <v>15</v>
      </c>
      <c r="E2172" s="114" t="s">
        <v>1</v>
      </c>
      <c r="F2172" s="114" t="s">
        <v>129</v>
      </c>
      <c r="G2172" s="114" t="s">
        <v>102</v>
      </c>
      <c r="H2172" s="115" t="s">
        <v>8692</v>
      </c>
      <c r="I2172" s="116" t="s">
        <v>8693</v>
      </c>
      <c r="J2172" s="116" t="s">
        <v>8694</v>
      </c>
      <c r="K2172" s="114" t="s">
        <v>1028</v>
      </c>
      <c r="L2172" s="114" t="s">
        <v>601</v>
      </c>
      <c r="M2172" s="116" t="s">
        <v>1029</v>
      </c>
      <c r="N2172" s="116" t="s">
        <v>1030</v>
      </c>
      <c r="O2172" s="114" t="s">
        <v>1028</v>
      </c>
      <c r="P2172" s="114" t="s">
        <v>1796</v>
      </c>
      <c r="Q2172" s="114" t="s">
        <v>1797</v>
      </c>
      <c r="R2172" s="116"/>
    </row>
    <row r="2173" spans="2:18" ht="18.75" hidden="1" x14ac:dyDescent="0.25">
      <c r="B2173" s="112">
        <v>2167</v>
      </c>
      <c r="C2173" s="114" t="s">
        <v>15</v>
      </c>
      <c r="D2173" s="114" t="s">
        <v>15</v>
      </c>
      <c r="E2173" s="114" t="s">
        <v>1</v>
      </c>
      <c r="F2173" s="114" t="s">
        <v>129</v>
      </c>
      <c r="G2173" s="114" t="s">
        <v>102</v>
      </c>
      <c r="H2173" s="115" t="s">
        <v>8695</v>
      </c>
      <c r="I2173" s="116" t="s">
        <v>8696</v>
      </c>
      <c r="J2173" s="116" t="s">
        <v>8697</v>
      </c>
      <c r="K2173" s="114" t="s">
        <v>1028</v>
      </c>
      <c r="L2173" s="114" t="s">
        <v>601</v>
      </c>
      <c r="M2173" s="116" t="s">
        <v>1029</v>
      </c>
      <c r="N2173" s="116" t="s">
        <v>1030</v>
      </c>
      <c r="O2173" s="114" t="s">
        <v>1028</v>
      </c>
      <c r="P2173" s="114" t="s">
        <v>1796</v>
      </c>
      <c r="Q2173" s="114" t="s">
        <v>1797</v>
      </c>
      <c r="R2173" s="116"/>
    </row>
    <row r="2174" spans="2:18" ht="18.75" hidden="1" x14ac:dyDescent="0.25">
      <c r="B2174" s="112">
        <v>2168</v>
      </c>
      <c r="C2174" s="114" t="s">
        <v>15</v>
      </c>
      <c r="D2174" s="114" t="s">
        <v>15</v>
      </c>
      <c r="E2174" s="114" t="s">
        <v>1</v>
      </c>
      <c r="F2174" s="114" t="s">
        <v>129</v>
      </c>
      <c r="G2174" s="114" t="s">
        <v>102</v>
      </c>
      <c r="H2174" s="115" t="s">
        <v>8698</v>
      </c>
      <c r="I2174" s="116" t="s">
        <v>8699</v>
      </c>
      <c r="J2174" s="116" t="s">
        <v>8700</v>
      </c>
      <c r="K2174" s="114" t="s">
        <v>1028</v>
      </c>
      <c r="L2174" s="114" t="s">
        <v>601</v>
      </c>
      <c r="M2174" s="116" t="s">
        <v>1029</v>
      </c>
      <c r="N2174" s="116" t="s">
        <v>1030</v>
      </c>
      <c r="O2174" s="114" t="s">
        <v>1028</v>
      </c>
      <c r="P2174" s="114" t="s">
        <v>1796</v>
      </c>
      <c r="Q2174" s="114" t="s">
        <v>1797</v>
      </c>
      <c r="R2174" s="116"/>
    </row>
    <row r="2175" spans="2:18" ht="18.75" hidden="1" x14ac:dyDescent="0.25">
      <c r="B2175" s="112">
        <v>2169</v>
      </c>
      <c r="C2175" s="114" t="s">
        <v>15</v>
      </c>
      <c r="D2175" s="114" t="s">
        <v>15</v>
      </c>
      <c r="E2175" s="114" t="s">
        <v>1</v>
      </c>
      <c r="F2175" s="114" t="s">
        <v>129</v>
      </c>
      <c r="G2175" s="114" t="s">
        <v>102</v>
      </c>
      <c r="H2175" s="115" t="s">
        <v>8701</v>
      </c>
      <c r="I2175" s="116" t="s">
        <v>8702</v>
      </c>
      <c r="J2175" s="116" t="s">
        <v>8703</v>
      </c>
      <c r="K2175" s="114" t="s">
        <v>1028</v>
      </c>
      <c r="L2175" s="114" t="s">
        <v>601</v>
      </c>
      <c r="M2175" s="116" t="s">
        <v>1029</v>
      </c>
      <c r="N2175" s="116" t="s">
        <v>1030</v>
      </c>
      <c r="O2175" s="114" t="s">
        <v>1028</v>
      </c>
      <c r="P2175" s="114" t="s">
        <v>1796</v>
      </c>
      <c r="Q2175" s="114" t="s">
        <v>1797</v>
      </c>
      <c r="R2175" s="116"/>
    </row>
    <row r="2176" spans="2:18" ht="18.75" hidden="1" x14ac:dyDescent="0.25">
      <c r="B2176" s="112">
        <v>2170</v>
      </c>
      <c r="C2176" s="114" t="s">
        <v>15</v>
      </c>
      <c r="D2176" s="114" t="s">
        <v>15</v>
      </c>
      <c r="E2176" s="114" t="s">
        <v>1</v>
      </c>
      <c r="F2176" s="114" t="s">
        <v>129</v>
      </c>
      <c r="G2176" s="114" t="s">
        <v>102</v>
      </c>
      <c r="H2176" s="115" t="s">
        <v>8704</v>
      </c>
      <c r="I2176" s="116" t="s">
        <v>8705</v>
      </c>
      <c r="J2176" s="116" t="s">
        <v>8706</v>
      </c>
      <c r="K2176" s="114" t="s">
        <v>1028</v>
      </c>
      <c r="L2176" s="114" t="s">
        <v>601</v>
      </c>
      <c r="M2176" s="116" t="s">
        <v>1029</v>
      </c>
      <c r="N2176" s="116" t="s">
        <v>1030</v>
      </c>
      <c r="O2176" s="114" t="s">
        <v>1028</v>
      </c>
      <c r="P2176" s="114" t="s">
        <v>1796</v>
      </c>
      <c r="Q2176" s="114" t="s">
        <v>1797</v>
      </c>
      <c r="R2176" s="116"/>
    </row>
    <row r="2177" spans="2:18" ht="18.75" hidden="1" x14ac:dyDescent="0.25">
      <c r="B2177" s="112">
        <v>2171</v>
      </c>
      <c r="C2177" s="114" t="s">
        <v>15</v>
      </c>
      <c r="D2177" s="114" t="s">
        <v>15</v>
      </c>
      <c r="E2177" s="114" t="s">
        <v>4</v>
      </c>
      <c r="F2177" s="114" t="s">
        <v>129</v>
      </c>
      <c r="G2177" s="114" t="s">
        <v>102</v>
      </c>
      <c r="H2177" s="115" t="s">
        <v>8707</v>
      </c>
      <c r="I2177" s="116" t="s">
        <v>8708</v>
      </c>
      <c r="J2177" s="116" t="s">
        <v>8709</v>
      </c>
      <c r="K2177" s="114" t="s">
        <v>1028</v>
      </c>
      <c r="L2177" s="114" t="s">
        <v>601</v>
      </c>
      <c r="M2177" s="116" t="s">
        <v>1029</v>
      </c>
      <c r="N2177" s="116" t="s">
        <v>1030</v>
      </c>
      <c r="O2177" s="114" t="s">
        <v>1028</v>
      </c>
      <c r="P2177" s="114" t="s">
        <v>1796</v>
      </c>
      <c r="Q2177" s="114" t="s">
        <v>1797</v>
      </c>
      <c r="R2177" s="116"/>
    </row>
    <row r="2178" spans="2:18" ht="18.75" hidden="1" x14ac:dyDescent="0.25">
      <c r="B2178" s="112">
        <v>2172</v>
      </c>
      <c r="C2178" s="114" t="s">
        <v>15</v>
      </c>
      <c r="D2178" s="114" t="s">
        <v>15</v>
      </c>
      <c r="E2178" s="114" t="s">
        <v>4</v>
      </c>
      <c r="F2178" s="114" t="s">
        <v>129</v>
      </c>
      <c r="G2178" s="114" t="s">
        <v>102</v>
      </c>
      <c r="H2178" s="115" t="s">
        <v>8710</v>
      </c>
      <c r="I2178" s="116" t="s">
        <v>8711</v>
      </c>
      <c r="J2178" s="116" t="s">
        <v>8712</v>
      </c>
      <c r="K2178" s="114" t="s">
        <v>1028</v>
      </c>
      <c r="L2178" s="114" t="s">
        <v>601</v>
      </c>
      <c r="M2178" s="116" t="s">
        <v>1029</v>
      </c>
      <c r="N2178" s="116" t="s">
        <v>1030</v>
      </c>
      <c r="O2178" s="114" t="s">
        <v>1028</v>
      </c>
      <c r="P2178" s="114" t="s">
        <v>1796</v>
      </c>
      <c r="Q2178" s="114" t="s">
        <v>1797</v>
      </c>
      <c r="R2178" s="116"/>
    </row>
    <row r="2179" spans="2:18" ht="18.75" hidden="1" x14ac:dyDescent="0.25">
      <c r="B2179" s="112">
        <v>2173</v>
      </c>
      <c r="C2179" s="114" t="s">
        <v>15</v>
      </c>
      <c r="D2179" s="114" t="s">
        <v>15</v>
      </c>
      <c r="E2179" s="114" t="s">
        <v>4</v>
      </c>
      <c r="F2179" s="114" t="s">
        <v>129</v>
      </c>
      <c r="G2179" s="114" t="s">
        <v>102</v>
      </c>
      <c r="H2179" s="115" t="s">
        <v>8713</v>
      </c>
      <c r="I2179" s="116" t="s">
        <v>8714</v>
      </c>
      <c r="J2179" s="116" t="s">
        <v>8715</v>
      </c>
      <c r="K2179" s="114" t="s">
        <v>1028</v>
      </c>
      <c r="L2179" s="114" t="s">
        <v>601</v>
      </c>
      <c r="M2179" s="116" t="s">
        <v>1029</v>
      </c>
      <c r="N2179" s="116" t="s">
        <v>1030</v>
      </c>
      <c r="O2179" s="114" t="s">
        <v>1028</v>
      </c>
      <c r="P2179" s="114" t="s">
        <v>1796</v>
      </c>
      <c r="Q2179" s="114" t="s">
        <v>1797</v>
      </c>
      <c r="R2179" s="116"/>
    </row>
    <row r="2180" spans="2:18" ht="18.75" hidden="1" x14ac:dyDescent="0.25">
      <c r="B2180" s="112">
        <v>2174</v>
      </c>
      <c r="C2180" s="114" t="s">
        <v>15</v>
      </c>
      <c r="D2180" s="114" t="s">
        <v>15</v>
      </c>
      <c r="E2180" s="114" t="s">
        <v>4</v>
      </c>
      <c r="F2180" s="114" t="s">
        <v>129</v>
      </c>
      <c r="G2180" s="114" t="s">
        <v>102</v>
      </c>
      <c r="H2180" s="115" t="s">
        <v>8716</v>
      </c>
      <c r="I2180" s="116" t="s">
        <v>8717</v>
      </c>
      <c r="J2180" s="116" t="s">
        <v>8718</v>
      </c>
      <c r="K2180" s="114" t="s">
        <v>1028</v>
      </c>
      <c r="L2180" s="114" t="s">
        <v>601</v>
      </c>
      <c r="M2180" s="116" t="s">
        <v>1029</v>
      </c>
      <c r="N2180" s="116" t="s">
        <v>1030</v>
      </c>
      <c r="O2180" s="114" t="s">
        <v>1028</v>
      </c>
      <c r="P2180" s="114" t="s">
        <v>1796</v>
      </c>
      <c r="Q2180" s="114" t="s">
        <v>1797</v>
      </c>
      <c r="R2180" s="116"/>
    </row>
    <row r="2181" spans="2:18" ht="18.75" hidden="1" x14ac:dyDescent="0.25">
      <c r="B2181" s="112">
        <v>2175</v>
      </c>
      <c r="C2181" s="114" t="s">
        <v>15</v>
      </c>
      <c r="D2181" s="114" t="s">
        <v>15</v>
      </c>
      <c r="E2181" s="114" t="s">
        <v>4</v>
      </c>
      <c r="F2181" s="114" t="s">
        <v>129</v>
      </c>
      <c r="G2181" s="114" t="s">
        <v>102</v>
      </c>
      <c r="H2181" s="115" t="s">
        <v>8719</v>
      </c>
      <c r="I2181" s="116" t="s">
        <v>8720</v>
      </c>
      <c r="J2181" s="116" t="s">
        <v>8721</v>
      </c>
      <c r="K2181" s="114" t="s">
        <v>1028</v>
      </c>
      <c r="L2181" s="114" t="s">
        <v>601</v>
      </c>
      <c r="M2181" s="116" t="s">
        <v>1029</v>
      </c>
      <c r="N2181" s="116" t="s">
        <v>1030</v>
      </c>
      <c r="O2181" s="114" t="s">
        <v>1028</v>
      </c>
      <c r="P2181" s="114" t="s">
        <v>1796</v>
      </c>
      <c r="Q2181" s="114" t="s">
        <v>1797</v>
      </c>
      <c r="R2181" s="116"/>
    </row>
    <row r="2182" spans="2:18" ht="18.75" hidden="1" x14ac:dyDescent="0.25">
      <c r="B2182" s="112">
        <v>2176</v>
      </c>
      <c r="C2182" s="114" t="s">
        <v>15</v>
      </c>
      <c r="D2182" s="114" t="s">
        <v>15</v>
      </c>
      <c r="E2182" s="114" t="s">
        <v>4</v>
      </c>
      <c r="F2182" s="114" t="s">
        <v>129</v>
      </c>
      <c r="G2182" s="114" t="s">
        <v>102</v>
      </c>
      <c r="H2182" s="115" t="s">
        <v>8722</v>
      </c>
      <c r="I2182" s="116" t="s">
        <v>8723</v>
      </c>
      <c r="J2182" s="116" t="s">
        <v>8724</v>
      </c>
      <c r="K2182" s="114" t="s">
        <v>1028</v>
      </c>
      <c r="L2182" s="114" t="s">
        <v>601</v>
      </c>
      <c r="M2182" s="116" t="s">
        <v>1029</v>
      </c>
      <c r="N2182" s="116" t="s">
        <v>1030</v>
      </c>
      <c r="O2182" s="114" t="s">
        <v>1028</v>
      </c>
      <c r="P2182" s="114" t="s">
        <v>1796</v>
      </c>
      <c r="Q2182" s="114" t="s">
        <v>1797</v>
      </c>
      <c r="R2182" s="116"/>
    </row>
    <row r="2183" spans="2:18" ht="18.75" hidden="1" x14ac:dyDescent="0.25">
      <c r="B2183" s="112">
        <v>2177</v>
      </c>
      <c r="C2183" s="114" t="s">
        <v>15</v>
      </c>
      <c r="D2183" s="114" t="s">
        <v>15</v>
      </c>
      <c r="E2183" s="114" t="s">
        <v>4</v>
      </c>
      <c r="F2183" s="114" t="s">
        <v>129</v>
      </c>
      <c r="G2183" s="114" t="s">
        <v>102</v>
      </c>
      <c r="H2183" s="115" t="s">
        <v>8725</v>
      </c>
      <c r="I2183" s="116" t="s">
        <v>8726</v>
      </c>
      <c r="J2183" s="116" t="s">
        <v>8727</v>
      </c>
      <c r="K2183" s="114" t="s">
        <v>1028</v>
      </c>
      <c r="L2183" s="114" t="s">
        <v>601</v>
      </c>
      <c r="M2183" s="116" t="s">
        <v>1029</v>
      </c>
      <c r="N2183" s="116" t="s">
        <v>1030</v>
      </c>
      <c r="O2183" s="114" t="s">
        <v>1028</v>
      </c>
      <c r="P2183" s="114" t="s">
        <v>1796</v>
      </c>
      <c r="Q2183" s="114" t="s">
        <v>1797</v>
      </c>
      <c r="R2183" s="116"/>
    </row>
    <row r="2184" spans="2:18" ht="18.75" hidden="1" x14ac:dyDescent="0.25">
      <c r="B2184" s="112">
        <v>2178</v>
      </c>
      <c r="C2184" s="114" t="s">
        <v>15</v>
      </c>
      <c r="D2184" s="114" t="s">
        <v>15</v>
      </c>
      <c r="E2184" s="114" t="s">
        <v>4</v>
      </c>
      <c r="F2184" s="114" t="s">
        <v>129</v>
      </c>
      <c r="G2184" s="114" t="s">
        <v>102</v>
      </c>
      <c r="H2184" s="115" t="s">
        <v>8728</v>
      </c>
      <c r="I2184" s="116" t="s">
        <v>8729</v>
      </c>
      <c r="J2184" s="116" t="s">
        <v>8730</v>
      </c>
      <c r="K2184" s="114" t="s">
        <v>1028</v>
      </c>
      <c r="L2184" s="114" t="s">
        <v>601</v>
      </c>
      <c r="M2184" s="116" t="s">
        <v>1029</v>
      </c>
      <c r="N2184" s="116" t="s">
        <v>1030</v>
      </c>
      <c r="O2184" s="114" t="s">
        <v>1028</v>
      </c>
      <c r="P2184" s="114" t="s">
        <v>1796</v>
      </c>
      <c r="Q2184" s="114" t="s">
        <v>1797</v>
      </c>
      <c r="R2184" s="116"/>
    </row>
    <row r="2185" spans="2:18" ht="18.75" hidden="1" x14ac:dyDescent="0.25">
      <c r="B2185" s="112">
        <v>2179</v>
      </c>
      <c r="C2185" s="114" t="s">
        <v>15</v>
      </c>
      <c r="D2185" s="114" t="s">
        <v>15</v>
      </c>
      <c r="E2185" s="114" t="s">
        <v>4</v>
      </c>
      <c r="F2185" s="114" t="s">
        <v>129</v>
      </c>
      <c r="G2185" s="114" t="s">
        <v>102</v>
      </c>
      <c r="H2185" s="115" t="s">
        <v>8731</v>
      </c>
      <c r="I2185" s="116" t="s">
        <v>8732</v>
      </c>
      <c r="J2185" s="116" t="s">
        <v>8733</v>
      </c>
      <c r="K2185" s="114" t="s">
        <v>1028</v>
      </c>
      <c r="L2185" s="114" t="s">
        <v>601</v>
      </c>
      <c r="M2185" s="116" t="s">
        <v>1029</v>
      </c>
      <c r="N2185" s="116" t="s">
        <v>1030</v>
      </c>
      <c r="O2185" s="114" t="s">
        <v>1028</v>
      </c>
      <c r="P2185" s="114" t="s">
        <v>1796</v>
      </c>
      <c r="Q2185" s="114" t="s">
        <v>1797</v>
      </c>
      <c r="R2185" s="116"/>
    </row>
    <row r="2186" spans="2:18" ht="18.75" hidden="1" x14ac:dyDescent="0.25">
      <c r="B2186" s="112">
        <v>2180</v>
      </c>
      <c r="C2186" s="114" t="s">
        <v>15</v>
      </c>
      <c r="D2186" s="114" t="s">
        <v>15</v>
      </c>
      <c r="E2186" s="114" t="s">
        <v>4</v>
      </c>
      <c r="F2186" s="114" t="s">
        <v>129</v>
      </c>
      <c r="G2186" s="114" t="s">
        <v>102</v>
      </c>
      <c r="H2186" s="115" t="s">
        <v>8734</v>
      </c>
      <c r="I2186" s="116" t="s">
        <v>8735</v>
      </c>
      <c r="J2186" s="116" t="s">
        <v>8736</v>
      </c>
      <c r="K2186" s="114" t="s">
        <v>1028</v>
      </c>
      <c r="L2186" s="114" t="s">
        <v>601</v>
      </c>
      <c r="M2186" s="116" t="s">
        <v>1029</v>
      </c>
      <c r="N2186" s="116" t="s">
        <v>1030</v>
      </c>
      <c r="O2186" s="114" t="s">
        <v>1028</v>
      </c>
      <c r="P2186" s="114" t="s">
        <v>1796</v>
      </c>
      <c r="Q2186" s="114" t="s">
        <v>1797</v>
      </c>
      <c r="R2186" s="116"/>
    </row>
    <row r="2187" spans="2:18" ht="18.75" hidden="1" x14ac:dyDescent="0.25">
      <c r="B2187" s="112">
        <v>2181</v>
      </c>
      <c r="C2187" s="114" t="s">
        <v>15</v>
      </c>
      <c r="D2187" s="114" t="s">
        <v>15</v>
      </c>
      <c r="E2187" s="114" t="s">
        <v>1</v>
      </c>
      <c r="F2187" s="114" t="s">
        <v>27</v>
      </c>
      <c r="G2187" s="114" t="s">
        <v>102</v>
      </c>
      <c r="H2187" s="115" t="s">
        <v>8737</v>
      </c>
      <c r="I2187" s="116" t="s">
        <v>8738</v>
      </c>
      <c r="J2187" s="116" t="s">
        <v>8739</v>
      </c>
      <c r="K2187" s="114" t="s">
        <v>1031</v>
      </c>
      <c r="L2187" s="114" t="s">
        <v>648</v>
      </c>
      <c r="M2187" s="116" t="s">
        <v>1032</v>
      </c>
      <c r="N2187" s="116" t="s">
        <v>1033</v>
      </c>
      <c r="O2187" s="114" t="s">
        <v>1031</v>
      </c>
      <c r="P2187" s="114" t="s">
        <v>1798</v>
      </c>
      <c r="Q2187" s="114" t="s">
        <v>1799</v>
      </c>
      <c r="R2187" s="116"/>
    </row>
    <row r="2188" spans="2:18" ht="18.75" hidden="1" x14ac:dyDescent="0.25">
      <c r="B2188" s="112">
        <v>2182</v>
      </c>
      <c r="C2188" s="114" t="s">
        <v>15</v>
      </c>
      <c r="D2188" s="114" t="s">
        <v>15</v>
      </c>
      <c r="E2188" s="114" t="s">
        <v>1</v>
      </c>
      <c r="F2188" s="114" t="s">
        <v>27</v>
      </c>
      <c r="G2188" s="114" t="s">
        <v>102</v>
      </c>
      <c r="H2188" s="115" t="s">
        <v>8740</v>
      </c>
      <c r="I2188" s="116" t="s">
        <v>8741</v>
      </c>
      <c r="J2188" s="116" t="s">
        <v>8742</v>
      </c>
      <c r="K2188" s="114" t="s">
        <v>1031</v>
      </c>
      <c r="L2188" s="114" t="s">
        <v>648</v>
      </c>
      <c r="M2188" s="116" t="s">
        <v>1032</v>
      </c>
      <c r="N2188" s="116" t="s">
        <v>1033</v>
      </c>
      <c r="O2188" s="114" t="s">
        <v>1031</v>
      </c>
      <c r="P2188" s="114" t="s">
        <v>1798</v>
      </c>
      <c r="Q2188" s="114" t="s">
        <v>1799</v>
      </c>
      <c r="R2188" s="116"/>
    </row>
    <row r="2189" spans="2:18" ht="18.75" hidden="1" x14ac:dyDescent="0.25">
      <c r="B2189" s="112">
        <v>2183</v>
      </c>
      <c r="C2189" s="114" t="s">
        <v>15</v>
      </c>
      <c r="D2189" s="114" t="s">
        <v>15</v>
      </c>
      <c r="E2189" s="114" t="s">
        <v>1</v>
      </c>
      <c r="F2189" s="114" t="s">
        <v>27</v>
      </c>
      <c r="G2189" s="114" t="s">
        <v>102</v>
      </c>
      <c r="H2189" s="115" t="s">
        <v>8743</v>
      </c>
      <c r="I2189" s="116" t="s">
        <v>8744</v>
      </c>
      <c r="J2189" s="116" t="s">
        <v>8745</v>
      </c>
      <c r="K2189" s="114" t="s">
        <v>1031</v>
      </c>
      <c r="L2189" s="114" t="s">
        <v>648</v>
      </c>
      <c r="M2189" s="116" t="s">
        <v>1032</v>
      </c>
      <c r="N2189" s="116" t="s">
        <v>1033</v>
      </c>
      <c r="O2189" s="114" t="s">
        <v>1031</v>
      </c>
      <c r="P2189" s="114" t="s">
        <v>1798</v>
      </c>
      <c r="Q2189" s="114" t="s">
        <v>1799</v>
      </c>
      <c r="R2189" s="116"/>
    </row>
    <row r="2190" spans="2:18" ht="18.75" hidden="1" x14ac:dyDescent="0.25">
      <c r="B2190" s="112">
        <v>2184</v>
      </c>
      <c r="C2190" s="114" t="s">
        <v>15</v>
      </c>
      <c r="D2190" s="114" t="s">
        <v>15</v>
      </c>
      <c r="E2190" s="114" t="s">
        <v>1</v>
      </c>
      <c r="F2190" s="114" t="s">
        <v>27</v>
      </c>
      <c r="G2190" s="114" t="s">
        <v>102</v>
      </c>
      <c r="H2190" s="115" t="s">
        <v>8746</v>
      </c>
      <c r="I2190" s="116" t="s">
        <v>8747</v>
      </c>
      <c r="J2190" s="116" t="s">
        <v>8748</v>
      </c>
      <c r="K2190" s="114" t="s">
        <v>1031</v>
      </c>
      <c r="L2190" s="114" t="s">
        <v>648</v>
      </c>
      <c r="M2190" s="116" t="s">
        <v>1032</v>
      </c>
      <c r="N2190" s="116" t="s">
        <v>1033</v>
      </c>
      <c r="O2190" s="114" t="s">
        <v>1031</v>
      </c>
      <c r="P2190" s="114" t="s">
        <v>1798</v>
      </c>
      <c r="Q2190" s="114" t="s">
        <v>1799</v>
      </c>
      <c r="R2190" s="116"/>
    </row>
    <row r="2191" spans="2:18" ht="18.75" hidden="1" x14ac:dyDescent="0.25">
      <c r="B2191" s="112">
        <v>2185</v>
      </c>
      <c r="C2191" s="114" t="s">
        <v>15</v>
      </c>
      <c r="D2191" s="114" t="s">
        <v>15</v>
      </c>
      <c r="E2191" s="114" t="s">
        <v>1</v>
      </c>
      <c r="F2191" s="114" t="s">
        <v>27</v>
      </c>
      <c r="G2191" s="114" t="s">
        <v>102</v>
      </c>
      <c r="H2191" s="115" t="s">
        <v>8749</v>
      </c>
      <c r="I2191" s="116" t="s">
        <v>8750</v>
      </c>
      <c r="J2191" s="116" t="s">
        <v>8751</v>
      </c>
      <c r="K2191" s="114" t="s">
        <v>1031</v>
      </c>
      <c r="L2191" s="114" t="s">
        <v>648</v>
      </c>
      <c r="M2191" s="116" t="s">
        <v>1032</v>
      </c>
      <c r="N2191" s="116" t="s">
        <v>1033</v>
      </c>
      <c r="O2191" s="114" t="s">
        <v>1031</v>
      </c>
      <c r="P2191" s="114" t="s">
        <v>1798</v>
      </c>
      <c r="Q2191" s="114" t="s">
        <v>1799</v>
      </c>
      <c r="R2191" s="116"/>
    </row>
    <row r="2192" spans="2:18" ht="18.75" hidden="1" x14ac:dyDescent="0.25">
      <c r="B2192" s="112">
        <v>2186</v>
      </c>
      <c r="C2192" s="114" t="s">
        <v>15</v>
      </c>
      <c r="D2192" s="114" t="s">
        <v>15</v>
      </c>
      <c r="E2192" s="114" t="s">
        <v>1</v>
      </c>
      <c r="F2192" s="114" t="s">
        <v>27</v>
      </c>
      <c r="G2192" s="114" t="s">
        <v>102</v>
      </c>
      <c r="H2192" s="115" t="s">
        <v>8752</v>
      </c>
      <c r="I2192" s="116" t="s">
        <v>8753</v>
      </c>
      <c r="J2192" s="116" t="s">
        <v>8754</v>
      </c>
      <c r="K2192" s="114" t="s">
        <v>1031</v>
      </c>
      <c r="L2192" s="114" t="s">
        <v>648</v>
      </c>
      <c r="M2192" s="116" t="s">
        <v>1032</v>
      </c>
      <c r="N2192" s="116" t="s">
        <v>1033</v>
      </c>
      <c r="O2192" s="114" t="s">
        <v>1031</v>
      </c>
      <c r="P2192" s="114" t="s">
        <v>1798</v>
      </c>
      <c r="Q2192" s="114" t="s">
        <v>1799</v>
      </c>
      <c r="R2192" s="116"/>
    </row>
    <row r="2193" spans="2:18" ht="18.75" hidden="1" x14ac:dyDescent="0.25">
      <c r="B2193" s="112">
        <v>2187</v>
      </c>
      <c r="C2193" s="114" t="s">
        <v>15</v>
      </c>
      <c r="D2193" s="114" t="s">
        <v>15</v>
      </c>
      <c r="E2193" s="114" t="s">
        <v>1</v>
      </c>
      <c r="F2193" s="114" t="s">
        <v>27</v>
      </c>
      <c r="G2193" s="114" t="s">
        <v>102</v>
      </c>
      <c r="H2193" s="115" t="s">
        <v>8755</v>
      </c>
      <c r="I2193" s="116" t="s">
        <v>8756</v>
      </c>
      <c r="J2193" s="116" t="s">
        <v>8757</v>
      </c>
      <c r="K2193" s="114" t="s">
        <v>1031</v>
      </c>
      <c r="L2193" s="114" t="s">
        <v>648</v>
      </c>
      <c r="M2193" s="116" t="s">
        <v>1032</v>
      </c>
      <c r="N2193" s="116" t="s">
        <v>1033</v>
      </c>
      <c r="O2193" s="114" t="s">
        <v>1031</v>
      </c>
      <c r="P2193" s="114" t="s">
        <v>1798</v>
      </c>
      <c r="Q2193" s="114" t="s">
        <v>1799</v>
      </c>
      <c r="R2193" s="116"/>
    </row>
    <row r="2194" spans="2:18" ht="18.75" hidden="1" x14ac:dyDescent="0.25">
      <c r="B2194" s="112">
        <v>2188</v>
      </c>
      <c r="C2194" s="114" t="s">
        <v>15</v>
      </c>
      <c r="D2194" s="114" t="s">
        <v>15</v>
      </c>
      <c r="E2194" s="114" t="s">
        <v>1</v>
      </c>
      <c r="F2194" s="114" t="s">
        <v>27</v>
      </c>
      <c r="G2194" s="114" t="s">
        <v>102</v>
      </c>
      <c r="H2194" s="115" t="s">
        <v>8758</v>
      </c>
      <c r="I2194" s="116" t="s">
        <v>8759</v>
      </c>
      <c r="J2194" s="116" t="s">
        <v>8760</v>
      </c>
      <c r="K2194" s="114" t="s">
        <v>1031</v>
      </c>
      <c r="L2194" s="114" t="s">
        <v>648</v>
      </c>
      <c r="M2194" s="116" t="s">
        <v>1032</v>
      </c>
      <c r="N2194" s="116" t="s">
        <v>1033</v>
      </c>
      <c r="O2194" s="114" t="s">
        <v>1031</v>
      </c>
      <c r="P2194" s="114" t="s">
        <v>1798</v>
      </c>
      <c r="Q2194" s="114" t="s">
        <v>1799</v>
      </c>
      <c r="R2194" s="116"/>
    </row>
    <row r="2195" spans="2:18" ht="18.75" hidden="1" x14ac:dyDescent="0.25">
      <c r="B2195" s="112">
        <v>2189</v>
      </c>
      <c r="C2195" s="114" t="s">
        <v>15</v>
      </c>
      <c r="D2195" s="114" t="s">
        <v>15</v>
      </c>
      <c r="E2195" s="114" t="s">
        <v>1</v>
      </c>
      <c r="F2195" s="114" t="s">
        <v>27</v>
      </c>
      <c r="G2195" s="114" t="s">
        <v>102</v>
      </c>
      <c r="H2195" s="115" t="s">
        <v>8761</v>
      </c>
      <c r="I2195" s="116" t="s">
        <v>8762</v>
      </c>
      <c r="J2195" s="116" t="s">
        <v>8763</v>
      </c>
      <c r="K2195" s="114" t="s">
        <v>1031</v>
      </c>
      <c r="L2195" s="114" t="s">
        <v>648</v>
      </c>
      <c r="M2195" s="116" t="s">
        <v>1032</v>
      </c>
      <c r="N2195" s="116" t="s">
        <v>1033</v>
      </c>
      <c r="O2195" s="114" t="s">
        <v>1031</v>
      </c>
      <c r="P2195" s="114" t="s">
        <v>1798</v>
      </c>
      <c r="Q2195" s="114" t="s">
        <v>1799</v>
      </c>
      <c r="R2195" s="116"/>
    </row>
    <row r="2196" spans="2:18" ht="18.75" hidden="1" x14ac:dyDescent="0.25">
      <c r="B2196" s="112">
        <v>2190</v>
      </c>
      <c r="C2196" s="114" t="s">
        <v>15</v>
      </c>
      <c r="D2196" s="114" t="s">
        <v>15</v>
      </c>
      <c r="E2196" s="114" t="s">
        <v>1</v>
      </c>
      <c r="F2196" s="114" t="s">
        <v>27</v>
      </c>
      <c r="G2196" s="114" t="s">
        <v>102</v>
      </c>
      <c r="H2196" s="115" t="s">
        <v>8764</v>
      </c>
      <c r="I2196" s="116" t="s">
        <v>8765</v>
      </c>
      <c r="J2196" s="116" t="s">
        <v>8766</v>
      </c>
      <c r="K2196" s="114" t="s">
        <v>1031</v>
      </c>
      <c r="L2196" s="114" t="s">
        <v>648</v>
      </c>
      <c r="M2196" s="116" t="s">
        <v>1032</v>
      </c>
      <c r="N2196" s="116" t="s">
        <v>1033</v>
      </c>
      <c r="O2196" s="114" t="s">
        <v>1031</v>
      </c>
      <c r="P2196" s="114" t="s">
        <v>1798</v>
      </c>
      <c r="Q2196" s="114" t="s">
        <v>1799</v>
      </c>
      <c r="R2196" s="116"/>
    </row>
    <row r="2197" spans="2:18" ht="18.75" hidden="1" x14ac:dyDescent="0.25">
      <c r="B2197" s="112">
        <v>2191</v>
      </c>
      <c r="C2197" s="114" t="s">
        <v>15</v>
      </c>
      <c r="D2197" s="114" t="s">
        <v>15</v>
      </c>
      <c r="E2197" s="114" t="s">
        <v>4</v>
      </c>
      <c r="F2197" s="114" t="s">
        <v>27</v>
      </c>
      <c r="G2197" s="114" t="s">
        <v>102</v>
      </c>
      <c r="H2197" s="115" t="s">
        <v>8767</v>
      </c>
      <c r="I2197" s="116" t="s">
        <v>8768</v>
      </c>
      <c r="J2197" s="116" t="s">
        <v>8769</v>
      </c>
      <c r="K2197" s="114" t="s">
        <v>1031</v>
      </c>
      <c r="L2197" s="114" t="s">
        <v>648</v>
      </c>
      <c r="M2197" s="116" t="s">
        <v>1032</v>
      </c>
      <c r="N2197" s="116" t="s">
        <v>1033</v>
      </c>
      <c r="O2197" s="114" t="s">
        <v>1031</v>
      </c>
      <c r="P2197" s="114" t="s">
        <v>1798</v>
      </c>
      <c r="Q2197" s="114" t="s">
        <v>1799</v>
      </c>
      <c r="R2197" s="116"/>
    </row>
    <row r="2198" spans="2:18" ht="18.75" hidden="1" x14ac:dyDescent="0.25">
      <c r="B2198" s="112">
        <v>2192</v>
      </c>
      <c r="C2198" s="114" t="s">
        <v>15</v>
      </c>
      <c r="D2198" s="114" t="s">
        <v>15</v>
      </c>
      <c r="E2198" s="114" t="s">
        <v>4</v>
      </c>
      <c r="F2198" s="114" t="s">
        <v>27</v>
      </c>
      <c r="G2198" s="114" t="s">
        <v>102</v>
      </c>
      <c r="H2198" s="115" t="s">
        <v>8770</v>
      </c>
      <c r="I2198" s="116" t="s">
        <v>8771</v>
      </c>
      <c r="J2198" s="116" t="s">
        <v>8772</v>
      </c>
      <c r="K2198" s="114" t="s">
        <v>1031</v>
      </c>
      <c r="L2198" s="114" t="s">
        <v>648</v>
      </c>
      <c r="M2198" s="116" t="s">
        <v>1032</v>
      </c>
      <c r="N2198" s="116" t="s">
        <v>1033</v>
      </c>
      <c r="O2198" s="114" t="s">
        <v>1031</v>
      </c>
      <c r="P2198" s="114" t="s">
        <v>1798</v>
      </c>
      <c r="Q2198" s="114" t="s">
        <v>1799</v>
      </c>
      <c r="R2198" s="116"/>
    </row>
    <row r="2199" spans="2:18" ht="18.75" hidden="1" x14ac:dyDescent="0.25">
      <c r="B2199" s="112">
        <v>2193</v>
      </c>
      <c r="C2199" s="114" t="s">
        <v>15</v>
      </c>
      <c r="D2199" s="114" t="s">
        <v>15</v>
      </c>
      <c r="E2199" s="114" t="s">
        <v>4</v>
      </c>
      <c r="F2199" s="114" t="s">
        <v>27</v>
      </c>
      <c r="G2199" s="114" t="s">
        <v>102</v>
      </c>
      <c r="H2199" s="115" t="s">
        <v>8773</v>
      </c>
      <c r="I2199" s="116" t="s">
        <v>8774</v>
      </c>
      <c r="J2199" s="116" t="s">
        <v>8775</v>
      </c>
      <c r="K2199" s="114" t="s">
        <v>1031</v>
      </c>
      <c r="L2199" s="114" t="s">
        <v>648</v>
      </c>
      <c r="M2199" s="116" t="s">
        <v>1032</v>
      </c>
      <c r="N2199" s="116" t="s">
        <v>1033</v>
      </c>
      <c r="O2199" s="114" t="s">
        <v>1031</v>
      </c>
      <c r="P2199" s="114" t="s">
        <v>1798</v>
      </c>
      <c r="Q2199" s="114" t="s">
        <v>1799</v>
      </c>
      <c r="R2199" s="116"/>
    </row>
    <row r="2200" spans="2:18" ht="18.75" hidden="1" x14ac:dyDescent="0.25">
      <c r="B2200" s="112">
        <v>2194</v>
      </c>
      <c r="C2200" s="114" t="s">
        <v>15</v>
      </c>
      <c r="D2200" s="114" t="s">
        <v>15</v>
      </c>
      <c r="E2200" s="114" t="s">
        <v>4</v>
      </c>
      <c r="F2200" s="114" t="s">
        <v>27</v>
      </c>
      <c r="G2200" s="114" t="s">
        <v>102</v>
      </c>
      <c r="H2200" s="115" t="s">
        <v>8776</v>
      </c>
      <c r="I2200" s="116" t="s">
        <v>8777</v>
      </c>
      <c r="J2200" s="116" t="s">
        <v>8778</v>
      </c>
      <c r="K2200" s="114" t="s">
        <v>1031</v>
      </c>
      <c r="L2200" s="114" t="s">
        <v>648</v>
      </c>
      <c r="M2200" s="116" t="s">
        <v>1032</v>
      </c>
      <c r="N2200" s="116" t="s">
        <v>1033</v>
      </c>
      <c r="O2200" s="114" t="s">
        <v>1031</v>
      </c>
      <c r="P2200" s="114" t="s">
        <v>1798</v>
      </c>
      <c r="Q2200" s="114" t="s">
        <v>1799</v>
      </c>
      <c r="R2200" s="116"/>
    </row>
    <row r="2201" spans="2:18" ht="18.75" hidden="1" x14ac:dyDescent="0.25">
      <c r="B2201" s="112">
        <v>2195</v>
      </c>
      <c r="C2201" s="114" t="s">
        <v>15</v>
      </c>
      <c r="D2201" s="114" t="s">
        <v>15</v>
      </c>
      <c r="E2201" s="114" t="s">
        <v>4</v>
      </c>
      <c r="F2201" s="114" t="s">
        <v>27</v>
      </c>
      <c r="G2201" s="114" t="s">
        <v>102</v>
      </c>
      <c r="H2201" s="115" t="s">
        <v>8779</v>
      </c>
      <c r="I2201" s="116" t="s">
        <v>8780</v>
      </c>
      <c r="J2201" s="116" t="s">
        <v>8781</v>
      </c>
      <c r="K2201" s="114" t="s">
        <v>1031</v>
      </c>
      <c r="L2201" s="114" t="s">
        <v>648</v>
      </c>
      <c r="M2201" s="116" t="s">
        <v>1032</v>
      </c>
      <c r="N2201" s="116" t="s">
        <v>1033</v>
      </c>
      <c r="O2201" s="114" t="s">
        <v>1031</v>
      </c>
      <c r="P2201" s="114" t="s">
        <v>1798</v>
      </c>
      <c r="Q2201" s="114" t="s">
        <v>1799</v>
      </c>
      <c r="R2201" s="116"/>
    </row>
    <row r="2202" spans="2:18" ht="18.75" hidden="1" x14ac:dyDescent="0.25">
      <c r="B2202" s="112">
        <v>2196</v>
      </c>
      <c r="C2202" s="114" t="s">
        <v>15</v>
      </c>
      <c r="D2202" s="114" t="s">
        <v>15</v>
      </c>
      <c r="E2202" s="114" t="s">
        <v>4</v>
      </c>
      <c r="F2202" s="114" t="s">
        <v>27</v>
      </c>
      <c r="G2202" s="114" t="s">
        <v>102</v>
      </c>
      <c r="H2202" s="115" t="s">
        <v>8782</v>
      </c>
      <c r="I2202" s="116" t="s">
        <v>8783</v>
      </c>
      <c r="J2202" s="116" t="s">
        <v>8784</v>
      </c>
      <c r="K2202" s="114" t="s">
        <v>1031</v>
      </c>
      <c r="L2202" s="114" t="s">
        <v>648</v>
      </c>
      <c r="M2202" s="116" t="s">
        <v>1032</v>
      </c>
      <c r="N2202" s="116" t="s">
        <v>1033</v>
      </c>
      <c r="O2202" s="114" t="s">
        <v>1031</v>
      </c>
      <c r="P2202" s="114" t="s">
        <v>1798</v>
      </c>
      <c r="Q2202" s="114" t="s">
        <v>1799</v>
      </c>
      <c r="R2202" s="116"/>
    </row>
    <row r="2203" spans="2:18" ht="18.75" hidden="1" x14ac:dyDescent="0.25">
      <c r="B2203" s="112">
        <v>2197</v>
      </c>
      <c r="C2203" s="114" t="s">
        <v>15</v>
      </c>
      <c r="D2203" s="114" t="s">
        <v>15</v>
      </c>
      <c r="E2203" s="114" t="s">
        <v>4</v>
      </c>
      <c r="F2203" s="114" t="s">
        <v>27</v>
      </c>
      <c r="G2203" s="114" t="s">
        <v>102</v>
      </c>
      <c r="H2203" s="115" t="s">
        <v>8785</v>
      </c>
      <c r="I2203" s="116" t="s">
        <v>8786</v>
      </c>
      <c r="J2203" s="116" t="s">
        <v>8787</v>
      </c>
      <c r="K2203" s="114" t="s">
        <v>1031</v>
      </c>
      <c r="L2203" s="114" t="s">
        <v>648</v>
      </c>
      <c r="M2203" s="116" t="s">
        <v>1032</v>
      </c>
      <c r="N2203" s="116" t="s">
        <v>1033</v>
      </c>
      <c r="O2203" s="114" t="s">
        <v>1031</v>
      </c>
      <c r="P2203" s="114" t="s">
        <v>1798</v>
      </c>
      <c r="Q2203" s="114" t="s">
        <v>1799</v>
      </c>
      <c r="R2203" s="116"/>
    </row>
    <row r="2204" spans="2:18" ht="18.75" hidden="1" x14ac:dyDescent="0.25">
      <c r="B2204" s="112">
        <v>2198</v>
      </c>
      <c r="C2204" s="114" t="s">
        <v>15</v>
      </c>
      <c r="D2204" s="114" t="s">
        <v>15</v>
      </c>
      <c r="E2204" s="114" t="s">
        <v>4</v>
      </c>
      <c r="F2204" s="114" t="s">
        <v>27</v>
      </c>
      <c r="G2204" s="114" t="s">
        <v>102</v>
      </c>
      <c r="H2204" s="115" t="s">
        <v>8788</v>
      </c>
      <c r="I2204" s="116" t="s">
        <v>8789</v>
      </c>
      <c r="J2204" s="116" t="s">
        <v>8790</v>
      </c>
      <c r="K2204" s="114" t="s">
        <v>1031</v>
      </c>
      <c r="L2204" s="114" t="s">
        <v>648</v>
      </c>
      <c r="M2204" s="116" t="s">
        <v>1032</v>
      </c>
      <c r="N2204" s="116" t="s">
        <v>1033</v>
      </c>
      <c r="O2204" s="114" t="s">
        <v>1031</v>
      </c>
      <c r="P2204" s="114" t="s">
        <v>1798</v>
      </c>
      <c r="Q2204" s="114" t="s">
        <v>1799</v>
      </c>
      <c r="R2204" s="116"/>
    </row>
    <row r="2205" spans="2:18" ht="18.75" hidden="1" x14ac:dyDescent="0.25">
      <c r="B2205" s="112">
        <v>2199</v>
      </c>
      <c r="C2205" s="114" t="s">
        <v>15</v>
      </c>
      <c r="D2205" s="114" t="s">
        <v>15</v>
      </c>
      <c r="E2205" s="114" t="s">
        <v>4</v>
      </c>
      <c r="F2205" s="114" t="s">
        <v>27</v>
      </c>
      <c r="G2205" s="114" t="s">
        <v>102</v>
      </c>
      <c r="H2205" s="115" t="s">
        <v>8791</v>
      </c>
      <c r="I2205" s="116" t="s">
        <v>8792</v>
      </c>
      <c r="J2205" s="116" t="s">
        <v>8793</v>
      </c>
      <c r="K2205" s="114" t="s">
        <v>1031</v>
      </c>
      <c r="L2205" s="114" t="s">
        <v>648</v>
      </c>
      <c r="M2205" s="116" t="s">
        <v>1032</v>
      </c>
      <c r="N2205" s="116" t="s">
        <v>1033</v>
      </c>
      <c r="O2205" s="114" t="s">
        <v>1031</v>
      </c>
      <c r="P2205" s="114" t="s">
        <v>1798</v>
      </c>
      <c r="Q2205" s="114" t="s">
        <v>1799</v>
      </c>
      <c r="R2205" s="116"/>
    </row>
    <row r="2206" spans="2:18" ht="18.75" hidden="1" x14ac:dyDescent="0.25">
      <c r="B2206" s="112">
        <v>2200</v>
      </c>
      <c r="C2206" s="114" t="s">
        <v>15</v>
      </c>
      <c r="D2206" s="114" t="s">
        <v>15</v>
      </c>
      <c r="E2206" s="114" t="s">
        <v>4</v>
      </c>
      <c r="F2206" s="114" t="s">
        <v>27</v>
      </c>
      <c r="G2206" s="114" t="s">
        <v>102</v>
      </c>
      <c r="H2206" s="115" t="s">
        <v>8794</v>
      </c>
      <c r="I2206" s="116" t="s">
        <v>8795</v>
      </c>
      <c r="J2206" s="116" t="s">
        <v>8796</v>
      </c>
      <c r="K2206" s="114" t="s">
        <v>1031</v>
      </c>
      <c r="L2206" s="114" t="s">
        <v>648</v>
      </c>
      <c r="M2206" s="116" t="s">
        <v>1032</v>
      </c>
      <c r="N2206" s="116" t="s">
        <v>1033</v>
      </c>
      <c r="O2206" s="114" t="s">
        <v>1031</v>
      </c>
      <c r="P2206" s="114" t="s">
        <v>1798</v>
      </c>
      <c r="Q2206" s="114" t="s">
        <v>1799</v>
      </c>
      <c r="R2206" s="116"/>
    </row>
    <row r="2207" spans="2:18" ht="18.75" hidden="1" x14ac:dyDescent="0.25">
      <c r="B2207" s="112">
        <v>2201</v>
      </c>
      <c r="C2207" s="114" t="s">
        <v>15</v>
      </c>
      <c r="D2207" s="114" t="s">
        <v>15</v>
      </c>
      <c r="E2207" s="114" t="s">
        <v>1</v>
      </c>
      <c r="F2207" s="114" t="s">
        <v>31</v>
      </c>
      <c r="G2207" s="114" t="s">
        <v>130</v>
      </c>
      <c r="H2207" s="115" t="s">
        <v>8797</v>
      </c>
      <c r="I2207" s="116" t="s">
        <v>8798</v>
      </c>
      <c r="J2207" s="116" t="s">
        <v>8799</v>
      </c>
      <c r="K2207" s="114" t="s">
        <v>1034</v>
      </c>
      <c r="L2207" s="114" t="s">
        <v>687</v>
      </c>
      <c r="M2207" s="116" t="s">
        <v>1035</v>
      </c>
      <c r="N2207" s="116" t="s">
        <v>1036</v>
      </c>
      <c r="O2207" s="114" t="s">
        <v>1034</v>
      </c>
      <c r="P2207" s="114" t="s">
        <v>1800</v>
      </c>
      <c r="Q2207" s="114" t="s">
        <v>1801</v>
      </c>
      <c r="R2207" s="116"/>
    </row>
    <row r="2208" spans="2:18" ht="18.75" hidden="1" x14ac:dyDescent="0.25">
      <c r="B2208" s="112">
        <v>2202</v>
      </c>
      <c r="C2208" s="114" t="s">
        <v>15</v>
      </c>
      <c r="D2208" s="114" t="s">
        <v>15</v>
      </c>
      <c r="E2208" s="114" t="s">
        <v>1</v>
      </c>
      <c r="F2208" s="114" t="s">
        <v>31</v>
      </c>
      <c r="G2208" s="114" t="s">
        <v>130</v>
      </c>
      <c r="H2208" s="115" t="s">
        <v>8800</v>
      </c>
      <c r="I2208" s="116" t="s">
        <v>8801</v>
      </c>
      <c r="J2208" s="116" t="s">
        <v>8802</v>
      </c>
      <c r="K2208" s="114" t="s">
        <v>1034</v>
      </c>
      <c r="L2208" s="114" t="s">
        <v>687</v>
      </c>
      <c r="M2208" s="116" t="s">
        <v>1035</v>
      </c>
      <c r="N2208" s="116" t="s">
        <v>1036</v>
      </c>
      <c r="O2208" s="114" t="s">
        <v>1034</v>
      </c>
      <c r="P2208" s="114" t="s">
        <v>1800</v>
      </c>
      <c r="Q2208" s="114" t="s">
        <v>1801</v>
      </c>
      <c r="R2208" s="116"/>
    </row>
    <row r="2209" spans="2:18" ht="18.75" hidden="1" x14ac:dyDescent="0.25">
      <c r="B2209" s="112">
        <v>2203</v>
      </c>
      <c r="C2209" s="114" t="s">
        <v>15</v>
      </c>
      <c r="D2209" s="114" t="s">
        <v>15</v>
      </c>
      <c r="E2209" s="114" t="s">
        <v>1</v>
      </c>
      <c r="F2209" s="114" t="s">
        <v>31</v>
      </c>
      <c r="G2209" s="114" t="s">
        <v>130</v>
      </c>
      <c r="H2209" s="115" t="s">
        <v>8803</v>
      </c>
      <c r="I2209" s="116" t="s">
        <v>8804</v>
      </c>
      <c r="J2209" s="116" t="s">
        <v>8805</v>
      </c>
      <c r="K2209" s="114" t="s">
        <v>1034</v>
      </c>
      <c r="L2209" s="114" t="s">
        <v>687</v>
      </c>
      <c r="M2209" s="116" t="s">
        <v>1035</v>
      </c>
      <c r="N2209" s="116" t="s">
        <v>1036</v>
      </c>
      <c r="O2209" s="114" t="s">
        <v>1034</v>
      </c>
      <c r="P2209" s="114" t="s">
        <v>1800</v>
      </c>
      <c r="Q2209" s="114" t="s">
        <v>1801</v>
      </c>
      <c r="R2209" s="116"/>
    </row>
    <row r="2210" spans="2:18" ht="18.75" hidden="1" x14ac:dyDescent="0.25">
      <c r="B2210" s="112">
        <v>2204</v>
      </c>
      <c r="C2210" s="114" t="s">
        <v>15</v>
      </c>
      <c r="D2210" s="114" t="s">
        <v>15</v>
      </c>
      <c r="E2210" s="114" t="s">
        <v>1</v>
      </c>
      <c r="F2210" s="114" t="s">
        <v>31</v>
      </c>
      <c r="G2210" s="114" t="s">
        <v>130</v>
      </c>
      <c r="H2210" s="115" t="s">
        <v>8806</v>
      </c>
      <c r="I2210" s="116" t="s">
        <v>8807</v>
      </c>
      <c r="J2210" s="116" t="s">
        <v>8808</v>
      </c>
      <c r="K2210" s="114" t="s">
        <v>1034</v>
      </c>
      <c r="L2210" s="114" t="s">
        <v>687</v>
      </c>
      <c r="M2210" s="116" t="s">
        <v>1035</v>
      </c>
      <c r="N2210" s="116" t="s">
        <v>1036</v>
      </c>
      <c r="O2210" s="114" t="s">
        <v>1034</v>
      </c>
      <c r="P2210" s="114" t="s">
        <v>1800</v>
      </c>
      <c r="Q2210" s="114" t="s">
        <v>1801</v>
      </c>
      <c r="R2210" s="116"/>
    </row>
    <row r="2211" spans="2:18" ht="18.75" hidden="1" x14ac:dyDescent="0.25">
      <c r="B2211" s="112">
        <v>2205</v>
      </c>
      <c r="C2211" s="114" t="s">
        <v>15</v>
      </c>
      <c r="D2211" s="114" t="s">
        <v>15</v>
      </c>
      <c r="E2211" s="114" t="s">
        <v>1</v>
      </c>
      <c r="F2211" s="114" t="s">
        <v>31</v>
      </c>
      <c r="G2211" s="114" t="s">
        <v>130</v>
      </c>
      <c r="H2211" s="115" t="s">
        <v>8809</v>
      </c>
      <c r="I2211" s="116" t="s">
        <v>8810</v>
      </c>
      <c r="J2211" s="116" t="s">
        <v>8811</v>
      </c>
      <c r="K2211" s="114" t="s">
        <v>1034</v>
      </c>
      <c r="L2211" s="114" t="s">
        <v>687</v>
      </c>
      <c r="M2211" s="116" t="s">
        <v>1035</v>
      </c>
      <c r="N2211" s="116" t="s">
        <v>1036</v>
      </c>
      <c r="O2211" s="114" t="s">
        <v>1034</v>
      </c>
      <c r="P2211" s="114" t="s">
        <v>1800</v>
      </c>
      <c r="Q2211" s="114" t="s">
        <v>1801</v>
      </c>
      <c r="R2211" s="116"/>
    </row>
    <row r="2212" spans="2:18" ht="18.75" hidden="1" x14ac:dyDescent="0.25">
      <c r="B2212" s="112">
        <v>2206</v>
      </c>
      <c r="C2212" s="114" t="s">
        <v>15</v>
      </c>
      <c r="D2212" s="114" t="s">
        <v>15</v>
      </c>
      <c r="E2212" s="114" t="s">
        <v>1</v>
      </c>
      <c r="F2212" s="114" t="s">
        <v>31</v>
      </c>
      <c r="G2212" s="114" t="s">
        <v>130</v>
      </c>
      <c r="H2212" s="115" t="s">
        <v>8812</v>
      </c>
      <c r="I2212" s="116" t="s">
        <v>8813</v>
      </c>
      <c r="J2212" s="116" t="s">
        <v>8814</v>
      </c>
      <c r="K2212" s="114" t="s">
        <v>1034</v>
      </c>
      <c r="L2212" s="114" t="s">
        <v>687</v>
      </c>
      <c r="M2212" s="116" t="s">
        <v>1035</v>
      </c>
      <c r="N2212" s="116" t="s">
        <v>1036</v>
      </c>
      <c r="O2212" s="114" t="s">
        <v>1034</v>
      </c>
      <c r="P2212" s="114" t="s">
        <v>1800</v>
      </c>
      <c r="Q2212" s="114" t="s">
        <v>1801</v>
      </c>
      <c r="R2212" s="116"/>
    </row>
    <row r="2213" spans="2:18" ht="18.75" hidden="1" x14ac:dyDescent="0.25">
      <c r="B2213" s="112">
        <v>2207</v>
      </c>
      <c r="C2213" s="114" t="s">
        <v>15</v>
      </c>
      <c r="D2213" s="114" t="s">
        <v>15</v>
      </c>
      <c r="E2213" s="114" t="s">
        <v>1</v>
      </c>
      <c r="F2213" s="114" t="s">
        <v>31</v>
      </c>
      <c r="G2213" s="114" t="s">
        <v>130</v>
      </c>
      <c r="H2213" s="115" t="s">
        <v>8815</v>
      </c>
      <c r="I2213" s="116" t="s">
        <v>8816</v>
      </c>
      <c r="J2213" s="116" t="s">
        <v>8817</v>
      </c>
      <c r="K2213" s="114" t="s">
        <v>1034</v>
      </c>
      <c r="L2213" s="114" t="s">
        <v>687</v>
      </c>
      <c r="M2213" s="116" t="s">
        <v>1035</v>
      </c>
      <c r="N2213" s="116" t="s">
        <v>1036</v>
      </c>
      <c r="O2213" s="114" t="s">
        <v>1034</v>
      </c>
      <c r="P2213" s="114" t="s">
        <v>1800</v>
      </c>
      <c r="Q2213" s="114" t="s">
        <v>1801</v>
      </c>
      <c r="R2213" s="116"/>
    </row>
    <row r="2214" spans="2:18" ht="18.75" hidden="1" x14ac:dyDescent="0.25">
      <c r="B2214" s="112">
        <v>2208</v>
      </c>
      <c r="C2214" s="114" t="s">
        <v>15</v>
      </c>
      <c r="D2214" s="114" t="s">
        <v>15</v>
      </c>
      <c r="E2214" s="114" t="s">
        <v>1</v>
      </c>
      <c r="F2214" s="114" t="s">
        <v>31</v>
      </c>
      <c r="G2214" s="114" t="s">
        <v>130</v>
      </c>
      <c r="H2214" s="115" t="s">
        <v>8818</v>
      </c>
      <c r="I2214" s="116" t="s">
        <v>8819</v>
      </c>
      <c r="J2214" s="116" t="s">
        <v>8820</v>
      </c>
      <c r="K2214" s="114" t="s">
        <v>1034</v>
      </c>
      <c r="L2214" s="114" t="s">
        <v>687</v>
      </c>
      <c r="M2214" s="116" t="s">
        <v>1035</v>
      </c>
      <c r="N2214" s="116" t="s">
        <v>1036</v>
      </c>
      <c r="O2214" s="114" t="s">
        <v>1034</v>
      </c>
      <c r="P2214" s="114" t="s">
        <v>1800</v>
      </c>
      <c r="Q2214" s="114" t="s">
        <v>1801</v>
      </c>
      <c r="R2214" s="116"/>
    </row>
    <row r="2215" spans="2:18" ht="18.75" hidden="1" x14ac:dyDescent="0.25">
      <c r="B2215" s="112">
        <v>2209</v>
      </c>
      <c r="C2215" s="114" t="s">
        <v>15</v>
      </c>
      <c r="D2215" s="114" t="s">
        <v>15</v>
      </c>
      <c r="E2215" s="114" t="s">
        <v>1</v>
      </c>
      <c r="F2215" s="114" t="s">
        <v>31</v>
      </c>
      <c r="G2215" s="114" t="s">
        <v>130</v>
      </c>
      <c r="H2215" s="115" t="s">
        <v>8821</v>
      </c>
      <c r="I2215" s="116" t="s">
        <v>8822</v>
      </c>
      <c r="J2215" s="116" t="s">
        <v>8823</v>
      </c>
      <c r="K2215" s="114" t="s">
        <v>1034</v>
      </c>
      <c r="L2215" s="114" t="s">
        <v>687</v>
      </c>
      <c r="M2215" s="116" t="s">
        <v>1035</v>
      </c>
      <c r="N2215" s="116" t="s">
        <v>1036</v>
      </c>
      <c r="O2215" s="114" t="s">
        <v>1034</v>
      </c>
      <c r="P2215" s="114" t="s">
        <v>1800</v>
      </c>
      <c r="Q2215" s="114" t="s">
        <v>1801</v>
      </c>
      <c r="R2215" s="116"/>
    </row>
    <row r="2216" spans="2:18" ht="18.75" hidden="1" x14ac:dyDescent="0.25">
      <c r="B2216" s="112">
        <v>2210</v>
      </c>
      <c r="C2216" s="114" t="s">
        <v>15</v>
      </c>
      <c r="D2216" s="114" t="s">
        <v>15</v>
      </c>
      <c r="E2216" s="114" t="s">
        <v>1</v>
      </c>
      <c r="F2216" s="114" t="s">
        <v>31</v>
      </c>
      <c r="G2216" s="114" t="s">
        <v>130</v>
      </c>
      <c r="H2216" s="115" t="s">
        <v>8824</v>
      </c>
      <c r="I2216" s="116" t="s">
        <v>8825</v>
      </c>
      <c r="J2216" s="116" t="s">
        <v>8826</v>
      </c>
      <c r="K2216" s="114" t="s">
        <v>1034</v>
      </c>
      <c r="L2216" s="114" t="s">
        <v>687</v>
      </c>
      <c r="M2216" s="116" t="s">
        <v>1035</v>
      </c>
      <c r="N2216" s="116" t="s">
        <v>1036</v>
      </c>
      <c r="O2216" s="114" t="s">
        <v>1034</v>
      </c>
      <c r="P2216" s="114" t="s">
        <v>1800</v>
      </c>
      <c r="Q2216" s="114" t="s">
        <v>1801</v>
      </c>
      <c r="R2216" s="116"/>
    </row>
    <row r="2217" spans="2:18" ht="18.75" hidden="1" x14ac:dyDescent="0.25">
      <c r="B2217" s="112">
        <v>2211</v>
      </c>
      <c r="C2217" s="114" t="s">
        <v>15</v>
      </c>
      <c r="D2217" s="114" t="s">
        <v>15</v>
      </c>
      <c r="E2217" s="114" t="s">
        <v>4</v>
      </c>
      <c r="F2217" s="114" t="s">
        <v>31</v>
      </c>
      <c r="G2217" s="114" t="s">
        <v>130</v>
      </c>
      <c r="H2217" s="115" t="s">
        <v>8827</v>
      </c>
      <c r="I2217" s="116" t="s">
        <v>8828</v>
      </c>
      <c r="J2217" s="116" t="s">
        <v>8829</v>
      </c>
      <c r="K2217" s="114" t="s">
        <v>1034</v>
      </c>
      <c r="L2217" s="114" t="s">
        <v>687</v>
      </c>
      <c r="M2217" s="116" t="s">
        <v>1035</v>
      </c>
      <c r="N2217" s="116" t="s">
        <v>1036</v>
      </c>
      <c r="O2217" s="114" t="s">
        <v>1034</v>
      </c>
      <c r="P2217" s="114" t="s">
        <v>1800</v>
      </c>
      <c r="Q2217" s="114" t="s">
        <v>1801</v>
      </c>
      <c r="R2217" s="116"/>
    </row>
    <row r="2218" spans="2:18" ht="18.75" hidden="1" x14ac:dyDescent="0.25">
      <c r="B2218" s="112">
        <v>2212</v>
      </c>
      <c r="C2218" s="114" t="s">
        <v>15</v>
      </c>
      <c r="D2218" s="114" t="s">
        <v>15</v>
      </c>
      <c r="E2218" s="114" t="s">
        <v>4</v>
      </c>
      <c r="F2218" s="114" t="s">
        <v>31</v>
      </c>
      <c r="G2218" s="114" t="s">
        <v>130</v>
      </c>
      <c r="H2218" s="115" t="s">
        <v>8830</v>
      </c>
      <c r="I2218" s="116" t="s">
        <v>8831</v>
      </c>
      <c r="J2218" s="116" t="s">
        <v>8832</v>
      </c>
      <c r="K2218" s="114" t="s">
        <v>1034</v>
      </c>
      <c r="L2218" s="114" t="s">
        <v>687</v>
      </c>
      <c r="M2218" s="116" t="s">
        <v>1035</v>
      </c>
      <c r="N2218" s="116" t="s">
        <v>1036</v>
      </c>
      <c r="O2218" s="114" t="s">
        <v>1034</v>
      </c>
      <c r="P2218" s="114" t="s">
        <v>1800</v>
      </c>
      <c r="Q2218" s="114" t="s">
        <v>1801</v>
      </c>
      <c r="R2218" s="116"/>
    </row>
    <row r="2219" spans="2:18" ht="18.75" hidden="1" x14ac:dyDescent="0.25">
      <c r="B2219" s="112">
        <v>2213</v>
      </c>
      <c r="C2219" s="114" t="s">
        <v>15</v>
      </c>
      <c r="D2219" s="114" t="s">
        <v>15</v>
      </c>
      <c r="E2219" s="114" t="s">
        <v>4</v>
      </c>
      <c r="F2219" s="114" t="s">
        <v>31</v>
      </c>
      <c r="G2219" s="114" t="s">
        <v>130</v>
      </c>
      <c r="H2219" s="115" t="s">
        <v>8833</v>
      </c>
      <c r="I2219" s="116" t="s">
        <v>8834</v>
      </c>
      <c r="J2219" s="116" t="s">
        <v>8835</v>
      </c>
      <c r="K2219" s="114" t="s">
        <v>1034</v>
      </c>
      <c r="L2219" s="114" t="s">
        <v>687</v>
      </c>
      <c r="M2219" s="116" t="s">
        <v>1035</v>
      </c>
      <c r="N2219" s="116" t="s">
        <v>1036</v>
      </c>
      <c r="O2219" s="114" t="s">
        <v>1034</v>
      </c>
      <c r="P2219" s="114" t="s">
        <v>1800</v>
      </c>
      <c r="Q2219" s="114" t="s">
        <v>1801</v>
      </c>
      <c r="R2219" s="116"/>
    </row>
    <row r="2220" spans="2:18" ht="18.75" hidden="1" x14ac:dyDescent="0.25">
      <c r="B2220" s="112">
        <v>2214</v>
      </c>
      <c r="C2220" s="114" t="s">
        <v>15</v>
      </c>
      <c r="D2220" s="114" t="s">
        <v>15</v>
      </c>
      <c r="E2220" s="114" t="s">
        <v>4</v>
      </c>
      <c r="F2220" s="114" t="s">
        <v>31</v>
      </c>
      <c r="G2220" s="114" t="s">
        <v>130</v>
      </c>
      <c r="H2220" s="115" t="s">
        <v>8836</v>
      </c>
      <c r="I2220" s="116" t="s">
        <v>8837</v>
      </c>
      <c r="J2220" s="116" t="s">
        <v>8838</v>
      </c>
      <c r="K2220" s="114" t="s">
        <v>1034</v>
      </c>
      <c r="L2220" s="114" t="s">
        <v>687</v>
      </c>
      <c r="M2220" s="116" t="s">
        <v>1035</v>
      </c>
      <c r="N2220" s="116" t="s">
        <v>1036</v>
      </c>
      <c r="O2220" s="114" t="s">
        <v>1034</v>
      </c>
      <c r="P2220" s="114" t="s">
        <v>1800</v>
      </c>
      <c r="Q2220" s="114" t="s">
        <v>1801</v>
      </c>
      <c r="R2220" s="116"/>
    </row>
    <row r="2221" spans="2:18" ht="18.75" hidden="1" x14ac:dyDescent="0.25">
      <c r="B2221" s="112">
        <v>2215</v>
      </c>
      <c r="C2221" s="114" t="s">
        <v>15</v>
      </c>
      <c r="D2221" s="114" t="s">
        <v>15</v>
      </c>
      <c r="E2221" s="114" t="s">
        <v>4</v>
      </c>
      <c r="F2221" s="114" t="s">
        <v>31</v>
      </c>
      <c r="G2221" s="114" t="s">
        <v>130</v>
      </c>
      <c r="H2221" s="115" t="s">
        <v>8839</v>
      </c>
      <c r="I2221" s="116" t="s">
        <v>8840</v>
      </c>
      <c r="J2221" s="116" t="s">
        <v>8841</v>
      </c>
      <c r="K2221" s="114" t="s">
        <v>1034</v>
      </c>
      <c r="L2221" s="114" t="s">
        <v>687</v>
      </c>
      <c r="M2221" s="116" t="s">
        <v>1035</v>
      </c>
      <c r="N2221" s="116" t="s">
        <v>1036</v>
      </c>
      <c r="O2221" s="114" t="s">
        <v>1034</v>
      </c>
      <c r="P2221" s="114" t="s">
        <v>1800</v>
      </c>
      <c r="Q2221" s="114" t="s">
        <v>1801</v>
      </c>
      <c r="R2221" s="116"/>
    </row>
    <row r="2222" spans="2:18" ht="18.75" hidden="1" x14ac:dyDescent="0.25">
      <c r="B2222" s="112">
        <v>2216</v>
      </c>
      <c r="C2222" s="114" t="s">
        <v>15</v>
      </c>
      <c r="D2222" s="114" t="s">
        <v>15</v>
      </c>
      <c r="E2222" s="114" t="s">
        <v>4</v>
      </c>
      <c r="F2222" s="114" t="s">
        <v>31</v>
      </c>
      <c r="G2222" s="114" t="s">
        <v>130</v>
      </c>
      <c r="H2222" s="115" t="s">
        <v>8842</v>
      </c>
      <c r="I2222" s="116" t="s">
        <v>8843</v>
      </c>
      <c r="J2222" s="116" t="s">
        <v>8844</v>
      </c>
      <c r="K2222" s="114" t="s">
        <v>1034</v>
      </c>
      <c r="L2222" s="114" t="s">
        <v>687</v>
      </c>
      <c r="M2222" s="116" t="s">
        <v>1035</v>
      </c>
      <c r="N2222" s="116" t="s">
        <v>1036</v>
      </c>
      <c r="O2222" s="114" t="s">
        <v>1034</v>
      </c>
      <c r="P2222" s="114" t="s">
        <v>1800</v>
      </c>
      <c r="Q2222" s="114" t="s">
        <v>1801</v>
      </c>
      <c r="R2222" s="116"/>
    </row>
    <row r="2223" spans="2:18" ht="18.75" hidden="1" x14ac:dyDescent="0.25">
      <c r="B2223" s="112">
        <v>2217</v>
      </c>
      <c r="C2223" s="114" t="s">
        <v>15</v>
      </c>
      <c r="D2223" s="114" t="s">
        <v>15</v>
      </c>
      <c r="E2223" s="114" t="s">
        <v>4</v>
      </c>
      <c r="F2223" s="114" t="s">
        <v>31</v>
      </c>
      <c r="G2223" s="114" t="s">
        <v>130</v>
      </c>
      <c r="H2223" s="115" t="s">
        <v>8845</v>
      </c>
      <c r="I2223" s="116" t="s">
        <v>8846</v>
      </c>
      <c r="J2223" s="116" t="s">
        <v>8847</v>
      </c>
      <c r="K2223" s="114" t="s">
        <v>1034</v>
      </c>
      <c r="L2223" s="114" t="s">
        <v>687</v>
      </c>
      <c r="M2223" s="116" t="s">
        <v>1035</v>
      </c>
      <c r="N2223" s="116" t="s">
        <v>1036</v>
      </c>
      <c r="O2223" s="114" t="s">
        <v>1034</v>
      </c>
      <c r="P2223" s="114" t="s">
        <v>1800</v>
      </c>
      <c r="Q2223" s="114" t="s">
        <v>1801</v>
      </c>
      <c r="R2223" s="116"/>
    </row>
    <row r="2224" spans="2:18" ht="18.75" hidden="1" x14ac:dyDescent="0.25">
      <c r="B2224" s="112">
        <v>2218</v>
      </c>
      <c r="C2224" s="114" t="s">
        <v>15</v>
      </c>
      <c r="D2224" s="114" t="s">
        <v>15</v>
      </c>
      <c r="E2224" s="114" t="s">
        <v>4</v>
      </c>
      <c r="F2224" s="114" t="s">
        <v>31</v>
      </c>
      <c r="G2224" s="114" t="s">
        <v>130</v>
      </c>
      <c r="H2224" s="115" t="s">
        <v>8848</v>
      </c>
      <c r="I2224" s="116" t="s">
        <v>8849</v>
      </c>
      <c r="J2224" s="116" t="s">
        <v>8850</v>
      </c>
      <c r="K2224" s="114" t="s">
        <v>1034</v>
      </c>
      <c r="L2224" s="114" t="s">
        <v>687</v>
      </c>
      <c r="M2224" s="116" t="s">
        <v>1035</v>
      </c>
      <c r="N2224" s="116" t="s">
        <v>1036</v>
      </c>
      <c r="O2224" s="114" t="s">
        <v>1034</v>
      </c>
      <c r="P2224" s="114" t="s">
        <v>1800</v>
      </c>
      <c r="Q2224" s="114" t="s">
        <v>1801</v>
      </c>
      <c r="R2224" s="116"/>
    </row>
    <row r="2225" spans="2:18" ht="18.75" hidden="1" x14ac:dyDescent="0.25">
      <c r="B2225" s="112">
        <v>2219</v>
      </c>
      <c r="C2225" s="114" t="s">
        <v>15</v>
      </c>
      <c r="D2225" s="114" t="s">
        <v>15</v>
      </c>
      <c r="E2225" s="114" t="s">
        <v>4</v>
      </c>
      <c r="F2225" s="114" t="s">
        <v>31</v>
      </c>
      <c r="G2225" s="114" t="s">
        <v>130</v>
      </c>
      <c r="H2225" s="115" t="s">
        <v>8851</v>
      </c>
      <c r="I2225" s="116" t="s">
        <v>8852</v>
      </c>
      <c r="J2225" s="116" t="s">
        <v>8853</v>
      </c>
      <c r="K2225" s="114" t="s">
        <v>1034</v>
      </c>
      <c r="L2225" s="114" t="s">
        <v>687</v>
      </c>
      <c r="M2225" s="116" t="s">
        <v>1035</v>
      </c>
      <c r="N2225" s="116" t="s">
        <v>1036</v>
      </c>
      <c r="O2225" s="114" t="s">
        <v>1034</v>
      </c>
      <c r="P2225" s="114" t="s">
        <v>1800</v>
      </c>
      <c r="Q2225" s="114" t="s">
        <v>1801</v>
      </c>
      <c r="R2225" s="116"/>
    </row>
    <row r="2226" spans="2:18" ht="18.75" hidden="1" x14ac:dyDescent="0.25">
      <c r="B2226" s="112">
        <v>2220</v>
      </c>
      <c r="C2226" s="114" t="s">
        <v>15</v>
      </c>
      <c r="D2226" s="114" t="s">
        <v>15</v>
      </c>
      <c r="E2226" s="114" t="s">
        <v>4</v>
      </c>
      <c r="F2226" s="114" t="s">
        <v>31</v>
      </c>
      <c r="G2226" s="114" t="s">
        <v>130</v>
      </c>
      <c r="H2226" s="115" t="s">
        <v>8854</v>
      </c>
      <c r="I2226" s="116" t="s">
        <v>8855</v>
      </c>
      <c r="J2226" s="116" t="s">
        <v>8856</v>
      </c>
      <c r="K2226" s="114" t="s">
        <v>1034</v>
      </c>
      <c r="L2226" s="114" t="s">
        <v>687</v>
      </c>
      <c r="M2226" s="116" t="s">
        <v>1035</v>
      </c>
      <c r="N2226" s="116" t="s">
        <v>1036</v>
      </c>
      <c r="O2226" s="114" t="s">
        <v>1034</v>
      </c>
      <c r="P2226" s="114" t="s">
        <v>1800</v>
      </c>
      <c r="Q2226" s="114" t="s">
        <v>1801</v>
      </c>
      <c r="R2226" s="116"/>
    </row>
    <row r="2227" spans="2:18" ht="18.75" hidden="1" x14ac:dyDescent="0.25">
      <c r="B2227" s="112">
        <v>2221</v>
      </c>
      <c r="C2227" s="114" t="s">
        <v>15</v>
      </c>
      <c r="D2227" s="114" t="s">
        <v>15</v>
      </c>
      <c r="E2227" s="114" t="s">
        <v>1</v>
      </c>
      <c r="F2227" s="114" t="s">
        <v>32</v>
      </c>
      <c r="G2227" s="114" t="s">
        <v>130</v>
      </c>
      <c r="H2227" s="115" t="s">
        <v>8857</v>
      </c>
      <c r="I2227" s="116" t="s">
        <v>8858</v>
      </c>
      <c r="J2227" s="116" t="s">
        <v>8859</v>
      </c>
      <c r="K2227" s="114" t="s">
        <v>1037</v>
      </c>
      <c r="L2227" s="114" t="s">
        <v>693</v>
      </c>
      <c r="M2227" s="116" t="s">
        <v>1038</v>
      </c>
      <c r="N2227" s="116" t="s">
        <v>1039</v>
      </c>
      <c r="O2227" s="114" t="s">
        <v>1037</v>
      </c>
      <c r="P2227" s="114" t="s">
        <v>1037</v>
      </c>
      <c r="Q2227" s="114" t="s">
        <v>1802</v>
      </c>
      <c r="R2227" s="116"/>
    </row>
    <row r="2228" spans="2:18" ht="18.75" hidden="1" x14ac:dyDescent="0.25">
      <c r="B2228" s="112">
        <v>2222</v>
      </c>
      <c r="C2228" s="114" t="s">
        <v>15</v>
      </c>
      <c r="D2228" s="114" t="s">
        <v>15</v>
      </c>
      <c r="E2228" s="114" t="s">
        <v>1</v>
      </c>
      <c r="F2228" s="114" t="s">
        <v>32</v>
      </c>
      <c r="G2228" s="114" t="s">
        <v>130</v>
      </c>
      <c r="H2228" s="115" t="s">
        <v>8860</v>
      </c>
      <c r="I2228" s="116" t="s">
        <v>8861</v>
      </c>
      <c r="J2228" s="116" t="s">
        <v>8862</v>
      </c>
      <c r="K2228" s="114" t="s">
        <v>1037</v>
      </c>
      <c r="L2228" s="114" t="s">
        <v>693</v>
      </c>
      <c r="M2228" s="116" t="s">
        <v>1038</v>
      </c>
      <c r="N2228" s="116" t="s">
        <v>1039</v>
      </c>
      <c r="O2228" s="114" t="s">
        <v>1037</v>
      </c>
      <c r="P2228" s="114" t="s">
        <v>1037</v>
      </c>
      <c r="Q2228" s="114" t="s">
        <v>1802</v>
      </c>
      <c r="R2228" s="116"/>
    </row>
    <row r="2229" spans="2:18" ht="18.75" hidden="1" x14ac:dyDescent="0.25">
      <c r="B2229" s="112">
        <v>2223</v>
      </c>
      <c r="C2229" s="114" t="s">
        <v>15</v>
      </c>
      <c r="D2229" s="114" t="s">
        <v>15</v>
      </c>
      <c r="E2229" s="114" t="s">
        <v>1</v>
      </c>
      <c r="F2229" s="114" t="s">
        <v>32</v>
      </c>
      <c r="G2229" s="114" t="s">
        <v>130</v>
      </c>
      <c r="H2229" s="115" t="s">
        <v>8863</v>
      </c>
      <c r="I2229" s="116" t="s">
        <v>8864</v>
      </c>
      <c r="J2229" s="116" t="s">
        <v>8865</v>
      </c>
      <c r="K2229" s="114" t="s">
        <v>1037</v>
      </c>
      <c r="L2229" s="114" t="s">
        <v>693</v>
      </c>
      <c r="M2229" s="116" t="s">
        <v>1038</v>
      </c>
      <c r="N2229" s="116" t="s">
        <v>1039</v>
      </c>
      <c r="O2229" s="114" t="s">
        <v>1037</v>
      </c>
      <c r="P2229" s="114" t="s">
        <v>1037</v>
      </c>
      <c r="Q2229" s="114" t="s">
        <v>1802</v>
      </c>
      <c r="R2229" s="116"/>
    </row>
    <row r="2230" spans="2:18" ht="18.75" hidden="1" x14ac:dyDescent="0.25">
      <c r="B2230" s="112">
        <v>2224</v>
      </c>
      <c r="C2230" s="114" t="s">
        <v>15</v>
      </c>
      <c r="D2230" s="114" t="s">
        <v>15</v>
      </c>
      <c r="E2230" s="114" t="s">
        <v>1</v>
      </c>
      <c r="F2230" s="114" t="s">
        <v>32</v>
      </c>
      <c r="G2230" s="114" t="s">
        <v>130</v>
      </c>
      <c r="H2230" s="115" t="s">
        <v>8866</v>
      </c>
      <c r="I2230" s="116" t="s">
        <v>8867</v>
      </c>
      <c r="J2230" s="116" t="s">
        <v>8868</v>
      </c>
      <c r="K2230" s="114" t="s">
        <v>1037</v>
      </c>
      <c r="L2230" s="114" t="s">
        <v>693</v>
      </c>
      <c r="M2230" s="116" t="s">
        <v>1038</v>
      </c>
      <c r="N2230" s="116" t="s">
        <v>1039</v>
      </c>
      <c r="O2230" s="114" t="s">
        <v>1037</v>
      </c>
      <c r="P2230" s="114" t="s">
        <v>1037</v>
      </c>
      <c r="Q2230" s="114" t="s">
        <v>1802</v>
      </c>
      <c r="R2230" s="116"/>
    </row>
    <row r="2231" spans="2:18" ht="18.75" hidden="1" x14ac:dyDescent="0.25">
      <c r="B2231" s="112">
        <v>2225</v>
      </c>
      <c r="C2231" s="114" t="s">
        <v>15</v>
      </c>
      <c r="D2231" s="114" t="s">
        <v>15</v>
      </c>
      <c r="E2231" s="114" t="s">
        <v>1</v>
      </c>
      <c r="F2231" s="114" t="s">
        <v>32</v>
      </c>
      <c r="G2231" s="114" t="s">
        <v>130</v>
      </c>
      <c r="H2231" s="115" t="s">
        <v>8869</v>
      </c>
      <c r="I2231" s="116" t="s">
        <v>8870</v>
      </c>
      <c r="J2231" s="116" t="s">
        <v>8871</v>
      </c>
      <c r="K2231" s="114" t="s">
        <v>1037</v>
      </c>
      <c r="L2231" s="114" t="s">
        <v>693</v>
      </c>
      <c r="M2231" s="116" t="s">
        <v>1038</v>
      </c>
      <c r="N2231" s="116" t="s">
        <v>1039</v>
      </c>
      <c r="O2231" s="114" t="s">
        <v>1037</v>
      </c>
      <c r="P2231" s="114" t="s">
        <v>1037</v>
      </c>
      <c r="Q2231" s="114" t="s">
        <v>1802</v>
      </c>
      <c r="R2231" s="116"/>
    </row>
    <row r="2232" spans="2:18" ht="18.75" hidden="1" x14ac:dyDescent="0.25">
      <c r="B2232" s="112">
        <v>2226</v>
      </c>
      <c r="C2232" s="114" t="s">
        <v>15</v>
      </c>
      <c r="D2232" s="114" t="s">
        <v>15</v>
      </c>
      <c r="E2232" s="114" t="s">
        <v>1</v>
      </c>
      <c r="F2232" s="114" t="s">
        <v>32</v>
      </c>
      <c r="G2232" s="114" t="s">
        <v>130</v>
      </c>
      <c r="H2232" s="115" t="s">
        <v>8872</v>
      </c>
      <c r="I2232" s="116" t="s">
        <v>8873</v>
      </c>
      <c r="J2232" s="116" t="s">
        <v>8874</v>
      </c>
      <c r="K2232" s="114" t="s">
        <v>1037</v>
      </c>
      <c r="L2232" s="114" t="s">
        <v>693</v>
      </c>
      <c r="M2232" s="116" t="s">
        <v>1038</v>
      </c>
      <c r="N2232" s="116" t="s">
        <v>1039</v>
      </c>
      <c r="O2232" s="114" t="s">
        <v>1037</v>
      </c>
      <c r="P2232" s="114" t="s">
        <v>1037</v>
      </c>
      <c r="Q2232" s="114" t="s">
        <v>1802</v>
      </c>
      <c r="R2232" s="116"/>
    </row>
    <row r="2233" spans="2:18" ht="18.75" hidden="1" x14ac:dyDescent="0.25">
      <c r="B2233" s="112">
        <v>2227</v>
      </c>
      <c r="C2233" s="114" t="s">
        <v>15</v>
      </c>
      <c r="D2233" s="114" t="s">
        <v>15</v>
      </c>
      <c r="E2233" s="114" t="s">
        <v>1</v>
      </c>
      <c r="F2233" s="114" t="s">
        <v>32</v>
      </c>
      <c r="G2233" s="114" t="s">
        <v>130</v>
      </c>
      <c r="H2233" s="115" t="s">
        <v>8875</v>
      </c>
      <c r="I2233" s="116" t="s">
        <v>8876</v>
      </c>
      <c r="J2233" s="116" t="s">
        <v>8877</v>
      </c>
      <c r="K2233" s="114" t="s">
        <v>1037</v>
      </c>
      <c r="L2233" s="114" t="s">
        <v>693</v>
      </c>
      <c r="M2233" s="116" t="s">
        <v>1038</v>
      </c>
      <c r="N2233" s="116" t="s">
        <v>1039</v>
      </c>
      <c r="O2233" s="114" t="s">
        <v>1037</v>
      </c>
      <c r="P2233" s="114" t="s">
        <v>1037</v>
      </c>
      <c r="Q2233" s="114" t="s">
        <v>1802</v>
      </c>
      <c r="R2233" s="116"/>
    </row>
    <row r="2234" spans="2:18" ht="18.75" hidden="1" x14ac:dyDescent="0.25">
      <c r="B2234" s="112">
        <v>2228</v>
      </c>
      <c r="C2234" s="114" t="s">
        <v>15</v>
      </c>
      <c r="D2234" s="114" t="s">
        <v>15</v>
      </c>
      <c r="E2234" s="114" t="s">
        <v>1</v>
      </c>
      <c r="F2234" s="114" t="s">
        <v>32</v>
      </c>
      <c r="G2234" s="114" t="s">
        <v>130</v>
      </c>
      <c r="H2234" s="115" t="s">
        <v>8878</v>
      </c>
      <c r="I2234" s="116" t="s">
        <v>8879</v>
      </c>
      <c r="J2234" s="116" t="s">
        <v>8880</v>
      </c>
      <c r="K2234" s="114" t="s">
        <v>1037</v>
      </c>
      <c r="L2234" s="114" t="s">
        <v>693</v>
      </c>
      <c r="M2234" s="116" t="s">
        <v>1038</v>
      </c>
      <c r="N2234" s="116" t="s">
        <v>1039</v>
      </c>
      <c r="O2234" s="114" t="s">
        <v>1037</v>
      </c>
      <c r="P2234" s="114" t="s">
        <v>1037</v>
      </c>
      <c r="Q2234" s="114" t="s">
        <v>1802</v>
      </c>
      <c r="R2234" s="116"/>
    </row>
    <row r="2235" spans="2:18" ht="18.75" hidden="1" x14ac:dyDescent="0.25">
      <c r="B2235" s="112">
        <v>2229</v>
      </c>
      <c r="C2235" s="114" t="s">
        <v>15</v>
      </c>
      <c r="D2235" s="114" t="s">
        <v>15</v>
      </c>
      <c r="E2235" s="114" t="s">
        <v>1</v>
      </c>
      <c r="F2235" s="114" t="s">
        <v>32</v>
      </c>
      <c r="G2235" s="114" t="s">
        <v>130</v>
      </c>
      <c r="H2235" s="115" t="s">
        <v>8881</v>
      </c>
      <c r="I2235" s="116" t="s">
        <v>8882</v>
      </c>
      <c r="J2235" s="116" t="s">
        <v>8883</v>
      </c>
      <c r="K2235" s="114" t="s">
        <v>1037</v>
      </c>
      <c r="L2235" s="114" t="s">
        <v>693</v>
      </c>
      <c r="M2235" s="116" t="s">
        <v>1038</v>
      </c>
      <c r="N2235" s="116" t="s">
        <v>1039</v>
      </c>
      <c r="O2235" s="114" t="s">
        <v>1037</v>
      </c>
      <c r="P2235" s="114" t="s">
        <v>1037</v>
      </c>
      <c r="Q2235" s="114" t="s">
        <v>1802</v>
      </c>
      <c r="R2235" s="116"/>
    </row>
    <row r="2236" spans="2:18" ht="18.75" hidden="1" x14ac:dyDescent="0.25">
      <c r="B2236" s="112">
        <v>2230</v>
      </c>
      <c r="C2236" s="114" t="s">
        <v>15</v>
      </c>
      <c r="D2236" s="114" t="s">
        <v>15</v>
      </c>
      <c r="E2236" s="114" t="s">
        <v>1</v>
      </c>
      <c r="F2236" s="114" t="s">
        <v>32</v>
      </c>
      <c r="G2236" s="114" t="s">
        <v>130</v>
      </c>
      <c r="H2236" s="115" t="s">
        <v>8884</v>
      </c>
      <c r="I2236" s="116" t="s">
        <v>8885</v>
      </c>
      <c r="J2236" s="116" t="s">
        <v>8886</v>
      </c>
      <c r="K2236" s="114" t="s">
        <v>1037</v>
      </c>
      <c r="L2236" s="114" t="s">
        <v>693</v>
      </c>
      <c r="M2236" s="116" t="s">
        <v>1038</v>
      </c>
      <c r="N2236" s="116" t="s">
        <v>1039</v>
      </c>
      <c r="O2236" s="114" t="s">
        <v>1037</v>
      </c>
      <c r="P2236" s="114" t="s">
        <v>1037</v>
      </c>
      <c r="Q2236" s="114" t="s">
        <v>1802</v>
      </c>
      <c r="R2236" s="116"/>
    </row>
    <row r="2237" spans="2:18" ht="18.75" hidden="1" x14ac:dyDescent="0.25">
      <c r="B2237" s="112">
        <v>2231</v>
      </c>
      <c r="C2237" s="114" t="s">
        <v>15</v>
      </c>
      <c r="D2237" s="114" t="s">
        <v>15</v>
      </c>
      <c r="E2237" s="114" t="s">
        <v>4</v>
      </c>
      <c r="F2237" s="114" t="s">
        <v>32</v>
      </c>
      <c r="G2237" s="114" t="s">
        <v>130</v>
      </c>
      <c r="H2237" s="115" t="s">
        <v>8887</v>
      </c>
      <c r="I2237" s="116" t="s">
        <v>8888</v>
      </c>
      <c r="J2237" s="116" t="s">
        <v>8889</v>
      </c>
      <c r="K2237" s="114" t="s">
        <v>1037</v>
      </c>
      <c r="L2237" s="114" t="s">
        <v>693</v>
      </c>
      <c r="M2237" s="116" t="s">
        <v>1038</v>
      </c>
      <c r="N2237" s="116" t="s">
        <v>1039</v>
      </c>
      <c r="O2237" s="114" t="s">
        <v>1037</v>
      </c>
      <c r="P2237" s="114" t="s">
        <v>1037</v>
      </c>
      <c r="Q2237" s="114" t="s">
        <v>1802</v>
      </c>
      <c r="R2237" s="116"/>
    </row>
    <row r="2238" spans="2:18" ht="18.75" hidden="1" x14ac:dyDescent="0.25">
      <c r="B2238" s="112">
        <v>2232</v>
      </c>
      <c r="C2238" s="114" t="s">
        <v>15</v>
      </c>
      <c r="D2238" s="114" t="s">
        <v>15</v>
      </c>
      <c r="E2238" s="114" t="s">
        <v>4</v>
      </c>
      <c r="F2238" s="114" t="s">
        <v>32</v>
      </c>
      <c r="G2238" s="114" t="s">
        <v>130</v>
      </c>
      <c r="H2238" s="115" t="s">
        <v>8890</v>
      </c>
      <c r="I2238" s="116" t="s">
        <v>8891</v>
      </c>
      <c r="J2238" s="116" t="s">
        <v>8892</v>
      </c>
      <c r="K2238" s="114" t="s">
        <v>1037</v>
      </c>
      <c r="L2238" s="114" t="s">
        <v>693</v>
      </c>
      <c r="M2238" s="116" t="s">
        <v>1038</v>
      </c>
      <c r="N2238" s="116" t="s">
        <v>1039</v>
      </c>
      <c r="O2238" s="114" t="s">
        <v>1037</v>
      </c>
      <c r="P2238" s="114" t="s">
        <v>1037</v>
      </c>
      <c r="Q2238" s="114" t="s">
        <v>1802</v>
      </c>
      <c r="R2238" s="116"/>
    </row>
    <row r="2239" spans="2:18" ht="18.75" hidden="1" x14ac:dyDescent="0.25">
      <c r="B2239" s="112">
        <v>2233</v>
      </c>
      <c r="C2239" s="114" t="s">
        <v>15</v>
      </c>
      <c r="D2239" s="114" t="s">
        <v>15</v>
      </c>
      <c r="E2239" s="114" t="s">
        <v>4</v>
      </c>
      <c r="F2239" s="114" t="s">
        <v>32</v>
      </c>
      <c r="G2239" s="114" t="s">
        <v>130</v>
      </c>
      <c r="H2239" s="115" t="s">
        <v>8893</v>
      </c>
      <c r="I2239" s="116" t="s">
        <v>8894</v>
      </c>
      <c r="J2239" s="116" t="s">
        <v>8895</v>
      </c>
      <c r="K2239" s="114" t="s">
        <v>1037</v>
      </c>
      <c r="L2239" s="114" t="s">
        <v>693</v>
      </c>
      <c r="M2239" s="116" t="s">
        <v>1038</v>
      </c>
      <c r="N2239" s="116" t="s">
        <v>1039</v>
      </c>
      <c r="O2239" s="114" t="s">
        <v>1037</v>
      </c>
      <c r="P2239" s="114" t="s">
        <v>1037</v>
      </c>
      <c r="Q2239" s="114" t="s">
        <v>1802</v>
      </c>
      <c r="R2239" s="116"/>
    </row>
    <row r="2240" spans="2:18" ht="18.75" hidden="1" x14ac:dyDescent="0.25">
      <c r="B2240" s="112">
        <v>2234</v>
      </c>
      <c r="C2240" s="114" t="s">
        <v>15</v>
      </c>
      <c r="D2240" s="114" t="s">
        <v>15</v>
      </c>
      <c r="E2240" s="114" t="s">
        <v>4</v>
      </c>
      <c r="F2240" s="114" t="s">
        <v>32</v>
      </c>
      <c r="G2240" s="114" t="s">
        <v>130</v>
      </c>
      <c r="H2240" s="115" t="s">
        <v>8896</v>
      </c>
      <c r="I2240" s="116" t="s">
        <v>8897</v>
      </c>
      <c r="J2240" s="116" t="s">
        <v>8898</v>
      </c>
      <c r="K2240" s="114" t="s">
        <v>1037</v>
      </c>
      <c r="L2240" s="114" t="s">
        <v>693</v>
      </c>
      <c r="M2240" s="116" t="s">
        <v>1038</v>
      </c>
      <c r="N2240" s="116" t="s">
        <v>1039</v>
      </c>
      <c r="O2240" s="114" t="s">
        <v>1037</v>
      </c>
      <c r="P2240" s="114" t="s">
        <v>1037</v>
      </c>
      <c r="Q2240" s="114" t="s">
        <v>1802</v>
      </c>
      <c r="R2240" s="116"/>
    </row>
    <row r="2241" spans="2:18" ht="18.75" hidden="1" x14ac:dyDescent="0.25">
      <c r="B2241" s="112">
        <v>2235</v>
      </c>
      <c r="C2241" s="114" t="s">
        <v>15</v>
      </c>
      <c r="D2241" s="114" t="s">
        <v>15</v>
      </c>
      <c r="E2241" s="114" t="s">
        <v>4</v>
      </c>
      <c r="F2241" s="114" t="s">
        <v>32</v>
      </c>
      <c r="G2241" s="114" t="s">
        <v>130</v>
      </c>
      <c r="H2241" s="115" t="s">
        <v>8899</v>
      </c>
      <c r="I2241" s="116" t="s">
        <v>8900</v>
      </c>
      <c r="J2241" s="116" t="s">
        <v>8901</v>
      </c>
      <c r="K2241" s="114" t="s">
        <v>1037</v>
      </c>
      <c r="L2241" s="114" t="s">
        <v>693</v>
      </c>
      <c r="M2241" s="116" t="s">
        <v>1038</v>
      </c>
      <c r="N2241" s="116" t="s">
        <v>1039</v>
      </c>
      <c r="O2241" s="114" t="s">
        <v>1037</v>
      </c>
      <c r="P2241" s="114" t="s">
        <v>1037</v>
      </c>
      <c r="Q2241" s="114" t="s">
        <v>1802</v>
      </c>
      <c r="R2241" s="116"/>
    </row>
    <row r="2242" spans="2:18" ht="18.75" hidden="1" x14ac:dyDescent="0.25">
      <c r="B2242" s="112">
        <v>2236</v>
      </c>
      <c r="C2242" s="114" t="s">
        <v>15</v>
      </c>
      <c r="D2242" s="114" t="s">
        <v>15</v>
      </c>
      <c r="E2242" s="114" t="s">
        <v>4</v>
      </c>
      <c r="F2242" s="114" t="s">
        <v>32</v>
      </c>
      <c r="G2242" s="114" t="s">
        <v>130</v>
      </c>
      <c r="H2242" s="115" t="s">
        <v>8902</v>
      </c>
      <c r="I2242" s="116" t="s">
        <v>8903</v>
      </c>
      <c r="J2242" s="116" t="s">
        <v>8904</v>
      </c>
      <c r="K2242" s="114" t="s">
        <v>1037</v>
      </c>
      <c r="L2242" s="114" t="s">
        <v>693</v>
      </c>
      <c r="M2242" s="116" t="s">
        <v>1038</v>
      </c>
      <c r="N2242" s="116" t="s">
        <v>1039</v>
      </c>
      <c r="O2242" s="114" t="s">
        <v>1037</v>
      </c>
      <c r="P2242" s="114" t="s">
        <v>1037</v>
      </c>
      <c r="Q2242" s="114" t="s">
        <v>1802</v>
      </c>
      <c r="R2242" s="116"/>
    </row>
    <row r="2243" spans="2:18" ht="18.75" hidden="1" x14ac:dyDescent="0.25">
      <c r="B2243" s="112">
        <v>2237</v>
      </c>
      <c r="C2243" s="114" t="s">
        <v>15</v>
      </c>
      <c r="D2243" s="114" t="s">
        <v>15</v>
      </c>
      <c r="E2243" s="114" t="s">
        <v>4</v>
      </c>
      <c r="F2243" s="114" t="s">
        <v>32</v>
      </c>
      <c r="G2243" s="114" t="s">
        <v>130</v>
      </c>
      <c r="H2243" s="115" t="s">
        <v>8905</v>
      </c>
      <c r="I2243" s="116" t="s">
        <v>8906</v>
      </c>
      <c r="J2243" s="116" t="s">
        <v>8907</v>
      </c>
      <c r="K2243" s="114" t="s">
        <v>1037</v>
      </c>
      <c r="L2243" s="114" t="s">
        <v>693</v>
      </c>
      <c r="M2243" s="116" t="s">
        <v>1038</v>
      </c>
      <c r="N2243" s="116" t="s">
        <v>1039</v>
      </c>
      <c r="O2243" s="114" t="s">
        <v>1037</v>
      </c>
      <c r="P2243" s="114" t="s">
        <v>1037</v>
      </c>
      <c r="Q2243" s="114" t="s">
        <v>1802</v>
      </c>
      <c r="R2243" s="116"/>
    </row>
    <row r="2244" spans="2:18" ht="18.75" hidden="1" x14ac:dyDescent="0.25">
      <c r="B2244" s="112">
        <v>2238</v>
      </c>
      <c r="C2244" s="114" t="s">
        <v>15</v>
      </c>
      <c r="D2244" s="114" t="s">
        <v>15</v>
      </c>
      <c r="E2244" s="114" t="s">
        <v>4</v>
      </c>
      <c r="F2244" s="114" t="s">
        <v>32</v>
      </c>
      <c r="G2244" s="114" t="s">
        <v>130</v>
      </c>
      <c r="H2244" s="115" t="s">
        <v>8908</v>
      </c>
      <c r="I2244" s="116" t="s">
        <v>8909</v>
      </c>
      <c r="J2244" s="116" t="s">
        <v>8910</v>
      </c>
      <c r="K2244" s="114" t="s">
        <v>1037</v>
      </c>
      <c r="L2244" s="114" t="s">
        <v>693</v>
      </c>
      <c r="M2244" s="116" t="s">
        <v>1038</v>
      </c>
      <c r="N2244" s="116" t="s">
        <v>1039</v>
      </c>
      <c r="O2244" s="114" t="s">
        <v>1037</v>
      </c>
      <c r="P2244" s="114" t="s">
        <v>1037</v>
      </c>
      <c r="Q2244" s="114" t="s">
        <v>1802</v>
      </c>
      <c r="R2244" s="116"/>
    </row>
    <row r="2245" spans="2:18" ht="18.75" hidden="1" x14ac:dyDescent="0.25">
      <c r="B2245" s="112">
        <v>2239</v>
      </c>
      <c r="C2245" s="114" t="s">
        <v>15</v>
      </c>
      <c r="D2245" s="114" t="s">
        <v>15</v>
      </c>
      <c r="E2245" s="114" t="s">
        <v>4</v>
      </c>
      <c r="F2245" s="114" t="s">
        <v>32</v>
      </c>
      <c r="G2245" s="114" t="s">
        <v>130</v>
      </c>
      <c r="H2245" s="115" t="s">
        <v>8911</v>
      </c>
      <c r="I2245" s="116" t="s">
        <v>8912</v>
      </c>
      <c r="J2245" s="116" t="s">
        <v>8913</v>
      </c>
      <c r="K2245" s="114" t="s">
        <v>1037</v>
      </c>
      <c r="L2245" s="114" t="s">
        <v>693</v>
      </c>
      <c r="M2245" s="116" t="s">
        <v>1038</v>
      </c>
      <c r="N2245" s="116" t="s">
        <v>1039</v>
      </c>
      <c r="O2245" s="114" t="s">
        <v>1037</v>
      </c>
      <c r="P2245" s="114" t="s">
        <v>1037</v>
      </c>
      <c r="Q2245" s="114" t="s">
        <v>1802</v>
      </c>
      <c r="R2245" s="116"/>
    </row>
    <row r="2246" spans="2:18" ht="18.75" hidden="1" x14ac:dyDescent="0.25">
      <c r="B2246" s="112">
        <v>2240</v>
      </c>
      <c r="C2246" s="114" t="s">
        <v>15</v>
      </c>
      <c r="D2246" s="114" t="s">
        <v>15</v>
      </c>
      <c r="E2246" s="114" t="s">
        <v>4</v>
      </c>
      <c r="F2246" s="114" t="s">
        <v>32</v>
      </c>
      <c r="G2246" s="114" t="s">
        <v>130</v>
      </c>
      <c r="H2246" s="115" t="s">
        <v>8914</v>
      </c>
      <c r="I2246" s="116" t="s">
        <v>8915</v>
      </c>
      <c r="J2246" s="116" t="s">
        <v>8916</v>
      </c>
      <c r="K2246" s="114" t="s">
        <v>1037</v>
      </c>
      <c r="L2246" s="114" t="s">
        <v>693</v>
      </c>
      <c r="M2246" s="116" t="s">
        <v>1038</v>
      </c>
      <c r="N2246" s="116" t="s">
        <v>1039</v>
      </c>
      <c r="O2246" s="114" t="s">
        <v>1037</v>
      </c>
      <c r="P2246" s="114" t="s">
        <v>1037</v>
      </c>
      <c r="Q2246" s="114" t="s">
        <v>1802</v>
      </c>
      <c r="R2246" s="116"/>
    </row>
    <row r="2247" spans="2:18" ht="18.75" hidden="1" x14ac:dyDescent="0.25">
      <c r="B2247" s="112">
        <v>2241</v>
      </c>
      <c r="C2247" s="114" t="s">
        <v>15</v>
      </c>
      <c r="D2247" s="114" t="s">
        <v>15</v>
      </c>
      <c r="E2247" s="114" t="s">
        <v>1</v>
      </c>
      <c r="F2247" s="114" t="s">
        <v>34</v>
      </c>
      <c r="G2247" s="114" t="s">
        <v>130</v>
      </c>
      <c r="H2247" s="115" t="s">
        <v>8917</v>
      </c>
      <c r="I2247" s="116" t="s">
        <v>8918</v>
      </c>
      <c r="J2247" s="116" t="s">
        <v>8919</v>
      </c>
      <c r="K2247" s="114" t="s">
        <v>1040</v>
      </c>
      <c r="L2247" s="114" t="s">
        <v>699</v>
      </c>
      <c r="M2247" s="116" t="s">
        <v>1041</v>
      </c>
      <c r="N2247" s="116" t="s">
        <v>1042</v>
      </c>
      <c r="O2247" s="114" t="s">
        <v>1040</v>
      </c>
      <c r="P2247" s="114" t="s">
        <v>1803</v>
      </c>
      <c r="Q2247" s="114" t="s">
        <v>1804</v>
      </c>
      <c r="R2247" s="116"/>
    </row>
    <row r="2248" spans="2:18" ht="18.75" hidden="1" x14ac:dyDescent="0.25">
      <c r="B2248" s="112">
        <v>2242</v>
      </c>
      <c r="C2248" s="114" t="s">
        <v>15</v>
      </c>
      <c r="D2248" s="114" t="s">
        <v>15</v>
      </c>
      <c r="E2248" s="114" t="s">
        <v>1</v>
      </c>
      <c r="F2248" s="114" t="s">
        <v>34</v>
      </c>
      <c r="G2248" s="114" t="s">
        <v>130</v>
      </c>
      <c r="H2248" s="115" t="s">
        <v>8920</v>
      </c>
      <c r="I2248" s="116" t="s">
        <v>8921</v>
      </c>
      <c r="J2248" s="116" t="s">
        <v>8922</v>
      </c>
      <c r="K2248" s="114" t="s">
        <v>1040</v>
      </c>
      <c r="L2248" s="114" t="s">
        <v>699</v>
      </c>
      <c r="M2248" s="116" t="s">
        <v>1041</v>
      </c>
      <c r="N2248" s="116" t="s">
        <v>1042</v>
      </c>
      <c r="O2248" s="114" t="s">
        <v>1040</v>
      </c>
      <c r="P2248" s="114" t="s">
        <v>1803</v>
      </c>
      <c r="Q2248" s="114" t="s">
        <v>1804</v>
      </c>
      <c r="R2248" s="116"/>
    </row>
    <row r="2249" spans="2:18" ht="18.75" hidden="1" x14ac:dyDescent="0.25">
      <c r="B2249" s="112">
        <v>2243</v>
      </c>
      <c r="C2249" s="114" t="s">
        <v>15</v>
      </c>
      <c r="D2249" s="114" t="s">
        <v>15</v>
      </c>
      <c r="E2249" s="114" t="s">
        <v>1</v>
      </c>
      <c r="F2249" s="114" t="s">
        <v>34</v>
      </c>
      <c r="G2249" s="114" t="s">
        <v>130</v>
      </c>
      <c r="H2249" s="115" t="s">
        <v>8923</v>
      </c>
      <c r="I2249" s="116" t="s">
        <v>8924</v>
      </c>
      <c r="J2249" s="116" t="s">
        <v>8925</v>
      </c>
      <c r="K2249" s="114" t="s">
        <v>1040</v>
      </c>
      <c r="L2249" s="114" t="s">
        <v>699</v>
      </c>
      <c r="M2249" s="116" t="s">
        <v>1041</v>
      </c>
      <c r="N2249" s="116" t="s">
        <v>1042</v>
      </c>
      <c r="O2249" s="114" t="s">
        <v>1040</v>
      </c>
      <c r="P2249" s="114" t="s">
        <v>1803</v>
      </c>
      <c r="Q2249" s="114" t="s">
        <v>1804</v>
      </c>
      <c r="R2249" s="116"/>
    </row>
    <row r="2250" spans="2:18" ht="18.75" hidden="1" x14ac:dyDescent="0.25">
      <c r="B2250" s="112">
        <v>2244</v>
      </c>
      <c r="C2250" s="114" t="s">
        <v>15</v>
      </c>
      <c r="D2250" s="114" t="s">
        <v>15</v>
      </c>
      <c r="E2250" s="114" t="s">
        <v>1</v>
      </c>
      <c r="F2250" s="114" t="s">
        <v>34</v>
      </c>
      <c r="G2250" s="114" t="s">
        <v>130</v>
      </c>
      <c r="H2250" s="115" t="s">
        <v>8926</v>
      </c>
      <c r="I2250" s="116" t="s">
        <v>8927</v>
      </c>
      <c r="J2250" s="116" t="s">
        <v>8928</v>
      </c>
      <c r="K2250" s="114" t="s">
        <v>1040</v>
      </c>
      <c r="L2250" s="114" t="s">
        <v>699</v>
      </c>
      <c r="M2250" s="116" t="s">
        <v>1041</v>
      </c>
      <c r="N2250" s="116" t="s">
        <v>1042</v>
      </c>
      <c r="O2250" s="114" t="s">
        <v>1040</v>
      </c>
      <c r="P2250" s="114" t="s">
        <v>1803</v>
      </c>
      <c r="Q2250" s="114" t="s">
        <v>1804</v>
      </c>
      <c r="R2250" s="116"/>
    </row>
    <row r="2251" spans="2:18" ht="18.75" hidden="1" x14ac:dyDescent="0.25">
      <c r="B2251" s="112">
        <v>2245</v>
      </c>
      <c r="C2251" s="114" t="s">
        <v>15</v>
      </c>
      <c r="D2251" s="114" t="s">
        <v>15</v>
      </c>
      <c r="E2251" s="114" t="s">
        <v>1</v>
      </c>
      <c r="F2251" s="114" t="s">
        <v>34</v>
      </c>
      <c r="G2251" s="114" t="s">
        <v>130</v>
      </c>
      <c r="H2251" s="115" t="s">
        <v>8929</v>
      </c>
      <c r="I2251" s="116" t="s">
        <v>8930</v>
      </c>
      <c r="J2251" s="116" t="s">
        <v>8931</v>
      </c>
      <c r="K2251" s="114" t="s">
        <v>1040</v>
      </c>
      <c r="L2251" s="114" t="s">
        <v>699</v>
      </c>
      <c r="M2251" s="116" t="s">
        <v>1041</v>
      </c>
      <c r="N2251" s="116" t="s">
        <v>1042</v>
      </c>
      <c r="O2251" s="114" t="s">
        <v>1040</v>
      </c>
      <c r="P2251" s="114" t="s">
        <v>1803</v>
      </c>
      <c r="Q2251" s="114" t="s">
        <v>1804</v>
      </c>
      <c r="R2251" s="116"/>
    </row>
    <row r="2252" spans="2:18" ht="18.75" hidden="1" x14ac:dyDescent="0.25">
      <c r="B2252" s="112">
        <v>2246</v>
      </c>
      <c r="C2252" s="114" t="s">
        <v>15</v>
      </c>
      <c r="D2252" s="114" t="s">
        <v>15</v>
      </c>
      <c r="E2252" s="114" t="s">
        <v>1</v>
      </c>
      <c r="F2252" s="114" t="s">
        <v>34</v>
      </c>
      <c r="G2252" s="114" t="s">
        <v>130</v>
      </c>
      <c r="H2252" s="115" t="s">
        <v>8932</v>
      </c>
      <c r="I2252" s="116" t="s">
        <v>8933</v>
      </c>
      <c r="J2252" s="116" t="s">
        <v>8934</v>
      </c>
      <c r="K2252" s="114" t="s">
        <v>1040</v>
      </c>
      <c r="L2252" s="114" t="s">
        <v>699</v>
      </c>
      <c r="M2252" s="116" t="s">
        <v>1041</v>
      </c>
      <c r="N2252" s="116" t="s">
        <v>1042</v>
      </c>
      <c r="O2252" s="114" t="s">
        <v>1040</v>
      </c>
      <c r="P2252" s="114" t="s">
        <v>1803</v>
      </c>
      <c r="Q2252" s="114" t="s">
        <v>1804</v>
      </c>
      <c r="R2252" s="116"/>
    </row>
    <row r="2253" spans="2:18" ht="18.75" hidden="1" x14ac:dyDescent="0.25">
      <c r="B2253" s="112">
        <v>2247</v>
      </c>
      <c r="C2253" s="114" t="s">
        <v>15</v>
      </c>
      <c r="D2253" s="114" t="s">
        <v>15</v>
      </c>
      <c r="E2253" s="114" t="s">
        <v>1</v>
      </c>
      <c r="F2253" s="114" t="s">
        <v>34</v>
      </c>
      <c r="G2253" s="114" t="s">
        <v>130</v>
      </c>
      <c r="H2253" s="115" t="s">
        <v>8935</v>
      </c>
      <c r="I2253" s="116" t="s">
        <v>8936</v>
      </c>
      <c r="J2253" s="116" t="s">
        <v>8937</v>
      </c>
      <c r="K2253" s="114" t="s">
        <v>1040</v>
      </c>
      <c r="L2253" s="114" t="s">
        <v>699</v>
      </c>
      <c r="M2253" s="116" t="s">
        <v>1041</v>
      </c>
      <c r="N2253" s="116" t="s">
        <v>1042</v>
      </c>
      <c r="O2253" s="114" t="s">
        <v>1040</v>
      </c>
      <c r="P2253" s="114" t="s">
        <v>1803</v>
      </c>
      <c r="Q2253" s="114" t="s">
        <v>1804</v>
      </c>
      <c r="R2253" s="116"/>
    </row>
    <row r="2254" spans="2:18" ht="18.75" hidden="1" x14ac:dyDescent="0.25">
      <c r="B2254" s="112">
        <v>2248</v>
      </c>
      <c r="C2254" s="114" t="s">
        <v>15</v>
      </c>
      <c r="D2254" s="114" t="s">
        <v>15</v>
      </c>
      <c r="E2254" s="114" t="s">
        <v>1</v>
      </c>
      <c r="F2254" s="114" t="s">
        <v>34</v>
      </c>
      <c r="G2254" s="114" t="s">
        <v>130</v>
      </c>
      <c r="H2254" s="115" t="s">
        <v>8938</v>
      </c>
      <c r="I2254" s="116" t="s">
        <v>8939</v>
      </c>
      <c r="J2254" s="116" t="s">
        <v>8940</v>
      </c>
      <c r="K2254" s="114" t="s">
        <v>1040</v>
      </c>
      <c r="L2254" s="114" t="s">
        <v>699</v>
      </c>
      <c r="M2254" s="116" t="s">
        <v>1041</v>
      </c>
      <c r="N2254" s="116" t="s">
        <v>1042</v>
      </c>
      <c r="O2254" s="114" t="s">
        <v>1040</v>
      </c>
      <c r="P2254" s="114" t="s">
        <v>1803</v>
      </c>
      <c r="Q2254" s="114" t="s">
        <v>1804</v>
      </c>
      <c r="R2254" s="116"/>
    </row>
    <row r="2255" spans="2:18" ht="18.75" hidden="1" x14ac:dyDescent="0.25">
      <c r="B2255" s="112">
        <v>2249</v>
      </c>
      <c r="C2255" s="114" t="s">
        <v>15</v>
      </c>
      <c r="D2255" s="114" t="s">
        <v>15</v>
      </c>
      <c r="E2255" s="114" t="s">
        <v>1</v>
      </c>
      <c r="F2255" s="114" t="s">
        <v>34</v>
      </c>
      <c r="G2255" s="114" t="s">
        <v>130</v>
      </c>
      <c r="H2255" s="115" t="s">
        <v>8941</v>
      </c>
      <c r="I2255" s="116" t="s">
        <v>8942</v>
      </c>
      <c r="J2255" s="116" t="s">
        <v>8943</v>
      </c>
      <c r="K2255" s="114" t="s">
        <v>1040</v>
      </c>
      <c r="L2255" s="114" t="s">
        <v>699</v>
      </c>
      <c r="M2255" s="116" t="s">
        <v>1041</v>
      </c>
      <c r="N2255" s="116" t="s">
        <v>1042</v>
      </c>
      <c r="O2255" s="114" t="s">
        <v>1040</v>
      </c>
      <c r="P2255" s="114" t="s">
        <v>1803</v>
      </c>
      <c r="Q2255" s="114" t="s">
        <v>1804</v>
      </c>
      <c r="R2255" s="116"/>
    </row>
    <row r="2256" spans="2:18" ht="18.75" hidden="1" x14ac:dyDescent="0.25">
      <c r="B2256" s="112">
        <v>2250</v>
      </c>
      <c r="C2256" s="114" t="s">
        <v>15</v>
      </c>
      <c r="D2256" s="114" t="s">
        <v>15</v>
      </c>
      <c r="E2256" s="114" t="s">
        <v>1</v>
      </c>
      <c r="F2256" s="114" t="s">
        <v>34</v>
      </c>
      <c r="G2256" s="114" t="s">
        <v>130</v>
      </c>
      <c r="H2256" s="115" t="s">
        <v>8944</v>
      </c>
      <c r="I2256" s="116" t="s">
        <v>8945</v>
      </c>
      <c r="J2256" s="116" t="s">
        <v>8946</v>
      </c>
      <c r="K2256" s="114" t="s">
        <v>1040</v>
      </c>
      <c r="L2256" s="114" t="s">
        <v>699</v>
      </c>
      <c r="M2256" s="116" t="s">
        <v>1041</v>
      </c>
      <c r="N2256" s="116" t="s">
        <v>1042</v>
      </c>
      <c r="O2256" s="114" t="s">
        <v>1040</v>
      </c>
      <c r="P2256" s="114" t="s">
        <v>1803</v>
      </c>
      <c r="Q2256" s="114" t="s">
        <v>1804</v>
      </c>
      <c r="R2256" s="116"/>
    </row>
    <row r="2257" spans="2:18" ht="18.75" hidden="1" x14ac:dyDescent="0.25">
      <c r="B2257" s="112">
        <v>2251</v>
      </c>
      <c r="C2257" s="114" t="s">
        <v>15</v>
      </c>
      <c r="D2257" s="114" t="s">
        <v>15</v>
      </c>
      <c r="E2257" s="114" t="s">
        <v>4</v>
      </c>
      <c r="F2257" s="114" t="s">
        <v>34</v>
      </c>
      <c r="G2257" s="114" t="s">
        <v>130</v>
      </c>
      <c r="H2257" s="115" t="s">
        <v>8947</v>
      </c>
      <c r="I2257" s="116" t="s">
        <v>8948</v>
      </c>
      <c r="J2257" s="116" t="s">
        <v>8949</v>
      </c>
      <c r="K2257" s="114" t="s">
        <v>1040</v>
      </c>
      <c r="L2257" s="114" t="s">
        <v>699</v>
      </c>
      <c r="M2257" s="116" t="s">
        <v>1041</v>
      </c>
      <c r="N2257" s="116" t="s">
        <v>1042</v>
      </c>
      <c r="O2257" s="114" t="s">
        <v>1040</v>
      </c>
      <c r="P2257" s="114" t="s">
        <v>1803</v>
      </c>
      <c r="Q2257" s="114" t="s">
        <v>1804</v>
      </c>
      <c r="R2257" s="116"/>
    </row>
    <row r="2258" spans="2:18" ht="18.75" hidden="1" x14ac:dyDescent="0.25">
      <c r="B2258" s="112">
        <v>2252</v>
      </c>
      <c r="C2258" s="114" t="s">
        <v>15</v>
      </c>
      <c r="D2258" s="114" t="s">
        <v>15</v>
      </c>
      <c r="E2258" s="114" t="s">
        <v>4</v>
      </c>
      <c r="F2258" s="114" t="s">
        <v>34</v>
      </c>
      <c r="G2258" s="114" t="s">
        <v>130</v>
      </c>
      <c r="H2258" s="115" t="s">
        <v>8950</v>
      </c>
      <c r="I2258" s="116" t="s">
        <v>8951</v>
      </c>
      <c r="J2258" s="116" t="s">
        <v>8952</v>
      </c>
      <c r="K2258" s="114" t="s">
        <v>1040</v>
      </c>
      <c r="L2258" s="114" t="s">
        <v>699</v>
      </c>
      <c r="M2258" s="116" t="s">
        <v>1041</v>
      </c>
      <c r="N2258" s="116" t="s">
        <v>1042</v>
      </c>
      <c r="O2258" s="114" t="s">
        <v>1040</v>
      </c>
      <c r="P2258" s="114" t="s">
        <v>1803</v>
      </c>
      <c r="Q2258" s="114" t="s">
        <v>1804</v>
      </c>
      <c r="R2258" s="116"/>
    </row>
    <row r="2259" spans="2:18" ht="18.75" hidden="1" x14ac:dyDescent="0.25">
      <c r="B2259" s="112">
        <v>2253</v>
      </c>
      <c r="C2259" s="114" t="s">
        <v>15</v>
      </c>
      <c r="D2259" s="114" t="s">
        <v>15</v>
      </c>
      <c r="E2259" s="114" t="s">
        <v>4</v>
      </c>
      <c r="F2259" s="114" t="s">
        <v>34</v>
      </c>
      <c r="G2259" s="114" t="s">
        <v>130</v>
      </c>
      <c r="H2259" s="115" t="s">
        <v>8953</v>
      </c>
      <c r="I2259" s="116" t="s">
        <v>8954</v>
      </c>
      <c r="J2259" s="116" t="s">
        <v>8955</v>
      </c>
      <c r="K2259" s="114" t="s">
        <v>1040</v>
      </c>
      <c r="L2259" s="114" t="s">
        <v>699</v>
      </c>
      <c r="M2259" s="116" t="s">
        <v>1041</v>
      </c>
      <c r="N2259" s="116" t="s">
        <v>1042</v>
      </c>
      <c r="O2259" s="114" t="s">
        <v>1040</v>
      </c>
      <c r="P2259" s="114" t="s">
        <v>1803</v>
      </c>
      <c r="Q2259" s="114" t="s">
        <v>1804</v>
      </c>
      <c r="R2259" s="116"/>
    </row>
    <row r="2260" spans="2:18" ht="18.75" hidden="1" x14ac:dyDescent="0.25">
      <c r="B2260" s="112">
        <v>2254</v>
      </c>
      <c r="C2260" s="114" t="s">
        <v>15</v>
      </c>
      <c r="D2260" s="114" t="s">
        <v>15</v>
      </c>
      <c r="E2260" s="114" t="s">
        <v>4</v>
      </c>
      <c r="F2260" s="114" t="s">
        <v>34</v>
      </c>
      <c r="G2260" s="114" t="s">
        <v>130</v>
      </c>
      <c r="H2260" s="115" t="s">
        <v>8956</v>
      </c>
      <c r="I2260" s="116" t="s">
        <v>8957</v>
      </c>
      <c r="J2260" s="116" t="s">
        <v>8958</v>
      </c>
      <c r="K2260" s="114" t="s">
        <v>1040</v>
      </c>
      <c r="L2260" s="114" t="s">
        <v>699</v>
      </c>
      <c r="M2260" s="116" t="s">
        <v>1041</v>
      </c>
      <c r="N2260" s="116" t="s">
        <v>1042</v>
      </c>
      <c r="O2260" s="114" t="s">
        <v>1040</v>
      </c>
      <c r="P2260" s="114" t="s">
        <v>1803</v>
      </c>
      <c r="Q2260" s="114" t="s">
        <v>1804</v>
      </c>
      <c r="R2260" s="116"/>
    </row>
    <row r="2261" spans="2:18" ht="18.75" hidden="1" x14ac:dyDescent="0.25">
      <c r="B2261" s="112">
        <v>2255</v>
      </c>
      <c r="C2261" s="114" t="s">
        <v>15</v>
      </c>
      <c r="D2261" s="114" t="s">
        <v>15</v>
      </c>
      <c r="E2261" s="114" t="s">
        <v>4</v>
      </c>
      <c r="F2261" s="114" t="s">
        <v>34</v>
      </c>
      <c r="G2261" s="114" t="s">
        <v>130</v>
      </c>
      <c r="H2261" s="115" t="s">
        <v>8959</v>
      </c>
      <c r="I2261" s="116" t="s">
        <v>8960</v>
      </c>
      <c r="J2261" s="116" t="s">
        <v>8961</v>
      </c>
      <c r="K2261" s="114" t="s">
        <v>1040</v>
      </c>
      <c r="L2261" s="114" t="s">
        <v>699</v>
      </c>
      <c r="M2261" s="116" t="s">
        <v>1041</v>
      </c>
      <c r="N2261" s="116" t="s">
        <v>1042</v>
      </c>
      <c r="O2261" s="114" t="s">
        <v>1040</v>
      </c>
      <c r="P2261" s="114" t="s">
        <v>1803</v>
      </c>
      <c r="Q2261" s="114" t="s">
        <v>1804</v>
      </c>
      <c r="R2261" s="116"/>
    </row>
    <row r="2262" spans="2:18" ht="18.75" hidden="1" x14ac:dyDescent="0.25">
      <c r="B2262" s="112">
        <v>2256</v>
      </c>
      <c r="C2262" s="114" t="s">
        <v>15</v>
      </c>
      <c r="D2262" s="114" t="s">
        <v>15</v>
      </c>
      <c r="E2262" s="114" t="s">
        <v>4</v>
      </c>
      <c r="F2262" s="114" t="s">
        <v>34</v>
      </c>
      <c r="G2262" s="114" t="s">
        <v>130</v>
      </c>
      <c r="H2262" s="115" t="s">
        <v>8962</v>
      </c>
      <c r="I2262" s="116" t="s">
        <v>8963</v>
      </c>
      <c r="J2262" s="116" t="s">
        <v>8964</v>
      </c>
      <c r="K2262" s="114" t="s">
        <v>1040</v>
      </c>
      <c r="L2262" s="114" t="s">
        <v>699</v>
      </c>
      <c r="M2262" s="116" t="s">
        <v>1041</v>
      </c>
      <c r="N2262" s="116" t="s">
        <v>1042</v>
      </c>
      <c r="O2262" s="114" t="s">
        <v>1040</v>
      </c>
      <c r="P2262" s="114" t="s">
        <v>1803</v>
      </c>
      <c r="Q2262" s="114" t="s">
        <v>1804</v>
      </c>
      <c r="R2262" s="116"/>
    </row>
    <row r="2263" spans="2:18" ht="18.75" hidden="1" x14ac:dyDescent="0.25">
      <c r="B2263" s="112">
        <v>2257</v>
      </c>
      <c r="C2263" s="114" t="s">
        <v>15</v>
      </c>
      <c r="D2263" s="114" t="s">
        <v>15</v>
      </c>
      <c r="E2263" s="114" t="s">
        <v>4</v>
      </c>
      <c r="F2263" s="114" t="s">
        <v>34</v>
      </c>
      <c r="G2263" s="114" t="s">
        <v>130</v>
      </c>
      <c r="H2263" s="115" t="s">
        <v>8965</v>
      </c>
      <c r="I2263" s="116" t="s">
        <v>8966</v>
      </c>
      <c r="J2263" s="116" t="s">
        <v>8967</v>
      </c>
      <c r="K2263" s="114" t="s">
        <v>1040</v>
      </c>
      <c r="L2263" s="114" t="s">
        <v>699</v>
      </c>
      <c r="M2263" s="116" t="s">
        <v>1041</v>
      </c>
      <c r="N2263" s="116" t="s">
        <v>1042</v>
      </c>
      <c r="O2263" s="114" t="s">
        <v>1040</v>
      </c>
      <c r="P2263" s="114" t="s">
        <v>1803</v>
      </c>
      <c r="Q2263" s="114" t="s">
        <v>1804</v>
      </c>
      <c r="R2263" s="116"/>
    </row>
    <row r="2264" spans="2:18" ht="18.75" hidden="1" x14ac:dyDescent="0.25">
      <c r="B2264" s="112">
        <v>2258</v>
      </c>
      <c r="C2264" s="114" t="s">
        <v>15</v>
      </c>
      <c r="D2264" s="114" t="s">
        <v>15</v>
      </c>
      <c r="E2264" s="114" t="s">
        <v>4</v>
      </c>
      <c r="F2264" s="114" t="s">
        <v>34</v>
      </c>
      <c r="G2264" s="114" t="s">
        <v>130</v>
      </c>
      <c r="H2264" s="115" t="s">
        <v>8968</v>
      </c>
      <c r="I2264" s="116" t="s">
        <v>8969</v>
      </c>
      <c r="J2264" s="116" t="s">
        <v>8970</v>
      </c>
      <c r="K2264" s="114" t="s">
        <v>1040</v>
      </c>
      <c r="L2264" s="114" t="s">
        <v>699</v>
      </c>
      <c r="M2264" s="116" t="s">
        <v>1041</v>
      </c>
      <c r="N2264" s="116" t="s">
        <v>1042</v>
      </c>
      <c r="O2264" s="114" t="s">
        <v>1040</v>
      </c>
      <c r="P2264" s="114" t="s">
        <v>1803</v>
      </c>
      <c r="Q2264" s="114" t="s">
        <v>1804</v>
      </c>
      <c r="R2264" s="116"/>
    </row>
    <row r="2265" spans="2:18" ht="18.75" hidden="1" x14ac:dyDescent="0.25">
      <c r="B2265" s="112">
        <v>2259</v>
      </c>
      <c r="C2265" s="114" t="s">
        <v>15</v>
      </c>
      <c r="D2265" s="114" t="s">
        <v>15</v>
      </c>
      <c r="E2265" s="114" t="s">
        <v>4</v>
      </c>
      <c r="F2265" s="114" t="s">
        <v>34</v>
      </c>
      <c r="G2265" s="114" t="s">
        <v>130</v>
      </c>
      <c r="H2265" s="115" t="s">
        <v>8971</v>
      </c>
      <c r="I2265" s="116" t="s">
        <v>8972</v>
      </c>
      <c r="J2265" s="116" t="s">
        <v>8973</v>
      </c>
      <c r="K2265" s="114" t="s">
        <v>1040</v>
      </c>
      <c r="L2265" s="114" t="s">
        <v>699</v>
      </c>
      <c r="M2265" s="116" t="s">
        <v>1041</v>
      </c>
      <c r="N2265" s="116" t="s">
        <v>1042</v>
      </c>
      <c r="O2265" s="114" t="s">
        <v>1040</v>
      </c>
      <c r="P2265" s="114" t="s">
        <v>1803</v>
      </c>
      <c r="Q2265" s="114" t="s">
        <v>1804</v>
      </c>
      <c r="R2265" s="116"/>
    </row>
    <row r="2266" spans="2:18" ht="18.75" hidden="1" x14ac:dyDescent="0.25">
      <c r="B2266" s="112">
        <v>2260</v>
      </c>
      <c r="C2266" s="114" t="s">
        <v>15</v>
      </c>
      <c r="D2266" s="114" t="s">
        <v>15</v>
      </c>
      <c r="E2266" s="114" t="s">
        <v>4</v>
      </c>
      <c r="F2266" s="114" t="s">
        <v>34</v>
      </c>
      <c r="G2266" s="114" t="s">
        <v>130</v>
      </c>
      <c r="H2266" s="115" t="s">
        <v>8974</v>
      </c>
      <c r="I2266" s="116" t="s">
        <v>8975</v>
      </c>
      <c r="J2266" s="116" t="s">
        <v>8976</v>
      </c>
      <c r="K2266" s="114" t="s">
        <v>1040</v>
      </c>
      <c r="L2266" s="114" t="s">
        <v>699</v>
      </c>
      <c r="M2266" s="116" t="s">
        <v>1041</v>
      </c>
      <c r="N2266" s="116" t="s">
        <v>1042</v>
      </c>
      <c r="O2266" s="114" t="s">
        <v>1040</v>
      </c>
      <c r="P2266" s="114" t="s">
        <v>1803</v>
      </c>
      <c r="Q2266" s="114" t="s">
        <v>1804</v>
      </c>
      <c r="R2266" s="116"/>
    </row>
    <row r="2267" spans="2:18" ht="18.75" hidden="1" x14ac:dyDescent="0.25">
      <c r="B2267" s="112">
        <v>2261</v>
      </c>
      <c r="C2267" s="114" t="s">
        <v>15</v>
      </c>
      <c r="D2267" s="114" t="s">
        <v>15</v>
      </c>
      <c r="E2267" s="114" t="s">
        <v>1</v>
      </c>
      <c r="F2267" s="114" t="s">
        <v>33</v>
      </c>
      <c r="G2267" s="114" t="s">
        <v>155</v>
      </c>
      <c r="H2267" s="115" t="s">
        <v>8977</v>
      </c>
      <c r="I2267" s="116" t="s">
        <v>8978</v>
      </c>
      <c r="J2267" s="116" t="s">
        <v>8979</v>
      </c>
      <c r="K2267" s="114" t="s">
        <v>1043</v>
      </c>
      <c r="L2267" s="114" t="s">
        <v>704</v>
      </c>
      <c r="M2267" s="116" t="s">
        <v>1044</v>
      </c>
      <c r="N2267" s="116" t="s">
        <v>1045</v>
      </c>
      <c r="O2267" s="114" t="s">
        <v>1043</v>
      </c>
      <c r="P2267" s="114" t="s">
        <v>1805</v>
      </c>
      <c r="Q2267" s="114" t="s">
        <v>1806</v>
      </c>
      <c r="R2267" s="116"/>
    </row>
    <row r="2268" spans="2:18" ht="18.75" hidden="1" x14ac:dyDescent="0.25">
      <c r="B2268" s="112">
        <v>2262</v>
      </c>
      <c r="C2268" s="114" t="s">
        <v>15</v>
      </c>
      <c r="D2268" s="114" t="s">
        <v>15</v>
      </c>
      <c r="E2268" s="114" t="s">
        <v>1</v>
      </c>
      <c r="F2268" s="114" t="s">
        <v>33</v>
      </c>
      <c r="G2268" s="114" t="s">
        <v>155</v>
      </c>
      <c r="H2268" s="115" t="s">
        <v>8980</v>
      </c>
      <c r="I2268" s="116" t="s">
        <v>8981</v>
      </c>
      <c r="J2268" s="116" t="s">
        <v>8982</v>
      </c>
      <c r="K2268" s="114" t="s">
        <v>1043</v>
      </c>
      <c r="L2268" s="114" t="s">
        <v>704</v>
      </c>
      <c r="M2268" s="116" t="s">
        <v>1044</v>
      </c>
      <c r="N2268" s="116" t="s">
        <v>1045</v>
      </c>
      <c r="O2268" s="114" t="s">
        <v>1043</v>
      </c>
      <c r="P2268" s="114" t="s">
        <v>1805</v>
      </c>
      <c r="Q2268" s="114" t="s">
        <v>1806</v>
      </c>
      <c r="R2268" s="116"/>
    </row>
    <row r="2269" spans="2:18" ht="18.75" hidden="1" x14ac:dyDescent="0.25">
      <c r="B2269" s="112">
        <v>2263</v>
      </c>
      <c r="C2269" s="114" t="s">
        <v>15</v>
      </c>
      <c r="D2269" s="114" t="s">
        <v>15</v>
      </c>
      <c r="E2269" s="114" t="s">
        <v>1</v>
      </c>
      <c r="F2269" s="114" t="s">
        <v>33</v>
      </c>
      <c r="G2269" s="114" t="s">
        <v>155</v>
      </c>
      <c r="H2269" s="115" t="s">
        <v>8983</v>
      </c>
      <c r="I2269" s="116" t="s">
        <v>8984</v>
      </c>
      <c r="J2269" s="116" t="s">
        <v>8985</v>
      </c>
      <c r="K2269" s="114" t="s">
        <v>1043</v>
      </c>
      <c r="L2269" s="114" t="s">
        <v>704</v>
      </c>
      <c r="M2269" s="116" t="s">
        <v>1044</v>
      </c>
      <c r="N2269" s="116" t="s">
        <v>1045</v>
      </c>
      <c r="O2269" s="114" t="s">
        <v>1043</v>
      </c>
      <c r="P2269" s="114" t="s">
        <v>1805</v>
      </c>
      <c r="Q2269" s="114" t="s">
        <v>1806</v>
      </c>
      <c r="R2269" s="116"/>
    </row>
    <row r="2270" spans="2:18" ht="18.75" hidden="1" x14ac:dyDescent="0.25">
      <c r="B2270" s="112">
        <v>2264</v>
      </c>
      <c r="C2270" s="114" t="s">
        <v>15</v>
      </c>
      <c r="D2270" s="114" t="s">
        <v>15</v>
      </c>
      <c r="E2270" s="114" t="s">
        <v>1</v>
      </c>
      <c r="F2270" s="114" t="s">
        <v>33</v>
      </c>
      <c r="G2270" s="114" t="s">
        <v>155</v>
      </c>
      <c r="H2270" s="115" t="s">
        <v>8986</v>
      </c>
      <c r="I2270" s="116" t="s">
        <v>8987</v>
      </c>
      <c r="J2270" s="116" t="s">
        <v>8988</v>
      </c>
      <c r="K2270" s="114" t="s">
        <v>1043</v>
      </c>
      <c r="L2270" s="114" t="s">
        <v>704</v>
      </c>
      <c r="M2270" s="116" t="s">
        <v>1044</v>
      </c>
      <c r="N2270" s="116" t="s">
        <v>1045</v>
      </c>
      <c r="O2270" s="114" t="s">
        <v>1043</v>
      </c>
      <c r="P2270" s="114" t="s">
        <v>1805</v>
      </c>
      <c r="Q2270" s="114" t="s">
        <v>1806</v>
      </c>
      <c r="R2270" s="116"/>
    </row>
    <row r="2271" spans="2:18" ht="18.75" hidden="1" x14ac:dyDescent="0.25">
      <c r="B2271" s="112">
        <v>2265</v>
      </c>
      <c r="C2271" s="114" t="s">
        <v>15</v>
      </c>
      <c r="D2271" s="114" t="s">
        <v>15</v>
      </c>
      <c r="E2271" s="114" t="s">
        <v>1</v>
      </c>
      <c r="F2271" s="114" t="s">
        <v>33</v>
      </c>
      <c r="G2271" s="114" t="s">
        <v>155</v>
      </c>
      <c r="H2271" s="115" t="s">
        <v>8989</v>
      </c>
      <c r="I2271" s="116" t="s">
        <v>8990</v>
      </c>
      <c r="J2271" s="116" t="s">
        <v>8991</v>
      </c>
      <c r="K2271" s="114" t="s">
        <v>1043</v>
      </c>
      <c r="L2271" s="114" t="s">
        <v>704</v>
      </c>
      <c r="M2271" s="116" t="s">
        <v>1044</v>
      </c>
      <c r="N2271" s="116" t="s">
        <v>1045</v>
      </c>
      <c r="O2271" s="114" t="s">
        <v>1043</v>
      </c>
      <c r="P2271" s="114" t="s">
        <v>1805</v>
      </c>
      <c r="Q2271" s="114" t="s">
        <v>1806</v>
      </c>
      <c r="R2271" s="116"/>
    </row>
    <row r="2272" spans="2:18" ht="18.75" hidden="1" x14ac:dyDescent="0.25">
      <c r="B2272" s="112">
        <v>2266</v>
      </c>
      <c r="C2272" s="114" t="s">
        <v>15</v>
      </c>
      <c r="D2272" s="114" t="s">
        <v>15</v>
      </c>
      <c r="E2272" s="114" t="s">
        <v>1</v>
      </c>
      <c r="F2272" s="114" t="s">
        <v>33</v>
      </c>
      <c r="G2272" s="114" t="s">
        <v>155</v>
      </c>
      <c r="H2272" s="115" t="s">
        <v>8992</v>
      </c>
      <c r="I2272" s="116" t="s">
        <v>8993</v>
      </c>
      <c r="J2272" s="116" t="s">
        <v>8994</v>
      </c>
      <c r="K2272" s="114" t="s">
        <v>1043</v>
      </c>
      <c r="L2272" s="114" t="s">
        <v>704</v>
      </c>
      <c r="M2272" s="116" t="s">
        <v>1044</v>
      </c>
      <c r="N2272" s="116" t="s">
        <v>1045</v>
      </c>
      <c r="O2272" s="114" t="s">
        <v>1043</v>
      </c>
      <c r="P2272" s="114" t="s">
        <v>1805</v>
      </c>
      <c r="Q2272" s="114" t="s">
        <v>1806</v>
      </c>
      <c r="R2272" s="116"/>
    </row>
    <row r="2273" spans="2:18" ht="18.75" hidden="1" x14ac:dyDescent="0.25">
      <c r="B2273" s="112">
        <v>2267</v>
      </c>
      <c r="C2273" s="114" t="s">
        <v>15</v>
      </c>
      <c r="D2273" s="114" t="s">
        <v>15</v>
      </c>
      <c r="E2273" s="114" t="s">
        <v>1</v>
      </c>
      <c r="F2273" s="114" t="s">
        <v>33</v>
      </c>
      <c r="G2273" s="114" t="s">
        <v>155</v>
      </c>
      <c r="H2273" s="115" t="s">
        <v>8995</v>
      </c>
      <c r="I2273" s="116" t="s">
        <v>8996</v>
      </c>
      <c r="J2273" s="116" t="s">
        <v>8997</v>
      </c>
      <c r="K2273" s="114" t="s">
        <v>1043</v>
      </c>
      <c r="L2273" s="114" t="s">
        <v>704</v>
      </c>
      <c r="M2273" s="116" t="s">
        <v>1044</v>
      </c>
      <c r="N2273" s="116" t="s">
        <v>1045</v>
      </c>
      <c r="O2273" s="114" t="s">
        <v>1043</v>
      </c>
      <c r="P2273" s="114" t="s">
        <v>1805</v>
      </c>
      <c r="Q2273" s="114" t="s">
        <v>1806</v>
      </c>
      <c r="R2273" s="116"/>
    </row>
    <row r="2274" spans="2:18" ht="18.75" hidden="1" x14ac:dyDescent="0.25">
      <c r="B2274" s="112">
        <v>2268</v>
      </c>
      <c r="C2274" s="114" t="s">
        <v>15</v>
      </c>
      <c r="D2274" s="114" t="s">
        <v>15</v>
      </c>
      <c r="E2274" s="114" t="s">
        <v>1</v>
      </c>
      <c r="F2274" s="114" t="s">
        <v>33</v>
      </c>
      <c r="G2274" s="114" t="s">
        <v>155</v>
      </c>
      <c r="H2274" s="115" t="s">
        <v>8998</v>
      </c>
      <c r="I2274" s="116" t="s">
        <v>8999</v>
      </c>
      <c r="J2274" s="116" t="s">
        <v>9000</v>
      </c>
      <c r="K2274" s="114" t="s">
        <v>1043</v>
      </c>
      <c r="L2274" s="114" t="s">
        <v>704</v>
      </c>
      <c r="M2274" s="116" t="s">
        <v>1044</v>
      </c>
      <c r="N2274" s="116" t="s">
        <v>1045</v>
      </c>
      <c r="O2274" s="114" t="s">
        <v>1043</v>
      </c>
      <c r="P2274" s="114" t="s">
        <v>1805</v>
      </c>
      <c r="Q2274" s="114" t="s">
        <v>1806</v>
      </c>
      <c r="R2274" s="116"/>
    </row>
    <row r="2275" spans="2:18" ht="18.75" hidden="1" x14ac:dyDescent="0.25">
      <c r="B2275" s="112">
        <v>2269</v>
      </c>
      <c r="C2275" s="114" t="s">
        <v>15</v>
      </c>
      <c r="D2275" s="114" t="s">
        <v>15</v>
      </c>
      <c r="E2275" s="114" t="s">
        <v>1</v>
      </c>
      <c r="F2275" s="114" t="s">
        <v>33</v>
      </c>
      <c r="G2275" s="114" t="s">
        <v>155</v>
      </c>
      <c r="H2275" s="115" t="s">
        <v>9001</v>
      </c>
      <c r="I2275" s="116" t="s">
        <v>9002</v>
      </c>
      <c r="J2275" s="116" t="s">
        <v>9003</v>
      </c>
      <c r="K2275" s="114" t="s">
        <v>1043</v>
      </c>
      <c r="L2275" s="114" t="s">
        <v>704</v>
      </c>
      <c r="M2275" s="116" t="s">
        <v>1044</v>
      </c>
      <c r="N2275" s="116" t="s">
        <v>1045</v>
      </c>
      <c r="O2275" s="114" t="s">
        <v>1043</v>
      </c>
      <c r="P2275" s="114" t="s">
        <v>1805</v>
      </c>
      <c r="Q2275" s="114" t="s">
        <v>1806</v>
      </c>
      <c r="R2275" s="116"/>
    </row>
    <row r="2276" spans="2:18" ht="18.75" hidden="1" x14ac:dyDescent="0.25">
      <c r="B2276" s="112">
        <v>2270</v>
      </c>
      <c r="C2276" s="114" t="s">
        <v>15</v>
      </c>
      <c r="D2276" s="114" t="s">
        <v>15</v>
      </c>
      <c r="E2276" s="114" t="s">
        <v>1</v>
      </c>
      <c r="F2276" s="114" t="s">
        <v>33</v>
      </c>
      <c r="G2276" s="114" t="s">
        <v>155</v>
      </c>
      <c r="H2276" s="115" t="s">
        <v>9004</v>
      </c>
      <c r="I2276" s="116" t="s">
        <v>9005</v>
      </c>
      <c r="J2276" s="116" t="s">
        <v>9006</v>
      </c>
      <c r="K2276" s="114" t="s">
        <v>1043</v>
      </c>
      <c r="L2276" s="114" t="s">
        <v>704</v>
      </c>
      <c r="M2276" s="116" t="s">
        <v>1044</v>
      </c>
      <c r="N2276" s="116" t="s">
        <v>1045</v>
      </c>
      <c r="O2276" s="114" t="s">
        <v>1043</v>
      </c>
      <c r="P2276" s="114" t="s">
        <v>1805</v>
      </c>
      <c r="Q2276" s="114" t="s">
        <v>1806</v>
      </c>
      <c r="R2276" s="116"/>
    </row>
    <row r="2277" spans="2:18" ht="18.75" hidden="1" x14ac:dyDescent="0.25">
      <c r="B2277" s="112">
        <v>2271</v>
      </c>
      <c r="C2277" s="114" t="s">
        <v>15</v>
      </c>
      <c r="D2277" s="114" t="s">
        <v>15</v>
      </c>
      <c r="E2277" s="114" t="s">
        <v>4</v>
      </c>
      <c r="F2277" s="114" t="s">
        <v>33</v>
      </c>
      <c r="G2277" s="114" t="s">
        <v>155</v>
      </c>
      <c r="H2277" s="115" t="s">
        <v>9007</v>
      </c>
      <c r="I2277" s="116" t="s">
        <v>9008</v>
      </c>
      <c r="J2277" s="116" t="s">
        <v>9009</v>
      </c>
      <c r="K2277" s="114" t="s">
        <v>1043</v>
      </c>
      <c r="L2277" s="114" t="s">
        <v>704</v>
      </c>
      <c r="M2277" s="116" t="s">
        <v>1044</v>
      </c>
      <c r="N2277" s="116" t="s">
        <v>1045</v>
      </c>
      <c r="O2277" s="114" t="s">
        <v>1043</v>
      </c>
      <c r="P2277" s="114" t="s">
        <v>1805</v>
      </c>
      <c r="Q2277" s="114" t="s">
        <v>1806</v>
      </c>
      <c r="R2277" s="116"/>
    </row>
    <row r="2278" spans="2:18" ht="18.75" hidden="1" x14ac:dyDescent="0.25">
      <c r="B2278" s="112">
        <v>2272</v>
      </c>
      <c r="C2278" s="114" t="s">
        <v>15</v>
      </c>
      <c r="D2278" s="114" t="s">
        <v>15</v>
      </c>
      <c r="E2278" s="114" t="s">
        <v>4</v>
      </c>
      <c r="F2278" s="114" t="s">
        <v>33</v>
      </c>
      <c r="G2278" s="114" t="s">
        <v>155</v>
      </c>
      <c r="H2278" s="115" t="s">
        <v>9010</v>
      </c>
      <c r="I2278" s="116" t="s">
        <v>9011</v>
      </c>
      <c r="J2278" s="116" t="s">
        <v>9012</v>
      </c>
      <c r="K2278" s="114" t="s">
        <v>1043</v>
      </c>
      <c r="L2278" s="114" t="s">
        <v>704</v>
      </c>
      <c r="M2278" s="116" t="s">
        <v>1044</v>
      </c>
      <c r="N2278" s="116" t="s">
        <v>1045</v>
      </c>
      <c r="O2278" s="114" t="s">
        <v>1043</v>
      </c>
      <c r="P2278" s="114" t="s">
        <v>1805</v>
      </c>
      <c r="Q2278" s="114" t="s">
        <v>1806</v>
      </c>
      <c r="R2278" s="116"/>
    </row>
    <row r="2279" spans="2:18" ht="18.75" hidden="1" x14ac:dyDescent="0.25">
      <c r="B2279" s="112">
        <v>2273</v>
      </c>
      <c r="C2279" s="114" t="s">
        <v>15</v>
      </c>
      <c r="D2279" s="114" t="s">
        <v>15</v>
      </c>
      <c r="E2279" s="114" t="s">
        <v>4</v>
      </c>
      <c r="F2279" s="114" t="s">
        <v>33</v>
      </c>
      <c r="G2279" s="114" t="s">
        <v>155</v>
      </c>
      <c r="H2279" s="115" t="s">
        <v>9013</v>
      </c>
      <c r="I2279" s="116" t="s">
        <v>9014</v>
      </c>
      <c r="J2279" s="116" t="s">
        <v>9015</v>
      </c>
      <c r="K2279" s="114" t="s">
        <v>1043</v>
      </c>
      <c r="L2279" s="114" t="s">
        <v>704</v>
      </c>
      <c r="M2279" s="116" t="s">
        <v>1044</v>
      </c>
      <c r="N2279" s="116" t="s">
        <v>1045</v>
      </c>
      <c r="O2279" s="114" t="s">
        <v>1043</v>
      </c>
      <c r="P2279" s="114" t="s">
        <v>1805</v>
      </c>
      <c r="Q2279" s="114" t="s">
        <v>1806</v>
      </c>
      <c r="R2279" s="116"/>
    </row>
    <row r="2280" spans="2:18" ht="18.75" hidden="1" x14ac:dyDescent="0.25">
      <c r="B2280" s="112">
        <v>2274</v>
      </c>
      <c r="C2280" s="114" t="s">
        <v>15</v>
      </c>
      <c r="D2280" s="114" t="s">
        <v>15</v>
      </c>
      <c r="E2280" s="114" t="s">
        <v>4</v>
      </c>
      <c r="F2280" s="114" t="s">
        <v>33</v>
      </c>
      <c r="G2280" s="114" t="s">
        <v>155</v>
      </c>
      <c r="H2280" s="115" t="s">
        <v>9016</v>
      </c>
      <c r="I2280" s="116" t="s">
        <v>9017</v>
      </c>
      <c r="J2280" s="116" t="s">
        <v>9018</v>
      </c>
      <c r="K2280" s="114" t="s">
        <v>1043</v>
      </c>
      <c r="L2280" s="114" t="s">
        <v>704</v>
      </c>
      <c r="M2280" s="116" t="s">
        <v>1044</v>
      </c>
      <c r="N2280" s="116" t="s">
        <v>1045</v>
      </c>
      <c r="O2280" s="114" t="s">
        <v>1043</v>
      </c>
      <c r="P2280" s="114" t="s">
        <v>1805</v>
      </c>
      <c r="Q2280" s="114" t="s">
        <v>1806</v>
      </c>
      <c r="R2280" s="116"/>
    </row>
    <row r="2281" spans="2:18" ht="18.75" hidden="1" x14ac:dyDescent="0.25">
      <c r="B2281" s="112">
        <v>2275</v>
      </c>
      <c r="C2281" s="114" t="s">
        <v>15</v>
      </c>
      <c r="D2281" s="114" t="s">
        <v>15</v>
      </c>
      <c r="E2281" s="114" t="s">
        <v>4</v>
      </c>
      <c r="F2281" s="114" t="s">
        <v>33</v>
      </c>
      <c r="G2281" s="114" t="s">
        <v>155</v>
      </c>
      <c r="H2281" s="115" t="s">
        <v>9019</v>
      </c>
      <c r="I2281" s="116" t="s">
        <v>9020</v>
      </c>
      <c r="J2281" s="116" t="s">
        <v>9021</v>
      </c>
      <c r="K2281" s="114" t="s">
        <v>1043</v>
      </c>
      <c r="L2281" s="114" t="s">
        <v>704</v>
      </c>
      <c r="M2281" s="116" t="s">
        <v>1044</v>
      </c>
      <c r="N2281" s="116" t="s">
        <v>1045</v>
      </c>
      <c r="O2281" s="114" t="s">
        <v>1043</v>
      </c>
      <c r="P2281" s="114" t="s">
        <v>1805</v>
      </c>
      <c r="Q2281" s="114" t="s">
        <v>1806</v>
      </c>
      <c r="R2281" s="116"/>
    </row>
    <row r="2282" spans="2:18" ht="18.75" hidden="1" x14ac:dyDescent="0.25">
      <c r="B2282" s="112">
        <v>2276</v>
      </c>
      <c r="C2282" s="114" t="s">
        <v>15</v>
      </c>
      <c r="D2282" s="114" t="s">
        <v>15</v>
      </c>
      <c r="E2282" s="114" t="s">
        <v>4</v>
      </c>
      <c r="F2282" s="114" t="s">
        <v>33</v>
      </c>
      <c r="G2282" s="114" t="s">
        <v>155</v>
      </c>
      <c r="H2282" s="115" t="s">
        <v>9022</v>
      </c>
      <c r="I2282" s="116" t="s">
        <v>9023</v>
      </c>
      <c r="J2282" s="116" t="s">
        <v>9024</v>
      </c>
      <c r="K2282" s="114" t="s">
        <v>1043</v>
      </c>
      <c r="L2282" s="114" t="s">
        <v>704</v>
      </c>
      <c r="M2282" s="116" t="s">
        <v>1044</v>
      </c>
      <c r="N2282" s="116" t="s">
        <v>1045</v>
      </c>
      <c r="O2282" s="114" t="s">
        <v>1043</v>
      </c>
      <c r="P2282" s="114" t="s">
        <v>1805</v>
      </c>
      <c r="Q2282" s="114" t="s">
        <v>1806</v>
      </c>
      <c r="R2282" s="116"/>
    </row>
    <row r="2283" spans="2:18" ht="18.75" hidden="1" x14ac:dyDescent="0.25">
      <c r="B2283" s="112">
        <v>2277</v>
      </c>
      <c r="C2283" s="114" t="s">
        <v>15</v>
      </c>
      <c r="D2283" s="114" t="s">
        <v>15</v>
      </c>
      <c r="E2283" s="114" t="s">
        <v>4</v>
      </c>
      <c r="F2283" s="114" t="s">
        <v>33</v>
      </c>
      <c r="G2283" s="114" t="s">
        <v>155</v>
      </c>
      <c r="H2283" s="115" t="s">
        <v>9025</v>
      </c>
      <c r="I2283" s="116" t="s">
        <v>9026</v>
      </c>
      <c r="J2283" s="116" t="s">
        <v>9027</v>
      </c>
      <c r="K2283" s="114" t="s">
        <v>1043</v>
      </c>
      <c r="L2283" s="114" t="s">
        <v>704</v>
      </c>
      <c r="M2283" s="116" t="s">
        <v>1044</v>
      </c>
      <c r="N2283" s="116" t="s">
        <v>1045</v>
      </c>
      <c r="O2283" s="114" t="s">
        <v>1043</v>
      </c>
      <c r="P2283" s="114" t="s">
        <v>1805</v>
      </c>
      <c r="Q2283" s="114" t="s">
        <v>1806</v>
      </c>
      <c r="R2283" s="116"/>
    </row>
    <row r="2284" spans="2:18" ht="18.75" hidden="1" x14ac:dyDescent="0.25">
      <c r="B2284" s="112">
        <v>2278</v>
      </c>
      <c r="C2284" s="114" t="s">
        <v>15</v>
      </c>
      <c r="D2284" s="114" t="s">
        <v>15</v>
      </c>
      <c r="E2284" s="114" t="s">
        <v>4</v>
      </c>
      <c r="F2284" s="114" t="s">
        <v>33</v>
      </c>
      <c r="G2284" s="114" t="s">
        <v>155</v>
      </c>
      <c r="H2284" s="115" t="s">
        <v>9028</v>
      </c>
      <c r="I2284" s="116" t="s">
        <v>9029</v>
      </c>
      <c r="J2284" s="116" t="s">
        <v>9030</v>
      </c>
      <c r="K2284" s="114" t="s">
        <v>1043</v>
      </c>
      <c r="L2284" s="114" t="s">
        <v>704</v>
      </c>
      <c r="M2284" s="116" t="s">
        <v>1044</v>
      </c>
      <c r="N2284" s="116" t="s">
        <v>1045</v>
      </c>
      <c r="O2284" s="114" t="s">
        <v>1043</v>
      </c>
      <c r="P2284" s="114" t="s">
        <v>1805</v>
      </c>
      <c r="Q2284" s="114" t="s">
        <v>1806</v>
      </c>
      <c r="R2284" s="116"/>
    </row>
    <row r="2285" spans="2:18" ht="18.75" hidden="1" x14ac:dyDescent="0.25">
      <c r="B2285" s="112">
        <v>2279</v>
      </c>
      <c r="C2285" s="114" t="s">
        <v>15</v>
      </c>
      <c r="D2285" s="114" t="s">
        <v>15</v>
      </c>
      <c r="E2285" s="114" t="s">
        <v>4</v>
      </c>
      <c r="F2285" s="114" t="s">
        <v>33</v>
      </c>
      <c r="G2285" s="114" t="s">
        <v>155</v>
      </c>
      <c r="H2285" s="115" t="s">
        <v>9031</v>
      </c>
      <c r="I2285" s="116" t="s">
        <v>9032</v>
      </c>
      <c r="J2285" s="116" t="s">
        <v>9033</v>
      </c>
      <c r="K2285" s="114" t="s">
        <v>1043</v>
      </c>
      <c r="L2285" s="114" t="s">
        <v>704</v>
      </c>
      <c r="M2285" s="116" t="s">
        <v>1044</v>
      </c>
      <c r="N2285" s="116" t="s">
        <v>1045</v>
      </c>
      <c r="O2285" s="114" t="s">
        <v>1043</v>
      </c>
      <c r="P2285" s="114" t="s">
        <v>1805</v>
      </c>
      <c r="Q2285" s="114" t="s">
        <v>1806</v>
      </c>
      <c r="R2285" s="116"/>
    </row>
    <row r="2286" spans="2:18" ht="18.75" hidden="1" x14ac:dyDescent="0.25">
      <c r="B2286" s="112">
        <v>2280</v>
      </c>
      <c r="C2286" s="114" t="s">
        <v>15</v>
      </c>
      <c r="D2286" s="114" t="s">
        <v>15</v>
      </c>
      <c r="E2286" s="114" t="s">
        <v>4</v>
      </c>
      <c r="F2286" s="114" t="s">
        <v>33</v>
      </c>
      <c r="G2286" s="114" t="s">
        <v>155</v>
      </c>
      <c r="H2286" s="115" t="s">
        <v>9034</v>
      </c>
      <c r="I2286" s="116" t="s">
        <v>9035</v>
      </c>
      <c r="J2286" s="116" t="s">
        <v>9036</v>
      </c>
      <c r="K2286" s="114" t="s">
        <v>1043</v>
      </c>
      <c r="L2286" s="114" t="s">
        <v>704</v>
      </c>
      <c r="M2286" s="116" t="s">
        <v>1044</v>
      </c>
      <c r="N2286" s="116" t="s">
        <v>1045</v>
      </c>
      <c r="O2286" s="114" t="s">
        <v>1043</v>
      </c>
      <c r="P2286" s="114" t="s">
        <v>1805</v>
      </c>
      <c r="Q2286" s="114" t="s">
        <v>1806</v>
      </c>
      <c r="R2286" s="116"/>
    </row>
    <row r="2287" spans="2:18" ht="18.75" hidden="1" x14ac:dyDescent="0.25">
      <c r="B2287" s="112">
        <v>2281</v>
      </c>
      <c r="C2287" s="114" t="s">
        <v>15</v>
      </c>
      <c r="D2287" s="114" t="s">
        <v>15</v>
      </c>
      <c r="E2287" s="114" t="s">
        <v>1</v>
      </c>
      <c r="F2287" s="114" t="s">
        <v>160</v>
      </c>
      <c r="G2287" s="114" t="s">
        <v>109</v>
      </c>
      <c r="H2287" s="115" t="s">
        <v>9037</v>
      </c>
      <c r="I2287" s="116" t="s">
        <v>9038</v>
      </c>
      <c r="J2287" s="116" t="s">
        <v>9039</v>
      </c>
      <c r="K2287" s="114" t="s">
        <v>1046</v>
      </c>
      <c r="L2287" s="114" t="s">
        <v>709</v>
      </c>
      <c r="M2287" s="116" t="s">
        <v>1047</v>
      </c>
      <c r="N2287" s="116" t="s">
        <v>1048</v>
      </c>
      <c r="O2287" s="114" t="s">
        <v>1046</v>
      </c>
      <c r="P2287" s="114" t="s">
        <v>1807</v>
      </c>
      <c r="Q2287" s="114" t="s">
        <v>1808</v>
      </c>
      <c r="R2287" s="116"/>
    </row>
    <row r="2288" spans="2:18" ht="18.75" hidden="1" x14ac:dyDescent="0.25">
      <c r="B2288" s="112">
        <v>2282</v>
      </c>
      <c r="C2288" s="114" t="s">
        <v>15</v>
      </c>
      <c r="D2288" s="114" t="s">
        <v>15</v>
      </c>
      <c r="E2288" s="114" t="s">
        <v>1</v>
      </c>
      <c r="F2288" s="114" t="s">
        <v>160</v>
      </c>
      <c r="G2288" s="114" t="s">
        <v>109</v>
      </c>
      <c r="H2288" s="115" t="s">
        <v>9040</v>
      </c>
      <c r="I2288" s="116" t="s">
        <v>9041</v>
      </c>
      <c r="J2288" s="116" t="s">
        <v>9042</v>
      </c>
      <c r="K2288" s="114" t="s">
        <v>1046</v>
      </c>
      <c r="L2288" s="114" t="s">
        <v>709</v>
      </c>
      <c r="M2288" s="116" t="s">
        <v>1047</v>
      </c>
      <c r="N2288" s="116" t="s">
        <v>1048</v>
      </c>
      <c r="O2288" s="114" t="s">
        <v>1046</v>
      </c>
      <c r="P2288" s="114" t="s">
        <v>1807</v>
      </c>
      <c r="Q2288" s="114" t="s">
        <v>1808</v>
      </c>
      <c r="R2288" s="116"/>
    </row>
    <row r="2289" spans="2:18" ht="18.75" hidden="1" x14ac:dyDescent="0.25">
      <c r="B2289" s="112">
        <v>2283</v>
      </c>
      <c r="C2289" s="114" t="s">
        <v>15</v>
      </c>
      <c r="D2289" s="114" t="s">
        <v>15</v>
      </c>
      <c r="E2289" s="114" t="s">
        <v>1</v>
      </c>
      <c r="F2289" s="114" t="s">
        <v>160</v>
      </c>
      <c r="G2289" s="114" t="s">
        <v>109</v>
      </c>
      <c r="H2289" s="115" t="s">
        <v>9043</v>
      </c>
      <c r="I2289" s="116" t="s">
        <v>9044</v>
      </c>
      <c r="J2289" s="116" t="s">
        <v>9045</v>
      </c>
      <c r="K2289" s="114" t="s">
        <v>1046</v>
      </c>
      <c r="L2289" s="114" t="s">
        <v>709</v>
      </c>
      <c r="M2289" s="116" t="s">
        <v>1047</v>
      </c>
      <c r="N2289" s="116" t="s">
        <v>1048</v>
      </c>
      <c r="O2289" s="114" t="s">
        <v>1046</v>
      </c>
      <c r="P2289" s="114" t="s">
        <v>1807</v>
      </c>
      <c r="Q2289" s="114" t="s">
        <v>1808</v>
      </c>
      <c r="R2289" s="116"/>
    </row>
    <row r="2290" spans="2:18" ht="18.75" hidden="1" x14ac:dyDescent="0.25">
      <c r="B2290" s="112">
        <v>2284</v>
      </c>
      <c r="C2290" s="114" t="s">
        <v>15</v>
      </c>
      <c r="D2290" s="114" t="s">
        <v>15</v>
      </c>
      <c r="E2290" s="114" t="s">
        <v>1</v>
      </c>
      <c r="F2290" s="114" t="s">
        <v>160</v>
      </c>
      <c r="G2290" s="114" t="s">
        <v>109</v>
      </c>
      <c r="H2290" s="115" t="s">
        <v>9046</v>
      </c>
      <c r="I2290" s="116" t="s">
        <v>9047</v>
      </c>
      <c r="J2290" s="116" t="s">
        <v>9048</v>
      </c>
      <c r="K2290" s="114" t="s">
        <v>1046</v>
      </c>
      <c r="L2290" s="114" t="s">
        <v>709</v>
      </c>
      <c r="M2290" s="116" t="s">
        <v>1047</v>
      </c>
      <c r="N2290" s="116" t="s">
        <v>1048</v>
      </c>
      <c r="O2290" s="114" t="s">
        <v>1046</v>
      </c>
      <c r="P2290" s="114" t="s">
        <v>1807</v>
      </c>
      <c r="Q2290" s="114" t="s">
        <v>1808</v>
      </c>
      <c r="R2290" s="116"/>
    </row>
    <row r="2291" spans="2:18" ht="18.75" hidden="1" x14ac:dyDescent="0.25">
      <c r="B2291" s="112">
        <v>2285</v>
      </c>
      <c r="C2291" s="114" t="s">
        <v>15</v>
      </c>
      <c r="D2291" s="114" t="s">
        <v>15</v>
      </c>
      <c r="E2291" s="114" t="s">
        <v>1</v>
      </c>
      <c r="F2291" s="114" t="s">
        <v>160</v>
      </c>
      <c r="G2291" s="114" t="s">
        <v>109</v>
      </c>
      <c r="H2291" s="115" t="s">
        <v>9049</v>
      </c>
      <c r="I2291" s="116" t="s">
        <v>9050</v>
      </c>
      <c r="J2291" s="116" t="s">
        <v>9051</v>
      </c>
      <c r="K2291" s="114" t="s">
        <v>1046</v>
      </c>
      <c r="L2291" s="114" t="s">
        <v>709</v>
      </c>
      <c r="M2291" s="116" t="s">
        <v>1047</v>
      </c>
      <c r="N2291" s="116" t="s">
        <v>1048</v>
      </c>
      <c r="O2291" s="114" t="s">
        <v>1046</v>
      </c>
      <c r="P2291" s="114" t="s">
        <v>1807</v>
      </c>
      <c r="Q2291" s="114" t="s">
        <v>1808</v>
      </c>
      <c r="R2291" s="116"/>
    </row>
    <row r="2292" spans="2:18" ht="18.75" hidden="1" x14ac:dyDescent="0.25">
      <c r="B2292" s="112">
        <v>2286</v>
      </c>
      <c r="C2292" s="114" t="s">
        <v>15</v>
      </c>
      <c r="D2292" s="114" t="s">
        <v>15</v>
      </c>
      <c r="E2292" s="114" t="s">
        <v>1</v>
      </c>
      <c r="F2292" s="114" t="s">
        <v>160</v>
      </c>
      <c r="G2292" s="114" t="s">
        <v>109</v>
      </c>
      <c r="H2292" s="115" t="s">
        <v>9052</v>
      </c>
      <c r="I2292" s="116" t="s">
        <v>9053</v>
      </c>
      <c r="J2292" s="116" t="s">
        <v>9054</v>
      </c>
      <c r="K2292" s="114" t="s">
        <v>1046</v>
      </c>
      <c r="L2292" s="114" t="s">
        <v>709</v>
      </c>
      <c r="M2292" s="116" t="s">
        <v>1047</v>
      </c>
      <c r="N2292" s="116" t="s">
        <v>1048</v>
      </c>
      <c r="O2292" s="114" t="s">
        <v>1046</v>
      </c>
      <c r="P2292" s="114" t="s">
        <v>1807</v>
      </c>
      <c r="Q2292" s="114" t="s">
        <v>1808</v>
      </c>
      <c r="R2292" s="116"/>
    </row>
    <row r="2293" spans="2:18" ht="18.75" hidden="1" x14ac:dyDescent="0.25">
      <c r="B2293" s="112">
        <v>2287</v>
      </c>
      <c r="C2293" s="114" t="s">
        <v>15</v>
      </c>
      <c r="D2293" s="114" t="s">
        <v>15</v>
      </c>
      <c r="E2293" s="114" t="s">
        <v>1</v>
      </c>
      <c r="F2293" s="114" t="s">
        <v>160</v>
      </c>
      <c r="G2293" s="114" t="s">
        <v>109</v>
      </c>
      <c r="H2293" s="115" t="s">
        <v>9055</v>
      </c>
      <c r="I2293" s="116" t="s">
        <v>9056</v>
      </c>
      <c r="J2293" s="116" t="s">
        <v>9057</v>
      </c>
      <c r="K2293" s="114" t="s">
        <v>1046</v>
      </c>
      <c r="L2293" s="114" t="s">
        <v>709</v>
      </c>
      <c r="M2293" s="116" t="s">
        <v>1047</v>
      </c>
      <c r="N2293" s="116" t="s">
        <v>1048</v>
      </c>
      <c r="O2293" s="114" t="s">
        <v>1046</v>
      </c>
      <c r="P2293" s="114" t="s">
        <v>1807</v>
      </c>
      <c r="Q2293" s="114" t="s">
        <v>1808</v>
      </c>
      <c r="R2293" s="116"/>
    </row>
    <row r="2294" spans="2:18" ht="18.75" hidden="1" x14ac:dyDescent="0.25">
      <c r="B2294" s="112">
        <v>2288</v>
      </c>
      <c r="C2294" s="114" t="s">
        <v>15</v>
      </c>
      <c r="D2294" s="114" t="s">
        <v>15</v>
      </c>
      <c r="E2294" s="114" t="s">
        <v>1</v>
      </c>
      <c r="F2294" s="114" t="s">
        <v>160</v>
      </c>
      <c r="G2294" s="114" t="s">
        <v>109</v>
      </c>
      <c r="H2294" s="115" t="s">
        <v>9058</v>
      </c>
      <c r="I2294" s="116" t="s">
        <v>9059</v>
      </c>
      <c r="J2294" s="116" t="s">
        <v>9060</v>
      </c>
      <c r="K2294" s="114" t="s">
        <v>1046</v>
      </c>
      <c r="L2294" s="114" t="s">
        <v>709</v>
      </c>
      <c r="M2294" s="116" t="s">
        <v>1047</v>
      </c>
      <c r="N2294" s="116" t="s">
        <v>1048</v>
      </c>
      <c r="O2294" s="114" t="s">
        <v>1046</v>
      </c>
      <c r="P2294" s="114" t="s">
        <v>1807</v>
      </c>
      <c r="Q2294" s="114" t="s">
        <v>1808</v>
      </c>
      <c r="R2294" s="116"/>
    </row>
    <row r="2295" spans="2:18" ht="18.75" hidden="1" x14ac:dyDescent="0.25">
      <c r="B2295" s="112">
        <v>2289</v>
      </c>
      <c r="C2295" s="114" t="s">
        <v>15</v>
      </c>
      <c r="D2295" s="114" t="s">
        <v>15</v>
      </c>
      <c r="E2295" s="114" t="s">
        <v>1</v>
      </c>
      <c r="F2295" s="114" t="s">
        <v>160</v>
      </c>
      <c r="G2295" s="114" t="s">
        <v>109</v>
      </c>
      <c r="H2295" s="115" t="s">
        <v>9061</v>
      </c>
      <c r="I2295" s="116" t="s">
        <v>9062</v>
      </c>
      <c r="J2295" s="116" t="s">
        <v>9063</v>
      </c>
      <c r="K2295" s="114" t="s">
        <v>1046</v>
      </c>
      <c r="L2295" s="114" t="s">
        <v>709</v>
      </c>
      <c r="M2295" s="116" t="s">
        <v>1047</v>
      </c>
      <c r="N2295" s="116" t="s">
        <v>1048</v>
      </c>
      <c r="O2295" s="114" t="s">
        <v>1046</v>
      </c>
      <c r="P2295" s="114" t="s">
        <v>1807</v>
      </c>
      <c r="Q2295" s="114" t="s">
        <v>1808</v>
      </c>
      <c r="R2295" s="116"/>
    </row>
    <row r="2296" spans="2:18" ht="18.75" hidden="1" x14ac:dyDescent="0.25">
      <c r="B2296" s="112">
        <v>2290</v>
      </c>
      <c r="C2296" s="114" t="s">
        <v>15</v>
      </c>
      <c r="D2296" s="114" t="s">
        <v>15</v>
      </c>
      <c r="E2296" s="114" t="s">
        <v>1</v>
      </c>
      <c r="F2296" s="114" t="s">
        <v>160</v>
      </c>
      <c r="G2296" s="114" t="s">
        <v>109</v>
      </c>
      <c r="H2296" s="115" t="s">
        <v>9064</v>
      </c>
      <c r="I2296" s="116" t="s">
        <v>9065</v>
      </c>
      <c r="J2296" s="116" t="s">
        <v>9066</v>
      </c>
      <c r="K2296" s="114" t="s">
        <v>1046</v>
      </c>
      <c r="L2296" s="114" t="s">
        <v>709</v>
      </c>
      <c r="M2296" s="116" t="s">
        <v>1047</v>
      </c>
      <c r="N2296" s="116" t="s">
        <v>1048</v>
      </c>
      <c r="O2296" s="114" t="s">
        <v>1046</v>
      </c>
      <c r="P2296" s="114" t="s">
        <v>1807</v>
      </c>
      <c r="Q2296" s="114" t="s">
        <v>1808</v>
      </c>
      <c r="R2296" s="116"/>
    </row>
    <row r="2297" spans="2:18" ht="18.75" hidden="1" x14ac:dyDescent="0.25">
      <c r="B2297" s="112">
        <v>2291</v>
      </c>
      <c r="C2297" s="114" t="s">
        <v>15</v>
      </c>
      <c r="D2297" s="114" t="s">
        <v>15</v>
      </c>
      <c r="E2297" s="114" t="s">
        <v>4</v>
      </c>
      <c r="F2297" s="114" t="s">
        <v>160</v>
      </c>
      <c r="G2297" s="114" t="s">
        <v>109</v>
      </c>
      <c r="H2297" s="115" t="s">
        <v>9067</v>
      </c>
      <c r="I2297" s="116" t="s">
        <v>9068</v>
      </c>
      <c r="J2297" s="116" t="s">
        <v>9069</v>
      </c>
      <c r="K2297" s="114" t="s">
        <v>1046</v>
      </c>
      <c r="L2297" s="114" t="s">
        <v>709</v>
      </c>
      <c r="M2297" s="116" t="s">
        <v>1047</v>
      </c>
      <c r="N2297" s="116" t="s">
        <v>1048</v>
      </c>
      <c r="O2297" s="114" t="s">
        <v>1046</v>
      </c>
      <c r="P2297" s="114" t="s">
        <v>1807</v>
      </c>
      <c r="Q2297" s="114" t="s">
        <v>1808</v>
      </c>
      <c r="R2297" s="116"/>
    </row>
    <row r="2298" spans="2:18" ht="18.75" hidden="1" x14ac:dyDescent="0.25">
      <c r="B2298" s="112">
        <v>2292</v>
      </c>
      <c r="C2298" s="114" t="s">
        <v>15</v>
      </c>
      <c r="D2298" s="114" t="s">
        <v>15</v>
      </c>
      <c r="E2298" s="114" t="s">
        <v>4</v>
      </c>
      <c r="F2298" s="114" t="s">
        <v>160</v>
      </c>
      <c r="G2298" s="114" t="s">
        <v>109</v>
      </c>
      <c r="H2298" s="115" t="s">
        <v>9070</v>
      </c>
      <c r="I2298" s="116" t="s">
        <v>9071</v>
      </c>
      <c r="J2298" s="116" t="s">
        <v>9072</v>
      </c>
      <c r="K2298" s="114" t="s">
        <v>1046</v>
      </c>
      <c r="L2298" s="114" t="s">
        <v>709</v>
      </c>
      <c r="M2298" s="116" t="s">
        <v>1047</v>
      </c>
      <c r="N2298" s="116" t="s">
        <v>1048</v>
      </c>
      <c r="O2298" s="114" t="s">
        <v>1046</v>
      </c>
      <c r="P2298" s="114" t="s">
        <v>1807</v>
      </c>
      <c r="Q2298" s="114" t="s">
        <v>1808</v>
      </c>
      <c r="R2298" s="116"/>
    </row>
    <row r="2299" spans="2:18" ht="18.75" hidden="1" x14ac:dyDescent="0.25">
      <c r="B2299" s="112">
        <v>2293</v>
      </c>
      <c r="C2299" s="114" t="s">
        <v>15</v>
      </c>
      <c r="D2299" s="114" t="s">
        <v>15</v>
      </c>
      <c r="E2299" s="114" t="s">
        <v>4</v>
      </c>
      <c r="F2299" s="114" t="s">
        <v>160</v>
      </c>
      <c r="G2299" s="114" t="s">
        <v>109</v>
      </c>
      <c r="H2299" s="115" t="s">
        <v>9073</v>
      </c>
      <c r="I2299" s="116" t="s">
        <v>9074</v>
      </c>
      <c r="J2299" s="116" t="s">
        <v>9075</v>
      </c>
      <c r="K2299" s="114" t="s">
        <v>1046</v>
      </c>
      <c r="L2299" s="114" t="s">
        <v>709</v>
      </c>
      <c r="M2299" s="116" t="s">
        <v>1047</v>
      </c>
      <c r="N2299" s="116" t="s">
        <v>1048</v>
      </c>
      <c r="O2299" s="114" t="s">
        <v>1046</v>
      </c>
      <c r="P2299" s="114" t="s">
        <v>1807</v>
      </c>
      <c r="Q2299" s="114" t="s">
        <v>1808</v>
      </c>
      <c r="R2299" s="116"/>
    </row>
    <row r="2300" spans="2:18" ht="18.75" hidden="1" x14ac:dyDescent="0.25">
      <c r="B2300" s="112">
        <v>2294</v>
      </c>
      <c r="C2300" s="114" t="s">
        <v>15</v>
      </c>
      <c r="D2300" s="114" t="s">
        <v>15</v>
      </c>
      <c r="E2300" s="114" t="s">
        <v>4</v>
      </c>
      <c r="F2300" s="114" t="s">
        <v>160</v>
      </c>
      <c r="G2300" s="114" t="s">
        <v>109</v>
      </c>
      <c r="H2300" s="115" t="s">
        <v>9076</v>
      </c>
      <c r="I2300" s="116" t="s">
        <v>9077</v>
      </c>
      <c r="J2300" s="116" t="s">
        <v>9078</v>
      </c>
      <c r="K2300" s="114" t="s">
        <v>1046</v>
      </c>
      <c r="L2300" s="114" t="s">
        <v>709</v>
      </c>
      <c r="M2300" s="116" t="s">
        <v>1047</v>
      </c>
      <c r="N2300" s="116" t="s">
        <v>1048</v>
      </c>
      <c r="O2300" s="114" t="s">
        <v>1046</v>
      </c>
      <c r="P2300" s="114" t="s">
        <v>1807</v>
      </c>
      <c r="Q2300" s="114" t="s">
        <v>1808</v>
      </c>
      <c r="R2300" s="116"/>
    </row>
    <row r="2301" spans="2:18" ht="18.75" hidden="1" x14ac:dyDescent="0.25">
      <c r="B2301" s="112">
        <v>2295</v>
      </c>
      <c r="C2301" s="114" t="s">
        <v>15</v>
      </c>
      <c r="D2301" s="114" t="s">
        <v>15</v>
      </c>
      <c r="E2301" s="114" t="s">
        <v>4</v>
      </c>
      <c r="F2301" s="114" t="s">
        <v>160</v>
      </c>
      <c r="G2301" s="114" t="s">
        <v>109</v>
      </c>
      <c r="H2301" s="115" t="s">
        <v>9079</v>
      </c>
      <c r="I2301" s="116" t="s">
        <v>9080</v>
      </c>
      <c r="J2301" s="116" t="s">
        <v>9081</v>
      </c>
      <c r="K2301" s="114" t="s">
        <v>1046</v>
      </c>
      <c r="L2301" s="114" t="s">
        <v>709</v>
      </c>
      <c r="M2301" s="116" t="s">
        <v>1047</v>
      </c>
      <c r="N2301" s="116" t="s">
        <v>1048</v>
      </c>
      <c r="O2301" s="114" t="s">
        <v>1046</v>
      </c>
      <c r="P2301" s="114" t="s">
        <v>1807</v>
      </c>
      <c r="Q2301" s="114" t="s">
        <v>1808</v>
      </c>
      <c r="R2301" s="116"/>
    </row>
    <row r="2302" spans="2:18" ht="18.75" hidden="1" x14ac:dyDescent="0.25">
      <c r="B2302" s="112">
        <v>2296</v>
      </c>
      <c r="C2302" s="114" t="s">
        <v>15</v>
      </c>
      <c r="D2302" s="114" t="s">
        <v>15</v>
      </c>
      <c r="E2302" s="114" t="s">
        <v>4</v>
      </c>
      <c r="F2302" s="114" t="s">
        <v>160</v>
      </c>
      <c r="G2302" s="114" t="s">
        <v>109</v>
      </c>
      <c r="H2302" s="115" t="s">
        <v>9082</v>
      </c>
      <c r="I2302" s="116" t="s">
        <v>9083</v>
      </c>
      <c r="J2302" s="116" t="s">
        <v>9084</v>
      </c>
      <c r="K2302" s="114" t="s">
        <v>1046</v>
      </c>
      <c r="L2302" s="114" t="s">
        <v>709</v>
      </c>
      <c r="M2302" s="116" t="s">
        <v>1047</v>
      </c>
      <c r="N2302" s="116" t="s">
        <v>1048</v>
      </c>
      <c r="O2302" s="114" t="s">
        <v>1046</v>
      </c>
      <c r="P2302" s="114" t="s">
        <v>1807</v>
      </c>
      <c r="Q2302" s="114" t="s">
        <v>1808</v>
      </c>
      <c r="R2302" s="116"/>
    </row>
    <row r="2303" spans="2:18" ht="18.75" hidden="1" x14ac:dyDescent="0.25">
      <c r="B2303" s="112">
        <v>2297</v>
      </c>
      <c r="C2303" s="114" t="s">
        <v>15</v>
      </c>
      <c r="D2303" s="114" t="s">
        <v>15</v>
      </c>
      <c r="E2303" s="114" t="s">
        <v>4</v>
      </c>
      <c r="F2303" s="114" t="s">
        <v>160</v>
      </c>
      <c r="G2303" s="114" t="s">
        <v>109</v>
      </c>
      <c r="H2303" s="115" t="s">
        <v>9085</v>
      </c>
      <c r="I2303" s="116" t="s">
        <v>9086</v>
      </c>
      <c r="J2303" s="116" t="s">
        <v>9087</v>
      </c>
      <c r="K2303" s="114" t="s">
        <v>1046</v>
      </c>
      <c r="L2303" s="114" t="s">
        <v>709</v>
      </c>
      <c r="M2303" s="116" t="s">
        <v>1047</v>
      </c>
      <c r="N2303" s="116" t="s">
        <v>1048</v>
      </c>
      <c r="O2303" s="114" t="s">
        <v>1046</v>
      </c>
      <c r="P2303" s="114" t="s">
        <v>1807</v>
      </c>
      <c r="Q2303" s="114" t="s">
        <v>1808</v>
      </c>
      <c r="R2303" s="116"/>
    </row>
    <row r="2304" spans="2:18" ht="18.75" hidden="1" x14ac:dyDescent="0.25">
      <c r="B2304" s="112">
        <v>2298</v>
      </c>
      <c r="C2304" s="114" t="s">
        <v>15</v>
      </c>
      <c r="D2304" s="114" t="s">
        <v>15</v>
      </c>
      <c r="E2304" s="114" t="s">
        <v>4</v>
      </c>
      <c r="F2304" s="114" t="s">
        <v>160</v>
      </c>
      <c r="G2304" s="114" t="s">
        <v>109</v>
      </c>
      <c r="H2304" s="115" t="s">
        <v>9088</v>
      </c>
      <c r="I2304" s="116" t="s">
        <v>9089</v>
      </c>
      <c r="J2304" s="116" t="s">
        <v>9090</v>
      </c>
      <c r="K2304" s="114" t="s">
        <v>1046</v>
      </c>
      <c r="L2304" s="114" t="s">
        <v>709</v>
      </c>
      <c r="M2304" s="116" t="s">
        <v>1047</v>
      </c>
      <c r="N2304" s="116" t="s">
        <v>1048</v>
      </c>
      <c r="O2304" s="114" t="s">
        <v>1046</v>
      </c>
      <c r="P2304" s="114" t="s">
        <v>1807</v>
      </c>
      <c r="Q2304" s="114" t="s">
        <v>1808</v>
      </c>
      <c r="R2304" s="116"/>
    </row>
    <row r="2305" spans="2:18" ht="18.75" hidden="1" x14ac:dyDescent="0.25">
      <c r="B2305" s="112">
        <v>2299</v>
      </c>
      <c r="C2305" s="114" t="s">
        <v>15</v>
      </c>
      <c r="D2305" s="114" t="s">
        <v>15</v>
      </c>
      <c r="E2305" s="114" t="s">
        <v>4</v>
      </c>
      <c r="F2305" s="114" t="s">
        <v>160</v>
      </c>
      <c r="G2305" s="114" t="s">
        <v>109</v>
      </c>
      <c r="H2305" s="115" t="s">
        <v>9091</v>
      </c>
      <c r="I2305" s="116" t="s">
        <v>9092</v>
      </c>
      <c r="J2305" s="116" t="s">
        <v>9093</v>
      </c>
      <c r="K2305" s="114" t="s">
        <v>1046</v>
      </c>
      <c r="L2305" s="114" t="s">
        <v>709</v>
      </c>
      <c r="M2305" s="116" t="s">
        <v>1047</v>
      </c>
      <c r="N2305" s="116" t="s">
        <v>1048</v>
      </c>
      <c r="O2305" s="114" t="s">
        <v>1046</v>
      </c>
      <c r="P2305" s="114" t="s">
        <v>1807</v>
      </c>
      <c r="Q2305" s="114" t="s">
        <v>1808</v>
      </c>
      <c r="R2305" s="116"/>
    </row>
    <row r="2306" spans="2:18" ht="18.75" hidden="1" x14ac:dyDescent="0.25">
      <c r="B2306" s="112">
        <v>2300</v>
      </c>
      <c r="C2306" s="114" t="s">
        <v>15</v>
      </c>
      <c r="D2306" s="114" t="s">
        <v>15</v>
      </c>
      <c r="E2306" s="114" t="s">
        <v>4</v>
      </c>
      <c r="F2306" s="114" t="s">
        <v>160</v>
      </c>
      <c r="G2306" s="114" t="s">
        <v>109</v>
      </c>
      <c r="H2306" s="115" t="s">
        <v>9094</v>
      </c>
      <c r="I2306" s="116" t="s">
        <v>9095</v>
      </c>
      <c r="J2306" s="116" t="s">
        <v>9096</v>
      </c>
      <c r="K2306" s="114" t="s">
        <v>1046</v>
      </c>
      <c r="L2306" s="114" t="s">
        <v>709</v>
      </c>
      <c r="M2306" s="116" t="s">
        <v>1047</v>
      </c>
      <c r="N2306" s="116" t="s">
        <v>1048</v>
      </c>
      <c r="O2306" s="114" t="s">
        <v>1046</v>
      </c>
      <c r="P2306" s="114" t="s">
        <v>1807</v>
      </c>
      <c r="Q2306" s="114" t="s">
        <v>1808</v>
      </c>
      <c r="R2306" s="116"/>
    </row>
    <row r="2307" spans="2:18" ht="18.75" hidden="1" x14ac:dyDescent="0.25">
      <c r="B2307" s="112">
        <v>2301</v>
      </c>
      <c r="C2307" s="114" t="s">
        <v>15</v>
      </c>
      <c r="D2307" s="114" t="s">
        <v>15</v>
      </c>
      <c r="E2307" s="114" t="s">
        <v>1</v>
      </c>
      <c r="F2307" s="114" t="s">
        <v>161</v>
      </c>
      <c r="G2307" s="114" t="s">
        <v>130</v>
      </c>
      <c r="H2307" s="115" t="s">
        <v>9097</v>
      </c>
      <c r="I2307" s="116" t="s">
        <v>9098</v>
      </c>
      <c r="J2307" s="116" t="s">
        <v>9099</v>
      </c>
      <c r="K2307" s="114" t="s">
        <v>1049</v>
      </c>
      <c r="L2307" s="114" t="s">
        <v>715</v>
      </c>
      <c r="M2307" s="116" t="s">
        <v>1050</v>
      </c>
      <c r="N2307" s="116" t="s">
        <v>1051</v>
      </c>
      <c r="O2307" s="114" t="s">
        <v>1049</v>
      </c>
      <c r="P2307" s="114" t="s">
        <v>1809</v>
      </c>
      <c r="Q2307" s="114" t="s">
        <v>1810</v>
      </c>
      <c r="R2307" s="116"/>
    </row>
    <row r="2308" spans="2:18" ht="18.75" hidden="1" x14ac:dyDescent="0.25">
      <c r="B2308" s="112">
        <v>2302</v>
      </c>
      <c r="C2308" s="114" t="s">
        <v>15</v>
      </c>
      <c r="D2308" s="114" t="s">
        <v>15</v>
      </c>
      <c r="E2308" s="114" t="s">
        <v>1</v>
      </c>
      <c r="F2308" s="114" t="s">
        <v>161</v>
      </c>
      <c r="G2308" s="114" t="s">
        <v>130</v>
      </c>
      <c r="H2308" s="115" t="s">
        <v>9100</v>
      </c>
      <c r="I2308" s="116" t="s">
        <v>9101</v>
      </c>
      <c r="J2308" s="116" t="s">
        <v>9102</v>
      </c>
      <c r="K2308" s="114" t="s">
        <v>1049</v>
      </c>
      <c r="L2308" s="114" t="s">
        <v>715</v>
      </c>
      <c r="M2308" s="116" t="s">
        <v>1050</v>
      </c>
      <c r="N2308" s="116" t="s">
        <v>1051</v>
      </c>
      <c r="O2308" s="114" t="s">
        <v>1049</v>
      </c>
      <c r="P2308" s="114" t="s">
        <v>1809</v>
      </c>
      <c r="Q2308" s="114" t="s">
        <v>1810</v>
      </c>
      <c r="R2308" s="116"/>
    </row>
    <row r="2309" spans="2:18" ht="18.75" hidden="1" x14ac:dyDescent="0.25">
      <c r="B2309" s="112">
        <v>2303</v>
      </c>
      <c r="C2309" s="114" t="s">
        <v>15</v>
      </c>
      <c r="D2309" s="114" t="s">
        <v>15</v>
      </c>
      <c r="E2309" s="114" t="s">
        <v>1</v>
      </c>
      <c r="F2309" s="114" t="s">
        <v>161</v>
      </c>
      <c r="G2309" s="114" t="s">
        <v>130</v>
      </c>
      <c r="H2309" s="115" t="s">
        <v>9103</v>
      </c>
      <c r="I2309" s="116" t="s">
        <v>9104</v>
      </c>
      <c r="J2309" s="116" t="s">
        <v>9105</v>
      </c>
      <c r="K2309" s="114" t="s">
        <v>1049</v>
      </c>
      <c r="L2309" s="114" t="s">
        <v>715</v>
      </c>
      <c r="M2309" s="116" t="s">
        <v>1050</v>
      </c>
      <c r="N2309" s="116" t="s">
        <v>1051</v>
      </c>
      <c r="O2309" s="114" t="s">
        <v>1049</v>
      </c>
      <c r="P2309" s="114" t="s">
        <v>1809</v>
      </c>
      <c r="Q2309" s="114" t="s">
        <v>1810</v>
      </c>
      <c r="R2309" s="116"/>
    </row>
    <row r="2310" spans="2:18" ht="18.75" hidden="1" x14ac:dyDescent="0.25">
      <c r="B2310" s="112">
        <v>2304</v>
      </c>
      <c r="C2310" s="114" t="s">
        <v>15</v>
      </c>
      <c r="D2310" s="114" t="s">
        <v>15</v>
      </c>
      <c r="E2310" s="114" t="s">
        <v>1</v>
      </c>
      <c r="F2310" s="114" t="s">
        <v>161</v>
      </c>
      <c r="G2310" s="114" t="s">
        <v>130</v>
      </c>
      <c r="H2310" s="115" t="s">
        <v>9106</v>
      </c>
      <c r="I2310" s="116" t="s">
        <v>9107</v>
      </c>
      <c r="J2310" s="116" t="s">
        <v>9108</v>
      </c>
      <c r="K2310" s="114" t="s">
        <v>1049</v>
      </c>
      <c r="L2310" s="114" t="s">
        <v>715</v>
      </c>
      <c r="M2310" s="116" t="s">
        <v>1050</v>
      </c>
      <c r="N2310" s="116" t="s">
        <v>1051</v>
      </c>
      <c r="O2310" s="114" t="s">
        <v>1049</v>
      </c>
      <c r="P2310" s="114" t="s">
        <v>1809</v>
      </c>
      <c r="Q2310" s="114" t="s">
        <v>1810</v>
      </c>
      <c r="R2310" s="116"/>
    </row>
    <row r="2311" spans="2:18" ht="18.75" hidden="1" x14ac:dyDescent="0.25">
      <c r="B2311" s="112">
        <v>2305</v>
      </c>
      <c r="C2311" s="114" t="s">
        <v>15</v>
      </c>
      <c r="D2311" s="114" t="s">
        <v>15</v>
      </c>
      <c r="E2311" s="114" t="s">
        <v>1</v>
      </c>
      <c r="F2311" s="114" t="s">
        <v>161</v>
      </c>
      <c r="G2311" s="114" t="s">
        <v>130</v>
      </c>
      <c r="H2311" s="115" t="s">
        <v>9109</v>
      </c>
      <c r="I2311" s="116" t="s">
        <v>9110</v>
      </c>
      <c r="J2311" s="116" t="s">
        <v>9111</v>
      </c>
      <c r="K2311" s="114" t="s">
        <v>1049</v>
      </c>
      <c r="L2311" s="114" t="s">
        <v>715</v>
      </c>
      <c r="M2311" s="116" t="s">
        <v>1050</v>
      </c>
      <c r="N2311" s="116" t="s">
        <v>1051</v>
      </c>
      <c r="O2311" s="114" t="s">
        <v>1049</v>
      </c>
      <c r="P2311" s="114" t="s">
        <v>1809</v>
      </c>
      <c r="Q2311" s="114" t="s">
        <v>1810</v>
      </c>
      <c r="R2311" s="116"/>
    </row>
    <row r="2312" spans="2:18" ht="18.75" hidden="1" x14ac:dyDescent="0.25">
      <c r="B2312" s="112">
        <v>2306</v>
      </c>
      <c r="C2312" s="114" t="s">
        <v>15</v>
      </c>
      <c r="D2312" s="114" t="s">
        <v>15</v>
      </c>
      <c r="E2312" s="114" t="s">
        <v>1</v>
      </c>
      <c r="F2312" s="114" t="s">
        <v>161</v>
      </c>
      <c r="G2312" s="114" t="s">
        <v>130</v>
      </c>
      <c r="H2312" s="115" t="s">
        <v>9112</v>
      </c>
      <c r="I2312" s="116" t="s">
        <v>9113</v>
      </c>
      <c r="J2312" s="116" t="s">
        <v>9114</v>
      </c>
      <c r="K2312" s="114" t="s">
        <v>1049</v>
      </c>
      <c r="L2312" s="114" t="s">
        <v>715</v>
      </c>
      <c r="M2312" s="116" t="s">
        <v>1050</v>
      </c>
      <c r="N2312" s="116" t="s">
        <v>1051</v>
      </c>
      <c r="O2312" s="114" t="s">
        <v>1049</v>
      </c>
      <c r="P2312" s="114" t="s">
        <v>1809</v>
      </c>
      <c r="Q2312" s="114" t="s">
        <v>1810</v>
      </c>
      <c r="R2312" s="116"/>
    </row>
    <row r="2313" spans="2:18" ht="18.75" hidden="1" x14ac:dyDescent="0.25">
      <c r="B2313" s="112">
        <v>2307</v>
      </c>
      <c r="C2313" s="114" t="s">
        <v>15</v>
      </c>
      <c r="D2313" s="114" t="s">
        <v>15</v>
      </c>
      <c r="E2313" s="114" t="s">
        <v>1</v>
      </c>
      <c r="F2313" s="114" t="s">
        <v>161</v>
      </c>
      <c r="G2313" s="114" t="s">
        <v>130</v>
      </c>
      <c r="H2313" s="115" t="s">
        <v>9115</v>
      </c>
      <c r="I2313" s="116" t="s">
        <v>9116</v>
      </c>
      <c r="J2313" s="116" t="s">
        <v>9117</v>
      </c>
      <c r="K2313" s="114" t="s">
        <v>1049</v>
      </c>
      <c r="L2313" s="114" t="s">
        <v>715</v>
      </c>
      <c r="M2313" s="116" t="s">
        <v>1050</v>
      </c>
      <c r="N2313" s="116" t="s">
        <v>1051</v>
      </c>
      <c r="O2313" s="114" t="s">
        <v>1049</v>
      </c>
      <c r="P2313" s="114" t="s">
        <v>1809</v>
      </c>
      <c r="Q2313" s="114" t="s">
        <v>1810</v>
      </c>
      <c r="R2313" s="116"/>
    </row>
    <row r="2314" spans="2:18" ht="18.75" hidden="1" x14ac:dyDescent="0.25">
      <c r="B2314" s="112">
        <v>2308</v>
      </c>
      <c r="C2314" s="114" t="s">
        <v>15</v>
      </c>
      <c r="D2314" s="114" t="s">
        <v>15</v>
      </c>
      <c r="E2314" s="114" t="s">
        <v>1</v>
      </c>
      <c r="F2314" s="114" t="s">
        <v>161</v>
      </c>
      <c r="G2314" s="114" t="s">
        <v>130</v>
      </c>
      <c r="H2314" s="115" t="s">
        <v>9118</v>
      </c>
      <c r="I2314" s="116" t="s">
        <v>9119</v>
      </c>
      <c r="J2314" s="116" t="s">
        <v>9120</v>
      </c>
      <c r="K2314" s="114" t="s">
        <v>1049</v>
      </c>
      <c r="L2314" s="114" t="s">
        <v>715</v>
      </c>
      <c r="M2314" s="116" t="s">
        <v>1050</v>
      </c>
      <c r="N2314" s="116" t="s">
        <v>1051</v>
      </c>
      <c r="O2314" s="114" t="s">
        <v>1049</v>
      </c>
      <c r="P2314" s="114" t="s">
        <v>1809</v>
      </c>
      <c r="Q2314" s="114" t="s">
        <v>1810</v>
      </c>
      <c r="R2314" s="116"/>
    </row>
    <row r="2315" spans="2:18" ht="18.75" hidden="1" x14ac:dyDescent="0.25">
      <c r="B2315" s="112">
        <v>2309</v>
      </c>
      <c r="C2315" s="114" t="s">
        <v>15</v>
      </c>
      <c r="D2315" s="114" t="s">
        <v>15</v>
      </c>
      <c r="E2315" s="114" t="s">
        <v>1</v>
      </c>
      <c r="F2315" s="114" t="s">
        <v>161</v>
      </c>
      <c r="G2315" s="114" t="s">
        <v>130</v>
      </c>
      <c r="H2315" s="115" t="s">
        <v>9121</v>
      </c>
      <c r="I2315" s="116" t="s">
        <v>9122</v>
      </c>
      <c r="J2315" s="116" t="s">
        <v>9123</v>
      </c>
      <c r="K2315" s="114" t="s">
        <v>1049</v>
      </c>
      <c r="L2315" s="114" t="s">
        <v>715</v>
      </c>
      <c r="M2315" s="116" t="s">
        <v>1050</v>
      </c>
      <c r="N2315" s="116" t="s">
        <v>1051</v>
      </c>
      <c r="O2315" s="114" t="s">
        <v>1049</v>
      </c>
      <c r="P2315" s="114" t="s">
        <v>1809</v>
      </c>
      <c r="Q2315" s="114" t="s">
        <v>1810</v>
      </c>
      <c r="R2315" s="116"/>
    </row>
    <row r="2316" spans="2:18" ht="18.75" hidden="1" x14ac:dyDescent="0.25">
      <c r="B2316" s="112">
        <v>2310</v>
      </c>
      <c r="C2316" s="114" t="s">
        <v>15</v>
      </c>
      <c r="D2316" s="114" t="s">
        <v>15</v>
      </c>
      <c r="E2316" s="114" t="s">
        <v>1</v>
      </c>
      <c r="F2316" s="114" t="s">
        <v>161</v>
      </c>
      <c r="G2316" s="114" t="s">
        <v>130</v>
      </c>
      <c r="H2316" s="115" t="s">
        <v>9124</v>
      </c>
      <c r="I2316" s="116" t="s">
        <v>9125</v>
      </c>
      <c r="J2316" s="116" t="s">
        <v>9126</v>
      </c>
      <c r="K2316" s="114" t="s">
        <v>1049</v>
      </c>
      <c r="L2316" s="114" t="s">
        <v>715</v>
      </c>
      <c r="M2316" s="116" t="s">
        <v>1050</v>
      </c>
      <c r="N2316" s="116" t="s">
        <v>1051</v>
      </c>
      <c r="O2316" s="114" t="s">
        <v>1049</v>
      </c>
      <c r="P2316" s="114" t="s">
        <v>1809</v>
      </c>
      <c r="Q2316" s="114" t="s">
        <v>1810</v>
      </c>
      <c r="R2316" s="116"/>
    </row>
    <row r="2317" spans="2:18" ht="18.75" hidden="1" x14ac:dyDescent="0.25">
      <c r="B2317" s="112">
        <v>2311</v>
      </c>
      <c r="C2317" s="114" t="s">
        <v>15</v>
      </c>
      <c r="D2317" s="114" t="s">
        <v>15</v>
      </c>
      <c r="E2317" s="114" t="s">
        <v>4</v>
      </c>
      <c r="F2317" s="114" t="s">
        <v>161</v>
      </c>
      <c r="G2317" s="114" t="s">
        <v>130</v>
      </c>
      <c r="H2317" s="115" t="s">
        <v>9127</v>
      </c>
      <c r="I2317" s="116" t="s">
        <v>9128</v>
      </c>
      <c r="J2317" s="116" t="s">
        <v>9129</v>
      </c>
      <c r="K2317" s="114" t="s">
        <v>1049</v>
      </c>
      <c r="L2317" s="114" t="s">
        <v>715</v>
      </c>
      <c r="M2317" s="116" t="s">
        <v>1050</v>
      </c>
      <c r="N2317" s="116" t="s">
        <v>1051</v>
      </c>
      <c r="O2317" s="114" t="s">
        <v>1049</v>
      </c>
      <c r="P2317" s="114" t="s">
        <v>1809</v>
      </c>
      <c r="Q2317" s="114" t="s">
        <v>1810</v>
      </c>
      <c r="R2317" s="116"/>
    </row>
    <row r="2318" spans="2:18" ht="18.75" hidden="1" x14ac:dyDescent="0.25">
      <c r="B2318" s="112">
        <v>2312</v>
      </c>
      <c r="C2318" s="114" t="s">
        <v>15</v>
      </c>
      <c r="D2318" s="114" t="s">
        <v>15</v>
      </c>
      <c r="E2318" s="114" t="s">
        <v>4</v>
      </c>
      <c r="F2318" s="114" t="s">
        <v>161</v>
      </c>
      <c r="G2318" s="114" t="s">
        <v>130</v>
      </c>
      <c r="H2318" s="115" t="s">
        <v>9130</v>
      </c>
      <c r="I2318" s="116" t="s">
        <v>9131</v>
      </c>
      <c r="J2318" s="116" t="s">
        <v>9132</v>
      </c>
      <c r="K2318" s="114" t="s">
        <v>1049</v>
      </c>
      <c r="L2318" s="114" t="s">
        <v>715</v>
      </c>
      <c r="M2318" s="116" t="s">
        <v>1050</v>
      </c>
      <c r="N2318" s="116" t="s">
        <v>1051</v>
      </c>
      <c r="O2318" s="114" t="s">
        <v>1049</v>
      </c>
      <c r="P2318" s="114" t="s">
        <v>1809</v>
      </c>
      <c r="Q2318" s="114" t="s">
        <v>1810</v>
      </c>
      <c r="R2318" s="116"/>
    </row>
    <row r="2319" spans="2:18" ht="18.75" hidden="1" x14ac:dyDescent="0.25">
      <c r="B2319" s="112">
        <v>2313</v>
      </c>
      <c r="C2319" s="114" t="s">
        <v>15</v>
      </c>
      <c r="D2319" s="114" t="s">
        <v>15</v>
      </c>
      <c r="E2319" s="114" t="s">
        <v>4</v>
      </c>
      <c r="F2319" s="114" t="s">
        <v>161</v>
      </c>
      <c r="G2319" s="114" t="s">
        <v>130</v>
      </c>
      <c r="H2319" s="115" t="s">
        <v>9133</v>
      </c>
      <c r="I2319" s="116" t="s">
        <v>9134</v>
      </c>
      <c r="J2319" s="116" t="s">
        <v>9135</v>
      </c>
      <c r="K2319" s="114" t="s">
        <v>1049</v>
      </c>
      <c r="L2319" s="114" t="s">
        <v>715</v>
      </c>
      <c r="M2319" s="116" t="s">
        <v>1050</v>
      </c>
      <c r="N2319" s="116" t="s">
        <v>1051</v>
      </c>
      <c r="O2319" s="114" t="s">
        <v>1049</v>
      </c>
      <c r="P2319" s="114" t="s">
        <v>1809</v>
      </c>
      <c r="Q2319" s="114" t="s">
        <v>1810</v>
      </c>
      <c r="R2319" s="116"/>
    </row>
    <row r="2320" spans="2:18" ht="18.75" hidden="1" x14ac:dyDescent="0.25">
      <c r="B2320" s="112">
        <v>2314</v>
      </c>
      <c r="C2320" s="114" t="s">
        <v>15</v>
      </c>
      <c r="D2320" s="114" t="s">
        <v>15</v>
      </c>
      <c r="E2320" s="114" t="s">
        <v>4</v>
      </c>
      <c r="F2320" s="114" t="s">
        <v>161</v>
      </c>
      <c r="G2320" s="114" t="s">
        <v>130</v>
      </c>
      <c r="H2320" s="115" t="s">
        <v>9136</v>
      </c>
      <c r="I2320" s="116" t="s">
        <v>9137</v>
      </c>
      <c r="J2320" s="116" t="s">
        <v>9138</v>
      </c>
      <c r="K2320" s="114" t="s">
        <v>1049</v>
      </c>
      <c r="L2320" s="114" t="s">
        <v>715</v>
      </c>
      <c r="M2320" s="116" t="s">
        <v>1050</v>
      </c>
      <c r="N2320" s="116" t="s">
        <v>1051</v>
      </c>
      <c r="O2320" s="114" t="s">
        <v>1049</v>
      </c>
      <c r="P2320" s="114" t="s">
        <v>1809</v>
      </c>
      <c r="Q2320" s="114" t="s">
        <v>1810</v>
      </c>
      <c r="R2320" s="116"/>
    </row>
    <row r="2321" spans="2:18" ht="18.75" hidden="1" x14ac:dyDescent="0.25">
      <c r="B2321" s="112">
        <v>2315</v>
      </c>
      <c r="C2321" s="114" t="s">
        <v>15</v>
      </c>
      <c r="D2321" s="114" t="s">
        <v>15</v>
      </c>
      <c r="E2321" s="114" t="s">
        <v>4</v>
      </c>
      <c r="F2321" s="114" t="s">
        <v>161</v>
      </c>
      <c r="G2321" s="114" t="s">
        <v>130</v>
      </c>
      <c r="H2321" s="115" t="s">
        <v>9139</v>
      </c>
      <c r="I2321" s="116" t="s">
        <v>9140</v>
      </c>
      <c r="J2321" s="116" t="s">
        <v>9141</v>
      </c>
      <c r="K2321" s="114" t="s">
        <v>1049</v>
      </c>
      <c r="L2321" s="114" t="s">
        <v>715</v>
      </c>
      <c r="M2321" s="116" t="s">
        <v>1050</v>
      </c>
      <c r="N2321" s="116" t="s">
        <v>1051</v>
      </c>
      <c r="O2321" s="114" t="s">
        <v>1049</v>
      </c>
      <c r="P2321" s="114" t="s">
        <v>1809</v>
      </c>
      <c r="Q2321" s="114" t="s">
        <v>1810</v>
      </c>
      <c r="R2321" s="116"/>
    </row>
    <row r="2322" spans="2:18" ht="18.75" hidden="1" x14ac:dyDescent="0.25">
      <c r="B2322" s="112">
        <v>2316</v>
      </c>
      <c r="C2322" s="114" t="s">
        <v>15</v>
      </c>
      <c r="D2322" s="114" t="s">
        <v>15</v>
      </c>
      <c r="E2322" s="114" t="s">
        <v>4</v>
      </c>
      <c r="F2322" s="114" t="s">
        <v>161</v>
      </c>
      <c r="G2322" s="114" t="s">
        <v>130</v>
      </c>
      <c r="H2322" s="115" t="s">
        <v>9142</v>
      </c>
      <c r="I2322" s="116" t="s">
        <v>9143</v>
      </c>
      <c r="J2322" s="116" t="s">
        <v>9144</v>
      </c>
      <c r="K2322" s="114" t="s">
        <v>1049</v>
      </c>
      <c r="L2322" s="114" t="s">
        <v>715</v>
      </c>
      <c r="M2322" s="116" t="s">
        <v>1050</v>
      </c>
      <c r="N2322" s="116" t="s">
        <v>1051</v>
      </c>
      <c r="O2322" s="114" t="s">
        <v>1049</v>
      </c>
      <c r="P2322" s="114" t="s">
        <v>1809</v>
      </c>
      <c r="Q2322" s="114" t="s">
        <v>1810</v>
      </c>
      <c r="R2322" s="116"/>
    </row>
    <row r="2323" spans="2:18" ht="18.75" hidden="1" x14ac:dyDescent="0.25">
      <c r="B2323" s="112">
        <v>2317</v>
      </c>
      <c r="C2323" s="114" t="s">
        <v>15</v>
      </c>
      <c r="D2323" s="114" t="s">
        <v>15</v>
      </c>
      <c r="E2323" s="114" t="s">
        <v>4</v>
      </c>
      <c r="F2323" s="114" t="s">
        <v>161</v>
      </c>
      <c r="G2323" s="114" t="s">
        <v>130</v>
      </c>
      <c r="H2323" s="115" t="s">
        <v>9145</v>
      </c>
      <c r="I2323" s="116" t="s">
        <v>9146</v>
      </c>
      <c r="J2323" s="116" t="s">
        <v>9147</v>
      </c>
      <c r="K2323" s="114" t="s">
        <v>1049</v>
      </c>
      <c r="L2323" s="114" t="s">
        <v>715</v>
      </c>
      <c r="M2323" s="116" t="s">
        <v>1050</v>
      </c>
      <c r="N2323" s="116" t="s">
        <v>1051</v>
      </c>
      <c r="O2323" s="114" t="s">
        <v>1049</v>
      </c>
      <c r="P2323" s="114" t="s">
        <v>1809</v>
      </c>
      <c r="Q2323" s="114" t="s">
        <v>1810</v>
      </c>
      <c r="R2323" s="116"/>
    </row>
    <row r="2324" spans="2:18" ht="18.75" hidden="1" x14ac:dyDescent="0.25">
      <c r="B2324" s="112">
        <v>2318</v>
      </c>
      <c r="C2324" s="114" t="s">
        <v>15</v>
      </c>
      <c r="D2324" s="114" t="s">
        <v>15</v>
      </c>
      <c r="E2324" s="114" t="s">
        <v>4</v>
      </c>
      <c r="F2324" s="114" t="s">
        <v>161</v>
      </c>
      <c r="G2324" s="114" t="s">
        <v>130</v>
      </c>
      <c r="H2324" s="115" t="s">
        <v>9148</v>
      </c>
      <c r="I2324" s="116" t="s">
        <v>9149</v>
      </c>
      <c r="J2324" s="116" t="s">
        <v>9150</v>
      </c>
      <c r="K2324" s="114" t="s">
        <v>1049</v>
      </c>
      <c r="L2324" s="114" t="s">
        <v>715</v>
      </c>
      <c r="M2324" s="116" t="s">
        <v>1050</v>
      </c>
      <c r="N2324" s="116" t="s">
        <v>1051</v>
      </c>
      <c r="O2324" s="114" t="s">
        <v>1049</v>
      </c>
      <c r="P2324" s="114" t="s">
        <v>1809</v>
      </c>
      <c r="Q2324" s="114" t="s">
        <v>1810</v>
      </c>
      <c r="R2324" s="116"/>
    </row>
    <row r="2325" spans="2:18" ht="18.75" hidden="1" x14ac:dyDescent="0.25">
      <c r="B2325" s="112">
        <v>2319</v>
      </c>
      <c r="C2325" s="114" t="s">
        <v>15</v>
      </c>
      <c r="D2325" s="114" t="s">
        <v>15</v>
      </c>
      <c r="E2325" s="114" t="s">
        <v>4</v>
      </c>
      <c r="F2325" s="114" t="s">
        <v>161</v>
      </c>
      <c r="G2325" s="114" t="s">
        <v>130</v>
      </c>
      <c r="H2325" s="115" t="s">
        <v>9151</v>
      </c>
      <c r="I2325" s="116" t="s">
        <v>9152</v>
      </c>
      <c r="J2325" s="116" t="s">
        <v>9153</v>
      </c>
      <c r="K2325" s="114" t="s">
        <v>1049</v>
      </c>
      <c r="L2325" s="114" t="s">
        <v>715</v>
      </c>
      <c r="M2325" s="116" t="s">
        <v>1050</v>
      </c>
      <c r="N2325" s="116" t="s">
        <v>1051</v>
      </c>
      <c r="O2325" s="114" t="s">
        <v>1049</v>
      </c>
      <c r="P2325" s="114" t="s">
        <v>1809</v>
      </c>
      <c r="Q2325" s="114" t="s">
        <v>1810</v>
      </c>
      <c r="R2325" s="116"/>
    </row>
    <row r="2326" spans="2:18" ht="18.75" hidden="1" x14ac:dyDescent="0.25">
      <c r="B2326" s="112">
        <v>2320</v>
      </c>
      <c r="C2326" s="114" t="s">
        <v>15</v>
      </c>
      <c r="D2326" s="114" t="s">
        <v>15</v>
      </c>
      <c r="E2326" s="114" t="s">
        <v>4</v>
      </c>
      <c r="F2326" s="114" t="s">
        <v>161</v>
      </c>
      <c r="G2326" s="114" t="s">
        <v>130</v>
      </c>
      <c r="H2326" s="115" t="s">
        <v>9154</v>
      </c>
      <c r="I2326" s="116" t="s">
        <v>9155</v>
      </c>
      <c r="J2326" s="116" t="s">
        <v>9156</v>
      </c>
      <c r="K2326" s="114" t="s">
        <v>1049</v>
      </c>
      <c r="L2326" s="114" t="s">
        <v>715</v>
      </c>
      <c r="M2326" s="116" t="s">
        <v>1050</v>
      </c>
      <c r="N2326" s="116" t="s">
        <v>1051</v>
      </c>
      <c r="O2326" s="114" t="s">
        <v>1049</v>
      </c>
      <c r="P2326" s="114" t="s">
        <v>1809</v>
      </c>
      <c r="Q2326" s="114" t="s">
        <v>1810</v>
      </c>
      <c r="R2326" s="116"/>
    </row>
    <row r="2327" spans="2:18" ht="18.75" hidden="1" x14ac:dyDescent="0.25">
      <c r="B2327" s="112">
        <v>2321</v>
      </c>
      <c r="C2327" s="114" t="s">
        <v>15</v>
      </c>
      <c r="D2327" s="114" t="s">
        <v>15</v>
      </c>
      <c r="E2327" s="114" t="s">
        <v>1</v>
      </c>
      <c r="F2327" s="114" t="s">
        <v>169</v>
      </c>
      <c r="G2327" s="114" t="s">
        <v>130</v>
      </c>
      <c r="H2327" s="115" t="s">
        <v>9157</v>
      </c>
      <c r="I2327" s="116" t="s">
        <v>9158</v>
      </c>
      <c r="J2327" s="116" t="s">
        <v>9159</v>
      </c>
      <c r="K2327" s="114" t="s">
        <v>1052</v>
      </c>
      <c r="L2327" s="114" t="s">
        <v>721</v>
      </c>
      <c r="M2327" s="116" t="s">
        <v>1053</v>
      </c>
      <c r="N2327" s="116" t="s">
        <v>1054</v>
      </c>
      <c r="O2327" s="114" t="s">
        <v>1052</v>
      </c>
      <c r="P2327" s="114" t="s">
        <v>1811</v>
      </c>
      <c r="Q2327" s="114" t="s">
        <v>1812</v>
      </c>
      <c r="R2327" s="116"/>
    </row>
    <row r="2328" spans="2:18" ht="18.75" hidden="1" x14ac:dyDescent="0.25">
      <c r="B2328" s="112">
        <v>2322</v>
      </c>
      <c r="C2328" s="114" t="s">
        <v>15</v>
      </c>
      <c r="D2328" s="114" t="s">
        <v>15</v>
      </c>
      <c r="E2328" s="114" t="s">
        <v>1</v>
      </c>
      <c r="F2328" s="114" t="s">
        <v>169</v>
      </c>
      <c r="G2328" s="114" t="s">
        <v>130</v>
      </c>
      <c r="H2328" s="115" t="s">
        <v>9160</v>
      </c>
      <c r="I2328" s="116" t="s">
        <v>9161</v>
      </c>
      <c r="J2328" s="116" t="s">
        <v>9162</v>
      </c>
      <c r="K2328" s="114" t="s">
        <v>1052</v>
      </c>
      <c r="L2328" s="114" t="s">
        <v>721</v>
      </c>
      <c r="M2328" s="116" t="s">
        <v>1053</v>
      </c>
      <c r="N2328" s="116" t="s">
        <v>1054</v>
      </c>
      <c r="O2328" s="114" t="s">
        <v>1052</v>
      </c>
      <c r="P2328" s="114" t="s">
        <v>1811</v>
      </c>
      <c r="Q2328" s="114" t="s">
        <v>1812</v>
      </c>
      <c r="R2328" s="116"/>
    </row>
    <row r="2329" spans="2:18" ht="18.75" hidden="1" x14ac:dyDescent="0.25">
      <c r="B2329" s="112">
        <v>2323</v>
      </c>
      <c r="C2329" s="114" t="s">
        <v>15</v>
      </c>
      <c r="D2329" s="114" t="s">
        <v>15</v>
      </c>
      <c r="E2329" s="114" t="s">
        <v>1</v>
      </c>
      <c r="F2329" s="114" t="s">
        <v>169</v>
      </c>
      <c r="G2329" s="114" t="s">
        <v>130</v>
      </c>
      <c r="H2329" s="115" t="s">
        <v>9163</v>
      </c>
      <c r="I2329" s="116" t="s">
        <v>9164</v>
      </c>
      <c r="J2329" s="116" t="s">
        <v>9165</v>
      </c>
      <c r="K2329" s="114" t="s">
        <v>1052</v>
      </c>
      <c r="L2329" s="114" t="s">
        <v>721</v>
      </c>
      <c r="M2329" s="116" t="s">
        <v>1053</v>
      </c>
      <c r="N2329" s="116" t="s">
        <v>1054</v>
      </c>
      <c r="O2329" s="114" t="s">
        <v>1052</v>
      </c>
      <c r="P2329" s="114" t="s">
        <v>1811</v>
      </c>
      <c r="Q2329" s="114" t="s">
        <v>1812</v>
      </c>
      <c r="R2329" s="116"/>
    </row>
    <row r="2330" spans="2:18" ht="18.75" hidden="1" x14ac:dyDescent="0.25">
      <c r="B2330" s="112">
        <v>2324</v>
      </c>
      <c r="C2330" s="114" t="s">
        <v>15</v>
      </c>
      <c r="D2330" s="114" t="s">
        <v>15</v>
      </c>
      <c r="E2330" s="114" t="s">
        <v>1</v>
      </c>
      <c r="F2330" s="114" t="s">
        <v>169</v>
      </c>
      <c r="G2330" s="114" t="s">
        <v>130</v>
      </c>
      <c r="H2330" s="115" t="s">
        <v>9166</v>
      </c>
      <c r="I2330" s="116" t="s">
        <v>9167</v>
      </c>
      <c r="J2330" s="116" t="s">
        <v>9168</v>
      </c>
      <c r="K2330" s="114" t="s">
        <v>1052</v>
      </c>
      <c r="L2330" s="114" t="s">
        <v>721</v>
      </c>
      <c r="M2330" s="116" t="s">
        <v>1053</v>
      </c>
      <c r="N2330" s="116" t="s">
        <v>1054</v>
      </c>
      <c r="O2330" s="114" t="s">
        <v>1052</v>
      </c>
      <c r="P2330" s="114" t="s">
        <v>1811</v>
      </c>
      <c r="Q2330" s="114" t="s">
        <v>1812</v>
      </c>
      <c r="R2330" s="116"/>
    </row>
    <row r="2331" spans="2:18" ht="18.75" hidden="1" x14ac:dyDescent="0.25">
      <c r="B2331" s="112">
        <v>2325</v>
      </c>
      <c r="C2331" s="114" t="s">
        <v>15</v>
      </c>
      <c r="D2331" s="114" t="s">
        <v>15</v>
      </c>
      <c r="E2331" s="114" t="s">
        <v>1</v>
      </c>
      <c r="F2331" s="114" t="s">
        <v>169</v>
      </c>
      <c r="G2331" s="114" t="s">
        <v>130</v>
      </c>
      <c r="H2331" s="115" t="s">
        <v>9169</v>
      </c>
      <c r="I2331" s="116" t="s">
        <v>9170</v>
      </c>
      <c r="J2331" s="116" t="s">
        <v>9171</v>
      </c>
      <c r="K2331" s="114" t="s">
        <v>1052</v>
      </c>
      <c r="L2331" s="114" t="s">
        <v>721</v>
      </c>
      <c r="M2331" s="116" t="s">
        <v>1053</v>
      </c>
      <c r="N2331" s="116" t="s">
        <v>1054</v>
      </c>
      <c r="O2331" s="114" t="s">
        <v>1052</v>
      </c>
      <c r="P2331" s="114" t="s">
        <v>1811</v>
      </c>
      <c r="Q2331" s="114" t="s">
        <v>1812</v>
      </c>
      <c r="R2331" s="116"/>
    </row>
    <row r="2332" spans="2:18" ht="18.75" hidden="1" x14ac:dyDescent="0.25">
      <c r="B2332" s="112">
        <v>2326</v>
      </c>
      <c r="C2332" s="114" t="s">
        <v>15</v>
      </c>
      <c r="D2332" s="114" t="s">
        <v>15</v>
      </c>
      <c r="E2332" s="114" t="s">
        <v>1</v>
      </c>
      <c r="F2332" s="114" t="s">
        <v>169</v>
      </c>
      <c r="G2332" s="114" t="s">
        <v>130</v>
      </c>
      <c r="H2332" s="115" t="s">
        <v>9172</v>
      </c>
      <c r="I2332" s="116" t="s">
        <v>9173</v>
      </c>
      <c r="J2332" s="116" t="s">
        <v>9174</v>
      </c>
      <c r="K2332" s="114" t="s">
        <v>1052</v>
      </c>
      <c r="L2332" s="114" t="s">
        <v>721</v>
      </c>
      <c r="M2332" s="116" t="s">
        <v>1053</v>
      </c>
      <c r="N2332" s="116" t="s">
        <v>1054</v>
      </c>
      <c r="O2332" s="114" t="s">
        <v>1052</v>
      </c>
      <c r="P2332" s="114" t="s">
        <v>1811</v>
      </c>
      <c r="Q2332" s="114" t="s">
        <v>1812</v>
      </c>
      <c r="R2332" s="116"/>
    </row>
    <row r="2333" spans="2:18" ht="18.75" hidden="1" x14ac:dyDescent="0.25">
      <c r="B2333" s="112">
        <v>2327</v>
      </c>
      <c r="C2333" s="114" t="s">
        <v>15</v>
      </c>
      <c r="D2333" s="114" t="s">
        <v>15</v>
      </c>
      <c r="E2333" s="114" t="s">
        <v>1</v>
      </c>
      <c r="F2333" s="114" t="s">
        <v>169</v>
      </c>
      <c r="G2333" s="114" t="s">
        <v>130</v>
      </c>
      <c r="H2333" s="115" t="s">
        <v>9175</v>
      </c>
      <c r="I2333" s="116" t="s">
        <v>9176</v>
      </c>
      <c r="J2333" s="116" t="s">
        <v>9177</v>
      </c>
      <c r="K2333" s="114" t="s">
        <v>1052</v>
      </c>
      <c r="L2333" s="114" t="s">
        <v>721</v>
      </c>
      <c r="M2333" s="116" t="s">
        <v>1053</v>
      </c>
      <c r="N2333" s="116" t="s">
        <v>1054</v>
      </c>
      <c r="O2333" s="114" t="s">
        <v>1052</v>
      </c>
      <c r="P2333" s="114" t="s">
        <v>1811</v>
      </c>
      <c r="Q2333" s="114" t="s">
        <v>1812</v>
      </c>
      <c r="R2333" s="116"/>
    </row>
    <row r="2334" spans="2:18" ht="18.75" hidden="1" x14ac:dyDescent="0.25">
      <c r="B2334" s="112">
        <v>2328</v>
      </c>
      <c r="C2334" s="114" t="s">
        <v>15</v>
      </c>
      <c r="D2334" s="114" t="s">
        <v>15</v>
      </c>
      <c r="E2334" s="114" t="s">
        <v>1</v>
      </c>
      <c r="F2334" s="114" t="s">
        <v>169</v>
      </c>
      <c r="G2334" s="114" t="s">
        <v>130</v>
      </c>
      <c r="H2334" s="115" t="s">
        <v>9178</v>
      </c>
      <c r="I2334" s="116" t="s">
        <v>9179</v>
      </c>
      <c r="J2334" s="116" t="s">
        <v>9180</v>
      </c>
      <c r="K2334" s="114" t="s">
        <v>1052</v>
      </c>
      <c r="L2334" s="114" t="s">
        <v>721</v>
      </c>
      <c r="M2334" s="116" t="s">
        <v>1053</v>
      </c>
      <c r="N2334" s="116" t="s">
        <v>1054</v>
      </c>
      <c r="O2334" s="114" t="s">
        <v>1052</v>
      </c>
      <c r="P2334" s="114" t="s">
        <v>1811</v>
      </c>
      <c r="Q2334" s="114" t="s">
        <v>1812</v>
      </c>
      <c r="R2334" s="116"/>
    </row>
    <row r="2335" spans="2:18" ht="18.75" hidden="1" x14ac:dyDescent="0.25">
      <c r="B2335" s="112">
        <v>2329</v>
      </c>
      <c r="C2335" s="114" t="s">
        <v>15</v>
      </c>
      <c r="D2335" s="114" t="s">
        <v>15</v>
      </c>
      <c r="E2335" s="114" t="s">
        <v>1</v>
      </c>
      <c r="F2335" s="114" t="s">
        <v>169</v>
      </c>
      <c r="G2335" s="114" t="s">
        <v>130</v>
      </c>
      <c r="H2335" s="115" t="s">
        <v>9181</v>
      </c>
      <c r="I2335" s="116" t="s">
        <v>9182</v>
      </c>
      <c r="J2335" s="116" t="s">
        <v>9183</v>
      </c>
      <c r="K2335" s="114" t="s">
        <v>1052</v>
      </c>
      <c r="L2335" s="114" t="s">
        <v>721</v>
      </c>
      <c r="M2335" s="116" t="s">
        <v>1053</v>
      </c>
      <c r="N2335" s="116" t="s">
        <v>1054</v>
      </c>
      <c r="O2335" s="114" t="s">
        <v>1052</v>
      </c>
      <c r="P2335" s="114" t="s">
        <v>1811</v>
      </c>
      <c r="Q2335" s="114" t="s">
        <v>1812</v>
      </c>
      <c r="R2335" s="116"/>
    </row>
    <row r="2336" spans="2:18" ht="18.75" hidden="1" x14ac:dyDescent="0.25">
      <c r="B2336" s="112">
        <v>2330</v>
      </c>
      <c r="C2336" s="114" t="s">
        <v>15</v>
      </c>
      <c r="D2336" s="114" t="s">
        <v>15</v>
      </c>
      <c r="E2336" s="114" t="s">
        <v>1</v>
      </c>
      <c r="F2336" s="114" t="s">
        <v>169</v>
      </c>
      <c r="G2336" s="114" t="s">
        <v>130</v>
      </c>
      <c r="H2336" s="115" t="s">
        <v>9184</v>
      </c>
      <c r="I2336" s="116" t="s">
        <v>9185</v>
      </c>
      <c r="J2336" s="116" t="s">
        <v>9186</v>
      </c>
      <c r="K2336" s="114" t="s">
        <v>1052</v>
      </c>
      <c r="L2336" s="114" t="s">
        <v>721</v>
      </c>
      <c r="M2336" s="116" t="s">
        <v>1053</v>
      </c>
      <c r="N2336" s="116" t="s">
        <v>1054</v>
      </c>
      <c r="O2336" s="114" t="s">
        <v>1052</v>
      </c>
      <c r="P2336" s="114" t="s">
        <v>1811</v>
      </c>
      <c r="Q2336" s="114" t="s">
        <v>1812</v>
      </c>
      <c r="R2336" s="116"/>
    </row>
    <row r="2337" spans="2:18" ht="18.75" hidden="1" x14ac:dyDescent="0.25">
      <c r="B2337" s="112">
        <v>2331</v>
      </c>
      <c r="C2337" s="114" t="s">
        <v>15</v>
      </c>
      <c r="D2337" s="114" t="s">
        <v>15</v>
      </c>
      <c r="E2337" s="114" t="s">
        <v>4</v>
      </c>
      <c r="F2337" s="114" t="s">
        <v>169</v>
      </c>
      <c r="G2337" s="114" t="s">
        <v>130</v>
      </c>
      <c r="H2337" s="115" t="s">
        <v>9187</v>
      </c>
      <c r="I2337" s="116" t="s">
        <v>9188</v>
      </c>
      <c r="J2337" s="116" t="s">
        <v>9189</v>
      </c>
      <c r="K2337" s="114" t="s">
        <v>1052</v>
      </c>
      <c r="L2337" s="114" t="s">
        <v>721</v>
      </c>
      <c r="M2337" s="116" t="s">
        <v>1053</v>
      </c>
      <c r="N2337" s="116" t="s">
        <v>1054</v>
      </c>
      <c r="O2337" s="114" t="s">
        <v>1052</v>
      </c>
      <c r="P2337" s="114" t="s">
        <v>1811</v>
      </c>
      <c r="Q2337" s="114" t="s">
        <v>1812</v>
      </c>
      <c r="R2337" s="116"/>
    </row>
    <row r="2338" spans="2:18" ht="18.75" hidden="1" x14ac:dyDescent="0.25">
      <c r="B2338" s="112">
        <v>2332</v>
      </c>
      <c r="C2338" s="114" t="s">
        <v>15</v>
      </c>
      <c r="D2338" s="114" t="s">
        <v>15</v>
      </c>
      <c r="E2338" s="114" t="s">
        <v>4</v>
      </c>
      <c r="F2338" s="114" t="s">
        <v>169</v>
      </c>
      <c r="G2338" s="114" t="s">
        <v>130</v>
      </c>
      <c r="H2338" s="115" t="s">
        <v>9190</v>
      </c>
      <c r="I2338" s="116" t="s">
        <v>9191</v>
      </c>
      <c r="J2338" s="116" t="s">
        <v>9192</v>
      </c>
      <c r="K2338" s="114" t="s">
        <v>1052</v>
      </c>
      <c r="L2338" s="114" t="s">
        <v>721</v>
      </c>
      <c r="M2338" s="116" t="s">
        <v>1053</v>
      </c>
      <c r="N2338" s="116" t="s">
        <v>1054</v>
      </c>
      <c r="O2338" s="114" t="s">
        <v>1052</v>
      </c>
      <c r="P2338" s="114" t="s">
        <v>1811</v>
      </c>
      <c r="Q2338" s="114" t="s">
        <v>1812</v>
      </c>
      <c r="R2338" s="116"/>
    </row>
    <row r="2339" spans="2:18" ht="18.75" hidden="1" x14ac:dyDescent="0.25">
      <c r="B2339" s="112">
        <v>2333</v>
      </c>
      <c r="C2339" s="114" t="s">
        <v>15</v>
      </c>
      <c r="D2339" s="114" t="s">
        <v>15</v>
      </c>
      <c r="E2339" s="114" t="s">
        <v>4</v>
      </c>
      <c r="F2339" s="114" t="s">
        <v>169</v>
      </c>
      <c r="G2339" s="114" t="s">
        <v>130</v>
      </c>
      <c r="H2339" s="115" t="s">
        <v>9193</v>
      </c>
      <c r="I2339" s="116" t="s">
        <v>9194</v>
      </c>
      <c r="J2339" s="116" t="s">
        <v>9195</v>
      </c>
      <c r="K2339" s="114" t="s">
        <v>1052</v>
      </c>
      <c r="L2339" s="114" t="s">
        <v>721</v>
      </c>
      <c r="M2339" s="116" t="s">
        <v>1053</v>
      </c>
      <c r="N2339" s="116" t="s">
        <v>1054</v>
      </c>
      <c r="O2339" s="114" t="s">
        <v>1052</v>
      </c>
      <c r="P2339" s="114" t="s">
        <v>1811</v>
      </c>
      <c r="Q2339" s="114" t="s">
        <v>1812</v>
      </c>
      <c r="R2339" s="116"/>
    </row>
    <row r="2340" spans="2:18" ht="18.75" hidden="1" x14ac:dyDescent="0.25">
      <c r="B2340" s="112">
        <v>2334</v>
      </c>
      <c r="C2340" s="114" t="s">
        <v>15</v>
      </c>
      <c r="D2340" s="114" t="s">
        <v>15</v>
      </c>
      <c r="E2340" s="114" t="s">
        <v>4</v>
      </c>
      <c r="F2340" s="114" t="s">
        <v>169</v>
      </c>
      <c r="G2340" s="114" t="s">
        <v>130</v>
      </c>
      <c r="H2340" s="115" t="s">
        <v>9196</v>
      </c>
      <c r="I2340" s="116" t="s">
        <v>9197</v>
      </c>
      <c r="J2340" s="116" t="s">
        <v>9198</v>
      </c>
      <c r="K2340" s="114" t="s">
        <v>1052</v>
      </c>
      <c r="L2340" s="114" t="s">
        <v>721</v>
      </c>
      <c r="M2340" s="116" t="s">
        <v>1053</v>
      </c>
      <c r="N2340" s="116" t="s">
        <v>1054</v>
      </c>
      <c r="O2340" s="114" t="s">
        <v>1052</v>
      </c>
      <c r="P2340" s="114" t="s">
        <v>1811</v>
      </c>
      <c r="Q2340" s="114" t="s">
        <v>1812</v>
      </c>
      <c r="R2340" s="116"/>
    </row>
    <row r="2341" spans="2:18" ht="18.75" hidden="1" x14ac:dyDescent="0.25">
      <c r="B2341" s="112">
        <v>2335</v>
      </c>
      <c r="C2341" s="114" t="s">
        <v>15</v>
      </c>
      <c r="D2341" s="114" t="s">
        <v>15</v>
      </c>
      <c r="E2341" s="114" t="s">
        <v>4</v>
      </c>
      <c r="F2341" s="114" t="s">
        <v>169</v>
      </c>
      <c r="G2341" s="114" t="s">
        <v>130</v>
      </c>
      <c r="H2341" s="115" t="s">
        <v>9199</v>
      </c>
      <c r="I2341" s="116" t="s">
        <v>9200</v>
      </c>
      <c r="J2341" s="116" t="s">
        <v>9201</v>
      </c>
      <c r="K2341" s="114" t="s">
        <v>1052</v>
      </c>
      <c r="L2341" s="114" t="s">
        <v>721</v>
      </c>
      <c r="M2341" s="116" t="s">
        <v>1053</v>
      </c>
      <c r="N2341" s="116" t="s">
        <v>1054</v>
      </c>
      <c r="O2341" s="114" t="s">
        <v>1052</v>
      </c>
      <c r="P2341" s="114" t="s">
        <v>1811</v>
      </c>
      <c r="Q2341" s="114" t="s">
        <v>1812</v>
      </c>
      <c r="R2341" s="116"/>
    </row>
    <row r="2342" spans="2:18" ht="18.75" hidden="1" x14ac:dyDescent="0.25">
      <c r="B2342" s="112">
        <v>2336</v>
      </c>
      <c r="C2342" s="114" t="s">
        <v>15</v>
      </c>
      <c r="D2342" s="114" t="s">
        <v>15</v>
      </c>
      <c r="E2342" s="114" t="s">
        <v>4</v>
      </c>
      <c r="F2342" s="114" t="s">
        <v>169</v>
      </c>
      <c r="G2342" s="114" t="s">
        <v>130</v>
      </c>
      <c r="H2342" s="115" t="s">
        <v>9202</v>
      </c>
      <c r="I2342" s="116" t="s">
        <v>9203</v>
      </c>
      <c r="J2342" s="116" t="s">
        <v>9204</v>
      </c>
      <c r="K2342" s="114" t="s">
        <v>1052</v>
      </c>
      <c r="L2342" s="114" t="s">
        <v>721</v>
      </c>
      <c r="M2342" s="116" t="s">
        <v>1053</v>
      </c>
      <c r="N2342" s="116" t="s">
        <v>1054</v>
      </c>
      <c r="O2342" s="114" t="s">
        <v>1052</v>
      </c>
      <c r="P2342" s="114" t="s">
        <v>1811</v>
      </c>
      <c r="Q2342" s="114" t="s">
        <v>1812</v>
      </c>
      <c r="R2342" s="116"/>
    </row>
    <row r="2343" spans="2:18" ht="18.75" hidden="1" x14ac:dyDescent="0.25">
      <c r="B2343" s="112">
        <v>2337</v>
      </c>
      <c r="C2343" s="114" t="s">
        <v>15</v>
      </c>
      <c r="D2343" s="114" t="s">
        <v>15</v>
      </c>
      <c r="E2343" s="114" t="s">
        <v>4</v>
      </c>
      <c r="F2343" s="114" t="s">
        <v>169</v>
      </c>
      <c r="G2343" s="114" t="s">
        <v>130</v>
      </c>
      <c r="H2343" s="115" t="s">
        <v>9205</v>
      </c>
      <c r="I2343" s="116" t="s">
        <v>9206</v>
      </c>
      <c r="J2343" s="116" t="s">
        <v>9207</v>
      </c>
      <c r="K2343" s="114" t="s">
        <v>1052</v>
      </c>
      <c r="L2343" s="114" t="s">
        <v>721</v>
      </c>
      <c r="M2343" s="116" t="s">
        <v>1053</v>
      </c>
      <c r="N2343" s="116" t="s">
        <v>1054</v>
      </c>
      <c r="O2343" s="114" t="s">
        <v>1052</v>
      </c>
      <c r="P2343" s="114" t="s">
        <v>1811</v>
      </c>
      <c r="Q2343" s="114" t="s">
        <v>1812</v>
      </c>
      <c r="R2343" s="116"/>
    </row>
    <row r="2344" spans="2:18" ht="18.75" hidden="1" x14ac:dyDescent="0.25">
      <c r="B2344" s="112">
        <v>2338</v>
      </c>
      <c r="C2344" s="114" t="s">
        <v>15</v>
      </c>
      <c r="D2344" s="114" t="s">
        <v>15</v>
      </c>
      <c r="E2344" s="114" t="s">
        <v>4</v>
      </c>
      <c r="F2344" s="114" t="s">
        <v>169</v>
      </c>
      <c r="G2344" s="114" t="s">
        <v>130</v>
      </c>
      <c r="H2344" s="115" t="s">
        <v>9208</v>
      </c>
      <c r="I2344" s="116" t="s">
        <v>9209</v>
      </c>
      <c r="J2344" s="116" t="s">
        <v>9210</v>
      </c>
      <c r="K2344" s="114" t="s">
        <v>1052</v>
      </c>
      <c r="L2344" s="114" t="s">
        <v>721</v>
      </c>
      <c r="M2344" s="116" t="s">
        <v>1053</v>
      </c>
      <c r="N2344" s="116" t="s">
        <v>1054</v>
      </c>
      <c r="O2344" s="114" t="s">
        <v>1052</v>
      </c>
      <c r="P2344" s="114" t="s">
        <v>1811</v>
      </c>
      <c r="Q2344" s="114" t="s">
        <v>1812</v>
      </c>
      <c r="R2344" s="116"/>
    </row>
    <row r="2345" spans="2:18" ht="18.75" hidden="1" x14ac:dyDescent="0.25">
      <c r="B2345" s="112">
        <v>2339</v>
      </c>
      <c r="C2345" s="114" t="s">
        <v>15</v>
      </c>
      <c r="D2345" s="114" t="s">
        <v>15</v>
      </c>
      <c r="E2345" s="114" t="s">
        <v>4</v>
      </c>
      <c r="F2345" s="114" t="s">
        <v>169</v>
      </c>
      <c r="G2345" s="114" t="s">
        <v>130</v>
      </c>
      <c r="H2345" s="115" t="s">
        <v>9211</v>
      </c>
      <c r="I2345" s="116" t="s">
        <v>9212</v>
      </c>
      <c r="J2345" s="116" t="s">
        <v>9213</v>
      </c>
      <c r="K2345" s="114" t="s">
        <v>1052</v>
      </c>
      <c r="L2345" s="114" t="s">
        <v>721</v>
      </c>
      <c r="M2345" s="116" t="s">
        <v>1053</v>
      </c>
      <c r="N2345" s="116" t="s">
        <v>1054</v>
      </c>
      <c r="O2345" s="114" t="s">
        <v>1052</v>
      </c>
      <c r="P2345" s="114" t="s">
        <v>1811</v>
      </c>
      <c r="Q2345" s="114" t="s">
        <v>1812</v>
      </c>
      <c r="R2345" s="116"/>
    </row>
    <row r="2346" spans="2:18" ht="18.75" hidden="1" x14ac:dyDescent="0.25">
      <c r="B2346" s="112">
        <v>2340</v>
      </c>
      <c r="C2346" s="114" t="s">
        <v>15</v>
      </c>
      <c r="D2346" s="114" t="s">
        <v>15</v>
      </c>
      <c r="E2346" s="114" t="s">
        <v>4</v>
      </c>
      <c r="F2346" s="114" t="s">
        <v>169</v>
      </c>
      <c r="G2346" s="114" t="s">
        <v>130</v>
      </c>
      <c r="H2346" s="115" t="s">
        <v>9214</v>
      </c>
      <c r="I2346" s="116" t="s">
        <v>9215</v>
      </c>
      <c r="J2346" s="116" t="s">
        <v>9216</v>
      </c>
      <c r="K2346" s="114" t="s">
        <v>1052</v>
      </c>
      <c r="L2346" s="114" t="s">
        <v>721</v>
      </c>
      <c r="M2346" s="116" t="s">
        <v>1053</v>
      </c>
      <c r="N2346" s="116" t="s">
        <v>1054</v>
      </c>
      <c r="O2346" s="114" t="s">
        <v>1052</v>
      </c>
      <c r="P2346" s="114" t="s">
        <v>1811</v>
      </c>
      <c r="Q2346" s="114" t="s">
        <v>1812</v>
      </c>
      <c r="R2346" s="116"/>
    </row>
    <row r="2347" spans="2:18" ht="18.75" hidden="1" x14ac:dyDescent="0.25">
      <c r="B2347" s="112">
        <v>2341</v>
      </c>
      <c r="C2347" s="114" t="s">
        <v>15</v>
      </c>
      <c r="D2347" s="114" t="s">
        <v>15</v>
      </c>
      <c r="E2347" s="114" t="s">
        <v>1</v>
      </c>
      <c r="F2347" s="114" t="s">
        <v>175</v>
      </c>
      <c r="G2347" s="114" t="s">
        <v>102</v>
      </c>
      <c r="H2347" s="115" t="s">
        <v>9217</v>
      </c>
      <c r="I2347" s="116" t="s">
        <v>9218</v>
      </c>
      <c r="J2347" s="116" t="s">
        <v>9219</v>
      </c>
      <c r="K2347" s="114" t="s">
        <v>1055</v>
      </c>
      <c r="L2347" s="114" t="s">
        <v>727</v>
      </c>
      <c r="M2347" s="116" t="s">
        <v>1056</v>
      </c>
      <c r="N2347" s="116" t="s">
        <v>1057</v>
      </c>
      <c r="O2347" s="114" t="s">
        <v>1055</v>
      </c>
      <c r="P2347" s="114" t="s">
        <v>1813</v>
      </c>
      <c r="Q2347" s="114" t="s">
        <v>1814</v>
      </c>
      <c r="R2347" s="116"/>
    </row>
    <row r="2348" spans="2:18" ht="18.75" hidden="1" x14ac:dyDescent="0.25">
      <c r="B2348" s="112">
        <v>2342</v>
      </c>
      <c r="C2348" s="114" t="s">
        <v>15</v>
      </c>
      <c r="D2348" s="114" t="s">
        <v>15</v>
      </c>
      <c r="E2348" s="114" t="s">
        <v>1</v>
      </c>
      <c r="F2348" s="114" t="s">
        <v>175</v>
      </c>
      <c r="G2348" s="114" t="s">
        <v>102</v>
      </c>
      <c r="H2348" s="115" t="s">
        <v>9220</v>
      </c>
      <c r="I2348" s="116" t="s">
        <v>9221</v>
      </c>
      <c r="J2348" s="116" t="s">
        <v>9222</v>
      </c>
      <c r="K2348" s="114" t="s">
        <v>1055</v>
      </c>
      <c r="L2348" s="114" t="s">
        <v>727</v>
      </c>
      <c r="M2348" s="116" t="s">
        <v>1056</v>
      </c>
      <c r="N2348" s="116" t="s">
        <v>1057</v>
      </c>
      <c r="O2348" s="114" t="s">
        <v>1055</v>
      </c>
      <c r="P2348" s="114" t="s">
        <v>1813</v>
      </c>
      <c r="Q2348" s="114" t="s">
        <v>1814</v>
      </c>
      <c r="R2348" s="116"/>
    </row>
    <row r="2349" spans="2:18" ht="18.75" hidden="1" x14ac:dyDescent="0.25">
      <c r="B2349" s="112">
        <v>2343</v>
      </c>
      <c r="C2349" s="114" t="s">
        <v>15</v>
      </c>
      <c r="D2349" s="114" t="s">
        <v>15</v>
      </c>
      <c r="E2349" s="114" t="s">
        <v>1</v>
      </c>
      <c r="F2349" s="114" t="s">
        <v>175</v>
      </c>
      <c r="G2349" s="114" t="s">
        <v>102</v>
      </c>
      <c r="H2349" s="115" t="s">
        <v>9223</v>
      </c>
      <c r="I2349" s="116" t="s">
        <v>9224</v>
      </c>
      <c r="J2349" s="116" t="s">
        <v>9225</v>
      </c>
      <c r="K2349" s="114" t="s">
        <v>1055</v>
      </c>
      <c r="L2349" s="114" t="s">
        <v>727</v>
      </c>
      <c r="M2349" s="116" t="s">
        <v>1056</v>
      </c>
      <c r="N2349" s="116" t="s">
        <v>1057</v>
      </c>
      <c r="O2349" s="114" t="s">
        <v>1055</v>
      </c>
      <c r="P2349" s="114" t="s">
        <v>1813</v>
      </c>
      <c r="Q2349" s="114" t="s">
        <v>1814</v>
      </c>
      <c r="R2349" s="116"/>
    </row>
    <row r="2350" spans="2:18" ht="18.75" hidden="1" x14ac:dyDescent="0.25">
      <c r="B2350" s="112">
        <v>2344</v>
      </c>
      <c r="C2350" s="114" t="s">
        <v>15</v>
      </c>
      <c r="D2350" s="114" t="s">
        <v>15</v>
      </c>
      <c r="E2350" s="114" t="s">
        <v>1</v>
      </c>
      <c r="F2350" s="114" t="s">
        <v>175</v>
      </c>
      <c r="G2350" s="114" t="s">
        <v>102</v>
      </c>
      <c r="H2350" s="115" t="s">
        <v>9226</v>
      </c>
      <c r="I2350" s="116" t="s">
        <v>9227</v>
      </c>
      <c r="J2350" s="116" t="s">
        <v>9228</v>
      </c>
      <c r="K2350" s="114" t="s">
        <v>1055</v>
      </c>
      <c r="L2350" s="114" t="s">
        <v>727</v>
      </c>
      <c r="M2350" s="116" t="s">
        <v>1056</v>
      </c>
      <c r="N2350" s="116" t="s">
        <v>1057</v>
      </c>
      <c r="O2350" s="114" t="s">
        <v>1055</v>
      </c>
      <c r="P2350" s="114" t="s">
        <v>1813</v>
      </c>
      <c r="Q2350" s="114" t="s">
        <v>1814</v>
      </c>
      <c r="R2350" s="116"/>
    </row>
    <row r="2351" spans="2:18" ht="18.75" hidden="1" x14ac:dyDescent="0.25">
      <c r="B2351" s="112">
        <v>2345</v>
      </c>
      <c r="C2351" s="114" t="s">
        <v>15</v>
      </c>
      <c r="D2351" s="114" t="s">
        <v>15</v>
      </c>
      <c r="E2351" s="114" t="s">
        <v>1</v>
      </c>
      <c r="F2351" s="114" t="s">
        <v>175</v>
      </c>
      <c r="G2351" s="114" t="s">
        <v>102</v>
      </c>
      <c r="H2351" s="115" t="s">
        <v>9229</v>
      </c>
      <c r="I2351" s="116" t="s">
        <v>9230</v>
      </c>
      <c r="J2351" s="116" t="s">
        <v>9231</v>
      </c>
      <c r="K2351" s="114" t="s">
        <v>1055</v>
      </c>
      <c r="L2351" s="114" t="s">
        <v>727</v>
      </c>
      <c r="M2351" s="116" t="s">
        <v>1056</v>
      </c>
      <c r="N2351" s="116" t="s">
        <v>1057</v>
      </c>
      <c r="O2351" s="114" t="s">
        <v>1055</v>
      </c>
      <c r="P2351" s="114" t="s">
        <v>1813</v>
      </c>
      <c r="Q2351" s="114" t="s">
        <v>1814</v>
      </c>
      <c r="R2351" s="116"/>
    </row>
    <row r="2352" spans="2:18" ht="18.75" hidden="1" x14ac:dyDescent="0.25">
      <c r="B2352" s="112">
        <v>2346</v>
      </c>
      <c r="C2352" s="114" t="s">
        <v>15</v>
      </c>
      <c r="D2352" s="114" t="s">
        <v>15</v>
      </c>
      <c r="E2352" s="114" t="s">
        <v>1</v>
      </c>
      <c r="F2352" s="114" t="s">
        <v>175</v>
      </c>
      <c r="G2352" s="114" t="s">
        <v>102</v>
      </c>
      <c r="H2352" s="115" t="s">
        <v>9232</v>
      </c>
      <c r="I2352" s="116" t="s">
        <v>9233</v>
      </c>
      <c r="J2352" s="116" t="s">
        <v>9234</v>
      </c>
      <c r="K2352" s="114" t="s">
        <v>1055</v>
      </c>
      <c r="L2352" s="114" t="s">
        <v>727</v>
      </c>
      <c r="M2352" s="116" t="s">
        <v>1056</v>
      </c>
      <c r="N2352" s="116" t="s">
        <v>1057</v>
      </c>
      <c r="O2352" s="114" t="s">
        <v>1055</v>
      </c>
      <c r="P2352" s="114" t="s">
        <v>1813</v>
      </c>
      <c r="Q2352" s="114" t="s">
        <v>1814</v>
      </c>
      <c r="R2352" s="116"/>
    </row>
    <row r="2353" spans="2:18" ht="18.75" hidden="1" x14ac:dyDescent="0.25">
      <c r="B2353" s="112">
        <v>2347</v>
      </c>
      <c r="C2353" s="114" t="s">
        <v>15</v>
      </c>
      <c r="D2353" s="114" t="s">
        <v>15</v>
      </c>
      <c r="E2353" s="114" t="s">
        <v>1</v>
      </c>
      <c r="F2353" s="114" t="s">
        <v>175</v>
      </c>
      <c r="G2353" s="114" t="s">
        <v>102</v>
      </c>
      <c r="H2353" s="115" t="s">
        <v>9235</v>
      </c>
      <c r="I2353" s="116" t="s">
        <v>9236</v>
      </c>
      <c r="J2353" s="116" t="s">
        <v>9237</v>
      </c>
      <c r="K2353" s="114" t="s">
        <v>1055</v>
      </c>
      <c r="L2353" s="114" t="s">
        <v>727</v>
      </c>
      <c r="M2353" s="116" t="s">
        <v>1056</v>
      </c>
      <c r="N2353" s="116" t="s">
        <v>1057</v>
      </c>
      <c r="O2353" s="114" t="s">
        <v>1055</v>
      </c>
      <c r="P2353" s="114" t="s">
        <v>1813</v>
      </c>
      <c r="Q2353" s="114" t="s">
        <v>1814</v>
      </c>
      <c r="R2353" s="116"/>
    </row>
    <row r="2354" spans="2:18" ht="18.75" hidden="1" x14ac:dyDescent="0.25">
      <c r="B2354" s="112">
        <v>2348</v>
      </c>
      <c r="C2354" s="114" t="s">
        <v>15</v>
      </c>
      <c r="D2354" s="114" t="s">
        <v>15</v>
      </c>
      <c r="E2354" s="114" t="s">
        <v>1</v>
      </c>
      <c r="F2354" s="114" t="s">
        <v>175</v>
      </c>
      <c r="G2354" s="114" t="s">
        <v>102</v>
      </c>
      <c r="H2354" s="115" t="s">
        <v>9238</v>
      </c>
      <c r="I2354" s="116" t="s">
        <v>9239</v>
      </c>
      <c r="J2354" s="116" t="s">
        <v>9240</v>
      </c>
      <c r="K2354" s="114" t="s">
        <v>1055</v>
      </c>
      <c r="L2354" s="114" t="s">
        <v>727</v>
      </c>
      <c r="M2354" s="116" t="s">
        <v>1056</v>
      </c>
      <c r="N2354" s="116" t="s">
        <v>1057</v>
      </c>
      <c r="O2354" s="114" t="s">
        <v>1055</v>
      </c>
      <c r="P2354" s="114" t="s">
        <v>1813</v>
      </c>
      <c r="Q2354" s="114" t="s">
        <v>1814</v>
      </c>
      <c r="R2354" s="116"/>
    </row>
    <row r="2355" spans="2:18" ht="18.75" hidden="1" x14ac:dyDescent="0.25">
      <c r="B2355" s="112">
        <v>2349</v>
      </c>
      <c r="C2355" s="114" t="s">
        <v>15</v>
      </c>
      <c r="D2355" s="114" t="s">
        <v>15</v>
      </c>
      <c r="E2355" s="114" t="s">
        <v>1</v>
      </c>
      <c r="F2355" s="114" t="s">
        <v>175</v>
      </c>
      <c r="G2355" s="114" t="s">
        <v>102</v>
      </c>
      <c r="H2355" s="115" t="s">
        <v>9241</v>
      </c>
      <c r="I2355" s="116" t="s">
        <v>9242</v>
      </c>
      <c r="J2355" s="116" t="s">
        <v>9243</v>
      </c>
      <c r="K2355" s="114" t="s">
        <v>1055</v>
      </c>
      <c r="L2355" s="114" t="s">
        <v>727</v>
      </c>
      <c r="M2355" s="116" t="s">
        <v>1056</v>
      </c>
      <c r="N2355" s="116" t="s">
        <v>1057</v>
      </c>
      <c r="O2355" s="114" t="s">
        <v>1055</v>
      </c>
      <c r="P2355" s="114" t="s">
        <v>1813</v>
      </c>
      <c r="Q2355" s="114" t="s">
        <v>1814</v>
      </c>
      <c r="R2355" s="116"/>
    </row>
    <row r="2356" spans="2:18" ht="18.75" hidden="1" x14ac:dyDescent="0.25">
      <c r="B2356" s="112">
        <v>2350</v>
      </c>
      <c r="C2356" s="114" t="s">
        <v>15</v>
      </c>
      <c r="D2356" s="114" t="s">
        <v>15</v>
      </c>
      <c r="E2356" s="114" t="s">
        <v>1</v>
      </c>
      <c r="F2356" s="114" t="s">
        <v>175</v>
      </c>
      <c r="G2356" s="114" t="s">
        <v>102</v>
      </c>
      <c r="H2356" s="115" t="s">
        <v>9244</v>
      </c>
      <c r="I2356" s="116" t="s">
        <v>9245</v>
      </c>
      <c r="J2356" s="116" t="s">
        <v>9246</v>
      </c>
      <c r="K2356" s="114" t="s">
        <v>1055</v>
      </c>
      <c r="L2356" s="114" t="s">
        <v>727</v>
      </c>
      <c r="M2356" s="116" t="s">
        <v>1056</v>
      </c>
      <c r="N2356" s="116" t="s">
        <v>1057</v>
      </c>
      <c r="O2356" s="114" t="s">
        <v>1055</v>
      </c>
      <c r="P2356" s="114" t="s">
        <v>1813</v>
      </c>
      <c r="Q2356" s="114" t="s">
        <v>1814</v>
      </c>
      <c r="R2356" s="116"/>
    </row>
    <row r="2357" spans="2:18" ht="18.75" hidden="1" x14ac:dyDescent="0.25">
      <c r="B2357" s="112">
        <v>2351</v>
      </c>
      <c r="C2357" s="114" t="s">
        <v>15</v>
      </c>
      <c r="D2357" s="114" t="s">
        <v>15</v>
      </c>
      <c r="E2357" s="114" t="s">
        <v>4</v>
      </c>
      <c r="F2357" s="114" t="s">
        <v>175</v>
      </c>
      <c r="G2357" s="114" t="s">
        <v>102</v>
      </c>
      <c r="H2357" s="115" t="s">
        <v>9247</v>
      </c>
      <c r="I2357" s="116" t="s">
        <v>9248</v>
      </c>
      <c r="J2357" s="116" t="s">
        <v>9249</v>
      </c>
      <c r="K2357" s="114" t="s">
        <v>1055</v>
      </c>
      <c r="L2357" s="114" t="s">
        <v>727</v>
      </c>
      <c r="M2357" s="116" t="s">
        <v>1056</v>
      </c>
      <c r="N2357" s="116" t="s">
        <v>1057</v>
      </c>
      <c r="O2357" s="114" t="s">
        <v>1055</v>
      </c>
      <c r="P2357" s="114" t="s">
        <v>1813</v>
      </c>
      <c r="Q2357" s="114" t="s">
        <v>1814</v>
      </c>
      <c r="R2357" s="116"/>
    </row>
    <row r="2358" spans="2:18" ht="18.75" hidden="1" x14ac:dyDescent="0.25">
      <c r="B2358" s="112">
        <v>2352</v>
      </c>
      <c r="C2358" s="114" t="s">
        <v>15</v>
      </c>
      <c r="D2358" s="114" t="s">
        <v>15</v>
      </c>
      <c r="E2358" s="114" t="s">
        <v>4</v>
      </c>
      <c r="F2358" s="114" t="s">
        <v>175</v>
      </c>
      <c r="G2358" s="114" t="s">
        <v>102</v>
      </c>
      <c r="H2358" s="115" t="s">
        <v>9250</v>
      </c>
      <c r="I2358" s="116" t="s">
        <v>9251</v>
      </c>
      <c r="J2358" s="116" t="s">
        <v>9252</v>
      </c>
      <c r="K2358" s="114" t="s">
        <v>1055</v>
      </c>
      <c r="L2358" s="114" t="s">
        <v>727</v>
      </c>
      <c r="M2358" s="116" t="s">
        <v>1056</v>
      </c>
      <c r="N2358" s="116" t="s">
        <v>1057</v>
      </c>
      <c r="O2358" s="114" t="s">
        <v>1055</v>
      </c>
      <c r="P2358" s="114" t="s">
        <v>1813</v>
      </c>
      <c r="Q2358" s="114" t="s">
        <v>1814</v>
      </c>
      <c r="R2358" s="116"/>
    </row>
    <row r="2359" spans="2:18" ht="18.75" hidden="1" x14ac:dyDescent="0.25">
      <c r="B2359" s="112">
        <v>2353</v>
      </c>
      <c r="C2359" s="114" t="s">
        <v>15</v>
      </c>
      <c r="D2359" s="114" t="s">
        <v>15</v>
      </c>
      <c r="E2359" s="114" t="s">
        <v>4</v>
      </c>
      <c r="F2359" s="114" t="s">
        <v>175</v>
      </c>
      <c r="G2359" s="114" t="s">
        <v>102</v>
      </c>
      <c r="H2359" s="115" t="s">
        <v>9253</v>
      </c>
      <c r="I2359" s="116" t="s">
        <v>9254</v>
      </c>
      <c r="J2359" s="116" t="s">
        <v>9255</v>
      </c>
      <c r="K2359" s="114" t="s">
        <v>1055</v>
      </c>
      <c r="L2359" s="114" t="s">
        <v>727</v>
      </c>
      <c r="M2359" s="116" t="s">
        <v>1056</v>
      </c>
      <c r="N2359" s="116" t="s">
        <v>1057</v>
      </c>
      <c r="O2359" s="114" t="s">
        <v>1055</v>
      </c>
      <c r="P2359" s="114" t="s">
        <v>1813</v>
      </c>
      <c r="Q2359" s="114" t="s">
        <v>1814</v>
      </c>
      <c r="R2359" s="116"/>
    </row>
    <row r="2360" spans="2:18" ht="18.75" hidden="1" x14ac:dyDescent="0.25">
      <c r="B2360" s="112">
        <v>2354</v>
      </c>
      <c r="C2360" s="114" t="s">
        <v>15</v>
      </c>
      <c r="D2360" s="114" t="s">
        <v>15</v>
      </c>
      <c r="E2360" s="114" t="s">
        <v>4</v>
      </c>
      <c r="F2360" s="114" t="s">
        <v>175</v>
      </c>
      <c r="G2360" s="114" t="s">
        <v>102</v>
      </c>
      <c r="H2360" s="115" t="s">
        <v>9256</v>
      </c>
      <c r="I2360" s="116" t="s">
        <v>9257</v>
      </c>
      <c r="J2360" s="116" t="s">
        <v>9258</v>
      </c>
      <c r="K2360" s="114" t="s">
        <v>1055</v>
      </c>
      <c r="L2360" s="114" t="s">
        <v>727</v>
      </c>
      <c r="M2360" s="116" t="s">
        <v>1056</v>
      </c>
      <c r="N2360" s="116" t="s">
        <v>1057</v>
      </c>
      <c r="O2360" s="114" t="s">
        <v>1055</v>
      </c>
      <c r="P2360" s="114" t="s">
        <v>1813</v>
      </c>
      <c r="Q2360" s="114" t="s">
        <v>1814</v>
      </c>
      <c r="R2360" s="116"/>
    </row>
    <row r="2361" spans="2:18" ht="18.75" hidden="1" x14ac:dyDescent="0.25">
      <c r="B2361" s="112">
        <v>2355</v>
      </c>
      <c r="C2361" s="114" t="s">
        <v>15</v>
      </c>
      <c r="D2361" s="114" t="s">
        <v>15</v>
      </c>
      <c r="E2361" s="114" t="s">
        <v>4</v>
      </c>
      <c r="F2361" s="114" t="s">
        <v>175</v>
      </c>
      <c r="G2361" s="114" t="s">
        <v>102</v>
      </c>
      <c r="H2361" s="115" t="s">
        <v>9259</v>
      </c>
      <c r="I2361" s="116" t="s">
        <v>9260</v>
      </c>
      <c r="J2361" s="116" t="s">
        <v>9261</v>
      </c>
      <c r="K2361" s="114" t="s">
        <v>1055</v>
      </c>
      <c r="L2361" s="114" t="s">
        <v>727</v>
      </c>
      <c r="M2361" s="116" t="s">
        <v>1056</v>
      </c>
      <c r="N2361" s="116" t="s">
        <v>1057</v>
      </c>
      <c r="O2361" s="114" t="s">
        <v>1055</v>
      </c>
      <c r="P2361" s="114" t="s">
        <v>1813</v>
      </c>
      <c r="Q2361" s="114" t="s">
        <v>1814</v>
      </c>
      <c r="R2361" s="116"/>
    </row>
    <row r="2362" spans="2:18" ht="18.75" hidden="1" x14ac:dyDescent="0.25">
      <c r="B2362" s="112">
        <v>2356</v>
      </c>
      <c r="C2362" s="114" t="s">
        <v>15</v>
      </c>
      <c r="D2362" s="114" t="s">
        <v>15</v>
      </c>
      <c r="E2362" s="114" t="s">
        <v>4</v>
      </c>
      <c r="F2362" s="114" t="s">
        <v>175</v>
      </c>
      <c r="G2362" s="114" t="s">
        <v>102</v>
      </c>
      <c r="H2362" s="115" t="s">
        <v>9262</v>
      </c>
      <c r="I2362" s="116" t="s">
        <v>9263</v>
      </c>
      <c r="J2362" s="116" t="s">
        <v>9264</v>
      </c>
      <c r="K2362" s="114" t="s">
        <v>1055</v>
      </c>
      <c r="L2362" s="114" t="s">
        <v>727</v>
      </c>
      <c r="M2362" s="116" t="s">
        <v>1056</v>
      </c>
      <c r="N2362" s="116" t="s">
        <v>1057</v>
      </c>
      <c r="O2362" s="114" t="s">
        <v>1055</v>
      </c>
      <c r="P2362" s="114" t="s">
        <v>1813</v>
      </c>
      <c r="Q2362" s="114" t="s">
        <v>1814</v>
      </c>
      <c r="R2362" s="116"/>
    </row>
    <row r="2363" spans="2:18" ht="18.75" hidden="1" x14ac:dyDescent="0.25">
      <c r="B2363" s="112">
        <v>2357</v>
      </c>
      <c r="C2363" s="114" t="s">
        <v>15</v>
      </c>
      <c r="D2363" s="114" t="s">
        <v>15</v>
      </c>
      <c r="E2363" s="114" t="s">
        <v>4</v>
      </c>
      <c r="F2363" s="114" t="s">
        <v>175</v>
      </c>
      <c r="G2363" s="114" t="s">
        <v>102</v>
      </c>
      <c r="H2363" s="115" t="s">
        <v>9265</v>
      </c>
      <c r="I2363" s="116" t="s">
        <v>9266</v>
      </c>
      <c r="J2363" s="116" t="s">
        <v>9267</v>
      </c>
      <c r="K2363" s="114" t="s">
        <v>1055</v>
      </c>
      <c r="L2363" s="114" t="s">
        <v>727</v>
      </c>
      <c r="M2363" s="116" t="s">
        <v>1056</v>
      </c>
      <c r="N2363" s="116" t="s">
        <v>1057</v>
      </c>
      <c r="O2363" s="114" t="s">
        <v>1055</v>
      </c>
      <c r="P2363" s="114" t="s">
        <v>1813</v>
      </c>
      <c r="Q2363" s="114" t="s">
        <v>1814</v>
      </c>
      <c r="R2363" s="116"/>
    </row>
    <row r="2364" spans="2:18" ht="18.75" hidden="1" x14ac:dyDescent="0.25">
      <c r="B2364" s="112">
        <v>2358</v>
      </c>
      <c r="C2364" s="114" t="s">
        <v>15</v>
      </c>
      <c r="D2364" s="114" t="s">
        <v>15</v>
      </c>
      <c r="E2364" s="114" t="s">
        <v>4</v>
      </c>
      <c r="F2364" s="114" t="s">
        <v>175</v>
      </c>
      <c r="G2364" s="114" t="s">
        <v>102</v>
      </c>
      <c r="H2364" s="115" t="s">
        <v>9268</v>
      </c>
      <c r="I2364" s="116" t="s">
        <v>9269</v>
      </c>
      <c r="J2364" s="116" t="s">
        <v>9270</v>
      </c>
      <c r="K2364" s="114" t="s">
        <v>1055</v>
      </c>
      <c r="L2364" s="114" t="s">
        <v>727</v>
      </c>
      <c r="M2364" s="116" t="s">
        <v>1056</v>
      </c>
      <c r="N2364" s="116" t="s">
        <v>1057</v>
      </c>
      <c r="O2364" s="114" t="s">
        <v>1055</v>
      </c>
      <c r="P2364" s="114" t="s">
        <v>1813</v>
      </c>
      <c r="Q2364" s="114" t="s">
        <v>1814</v>
      </c>
      <c r="R2364" s="116"/>
    </row>
    <row r="2365" spans="2:18" ht="18.75" hidden="1" x14ac:dyDescent="0.25">
      <c r="B2365" s="112">
        <v>2359</v>
      </c>
      <c r="C2365" s="114" t="s">
        <v>15</v>
      </c>
      <c r="D2365" s="114" t="s">
        <v>15</v>
      </c>
      <c r="E2365" s="114" t="s">
        <v>4</v>
      </c>
      <c r="F2365" s="114" t="s">
        <v>175</v>
      </c>
      <c r="G2365" s="114" t="s">
        <v>102</v>
      </c>
      <c r="H2365" s="115" t="s">
        <v>9271</v>
      </c>
      <c r="I2365" s="116" t="s">
        <v>9272</v>
      </c>
      <c r="J2365" s="116" t="s">
        <v>9273</v>
      </c>
      <c r="K2365" s="114" t="s">
        <v>1055</v>
      </c>
      <c r="L2365" s="114" t="s">
        <v>727</v>
      </c>
      <c r="M2365" s="116" t="s">
        <v>1056</v>
      </c>
      <c r="N2365" s="116" t="s">
        <v>1057</v>
      </c>
      <c r="O2365" s="114" t="s">
        <v>1055</v>
      </c>
      <c r="P2365" s="114" t="s">
        <v>1813</v>
      </c>
      <c r="Q2365" s="114" t="s">
        <v>1814</v>
      </c>
      <c r="R2365" s="116"/>
    </row>
    <row r="2366" spans="2:18" ht="18.75" hidden="1" x14ac:dyDescent="0.25">
      <c r="B2366" s="112">
        <v>2360</v>
      </c>
      <c r="C2366" s="114" t="s">
        <v>15</v>
      </c>
      <c r="D2366" s="114" t="s">
        <v>15</v>
      </c>
      <c r="E2366" s="114" t="s">
        <v>4</v>
      </c>
      <c r="F2366" s="114" t="s">
        <v>175</v>
      </c>
      <c r="G2366" s="114" t="s">
        <v>102</v>
      </c>
      <c r="H2366" s="115" t="s">
        <v>9274</v>
      </c>
      <c r="I2366" s="116" t="s">
        <v>9275</v>
      </c>
      <c r="J2366" s="116" t="s">
        <v>9276</v>
      </c>
      <c r="K2366" s="114" t="s">
        <v>1055</v>
      </c>
      <c r="L2366" s="114" t="s">
        <v>727</v>
      </c>
      <c r="M2366" s="116" t="s">
        <v>1056</v>
      </c>
      <c r="N2366" s="116" t="s">
        <v>1057</v>
      </c>
      <c r="O2366" s="114" t="s">
        <v>1055</v>
      </c>
      <c r="P2366" s="114" t="s">
        <v>1813</v>
      </c>
      <c r="Q2366" s="114" t="s">
        <v>1814</v>
      </c>
      <c r="R2366" s="116"/>
    </row>
    <row r="2367" spans="2:18" ht="18.75" hidden="1" x14ac:dyDescent="0.25">
      <c r="B2367" s="112">
        <v>2361</v>
      </c>
      <c r="C2367" s="114" t="s">
        <v>15</v>
      </c>
      <c r="D2367" s="114" t="s">
        <v>15</v>
      </c>
      <c r="E2367" s="114" t="s">
        <v>1</v>
      </c>
      <c r="F2367" s="114" t="s">
        <v>213</v>
      </c>
      <c r="G2367" s="114" t="s">
        <v>102</v>
      </c>
      <c r="H2367" s="115" t="s">
        <v>9277</v>
      </c>
      <c r="I2367" s="116" t="s">
        <v>9278</v>
      </c>
      <c r="J2367" s="116" t="s">
        <v>9279</v>
      </c>
      <c r="K2367" s="114" t="s">
        <v>1058</v>
      </c>
      <c r="L2367" s="114" t="s">
        <v>732</v>
      </c>
      <c r="M2367" s="116" t="s">
        <v>1059</v>
      </c>
      <c r="N2367" s="116" t="s">
        <v>1060</v>
      </c>
      <c r="O2367" s="114" t="s">
        <v>1058</v>
      </c>
      <c r="P2367" s="114" t="s">
        <v>1815</v>
      </c>
      <c r="Q2367" s="114" t="s">
        <v>1816</v>
      </c>
      <c r="R2367" s="116"/>
    </row>
    <row r="2368" spans="2:18" ht="18.75" hidden="1" x14ac:dyDescent="0.25">
      <c r="B2368" s="112">
        <v>2362</v>
      </c>
      <c r="C2368" s="114" t="s">
        <v>15</v>
      </c>
      <c r="D2368" s="114" t="s">
        <v>15</v>
      </c>
      <c r="E2368" s="114" t="s">
        <v>1</v>
      </c>
      <c r="F2368" s="114" t="s">
        <v>213</v>
      </c>
      <c r="G2368" s="114" t="s">
        <v>102</v>
      </c>
      <c r="H2368" s="115" t="s">
        <v>9280</v>
      </c>
      <c r="I2368" s="116" t="s">
        <v>9281</v>
      </c>
      <c r="J2368" s="116" t="s">
        <v>9282</v>
      </c>
      <c r="K2368" s="114" t="s">
        <v>1058</v>
      </c>
      <c r="L2368" s="114" t="s">
        <v>732</v>
      </c>
      <c r="M2368" s="116" t="s">
        <v>1059</v>
      </c>
      <c r="N2368" s="116" t="s">
        <v>1060</v>
      </c>
      <c r="O2368" s="114" t="s">
        <v>1058</v>
      </c>
      <c r="P2368" s="114" t="s">
        <v>1815</v>
      </c>
      <c r="Q2368" s="114" t="s">
        <v>1816</v>
      </c>
      <c r="R2368" s="116"/>
    </row>
    <row r="2369" spans="2:18" ht="18.75" hidden="1" x14ac:dyDescent="0.25">
      <c r="B2369" s="112">
        <v>2363</v>
      </c>
      <c r="C2369" s="114" t="s">
        <v>15</v>
      </c>
      <c r="D2369" s="114" t="s">
        <v>15</v>
      </c>
      <c r="E2369" s="114" t="s">
        <v>1</v>
      </c>
      <c r="F2369" s="114" t="s">
        <v>213</v>
      </c>
      <c r="G2369" s="114" t="s">
        <v>102</v>
      </c>
      <c r="H2369" s="115" t="s">
        <v>9283</v>
      </c>
      <c r="I2369" s="116" t="s">
        <v>9284</v>
      </c>
      <c r="J2369" s="116" t="s">
        <v>9285</v>
      </c>
      <c r="K2369" s="114" t="s">
        <v>1058</v>
      </c>
      <c r="L2369" s="114" t="s">
        <v>732</v>
      </c>
      <c r="M2369" s="116" t="s">
        <v>1059</v>
      </c>
      <c r="N2369" s="116" t="s">
        <v>1060</v>
      </c>
      <c r="O2369" s="114" t="s">
        <v>1058</v>
      </c>
      <c r="P2369" s="114" t="s">
        <v>1815</v>
      </c>
      <c r="Q2369" s="114" t="s">
        <v>1816</v>
      </c>
      <c r="R2369" s="116"/>
    </row>
    <row r="2370" spans="2:18" ht="18.75" hidden="1" x14ac:dyDescent="0.25">
      <c r="B2370" s="112">
        <v>2364</v>
      </c>
      <c r="C2370" s="114" t="s">
        <v>15</v>
      </c>
      <c r="D2370" s="114" t="s">
        <v>15</v>
      </c>
      <c r="E2370" s="114" t="s">
        <v>1</v>
      </c>
      <c r="F2370" s="114" t="s">
        <v>213</v>
      </c>
      <c r="G2370" s="114" t="s">
        <v>102</v>
      </c>
      <c r="H2370" s="115" t="s">
        <v>9286</v>
      </c>
      <c r="I2370" s="116" t="s">
        <v>9287</v>
      </c>
      <c r="J2370" s="116" t="s">
        <v>9288</v>
      </c>
      <c r="K2370" s="114" t="s">
        <v>1058</v>
      </c>
      <c r="L2370" s="114" t="s">
        <v>732</v>
      </c>
      <c r="M2370" s="116" t="s">
        <v>1059</v>
      </c>
      <c r="N2370" s="116" t="s">
        <v>1060</v>
      </c>
      <c r="O2370" s="114" t="s">
        <v>1058</v>
      </c>
      <c r="P2370" s="114" t="s">
        <v>1815</v>
      </c>
      <c r="Q2370" s="114" t="s">
        <v>1816</v>
      </c>
      <c r="R2370" s="116"/>
    </row>
    <row r="2371" spans="2:18" ht="18.75" hidden="1" x14ac:dyDescent="0.25">
      <c r="B2371" s="112">
        <v>2365</v>
      </c>
      <c r="C2371" s="114" t="s">
        <v>15</v>
      </c>
      <c r="D2371" s="114" t="s">
        <v>15</v>
      </c>
      <c r="E2371" s="114" t="s">
        <v>1</v>
      </c>
      <c r="F2371" s="114" t="s">
        <v>213</v>
      </c>
      <c r="G2371" s="114" t="s">
        <v>102</v>
      </c>
      <c r="H2371" s="115" t="s">
        <v>9289</v>
      </c>
      <c r="I2371" s="116" t="s">
        <v>9290</v>
      </c>
      <c r="J2371" s="116" t="s">
        <v>9291</v>
      </c>
      <c r="K2371" s="114" t="s">
        <v>1058</v>
      </c>
      <c r="L2371" s="114" t="s">
        <v>732</v>
      </c>
      <c r="M2371" s="116" t="s">
        <v>1059</v>
      </c>
      <c r="N2371" s="116" t="s">
        <v>1060</v>
      </c>
      <c r="O2371" s="114" t="s">
        <v>1058</v>
      </c>
      <c r="P2371" s="114" t="s">
        <v>1815</v>
      </c>
      <c r="Q2371" s="114" t="s">
        <v>1816</v>
      </c>
      <c r="R2371" s="116"/>
    </row>
    <row r="2372" spans="2:18" ht="18.75" hidden="1" x14ac:dyDescent="0.25">
      <c r="B2372" s="112">
        <v>2366</v>
      </c>
      <c r="C2372" s="114" t="s">
        <v>15</v>
      </c>
      <c r="D2372" s="114" t="s">
        <v>15</v>
      </c>
      <c r="E2372" s="114" t="s">
        <v>1</v>
      </c>
      <c r="F2372" s="114" t="s">
        <v>213</v>
      </c>
      <c r="G2372" s="114" t="s">
        <v>102</v>
      </c>
      <c r="H2372" s="115" t="s">
        <v>9292</v>
      </c>
      <c r="I2372" s="116" t="s">
        <v>9293</v>
      </c>
      <c r="J2372" s="116" t="s">
        <v>9294</v>
      </c>
      <c r="K2372" s="114" t="s">
        <v>1058</v>
      </c>
      <c r="L2372" s="114" t="s">
        <v>732</v>
      </c>
      <c r="M2372" s="116" t="s">
        <v>1059</v>
      </c>
      <c r="N2372" s="116" t="s">
        <v>1060</v>
      </c>
      <c r="O2372" s="114" t="s">
        <v>1058</v>
      </c>
      <c r="P2372" s="114" t="s">
        <v>1815</v>
      </c>
      <c r="Q2372" s="114" t="s">
        <v>1816</v>
      </c>
      <c r="R2372" s="116"/>
    </row>
    <row r="2373" spans="2:18" ht="18.75" hidden="1" x14ac:dyDescent="0.25">
      <c r="B2373" s="112">
        <v>2367</v>
      </c>
      <c r="C2373" s="114" t="s">
        <v>15</v>
      </c>
      <c r="D2373" s="114" t="s">
        <v>15</v>
      </c>
      <c r="E2373" s="114" t="s">
        <v>1</v>
      </c>
      <c r="F2373" s="114" t="s">
        <v>213</v>
      </c>
      <c r="G2373" s="114" t="s">
        <v>102</v>
      </c>
      <c r="H2373" s="115" t="s">
        <v>9295</v>
      </c>
      <c r="I2373" s="116" t="s">
        <v>9296</v>
      </c>
      <c r="J2373" s="116" t="s">
        <v>9297</v>
      </c>
      <c r="K2373" s="114" t="s">
        <v>1058</v>
      </c>
      <c r="L2373" s="114" t="s">
        <v>732</v>
      </c>
      <c r="M2373" s="116" t="s">
        <v>1059</v>
      </c>
      <c r="N2373" s="116" t="s">
        <v>1060</v>
      </c>
      <c r="O2373" s="114" t="s">
        <v>1058</v>
      </c>
      <c r="P2373" s="114" t="s">
        <v>1815</v>
      </c>
      <c r="Q2373" s="114" t="s">
        <v>1816</v>
      </c>
      <c r="R2373" s="116"/>
    </row>
    <row r="2374" spans="2:18" ht="18.75" hidden="1" x14ac:dyDescent="0.25">
      <c r="B2374" s="112">
        <v>2368</v>
      </c>
      <c r="C2374" s="114" t="s">
        <v>15</v>
      </c>
      <c r="D2374" s="114" t="s">
        <v>15</v>
      </c>
      <c r="E2374" s="114" t="s">
        <v>1</v>
      </c>
      <c r="F2374" s="114" t="s">
        <v>213</v>
      </c>
      <c r="G2374" s="114" t="s">
        <v>102</v>
      </c>
      <c r="H2374" s="115" t="s">
        <v>9298</v>
      </c>
      <c r="I2374" s="116" t="s">
        <v>9299</v>
      </c>
      <c r="J2374" s="116" t="s">
        <v>9300</v>
      </c>
      <c r="K2374" s="114" t="s">
        <v>1058</v>
      </c>
      <c r="L2374" s="114" t="s">
        <v>732</v>
      </c>
      <c r="M2374" s="116" t="s">
        <v>1059</v>
      </c>
      <c r="N2374" s="116" t="s">
        <v>1060</v>
      </c>
      <c r="O2374" s="114" t="s">
        <v>1058</v>
      </c>
      <c r="P2374" s="114" t="s">
        <v>1815</v>
      </c>
      <c r="Q2374" s="114" t="s">
        <v>1816</v>
      </c>
      <c r="R2374" s="116"/>
    </row>
    <row r="2375" spans="2:18" ht="18.75" hidden="1" x14ac:dyDescent="0.25">
      <c r="B2375" s="112">
        <v>2369</v>
      </c>
      <c r="C2375" s="114" t="s">
        <v>15</v>
      </c>
      <c r="D2375" s="114" t="s">
        <v>15</v>
      </c>
      <c r="E2375" s="114" t="s">
        <v>1</v>
      </c>
      <c r="F2375" s="114" t="s">
        <v>213</v>
      </c>
      <c r="G2375" s="114" t="s">
        <v>102</v>
      </c>
      <c r="H2375" s="115" t="s">
        <v>9301</v>
      </c>
      <c r="I2375" s="116" t="s">
        <v>9302</v>
      </c>
      <c r="J2375" s="116" t="s">
        <v>9303</v>
      </c>
      <c r="K2375" s="114" t="s">
        <v>1058</v>
      </c>
      <c r="L2375" s="114" t="s">
        <v>732</v>
      </c>
      <c r="M2375" s="116" t="s">
        <v>1059</v>
      </c>
      <c r="N2375" s="116" t="s">
        <v>1060</v>
      </c>
      <c r="O2375" s="114" t="s">
        <v>1058</v>
      </c>
      <c r="P2375" s="114" t="s">
        <v>1815</v>
      </c>
      <c r="Q2375" s="114" t="s">
        <v>1816</v>
      </c>
      <c r="R2375" s="116"/>
    </row>
    <row r="2376" spans="2:18" ht="18.75" hidden="1" x14ac:dyDescent="0.25">
      <c r="B2376" s="112">
        <v>2370</v>
      </c>
      <c r="C2376" s="114" t="s">
        <v>15</v>
      </c>
      <c r="D2376" s="114" t="s">
        <v>15</v>
      </c>
      <c r="E2376" s="114" t="s">
        <v>1</v>
      </c>
      <c r="F2376" s="114" t="s">
        <v>213</v>
      </c>
      <c r="G2376" s="114" t="s">
        <v>102</v>
      </c>
      <c r="H2376" s="115" t="s">
        <v>9304</v>
      </c>
      <c r="I2376" s="116" t="s">
        <v>9305</v>
      </c>
      <c r="J2376" s="116" t="s">
        <v>9306</v>
      </c>
      <c r="K2376" s="114" t="s">
        <v>1058</v>
      </c>
      <c r="L2376" s="114" t="s">
        <v>732</v>
      </c>
      <c r="M2376" s="116" t="s">
        <v>1059</v>
      </c>
      <c r="N2376" s="116" t="s">
        <v>1060</v>
      </c>
      <c r="O2376" s="114" t="s">
        <v>1058</v>
      </c>
      <c r="P2376" s="114" t="s">
        <v>1815</v>
      </c>
      <c r="Q2376" s="114" t="s">
        <v>1816</v>
      </c>
      <c r="R2376" s="116"/>
    </row>
    <row r="2377" spans="2:18" ht="18.75" hidden="1" x14ac:dyDescent="0.25">
      <c r="B2377" s="112">
        <v>2371</v>
      </c>
      <c r="C2377" s="114" t="s">
        <v>15</v>
      </c>
      <c r="D2377" s="114" t="s">
        <v>15</v>
      </c>
      <c r="E2377" s="114" t="s">
        <v>4</v>
      </c>
      <c r="F2377" s="114" t="s">
        <v>213</v>
      </c>
      <c r="G2377" s="114" t="s">
        <v>102</v>
      </c>
      <c r="H2377" s="115" t="s">
        <v>9307</v>
      </c>
      <c r="I2377" s="116" t="s">
        <v>9308</v>
      </c>
      <c r="J2377" s="116" t="s">
        <v>9309</v>
      </c>
      <c r="K2377" s="114" t="s">
        <v>1058</v>
      </c>
      <c r="L2377" s="114" t="s">
        <v>732</v>
      </c>
      <c r="M2377" s="116" t="s">
        <v>1059</v>
      </c>
      <c r="N2377" s="116" t="s">
        <v>1060</v>
      </c>
      <c r="O2377" s="114" t="s">
        <v>1058</v>
      </c>
      <c r="P2377" s="114" t="s">
        <v>1815</v>
      </c>
      <c r="Q2377" s="114" t="s">
        <v>1816</v>
      </c>
      <c r="R2377" s="116"/>
    </row>
    <row r="2378" spans="2:18" ht="18.75" hidden="1" x14ac:dyDescent="0.25">
      <c r="B2378" s="112">
        <v>2372</v>
      </c>
      <c r="C2378" s="114" t="s">
        <v>15</v>
      </c>
      <c r="D2378" s="114" t="s">
        <v>15</v>
      </c>
      <c r="E2378" s="114" t="s">
        <v>4</v>
      </c>
      <c r="F2378" s="114" t="s">
        <v>213</v>
      </c>
      <c r="G2378" s="114" t="s">
        <v>102</v>
      </c>
      <c r="H2378" s="115" t="s">
        <v>9310</v>
      </c>
      <c r="I2378" s="116" t="s">
        <v>9311</v>
      </c>
      <c r="J2378" s="116" t="s">
        <v>9312</v>
      </c>
      <c r="K2378" s="114" t="s">
        <v>1058</v>
      </c>
      <c r="L2378" s="114" t="s">
        <v>732</v>
      </c>
      <c r="M2378" s="116" t="s">
        <v>1059</v>
      </c>
      <c r="N2378" s="116" t="s">
        <v>1060</v>
      </c>
      <c r="O2378" s="114" t="s">
        <v>1058</v>
      </c>
      <c r="P2378" s="114" t="s">
        <v>1815</v>
      </c>
      <c r="Q2378" s="114" t="s">
        <v>1816</v>
      </c>
      <c r="R2378" s="116"/>
    </row>
    <row r="2379" spans="2:18" ht="18.75" hidden="1" x14ac:dyDescent="0.25">
      <c r="B2379" s="112">
        <v>2373</v>
      </c>
      <c r="C2379" s="114" t="s">
        <v>15</v>
      </c>
      <c r="D2379" s="114" t="s">
        <v>15</v>
      </c>
      <c r="E2379" s="114" t="s">
        <v>4</v>
      </c>
      <c r="F2379" s="114" t="s">
        <v>213</v>
      </c>
      <c r="G2379" s="114" t="s">
        <v>102</v>
      </c>
      <c r="H2379" s="115" t="s">
        <v>9313</v>
      </c>
      <c r="I2379" s="116" t="s">
        <v>9314</v>
      </c>
      <c r="J2379" s="116" t="s">
        <v>9315</v>
      </c>
      <c r="K2379" s="114" t="s">
        <v>1058</v>
      </c>
      <c r="L2379" s="114" t="s">
        <v>732</v>
      </c>
      <c r="M2379" s="116" t="s">
        <v>1059</v>
      </c>
      <c r="N2379" s="116" t="s">
        <v>1060</v>
      </c>
      <c r="O2379" s="114" t="s">
        <v>1058</v>
      </c>
      <c r="P2379" s="114" t="s">
        <v>1815</v>
      </c>
      <c r="Q2379" s="114" t="s">
        <v>1816</v>
      </c>
      <c r="R2379" s="116"/>
    </row>
    <row r="2380" spans="2:18" ht="18.75" hidden="1" x14ac:dyDescent="0.25">
      <c r="B2380" s="112">
        <v>2374</v>
      </c>
      <c r="C2380" s="114" t="s">
        <v>15</v>
      </c>
      <c r="D2380" s="114" t="s">
        <v>15</v>
      </c>
      <c r="E2380" s="114" t="s">
        <v>4</v>
      </c>
      <c r="F2380" s="114" t="s">
        <v>213</v>
      </c>
      <c r="G2380" s="114" t="s">
        <v>102</v>
      </c>
      <c r="H2380" s="115" t="s">
        <v>9316</v>
      </c>
      <c r="I2380" s="116" t="s">
        <v>9317</v>
      </c>
      <c r="J2380" s="116" t="s">
        <v>9318</v>
      </c>
      <c r="K2380" s="114" t="s">
        <v>1058</v>
      </c>
      <c r="L2380" s="114" t="s">
        <v>732</v>
      </c>
      <c r="M2380" s="116" t="s">
        <v>1059</v>
      </c>
      <c r="N2380" s="116" t="s">
        <v>1060</v>
      </c>
      <c r="O2380" s="114" t="s">
        <v>1058</v>
      </c>
      <c r="P2380" s="114" t="s">
        <v>1815</v>
      </c>
      <c r="Q2380" s="114" t="s">
        <v>1816</v>
      </c>
      <c r="R2380" s="116"/>
    </row>
    <row r="2381" spans="2:18" ht="18.75" hidden="1" x14ac:dyDescent="0.25">
      <c r="B2381" s="112">
        <v>2375</v>
      </c>
      <c r="C2381" s="114" t="s">
        <v>15</v>
      </c>
      <c r="D2381" s="114" t="s">
        <v>15</v>
      </c>
      <c r="E2381" s="114" t="s">
        <v>4</v>
      </c>
      <c r="F2381" s="114" t="s">
        <v>213</v>
      </c>
      <c r="G2381" s="114" t="s">
        <v>102</v>
      </c>
      <c r="H2381" s="115" t="s">
        <v>9319</v>
      </c>
      <c r="I2381" s="116" t="s">
        <v>9320</v>
      </c>
      <c r="J2381" s="116" t="s">
        <v>9321</v>
      </c>
      <c r="K2381" s="114" t="s">
        <v>1058</v>
      </c>
      <c r="L2381" s="114" t="s">
        <v>732</v>
      </c>
      <c r="M2381" s="116" t="s">
        <v>1059</v>
      </c>
      <c r="N2381" s="116" t="s">
        <v>1060</v>
      </c>
      <c r="O2381" s="114" t="s">
        <v>1058</v>
      </c>
      <c r="P2381" s="114" t="s">
        <v>1815</v>
      </c>
      <c r="Q2381" s="114" t="s">
        <v>1816</v>
      </c>
      <c r="R2381" s="116"/>
    </row>
    <row r="2382" spans="2:18" ht="18.75" hidden="1" x14ac:dyDescent="0.25">
      <c r="B2382" s="112">
        <v>2376</v>
      </c>
      <c r="C2382" s="114" t="s">
        <v>15</v>
      </c>
      <c r="D2382" s="114" t="s">
        <v>15</v>
      </c>
      <c r="E2382" s="114" t="s">
        <v>4</v>
      </c>
      <c r="F2382" s="114" t="s">
        <v>213</v>
      </c>
      <c r="G2382" s="114" t="s">
        <v>102</v>
      </c>
      <c r="H2382" s="115" t="s">
        <v>9322</v>
      </c>
      <c r="I2382" s="116" t="s">
        <v>9323</v>
      </c>
      <c r="J2382" s="116" t="s">
        <v>9324</v>
      </c>
      <c r="K2382" s="114" t="s">
        <v>1058</v>
      </c>
      <c r="L2382" s="114" t="s">
        <v>732</v>
      </c>
      <c r="M2382" s="116" t="s">
        <v>1059</v>
      </c>
      <c r="N2382" s="116" t="s">
        <v>1060</v>
      </c>
      <c r="O2382" s="114" t="s">
        <v>1058</v>
      </c>
      <c r="P2382" s="114" t="s">
        <v>1815</v>
      </c>
      <c r="Q2382" s="114" t="s">
        <v>1816</v>
      </c>
      <c r="R2382" s="116"/>
    </row>
    <row r="2383" spans="2:18" ht="18.75" hidden="1" x14ac:dyDescent="0.25">
      <c r="B2383" s="112">
        <v>2377</v>
      </c>
      <c r="C2383" s="114" t="s">
        <v>15</v>
      </c>
      <c r="D2383" s="114" t="s">
        <v>15</v>
      </c>
      <c r="E2383" s="114" t="s">
        <v>4</v>
      </c>
      <c r="F2383" s="114" t="s">
        <v>213</v>
      </c>
      <c r="G2383" s="114" t="s">
        <v>102</v>
      </c>
      <c r="H2383" s="115" t="s">
        <v>9325</v>
      </c>
      <c r="I2383" s="116" t="s">
        <v>9326</v>
      </c>
      <c r="J2383" s="116" t="s">
        <v>9327</v>
      </c>
      <c r="K2383" s="114" t="s">
        <v>1058</v>
      </c>
      <c r="L2383" s="114" t="s">
        <v>732</v>
      </c>
      <c r="M2383" s="116" t="s">
        <v>1059</v>
      </c>
      <c r="N2383" s="116" t="s">
        <v>1060</v>
      </c>
      <c r="O2383" s="114" t="s">
        <v>1058</v>
      </c>
      <c r="P2383" s="114" t="s">
        <v>1815</v>
      </c>
      <c r="Q2383" s="114" t="s">
        <v>1816</v>
      </c>
      <c r="R2383" s="116"/>
    </row>
    <row r="2384" spans="2:18" ht="18.75" hidden="1" x14ac:dyDescent="0.25">
      <c r="B2384" s="112">
        <v>2378</v>
      </c>
      <c r="C2384" s="114" t="s">
        <v>15</v>
      </c>
      <c r="D2384" s="114" t="s">
        <v>15</v>
      </c>
      <c r="E2384" s="114" t="s">
        <v>4</v>
      </c>
      <c r="F2384" s="114" t="s">
        <v>213</v>
      </c>
      <c r="G2384" s="114" t="s">
        <v>102</v>
      </c>
      <c r="H2384" s="115" t="s">
        <v>9328</v>
      </c>
      <c r="I2384" s="116" t="s">
        <v>9329</v>
      </c>
      <c r="J2384" s="116" t="s">
        <v>9330</v>
      </c>
      <c r="K2384" s="114" t="s">
        <v>1058</v>
      </c>
      <c r="L2384" s="114" t="s">
        <v>732</v>
      </c>
      <c r="M2384" s="116" t="s">
        <v>1059</v>
      </c>
      <c r="N2384" s="116" t="s">
        <v>1060</v>
      </c>
      <c r="O2384" s="114" t="s">
        <v>1058</v>
      </c>
      <c r="P2384" s="114" t="s">
        <v>1815</v>
      </c>
      <c r="Q2384" s="114" t="s">
        <v>1816</v>
      </c>
      <c r="R2384" s="116"/>
    </row>
    <row r="2385" spans="2:18" ht="18.75" hidden="1" x14ac:dyDescent="0.25">
      <c r="B2385" s="112">
        <v>2379</v>
      </c>
      <c r="C2385" s="114" t="s">
        <v>15</v>
      </c>
      <c r="D2385" s="114" t="s">
        <v>15</v>
      </c>
      <c r="E2385" s="114" t="s">
        <v>4</v>
      </c>
      <c r="F2385" s="114" t="s">
        <v>213</v>
      </c>
      <c r="G2385" s="114" t="s">
        <v>102</v>
      </c>
      <c r="H2385" s="115" t="s">
        <v>9331</v>
      </c>
      <c r="I2385" s="116" t="s">
        <v>9332</v>
      </c>
      <c r="J2385" s="116" t="s">
        <v>9333</v>
      </c>
      <c r="K2385" s="114" t="s">
        <v>1058</v>
      </c>
      <c r="L2385" s="114" t="s">
        <v>732</v>
      </c>
      <c r="M2385" s="116" t="s">
        <v>1059</v>
      </c>
      <c r="N2385" s="116" t="s">
        <v>1060</v>
      </c>
      <c r="O2385" s="114" t="s">
        <v>1058</v>
      </c>
      <c r="P2385" s="114" t="s">
        <v>1815</v>
      </c>
      <c r="Q2385" s="114" t="s">
        <v>1816</v>
      </c>
      <c r="R2385" s="116"/>
    </row>
    <row r="2386" spans="2:18" ht="18.75" hidden="1" x14ac:dyDescent="0.25">
      <c r="B2386" s="112">
        <v>2380</v>
      </c>
      <c r="C2386" s="114" t="s">
        <v>15</v>
      </c>
      <c r="D2386" s="114" t="s">
        <v>15</v>
      </c>
      <c r="E2386" s="114" t="s">
        <v>4</v>
      </c>
      <c r="F2386" s="114" t="s">
        <v>213</v>
      </c>
      <c r="G2386" s="114" t="s">
        <v>102</v>
      </c>
      <c r="H2386" s="115" t="s">
        <v>9334</v>
      </c>
      <c r="I2386" s="116" t="s">
        <v>9335</v>
      </c>
      <c r="J2386" s="116" t="s">
        <v>9336</v>
      </c>
      <c r="K2386" s="114" t="s">
        <v>1058</v>
      </c>
      <c r="L2386" s="114" t="s">
        <v>732</v>
      </c>
      <c r="M2386" s="116" t="s">
        <v>1059</v>
      </c>
      <c r="N2386" s="116" t="s">
        <v>1060</v>
      </c>
      <c r="O2386" s="114" t="s">
        <v>1058</v>
      </c>
      <c r="P2386" s="114" t="s">
        <v>1815</v>
      </c>
      <c r="Q2386" s="114" t="s">
        <v>1816</v>
      </c>
      <c r="R2386" s="116"/>
    </row>
    <row r="2387" spans="2:18" ht="18.75" hidden="1" x14ac:dyDescent="0.25">
      <c r="B2387" s="112">
        <v>2381</v>
      </c>
      <c r="C2387" s="114" t="s">
        <v>15</v>
      </c>
      <c r="D2387" s="114" t="s">
        <v>15</v>
      </c>
      <c r="E2387" s="114" t="s">
        <v>1</v>
      </c>
      <c r="F2387" s="114" t="s">
        <v>216</v>
      </c>
      <c r="G2387" s="114" t="s">
        <v>102</v>
      </c>
      <c r="H2387" s="115" t="s">
        <v>9337</v>
      </c>
      <c r="I2387" s="116" t="s">
        <v>9338</v>
      </c>
      <c r="J2387" s="116" t="s">
        <v>9339</v>
      </c>
      <c r="K2387" s="114" t="s">
        <v>1061</v>
      </c>
      <c r="L2387" s="114" t="s">
        <v>738</v>
      </c>
      <c r="M2387" s="116" t="s">
        <v>1062</v>
      </c>
      <c r="N2387" s="116" t="s">
        <v>1063</v>
      </c>
      <c r="O2387" s="114" t="s">
        <v>1061</v>
      </c>
      <c r="P2387" s="114" t="s">
        <v>1817</v>
      </c>
      <c r="Q2387" s="114" t="s">
        <v>1818</v>
      </c>
      <c r="R2387" s="116"/>
    </row>
    <row r="2388" spans="2:18" ht="18.75" hidden="1" x14ac:dyDescent="0.25">
      <c r="B2388" s="112">
        <v>2382</v>
      </c>
      <c r="C2388" s="114" t="s">
        <v>15</v>
      </c>
      <c r="D2388" s="114" t="s">
        <v>15</v>
      </c>
      <c r="E2388" s="114" t="s">
        <v>1</v>
      </c>
      <c r="F2388" s="114" t="s">
        <v>216</v>
      </c>
      <c r="G2388" s="114" t="s">
        <v>102</v>
      </c>
      <c r="H2388" s="115" t="s">
        <v>9340</v>
      </c>
      <c r="I2388" s="116" t="s">
        <v>9341</v>
      </c>
      <c r="J2388" s="116" t="s">
        <v>9342</v>
      </c>
      <c r="K2388" s="114" t="s">
        <v>1061</v>
      </c>
      <c r="L2388" s="114" t="s">
        <v>738</v>
      </c>
      <c r="M2388" s="116" t="s">
        <v>1062</v>
      </c>
      <c r="N2388" s="116" t="s">
        <v>1063</v>
      </c>
      <c r="O2388" s="114" t="s">
        <v>1061</v>
      </c>
      <c r="P2388" s="114" t="s">
        <v>1817</v>
      </c>
      <c r="Q2388" s="114" t="s">
        <v>1818</v>
      </c>
      <c r="R2388" s="116"/>
    </row>
    <row r="2389" spans="2:18" ht="18.75" hidden="1" x14ac:dyDescent="0.25">
      <c r="B2389" s="112">
        <v>2383</v>
      </c>
      <c r="C2389" s="114" t="s">
        <v>15</v>
      </c>
      <c r="D2389" s="114" t="s">
        <v>15</v>
      </c>
      <c r="E2389" s="114" t="s">
        <v>1</v>
      </c>
      <c r="F2389" s="114" t="s">
        <v>216</v>
      </c>
      <c r="G2389" s="114" t="s">
        <v>102</v>
      </c>
      <c r="H2389" s="115" t="s">
        <v>9343</v>
      </c>
      <c r="I2389" s="116" t="s">
        <v>9344</v>
      </c>
      <c r="J2389" s="116" t="s">
        <v>9345</v>
      </c>
      <c r="K2389" s="114" t="s">
        <v>1061</v>
      </c>
      <c r="L2389" s="114" t="s">
        <v>738</v>
      </c>
      <c r="M2389" s="116" t="s">
        <v>1062</v>
      </c>
      <c r="N2389" s="116" t="s">
        <v>1063</v>
      </c>
      <c r="O2389" s="114" t="s">
        <v>1061</v>
      </c>
      <c r="P2389" s="114" t="s">
        <v>1817</v>
      </c>
      <c r="Q2389" s="114" t="s">
        <v>1818</v>
      </c>
      <c r="R2389" s="116"/>
    </row>
    <row r="2390" spans="2:18" ht="18.75" hidden="1" x14ac:dyDescent="0.25">
      <c r="B2390" s="112">
        <v>2384</v>
      </c>
      <c r="C2390" s="114" t="s">
        <v>15</v>
      </c>
      <c r="D2390" s="114" t="s">
        <v>15</v>
      </c>
      <c r="E2390" s="114" t="s">
        <v>1</v>
      </c>
      <c r="F2390" s="114" t="s">
        <v>216</v>
      </c>
      <c r="G2390" s="114" t="s">
        <v>102</v>
      </c>
      <c r="H2390" s="115" t="s">
        <v>9346</v>
      </c>
      <c r="I2390" s="116" t="s">
        <v>9347</v>
      </c>
      <c r="J2390" s="116" t="s">
        <v>9348</v>
      </c>
      <c r="K2390" s="114" t="s">
        <v>1061</v>
      </c>
      <c r="L2390" s="114" t="s">
        <v>738</v>
      </c>
      <c r="M2390" s="116" t="s">
        <v>1062</v>
      </c>
      <c r="N2390" s="116" t="s">
        <v>1063</v>
      </c>
      <c r="O2390" s="114" t="s">
        <v>1061</v>
      </c>
      <c r="P2390" s="114" t="s">
        <v>1817</v>
      </c>
      <c r="Q2390" s="114" t="s">
        <v>1818</v>
      </c>
      <c r="R2390" s="116"/>
    </row>
    <row r="2391" spans="2:18" ht="18.75" hidden="1" x14ac:dyDescent="0.25">
      <c r="B2391" s="112">
        <v>2385</v>
      </c>
      <c r="C2391" s="114" t="s">
        <v>15</v>
      </c>
      <c r="D2391" s="114" t="s">
        <v>15</v>
      </c>
      <c r="E2391" s="114" t="s">
        <v>1</v>
      </c>
      <c r="F2391" s="114" t="s">
        <v>216</v>
      </c>
      <c r="G2391" s="114" t="s">
        <v>102</v>
      </c>
      <c r="H2391" s="115" t="s">
        <v>9349</v>
      </c>
      <c r="I2391" s="116" t="s">
        <v>9350</v>
      </c>
      <c r="J2391" s="116" t="s">
        <v>9351</v>
      </c>
      <c r="K2391" s="114" t="s">
        <v>1061</v>
      </c>
      <c r="L2391" s="114" t="s">
        <v>738</v>
      </c>
      <c r="M2391" s="116" t="s">
        <v>1062</v>
      </c>
      <c r="N2391" s="116" t="s">
        <v>1063</v>
      </c>
      <c r="O2391" s="114" t="s">
        <v>1061</v>
      </c>
      <c r="P2391" s="114" t="s">
        <v>1817</v>
      </c>
      <c r="Q2391" s="114" t="s">
        <v>1818</v>
      </c>
      <c r="R2391" s="116"/>
    </row>
    <row r="2392" spans="2:18" ht="18.75" hidden="1" x14ac:dyDescent="0.25">
      <c r="B2392" s="112">
        <v>2386</v>
      </c>
      <c r="C2392" s="114" t="s">
        <v>15</v>
      </c>
      <c r="D2392" s="114" t="s">
        <v>15</v>
      </c>
      <c r="E2392" s="114" t="s">
        <v>1</v>
      </c>
      <c r="F2392" s="114" t="s">
        <v>216</v>
      </c>
      <c r="G2392" s="114" t="s">
        <v>102</v>
      </c>
      <c r="H2392" s="115" t="s">
        <v>9352</v>
      </c>
      <c r="I2392" s="116" t="s">
        <v>9353</v>
      </c>
      <c r="J2392" s="116" t="s">
        <v>9354</v>
      </c>
      <c r="K2392" s="114" t="s">
        <v>1061</v>
      </c>
      <c r="L2392" s="114" t="s">
        <v>738</v>
      </c>
      <c r="M2392" s="116" t="s">
        <v>1062</v>
      </c>
      <c r="N2392" s="116" t="s">
        <v>1063</v>
      </c>
      <c r="O2392" s="114" t="s">
        <v>1061</v>
      </c>
      <c r="P2392" s="114" t="s">
        <v>1817</v>
      </c>
      <c r="Q2392" s="114" t="s">
        <v>1818</v>
      </c>
      <c r="R2392" s="116"/>
    </row>
    <row r="2393" spans="2:18" ht="18.75" hidden="1" x14ac:dyDescent="0.25">
      <c r="B2393" s="112">
        <v>2387</v>
      </c>
      <c r="C2393" s="114" t="s">
        <v>15</v>
      </c>
      <c r="D2393" s="114" t="s">
        <v>15</v>
      </c>
      <c r="E2393" s="114" t="s">
        <v>1</v>
      </c>
      <c r="F2393" s="114" t="s">
        <v>216</v>
      </c>
      <c r="G2393" s="114" t="s">
        <v>102</v>
      </c>
      <c r="H2393" s="115" t="s">
        <v>9355</v>
      </c>
      <c r="I2393" s="116" t="s">
        <v>9356</v>
      </c>
      <c r="J2393" s="116" t="s">
        <v>9357</v>
      </c>
      <c r="K2393" s="114" t="s">
        <v>1061</v>
      </c>
      <c r="L2393" s="114" t="s">
        <v>738</v>
      </c>
      <c r="M2393" s="116" t="s">
        <v>1062</v>
      </c>
      <c r="N2393" s="116" t="s">
        <v>1063</v>
      </c>
      <c r="O2393" s="114" t="s">
        <v>1061</v>
      </c>
      <c r="P2393" s="114" t="s">
        <v>1817</v>
      </c>
      <c r="Q2393" s="114" t="s">
        <v>1818</v>
      </c>
      <c r="R2393" s="116"/>
    </row>
    <row r="2394" spans="2:18" ht="18.75" hidden="1" x14ac:dyDescent="0.25">
      <c r="B2394" s="112">
        <v>2388</v>
      </c>
      <c r="C2394" s="114" t="s">
        <v>15</v>
      </c>
      <c r="D2394" s="114" t="s">
        <v>15</v>
      </c>
      <c r="E2394" s="114" t="s">
        <v>1</v>
      </c>
      <c r="F2394" s="114" t="s">
        <v>216</v>
      </c>
      <c r="G2394" s="114" t="s">
        <v>102</v>
      </c>
      <c r="H2394" s="115" t="s">
        <v>9358</v>
      </c>
      <c r="I2394" s="116" t="s">
        <v>9359</v>
      </c>
      <c r="J2394" s="116" t="s">
        <v>9360</v>
      </c>
      <c r="K2394" s="114" t="s">
        <v>1061</v>
      </c>
      <c r="L2394" s="114" t="s">
        <v>738</v>
      </c>
      <c r="M2394" s="116" t="s">
        <v>1062</v>
      </c>
      <c r="N2394" s="116" t="s">
        <v>1063</v>
      </c>
      <c r="O2394" s="114" t="s">
        <v>1061</v>
      </c>
      <c r="P2394" s="114" t="s">
        <v>1817</v>
      </c>
      <c r="Q2394" s="114" t="s">
        <v>1818</v>
      </c>
      <c r="R2394" s="116"/>
    </row>
    <row r="2395" spans="2:18" ht="18.75" hidden="1" x14ac:dyDescent="0.25">
      <c r="B2395" s="112">
        <v>2389</v>
      </c>
      <c r="C2395" s="114" t="s">
        <v>15</v>
      </c>
      <c r="D2395" s="114" t="s">
        <v>15</v>
      </c>
      <c r="E2395" s="114" t="s">
        <v>1</v>
      </c>
      <c r="F2395" s="114" t="s">
        <v>216</v>
      </c>
      <c r="G2395" s="114" t="s">
        <v>102</v>
      </c>
      <c r="H2395" s="115" t="s">
        <v>9361</v>
      </c>
      <c r="I2395" s="116" t="s">
        <v>9362</v>
      </c>
      <c r="J2395" s="116" t="s">
        <v>9363</v>
      </c>
      <c r="K2395" s="114" t="s">
        <v>1061</v>
      </c>
      <c r="L2395" s="114" t="s">
        <v>738</v>
      </c>
      <c r="M2395" s="116" t="s">
        <v>1062</v>
      </c>
      <c r="N2395" s="116" t="s">
        <v>1063</v>
      </c>
      <c r="O2395" s="114" t="s">
        <v>1061</v>
      </c>
      <c r="P2395" s="114" t="s">
        <v>1817</v>
      </c>
      <c r="Q2395" s="114" t="s">
        <v>1818</v>
      </c>
      <c r="R2395" s="116"/>
    </row>
    <row r="2396" spans="2:18" ht="18.75" hidden="1" x14ac:dyDescent="0.25">
      <c r="B2396" s="112">
        <v>2390</v>
      </c>
      <c r="C2396" s="114" t="s">
        <v>15</v>
      </c>
      <c r="D2396" s="114" t="s">
        <v>15</v>
      </c>
      <c r="E2396" s="114" t="s">
        <v>1</v>
      </c>
      <c r="F2396" s="114" t="s">
        <v>216</v>
      </c>
      <c r="G2396" s="114" t="s">
        <v>102</v>
      </c>
      <c r="H2396" s="115" t="s">
        <v>9364</v>
      </c>
      <c r="I2396" s="116" t="s">
        <v>9365</v>
      </c>
      <c r="J2396" s="116" t="s">
        <v>9366</v>
      </c>
      <c r="K2396" s="114" t="s">
        <v>1061</v>
      </c>
      <c r="L2396" s="114" t="s">
        <v>738</v>
      </c>
      <c r="M2396" s="116" t="s">
        <v>1062</v>
      </c>
      <c r="N2396" s="116" t="s">
        <v>1063</v>
      </c>
      <c r="O2396" s="114" t="s">
        <v>1061</v>
      </c>
      <c r="P2396" s="114" t="s">
        <v>1817</v>
      </c>
      <c r="Q2396" s="114" t="s">
        <v>1818</v>
      </c>
      <c r="R2396" s="116"/>
    </row>
    <row r="2397" spans="2:18" ht="18.75" hidden="1" x14ac:dyDescent="0.25">
      <c r="B2397" s="112">
        <v>2391</v>
      </c>
      <c r="C2397" s="114" t="s">
        <v>15</v>
      </c>
      <c r="D2397" s="114" t="s">
        <v>15</v>
      </c>
      <c r="E2397" s="114" t="s">
        <v>4</v>
      </c>
      <c r="F2397" s="114" t="s">
        <v>216</v>
      </c>
      <c r="G2397" s="114" t="s">
        <v>102</v>
      </c>
      <c r="H2397" s="115" t="s">
        <v>9367</v>
      </c>
      <c r="I2397" s="116" t="s">
        <v>9368</v>
      </c>
      <c r="J2397" s="116" t="s">
        <v>9369</v>
      </c>
      <c r="K2397" s="114" t="s">
        <v>1061</v>
      </c>
      <c r="L2397" s="114" t="s">
        <v>738</v>
      </c>
      <c r="M2397" s="116" t="s">
        <v>1062</v>
      </c>
      <c r="N2397" s="116" t="s">
        <v>1063</v>
      </c>
      <c r="O2397" s="114" t="s">
        <v>1061</v>
      </c>
      <c r="P2397" s="114" t="s">
        <v>1817</v>
      </c>
      <c r="Q2397" s="114" t="s">
        <v>1818</v>
      </c>
      <c r="R2397" s="116"/>
    </row>
    <row r="2398" spans="2:18" ht="18.75" hidden="1" x14ac:dyDescent="0.25">
      <c r="B2398" s="112">
        <v>2392</v>
      </c>
      <c r="C2398" s="114" t="s">
        <v>15</v>
      </c>
      <c r="D2398" s="114" t="s">
        <v>15</v>
      </c>
      <c r="E2398" s="114" t="s">
        <v>4</v>
      </c>
      <c r="F2398" s="114" t="s">
        <v>216</v>
      </c>
      <c r="G2398" s="114" t="s">
        <v>102</v>
      </c>
      <c r="H2398" s="115" t="s">
        <v>9370</v>
      </c>
      <c r="I2398" s="116" t="s">
        <v>9371</v>
      </c>
      <c r="J2398" s="116" t="s">
        <v>9372</v>
      </c>
      <c r="K2398" s="114" t="s">
        <v>1061</v>
      </c>
      <c r="L2398" s="114" t="s">
        <v>738</v>
      </c>
      <c r="M2398" s="116" t="s">
        <v>1062</v>
      </c>
      <c r="N2398" s="116" t="s">
        <v>1063</v>
      </c>
      <c r="O2398" s="114" t="s">
        <v>1061</v>
      </c>
      <c r="P2398" s="114" t="s">
        <v>1817</v>
      </c>
      <c r="Q2398" s="114" t="s">
        <v>1818</v>
      </c>
      <c r="R2398" s="116"/>
    </row>
    <row r="2399" spans="2:18" ht="18.75" hidden="1" x14ac:dyDescent="0.25">
      <c r="B2399" s="112">
        <v>2393</v>
      </c>
      <c r="C2399" s="114" t="s">
        <v>15</v>
      </c>
      <c r="D2399" s="114" t="s">
        <v>15</v>
      </c>
      <c r="E2399" s="114" t="s">
        <v>4</v>
      </c>
      <c r="F2399" s="114" t="s">
        <v>216</v>
      </c>
      <c r="G2399" s="114" t="s">
        <v>102</v>
      </c>
      <c r="H2399" s="115" t="s">
        <v>9373</v>
      </c>
      <c r="I2399" s="116" t="s">
        <v>9374</v>
      </c>
      <c r="J2399" s="116" t="s">
        <v>9375</v>
      </c>
      <c r="K2399" s="114" t="s">
        <v>1061</v>
      </c>
      <c r="L2399" s="114" t="s">
        <v>738</v>
      </c>
      <c r="M2399" s="116" t="s">
        <v>1062</v>
      </c>
      <c r="N2399" s="116" t="s">
        <v>1063</v>
      </c>
      <c r="O2399" s="114" t="s">
        <v>1061</v>
      </c>
      <c r="P2399" s="114" t="s">
        <v>1817</v>
      </c>
      <c r="Q2399" s="114" t="s">
        <v>1818</v>
      </c>
      <c r="R2399" s="116"/>
    </row>
    <row r="2400" spans="2:18" ht="18.75" hidden="1" x14ac:dyDescent="0.25">
      <c r="B2400" s="112">
        <v>2394</v>
      </c>
      <c r="C2400" s="114" t="s">
        <v>15</v>
      </c>
      <c r="D2400" s="114" t="s">
        <v>15</v>
      </c>
      <c r="E2400" s="114" t="s">
        <v>4</v>
      </c>
      <c r="F2400" s="114" t="s">
        <v>216</v>
      </c>
      <c r="G2400" s="114" t="s">
        <v>102</v>
      </c>
      <c r="H2400" s="115" t="s">
        <v>9376</v>
      </c>
      <c r="I2400" s="116" t="s">
        <v>9377</v>
      </c>
      <c r="J2400" s="116" t="s">
        <v>9378</v>
      </c>
      <c r="K2400" s="114" t="s">
        <v>1061</v>
      </c>
      <c r="L2400" s="114" t="s">
        <v>738</v>
      </c>
      <c r="M2400" s="116" t="s">
        <v>1062</v>
      </c>
      <c r="N2400" s="116" t="s">
        <v>1063</v>
      </c>
      <c r="O2400" s="114" t="s">
        <v>1061</v>
      </c>
      <c r="P2400" s="114" t="s">
        <v>1817</v>
      </c>
      <c r="Q2400" s="114" t="s">
        <v>1818</v>
      </c>
      <c r="R2400" s="116"/>
    </row>
    <row r="2401" spans="2:18" ht="18.75" hidden="1" x14ac:dyDescent="0.25">
      <c r="B2401" s="112">
        <v>2395</v>
      </c>
      <c r="C2401" s="114" t="s">
        <v>15</v>
      </c>
      <c r="D2401" s="114" t="s">
        <v>15</v>
      </c>
      <c r="E2401" s="114" t="s">
        <v>4</v>
      </c>
      <c r="F2401" s="114" t="s">
        <v>216</v>
      </c>
      <c r="G2401" s="114" t="s">
        <v>102</v>
      </c>
      <c r="H2401" s="115" t="s">
        <v>9379</v>
      </c>
      <c r="I2401" s="116" t="s">
        <v>9380</v>
      </c>
      <c r="J2401" s="116" t="s">
        <v>9381</v>
      </c>
      <c r="K2401" s="114" t="s">
        <v>1061</v>
      </c>
      <c r="L2401" s="114" t="s">
        <v>738</v>
      </c>
      <c r="M2401" s="116" t="s">
        <v>1062</v>
      </c>
      <c r="N2401" s="116" t="s">
        <v>1063</v>
      </c>
      <c r="O2401" s="114" t="s">
        <v>1061</v>
      </c>
      <c r="P2401" s="114" t="s">
        <v>1817</v>
      </c>
      <c r="Q2401" s="114" t="s">
        <v>1818</v>
      </c>
      <c r="R2401" s="116"/>
    </row>
    <row r="2402" spans="2:18" ht="18.75" hidden="1" x14ac:dyDescent="0.25">
      <c r="B2402" s="112">
        <v>2396</v>
      </c>
      <c r="C2402" s="114" t="s">
        <v>15</v>
      </c>
      <c r="D2402" s="114" t="s">
        <v>15</v>
      </c>
      <c r="E2402" s="114" t="s">
        <v>4</v>
      </c>
      <c r="F2402" s="114" t="s">
        <v>216</v>
      </c>
      <c r="G2402" s="114" t="s">
        <v>102</v>
      </c>
      <c r="H2402" s="115" t="s">
        <v>9382</v>
      </c>
      <c r="I2402" s="116" t="s">
        <v>9383</v>
      </c>
      <c r="J2402" s="116" t="s">
        <v>9384</v>
      </c>
      <c r="K2402" s="114" t="s">
        <v>1061</v>
      </c>
      <c r="L2402" s="114" t="s">
        <v>738</v>
      </c>
      <c r="M2402" s="116" t="s">
        <v>1062</v>
      </c>
      <c r="N2402" s="116" t="s">
        <v>1063</v>
      </c>
      <c r="O2402" s="114" t="s">
        <v>1061</v>
      </c>
      <c r="P2402" s="114" t="s">
        <v>1817</v>
      </c>
      <c r="Q2402" s="114" t="s">
        <v>1818</v>
      </c>
      <c r="R2402" s="116"/>
    </row>
    <row r="2403" spans="2:18" ht="18.75" hidden="1" x14ac:dyDescent="0.25">
      <c r="B2403" s="112">
        <v>2397</v>
      </c>
      <c r="C2403" s="114" t="s">
        <v>15</v>
      </c>
      <c r="D2403" s="114" t="s">
        <v>15</v>
      </c>
      <c r="E2403" s="114" t="s">
        <v>4</v>
      </c>
      <c r="F2403" s="114" t="s">
        <v>216</v>
      </c>
      <c r="G2403" s="114" t="s">
        <v>102</v>
      </c>
      <c r="H2403" s="115" t="s">
        <v>9385</v>
      </c>
      <c r="I2403" s="116" t="s">
        <v>9386</v>
      </c>
      <c r="J2403" s="116" t="s">
        <v>9387</v>
      </c>
      <c r="K2403" s="114" t="s">
        <v>1061</v>
      </c>
      <c r="L2403" s="114" t="s">
        <v>738</v>
      </c>
      <c r="M2403" s="116" t="s">
        <v>1062</v>
      </c>
      <c r="N2403" s="116" t="s">
        <v>1063</v>
      </c>
      <c r="O2403" s="114" t="s">
        <v>1061</v>
      </c>
      <c r="P2403" s="114" t="s">
        <v>1817</v>
      </c>
      <c r="Q2403" s="114" t="s">
        <v>1818</v>
      </c>
      <c r="R2403" s="116"/>
    </row>
    <row r="2404" spans="2:18" ht="18.75" hidden="1" x14ac:dyDescent="0.25">
      <c r="B2404" s="112">
        <v>2398</v>
      </c>
      <c r="C2404" s="114" t="s">
        <v>15</v>
      </c>
      <c r="D2404" s="114" t="s">
        <v>15</v>
      </c>
      <c r="E2404" s="114" t="s">
        <v>4</v>
      </c>
      <c r="F2404" s="114" t="s">
        <v>216</v>
      </c>
      <c r="G2404" s="114" t="s">
        <v>102</v>
      </c>
      <c r="H2404" s="115" t="s">
        <v>9388</v>
      </c>
      <c r="I2404" s="116" t="s">
        <v>9389</v>
      </c>
      <c r="J2404" s="116" t="s">
        <v>9390</v>
      </c>
      <c r="K2404" s="114" t="s">
        <v>1061</v>
      </c>
      <c r="L2404" s="114" t="s">
        <v>738</v>
      </c>
      <c r="M2404" s="116" t="s">
        <v>1062</v>
      </c>
      <c r="N2404" s="116" t="s">
        <v>1063</v>
      </c>
      <c r="O2404" s="114" t="s">
        <v>1061</v>
      </c>
      <c r="P2404" s="114" t="s">
        <v>1817</v>
      </c>
      <c r="Q2404" s="114" t="s">
        <v>1818</v>
      </c>
      <c r="R2404" s="116"/>
    </row>
    <row r="2405" spans="2:18" ht="18.75" hidden="1" x14ac:dyDescent="0.25">
      <c r="B2405" s="112">
        <v>2399</v>
      </c>
      <c r="C2405" s="114" t="s">
        <v>15</v>
      </c>
      <c r="D2405" s="114" t="s">
        <v>15</v>
      </c>
      <c r="E2405" s="114" t="s">
        <v>4</v>
      </c>
      <c r="F2405" s="114" t="s">
        <v>216</v>
      </c>
      <c r="G2405" s="114" t="s">
        <v>102</v>
      </c>
      <c r="H2405" s="115" t="s">
        <v>9391</v>
      </c>
      <c r="I2405" s="116" t="s">
        <v>9392</v>
      </c>
      <c r="J2405" s="116" t="s">
        <v>9393</v>
      </c>
      <c r="K2405" s="114" t="s">
        <v>1061</v>
      </c>
      <c r="L2405" s="114" t="s">
        <v>738</v>
      </c>
      <c r="M2405" s="116" t="s">
        <v>1062</v>
      </c>
      <c r="N2405" s="116" t="s">
        <v>1063</v>
      </c>
      <c r="O2405" s="114" t="s">
        <v>1061</v>
      </c>
      <c r="P2405" s="114" t="s">
        <v>1817</v>
      </c>
      <c r="Q2405" s="114" t="s">
        <v>1818</v>
      </c>
      <c r="R2405" s="116"/>
    </row>
    <row r="2406" spans="2:18" ht="18.75" hidden="1" x14ac:dyDescent="0.25">
      <c r="B2406" s="112">
        <v>2400</v>
      </c>
      <c r="C2406" s="114" t="s">
        <v>15</v>
      </c>
      <c r="D2406" s="114" t="s">
        <v>15</v>
      </c>
      <c r="E2406" s="114" t="s">
        <v>4</v>
      </c>
      <c r="F2406" s="114" t="s">
        <v>216</v>
      </c>
      <c r="G2406" s="114" t="s">
        <v>102</v>
      </c>
      <c r="H2406" s="115" t="s">
        <v>9394</v>
      </c>
      <c r="I2406" s="116" t="s">
        <v>9395</v>
      </c>
      <c r="J2406" s="116" t="s">
        <v>9396</v>
      </c>
      <c r="K2406" s="114" t="s">
        <v>1061</v>
      </c>
      <c r="L2406" s="114" t="s">
        <v>738</v>
      </c>
      <c r="M2406" s="116" t="s">
        <v>1062</v>
      </c>
      <c r="N2406" s="116" t="s">
        <v>1063</v>
      </c>
      <c r="O2406" s="114" t="s">
        <v>1061</v>
      </c>
      <c r="P2406" s="114" t="s">
        <v>1817</v>
      </c>
      <c r="Q2406" s="114" t="s">
        <v>1818</v>
      </c>
      <c r="R2406" s="116"/>
    </row>
    <row r="2407" spans="2:18" ht="18.75" hidden="1" x14ac:dyDescent="0.25">
      <c r="B2407" s="112">
        <v>2401</v>
      </c>
      <c r="C2407" s="114" t="s">
        <v>14</v>
      </c>
      <c r="D2407" s="114" t="s">
        <v>9397</v>
      </c>
      <c r="E2407" s="114" t="s">
        <v>1</v>
      </c>
      <c r="F2407" s="114" t="s">
        <v>20</v>
      </c>
      <c r="G2407" s="114" t="s">
        <v>102</v>
      </c>
      <c r="H2407" s="115" t="s">
        <v>9398</v>
      </c>
      <c r="I2407" s="116" t="s">
        <v>9399</v>
      </c>
      <c r="J2407" s="116" t="s">
        <v>9400</v>
      </c>
      <c r="K2407" s="114" t="s">
        <v>1064</v>
      </c>
      <c r="L2407" s="114" t="s">
        <v>228</v>
      </c>
      <c r="M2407" s="116" t="s">
        <v>1065</v>
      </c>
      <c r="N2407" s="116" t="s">
        <v>1066</v>
      </c>
      <c r="O2407" s="114" t="s">
        <v>1064</v>
      </c>
      <c r="P2407" s="114" t="s">
        <v>1819</v>
      </c>
      <c r="Q2407" s="114" t="s">
        <v>1820</v>
      </c>
      <c r="R2407" s="116"/>
    </row>
    <row r="2408" spans="2:18" ht="18.75" hidden="1" x14ac:dyDescent="0.25">
      <c r="B2408" s="112">
        <v>2402</v>
      </c>
      <c r="C2408" s="114" t="s">
        <v>14</v>
      </c>
      <c r="D2408" s="114" t="s">
        <v>9397</v>
      </c>
      <c r="E2408" s="114" t="s">
        <v>1</v>
      </c>
      <c r="F2408" s="114" t="s">
        <v>20</v>
      </c>
      <c r="G2408" s="114" t="s">
        <v>102</v>
      </c>
      <c r="H2408" s="115" t="s">
        <v>9401</v>
      </c>
      <c r="I2408" s="116" t="s">
        <v>9402</v>
      </c>
      <c r="J2408" s="116" t="s">
        <v>9403</v>
      </c>
      <c r="K2408" s="114" t="s">
        <v>1064</v>
      </c>
      <c r="L2408" s="114" t="s">
        <v>228</v>
      </c>
      <c r="M2408" s="116" t="s">
        <v>1065</v>
      </c>
      <c r="N2408" s="116" t="s">
        <v>1066</v>
      </c>
      <c r="O2408" s="114" t="s">
        <v>1064</v>
      </c>
      <c r="P2408" s="114" t="s">
        <v>1819</v>
      </c>
      <c r="Q2408" s="114" t="s">
        <v>1820</v>
      </c>
      <c r="R2408" s="116"/>
    </row>
    <row r="2409" spans="2:18" ht="18.75" hidden="1" x14ac:dyDescent="0.25">
      <c r="B2409" s="112">
        <v>2403</v>
      </c>
      <c r="C2409" s="114" t="s">
        <v>14</v>
      </c>
      <c r="D2409" s="114" t="s">
        <v>9397</v>
      </c>
      <c r="E2409" s="114" t="s">
        <v>1</v>
      </c>
      <c r="F2409" s="114" t="s">
        <v>20</v>
      </c>
      <c r="G2409" s="114" t="s">
        <v>102</v>
      </c>
      <c r="H2409" s="115" t="s">
        <v>9404</v>
      </c>
      <c r="I2409" s="116" t="s">
        <v>9405</v>
      </c>
      <c r="J2409" s="116" t="s">
        <v>9406</v>
      </c>
      <c r="K2409" s="114" t="s">
        <v>1064</v>
      </c>
      <c r="L2409" s="114" t="s">
        <v>228</v>
      </c>
      <c r="M2409" s="116" t="s">
        <v>1065</v>
      </c>
      <c r="N2409" s="116" t="s">
        <v>1066</v>
      </c>
      <c r="O2409" s="114" t="s">
        <v>1064</v>
      </c>
      <c r="P2409" s="114" t="s">
        <v>1819</v>
      </c>
      <c r="Q2409" s="114" t="s">
        <v>1820</v>
      </c>
      <c r="R2409" s="116"/>
    </row>
    <row r="2410" spans="2:18" ht="18.75" hidden="1" x14ac:dyDescent="0.25">
      <c r="B2410" s="112">
        <v>2404</v>
      </c>
      <c r="C2410" s="114" t="s">
        <v>14</v>
      </c>
      <c r="D2410" s="114" t="s">
        <v>9397</v>
      </c>
      <c r="E2410" s="114" t="s">
        <v>1</v>
      </c>
      <c r="F2410" s="114" t="s">
        <v>20</v>
      </c>
      <c r="G2410" s="114" t="s">
        <v>102</v>
      </c>
      <c r="H2410" s="115" t="s">
        <v>9407</v>
      </c>
      <c r="I2410" s="116" t="s">
        <v>9408</v>
      </c>
      <c r="J2410" s="116" t="s">
        <v>9409</v>
      </c>
      <c r="K2410" s="114" t="s">
        <v>1064</v>
      </c>
      <c r="L2410" s="114" t="s">
        <v>228</v>
      </c>
      <c r="M2410" s="116" t="s">
        <v>1065</v>
      </c>
      <c r="N2410" s="116" t="s">
        <v>1066</v>
      </c>
      <c r="O2410" s="114" t="s">
        <v>1064</v>
      </c>
      <c r="P2410" s="114" t="s">
        <v>1819</v>
      </c>
      <c r="Q2410" s="114" t="s">
        <v>1820</v>
      </c>
      <c r="R2410" s="116"/>
    </row>
    <row r="2411" spans="2:18" ht="18.75" hidden="1" x14ac:dyDescent="0.25">
      <c r="B2411" s="112">
        <v>2405</v>
      </c>
      <c r="C2411" s="114" t="s">
        <v>14</v>
      </c>
      <c r="D2411" s="114" t="s">
        <v>9397</v>
      </c>
      <c r="E2411" s="114" t="s">
        <v>1</v>
      </c>
      <c r="F2411" s="114" t="s">
        <v>20</v>
      </c>
      <c r="G2411" s="114" t="s">
        <v>102</v>
      </c>
      <c r="H2411" s="115" t="s">
        <v>9410</v>
      </c>
      <c r="I2411" s="116" t="s">
        <v>9411</v>
      </c>
      <c r="J2411" s="116" t="s">
        <v>9412</v>
      </c>
      <c r="K2411" s="114" t="s">
        <v>1064</v>
      </c>
      <c r="L2411" s="114" t="s">
        <v>228</v>
      </c>
      <c r="M2411" s="116" t="s">
        <v>1065</v>
      </c>
      <c r="N2411" s="116" t="s">
        <v>1066</v>
      </c>
      <c r="O2411" s="114" t="s">
        <v>1064</v>
      </c>
      <c r="P2411" s="114" t="s">
        <v>1819</v>
      </c>
      <c r="Q2411" s="114" t="s">
        <v>1820</v>
      </c>
      <c r="R2411" s="116"/>
    </row>
    <row r="2412" spans="2:18" ht="18.75" hidden="1" x14ac:dyDescent="0.25">
      <c r="B2412" s="112">
        <v>2406</v>
      </c>
      <c r="C2412" s="114" t="s">
        <v>14</v>
      </c>
      <c r="D2412" s="114" t="s">
        <v>9397</v>
      </c>
      <c r="E2412" s="114" t="s">
        <v>1</v>
      </c>
      <c r="F2412" s="114" t="s">
        <v>20</v>
      </c>
      <c r="G2412" s="114" t="s">
        <v>102</v>
      </c>
      <c r="H2412" s="115" t="s">
        <v>9413</v>
      </c>
      <c r="I2412" s="116" t="s">
        <v>9414</v>
      </c>
      <c r="J2412" s="116" t="s">
        <v>9415</v>
      </c>
      <c r="K2412" s="114" t="s">
        <v>1064</v>
      </c>
      <c r="L2412" s="114" t="s">
        <v>228</v>
      </c>
      <c r="M2412" s="116" t="s">
        <v>1065</v>
      </c>
      <c r="N2412" s="116" t="s">
        <v>1066</v>
      </c>
      <c r="O2412" s="114" t="s">
        <v>1064</v>
      </c>
      <c r="P2412" s="114" t="s">
        <v>1819</v>
      </c>
      <c r="Q2412" s="114" t="s">
        <v>1820</v>
      </c>
      <c r="R2412" s="116"/>
    </row>
    <row r="2413" spans="2:18" ht="18.75" hidden="1" x14ac:dyDescent="0.25">
      <c r="B2413" s="112">
        <v>2407</v>
      </c>
      <c r="C2413" s="114" t="s">
        <v>14</v>
      </c>
      <c r="D2413" s="114" t="s">
        <v>9397</v>
      </c>
      <c r="E2413" s="114" t="s">
        <v>1</v>
      </c>
      <c r="F2413" s="114" t="s">
        <v>20</v>
      </c>
      <c r="G2413" s="114" t="s">
        <v>102</v>
      </c>
      <c r="H2413" s="115" t="s">
        <v>9416</v>
      </c>
      <c r="I2413" s="116" t="s">
        <v>9417</v>
      </c>
      <c r="J2413" s="116" t="s">
        <v>9418</v>
      </c>
      <c r="K2413" s="114" t="s">
        <v>1064</v>
      </c>
      <c r="L2413" s="114" t="s">
        <v>228</v>
      </c>
      <c r="M2413" s="116" t="s">
        <v>1065</v>
      </c>
      <c r="N2413" s="116" t="s">
        <v>1066</v>
      </c>
      <c r="O2413" s="114" t="s">
        <v>1064</v>
      </c>
      <c r="P2413" s="114" t="s">
        <v>1819</v>
      </c>
      <c r="Q2413" s="114" t="s">
        <v>1820</v>
      </c>
      <c r="R2413" s="116"/>
    </row>
    <row r="2414" spans="2:18" ht="18.75" hidden="1" x14ac:dyDescent="0.25">
      <c r="B2414" s="112">
        <v>2408</v>
      </c>
      <c r="C2414" s="114" t="s">
        <v>14</v>
      </c>
      <c r="D2414" s="114" t="s">
        <v>9397</v>
      </c>
      <c r="E2414" s="114" t="s">
        <v>1</v>
      </c>
      <c r="F2414" s="114" t="s">
        <v>20</v>
      </c>
      <c r="G2414" s="114" t="s">
        <v>102</v>
      </c>
      <c r="H2414" s="115" t="s">
        <v>9419</v>
      </c>
      <c r="I2414" s="116" t="s">
        <v>9420</v>
      </c>
      <c r="J2414" s="116" t="s">
        <v>9421</v>
      </c>
      <c r="K2414" s="114" t="s">
        <v>1064</v>
      </c>
      <c r="L2414" s="114" t="s">
        <v>228</v>
      </c>
      <c r="M2414" s="116" t="s">
        <v>1065</v>
      </c>
      <c r="N2414" s="116" t="s">
        <v>1066</v>
      </c>
      <c r="O2414" s="114" t="s">
        <v>1064</v>
      </c>
      <c r="P2414" s="114" t="s">
        <v>1819</v>
      </c>
      <c r="Q2414" s="114" t="s">
        <v>1820</v>
      </c>
      <c r="R2414" s="116"/>
    </row>
    <row r="2415" spans="2:18" ht="18.75" hidden="1" x14ac:dyDescent="0.25">
      <c r="B2415" s="112">
        <v>2409</v>
      </c>
      <c r="C2415" s="114" t="s">
        <v>14</v>
      </c>
      <c r="D2415" s="114" t="s">
        <v>9397</v>
      </c>
      <c r="E2415" s="114" t="s">
        <v>1</v>
      </c>
      <c r="F2415" s="114" t="s">
        <v>20</v>
      </c>
      <c r="G2415" s="114" t="s">
        <v>102</v>
      </c>
      <c r="H2415" s="115" t="s">
        <v>9422</v>
      </c>
      <c r="I2415" s="116" t="s">
        <v>9423</v>
      </c>
      <c r="J2415" s="116" t="s">
        <v>9424</v>
      </c>
      <c r="K2415" s="114" t="s">
        <v>1064</v>
      </c>
      <c r="L2415" s="114" t="s">
        <v>228</v>
      </c>
      <c r="M2415" s="116" t="s">
        <v>1065</v>
      </c>
      <c r="N2415" s="116" t="s">
        <v>1066</v>
      </c>
      <c r="O2415" s="114" t="s">
        <v>1064</v>
      </c>
      <c r="P2415" s="114" t="s">
        <v>1819</v>
      </c>
      <c r="Q2415" s="114" t="s">
        <v>1820</v>
      </c>
      <c r="R2415" s="116"/>
    </row>
    <row r="2416" spans="2:18" ht="18.75" hidden="1" x14ac:dyDescent="0.25">
      <c r="B2416" s="112">
        <v>2410</v>
      </c>
      <c r="C2416" s="114" t="s">
        <v>14</v>
      </c>
      <c r="D2416" s="114" t="s">
        <v>9397</v>
      </c>
      <c r="E2416" s="114" t="s">
        <v>1</v>
      </c>
      <c r="F2416" s="114" t="s">
        <v>20</v>
      </c>
      <c r="G2416" s="114" t="s">
        <v>102</v>
      </c>
      <c r="H2416" s="115" t="s">
        <v>9425</v>
      </c>
      <c r="I2416" s="116" t="s">
        <v>9426</v>
      </c>
      <c r="J2416" s="116" t="s">
        <v>9427</v>
      </c>
      <c r="K2416" s="114" t="s">
        <v>1064</v>
      </c>
      <c r="L2416" s="114" t="s">
        <v>228</v>
      </c>
      <c r="M2416" s="116" t="s">
        <v>1065</v>
      </c>
      <c r="N2416" s="116" t="s">
        <v>1066</v>
      </c>
      <c r="O2416" s="114" t="s">
        <v>1064</v>
      </c>
      <c r="P2416" s="114" t="s">
        <v>1819</v>
      </c>
      <c r="Q2416" s="114" t="s">
        <v>1820</v>
      </c>
      <c r="R2416" s="116"/>
    </row>
    <row r="2417" spans="2:18" ht="18.75" hidden="1" x14ac:dyDescent="0.25">
      <c r="B2417" s="112">
        <v>2411</v>
      </c>
      <c r="C2417" s="114" t="s">
        <v>14</v>
      </c>
      <c r="D2417" s="114" t="s">
        <v>9397</v>
      </c>
      <c r="E2417" s="114" t="s">
        <v>4</v>
      </c>
      <c r="F2417" s="114" t="s">
        <v>20</v>
      </c>
      <c r="G2417" s="114" t="s">
        <v>102</v>
      </c>
      <c r="H2417" s="115" t="s">
        <v>9428</v>
      </c>
      <c r="I2417" s="116" t="s">
        <v>9429</v>
      </c>
      <c r="J2417" s="116" t="s">
        <v>9430</v>
      </c>
      <c r="K2417" s="114" t="s">
        <v>1064</v>
      </c>
      <c r="L2417" s="114" t="s">
        <v>228</v>
      </c>
      <c r="M2417" s="116" t="s">
        <v>1065</v>
      </c>
      <c r="N2417" s="116" t="s">
        <v>1066</v>
      </c>
      <c r="O2417" s="114" t="s">
        <v>1064</v>
      </c>
      <c r="P2417" s="114" t="s">
        <v>1819</v>
      </c>
      <c r="Q2417" s="114" t="s">
        <v>1820</v>
      </c>
      <c r="R2417" s="116"/>
    </row>
    <row r="2418" spans="2:18" ht="18.75" hidden="1" x14ac:dyDescent="0.25">
      <c r="B2418" s="112">
        <v>2412</v>
      </c>
      <c r="C2418" s="114" t="s">
        <v>14</v>
      </c>
      <c r="D2418" s="114" t="s">
        <v>9397</v>
      </c>
      <c r="E2418" s="114" t="s">
        <v>4</v>
      </c>
      <c r="F2418" s="114" t="s">
        <v>20</v>
      </c>
      <c r="G2418" s="114" t="s">
        <v>102</v>
      </c>
      <c r="H2418" s="115" t="s">
        <v>9431</v>
      </c>
      <c r="I2418" s="116" t="s">
        <v>9432</v>
      </c>
      <c r="J2418" s="116" t="s">
        <v>9433</v>
      </c>
      <c r="K2418" s="114" t="s">
        <v>1064</v>
      </c>
      <c r="L2418" s="114" t="s">
        <v>228</v>
      </c>
      <c r="M2418" s="116" t="s">
        <v>1065</v>
      </c>
      <c r="N2418" s="116" t="s">
        <v>1066</v>
      </c>
      <c r="O2418" s="114" t="s">
        <v>1064</v>
      </c>
      <c r="P2418" s="114" t="s">
        <v>1819</v>
      </c>
      <c r="Q2418" s="114" t="s">
        <v>1820</v>
      </c>
      <c r="R2418" s="116"/>
    </row>
    <row r="2419" spans="2:18" ht="18.75" hidden="1" x14ac:dyDescent="0.25">
      <c r="B2419" s="112">
        <v>2413</v>
      </c>
      <c r="C2419" s="114" t="s">
        <v>14</v>
      </c>
      <c r="D2419" s="114" t="s">
        <v>9397</v>
      </c>
      <c r="E2419" s="114" t="s">
        <v>4</v>
      </c>
      <c r="F2419" s="114" t="s">
        <v>20</v>
      </c>
      <c r="G2419" s="114" t="s">
        <v>102</v>
      </c>
      <c r="H2419" s="115" t="s">
        <v>9434</v>
      </c>
      <c r="I2419" s="116" t="s">
        <v>9435</v>
      </c>
      <c r="J2419" s="116" t="s">
        <v>9436</v>
      </c>
      <c r="K2419" s="114" t="s">
        <v>1064</v>
      </c>
      <c r="L2419" s="114" t="s">
        <v>228</v>
      </c>
      <c r="M2419" s="116" t="s">
        <v>1065</v>
      </c>
      <c r="N2419" s="116" t="s">
        <v>1066</v>
      </c>
      <c r="O2419" s="114" t="s">
        <v>1064</v>
      </c>
      <c r="P2419" s="114" t="s">
        <v>1819</v>
      </c>
      <c r="Q2419" s="114" t="s">
        <v>1820</v>
      </c>
      <c r="R2419" s="116"/>
    </row>
    <row r="2420" spans="2:18" ht="18.75" hidden="1" x14ac:dyDescent="0.25">
      <c r="B2420" s="112">
        <v>2414</v>
      </c>
      <c r="C2420" s="114" t="s">
        <v>14</v>
      </c>
      <c r="D2420" s="114" t="s">
        <v>9397</v>
      </c>
      <c r="E2420" s="114" t="s">
        <v>4</v>
      </c>
      <c r="F2420" s="114" t="s">
        <v>20</v>
      </c>
      <c r="G2420" s="114" t="s">
        <v>102</v>
      </c>
      <c r="H2420" s="115" t="s">
        <v>9437</v>
      </c>
      <c r="I2420" s="116" t="s">
        <v>9438</v>
      </c>
      <c r="J2420" s="116" t="s">
        <v>9439</v>
      </c>
      <c r="K2420" s="114" t="s">
        <v>1064</v>
      </c>
      <c r="L2420" s="114" t="s">
        <v>228</v>
      </c>
      <c r="M2420" s="116" t="s">
        <v>1065</v>
      </c>
      <c r="N2420" s="116" t="s">
        <v>1066</v>
      </c>
      <c r="O2420" s="114" t="s">
        <v>1064</v>
      </c>
      <c r="P2420" s="114" t="s">
        <v>1819</v>
      </c>
      <c r="Q2420" s="114" t="s">
        <v>1820</v>
      </c>
      <c r="R2420" s="116"/>
    </row>
    <row r="2421" spans="2:18" ht="18.75" hidden="1" x14ac:dyDescent="0.25">
      <c r="B2421" s="112">
        <v>2415</v>
      </c>
      <c r="C2421" s="114" t="s">
        <v>14</v>
      </c>
      <c r="D2421" s="114" t="s">
        <v>9397</v>
      </c>
      <c r="E2421" s="114" t="s">
        <v>4</v>
      </c>
      <c r="F2421" s="114" t="s">
        <v>20</v>
      </c>
      <c r="G2421" s="114" t="s">
        <v>102</v>
      </c>
      <c r="H2421" s="115" t="s">
        <v>9440</v>
      </c>
      <c r="I2421" s="116" t="s">
        <v>9441</v>
      </c>
      <c r="J2421" s="116" t="s">
        <v>9442</v>
      </c>
      <c r="K2421" s="114" t="s">
        <v>1064</v>
      </c>
      <c r="L2421" s="114" t="s">
        <v>228</v>
      </c>
      <c r="M2421" s="116" t="s">
        <v>1065</v>
      </c>
      <c r="N2421" s="116" t="s">
        <v>1066</v>
      </c>
      <c r="O2421" s="114" t="s">
        <v>1064</v>
      </c>
      <c r="P2421" s="114" t="s">
        <v>1819</v>
      </c>
      <c r="Q2421" s="114" t="s">
        <v>1820</v>
      </c>
      <c r="R2421" s="116"/>
    </row>
    <row r="2422" spans="2:18" ht="18.75" hidden="1" x14ac:dyDescent="0.25">
      <c r="B2422" s="112">
        <v>2416</v>
      </c>
      <c r="C2422" s="114" t="s">
        <v>14</v>
      </c>
      <c r="D2422" s="114" t="s">
        <v>9397</v>
      </c>
      <c r="E2422" s="114" t="s">
        <v>4</v>
      </c>
      <c r="F2422" s="114" t="s">
        <v>20</v>
      </c>
      <c r="G2422" s="114" t="s">
        <v>102</v>
      </c>
      <c r="H2422" s="115" t="s">
        <v>9443</v>
      </c>
      <c r="I2422" s="116" t="s">
        <v>9444</v>
      </c>
      <c r="J2422" s="116" t="s">
        <v>9445</v>
      </c>
      <c r="K2422" s="114" t="s">
        <v>1064</v>
      </c>
      <c r="L2422" s="114" t="s">
        <v>228</v>
      </c>
      <c r="M2422" s="116" t="s">
        <v>1065</v>
      </c>
      <c r="N2422" s="116" t="s">
        <v>1066</v>
      </c>
      <c r="O2422" s="114" t="s">
        <v>1064</v>
      </c>
      <c r="P2422" s="114" t="s">
        <v>1819</v>
      </c>
      <c r="Q2422" s="114" t="s">
        <v>1820</v>
      </c>
      <c r="R2422" s="116"/>
    </row>
    <row r="2423" spans="2:18" ht="18.75" hidden="1" x14ac:dyDescent="0.25">
      <c r="B2423" s="112">
        <v>2417</v>
      </c>
      <c r="C2423" s="114" t="s">
        <v>14</v>
      </c>
      <c r="D2423" s="114" t="s">
        <v>9397</v>
      </c>
      <c r="E2423" s="114" t="s">
        <v>4</v>
      </c>
      <c r="F2423" s="114" t="s">
        <v>20</v>
      </c>
      <c r="G2423" s="114" t="s">
        <v>102</v>
      </c>
      <c r="H2423" s="115" t="s">
        <v>9446</v>
      </c>
      <c r="I2423" s="116" t="s">
        <v>9447</v>
      </c>
      <c r="J2423" s="116" t="s">
        <v>9448</v>
      </c>
      <c r="K2423" s="114" t="s">
        <v>1064</v>
      </c>
      <c r="L2423" s="114" t="s">
        <v>228</v>
      </c>
      <c r="M2423" s="116" t="s">
        <v>1065</v>
      </c>
      <c r="N2423" s="116" t="s">
        <v>1066</v>
      </c>
      <c r="O2423" s="114" t="s">
        <v>1064</v>
      </c>
      <c r="P2423" s="114" t="s">
        <v>1819</v>
      </c>
      <c r="Q2423" s="114" t="s">
        <v>1820</v>
      </c>
      <c r="R2423" s="116"/>
    </row>
    <row r="2424" spans="2:18" ht="18.75" hidden="1" x14ac:dyDescent="0.25">
      <c r="B2424" s="112">
        <v>2418</v>
      </c>
      <c r="C2424" s="114" t="s">
        <v>14</v>
      </c>
      <c r="D2424" s="114" t="s">
        <v>9397</v>
      </c>
      <c r="E2424" s="114" t="s">
        <v>4</v>
      </c>
      <c r="F2424" s="114" t="s">
        <v>20</v>
      </c>
      <c r="G2424" s="114" t="s">
        <v>102</v>
      </c>
      <c r="H2424" s="115" t="s">
        <v>9449</v>
      </c>
      <c r="I2424" s="116" t="s">
        <v>9450</v>
      </c>
      <c r="J2424" s="116" t="s">
        <v>9451</v>
      </c>
      <c r="K2424" s="114" t="s">
        <v>1064</v>
      </c>
      <c r="L2424" s="114" t="s">
        <v>228</v>
      </c>
      <c r="M2424" s="116" t="s">
        <v>1065</v>
      </c>
      <c r="N2424" s="116" t="s">
        <v>1066</v>
      </c>
      <c r="O2424" s="114" t="s">
        <v>1064</v>
      </c>
      <c r="P2424" s="114" t="s">
        <v>1819</v>
      </c>
      <c r="Q2424" s="114" t="s">
        <v>1820</v>
      </c>
      <c r="R2424" s="116"/>
    </row>
    <row r="2425" spans="2:18" ht="18.75" hidden="1" x14ac:dyDescent="0.25">
      <c r="B2425" s="112">
        <v>2419</v>
      </c>
      <c r="C2425" s="114" t="s">
        <v>14</v>
      </c>
      <c r="D2425" s="114" t="s">
        <v>9397</v>
      </c>
      <c r="E2425" s="114" t="s">
        <v>4</v>
      </c>
      <c r="F2425" s="114" t="s">
        <v>20</v>
      </c>
      <c r="G2425" s="114" t="s">
        <v>102</v>
      </c>
      <c r="H2425" s="115" t="s">
        <v>9452</v>
      </c>
      <c r="I2425" s="116" t="s">
        <v>9453</v>
      </c>
      <c r="J2425" s="116" t="s">
        <v>9454</v>
      </c>
      <c r="K2425" s="114" t="s">
        <v>1064</v>
      </c>
      <c r="L2425" s="114" t="s">
        <v>228</v>
      </c>
      <c r="M2425" s="116" t="s">
        <v>1065</v>
      </c>
      <c r="N2425" s="116" t="s">
        <v>1066</v>
      </c>
      <c r="O2425" s="114" t="s">
        <v>1064</v>
      </c>
      <c r="P2425" s="114" t="s">
        <v>1819</v>
      </c>
      <c r="Q2425" s="114" t="s">
        <v>1820</v>
      </c>
      <c r="R2425" s="116"/>
    </row>
    <row r="2426" spans="2:18" ht="18.75" hidden="1" x14ac:dyDescent="0.25">
      <c r="B2426" s="112">
        <v>2420</v>
      </c>
      <c r="C2426" s="114" t="s">
        <v>14</v>
      </c>
      <c r="D2426" s="114" t="s">
        <v>9397</v>
      </c>
      <c r="E2426" s="114" t="s">
        <v>4</v>
      </c>
      <c r="F2426" s="114" t="s">
        <v>20</v>
      </c>
      <c r="G2426" s="114" t="s">
        <v>102</v>
      </c>
      <c r="H2426" s="115" t="s">
        <v>9455</v>
      </c>
      <c r="I2426" s="116" t="s">
        <v>9456</v>
      </c>
      <c r="J2426" s="116" t="s">
        <v>9457</v>
      </c>
      <c r="K2426" s="114" t="s">
        <v>1064</v>
      </c>
      <c r="L2426" s="114" t="s">
        <v>228</v>
      </c>
      <c r="M2426" s="116" t="s">
        <v>1065</v>
      </c>
      <c r="N2426" s="116" t="s">
        <v>1066</v>
      </c>
      <c r="O2426" s="114" t="s">
        <v>1064</v>
      </c>
      <c r="P2426" s="114" t="s">
        <v>1819</v>
      </c>
      <c r="Q2426" s="114" t="s">
        <v>1820</v>
      </c>
      <c r="R2426" s="116"/>
    </row>
    <row r="2427" spans="2:18" ht="18.75" hidden="1" x14ac:dyDescent="0.25">
      <c r="B2427" s="112">
        <v>2421</v>
      </c>
      <c r="C2427" s="114" t="s">
        <v>14</v>
      </c>
      <c r="D2427" s="114" t="s">
        <v>9397</v>
      </c>
      <c r="E2427" s="114" t="s">
        <v>1</v>
      </c>
      <c r="F2427" s="114" t="s">
        <v>114</v>
      </c>
      <c r="G2427" s="114" t="s">
        <v>102</v>
      </c>
      <c r="H2427" s="115" t="s">
        <v>9458</v>
      </c>
      <c r="I2427" s="116" t="s">
        <v>9459</v>
      </c>
      <c r="J2427" s="116" t="s">
        <v>9460</v>
      </c>
      <c r="K2427" s="114" t="s">
        <v>1067</v>
      </c>
      <c r="L2427" s="114" t="s">
        <v>299</v>
      </c>
      <c r="M2427" s="116" t="s">
        <v>1068</v>
      </c>
      <c r="N2427" s="116" t="s">
        <v>1069</v>
      </c>
      <c r="O2427" s="114" t="s">
        <v>1067</v>
      </c>
      <c r="P2427" s="114" t="s">
        <v>1821</v>
      </c>
      <c r="Q2427" s="114" t="s">
        <v>1822</v>
      </c>
      <c r="R2427" s="116"/>
    </row>
    <row r="2428" spans="2:18" ht="18.75" hidden="1" x14ac:dyDescent="0.25">
      <c r="B2428" s="112">
        <v>2422</v>
      </c>
      <c r="C2428" s="114" t="s">
        <v>14</v>
      </c>
      <c r="D2428" s="114" t="s">
        <v>9397</v>
      </c>
      <c r="E2428" s="114" t="s">
        <v>1</v>
      </c>
      <c r="F2428" s="114" t="s">
        <v>114</v>
      </c>
      <c r="G2428" s="114" t="s">
        <v>102</v>
      </c>
      <c r="H2428" s="115" t="s">
        <v>9461</v>
      </c>
      <c r="I2428" s="116" t="s">
        <v>9462</v>
      </c>
      <c r="J2428" s="116" t="s">
        <v>9463</v>
      </c>
      <c r="K2428" s="114" t="s">
        <v>1067</v>
      </c>
      <c r="L2428" s="114" t="s">
        <v>299</v>
      </c>
      <c r="M2428" s="116" t="s">
        <v>1068</v>
      </c>
      <c r="N2428" s="116" t="s">
        <v>1069</v>
      </c>
      <c r="O2428" s="114" t="s">
        <v>1067</v>
      </c>
      <c r="P2428" s="114" t="s">
        <v>1821</v>
      </c>
      <c r="Q2428" s="114" t="s">
        <v>1822</v>
      </c>
      <c r="R2428" s="116"/>
    </row>
    <row r="2429" spans="2:18" ht="18.75" hidden="1" x14ac:dyDescent="0.25">
      <c r="B2429" s="112">
        <v>2423</v>
      </c>
      <c r="C2429" s="114" t="s">
        <v>14</v>
      </c>
      <c r="D2429" s="114" t="s">
        <v>9397</v>
      </c>
      <c r="E2429" s="114" t="s">
        <v>1</v>
      </c>
      <c r="F2429" s="114" t="s">
        <v>114</v>
      </c>
      <c r="G2429" s="114" t="s">
        <v>102</v>
      </c>
      <c r="H2429" s="115" t="s">
        <v>9464</v>
      </c>
      <c r="I2429" s="116" t="s">
        <v>9465</v>
      </c>
      <c r="J2429" s="116" t="s">
        <v>9466</v>
      </c>
      <c r="K2429" s="114" t="s">
        <v>1067</v>
      </c>
      <c r="L2429" s="114" t="s">
        <v>299</v>
      </c>
      <c r="M2429" s="116" t="s">
        <v>1068</v>
      </c>
      <c r="N2429" s="116" t="s">
        <v>1069</v>
      </c>
      <c r="O2429" s="114" t="s">
        <v>1067</v>
      </c>
      <c r="P2429" s="114" t="s">
        <v>1821</v>
      </c>
      <c r="Q2429" s="114" t="s">
        <v>1822</v>
      </c>
      <c r="R2429" s="116"/>
    </row>
    <row r="2430" spans="2:18" ht="18.75" hidden="1" x14ac:dyDescent="0.25">
      <c r="B2430" s="112">
        <v>2424</v>
      </c>
      <c r="C2430" s="114" t="s">
        <v>14</v>
      </c>
      <c r="D2430" s="114" t="s">
        <v>9397</v>
      </c>
      <c r="E2430" s="114" t="s">
        <v>1</v>
      </c>
      <c r="F2430" s="114" t="s">
        <v>114</v>
      </c>
      <c r="G2430" s="114" t="s">
        <v>102</v>
      </c>
      <c r="H2430" s="115" t="s">
        <v>9467</v>
      </c>
      <c r="I2430" s="116" t="s">
        <v>9468</v>
      </c>
      <c r="J2430" s="116" t="s">
        <v>9469</v>
      </c>
      <c r="K2430" s="114" t="s">
        <v>1067</v>
      </c>
      <c r="L2430" s="114" t="s">
        <v>299</v>
      </c>
      <c r="M2430" s="116" t="s">
        <v>1068</v>
      </c>
      <c r="N2430" s="116" t="s">
        <v>1069</v>
      </c>
      <c r="O2430" s="114" t="s">
        <v>1067</v>
      </c>
      <c r="P2430" s="114" t="s">
        <v>1821</v>
      </c>
      <c r="Q2430" s="114" t="s">
        <v>1822</v>
      </c>
      <c r="R2430" s="116"/>
    </row>
    <row r="2431" spans="2:18" ht="18.75" hidden="1" x14ac:dyDescent="0.25">
      <c r="B2431" s="112">
        <v>2425</v>
      </c>
      <c r="C2431" s="114" t="s">
        <v>14</v>
      </c>
      <c r="D2431" s="114" t="s">
        <v>9397</v>
      </c>
      <c r="E2431" s="114" t="s">
        <v>1</v>
      </c>
      <c r="F2431" s="114" t="s">
        <v>114</v>
      </c>
      <c r="G2431" s="114" t="s">
        <v>102</v>
      </c>
      <c r="H2431" s="115" t="s">
        <v>9470</v>
      </c>
      <c r="I2431" s="116" t="s">
        <v>9471</v>
      </c>
      <c r="J2431" s="116" t="s">
        <v>9472</v>
      </c>
      <c r="K2431" s="114" t="s">
        <v>1067</v>
      </c>
      <c r="L2431" s="114" t="s">
        <v>299</v>
      </c>
      <c r="M2431" s="116" t="s">
        <v>1068</v>
      </c>
      <c r="N2431" s="116" t="s">
        <v>1069</v>
      </c>
      <c r="O2431" s="114" t="s">
        <v>1067</v>
      </c>
      <c r="P2431" s="114" t="s">
        <v>1821</v>
      </c>
      <c r="Q2431" s="114" t="s">
        <v>1822</v>
      </c>
      <c r="R2431" s="116"/>
    </row>
    <row r="2432" spans="2:18" ht="18.75" hidden="1" x14ac:dyDescent="0.25">
      <c r="B2432" s="112">
        <v>2426</v>
      </c>
      <c r="C2432" s="114" t="s">
        <v>14</v>
      </c>
      <c r="D2432" s="114" t="s">
        <v>9397</v>
      </c>
      <c r="E2432" s="114" t="s">
        <v>1</v>
      </c>
      <c r="F2432" s="114" t="s">
        <v>114</v>
      </c>
      <c r="G2432" s="114" t="s">
        <v>102</v>
      </c>
      <c r="H2432" s="115" t="s">
        <v>9473</v>
      </c>
      <c r="I2432" s="116" t="s">
        <v>9474</v>
      </c>
      <c r="J2432" s="116" t="s">
        <v>9475</v>
      </c>
      <c r="K2432" s="114" t="s">
        <v>1067</v>
      </c>
      <c r="L2432" s="114" t="s">
        <v>299</v>
      </c>
      <c r="M2432" s="116" t="s">
        <v>1068</v>
      </c>
      <c r="N2432" s="116" t="s">
        <v>1069</v>
      </c>
      <c r="O2432" s="114" t="s">
        <v>1067</v>
      </c>
      <c r="P2432" s="114" t="s">
        <v>1821</v>
      </c>
      <c r="Q2432" s="114" t="s">
        <v>1822</v>
      </c>
      <c r="R2432" s="116"/>
    </row>
    <row r="2433" spans="2:18" ht="18.75" hidden="1" x14ac:dyDescent="0.25">
      <c r="B2433" s="112">
        <v>2427</v>
      </c>
      <c r="C2433" s="114" t="s">
        <v>14</v>
      </c>
      <c r="D2433" s="114" t="s">
        <v>9397</v>
      </c>
      <c r="E2433" s="114" t="s">
        <v>1</v>
      </c>
      <c r="F2433" s="114" t="s">
        <v>114</v>
      </c>
      <c r="G2433" s="114" t="s">
        <v>102</v>
      </c>
      <c r="H2433" s="115" t="s">
        <v>9476</v>
      </c>
      <c r="I2433" s="116" t="s">
        <v>9477</v>
      </c>
      <c r="J2433" s="116" t="s">
        <v>9478</v>
      </c>
      <c r="K2433" s="114" t="s">
        <v>1067</v>
      </c>
      <c r="L2433" s="114" t="s">
        <v>299</v>
      </c>
      <c r="M2433" s="116" t="s">
        <v>1068</v>
      </c>
      <c r="N2433" s="116" t="s">
        <v>1069</v>
      </c>
      <c r="O2433" s="114" t="s">
        <v>1067</v>
      </c>
      <c r="P2433" s="114" t="s">
        <v>1821</v>
      </c>
      <c r="Q2433" s="114" t="s">
        <v>1822</v>
      </c>
      <c r="R2433" s="116"/>
    </row>
    <row r="2434" spans="2:18" ht="18.75" hidden="1" x14ac:dyDescent="0.25">
      <c r="B2434" s="112">
        <v>2428</v>
      </c>
      <c r="C2434" s="114" t="s">
        <v>14</v>
      </c>
      <c r="D2434" s="114" t="s">
        <v>9397</v>
      </c>
      <c r="E2434" s="114" t="s">
        <v>1</v>
      </c>
      <c r="F2434" s="114" t="s">
        <v>114</v>
      </c>
      <c r="G2434" s="114" t="s">
        <v>102</v>
      </c>
      <c r="H2434" s="115" t="s">
        <v>9479</v>
      </c>
      <c r="I2434" s="116" t="s">
        <v>9480</v>
      </c>
      <c r="J2434" s="116" t="s">
        <v>9481</v>
      </c>
      <c r="K2434" s="114" t="s">
        <v>1067</v>
      </c>
      <c r="L2434" s="114" t="s">
        <v>299</v>
      </c>
      <c r="M2434" s="116" t="s">
        <v>1068</v>
      </c>
      <c r="N2434" s="116" t="s">
        <v>1069</v>
      </c>
      <c r="O2434" s="114" t="s">
        <v>1067</v>
      </c>
      <c r="P2434" s="114" t="s">
        <v>1821</v>
      </c>
      <c r="Q2434" s="114" t="s">
        <v>1822</v>
      </c>
      <c r="R2434" s="116"/>
    </row>
    <row r="2435" spans="2:18" ht="18.75" hidden="1" x14ac:dyDescent="0.25">
      <c r="B2435" s="112">
        <v>2429</v>
      </c>
      <c r="C2435" s="114" t="s">
        <v>14</v>
      </c>
      <c r="D2435" s="114" t="s">
        <v>9397</v>
      </c>
      <c r="E2435" s="114" t="s">
        <v>1</v>
      </c>
      <c r="F2435" s="114" t="s">
        <v>114</v>
      </c>
      <c r="G2435" s="114" t="s">
        <v>102</v>
      </c>
      <c r="H2435" s="115" t="s">
        <v>9482</v>
      </c>
      <c r="I2435" s="116" t="s">
        <v>9483</v>
      </c>
      <c r="J2435" s="116" t="s">
        <v>9484</v>
      </c>
      <c r="K2435" s="114" t="s">
        <v>1067</v>
      </c>
      <c r="L2435" s="114" t="s">
        <v>299</v>
      </c>
      <c r="M2435" s="116" t="s">
        <v>1068</v>
      </c>
      <c r="N2435" s="116" t="s">
        <v>1069</v>
      </c>
      <c r="O2435" s="114" t="s">
        <v>1067</v>
      </c>
      <c r="P2435" s="114" t="s">
        <v>1821</v>
      </c>
      <c r="Q2435" s="114" t="s">
        <v>1822</v>
      </c>
      <c r="R2435" s="116"/>
    </row>
    <row r="2436" spans="2:18" ht="18.75" hidden="1" x14ac:dyDescent="0.25">
      <c r="B2436" s="112">
        <v>2430</v>
      </c>
      <c r="C2436" s="114" t="s">
        <v>14</v>
      </c>
      <c r="D2436" s="114" t="s">
        <v>9397</v>
      </c>
      <c r="E2436" s="114" t="s">
        <v>1</v>
      </c>
      <c r="F2436" s="114" t="s">
        <v>114</v>
      </c>
      <c r="G2436" s="114" t="s">
        <v>102</v>
      </c>
      <c r="H2436" s="115" t="s">
        <v>9485</v>
      </c>
      <c r="I2436" s="116" t="s">
        <v>9486</v>
      </c>
      <c r="J2436" s="116" t="s">
        <v>9487</v>
      </c>
      <c r="K2436" s="114" t="s">
        <v>1067</v>
      </c>
      <c r="L2436" s="114" t="s">
        <v>299</v>
      </c>
      <c r="M2436" s="116" t="s">
        <v>1068</v>
      </c>
      <c r="N2436" s="116" t="s">
        <v>1069</v>
      </c>
      <c r="O2436" s="114" t="s">
        <v>1067</v>
      </c>
      <c r="P2436" s="114" t="s">
        <v>1821</v>
      </c>
      <c r="Q2436" s="114" t="s">
        <v>1822</v>
      </c>
      <c r="R2436" s="116"/>
    </row>
    <row r="2437" spans="2:18" ht="18.75" hidden="1" x14ac:dyDescent="0.25">
      <c r="B2437" s="112">
        <v>2431</v>
      </c>
      <c r="C2437" s="114" t="s">
        <v>14</v>
      </c>
      <c r="D2437" s="114" t="s">
        <v>9397</v>
      </c>
      <c r="E2437" s="114" t="s">
        <v>4</v>
      </c>
      <c r="F2437" s="114" t="s">
        <v>114</v>
      </c>
      <c r="G2437" s="114" t="s">
        <v>102</v>
      </c>
      <c r="H2437" s="115" t="s">
        <v>9488</v>
      </c>
      <c r="I2437" s="116" t="s">
        <v>9489</v>
      </c>
      <c r="J2437" s="116" t="s">
        <v>9490</v>
      </c>
      <c r="K2437" s="114" t="s">
        <v>1067</v>
      </c>
      <c r="L2437" s="114" t="s">
        <v>299</v>
      </c>
      <c r="M2437" s="116" t="s">
        <v>1068</v>
      </c>
      <c r="N2437" s="116" t="s">
        <v>1069</v>
      </c>
      <c r="O2437" s="114" t="s">
        <v>1067</v>
      </c>
      <c r="P2437" s="114" t="s">
        <v>1821</v>
      </c>
      <c r="Q2437" s="114" t="s">
        <v>1822</v>
      </c>
      <c r="R2437" s="116"/>
    </row>
    <row r="2438" spans="2:18" ht="18.75" hidden="1" x14ac:dyDescent="0.25">
      <c r="B2438" s="112">
        <v>2432</v>
      </c>
      <c r="C2438" s="114" t="s">
        <v>14</v>
      </c>
      <c r="D2438" s="114" t="s">
        <v>9397</v>
      </c>
      <c r="E2438" s="114" t="s">
        <v>4</v>
      </c>
      <c r="F2438" s="114" t="s">
        <v>114</v>
      </c>
      <c r="G2438" s="114" t="s">
        <v>102</v>
      </c>
      <c r="H2438" s="115" t="s">
        <v>9491</v>
      </c>
      <c r="I2438" s="116" t="s">
        <v>9492</v>
      </c>
      <c r="J2438" s="116" t="s">
        <v>9493</v>
      </c>
      <c r="K2438" s="114" t="s">
        <v>1067</v>
      </c>
      <c r="L2438" s="114" t="s">
        <v>299</v>
      </c>
      <c r="M2438" s="116" t="s">
        <v>1068</v>
      </c>
      <c r="N2438" s="116" t="s">
        <v>1069</v>
      </c>
      <c r="O2438" s="114" t="s">
        <v>1067</v>
      </c>
      <c r="P2438" s="114" t="s">
        <v>1821</v>
      </c>
      <c r="Q2438" s="114" t="s">
        <v>1822</v>
      </c>
      <c r="R2438" s="116"/>
    </row>
    <row r="2439" spans="2:18" ht="18.75" hidden="1" x14ac:dyDescent="0.25">
      <c r="B2439" s="112">
        <v>2433</v>
      </c>
      <c r="C2439" s="114" t="s">
        <v>14</v>
      </c>
      <c r="D2439" s="114" t="s">
        <v>9397</v>
      </c>
      <c r="E2439" s="114" t="s">
        <v>4</v>
      </c>
      <c r="F2439" s="114" t="s">
        <v>114</v>
      </c>
      <c r="G2439" s="114" t="s">
        <v>102</v>
      </c>
      <c r="H2439" s="115" t="s">
        <v>9494</v>
      </c>
      <c r="I2439" s="116" t="s">
        <v>9495</v>
      </c>
      <c r="J2439" s="116" t="s">
        <v>9496</v>
      </c>
      <c r="K2439" s="114" t="s">
        <v>1067</v>
      </c>
      <c r="L2439" s="114" t="s">
        <v>299</v>
      </c>
      <c r="M2439" s="116" t="s">
        <v>1068</v>
      </c>
      <c r="N2439" s="116" t="s">
        <v>1069</v>
      </c>
      <c r="O2439" s="114" t="s">
        <v>1067</v>
      </c>
      <c r="P2439" s="114" t="s">
        <v>1821</v>
      </c>
      <c r="Q2439" s="114" t="s">
        <v>1822</v>
      </c>
      <c r="R2439" s="116"/>
    </row>
    <row r="2440" spans="2:18" ht="18.75" hidden="1" x14ac:dyDescent="0.25">
      <c r="B2440" s="112">
        <v>2434</v>
      </c>
      <c r="C2440" s="114" t="s">
        <v>14</v>
      </c>
      <c r="D2440" s="114" t="s">
        <v>9397</v>
      </c>
      <c r="E2440" s="114" t="s">
        <v>4</v>
      </c>
      <c r="F2440" s="114" t="s">
        <v>114</v>
      </c>
      <c r="G2440" s="114" t="s">
        <v>102</v>
      </c>
      <c r="H2440" s="115" t="s">
        <v>9497</v>
      </c>
      <c r="I2440" s="116" t="s">
        <v>9498</v>
      </c>
      <c r="J2440" s="116" t="s">
        <v>9499</v>
      </c>
      <c r="K2440" s="114" t="s">
        <v>1067</v>
      </c>
      <c r="L2440" s="114" t="s">
        <v>299</v>
      </c>
      <c r="M2440" s="116" t="s">
        <v>1068</v>
      </c>
      <c r="N2440" s="116" t="s">
        <v>1069</v>
      </c>
      <c r="O2440" s="114" t="s">
        <v>1067</v>
      </c>
      <c r="P2440" s="114" t="s">
        <v>1821</v>
      </c>
      <c r="Q2440" s="114" t="s">
        <v>1822</v>
      </c>
      <c r="R2440" s="116"/>
    </row>
    <row r="2441" spans="2:18" ht="18.75" hidden="1" x14ac:dyDescent="0.25">
      <c r="B2441" s="112">
        <v>2435</v>
      </c>
      <c r="C2441" s="114" t="s">
        <v>14</v>
      </c>
      <c r="D2441" s="114" t="s">
        <v>9397</v>
      </c>
      <c r="E2441" s="114" t="s">
        <v>4</v>
      </c>
      <c r="F2441" s="114" t="s">
        <v>114</v>
      </c>
      <c r="G2441" s="114" t="s">
        <v>102</v>
      </c>
      <c r="H2441" s="115" t="s">
        <v>9500</v>
      </c>
      <c r="I2441" s="116" t="s">
        <v>9501</v>
      </c>
      <c r="J2441" s="116" t="s">
        <v>9502</v>
      </c>
      <c r="K2441" s="114" t="s">
        <v>1067</v>
      </c>
      <c r="L2441" s="114" t="s">
        <v>299</v>
      </c>
      <c r="M2441" s="116" t="s">
        <v>1068</v>
      </c>
      <c r="N2441" s="116" t="s">
        <v>1069</v>
      </c>
      <c r="O2441" s="114" t="s">
        <v>1067</v>
      </c>
      <c r="P2441" s="114" t="s">
        <v>1821</v>
      </c>
      <c r="Q2441" s="114" t="s">
        <v>1822</v>
      </c>
      <c r="R2441" s="116"/>
    </row>
    <row r="2442" spans="2:18" ht="18.75" hidden="1" x14ac:dyDescent="0.25">
      <c r="B2442" s="112">
        <v>2436</v>
      </c>
      <c r="C2442" s="114" t="s">
        <v>14</v>
      </c>
      <c r="D2442" s="114" t="s">
        <v>9397</v>
      </c>
      <c r="E2442" s="114" t="s">
        <v>4</v>
      </c>
      <c r="F2442" s="114" t="s">
        <v>114</v>
      </c>
      <c r="G2442" s="114" t="s">
        <v>102</v>
      </c>
      <c r="H2442" s="115" t="s">
        <v>9503</v>
      </c>
      <c r="I2442" s="116" t="s">
        <v>9504</v>
      </c>
      <c r="J2442" s="116" t="s">
        <v>9505</v>
      </c>
      <c r="K2442" s="114" t="s">
        <v>1067</v>
      </c>
      <c r="L2442" s="114" t="s">
        <v>299</v>
      </c>
      <c r="M2442" s="116" t="s">
        <v>1068</v>
      </c>
      <c r="N2442" s="116" t="s">
        <v>1069</v>
      </c>
      <c r="O2442" s="114" t="s">
        <v>1067</v>
      </c>
      <c r="P2442" s="114" t="s">
        <v>1821</v>
      </c>
      <c r="Q2442" s="114" t="s">
        <v>1822</v>
      </c>
      <c r="R2442" s="116"/>
    </row>
    <row r="2443" spans="2:18" ht="18.75" hidden="1" x14ac:dyDescent="0.25">
      <c r="B2443" s="112">
        <v>2437</v>
      </c>
      <c r="C2443" s="114" t="s">
        <v>14</v>
      </c>
      <c r="D2443" s="114" t="s">
        <v>9397</v>
      </c>
      <c r="E2443" s="114" t="s">
        <v>4</v>
      </c>
      <c r="F2443" s="114" t="s">
        <v>114</v>
      </c>
      <c r="G2443" s="114" t="s">
        <v>102</v>
      </c>
      <c r="H2443" s="115" t="s">
        <v>9506</v>
      </c>
      <c r="I2443" s="116" t="s">
        <v>9507</v>
      </c>
      <c r="J2443" s="116" t="s">
        <v>9508</v>
      </c>
      <c r="K2443" s="114" t="s">
        <v>1067</v>
      </c>
      <c r="L2443" s="114" t="s">
        <v>299</v>
      </c>
      <c r="M2443" s="116" t="s">
        <v>1068</v>
      </c>
      <c r="N2443" s="116" t="s">
        <v>1069</v>
      </c>
      <c r="O2443" s="114" t="s">
        <v>1067</v>
      </c>
      <c r="P2443" s="114" t="s">
        <v>1821</v>
      </c>
      <c r="Q2443" s="114" t="s">
        <v>1822</v>
      </c>
      <c r="R2443" s="116"/>
    </row>
    <row r="2444" spans="2:18" ht="18.75" hidden="1" x14ac:dyDescent="0.25">
      <c r="B2444" s="112">
        <v>2438</v>
      </c>
      <c r="C2444" s="114" t="s">
        <v>14</v>
      </c>
      <c r="D2444" s="114" t="s">
        <v>9397</v>
      </c>
      <c r="E2444" s="114" t="s">
        <v>4</v>
      </c>
      <c r="F2444" s="114" t="s">
        <v>114</v>
      </c>
      <c r="G2444" s="114" t="s">
        <v>102</v>
      </c>
      <c r="H2444" s="115" t="s">
        <v>9509</v>
      </c>
      <c r="I2444" s="116" t="s">
        <v>9510</v>
      </c>
      <c r="J2444" s="116" t="s">
        <v>9511</v>
      </c>
      <c r="K2444" s="114" t="s">
        <v>1067</v>
      </c>
      <c r="L2444" s="114" t="s">
        <v>299</v>
      </c>
      <c r="M2444" s="116" t="s">
        <v>1068</v>
      </c>
      <c r="N2444" s="116" t="s">
        <v>1069</v>
      </c>
      <c r="O2444" s="114" t="s">
        <v>1067</v>
      </c>
      <c r="P2444" s="114" t="s">
        <v>1821</v>
      </c>
      <c r="Q2444" s="114" t="s">
        <v>1822</v>
      </c>
      <c r="R2444" s="116"/>
    </row>
    <row r="2445" spans="2:18" ht="18.75" hidden="1" x14ac:dyDescent="0.25">
      <c r="B2445" s="112">
        <v>2439</v>
      </c>
      <c r="C2445" s="114" t="s">
        <v>14</v>
      </c>
      <c r="D2445" s="114" t="s">
        <v>9397</v>
      </c>
      <c r="E2445" s="114" t="s">
        <v>4</v>
      </c>
      <c r="F2445" s="114" t="s">
        <v>114</v>
      </c>
      <c r="G2445" s="114" t="s">
        <v>102</v>
      </c>
      <c r="H2445" s="115" t="s">
        <v>9512</v>
      </c>
      <c r="I2445" s="116" t="s">
        <v>9513</v>
      </c>
      <c r="J2445" s="116" t="s">
        <v>9514</v>
      </c>
      <c r="K2445" s="114" t="s">
        <v>1067</v>
      </c>
      <c r="L2445" s="114" t="s">
        <v>299</v>
      </c>
      <c r="M2445" s="116" t="s">
        <v>1068</v>
      </c>
      <c r="N2445" s="116" t="s">
        <v>1069</v>
      </c>
      <c r="O2445" s="114" t="s">
        <v>1067</v>
      </c>
      <c r="P2445" s="114" t="s">
        <v>1821</v>
      </c>
      <c r="Q2445" s="114" t="s">
        <v>1822</v>
      </c>
      <c r="R2445" s="116"/>
    </row>
    <row r="2446" spans="2:18" ht="18.75" hidden="1" x14ac:dyDescent="0.25">
      <c r="B2446" s="112">
        <v>2440</v>
      </c>
      <c r="C2446" s="114" t="s">
        <v>14</v>
      </c>
      <c r="D2446" s="114" t="s">
        <v>9397</v>
      </c>
      <c r="E2446" s="114" t="s">
        <v>4</v>
      </c>
      <c r="F2446" s="114" t="s">
        <v>114</v>
      </c>
      <c r="G2446" s="114" t="s">
        <v>102</v>
      </c>
      <c r="H2446" s="115" t="s">
        <v>9515</v>
      </c>
      <c r="I2446" s="116" t="s">
        <v>9516</v>
      </c>
      <c r="J2446" s="116" t="s">
        <v>9517</v>
      </c>
      <c r="K2446" s="114" t="s">
        <v>1067</v>
      </c>
      <c r="L2446" s="114" t="s">
        <v>299</v>
      </c>
      <c r="M2446" s="116" t="s">
        <v>1068</v>
      </c>
      <c r="N2446" s="116" t="s">
        <v>1069</v>
      </c>
      <c r="O2446" s="114" t="s">
        <v>1067</v>
      </c>
      <c r="P2446" s="114" t="s">
        <v>1821</v>
      </c>
      <c r="Q2446" s="114" t="s">
        <v>1822</v>
      </c>
      <c r="R2446" s="116"/>
    </row>
    <row r="2447" spans="2:18" ht="18.75" hidden="1" x14ac:dyDescent="0.25">
      <c r="B2447" s="112">
        <v>2441</v>
      </c>
      <c r="C2447" s="114" t="s">
        <v>14</v>
      </c>
      <c r="D2447" s="114" t="s">
        <v>9397</v>
      </c>
      <c r="E2447" s="114" t="s">
        <v>1</v>
      </c>
      <c r="F2447" s="114" t="s">
        <v>30</v>
      </c>
      <c r="G2447" s="114" t="s">
        <v>116</v>
      </c>
      <c r="H2447" s="115" t="s">
        <v>9518</v>
      </c>
      <c r="I2447" s="116" t="s">
        <v>9519</v>
      </c>
      <c r="J2447" s="116" t="s">
        <v>9520</v>
      </c>
      <c r="K2447" s="114" t="s">
        <v>1070</v>
      </c>
      <c r="L2447" s="114" t="s">
        <v>342</v>
      </c>
      <c r="M2447" s="116" t="s">
        <v>1071</v>
      </c>
      <c r="N2447" s="116" t="s">
        <v>1072</v>
      </c>
      <c r="O2447" s="114" t="s">
        <v>1070</v>
      </c>
      <c r="P2447" s="114" t="s">
        <v>1823</v>
      </c>
      <c r="Q2447" s="114" t="s">
        <v>1824</v>
      </c>
      <c r="R2447" s="116"/>
    </row>
    <row r="2448" spans="2:18" ht="18.75" hidden="1" x14ac:dyDescent="0.25">
      <c r="B2448" s="112">
        <v>2442</v>
      </c>
      <c r="C2448" s="114" t="s">
        <v>14</v>
      </c>
      <c r="D2448" s="114" t="s">
        <v>9397</v>
      </c>
      <c r="E2448" s="114" t="s">
        <v>1</v>
      </c>
      <c r="F2448" s="114" t="s">
        <v>30</v>
      </c>
      <c r="G2448" s="114" t="s">
        <v>116</v>
      </c>
      <c r="H2448" s="115" t="s">
        <v>9521</v>
      </c>
      <c r="I2448" s="116" t="s">
        <v>9522</v>
      </c>
      <c r="J2448" s="116" t="s">
        <v>9523</v>
      </c>
      <c r="K2448" s="114" t="s">
        <v>1070</v>
      </c>
      <c r="L2448" s="114" t="s">
        <v>342</v>
      </c>
      <c r="M2448" s="116" t="s">
        <v>1071</v>
      </c>
      <c r="N2448" s="116" t="s">
        <v>1072</v>
      </c>
      <c r="O2448" s="114" t="s">
        <v>1070</v>
      </c>
      <c r="P2448" s="114" t="s">
        <v>1823</v>
      </c>
      <c r="Q2448" s="114" t="s">
        <v>1824</v>
      </c>
      <c r="R2448" s="116"/>
    </row>
    <row r="2449" spans="2:18" ht="18.75" hidden="1" x14ac:dyDescent="0.25">
      <c r="B2449" s="112">
        <v>2443</v>
      </c>
      <c r="C2449" s="114" t="s">
        <v>14</v>
      </c>
      <c r="D2449" s="114" t="s">
        <v>9397</v>
      </c>
      <c r="E2449" s="114" t="s">
        <v>1</v>
      </c>
      <c r="F2449" s="114" t="s">
        <v>30</v>
      </c>
      <c r="G2449" s="114" t="s">
        <v>116</v>
      </c>
      <c r="H2449" s="115" t="s">
        <v>9524</v>
      </c>
      <c r="I2449" s="116" t="s">
        <v>9525</v>
      </c>
      <c r="J2449" s="116" t="s">
        <v>9526</v>
      </c>
      <c r="K2449" s="114" t="s">
        <v>1070</v>
      </c>
      <c r="L2449" s="114" t="s">
        <v>342</v>
      </c>
      <c r="M2449" s="116" t="s">
        <v>1071</v>
      </c>
      <c r="N2449" s="116" t="s">
        <v>1072</v>
      </c>
      <c r="O2449" s="114" t="s">
        <v>1070</v>
      </c>
      <c r="P2449" s="114" t="s">
        <v>1823</v>
      </c>
      <c r="Q2449" s="114" t="s">
        <v>1824</v>
      </c>
      <c r="R2449" s="116"/>
    </row>
    <row r="2450" spans="2:18" ht="18.75" hidden="1" x14ac:dyDescent="0.25">
      <c r="B2450" s="112">
        <v>2444</v>
      </c>
      <c r="C2450" s="114" t="s">
        <v>14</v>
      </c>
      <c r="D2450" s="114" t="s">
        <v>9397</v>
      </c>
      <c r="E2450" s="114" t="s">
        <v>1</v>
      </c>
      <c r="F2450" s="114" t="s">
        <v>30</v>
      </c>
      <c r="G2450" s="114" t="s">
        <v>116</v>
      </c>
      <c r="H2450" s="115" t="s">
        <v>9527</v>
      </c>
      <c r="I2450" s="116" t="s">
        <v>9528</v>
      </c>
      <c r="J2450" s="116" t="s">
        <v>9529</v>
      </c>
      <c r="K2450" s="114" t="s">
        <v>1070</v>
      </c>
      <c r="L2450" s="114" t="s">
        <v>342</v>
      </c>
      <c r="M2450" s="116" t="s">
        <v>1071</v>
      </c>
      <c r="N2450" s="116" t="s">
        <v>1072</v>
      </c>
      <c r="O2450" s="114" t="s">
        <v>1070</v>
      </c>
      <c r="P2450" s="114" t="s">
        <v>1823</v>
      </c>
      <c r="Q2450" s="114" t="s">
        <v>1824</v>
      </c>
      <c r="R2450" s="116"/>
    </row>
    <row r="2451" spans="2:18" ht="18.75" hidden="1" x14ac:dyDescent="0.25">
      <c r="B2451" s="112">
        <v>2445</v>
      </c>
      <c r="C2451" s="114" t="s">
        <v>14</v>
      </c>
      <c r="D2451" s="114" t="s">
        <v>9397</v>
      </c>
      <c r="E2451" s="114" t="s">
        <v>1</v>
      </c>
      <c r="F2451" s="114" t="s">
        <v>30</v>
      </c>
      <c r="G2451" s="114" t="s">
        <v>116</v>
      </c>
      <c r="H2451" s="115" t="s">
        <v>9530</v>
      </c>
      <c r="I2451" s="116" t="s">
        <v>9531</v>
      </c>
      <c r="J2451" s="116" t="s">
        <v>9532</v>
      </c>
      <c r="K2451" s="114" t="s">
        <v>1070</v>
      </c>
      <c r="L2451" s="114" t="s">
        <v>342</v>
      </c>
      <c r="M2451" s="116" t="s">
        <v>1071</v>
      </c>
      <c r="N2451" s="116" t="s">
        <v>1072</v>
      </c>
      <c r="O2451" s="114" t="s">
        <v>1070</v>
      </c>
      <c r="P2451" s="114" t="s">
        <v>1823</v>
      </c>
      <c r="Q2451" s="114" t="s">
        <v>1824</v>
      </c>
      <c r="R2451" s="116"/>
    </row>
    <row r="2452" spans="2:18" ht="18.75" hidden="1" x14ac:dyDescent="0.25">
      <c r="B2452" s="112">
        <v>2446</v>
      </c>
      <c r="C2452" s="114" t="s">
        <v>14</v>
      </c>
      <c r="D2452" s="114" t="s">
        <v>9397</v>
      </c>
      <c r="E2452" s="114" t="s">
        <v>1</v>
      </c>
      <c r="F2452" s="114" t="s">
        <v>30</v>
      </c>
      <c r="G2452" s="114" t="s">
        <v>116</v>
      </c>
      <c r="H2452" s="115" t="s">
        <v>9533</v>
      </c>
      <c r="I2452" s="116" t="s">
        <v>9534</v>
      </c>
      <c r="J2452" s="116" t="s">
        <v>9535</v>
      </c>
      <c r="K2452" s="114" t="s">
        <v>1070</v>
      </c>
      <c r="L2452" s="114" t="s">
        <v>342</v>
      </c>
      <c r="M2452" s="116" t="s">
        <v>1071</v>
      </c>
      <c r="N2452" s="116" t="s">
        <v>1072</v>
      </c>
      <c r="O2452" s="114" t="s">
        <v>1070</v>
      </c>
      <c r="P2452" s="114" t="s">
        <v>1823</v>
      </c>
      <c r="Q2452" s="114" t="s">
        <v>1824</v>
      </c>
      <c r="R2452" s="116"/>
    </row>
    <row r="2453" spans="2:18" ht="18.75" hidden="1" x14ac:dyDescent="0.25">
      <c r="B2453" s="112">
        <v>2447</v>
      </c>
      <c r="C2453" s="114" t="s">
        <v>14</v>
      </c>
      <c r="D2453" s="114" t="s">
        <v>9397</v>
      </c>
      <c r="E2453" s="114" t="s">
        <v>1</v>
      </c>
      <c r="F2453" s="114" t="s">
        <v>30</v>
      </c>
      <c r="G2453" s="114" t="s">
        <v>116</v>
      </c>
      <c r="H2453" s="115" t="s">
        <v>9536</v>
      </c>
      <c r="I2453" s="116" t="s">
        <v>9537</v>
      </c>
      <c r="J2453" s="116" t="s">
        <v>9538</v>
      </c>
      <c r="K2453" s="114" t="s">
        <v>1070</v>
      </c>
      <c r="L2453" s="114" t="s">
        <v>342</v>
      </c>
      <c r="M2453" s="116" t="s">
        <v>1071</v>
      </c>
      <c r="N2453" s="116" t="s">
        <v>1072</v>
      </c>
      <c r="O2453" s="114" t="s">
        <v>1070</v>
      </c>
      <c r="P2453" s="114" t="s">
        <v>1823</v>
      </c>
      <c r="Q2453" s="114" t="s">
        <v>1824</v>
      </c>
      <c r="R2453" s="116"/>
    </row>
    <row r="2454" spans="2:18" ht="18.75" hidden="1" x14ac:dyDescent="0.25">
      <c r="B2454" s="112">
        <v>2448</v>
      </c>
      <c r="C2454" s="114" t="s">
        <v>14</v>
      </c>
      <c r="D2454" s="114" t="s">
        <v>9397</v>
      </c>
      <c r="E2454" s="114" t="s">
        <v>1</v>
      </c>
      <c r="F2454" s="114" t="s">
        <v>30</v>
      </c>
      <c r="G2454" s="114" t="s">
        <v>116</v>
      </c>
      <c r="H2454" s="115" t="s">
        <v>9539</v>
      </c>
      <c r="I2454" s="116" t="s">
        <v>9540</v>
      </c>
      <c r="J2454" s="116" t="s">
        <v>9541</v>
      </c>
      <c r="K2454" s="114" t="s">
        <v>1070</v>
      </c>
      <c r="L2454" s="114" t="s">
        <v>342</v>
      </c>
      <c r="M2454" s="116" t="s">
        <v>1071</v>
      </c>
      <c r="N2454" s="116" t="s">
        <v>1072</v>
      </c>
      <c r="O2454" s="114" t="s">
        <v>1070</v>
      </c>
      <c r="P2454" s="114" t="s">
        <v>1823</v>
      </c>
      <c r="Q2454" s="114" t="s">
        <v>1824</v>
      </c>
      <c r="R2454" s="116"/>
    </row>
    <row r="2455" spans="2:18" ht="18.75" hidden="1" x14ac:dyDescent="0.25">
      <c r="B2455" s="112">
        <v>2449</v>
      </c>
      <c r="C2455" s="114" t="s">
        <v>14</v>
      </c>
      <c r="D2455" s="114" t="s">
        <v>9397</v>
      </c>
      <c r="E2455" s="114" t="s">
        <v>1</v>
      </c>
      <c r="F2455" s="114" t="s">
        <v>30</v>
      </c>
      <c r="G2455" s="114" t="s">
        <v>116</v>
      </c>
      <c r="H2455" s="115" t="s">
        <v>9542</v>
      </c>
      <c r="I2455" s="116" t="s">
        <v>9543</v>
      </c>
      <c r="J2455" s="116" t="s">
        <v>9544</v>
      </c>
      <c r="K2455" s="114" t="s">
        <v>1070</v>
      </c>
      <c r="L2455" s="114" t="s">
        <v>342</v>
      </c>
      <c r="M2455" s="116" t="s">
        <v>1071</v>
      </c>
      <c r="N2455" s="116" t="s">
        <v>1072</v>
      </c>
      <c r="O2455" s="114" t="s">
        <v>1070</v>
      </c>
      <c r="P2455" s="114" t="s">
        <v>1823</v>
      </c>
      <c r="Q2455" s="114" t="s">
        <v>1824</v>
      </c>
      <c r="R2455" s="116"/>
    </row>
    <row r="2456" spans="2:18" ht="18.75" hidden="1" x14ac:dyDescent="0.25">
      <c r="B2456" s="112">
        <v>2450</v>
      </c>
      <c r="C2456" s="114" t="s">
        <v>14</v>
      </c>
      <c r="D2456" s="114" t="s">
        <v>9397</v>
      </c>
      <c r="E2456" s="114" t="s">
        <v>1</v>
      </c>
      <c r="F2456" s="114" t="s">
        <v>30</v>
      </c>
      <c r="G2456" s="114" t="s">
        <v>116</v>
      </c>
      <c r="H2456" s="115" t="s">
        <v>9545</v>
      </c>
      <c r="I2456" s="116" t="s">
        <v>9546</v>
      </c>
      <c r="J2456" s="116" t="s">
        <v>9547</v>
      </c>
      <c r="K2456" s="114" t="s">
        <v>1070</v>
      </c>
      <c r="L2456" s="114" t="s">
        <v>342</v>
      </c>
      <c r="M2456" s="116" t="s">
        <v>1071</v>
      </c>
      <c r="N2456" s="116" t="s">
        <v>1072</v>
      </c>
      <c r="O2456" s="114" t="s">
        <v>1070</v>
      </c>
      <c r="P2456" s="114" t="s">
        <v>1823</v>
      </c>
      <c r="Q2456" s="114" t="s">
        <v>1824</v>
      </c>
      <c r="R2456" s="116"/>
    </row>
    <row r="2457" spans="2:18" ht="18.75" hidden="1" x14ac:dyDescent="0.25">
      <c r="B2457" s="112">
        <v>2451</v>
      </c>
      <c r="C2457" s="114" t="s">
        <v>14</v>
      </c>
      <c r="D2457" s="114" t="s">
        <v>9397</v>
      </c>
      <c r="E2457" s="114" t="s">
        <v>4</v>
      </c>
      <c r="F2457" s="114" t="s">
        <v>30</v>
      </c>
      <c r="G2457" s="114" t="s">
        <v>116</v>
      </c>
      <c r="H2457" s="115" t="s">
        <v>9548</v>
      </c>
      <c r="I2457" s="116" t="s">
        <v>9549</v>
      </c>
      <c r="J2457" s="116" t="s">
        <v>9550</v>
      </c>
      <c r="K2457" s="114" t="s">
        <v>1070</v>
      </c>
      <c r="L2457" s="114" t="s">
        <v>342</v>
      </c>
      <c r="M2457" s="116" t="s">
        <v>1071</v>
      </c>
      <c r="N2457" s="116" t="s">
        <v>1072</v>
      </c>
      <c r="O2457" s="114" t="s">
        <v>1070</v>
      </c>
      <c r="P2457" s="114" t="s">
        <v>1823</v>
      </c>
      <c r="Q2457" s="114" t="s">
        <v>1824</v>
      </c>
      <c r="R2457" s="116"/>
    </row>
    <row r="2458" spans="2:18" ht="18.75" hidden="1" x14ac:dyDescent="0.25">
      <c r="B2458" s="112">
        <v>2452</v>
      </c>
      <c r="C2458" s="114" t="s">
        <v>14</v>
      </c>
      <c r="D2458" s="114" t="s">
        <v>9397</v>
      </c>
      <c r="E2458" s="114" t="s">
        <v>4</v>
      </c>
      <c r="F2458" s="114" t="s">
        <v>30</v>
      </c>
      <c r="G2458" s="114" t="s">
        <v>116</v>
      </c>
      <c r="H2458" s="115" t="s">
        <v>9551</v>
      </c>
      <c r="I2458" s="116" t="s">
        <v>9552</v>
      </c>
      <c r="J2458" s="116" t="s">
        <v>9553</v>
      </c>
      <c r="K2458" s="114" t="s">
        <v>1070</v>
      </c>
      <c r="L2458" s="114" t="s">
        <v>342</v>
      </c>
      <c r="M2458" s="116" t="s">
        <v>1071</v>
      </c>
      <c r="N2458" s="116" t="s">
        <v>1072</v>
      </c>
      <c r="O2458" s="114" t="s">
        <v>1070</v>
      </c>
      <c r="P2458" s="114" t="s">
        <v>1823</v>
      </c>
      <c r="Q2458" s="114" t="s">
        <v>1824</v>
      </c>
      <c r="R2458" s="116"/>
    </row>
    <row r="2459" spans="2:18" ht="18.75" hidden="1" x14ac:dyDescent="0.25">
      <c r="B2459" s="112">
        <v>2453</v>
      </c>
      <c r="C2459" s="114" t="s">
        <v>14</v>
      </c>
      <c r="D2459" s="114" t="s">
        <v>9397</v>
      </c>
      <c r="E2459" s="114" t="s">
        <v>4</v>
      </c>
      <c r="F2459" s="114" t="s">
        <v>30</v>
      </c>
      <c r="G2459" s="114" t="s">
        <v>116</v>
      </c>
      <c r="H2459" s="115" t="s">
        <v>9554</v>
      </c>
      <c r="I2459" s="116" t="s">
        <v>9555</v>
      </c>
      <c r="J2459" s="116" t="s">
        <v>9556</v>
      </c>
      <c r="K2459" s="114" t="s">
        <v>1070</v>
      </c>
      <c r="L2459" s="114" t="s">
        <v>342</v>
      </c>
      <c r="M2459" s="116" t="s">
        <v>1071</v>
      </c>
      <c r="N2459" s="116" t="s">
        <v>1072</v>
      </c>
      <c r="O2459" s="114" t="s">
        <v>1070</v>
      </c>
      <c r="P2459" s="114" t="s">
        <v>1823</v>
      </c>
      <c r="Q2459" s="114" t="s">
        <v>1824</v>
      </c>
      <c r="R2459" s="116"/>
    </row>
    <row r="2460" spans="2:18" ht="18.75" hidden="1" x14ac:dyDescent="0.25">
      <c r="B2460" s="112">
        <v>2454</v>
      </c>
      <c r="C2460" s="114" t="s">
        <v>14</v>
      </c>
      <c r="D2460" s="114" t="s">
        <v>9397</v>
      </c>
      <c r="E2460" s="114" t="s">
        <v>4</v>
      </c>
      <c r="F2460" s="114" t="s">
        <v>30</v>
      </c>
      <c r="G2460" s="114" t="s">
        <v>116</v>
      </c>
      <c r="H2460" s="115" t="s">
        <v>9557</v>
      </c>
      <c r="I2460" s="116" t="s">
        <v>9558</v>
      </c>
      <c r="J2460" s="116" t="s">
        <v>9559</v>
      </c>
      <c r="K2460" s="114" t="s">
        <v>1070</v>
      </c>
      <c r="L2460" s="114" t="s">
        <v>342</v>
      </c>
      <c r="M2460" s="116" t="s">
        <v>1071</v>
      </c>
      <c r="N2460" s="116" t="s">
        <v>1072</v>
      </c>
      <c r="O2460" s="114" t="s">
        <v>1070</v>
      </c>
      <c r="P2460" s="114" t="s">
        <v>1823</v>
      </c>
      <c r="Q2460" s="114" t="s">
        <v>1824</v>
      </c>
      <c r="R2460" s="116"/>
    </row>
    <row r="2461" spans="2:18" ht="18.75" hidden="1" x14ac:dyDescent="0.25">
      <c r="B2461" s="112">
        <v>2455</v>
      </c>
      <c r="C2461" s="114" t="s">
        <v>14</v>
      </c>
      <c r="D2461" s="114" t="s">
        <v>9397</v>
      </c>
      <c r="E2461" s="114" t="s">
        <v>4</v>
      </c>
      <c r="F2461" s="114" t="s">
        <v>30</v>
      </c>
      <c r="G2461" s="114" t="s">
        <v>116</v>
      </c>
      <c r="H2461" s="115" t="s">
        <v>9560</v>
      </c>
      <c r="I2461" s="116" t="s">
        <v>9561</v>
      </c>
      <c r="J2461" s="116" t="s">
        <v>9562</v>
      </c>
      <c r="K2461" s="114" t="s">
        <v>1070</v>
      </c>
      <c r="L2461" s="114" t="s">
        <v>342</v>
      </c>
      <c r="M2461" s="116" t="s">
        <v>1071</v>
      </c>
      <c r="N2461" s="116" t="s">
        <v>1072</v>
      </c>
      <c r="O2461" s="114" t="s">
        <v>1070</v>
      </c>
      <c r="P2461" s="114" t="s">
        <v>1823</v>
      </c>
      <c r="Q2461" s="114" t="s">
        <v>1824</v>
      </c>
      <c r="R2461" s="116"/>
    </row>
    <row r="2462" spans="2:18" ht="18.75" hidden="1" x14ac:dyDescent="0.25">
      <c r="B2462" s="112">
        <v>2456</v>
      </c>
      <c r="C2462" s="114" t="s">
        <v>14</v>
      </c>
      <c r="D2462" s="114" t="s">
        <v>9397</v>
      </c>
      <c r="E2462" s="114" t="s">
        <v>4</v>
      </c>
      <c r="F2462" s="114" t="s">
        <v>30</v>
      </c>
      <c r="G2462" s="114" t="s">
        <v>116</v>
      </c>
      <c r="H2462" s="115" t="s">
        <v>9563</v>
      </c>
      <c r="I2462" s="116" t="s">
        <v>9564</v>
      </c>
      <c r="J2462" s="116" t="s">
        <v>9565</v>
      </c>
      <c r="K2462" s="114" t="s">
        <v>1070</v>
      </c>
      <c r="L2462" s="114" t="s">
        <v>342</v>
      </c>
      <c r="M2462" s="116" t="s">
        <v>1071</v>
      </c>
      <c r="N2462" s="116" t="s">
        <v>1072</v>
      </c>
      <c r="O2462" s="114" t="s">
        <v>1070</v>
      </c>
      <c r="P2462" s="114" t="s">
        <v>1823</v>
      </c>
      <c r="Q2462" s="114" t="s">
        <v>1824</v>
      </c>
      <c r="R2462" s="116"/>
    </row>
    <row r="2463" spans="2:18" ht="18.75" hidden="1" x14ac:dyDescent="0.25">
      <c r="B2463" s="112">
        <v>2457</v>
      </c>
      <c r="C2463" s="114" t="s">
        <v>14</v>
      </c>
      <c r="D2463" s="114" t="s">
        <v>9397</v>
      </c>
      <c r="E2463" s="114" t="s">
        <v>4</v>
      </c>
      <c r="F2463" s="114" t="s">
        <v>30</v>
      </c>
      <c r="G2463" s="114" t="s">
        <v>116</v>
      </c>
      <c r="H2463" s="115" t="s">
        <v>9566</v>
      </c>
      <c r="I2463" s="116" t="s">
        <v>9567</v>
      </c>
      <c r="J2463" s="116" t="s">
        <v>9568</v>
      </c>
      <c r="K2463" s="114" t="s">
        <v>1070</v>
      </c>
      <c r="L2463" s="114" t="s">
        <v>342</v>
      </c>
      <c r="M2463" s="116" t="s">
        <v>1071</v>
      </c>
      <c r="N2463" s="116" t="s">
        <v>1072</v>
      </c>
      <c r="O2463" s="114" t="s">
        <v>1070</v>
      </c>
      <c r="P2463" s="114" t="s">
        <v>1823</v>
      </c>
      <c r="Q2463" s="114" t="s">
        <v>1824</v>
      </c>
      <c r="R2463" s="116"/>
    </row>
    <row r="2464" spans="2:18" ht="18.75" hidden="1" x14ac:dyDescent="0.25">
      <c r="B2464" s="112">
        <v>2458</v>
      </c>
      <c r="C2464" s="114" t="s">
        <v>14</v>
      </c>
      <c r="D2464" s="114" t="s">
        <v>9397</v>
      </c>
      <c r="E2464" s="114" t="s">
        <v>4</v>
      </c>
      <c r="F2464" s="114" t="s">
        <v>30</v>
      </c>
      <c r="G2464" s="114" t="s">
        <v>116</v>
      </c>
      <c r="H2464" s="115" t="s">
        <v>9569</v>
      </c>
      <c r="I2464" s="116" t="s">
        <v>9570</v>
      </c>
      <c r="J2464" s="116" t="s">
        <v>9571</v>
      </c>
      <c r="K2464" s="114" t="s">
        <v>1070</v>
      </c>
      <c r="L2464" s="114" t="s">
        <v>342</v>
      </c>
      <c r="M2464" s="116" t="s">
        <v>1071</v>
      </c>
      <c r="N2464" s="116" t="s">
        <v>1072</v>
      </c>
      <c r="O2464" s="114" t="s">
        <v>1070</v>
      </c>
      <c r="P2464" s="114" t="s">
        <v>1823</v>
      </c>
      <c r="Q2464" s="114" t="s">
        <v>1824</v>
      </c>
      <c r="R2464" s="116"/>
    </row>
    <row r="2465" spans="2:18" ht="18.75" hidden="1" x14ac:dyDescent="0.25">
      <c r="B2465" s="112">
        <v>2459</v>
      </c>
      <c r="C2465" s="114" t="s">
        <v>14</v>
      </c>
      <c r="D2465" s="114" t="s">
        <v>9397</v>
      </c>
      <c r="E2465" s="114" t="s">
        <v>4</v>
      </c>
      <c r="F2465" s="114" t="s">
        <v>30</v>
      </c>
      <c r="G2465" s="114" t="s">
        <v>116</v>
      </c>
      <c r="H2465" s="115" t="s">
        <v>9572</v>
      </c>
      <c r="I2465" s="116" t="s">
        <v>9573</v>
      </c>
      <c r="J2465" s="116" t="s">
        <v>9574</v>
      </c>
      <c r="K2465" s="114" t="s">
        <v>1070</v>
      </c>
      <c r="L2465" s="114" t="s">
        <v>342</v>
      </c>
      <c r="M2465" s="116" t="s">
        <v>1071</v>
      </c>
      <c r="N2465" s="116" t="s">
        <v>1072</v>
      </c>
      <c r="O2465" s="114" t="s">
        <v>1070</v>
      </c>
      <c r="P2465" s="114" t="s">
        <v>1823</v>
      </c>
      <c r="Q2465" s="114" t="s">
        <v>1824</v>
      </c>
      <c r="R2465" s="116"/>
    </row>
    <row r="2466" spans="2:18" ht="18.75" hidden="1" x14ac:dyDescent="0.25">
      <c r="B2466" s="112">
        <v>2460</v>
      </c>
      <c r="C2466" s="114" t="s">
        <v>14</v>
      </c>
      <c r="D2466" s="114" t="s">
        <v>9397</v>
      </c>
      <c r="E2466" s="114" t="s">
        <v>4</v>
      </c>
      <c r="F2466" s="114" t="s">
        <v>30</v>
      </c>
      <c r="G2466" s="114" t="s">
        <v>116</v>
      </c>
      <c r="H2466" s="115" t="s">
        <v>9575</v>
      </c>
      <c r="I2466" s="116" t="s">
        <v>9576</v>
      </c>
      <c r="J2466" s="116" t="s">
        <v>9577</v>
      </c>
      <c r="K2466" s="114" t="s">
        <v>1070</v>
      </c>
      <c r="L2466" s="114" t="s">
        <v>342</v>
      </c>
      <c r="M2466" s="116" t="s">
        <v>1071</v>
      </c>
      <c r="N2466" s="116" t="s">
        <v>1072</v>
      </c>
      <c r="O2466" s="114" t="s">
        <v>1070</v>
      </c>
      <c r="P2466" s="114" t="s">
        <v>1823</v>
      </c>
      <c r="Q2466" s="114" t="s">
        <v>1824</v>
      </c>
      <c r="R2466" s="116"/>
    </row>
    <row r="2467" spans="2:18" ht="18.75" hidden="1" x14ac:dyDescent="0.25">
      <c r="B2467" s="112">
        <v>2461</v>
      </c>
      <c r="C2467" s="114" t="s">
        <v>14</v>
      </c>
      <c r="D2467" s="114" t="s">
        <v>9397</v>
      </c>
      <c r="E2467" s="114" t="s">
        <v>1</v>
      </c>
      <c r="F2467" s="114" t="s">
        <v>21</v>
      </c>
      <c r="G2467" s="114" t="s">
        <v>102</v>
      </c>
      <c r="H2467" s="115" t="s">
        <v>9578</v>
      </c>
      <c r="I2467" s="116" t="s">
        <v>9579</v>
      </c>
      <c r="J2467" s="116" t="s">
        <v>9580</v>
      </c>
      <c r="K2467" s="114" t="s">
        <v>1073</v>
      </c>
      <c r="L2467" s="114" t="s">
        <v>385</v>
      </c>
      <c r="M2467" s="116" t="s">
        <v>1074</v>
      </c>
      <c r="N2467" s="116" t="s">
        <v>1075</v>
      </c>
      <c r="O2467" s="114" t="s">
        <v>1073</v>
      </c>
      <c r="P2467" s="114" t="s">
        <v>1825</v>
      </c>
      <c r="Q2467" s="114" t="s">
        <v>1826</v>
      </c>
      <c r="R2467" s="116"/>
    </row>
    <row r="2468" spans="2:18" ht="18.75" hidden="1" x14ac:dyDescent="0.25">
      <c r="B2468" s="112">
        <v>2462</v>
      </c>
      <c r="C2468" s="114" t="s">
        <v>14</v>
      </c>
      <c r="D2468" s="114" t="s">
        <v>9397</v>
      </c>
      <c r="E2468" s="114" t="s">
        <v>1</v>
      </c>
      <c r="F2468" s="114" t="s">
        <v>21</v>
      </c>
      <c r="G2468" s="114" t="s">
        <v>102</v>
      </c>
      <c r="H2468" s="115" t="s">
        <v>9581</v>
      </c>
      <c r="I2468" s="116" t="s">
        <v>9582</v>
      </c>
      <c r="J2468" s="116" t="s">
        <v>9583</v>
      </c>
      <c r="K2468" s="114" t="s">
        <v>1073</v>
      </c>
      <c r="L2468" s="114" t="s">
        <v>385</v>
      </c>
      <c r="M2468" s="116" t="s">
        <v>1074</v>
      </c>
      <c r="N2468" s="116" t="s">
        <v>1075</v>
      </c>
      <c r="O2468" s="114" t="s">
        <v>1073</v>
      </c>
      <c r="P2468" s="114" t="s">
        <v>1825</v>
      </c>
      <c r="Q2468" s="114" t="s">
        <v>1826</v>
      </c>
      <c r="R2468" s="116"/>
    </row>
    <row r="2469" spans="2:18" ht="18.75" hidden="1" x14ac:dyDescent="0.25">
      <c r="B2469" s="112">
        <v>2463</v>
      </c>
      <c r="C2469" s="114" t="s">
        <v>14</v>
      </c>
      <c r="D2469" s="114" t="s">
        <v>9397</v>
      </c>
      <c r="E2469" s="114" t="s">
        <v>1</v>
      </c>
      <c r="F2469" s="114" t="s">
        <v>21</v>
      </c>
      <c r="G2469" s="114" t="s">
        <v>102</v>
      </c>
      <c r="H2469" s="115" t="s">
        <v>9584</v>
      </c>
      <c r="I2469" s="116" t="s">
        <v>9585</v>
      </c>
      <c r="J2469" s="116" t="s">
        <v>9586</v>
      </c>
      <c r="K2469" s="114" t="s">
        <v>1073</v>
      </c>
      <c r="L2469" s="114" t="s">
        <v>385</v>
      </c>
      <c r="M2469" s="116" t="s">
        <v>1074</v>
      </c>
      <c r="N2469" s="116" t="s">
        <v>1075</v>
      </c>
      <c r="O2469" s="114" t="s">
        <v>1073</v>
      </c>
      <c r="P2469" s="114" t="s">
        <v>1825</v>
      </c>
      <c r="Q2469" s="114" t="s">
        <v>1826</v>
      </c>
      <c r="R2469" s="116"/>
    </row>
    <row r="2470" spans="2:18" ht="18.75" hidden="1" x14ac:dyDescent="0.25">
      <c r="B2470" s="112">
        <v>2464</v>
      </c>
      <c r="C2470" s="114" t="s">
        <v>14</v>
      </c>
      <c r="D2470" s="114" t="s">
        <v>9397</v>
      </c>
      <c r="E2470" s="114" t="s">
        <v>1</v>
      </c>
      <c r="F2470" s="114" t="s">
        <v>21</v>
      </c>
      <c r="G2470" s="114" t="s">
        <v>102</v>
      </c>
      <c r="H2470" s="115" t="s">
        <v>9587</v>
      </c>
      <c r="I2470" s="116" t="s">
        <v>9588</v>
      </c>
      <c r="J2470" s="116" t="s">
        <v>9589</v>
      </c>
      <c r="K2470" s="114" t="s">
        <v>1073</v>
      </c>
      <c r="L2470" s="114" t="s">
        <v>385</v>
      </c>
      <c r="M2470" s="116" t="s">
        <v>1074</v>
      </c>
      <c r="N2470" s="116" t="s">
        <v>1075</v>
      </c>
      <c r="O2470" s="114" t="s">
        <v>1073</v>
      </c>
      <c r="P2470" s="114" t="s">
        <v>1825</v>
      </c>
      <c r="Q2470" s="114" t="s">
        <v>1826</v>
      </c>
      <c r="R2470" s="116"/>
    </row>
    <row r="2471" spans="2:18" ht="18.75" hidden="1" x14ac:dyDescent="0.25">
      <c r="B2471" s="112">
        <v>2465</v>
      </c>
      <c r="C2471" s="114" t="s">
        <v>14</v>
      </c>
      <c r="D2471" s="114" t="s">
        <v>9397</v>
      </c>
      <c r="E2471" s="114" t="s">
        <v>1</v>
      </c>
      <c r="F2471" s="114" t="s">
        <v>21</v>
      </c>
      <c r="G2471" s="114" t="s">
        <v>102</v>
      </c>
      <c r="H2471" s="115" t="s">
        <v>9590</v>
      </c>
      <c r="I2471" s="116" t="s">
        <v>9591</v>
      </c>
      <c r="J2471" s="116" t="s">
        <v>9592</v>
      </c>
      <c r="K2471" s="114" t="s">
        <v>1073</v>
      </c>
      <c r="L2471" s="114" t="s">
        <v>385</v>
      </c>
      <c r="M2471" s="116" t="s">
        <v>1074</v>
      </c>
      <c r="N2471" s="116" t="s">
        <v>1075</v>
      </c>
      <c r="O2471" s="114" t="s">
        <v>1073</v>
      </c>
      <c r="P2471" s="114" t="s">
        <v>1825</v>
      </c>
      <c r="Q2471" s="114" t="s">
        <v>1826</v>
      </c>
      <c r="R2471" s="116"/>
    </row>
    <row r="2472" spans="2:18" ht="18.75" hidden="1" x14ac:dyDescent="0.25">
      <c r="B2472" s="112">
        <v>2466</v>
      </c>
      <c r="C2472" s="114" t="s">
        <v>14</v>
      </c>
      <c r="D2472" s="114" t="s">
        <v>9397</v>
      </c>
      <c r="E2472" s="114" t="s">
        <v>1</v>
      </c>
      <c r="F2472" s="114" t="s">
        <v>21</v>
      </c>
      <c r="G2472" s="114" t="s">
        <v>102</v>
      </c>
      <c r="H2472" s="115" t="s">
        <v>9593</v>
      </c>
      <c r="I2472" s="116" t="s">
        <v>9594</v>
      </c>
      <c r="J2472" s="116" t="s">
        <v>9595</v>
      </c>
      <c r="K2472" s="114" t="s">
        <v>1073</v>
      </c>
      <c r="L2472" s="114" t="s">
        <v>385</v>
      </c>
      <c r="M2472" s="116" t="s">
        <v>1074</v>
      </c>
      <c r="N2472" s="116" t="s">
        <v>1075</v>
      </c>
      <c r="O2472" s="114" t="s">
        <v>1073</v>
      </c>
      <c r="P2472" s="114" t="s">
        <v>1825</v>
      </c>
      <c r="Q2472" s="114" t="s">
        <v>1826</v>
      </c>
      <c r="R2472" s="116"/>
    </row>
    <row r="2473" spans="2:18" ht="18.75" hidden="1" x14ac:dyDescent="0.25">
      <c r="B2473" s="112">
        <v>2467</v>
      </c>
      <c r="C2473" s="114" t="s">
        <v>14</v>
      </c>
      <c r="D2473" s="114" t="s">
        <v>9397</v>
      </c>
      <c r="E2473" s="114" t="s">
        <v>1</v>
      </c>
      <c r="F2473" s="114" t="s">
        <v>21</v>
      </c>
      <c r="G2473" s="114" t="s">
        <v>102</v>
      </c>
      <c r="H2473" s="115" t="s">
        <v>9596</v>
      </c>
      <c r="I2473" s="116" t="s">
        <v>9597</v>
      </c>
      <c r="J2473" s="116" t="s">
        <v>9598</v>
      </c>
      <c r="K2473" s="114" t="s">
        <v>1073</v>
      </c>
      <c r="L2473" s="114" t="s">
        <v>385</v>
      </c>
      <c r="M2473" s="116" t="s">
        <v>1074</v>
      </c>
      <c r="N2473" s="116" t="s">
        <v>1075</v>
      </c>
      <c r="O2473" s="114" t="s">
        <v>1073</v>
      </c>
      <c r="P2473" s="114" t="s">
        <v>1825</v>
      </c>
      <c r="Q2473" s="114" t="s">
        <v>1826</v>
      </c>
      <c r="R2473" s="116"/>
    </row>
    <row r="2474" spans="2:18" ht="18.75" hidden="1" x14ac:dyDescent="0.25">
      <c r="B2474" s="112">
        <v>2468</v>
      </c>
      <c r="C2474" s="114" t="s">
        <v>14</v>
      </c>
      <c r="D2474" s="114" t="s">
        <v>9397</v>
      </c>
      <c r="E2474" s="114" t="s">
        <v>1</v>
      </c>
      <c r="F2474" s="114" t="s">
        <v>21</v>
      </c>
      <c r="G2474" s="114" t="s">
        <v>102</v>
      </c>
      <c r="H2474" s="115" t="s">
        <v>9599</v>
      </c>
      <c r="I2474" s="116" t="s">
        <v>9600</v>
      </c>
      <c r="J2474" s="116" t="s">
        <v>9601</v>
      </c>
      <c r="K2474" s="114" t="s">
        <v>1073</v>
      </c>
      <c r="L2474" s="114" t="s">
        <v>385</v>
      </c>
      <c r="M2474" s="116" t="s">
        <v>1074</v>
      </c>
      <c r="N2474" s="116" t="s">
        <v>1075</v>
      </c>
      <c r="O2474" s="114" t="s">
        <v>1073</v>
      </c>
      <c r="P2474" s="114" t="s">
        <v>1825</v>
      </c>
      <c r="Q2474" s="114" t="s">
        <v>1826</v>
      </c>
      <c r="R2474" s="116"/>
    </row>
    <row r="2475" spans="2:18" ht="18.75" hidden="1" x14ac:dyDescent="0.25">
      <c r="B2475" s="112">
        <v>2469</v>
      </c>
      <c r="C2475" s="114" t="s">
        <v>14</v>
      </c>
      <c r="D2475" s="114" t="s">
        <v>9397</v>
      </c>
      <c r="E2475" s="114" t="s">
        <v>1</v>
      </c>
      <c r="F2475" s="114" t="s">
        <v>21</v>
      </c>
      <c r="G2475" s="114" t="s">
        <v>102</v>
      </c>
      <c r="H2475" s="115" t="s">
        <v>9602</v>
      </c>
      <c r="I2475" s="116" t="s">
        <v>9603</v>
      </c>
      <c r="J2475" s="116" t="s">
        <v>9604</v>
      </c>
      <c r="K2475" s="114" t="s">
        <v>1073</v>
      </c>
      <c r="L2475" s="114" t="s">
        <v>385</v>
      </c>
      <c r="M2475" s="116" t="s">
        <v>1074</v>
      </c>
      <c r="N2475" s="116" t="s">
        <v>1075</v>
      </c>
      <c r="O2475" s="114" t="s">
        <v>1073</v>
      </c>
      <c r="P2475" s="114" t="s">
        <v>1825</v>
      </c>
      <c r="Q2475" s="114" t="s">
        <v>1826</v>
      </c>
      <c r="R2475" s="116"/>
    </row>
    <row r="2476" spans="2:18" ht="18.75" hidden="1" x14ac:dyDescent="0.25">
      <c r="B2476" s="112">
        <v>2470</v>
      </c>
      <c r="C2476" s="114" t="s">
        <v>14</v>
      </c>
      <c r="D2476" s="114" t="s">
        <v>9397</v>
      </c>
      <c r="E2476" s="114" t="s">
        <v>1</v>
      </c>
      <c r="F2476" s="114" t="s">
        <v>21</v>
      </c>
      <c r="G2476" s="114" t="s">
        <v>102</v>
      </c>
      <c r="H2476" s="115" t="s">
        <v>9605</v>
      </c>
      <c r="I2476" s="116" t="s">
        <v>9606</v>
      </c>
      <c r="J2476" s="116" t="s">
        <v>9607</v>
      </c>
      <c r="K2476" s="114" t="s">
        <v>1073</v>
      </c>
      <c r="L2476" s="114" t="s">
        <v>385</v>
      </c>
      <c r="M2476" s="116" t="s">
        <v>1074</v>
      </c>
      <c r="N2476" s="116" t="s">
        <v>1075</v>
      </c>
      <c r="O2476" s="114" t="s">
        <v>1073</v>
      </c>
      <c r="P2476" s="114" t="s">
        <v>1825</v>
      </c>
      <c r="Q2476" s="114" t="s">
        <v>1826</v>
      </c>
      <c r="R2476" s="116"/>
    </row>
    <row r="2477" spans="2:18" ht="18.75" hidden="1" x14ac:dyDescent="0.25">
      <c r="B2477" s="112">
        <v>2471</v>
      </c>
      <c r="C2477" s="114" t="s">
        <v>14</v>
      </c>
      <c r="D2477" s="114" t="s">
        <v>9397</v>
      </c>
      <c r="E2477" s="114" t="s">
        <v>4</v>
      </c>
      <c r="F2477" s="114" t="s">
        <v>21</v>
      </c>
      <c r="G2477" s="114" t="s">
        <v>102</v>
      </c>
      <c r="H2477" s="115" t="s">
        <v>9608</v>
      </c>
      <c r="I2477" s="116" t="s">
        <v>9609</v>
      </c>
      <c r="J2477" s="116" t="s">
        <v>9610</v>
      </c>
      <c r="K2477" s="114" t="s">
        <v>1073</v>
      </c>
      <c r="L2477" s="114" t="s">
        <v>385</v>
      </c>
      <c r="M2477" s="116" t="s">
        <v>1074</v>
      </c>
      <c r="N2477" s="116" t="s">
        <v>1075</v>
      </c>
      <c r="O2477" s="114" t="s">
        <v>1073</v>
      </c>
      <c r="P2477" s="114" t="s">
        <v>1825</v>
      </c>
      <c r="Q2477" s="114" t="s">
        <v>1826</v>
      </c>
      <c r="R2477" s="116"/>
    </row>
    <row r="2478" spans="2:18" ht="18.75" hidden="1" x14ac:dyDescent="0.25">
      <c r="B2478" s="112">
        <v>2472</v>
      </c>
      <c r="C2478" s="114" t="s">
        <v>14</v>
      </c>
      <c r="D2478" s="114" t="s">
        <v>9397</v>
      </c>
      <c r="E2478" s="114" t="s">
        <v>4</v>
      </c>
      <c r="F2478" s="114" t="s">
        <v>21</v>
      </c>
      <c r="G2478" s="114" t="s">
        <v>102</v>
      </c>
      <c r="H2478" s="115" t="s">
        <v>9611</v>
      </c>
      <c r="I2478" s="116" t="s">
        <v>9612</v>
      </c>
      <c r="J2478" s="116" t="s">
        <v>9613</v>
      </c>
      <c r="K2478" s="114" t="s">
        <v>1073</v>
      </c>
      <c r="L2478" s="114" t="s">
        <v>385</v>
      </c>
      <c r="M2478" s="116" t="s">
        <v>1074</v>
      </c>
      <c r="N2478" s="116" t="s">
        <v>1075</v>
      </c>
      <c r="O2478" s="114" t="s">
        <v>1073</v>
      </c>
      <c r="P2478" s="114" t="s">
        <v>1825</v>
      </c>
      <c r="Q2478" s="114" t="s">
        <v>1826</v>
      </c>
      <c r="R2478" s="116"/>
    </row>
    <row r="2479" spans="2:18" ht="18.75" hidden="1" x14ac:dyDescent="0.25">
      <c r="B2479" s="112">
        <v>2473</v>
      </c>
      <c r="C2479" s="114" t="s">
        <v>14</v>
      </c>
      <c r="D2479" s="114" t="s">
        <v>9397</v>
      </c>
      <c r="E2479" s="114" t="s">
        <v>4</v>
      </c>
      <c r="F2479" s="114" t="s">
        <v>21</v>
      </c>
      <c r="G2479" s="114" t="s">
        <v>102</v>
      </c>
      <c r="H2479" s="115" t="s">
        <v>9614</v>
      </c>
      <c r="I2479" s="116" t="s">
        <v>9615</v>
      </c>
      <c r="J2479" s="116" t="s">
        <v>9616</v>
      </c>
      <c r="K2479" s="114" t="s">
        <v>1073</v>
      </c>
      <c r="L2479" s="114" t="s">
        <v>385</v>
      </c>
      <c r="M2479" s="116" t="s">
        <v>1074</v>
      </c>
      <c r="N2479" s="116" t="s">
        <v>1075</v>
      </c>
      <c r="O2479" s="114" t="s">
        <v>1073</v>
      </c>
      <c r="P2479" s="114" t="s">
        <v>1825</v>
      </c>
      <c r="Q2479" s="114" t="s">
        <v>1826</v>
      </c>
      <c r="R2479" s="116"/>
    </row>
    <row r="2480" spans="2:18" ht="18.75" hidden="1" x14ac:dyDescent="0.25">
      <c r="B2480" s="112">
        <v>2474</v>
      </c>
      <c r="C2480" s="114" t="s">
        <v>14</v>
      </c>
      <c r="D2480" s="114" t="s">
        <v>9397</v>
      </c>
      <c r="E2480" s="114" t="s">
        <v>4</v>
      </c>
      <c r="F2480" s="114" t="s">
        <v>21</v>
      </c>
      <c r="G2480" s="114" t="s">
        <v>102</v>
      </c>
      <c r="H2480" s="115" t="s">
        <v>9617</v>
      </c>
      <c r="I2480" s="116" t="s">
        <v>9618</v>
      </c>
      <c r="J2480" s="116" t="s">
        <v>9619</v>
      </c>
      <c r="K2480" s="114" t="s">
        <v>1073</v>
      </c>
      <c r="L2480" s="114" t="s">
        <v>385</v>
      </c>
      <c r="M2480" s="116" t="s">
        <v>1074</v>
      </c>
      <c r="N2480" s="116" t="s">
        <v>1075</v>
      </c>
      <c r="O2480" s="114" t="s">
        <v>1073</v>
      </c>
      <c r="P2480" s="114" t="s">
        <v>1825</v>
      </c>
      <c r="Q2480" s="114" t="s">
        <v>1826</v>
      </c>
      <c r="R2480" s="116"/>
    </row>
    <row r="2481" spans="2:18" ht="18.75" hidden="1" x14ac:dyDescent="0.25">
      <c r="B2481" s="112">
        <v>2475</v>
      </c>
      <c r="C2481" s="114" t="s">
        <v>14</v>
      </c>
      <c r="D2481" s="114" t="s">
        <v>9397</v>
      </c>
      <c r="E2481" s="114" t="s">
        <v>4</v>
      </c>
      <c r="F2481" s="114" t="s">
        <v>21</v>
      </c>
      <c r="G2481" s="114" t="s">
        <v>102</v>
      </c>
      <c r="H2481" s="115" t="s">
        <v>9620</v>
      </c>
      <c r="I2481" s="116" t="s">
        <v>9621</v>
      </c>
      <c r="J2481" s="116" t="s">
        <v>9622</v>
      </c>
      <c r="K2481" s="114" t="s">
        <v>1073</v>
      </c>
      <c r="L2481" s="114" t="s">
        <v>385</v>
      </c>
      <c r="M2481" s="116" t="s">
        <v>1074</v>
      </c>
      <c r="N2481" s="116" t="s">
        <v>1075</v>
      </c>
      <c r="O2481" s="114" t="s">
        <v>1073</v>
      </c>
      <c r="P2481" s="114" t="s">
        <v>1825</v>
      </c>
      <c r="Q2481" s="114" t="s">
        <v>1826</v>
      </c>
      <c r="R2481" s="116"/>
    </row>
    <row r="2482" spans="2:18" ht="18.75" hidden="1" x14ac:dyDescent="0.25">
      <c r="B2482" s="112">
        <v>2476</v>
      </c>
      <c r="C2482" s="114" t="s">
        <v>14</v>
      </c>
      <c r="D2482" s="114" t="s">
        <v>9397</v>
      </c>
      <c r="E2482" s="114" t="s">
        <v>4</v>
      </c>
      <c r="F2482" s="114" t="s">
        <v>21</v>
      </c>
      <c r="G2482" s="114" t="s">
        <v>102</v>
      </c>
      <c r="H2482" s="115" t="s">
        <v>9623</v>
      </c>
      <c r="I2482" s="116" t="s">
        <v>9624</v>
      </c>
      <c r="J2482" s="116" t="s">
        <v>9625</v>
      </c>
      <c r="K2482" s="114" t="s">
        <v>1073</v>
      </c>
      <c r="L2482" s="114" t="s">
        <v>385</v>
      </c>
      <c r="M2482" s="116" t="s">
        <v>1074</v>
      </c>
      <c r="N2482" s="116" t="s">
        <v>1075</v>
      </c>
      <c r="O2482" s="114" t="s">
        <v>1073</v>
      </c>
      <c r="P2482" s="114" t="s">
        <v>1825</v>
      </c>
      <c r="Q2482" s="114" t="s">
        <v>1826</v>
      </c>
      <c r="R2482" s="116"/>
    </row>
    <row r="2483" spans="2:18" ht="18.75" hidden="1" x14ac:dyDescent="0.25">
      <c r="B2483" s="112">
        <v>2477</v>
      </c>
      <c r="C2483" s="114" t="s">
        <v>14</v>
      </c>
      <c r="D2483" s="114" t="s">
        <v>9397</v>
      </c>
      <c r="E2483" s="114" t="s">
        <v>4</v>
      </c>
      <c r="F2483" s="114" t="s">
        <v>21</v>
      </c>
      <c r="G2483" s="114" t="s">
        <v>102</v>
      </c>
      <c r="H2483" s="115" t="s">
        <v>9626</v>
      </c>
      <c r="I2483" s="116" t="s">
        <v>9627</v>
      </c>
      <c r="J2483" s="116" t="s">
        <v>9628</v>
      </c>
      <c r="K2483" s="114" t="s">
        <v>1073</v>
      </c>
      <c r="L2483" s="114" t="s">
        <v>385</v>
      </c>
      <c r="M2483" s="116" t="s">
        <v>1074</v>
      </c>
      <c r="N2483" s="116" t="s">
        <v>1075</v>
      </c>
      <c r="O2483" s="114" t="s">
        <v>1073</v>
      </c>
      <c r="P2483" s="114" t="s">
        <v>1825</v>
      </c>
      <c r="Q2483" s="114" t="s">
        <v>1826</v>
      </c>
      <c r="R2483" s="116"/>
    </row>
    <row r="2484" spans="2:18" ht="18.75" hidden="1" x14ac:dyDescent="0.25">
      <c r="B2484" s="112">
        <v>2478</v>
      </c>
      <c r="C2484" s="114" t="s">
        <v>14</v>
      </c>
      <c r="D2484" s="114" t="s">
        <v>9397</v>
      </c>
      <c r="E2484" s="114" t="s">
        <v>4</v>
      </c>
      <c r="F2484" s="114" t="s">
        <v>21</v>
      </c>
      <c r="G2484" s="114" t="s">
        <v>102</v>
      </c>
      <c r="H2484" s="115" t="s">
        <v>9629</v>
      </c>
      <c r="I2484" s="116" t="s">
        <v>9630</v>
      </c>
      <c r="J2484" s="116" t="s">
        <v>9631</v>
      </c>
      <c r="K2484" s="114" t="s">
        <v>1073</v>
      </c>
      <c r="L2484" s="114" t="s">
        <v>385</v>
      </c>
      <c r="M2484" s="116" t="s">
        <v>1074</v>
      </c>
      <c r="N2484" s="116" t="s">
        <v>1075</v>
      </c>
      <c r="O2484" s="114" t="s">
        <v>1073</v>
      </c>
      <c r="P2484" s="114" t="s">
        <v>1825</v>
      </c>
      <c r="Q2484" s="114" t="s">
        <v>1826</v>
      </c>
      <c r="R2484" s="116"/>
    </row>
    <row r="2485" spans="2:18" ht="18.75" hidden="1" x14ac:dyDescent="0.25">
      <c r="B2485" s="112">
        <v>2479</v>
      </c>
      <c r="C2485" s="114" t="s">
        <v>14</v>
      </c>
      <c r="D2485" s="114" t="s">
        <v>9397</v>
      </c>
      <c r="E2485" s="114" t="s">
        <v>4</v>
      </c>
      <c r="F2485" s="114" t="s">
        <v>21</v>
      </c>
      <c r="G2485" s="114" t="s">
        <v>102</v>
      </c>
      <c r="H2485" s="115" t="s">
        <v>9632</v>
      </c>
      <c r="I2485" s="116" t="s">
        <v>9633</v>
      </c>
      <c r="J2485" s="116" t="s">
        <v>9634</v>
      </c>
      <c r="K2485" s="114" t="s">
        <v>1073</v>
      </c>
      <c r="L2485" s="114" t="s">
        <v>385</v>
      </c>
      <c r="M2485" s="116" t="s">
        <v>1074</v>
      </c>
      <c r="N2485" s="116" t="s">
        <v>1075</v>
      </c>
      <c r="O2485" s="114" t="s">
        <v>1073</v>
      </c>
      <c r="P2485" s="114" t="s">
        <v>1825</v>
      </c>
      <c r="Q2485" s="114" t="s">
        <v>1826</v>
      </c>
      <c r="R2485" s="116"/>
    </row>
    <row r="2486" spans="2:18" ht="18.75" hidden="1" x14ac:dyDescent="0.25">
      <c r="B2486" s="112">
        <v>2480</v>
      </c>
      <c r="C2486" s="114" t="s">
        <v>14</v>
      </c>
      <c r="D2486" s="114" t="s">
        <v>9397</v>
      </c>
      <c r="E2486" s="114" t="s">
        <v>4</v>
      </c>
      <c r="F2486" s="114" t="s">
        <v>21</v>
      </c>
      <c r="G2486" s="114" t="s">
        <v>102</v>
      </c>
      <c r="H2486" s="115" t="s">
        <v>9635</v>
      </c>
      <c r="I2486" s="116" t="s">
        <v>9636</v>
      </c>
      <c r="J2486" s="116" t="s">
        <v>9637</v>
      </c>
      <c r="K2486" s="114" t="s">
        <v>1073</v>
      </c>
      <c r="L2486" s="114" t="s">
        <v>385</v>
      </c>
      <c r="M2486" s="116" t="s">
        <v>1074</v>
      </c>
      <c r="N2486" s="116" t="s">
        <v>1075</v>
      </c>
      <c r="O2486" s="114" t="s">
        <v>1073</v>
      </c>
      <c r="P2486" s="114" t="s">
        <v>1825</v>
      </c>
      <c r="Q2486" s="114" t="s">
        <v>1826</v>
      </c>
      <c r="R2486" s="116"/>
    </row>
    <row r="2487" spans="2:18" ht="18.75" hidden="1" x14ac:dyDescent="0.25">
      <c r="B2487" s="112">
        <v>2481</v>
      </c>
      <c r="C2487" s="114" t="s">
        <v>14</v>
      </c>
      <c r="D2487" s="114" t="s">
        <v>9397</v>
      </c>
      <c r="E2487" s="114" t="s">
        <v>1</v>
      </c>
      <c r="F2487" s="114" t="s">
        <v>22</v>
      </c>
      <c r="G2487" s="114" t="s">
        <v>102</v>
      </c>
      <c r="H2487" s="115" t="s">
        <v>9638</v>
      </c>
      <c r="I2487" s="116" t="s">
        <v>9639</v>
      </c>
      <c r="J2487" s="116" t="s">
        <v>9640</v>
      </c>
      <c r="K2487" s="114" t="s">
        <v>1076</v>
      </c>
      <c r="L2487" s="114" t="s">
        <v>428</v>
      </c>
      <c r="M2487" s="116" t="s">
        <v>1077</v>
      </c>
      <c r="N2487" s="116" t="s">
        <v>1078</v>
      </c>
      <c r="O2487" s="114" t="s">
        <v>1076</v>
      </c>
      <c r="P2487" s="114" t="s">
        <v>1827</v>
      </c>
      <c r="Q2487" s="114" t="s">
        <v>1828</v>
      </c>
      <c r="R2487" s="116"/>
    </row>
    <row r="2488" spans="2:18" ht="18.75" hidden="1" x14ac:dyDescent="0.25">
      <c r="B2488" s="112">
        <v>2482</v>
      </c>
      <c r="C2488" s="114" t="s">
        <v>14</v>
      </c>
      <c r="D2488" s="114" t="s">
        <v>9397</v>
      </c>
      <c r="E2488" s="114" t="s">
        <v>1</v>
      </c>
      <c r="F2488" s="114" t="s">
        <v>22</v>
      </c>
      <c r="G2488" s="114" t="s">
        <v>102</v>
      </c>
      <c r="H2488" s="115" t="s">
        <v>9641</v>
      </c>
      <c r="I2488" s="116" t="s">
        <v>9642</v>
      </c>
      <c r="J2488" s="116" t="s">
        <v>9643</v>
      </c>
      <c r="K2488" s="114" t="s">
        <v>1076</v>
      </c>
      <c r="L2488" s="114" t="s">
        <v>428</v>
      </c>
      <c r="M2488" s="116" t="s">
        <v>1077</v>
      </c>
      <c r="N2488" s="116" t="s">
        <v>1078</v>
      </c>
      <c r="O2488" s="114" t="s">
        <v>1076</v>
      </c>
      <c r="P2488" s="114" t="s">
        <v>1827</v>
      </c>
      <c r="Q2488" s="114" t="s">
        <v>1828</v>
      </c>
      <c r="R2488" s="116"/>
    </row>
    <row r="2489" spans="2:18" ht="18.75" hidden="1" x14ac:dyDescent="0.25">
      <c r="B2489" s="112">
        <v>2483</v>
      </c>
      <c r="C2489" s="114" t="s">
        <v>14</v>
      </c>
      <c r="D2489" s="114" t="s">
        <v>9397</v>
      </c>
      <c r="E2489" s="114" t="s">
        <v>1</v>
      </c>
      <c r="F2489" s="114" t="s">
        <v>22</v>
      </c>
      <c r="G2489" s="114" t="s">
        <v>102</v>
      </c>
      <c r="H2489" s="115" t="s">
        <v>9644</v>
      </c>
      <c r="I2489" s="116" t="s">
        <v>9645</v>
      </c>
      <c r="J2489" s="116" t="s">
        <v>9646</v>
      </c>
      <c r="K2489" s="114" t="s">
        <v>1076</v>
      </c>
      <c r="L2489" s="114" t="s">
        <v>428</v>
      </c>
      <c r="M2489" s="116" t="s">
        <v>1077</v>
      </c>
      <c r="N2489" s="116" t="s">
        <v>1078</v>
      </c>
      <c r="O2489" s="114" t="s">
        <v>1076</v>
      </c>
      <c r="P2489" s="114" t="s">
        <v>1827</v>
      </c>
      <c r="Q2489" s="114" t="s">
        <v>1828</v>
      </c>
      <c r="R2489" s="116"/>
    </row>
    <row r="2490" spans="2:18" ht="18.75" hidden="1" x14ac:dyDescent="0.25">
      <c r="B2490" s="112">
        <v>2484</v>
      </c>
      <c r="C2490" s="114" t="s">
        <v>14</v>
      </c>
      <c r="D2490" s="114" t="s">
        <v>9397</v>
      </c>
      <c r="E2490" s="114" t="s">
        <v>1</v>
      </c>
      <c r="F2490" s="114" t="s">
        <v>22</v>
      </c>
      <c r="G2490" s="114" t="s">
        <v>102</v>
      </c>
      <c r="H2490" s="115" t="s">
        <v>9647</v>
      </c>
      <c r="I2490" s="116" t="s">
        <v>9648</v>
      </c>
      <c r="J2490" s="116" t="s">
        <v>9649</v>
      </c>
      <c r="K2490" s="114" t="s">
        <v>1076</v>
      </c>
      <c r="L2490" s="114" t="s">
        <v>428</v>
      </c>
      <c r="M2490" s="116" t="s">
        <v>1077</v>
      </c>
      <c r="N2490" s="116" t="s">
        <v>1078</v>
      </c>
      <c r="O2490" s="114" t="s">
        <v>1076</v>
      </c>
      <c r="P2490" s="114" t="s">
        <v>1827</v>
      </c>
      <c r="Q2490" s="114" t="s">
        <v>1828</v>
      </c>
      <c r="R2490" s="116"/>
    </row>
    <row r="2491" spans="2:18" ht="18.75" hidden="1" x14ac:dyDescent="0.25">
      <c r="B2491" s="112">
        <v>2485</v>
      </c>
      <c r="C2491" s="114" t="s">
        <v>14</v>
      </c>
      <c r="D2491" s="114" t="s">
        <v>9397</v>
      </c>
      <c r="E2491" s="114" t="s">
        <v>1</v>
      </c>
      <c r="F2491" s="114" t="s">
        <v>22</v>
      </c>
      <c r="G2491" s="114" t="s">
        <v>102</v>
      </c>
      <c r="H2491" s="115" t="s">
        <v>9650</v>
      </c>
      <c r="I2491" s="116" t="s">
        <v>9651</v>
      </c>
      <c r="J2491" s="116" t="s">
        <v>9652</v>
      </c>
      <c r="K2491" s="114" t="s">
        <v>1076</v>
      </c>
      <c r="L2491" s="114" t="s">
        <v>428</v>
      </c>
      <c r="M2491" s="116" t="s">
        <v>1077</v>
      </c>
      <c r="N2491" s="116" t="s">
        <v>1078</v>
      </c>
      <c r="O2491" s="114" t="s">
        <v>1076</v>
      </c>
      <c r="P2491" s="114" t="s">
        <v>1827</v>
      </c>
      <c r="Q2491" s="114" t="s">
        <v>1828</v>
      </c>
      <c r="R2491" s="116"/>
    </row>
    <row r="2492" spans="2:18" ht="18.75" hidden="1" x14ac:dyDescent="0.25">
      <c r="B2492" s="112">
        <v>2486</v>
      </c>
      <c r="C2492" s="114" t="s">
        <v>14</v>
      </c>
      <c r="D2492" s="114" t="s">
        <v>9397</v>
      </c>
      <c r="E2492" s="114" t="s">
        <v>1</v>
      </c>
      <c r="F2492" s="114" t="s">
        <v>22</v>
      </c>
      <c r="G2492" s="114" t="s">
        <v>102</v>
      </c>
      <c r="H2492" s="115" t="s">
        <v>9653</v>
      </c>
      <c r="I2492" s="116" t="s">
        <v>9654</v>
      </c>
      <c r="J2492" s="116" t="s">
        <v>9655</v>
      </c>
      <c r="K2492" s="114" t="s">
        <v>1076</v>
      </c>
      <c r="L2492" s="114" t="s">
        <v>428</v>
      </c>
      <c r="M2492" s="116" t="s">
        <v>1077</v>
      </c>
      <c r="N2492" s="116" t="s">
        <v>1078</v>
      </c>
      <c r="O2492" s="114" t="s">
        <v>1076</v>
      </c>
      <c r="P2492" s="114" t="s">
        <v>1827</v>
      </c>
      <c r="Q2492" s="114" t="s">
        <v>1828</v>
      </c>
      <c r="R2492" s="116"/>
    </row>
    <row r="2493" spans="2:18" ht="18.75" hidden="1" x14ac:dyDescent="0.25">
      <c r="B2493" s="112">
        <v>2487</v>
      </c>
      <c r="C2493" s="114" t="s">
        <v>14</v>
      </c>
      <c r="D2493" s="114" t="s">
        <v>9397</v>
      </c>
      <c r="E2493" s="114" t="s">
        <v>1</v>
      </c>
      <c r="F2493" s="114" t="s">
        <v>22</v>
      </c>
      <c r="G2493" s="114" t="s">
        <v>102</v>
      </c>
      <c r="H2493" s="115" t="s">
        <v>9656</v>
      </c>
      <c r="I2493" s="116" t="s">
        <v>9657</v>
      </c>
      <c r="J2493" s="116" t="s">
        <v>9658</v>
      </c>
      <c r="K2493" s="114" t="s">
        <v>1076</v>
      </c>
      <c r="L2493" s="114" t="s">
        <v>428</v>
      </c>
      <c r="M2493" s="116" t="s">
        <v>1077</v>
      </c>
      <c r="N2493" s="116" t="s">
        <v>1078</v>
      </c>
      <c r="O2493" s="114" t="s">
        <v>1076</v>
      </c>
      <c r="P2493" s="114" t="s">
        <v>1827</v>
      </c>
      <c r="Q2493" s="114" t="s">
        <v>1828</v>
      </c>
      <c r="R2493" s="116"/>
    </row>
    <row r="2494" spans="2:18" ht="18.75" hidden="1" x14ac:dyDescent="0.25">
      <c r="B2494" s="112">
        <v>2488</v>
      </c>
      <c r="C2494" s="114" t="s">
        <v>14</v>
      </c>
      <c r="D2494" s="114" t="s">
        <v>9397</v>
      </c>
      <c r="E2494" s="114" t="s">
        <v>1</v>
      </c>
      <c r="F2494" s="114" t="s">
        <v>22</v>
      </c>
      <c r="G2494" s="114" t="s">
        <v>102</v>
      </c>
      <c r="H2494" s="115" t="s">
        <v>9659</v>
      </c>
      <c r="I2494" s="116" t="s">
        <v>9660</v>
      </c>
      <c r="J2494" s="116" t="s">
        <v>9661</v>
      </c>
      <c r="K2494" s="114" t="s">
        <v>1076</v>
      </c>
      <c r="L2494" s="114" t="s">
        <v>428</v>
      </c>
      <c r="M2494" s="116" t="s">
        <v>1077</v>
      </c>
      <c r="N2494" s="116" t="s">
        <v>1078</v>
      </c>
      <c r="O2494" s="114" t="s">
        <v>1076</v>
      </c>
      <c r="P2494" s="114" t="s">
        <v>1827</v>
      </c>
      <c r="Q2494" s="114" t="s">
        <v>1828</v>
      </c>
      <c r="R2494" s="116"/>
    </row>
    <row r="2495" spans="2:18" ht="18.75" hidden="1" x14ac:dyDescent="0.25">
      <c r="B2495" s="112">
        <v>2489</v>
      </c>
      <c r="C2495" s="114" t="s">
        <v>14</v>
      </c>
      <c r="D2495" s="114" t="s">
        <v>9397</v>
      </c>
      <c r="E2495" s="114" t="s">
        <v>1</v>
      </c>
      <c r="F2495" s="114" t="s">
        <v>22</v>
      </c>
      <c r="G2495" s="114" t="s">
        <v>102</v>
      </c>
      <c r="H2495" s="115" t="s">
        <v>9662</v>
      </c>
      <c r="I2495" s="116" t="s">
        <v>9663</v>
      </c>
      <c r="J2495" s="116" t="s">
        <v>9664</v>
      </c>
      <c r="K2495" s="114" t="s">
        <v>1076</v>
      </c>
      <c r="L2495" s="114" t="s">
        <v>428</v>
      </c>
      <c r="M2495" s="116" t="s">
        <v>1077</v>
      </c>
      <c r="N2495" s="116" t="s">
        <v>1078</v>
      </c>
      <c r="O2495" s="114" t="s">
        <v>1076</v>
      </c>
      <c r="P2495" s="114" t="s">
        <v>1827</v>
      </c>
      <c r="Q2495" s="114" t="s">
        <v>1828</v>
      </c>
      <c r="R2495" s="116"/>
    </row>
    <row r="2496" spans="2:18" ht="18.75" hidden="1" x14ac:dyDescent="0.25">
      <c r="B2496" s="112">
        <v>2490</v>
      </c>
      <c r="C2496" s="114" t="s">
        <v>14</v>
      </c>
      <c r="D2496" s="114" t="s">
        <v>9397</v>
      </c>
      <c r="E2496" s="114" t="s">
        <v>1</v>
      </c>
      <c r="F2496" s="114" t="s">
        <v>22</v>
      </c>
      <c r="G2496" s="114" t="s">
        <v>102</v>
      </c>
      <c r="H2496" s="115" t="s">
        <v>9665</v>
      </c>
      <c r="I2496" s="116" t="s">
        <v>9666</v>
      </c>
      <c r="J2496" s="116" t="s">
        <v>9667</v>
      </c>
      <c r="K2496" s="114" t="s">
        <v>1076</v>
      </c>
      <c r="L2496" s="114" t="s">
        <v>428</v>
      </c>
      <c r="M2496" s="116" t="s">
        <v>1077</v>
      </c>
      <c r="N2496" s="116" t="s">
        <v>1078</v>
      </c>
      <c r="O2496" s="114" t="s">
        <v>1076</v>
      </c>
      <c r="P2496" s="114" t="s">
        <v>1827</v>
      </c>
      <c r="Q2496" s="114" t="s">
        <v>1828</v>
      </c>
      <c r="R2496" s="116"/>
    </row>
    <row r="2497" spans="2:18" ht="18.75" hidden="1" x14ac:dyDescent="0.25">
      <c r="B2497" s="112">
        <v>2491</v>
      </c>
      <c r="C2497" s="114" t="s">
        <v>14</v>
      </c>
      <c r="D2497" s="114" t="s">
        <v>9397</v>
      </c>
      <c r="E2497" s="114" t="s">
        <v>4</v>
      </c>
      <c r="F2497" s="114" t="s">
        <v>22</v>
      </c>
      <c r="G2497" s="114" t="s">
        <v>102</v>
      </c>
      <c r="H2497" s="115" t="s">
        <v>9668</v>
      </c>
      <c r="I2497" s="116" t="s">
        <v>9669</v>
      </c>
      <c r="J2497" s="116" t="s">
        <v>9670</v>
      </c>
      <c r="K2497" s="114" t="s">
        <v>1076</v>
      </c>
      <c r="L2497" s="114" t="s">
        <v>428</v>
      </c>
      <c r="M2497" s="116" t="s">
        <v>1077</v>
      </c>
      <c r="N2497" s="116" t="s">
        <v>1078</v>
      </c>
      <c r="O2497" s="114" t="s">
        <v>1076</v>
      </c>
      <c r="P2497" s="114" t="s">
        <v>1827</v>
      </c>
      <c r="Q2497" s="114" t="s">
        <v>1828</v>
      </c>
      <c r="R2497" s="116"/>
    </row>
    <row r="2498" spans="2:18" ht="18.75" hidden="1" x14ac:dyDescent="0.25">
      <c r="B2498" s="112">
        <v>2492</v>
      </c>
      <c r="C2498" s="114" t="s">
        <v>14</v>
      </c>
      <c r="D2498" s="114" t="s">
        <v>9397</v>
      </c>
      <c r="E2498" s="114" t="s">
        <v>4</v>
      </c>
      <c r="F2498" s="114" t="s">
        <v>22</v>
      </c>
      <c r="G2498" s="114" t="s">
        <v>102</v>
      </c>
      <c r="H2498" s="115" t="s">
        <v>9671</v>
      </c>
      <c r="I2498" s="116" t="s">
        <v>9672</v>
      </c>
      <c r="J2498" s="116" t="s">
        <v>9673</v>
      </c>
      <c r="K2498" s="114" t="s">
        <v>1076</v>
      </c>
      <c r="L2498" s="114" t="s">
        <v>428</v>
      </c>
      <c r="M2498" s="116" t="s">
        <v>1077</v>
      </c>
      <c r="N2498" s="116" t="s">
        <v>1078</v>
      </c>
      <c r="O2498" s="114" t="s">
        <v>1076</v>
      </c>
      <c r="P2498" s="114" t="s">
        <v>1827</v>
      </c>
      <c r="Q2498" s="114" t="s">
        <v>1828</v>
      </c>
      <c r="R2498" s="116"/>
    </row>
    <row r="2499" spans="2:18" ht="18.75" hidden="1" x14ac:dyDescent="0.25">
      <c r="B2499" s="112">
        <v>2493</v>
      </c>
      <c r="C2499" s="114" t="s">
        <v>14</v>
      </c>
      <c r="D2499" s="114" t="s">
        <v>9397</v>
      </c>
      <c r="E2499" s="114" t="s">
        <v>4</v>
      </c>
      <c r="F2499" s="114" t="s">
        <v>22</v>
      </c>
      <c r="G2499" s="114" t="s">
        <v>102</v>
      </c>
      <c r="H2499" s="115" t="s">
        <v>9674</v>
      </c>
      <c r="I2499" s="116" t="s">
        <v>9675</v>
      </c>
      <c r="J2499" s="116" t="s">
        <v>9676</v>
      </c>
      <c r="K2499" s="114" t="s">
        <v>1076</v>
      </c>
      <c r="L2499" s="114" t="s">
        <v>428</v>
      </c>
      <c r="M2499" s="116" t="s">
        <v>1077</v>
      </c>
      <c r="N2499" s="116" t="s">
        <v>1078</v>
      </c>
      <c r="O2499" s="114" t="s">
        <v>1076</v>
      </c>
      <c r="P2499" s="114" t="s">
        <v>1827</v>
      </c>
      <c r="Q2499" s="114" t="s">
        <v>1828</v>
      </c>
      <c r="R2499" s="116"/>
    </row>
    <row r="2500" spans="2:18" ht="18.75" hidden="1" x14ac:dyDescent="0.25">
      <c r="B2500" s="112">
        <v>2494</v>
      </c>
      <c r="C2500" s="114" t="s">
        <v>14</v>
      </c>
      <c r="D2500" s="114" t="s">
        <v>9397</v>
      </c>
      <c r="E2500" s="114" t="s">
        <v>4</v>
      </c>
      <c r="F2500" s="114" t="s">
        <v>22</v>
      </c>
      <c r="G2500" s="114" t="s">
        <v>102</v>
      </c>
      <c r="H2500" s="115" t="s">
        <v>9677</v>
      </c>
      <c r="I2500" s="116" t="s">
        <v>9678</v>
      </c>
      <c r="J2500" s="116" t="s">
        <v>9679</v>
      </c>
      <c r="K2500" s="114" t="s">
        <v>1076</v>
      </c>
      <c r="L2500" s="114" t="s">
        <v>428</v>
      </c>
      <c r="M2500" s="116" t="s">
        <v>1077</v>
      </c>
      <c r="N2500" s="116" t="s">
        <v>1078</v>
      </c>
      <c r="O2500" s="114" t="s">
        <v>1076</v>
      </c>
      <c r="P2500" s="114" t="s">
        <v>1827</v>
      </c>
      <c r="Q2500" s="114" t="s">
        <v>1828</v>
      </c>
      <c r="R2500" s="116"/>
    </row>
    <row r="2501" spans="2:18" ht="18.75" hidden="1" x14ac:dyDescent="0.25">
      <c r="B2501" s="112">
        <v>2495</v>
      </c>
      <c r="C2501" s="114" t="s">
        <v>14</v>
      </c>
      <c r="D2501" s="114" t="s">
        <v>9397</v>
      </c>
      <c r="E2501" s="114" t="s">
        <v>4</v>
      </c>
      <c r="F2501" s="114" t="s">
        <v>22</v>
      </c>
      <c r="G2501" s="114" t="s">
        <v>102</v>
      </c>
      <c r="H2501" s="115" t="s">
        <v>9680</v>
      </c>
      <c r="I2501" s="116" t="s">
        <v>9681</v>
      </c>
      <c r="J2501" s="116" t="s">
        <v>9682</v>
      </c>
      <c r="K2501" s="114" t="s">
        <v>1076</v>
      </c>
      <c r="L2501" s="114" t="s">
        <v>428</v>
      </c>
      <c r="M2501" s="116" t="s">
        <v>1077</v>
      </c>
      <c r="N2501" s="116" t="s">
        <v>1078</v>
      </c>
      <c r="O2501" s="114" t="s">
        <v>1076</v>
      </c>
      <c r="P2501" s="114" t="s">
        <v>1827</v>
      </c>
      <c r="Q2501" s="114" t="s">
        <v>1828</v>
      </c>
      <c r="R2501" s="116"/>
    </row>
    <row r="2502" spans="2:18" ht="18.75" hidden="1" x14ac:dyDescent="0.25">
      <c r="B2502" s="112">
        <v>2496</v>
      </c>
      <c r="C2502" s="114" t="s">
        <v>14</v>
      </c>
      <c r="D2502" s="114" t="s">
        <v>9397</v>
      </c>
      <c r="E2502" s="114" t="s">
        <v>4</v>
      </c>
      <c r="F2502" s="114" t="s">
        <v>22</v>
      </c>
      <c r="G2502" s="114" t="s">
        <v>102</v>
      </c>
      <c r="H2502" s="115" t="s">
        <v>9683</v>
      </c>
      <c r="I2502" s="116" t="s">
        <v>9684</v>
      </c>
      <c r="J2502" s="116" t="s">
        <v>9685</v>
      </c>
      <c r="K2502" s="114" t="s">
        <v>1076</v>
      </c>
      <c r="L2502" s="114" t="s">
        <v>428</v>
      </c>
      <c r="M2502" s="116" t="s">
        <v>1077</v>
      </c>
      <c r="N2502" s="116" t="s">
        <v>1078</v>
      </c>
      <c r="O2502" s="114" t="s">
        <v>1076</v>
      </c>
      <c r="P2502" s="114" t="s">
        <v>1827</v>
      </c>
      <c r="Q2502" s="114" t="s">
        <v>1828</v>
      </c>
      <c r="R2502" s="116"/>
    </row>
    <row r="2503" spans="2:18" ht="18.75" hidden="1" x14ac:dyDescent="0.25">
      <c r="B2503" s="112">
        <v>2497</v>
      </c>
      <c r="C2503" s="114" t="s">
        <v>14</v>
      </c>
      <c r="D2503" s="114" t="s">
        <v>9397</v>
      </c>
      <c r="E2503" s="114" t="s">
        <v>4</v>
      </c>
      <c r="F2503" s="114" t="s">
        <v>22</v>
      </c>
      <c r="G2503" s="114" t="s">
        <v>102</v>
      </c>
      <c r="H2503" s="115" t="s">
        <v>9686</v>
      </c>
      <c r="I2503" s="116" t="s">
        <v>9687</v>
      </c>
      <c r="J2503" s="116" t="s">
        <v>9688</v>
      </c>
      <c r="K2503" s="114" t="s">
        <v>1076</v>
      </c>
      <c r="L2503" s="114" t="s">
        <v>428</v>
      </c>
      <c r="M2503" s="116" t="s">
        <v>1077</v>
      </c>
      <c r="N2503" s="116" t="s">
        <v>1078</v>
      </c>
      <c r="O2503" s="114" t="s">
        <v>1076</v>
      </c>
      <c r="P2503" s="114" t="s">
        <v>1827</v>
      </c>
      <c r="Q2503" s="114" t="s">
        <v>1828</v>
      </c>
      <c r="R2503" s="116"/>
    </row>
    <row r="2504" spans="2:18" ht="18.75" hidden="1" x14ac:dyDescent="0.25">
      <c r="B2504" s="112">
        <v>2498</v>
      </c>
      <c r="C2504" s="114" t="s">
        <v>14</v>
      </c>
      <c r="D2504" s="114" t="s">
        <v>9397</v>
      </c>
      <c r="E2504" s="114" t="s">
        <v>4</v>
      </c>
      <c r="F2504" s="114" t="s">
        <v>22</v>
      </c>
      <c r="G2504" s="114" t="s">
        <v>102</v>
      </c>
      <c r="H2504" s="115" t="s">
        <v>9689</v>
      </c>
      <c r="I2504" s="116" t="s">
        <v>9690</v>
      </c>
      <c r="J2504" s="116" t="s">
        <v>9691</v>
      </c>
      <c r="K2504" s="114" t="s">
        <v>1076</v>
      </c>
      <c r="L2504" s="114" t="s">
        <v>428</v>
      </c>
      <c r="M2504" s="116" t="s">
        <v>1077</v>
      </c>
      <c r="N2504" s="116" t="s">
        <v>1078</v>
      </c>
      <c r="O2504" s="114" t="s">
        <v>1076</v>
      </c>
      <c r="P2504" s="114" t="s">
        <v>1827</v>
      </c>
      <c r="Q2504" s="114" t="s">
        <v>1828</v>
      </c>
      <c r="R2504" s="116"/>
    </row>
    <row r="2505" spans="2:18" ht="18.75" hidden="1" x14ac:dyDescent="0.25">
      <c r="B2505" s="112">
        <v>2499</v>
      </c>
      <c r="C2505" s="114" t="s">
        <v>14</v>
      </c>
      <c r="D2505" s="114" t="s">
        <v>9397</v>
      </c>
      <c r="E2505" s="114" t="s">
        <v>4</v>
      </c>
      <c r="F2505" s="114" t="s">
        <v>22</v>
      </c>
      <c r="G2505" s="114" t="s">
        <v>102</v>
      </c>
      <c r="H2505" s="115" t="s">
        <v>9692</v>
      </c>
      <c r="I2505" s="116" t="s">
        <v>9693</v>
      </c>
      <c r="J2505" s="116" t="s">
        <v>9694</v>
      </c>
      <c r="K2505" s="114" t="s">
        <v>1076</v>
      </c>
      <c r="L2505" s="114" t="s">
        <v>428</v>
      </c>
      <c r="M2505" s="116" t="s">
        <v>1077</v>
      </c>
      <c r="N2505" s="116" t="s">
        <v>1078</v>
      </c>
      <c r="O2505" s="114" t="s">
        <v>1076</v>
      </c>
      <c r="P2505" s="114" t="s">
        <v>1827</v>
      </c>
      <c r="Q2505" s="114" t="s">
        <v>1828</v>
      </c>
      <c r="R2505" s="116"/>
    </row>
    <row r="2506" spans="2:18" ht="18.75" hidden="1" x14ac:dyDescent="0.25">
      <c r="B2506" s="112">
        <v>2500</v>
      </c>
      <c r="C2506" s="114" t="s">
        <v>14</v>
      </c>
      <c r="D2506" s="114" t="s">
        <v>9397</v>
      </c>
      <c r="E2506" s="114" t="s">
        <v>4</v>
      </c>
      <c r="F2506" s="114" t="s">
        <v>22</v>
      </c>
      <c r="G2506" s="114" t="s">
        <v>102</v>
      </c>
      <c r="H2506" s="115" t="s">
        <v>9695</v>
      </c>
      <c r="I2506" s="116" t="s">
        <v>9696</v>
      </c>
      <c r="J2506" s="116" t="s">
        <v>9697</v>
      </c>
      <c r="K2506" s="114" t="s">
        <v>1076</v>
      </c>
      <c r="L2506" s="114" t="s">
        <v>428</v>
      </c>
      <c r="M2506" s="116" t="s">
        <v>1077</v>
      </c>
      <c r="N2506" s="116" t="s">
        <v>1078</v>
      </c>
      <c r="O2506" s="114" t="s">
        <v>1076</v>
      </c>
      <c r="P2506" s="114" t="s">
        <v>1827</v>
      </c>
      <c r="Q2506" s="114" t="s">
        <v>1828</v>
      </c>
      <c r="R2506" s="116"/>
    </row>
    <row r="2507" spans="2:18" ht="18.75" hidden="1" x14ac:dyDescent="0.25">
      <c r="B2507" s="112">
        <v>2501</v>
      </c>
      <c r="C2507" s="114" t="s">
        <v>14</v>
      </c>
      <c r="D2507" s="114" t="s">
        <v>9397</v>
      </c>
      <c r="E2507" s="114" t="s">
        <v>1</v>
      </c>
      <c r="F2507" s="114" t="s">
        <v>25</v>
      </c>
      <c r="G2507" s="114" t="s">
        <v>102</v>
      </c>
      <c r="H2507" s="115" t="s">
        <v>9698</v>
      </c>
      <c r="I2507" s="116" t="s">
        <v>9699</v>
      </c>
      <c r="J2507" s="116" t="s">
        <v>9700</v>
      </c>
      <c r="K2507" s="114" t="s">
        <v>1079</v>
      </c>
      <c r="L2507" s="114" t="s">
        <v>472</v>
      </c>
      <c r="M2507" s="116" t="s">
        <v>1080</v>
      </c>
      <c r="N2507" s="116" t="s">
        <v>1081</v>
      </c>
      <c r="O2507" s="114" t="s">
        <v>1079</v>
      </c>
      <c r="P2507" s="114" t="s">
        <v>1829</v>
      </c>
      <c r="Q2507" s="114" t="s">
        <v>1830</v>
      </c>
      <c r="R2507" s="116"/>
    </row>
    <row r="2508" spans="2:18" ht="18.75" hidden="1" x14ac:dyDescent="0.25">
      <c r="B2508" s="112">
        <v>2502</v>
      </c>
      <c r="C2508" s="114" t="s">
        <v>14</v>
      </c>
      <c r="D2508" s="114" t="s">
        <v>9397</v>
      </c>
      <c r="E2508" s="114" t="s">
        <v>1</v>
      </c>
      <c r="F2508" s="114" t="s">
        <v>25</v>
      </c>
      <c r="G2508" s="114" t="s">
        <v>102</v>
      </c>
      <c r="H2508" s="115" t="s">
        <v>9701</v>
      </c>
      <c r="I2508" s="116" t="s">
        <v>9702</v>
      </c>
      <c r="J2508" s="116" t="s">
        <v>9703</v>
      </c>
      <c r="K2508" s="114" t="s">
        <v>1079</v>
      </c>
      <c r="L2508" s="114" t="s">
        <v>472</v>
      </c>
      <c r="M2508" s="116" t="s">
        <v>1080</v>
      </c>
      <c r="N2508" s="116" t="s">
        <v>1081</v>
      </c>
      <c r="O2508" s="114" t="s">
        <v>1079</v>
      </c>
      <c r="P2508" s="114" t="s">
        <v>1829</v>
      </c>
      <c r="Q2508" s="114" t="s">
        <v>1830</v>
      </c>
      <c r="R2508" s="116"/>
    </row>
    <row r="2509" spans="2:18" ht="18.75" hidden="1" x14ac:dyDescent="0.25">
      <c r="B2509" s="112">
        <v>2503</v>
      </c>
      <c r="C2509" s="114" t="s">
        <v>14</v>
      </c>
      <c r="D2509" s="114" t="s">
        <v>9397</v>
      </c>
      <c r="E2509" s="114" t="s">
        <v>1</v>
      </c>
      <c r="F2509" s="114" t="s">
        <v>25</v>
      </c>
      <c r="G2509" s="114" t="s">
        <v>102</v>
      </c>
      <c r="H2509" s="115" t="s">
        <v>9704</v>
      </c>
      <c r="I2509" s="116" t="s">
        <v>9705</v>
      </c>
      <c r="J2509" s="116" t="s">
        <v>9706</v>
      </c>
      <c r="K2509" s="114" t="s">
        <v>1079</v>
      </c>
      <c r="L2509" s="114" t="s">
        <v>472</v>
      </c>
      <c r="M2509" s="116" t="s">
        <v>1080</v>
      </c>
      <c r="N2509" s="116" t="s">
        <v>1081</v>
      </c>
      <c r="O2509" s="114" t="s">
        <v>1079</v>
      </c>
      <c r="P2509" s="114" t="s">
        <v>1829</v>
      </c>
      <c r="Q2509" s="114" t="s">
        <v>1830</v>
      </c>
      <c r="R2509" s="116"/>
    </row>
    <row r="2510" spans="2:18" ht="18.75" hidden="1" x14ac:dyDescent="0.25">
      <c r="B2510" s="112">
        <v>2504</v>
      </c>
      <c r="C2510" s="114" t="s">
        <v>14</v>
      </c>
      <c r="D2510" s="114" t="s">
        <v>9397</v>
      </c>
      <c r="E2510" s="114" t="s">
        <v>1</v>
      </c>
      <c r="F2510" s="114" t="s">
        <v>25</v>
      </c>
      <c r="G2510" s="114" t="s">
        <v>102</v>
      </c>
      <c r="H2510" s="115" t="s">
        <v>9707</v>
      </c>
      <c r="I2510" s="116" t="s">
        <v>9708</v>
      </c>
      <c r="J2510" s="116" t="s">
        <v>9709</v>
      </c>
      <c r="K2510" s="114" t="s">
        <v>1079</v>
      </c>
      <c r="L2510" s="114" t="s">
        <v>472</v>
      </c>
      <c r="M2510" s="116" t="s">
        <v>1080</v>
      </c>
      <c r="N2510" s="116" t="s">
        <v>1081</v>
      </c>
      <c r="O2510" s="114" t="s">
        <v>1079</v>
      </c>
      <c r="P2510" s="114" t="s">
        <v>1829</v>
      </c>
      <c r="Q2510" s="114" t="s">
        <v>1830</v>
      </c>
      <c r="R2510" s="116"/>
    </row>
    <row r="2511" spans="2:18" ht="18.75" hidden="1" x14ac:dyDescent="0.25">
      <c r="B2511" s="112">
        <v>2505</v>
      </c>
      <c r="C2511" s="114" t="s">
        <v>14</v>
      </c>
      <c r="D2511" s="114" t="s">
        <v>9397</v>
      </c>
      <c r="E2511" s="114" t="s">
        <v>1</v>
      </c>
      <c r="F2511" s="114" t="s">
        <v>25</v>
      </c>
      <c r="G2511" s="114" t="s">
        <v>102</v>
      </c>
      <c r="H2511" s="115" t="s">
        <v>9710</v>
      </c>
      <c r="I2511" s="116" t="s">
        <v>9711</v>
      </c>
      <c r="J2511" s="116" t="s">
        <v>9712</v>
      </c>
      <c r="K2511" s="114" t="s">
        <v>1079</v>
      </c>
      <c r="L2511" s="114" t="s">
        <v>472</v>
      </c>
      <c r="M2511" s="116" t="s">
        <v>1080</v>
      </c>
      <c r="N2511" s="116" t="s">
        <v>1081</v>
      </c>
      <c r="O2511" s="114" t="s">
        <v>1079</v>
      </c>
      <c r="P2511" s="114" t="s">
        <v>1829</v>
      </c>
      <c r="Q2511" s="114" t="s">
        <v>1830</v>
      </c>
      <c r="R2511" s="116"/>
    </row>
    <row r="2512" spans="2:18" ht="18.75" hidden="1" x14ac:dyDescent="0.25">
      <c r="B2512" s="112">
        <v>2506</v>
      </c>
      <c r="C2512" s="114" t="s">
        <v>14</v>
      </c>
      <c r="D2512" s="114" t="s">
        <v>9397</v>
      </c>
      <c r="E2512" s="114" t="s">
        <v>1</v>
      </c>
      <c r="F2512" s="114" t="s">
        <v>25</v>
      </c>
      <c r="G2512" s="114" t="s">
        <v>102</v>
      </c>
      <c r="H2512" s="115" t="s">
        <v>9713</v>
      </c>
      <c r="I2512" s="116" t="s">
        <v>9714</v>
      </c>
      <c r="J2512" s="116" t="s">
        <v>9715</v>
      </c>
      <c r="K2512" s="114" t="s">
        <v>1079</v>
      </c>
      <c r="L2512" s="114" t="s">
        <v>472</v>
      </c>
      <c r="M2512" s="116" t="s">
        <v>1080</v>
      </c>
      <c r="N2512" s="116" t="s">
        <v>1081</v>
      </c>
      <c r="O2512" s="114" t="s">
        <v>1079</v>
      </c>
      <c r="P2512" s="114" t="s">
        <v>1829</v>
      </c>
      <c r="Q2512" s="114" t="s">
        <v>1830</v>
      </c>
      <c r="R2512" s="116"/>
    </row>
    <row r="2513" spans="2:18" ht="18.75" hidden="1" x14ac:dyDescent="0.25">
      <c r="B2513" s="112">
        <v>2507</v>
      </c>
      <c r="C2513" s="114" t="s">
        <v>14</v>
      </c>
      <c r="D2513" s="114" t="s">
        <v>9397</v>
      </c>
      <c r="E2513" s="114" t="s">
        <v>1</v>
      </c>
      <c r="F2513" s="114" t="s">
        <v>25</v>
      </c>
      <c r="G2513" s="114" t="s">
        <v>102</v>
      </c>
      <c r="H2513" s="115" t="s">
        <v>9716</v>
      </c>
      <c r="I2513" s="116" t="s">
        <v>9717</v>
      </c>
      <c r="J2513" s="116" t="s">
        <v>9718</v>
      </c>
      <c r="K2513" s="114" t="s">
        <v>1079</v>
      </c>
      <c r="L2513" s="114" t="s">
        <v>472</v>
      </c>
      <c r="M2513" s="116" t="s">
        <v>1080</v>
      </c>
      <c r="N2513" s="116" t="s">
        <v>1081</v>
      </c>
      <c r="O2513" s="114" t="s">
        <v>1079</v>
      </c>
      <c r="P2513" s="114" t="s">
        <v>1829</v>
      </c>
      <c r="Q2513" s="114" t="s">
        <v>1830</v>
      </c>
      <c r="R2513" s="116"/>
    </row>
    <row r="2514" spans="2:18" ht="18.75" hidden="1" x14ac:dyDescent="0.25">
      <c r="B2514" s="112">
        <v>2508</v>
      </c>
      <c r="C2514" s="114" t="s">
        <v>14</v>
      </c>
      <c r="D2514" s="114" t="s">
        <v>9397</v>
      </c>
      <c r="E2514" s="114" t="s">
        <v>1</v>
      </c>
      <c r="F2514" s="114" t="s">
        <v>25</v>
      </c>
      <c r="G2514" s="114" t="s">
        <v>102</v>
      </c>
      <c r="H2514" s="115" t="s">
        <v>9719</v>
      </c>
      <c r="I2514" s="116" t="s">
        <v>9720</v>
      </c>
      <c r="J2514" s="116" t="s">
        <v>9721</v>
      </c>
      <c r="K2514" s="114" t="s">
        <v>1079</v>
      </c>
      <c r="L2514" s="114" t="s">
        <v>472</v>
      </c>
      <c r="M2514" s="116" t="s">
        <v>1080</v>
      </c>
      <c r="N2514" s="116" t="s">
        <v>1081</v>
      </c>
      <c r="O2514" s="114" t="s">
        <v>1079</v>
      </c>
      <c r="P2514" s="114" t="s">
        <v>1829</v>
      </c>
      <c r="Q2514" s="114" t="s">
        <v>1830</v>
      </c>
      <c r="R2514" s="116"/>
    </row>
    <row r="2515" spans="2:18" ht="18.75" hidden="1" x14ac:dyDescent="0.25">
      <c r="B2515" s="112">
        <v>2509</v>
      </c>
      <c r="C2515" s="114" t="s">
        <v>14</v>
      </c>
      <c r="D2515" s="114" t="s">
        <v>9397</v>
      </c>
      <c r="E2515" s="114" t="s">
        <v>1</v>
      </c>
      <c r="F2515" s="114" t="s">
        <v>25</v>
      </c>
      <c r="G2515" s="114" t="s">
        <v>102</v>
      </c>
      <c r="H2515" s="115" t="s">
        <v>9722</v>
      </c>
      <c r="I2515" s="116" t="s">
        <v>9723</v>
      </c>
      <c r="J2515" s="116" t="s">
        <v>9724</v>
      </c>
      <c r="K2515" s="114" t="s">
        <v>1079</v>
      </c>
      <c r="L2515" s="114" t="s">
        <v>472</v>
      </c>
      <c r="M2515" s="116" t="s">
        <v>1080</v>
      </c>
      <c r="N2515" s="116" t="s">
        <v>1081</v>
      </c>
      <c r="O2515" s="114" t="s">
        <v>1079</v>
      </c>
      <c r="P2515" s="114" t="s">
        <v>1829</v>
      </c>
      <c r="Q2515" s="114" t="s">
        <v>1830</v>
      </c>
      <c r="R2515" s="116"/>
    </row>
    <row r="2516" spans="2:18" ht="18.75" hidden="1" x14ac:dyDescent="0.25">
      <c r="B2516" s="112">
        <v>2510</v>
      </c>
      <c r="C2516" s="114" t="s">
        <v>14</v>
      </c>
      <c r="D2516" s="114" t="s">
        <v>9397</v>
      </c>
      <c r="E2516" s="114" t="s">
        <v>1</v>
      </c>
      <c r="F2516" s="114" t="s">
        <v>25</v>
      </c>
      <c r="G2516" s="114" t="s">
        <v>102</v>
      </c>
      <c r="H2516" s="115" t="s">
        <v>9725</v>
      </c>
      <c r="I2516" s="116" t="s">
        <v>9726</v>
      </c>
      <c r="J2516" s="116" t="s">
        <v>9727</v>
      </c>
      <c r="K2516" s="114" t="s">
        <v>1079</v>
      </c>
      <c r="L2516" s="114" t="s">
        <v>472</v>
      </c>
      <c r="M2516" s="116" t="s">
        <v>1080</v>
      </c>
      <c r="N2516" s="116" t="s">
        <v>1081</v>
      </c>
      <c r="O2516" s="114" t="s">
        <v>1079</v>
      </c>
      <c r="P2516" s="114" t="s">
        <v>1829</v>
      </c>
      <c r="Q2516" s="114" t="s">
        <v>1830</v>
      </c>
      <c r="R2516" s="116"/>
    </row>
    <row r="2517" spans="2:18" ht="18.75" hidden="1" x14ac:dyDescent="0.25">
      <c r="B2517" s="112">
        <v>2511</v>
      </c>
      <c r="C2517" s="114" t="s">
        <v>14</v>
      </c>
      <c r="D2517" s="114" t="s">
        <v>9397</v>
      </c>
      <c r="E2517" s="114" t="s">
        <v>4</v>
      </c>
      <c r="F2517" s="114" t="s">
        <v>25</v>
      </c>
      <c r="G2517" s="114" t="s">
        <v>102</v>
      </c>
      <c r="H2517" s="115" t="s">
        <v>9728</v>
      </c>
      <c r="I2517" s="116" t="s">
        <v>9729</v>
      </c>
      <c r="J2517" s="116" t="s">
        <v>9730</v>
      </c>
      <c r="K2517" s="114" t="s">
        <v>1079</v>
      </c>
      <c r="L2517" s="114" t="s">
        <v>472</v>
      </c>
      <c r="M2517" s="116" t="s">
        <v>1080</v>
      </c>
      <c r="N2517" s="116" t="s">
        <v>1081</v>
      </c>
      <c r="O2517" s="114" t="s">
        <v>1079</v>
      </c>
      <c r="P2517" s="114" t="s">
        <v>1829</v>
      </c>
      <c r="Q2517" s="114" t="s">
        <v>1830</v>
      </c>
      <c r="R2517" s="116"/>
    </row>
    <row r="2518" spans="2:18" ht="18.75" hidden="1" x14ac:dyDescent="0.25">
      <c r="B2518" s="112">
        <v>2512</v>
      </c>
      <c r="C2518" s="114" t="s">
        <v>14</v>
      </c>
      <c r="D2518" s="114" t="s">
        <v>9397</v>
      </c>
      <c r="E2518" s="114" t="s">
        <v>4</v>
      </c>
      <c r="F2518" s="114" t="s">
        <v>25</v>
      </c>
      <c r="G2518" s="114" t="s">
        <v>102</v>
      </c>
      <c r="H2518" s="115" t="s">
        <v>9731</v>
      </c>
      <c r="I2518" s="116" t="s">
        <v>9732</v>
      </c>
      <c r="J2518" s="116" t="s">
        <v>9733</v>
      </c>
      <c r="K2518" s="114" t="s">
        <v>1079</v>
      </c>
      <c r="L2518" s="114" t="s">
        <v>472</v>
      </c>
      <c r="M2518" s="116" t="s">
        <v>1080</v>
      </c>
      <c r="N2518" s="116" t="s">
        <v>1081</v>
      </c>
      <c r="O2518" s="114" t="s">
        <v>1079</v>
      </c>
      <c r="P2518" s="114" t="s">
        <v>1829</v>
      </c>
      <c r="Q2518" s="114" t="s">
        <v>1830</v>
      </c>
      <c r="R2518" s="116"/>
    </row>
    <row r="2519" spans="2:18" ht="18.75" hidden="1" x14ac:dyDescent="0.25">
      <c r="B2519" s="112">
        <v>2513</v>
      </c>
      <c r="C2519" s="114" t="s">
        <v>14</v>
      </c>
      <c r="D2519" s="114" t="s">
        <v>9397</v>
      </c>
      <c r="E2519" s="114" t="s">
        <v>4</v>
      </c>
      <c r="F2519" s="114" t="s">
        <v>25</v>
      </c>
      <c r="G2519" s="114" t="s">
        <v>102</v>
      </c>
      <c r="H2519" s="115" t="s">
        <v>9734</v>
      </c>
      <c r="I2519" s="116" t="s">
        <v>9735</v>
      </c>
      <c r="J2519" s="116" t="s">
        <v>9736</v>
      </c>
      <c r="K2519" s="114" t="s">
        <v>1079</v>
      </c>
      <c r="L2519" s="114" t="s">
        <v>472</v>
      </c>
      <c r="M2519" s="116" t="s">
        <v>1080</v>
      </c>
      <c r="N2519" s="116" t="s">
        <v>1081</v>
      </c>
      <c r="O2519" s="114" t="s">
        <v>1079</v>
      </c>
      <c r="P2519" s="114" t="s">
        <v>1829</v>
      </c>
      <c r="Q2519" s="114" t="s">
        <v>1830</v>
      </c>
      <c r="R2519" s="116"/>
    </row>
    <row r="2520" spans="2:18" ht="18.75" hidden="1" x14ac:dyDescent="0.25">
      <c r="B2520" s="112">
        <v>2514</v>
      </c>
      <c r="C2520" s="114" t="s">
        <v>14</v>
      </c>
      <c r="D2520" s="114" t="s">
        <v>9397</v>
      </c>
      <c r="E2520" s="114" t="s">
        <v>4</v>
      </c>
      <c r="F2520" s="114" t="s">
        <v>25</v>
      </c>
      <c r="G2520" s="114" t="s">
        <v>102</v>
      </c>
      <c r="H2520" s="115" t="s">
        <v>9737</v>
      </c>
      <c r="I2520" s="116" t="s">
        <v>9738</v>
      </c>
      <c r="J2520" s="116" t="s">
        <v>9739</v>
      </c>
      <c r="K2520" s="114" t="s">
        <v>1079</v>
      </c>
      <c r="L2520" s="114" t="s">
        <v>472</v>
      </c>
      <c r="M2520" s="116" t="s">
        <v>1080</v>
      </c>
      <c r="N2520" s="116" t="s">
        <v>1081</v>
      </c>
      <c r="O2520" s="114" t="s">
        <v>1079</v>
      </c>
      <c r="P2520" s="114" t="s">
        <v>1829</v>
      </c>
      <c r="Q2520" s="114" t="s">
        <v>1830</v>
      </c>
      <c r="R2520" s="116"/>
    </row>
    <row r="2521" spans="2:18" ht="18.75" hidden="1" x14ac:dyDescent="0.25">
      <c r="B2521" s="112">
        <v>2515</v>
      </c>
      <c r="C2521" s="114" t="s">
        <v>14</v>
      </c>
      <c r="D2521" s="114" t="s">
        <v>9397</v>
      </c>
      <c r="E2521" s="114" t="s">
        <v>4</v>
      </c>
      <c r="F2521" s="114" t="s">
        <v>25</v>
      </c>
      <c r="G2521" s="114" t="s">
        <v>102</v>
      </c>
      <c r="H2521" s="115" t="s">
        <v>9740</v>
      </c>
      <c r="I2521" s="116" t="s">
        <v>9741</v>
      </c>
      <c r="J2521" s="116" t="s">
        <v>9742</v>
      </c>
      <c r="K2521" s="114" t="s">
        <v>1079</v>
      </c>
      <c r="L2521" s="114" t="s">
        <v>472</v>
      </c>
      <c r="M2521" s="116" t="s">
        <v>1080</v>
      </c>
      <c r="N2521" s="116" t="s">
        <v>1081</v>
      </c>
      <c r="O2521" s="114" t="s">
        <v>1079</v>
      </c>
      <c r="P2521" s="114" t="s">
        <v>1829</v>
      </c>
      <c r="Q2521" s="114" t="s">
        <v>1830</v>
      </c>
      <c r="R2521" s="116"/>
    </row>
    <row r="2522" spans="2:18" ht="18.75" hidden="1" x14ac:dyDescent="0.25">
      <c r="B2522" s="112">
        <v>2516</v>
      </c>
      <c r="C2522" s="114" t="s">
        <v>14</v>
      </c>
      <c r="D2522" s="114" t="s">
        <v>9397</v>
      </c>
      <c r="E2522" s="114" t="s">
        <v>4</v>
      </c>
      <c r="F2522" s="114" t="s">
        <v>25</v>
      </c>
      <c r="G2522" s="114" t="s">
        <v>102</v>
      </c>
      <c r="H2522" s="115" t="s">
        <v>9743</v>
      </c>
      <c r="I2522" s="116" t="s">
        <v>9744</v>
      </c>
      <c r="J2522" s="116" t="s">
        <v>9745</v>
      </c>
      <c r="K2522" s="114" t="s">
        <v>1079</v>
      </c>
      <c r="L2522" s="114" t="s">
        <v>472</v>
      </c>
      <c r="M2522" s="116" t="s">
        <v>1080</v>
      </c>
      <c r="N2522" s="116" t="s">
        <v>1081</v>
      </c>
      <c r="O2522" s="114" t="s">
        <v>1079</v>
      </c>
      <c r="P2522" s="114" t="s">
        <v>1829</v>
      </c>
      <c r="Q2522" s="114" t="s">
        <v>1830</v>
      </c>
      <c r="R2522" s="116"/>
    </row>
    <row r="2523" spans="2:18" ht="18.75" hidden="1" x14ac:dyDescent="0.25">
      <c r="B2523" s="112">
        <v>2517</v>
      </c>
      <c r="C2523" s="114" t="s">
        <v>14</v>
      </c>
      <c r="D2523" s="114" t="s">
        <v>9397</v>
      </c>
      <c r="E2523" s="114" t="s">
        <v>4</v>
      </c>
      <c r="F2523" s="114" t="s">
        <v>25</v>
      </c>
      <c r="G2523" s="114" t="s">
        <v>102</v>
      </c>
      <c r="H2523" s="115" t="s">
        <v>9746</v>
      </c>
      <c r="I2523" s="116" t="s">
        <v>9747</v>
      </c>
      <c r="J2523" s="116" t="s">
        <v>9748</v>
      </c>
      <c r="K2523" s="114" t="s">
        <v>1079</v>
      </c>
      <c r="L2523" s="114" t="s">
        <v>472</v>
      </c>
      <c r="M2523" s="116" t="s">
        <v>1080</v>
      </c>
      <c r="N2523" s="116" t="s">
        <v>1081</v>
      </c>
      <c r="O2523" s="114" t="s">
        <v>1079</v>
      </c>
      <c r="P2523" s="114" t="s">
        <v>1829</v>
      </c>
      <c r="Q2523" s="114" t="s">
        <v>1830</v>
      </c>
      <c r="R2523" s="116"/>
    </row>
    <row r="2524" spans="2:18" ht="18.75" hidden="1" x14ac:dyDescent="0.25">
      <c r="B2524" s="112">
        <v>2518</v>
      </c>
      <c r="C2524" s="114" t="s">
        <v>14</v>
      </c>
      <c r="D2524" s="114" t="s">
        <v>9397</v>
      </c>
      <c r="E2524" s="114" t="s">
        <v>4</v>
      </c>
      <c r="F2524" s="114" t="s">
        <v>25</v>
      </c>
      <c r="G2524" s="114" t="s">
        <v>102</v>
      </c>
      <c r="H2524" s="115" t="s">
        <v>9749</v>
      </c>
      <c r="I2524" s="116" t="s">
        <v>9750</v>
      </c>
      <c r="J2524" s="116" t="s">
        <v>9751</v>
      </c>
      <c r="K2524" s="114" t="s">
        <v>1079</v>
      </c>
      <c r="L2524" s="114" t="s">
        <v>472</v>
      </c>
      <c r="M2524" s="116" t="s">
        <v>1080</v>
      </c>
      <c r="N2524" s="116" t="s">
        <v>1081</v>
      </c>
      <c r="O2524" s="114" t="s">
        <v>1079</v>
      </c>
      <c r="P2524" s="114" t="s">
        <v>1829</v>
      </c>
      <c r="Q2524" s="114" t="s">
        <v>1830</v>
      </c>
      <c r="R2524" s="116"/>
    </row>
    <row r="2525" spans="2:18" ht="18.75" hidden="1" x14ac:dyDescent="0.25">
      <c r="B2525" s="112">
        <v>2519</v>
      </c>
      <c r="C2525" s="114" t="s">
        <v>14</v>
      </c>
      <c r="D2525" s="114" t="s">
        <v>9397</v>
      </c>
      <c r="E2525" s="114" t="s">
        <v>4</v>
      </c>
      <c r="F2525" s="114" t="s">
        <v>25</v>
      </c>
      <c r="G2525" s="114" t="s">
        <v>102</v>
      </c>
      <c r="H2525" s="115" t="s">
        <v>9752</v>
      </c>
      <c r="I2525" s="116" t="s">
        <v>9753</v>
      </c>
      <c r="J2525" s="116" t="s">
        <v>9754</v>
      </c>
      <c r="K2525" s="114" t="s">
        <v>1079</v>
      </c>
      <c r="L2525" s="114" t="s">
        <v>472</v>
      </c>
      <c r="M2525" s="116" t="s">
        <v>1080</v>
      </c>
      <c r="N2525" s="116" t="s">
        <v>1081</v>
      </c>
      <c r="O2525" s="114" t="s">
        <v>1079</v>
      </c>
      <c r="P2525" s="114" t="s">
        <v>1829</v>
      </c>
      <c r="Q2525" s="114" t="s">
        <v>1830</v>
      </c>
      <c r="R2525" s="116"/>
    </row>
    <row r="2526" spans="2:18" ht="18.75" hidden="1" x14ac:dyDescent="0.25">
      <c r="B2526" s="112">
        <v>2520</v>
      </c>
      <c r="C2526" s="114" t="s">
        <v>14</v>
      </c>
      <c r="D2526" s="114" t="s">
        <v>9397</v>
      </c>
      <c r="E2526" s="114" t="s">
        <v>4</v>
      </c>
      <c r="F2526" s="114" t="s">
        <v>25</v>
      </c>
      <c r="G2526" s="114" t="s">
        <v>102</v>
      </c>
      <c r="H2526" s="115" t="s">
        <v>9755</v>
      </c>
      <c r="I2526" s="116" t="s">
        <v>9756</v>
      </c>
      <c r="J2526" s="116" t="s">
        <v>9757</v>
      </c>
      <c r="K2526" s="114" t="s">
        <v>1079</v>
      </c>
      <c r="L2526" s="114" t="s">
        <v>472</v>
      </c>
      <c r="M2526" s="116" t="s">
        <v>1080</v>
      </c>
      <c r="N2526" s="116" t="s">
        <v>1081</v>
      </c>
      <c r="O2526" s="114" t="s">
        <v>1079</v>
      </c>
      <c r="P2526" s="114" t="s">
        <v>1829</v>
      </c>
      <c r="Q2526" s="114" t="s">
        <v>1830</v>
      </c>
      <c r="R2526" s="116"/>
    </row>
    <row r="2527" spans="2:18" ht="18.75" hidden="1" x14ac:dyDescent="0.25">
      <c r="B2527" s="112">
        <v>2521</v>
      </c>
      <c r="C2527" s="114" t="s">
        <v>14</v>
      </c>
      <c r="D2527" s="114" t="s">
        <v>9397</v>
      </c>
      <c r="E2527" s="114" t="s">
        <v>1</v>
      </c>
      <c r="F2527" s="114" t="s">
        <v>14</v>
      </c>
      <c r="G2527" s="114" t="s">
        <v>102</v>
      </c>
      <c r="H2527" s="115" t="s">
        <v>9758</v>
      </c>
      <c r="I2527" s="116" t="s">
        <v>9759</v>
      </c>
      <c r="J2527" s="116" t="s">
        <v>9760</v>
      </c>
      <c r="K2527" s="114" t="s">
        <v>1082</v>
      </c>
      <c r="L2527" s="114" t="s">
        <v>515</v>
      </c>
      <c r="M2527" s="116" t="s">
        <v>1083</v>
      </c>
      <c r="N2527" s="116" t="s">
        <v>1084</v>
      </c>
      <c r="O2527" s="114" t="s">
        <v>1082</v>
      </c>
      <c r="P2527" s="114" t="s">
        <v>1831</v>
      </c>
      <c r="Q2527" s="114" t="s">
        <v>1832</v>
      </c>
      <c r="R2527" s="116"/>
    </row>
    <row r="2528" spans="2:18" ht="18.75" hidden="1" x14ac:dyDescent="0.25">
      <c r="B2528" s="112">
        <v>2522</v>
      </c>
      <c r="C2528" s="114" t="s">
        <v>14</v>
      </c>
      <c r="D2528" s="114" t="s">
        <v>9397</v>
      </c>
      <c r="E2528" s="114" t="s">
        <v>1</v>
      </c>
      <c r="F2528" s="114" t="s">
        <v>14</v>
      </c>
      <c r="G2528" s="114" t="s">
        <v>102</v>
      </c>
      <c r="H2528" s="115" t="s">
        <v>9761</v>
      </c>
      <c r="I2528" s="116" t="s">
        <v>9762</v>
      </c>
      <c r="J2528" s="116" t="s">
        <v>9763</v>
      </c>
      <c r="K2528" s="114" t="s">
        <v>1082</v>
      </c>
      <c r="L2528" s="114" t="s">
        <v>515</v>
      </c>
      <c r="M2528" s="116" t="s">
        <v>1083</v>
      </c>
      <c r="N2528" s="116" t="s">
        <v>1084</v>
      </c>
      <c r="O2528" s="114" t="s">
        <v>1082</v>
      </c>
      <c r="P2528" s="114" t="s">
        <v>1831</v>
      </c>
      <c r="Q2528" s="114" t="s">
        <v>1832</v>
      </c>
      <c r="R2528" s="116"/>
    </row>
    <row r="2529" spans="2:18" ht="18.75" hidden="1" x14ac:dyDescent="0.25">
      <c r="B2529" s="112">
        <v>2523</v>
      </c>
      <c r="C2529" s="114" t="s">
        <v>14</v>
      </c>
      <c r="D2529" s="114" t="s">
        <v>9397</v>
      </c>
      <c r="E2529" s="114" t="s">
        <v>1</v>
      </c>
      <c r="F2529" s="114" t="s">
        <v>14</v>
      </c>
      <c r="G2529" s="114" t="s">
        <v>102</v>
      </c>
      <c r="H2529" s="115" t="s">
        <v>9764</v>
      </c>
      <c r="I2529" s="116" t="s">
        <v>9765</v>
      </c>
      <c r="J2529" s="116" t="s">
        <v>9766</v>
      </c>
      <c r="K2529" s="114" t="s">
        <v>1082</v>
      </c>
      <c r="L2529" s="114" t="s">
        <v>515</v>
      </c>
      <c r="M2529" s="116" t="s">
        <v>1083</v>
      </c>
      <c r="N2529" s="116" t="s">
        <v>1084</v>
      </c>
      <c r="O2529" s="114" t="s">
        <v>1082</v>
      </c>
      <c r="P2529" s="114" t="s">
        <v>1831</v>
      </c>
      <c r="Q2529" s="114" t="s">
        <v>1832</v>
      </c>
      <c r="R2529" s="116"/>
    </row>
    <row r="2530" spans="2:18" ht="18.75" hidden="1" x14ac:dyDescent="0.25">
      <c r="B2530" s="112">
        <v>2524</v>
      </c>
      <c r="C2530" s="114" t="s">
        <v>14</v>
      </c>
      <c r="D2530" s="114" t="s">
        <v>9397</v>
      </c>
      <c r="E2530" s="114" t="s">
        <v>1</v>
      </c>
      <c r="F2530" s="114" t="s">
        <v>14</v>
      </c>
      <c r="G2530" s="114" t="s">
        <v>102</v>
      </c>
      <c r="H2530" s="115" t="s">
        <v>9767</v>
      </c>
      <c r="I2530" s="116" t="s">
        <v>9768</v>
      </c>
      <c r="J2530" s="116" t="s">
        <v>9769</v>
      </c>
      <c r="K2530" s="114" t="s">
        <v>1082</v>
      </c>
      <c r="L2530" s="114" t="s">
        <v>515</v>
      </c>
      <c r="M2530" s="116" t="s">
        <v>1083</v>
      </c>
      <c r="N2530" s="116" t="s">
        <v>1084</v>
      </c>
      <c r="O2530" s="114" t="s">
        <v>1082</v>
      </c>
      <c r="P2530" s="114" t="s">
        <v>1831</v>
      </c>
      <c r="Q2530" s="114" t="s">
        <v>1832</v>
      </c>
      <c r="R2530" s="116"/>
    </row>
    <row r="2531" spans="2:18" ht="18.75" hidden="1" x14ac:dyDescent="0.25">
      <c r="B2531" s="112">
        <v>2525</v>
      </c>
      <c r="C2531" s="114" t="s">
        <v>14</v>
      </c>
      <c r="D2531" s="114" t="s">
        <v>9397</v>
      </c>
      <c r="E2531" s="114" t="s">
        <v>1</v>
      </c>
      <c r="F2531" s="114" t="s">
        <v>14</v>
      </c>
      <c r="G2531" s="114" t="s">
        <v>102</v>
      </c>
      <c r="H2531" s="115" t="s">
        <v>9770</v>
      </c>
      <c r="I2531" s="116" t="s">
        <v>9771</v>
      </c>
      <c r="J2531" s="116" t="s">
        <v>9772</v>
      </c>
      <c r="K2531" s="114" t="s">
        <v>1082</v>
      </c>
      <c r="L2531" s="114" t="s">
        <v>515</v>
      </c>
      <c r="M2531" s="116" t="s">
        <v>1083</v>
      </c>
      <c r="N2531" s="116" t="s">
        <v>1084</v>
      </c>
      <c r="O2531" s="114" t="s">
        <v>1082</v>
      </c>
      <c r="P2531" s="114" t="s">
        <v>1831</v>
      </c>
      <c r="Q2531" s="114" t="s">
        <v>1832</v>
      </c>
      <c r="R2531" s="116"/>
    </row>
    <row r="2532" spans="2:18" ht="18.75" hidden="1" x14ac:dyDescent="0.25">
      <c r="B2532" s="112">
        <v>2526</v>
      </c>
      <c r="C2532" s="114" t="s">
        <v>14</v>
      </c>
      <c r="D2532" s="114" t="s">
        <v>9397</v>
      </c>
      <c r="E2532" s="114" t="s">
        <v>1</v>
      </c>
      <c r="F2532" s="114" t="s">
        <v>14</v>
      </c>
      <c r="G2532" s="114" t="s">
        <v>102</v>
      </c>
      <c r="H2532" s="115" t="s">
        <v>9773</v>
      </c>
      <c r="I2532" s="116" t="s">
        <v>9774</v>
      </c>
      <c r="J2532" s="116" t="s">
        <v>9775</v>
      </c>
      <c r="K2532" s="114" t="s">
        <v>1082</v>
      </c>
      <c r="L2532" s="114" t="s">
        <v>515</v>
      </c>
      <c r="M2532" s="116" t="s">
        <v>1083</v>
      </c>
      <c r="N2532" s="116" t="s">
        <v>1084</v>
      </c>
      <c r="O2532" s="114" t="s">
        <v>1082</v>
      </c>
      <c r="P2532" s="114" t="s">
        <v>1831</v>
      </c>
      <c r="Q2532" s="114" t="s">
        <v>1832</v>
      </c>
      <c r="R2532" s="116"/>
    </row>
    <row r="2533" spans="2:18" ht="18.75" hidden="1" x14ac:dyDescent="0.25">
      <c r="B2533" s="112">
        <v>2527</v>
      </c>
      <c r="C2533" s="114" t="s">
        <v>14</v>
      </c>
      <c r="D2533" s="114" t="s">
        <v>9397</v>
      </c>
      <c r="E2533" s="114" t="s">
        <v>1</v>
      </c>
      <c r="F2533" s="114" t="s">
        <v>14</v>
      </c>
      <c r="G2533" s="114" t="s">
        <v>102</v>
      </c>
      <c r="H2533" s="115" t="s">
        <v>9776</v>
      </c>
      <c r="I2533" s="116" t="s">
        <v>9777</v>
      </c>
      <c r="J2533" s="116" t="s">
        <v>9778</v>
      </c>
      <c r="K2533" s="114" t="s">
        <v>1082</v>
      </c>
      <c r="L2533" s="114" t="s">
        <v>515</v>
      </c>
      <c r="M2533" s="116" t="s">
        <v>1083</v>
      </c>
      <c r="N2533" s="116" t="s">
        <v>1084</v>
      </c>
      <c r="O2533" s="114" t="s">
        <v>1082</v>
      </c>
      <c r="P2533" s="114" t="s">
        <v>1831</v>
      </c>
      <c r="Q2533" s="114" t="s">
        <v>1832</v>
      </c>
      <c r="R2533" s="116"/>
    </row>
    <row r="2534" spans="2:18" ht="18.75" hidden="1" x14ac:dyDescent="0.25">
      <c r="B2534" s="112">
        <v>2528</v>
      </c>
      <c r="C2534" s="114" t="s">
        <v>14</v>
      </c>
      <c r="D2534" s="114" t="s">
        <v>9397</v>
      </c>
      <c r="E2534" s="114" t="s">
        <v>1</v>
      </c>
      <c r="F2534" s="114" t="s">
        <v>14</v>
      </c>
      <c r="G2534" s="114" t="s">
        <v>102</v>
      </c>
      <c r="H2534" s="115" t="s">
        <v>9779</v>
      </c>
      <c r="I2534" s="116" t="s">
        <v>9780</v>
      </c>
      <c r="J2534" s="116" t="s">
        <v>9781</v>
      </c>
      <c r="K2534" s="114" t="s">
        <v>1082</v>
      </c>
      <c r="L2534" s="114" t="s">
        <v>515</v>
      </c>
      <c r="M2534" s="116" t="s">
        <v>1083</v>
      </c>
      <c r="N2534" s="116" t="s">
        <v>1084</v>
      </c>
      <c r="O2534" s="114" t="s">
        <v>1082</v>
      </c>
      <c r="P2534" s="114" t="s">
        <v>1831</v>
      </c>
      <c r="Q2534" s="114" t="s">
        <v>1832</v>
      </c>
      <c r="R2534" s="116"/>
    </row>
    <row r="2535" spans="2:18" ht="18.75" hidden="1" x14ac:dyDescent="0.25">
      <c r="B2535" s="112">
        <v>2529</v>
      </c>
      <c r="C2535" s="114" t="s">
        <v>14</v>
      </c>
      <c r="D2535" s="114" t="s">
        <v>9397</v>
      </c>
      <c r="E2535" s="114" t="s">
        <v>1</v>
      </c>
      <c r="F2535" s="114" t="s">
        <v>14</v>
      </c>
      <c r="G2535" s="114" t="s">
        <v>102</v>
      </c>
      <c r="H2535" s="115" t="s">
        <v>9782</v>
      </c>
      <c r="I2535" s="116" t="s">
        <v>9783</v>
      </c>
      <c r="J2535" s="116" t="s">
        <v>9784</v>
      </c>
      <c r="K2535" s="114" t="s">
        <v>1082</v>
      </c>
      <c r="L2535" s="114" t="s">
        <v>515</v>
      </c>
      <c r="M2535" s="116" t="s">
        <v>1083</v>
      </c>
      <c r="N2535" s="116" t="s">
        <v>1084</v>
      </c>
      <c r="O2535" s="114" t="s">
        <v>1082</v>
      </c>
      <c r="P2535" s="114" t="s">
        <v>1831</v>
      </c>
      <c r="Q2535" s="114" t="s">
        <v>1832</v>
      </c>
      <c r="R2535" s="116"/>
    </row>
    <row r="2536" spans="2:18" ht="18.75" hidden="1" x14ac:dyDescent="0.25">
      <c r="B2536" s="112">
        <v>2530</v>
      </c>
      <c r="C2536" s="114" t="s">
        <v>14</v>
      </c>
      <c r="D2536" s="114" t="s">
        <v>9397</v>
      </c>
      <c r="E2536" s="114" t="s">
        <v>1</v>
      </c>
      <c r="F2536" s="114" t="s">
        <v>14</v>
      </c>
      <c r="G2536" s="114" t="s">
        <v>102</v>
      </c>
      <c r="H2536" s="115" t="s">
        <v>9785</v>
      </c>
      <c r="I2536" s="116" t="s">
        <v>9786</v>
      </c>
      <c r="J2536" s="116" t="s">
        <v>9787</v>
      </c>
      <c r="K2536" s="114" t="s">
        <v>1082</v>
      </c>
      <c r="L2536" s="114" t="s">
        <v>515</v>
      </c>
      <c r="M2536" s="116" t="s">
        <v>1083</v>
      </c>
      <c r="N2536" s="116" t="s">
        <v>1084</v>
      </c>
      <c r="O2536" s="114" t="s">
        <v>1082</v>
      </c>
      <c r="P2536" s="114" t="s">
        <v>1831</v>
      </c>
      <c r="Q2536" s="114" t="s">
        <v>1832</v>
      </c>
      <c r="R2536" s="116"/>
    </row>
    <row r="2537" spans="2:18" ht="18.75" hidden="1" x14ac:dyDescent="0.25">
      <c r="B2537" s="112">
        <v>2531</v>
      </c>
      <c r="C2537" s="114" t="s">
        <v>14</v>
      </c>
      <c r="D2537" s="114" t="s">
        <v>9397</v>
      </c>
      <c r="E2537" s="114" t="s">
        <v>4</v>
      </c>
      <c r="F2537" s="114" t="s">
        <v>14</v>
      </c>
      <c r="G2537" s="114" t="s">
        <v>102</v>
      </c>
      <c r="H2537" s="115" t="s">
        <v>9788</v>
      </c>
      <c r="I2537" s="116" t="s">
        <v>9789</v>
      </c>
      <c r="J2537" s="116" t="s">
        <v>9790</v>
      </c>
      <c r="K2537" s="114" t="s">
        <v>1082</v>
      </c>
      <c r="L2537" s="114" t="s">
        <v>515</v>
      </c>
      <c r="M2537" s="116" t="s">
        <v>1083</v>
      </c>
      <c r="N2537" s="116" t="s">
        <v>1084</v>
      </c>
      <c r="O2537" s="114" t="s">
        <v>1082</v>
      </c>
      <c r="P2537" s="114" t="s">
        <v>1831</v>
      </c>
      <c r="Q2537" s="114" t="s">
        <v>1832</v>
      </c>
      <c r="R2537" s="116"/>
    </row>
    <row r="2538" spans="2:18" ht="18.75" hidden="1" x14ac:dyDescent="0.25">
      <c r="B2538" s="112">
        <v>2532</v>
      </c>
      <c r="C2538" s="114" t="s">
        <v>14</v>
      </c>
      <c r="D2538" s="114" t="s">
        <v>9397</v>
      </c>
      <c r="E2538" s="114" t="s">
        <v>4</v>
      </c>
      <c r="F2538" s="114" t="s">
        <v>14</v>
      </c>
      <c r="G2538" s="114" t="s">
        <v>102</v>
      </c>
      <c r="H2538" s="115" t="s">
        <v>9791</v>
      </c>
      <c r="I2538" s="116" t="s">
        <v>9792</v>
      </c>
      <c r="J2538" s="116" t="s">
        <v>9793</v>
      </c>
      <c r="K2538" s="114" t="s">
        <v>1082</v>
      </c>
      <c r="L2538" s="114" t="s">
        <v>515</v>
      </c>
      <c r="M2538" s="116" t="s">
        <v>1083</v>
      </c>
      <c r="N2538" s="116" t="s">
        <v>1084</v>
      </c>
      <c r="O2538" s="114" t="s">
        <v>1082</v>
      </c>
      <c r="P2538" s="114" t="s">
        <v>1831</v>
      </c>
      <c r="Q2538" s="114" t="s">
        <v>1832</v>
      </c>
      <c r="R2538" s="116"/>
    </row>
    <row r="2539" spans="2:18" ht="18.75" hidden="1" x14ac:dyDescent="0.25">
      <c r="B2539" s="112">
        <v>2533</v>
      </c>
      <c r="C2539" s="114" t="s">
        <v>14</v>
      </c>
      <c r="D2539" s="114" t="s">
        <v>9397</v>
      </c>
      <c r="E2539" s="114" t="s">
        <v>4</v>
      </c>
      <c r="F2539" s="114" t="s">
        <v>14</v>
      </c>
      <c r="G2539" s="114" t="s">
        <v>102</v>
      </c>
      <c r="H2539" s="115" t="s">
        <v>9794</v>
      </c>
      <c r="I2539" s="116" t="s">
        <v>9795</v>
      </c>
      <c r="J2539" s="116" t="s">
        <v>9796</v>
      </c>
      <c r="K2539" s="114" t="s">
        <v>1082</v>
      </c>
      <c r="L2539" s="114" t="s">
        <v>515</v>
      </c>
      <c r="M2539" s="116" t="s">
        <v>1083</v>
      </c>
      <c r="N2539" s="116" t="s">
        <v>1084</v>
      </c>
      <c r="O2539" s="114" t="s">
        <v>1082</v>
      </c>
      <c r="P2539" s="114" t="s">
        <v>1831</v>
      </c>
      <c r="Q2539" s="114" t="s">
        <v>1832</v>
      </c>
      <c r="R2539" s="116"/>
    </row>
    <row r="2540" spans="2:18" ht="18.75" hidden="1" x14ac:dyDescent="0.25">
      <c r="B2540" s="112">
        <v>2534</v>
      </c>
      <c r="C2540" s="114" t="s">
        <v>14</v>
      </c>
      <c r="D2540" s="114" t="s">
        <v>9397</v>
      </c>
      <c r="E2540" s="114" t="s">
        <v>4</v>
      </c>
      <c r="F2540" s="114" t="s">
        <v>14</v>
      </c>
      <c r="G2540" s="114" t="s">
        <v>102</v>
      </c>
      <c r="H2540" s="115" t="s">
        <v>9797</v>
      </c>
      <c r="I2540" s="116" t="s">
        <v>9798</v>
      </c>
      <c r="J2540" s="116" t="s">
        <v>9799</v>
      </c>
      <c r="K2540" s="114" t="s">
        <v>1082</v>
      </c>
      <c r="L2540" s="114" t="s">
        <v>515</v>
      </c>
      <c r="M2540" s="116" t="s">
        <v>1083</v>
      </c>
      <c r="N2540" s="116" t="s">
        <v>1084</v>
      </c>
      <c r="O2540" s="114" t="s">
        <v>1082</v>
      </c>
      <c r="P2540" s="114" t="s">
        <v>1831</v>
      </c>
      <c r="Q2540" s="114" t="s">
        <v>1832</v>
      </c>
      <c r="R2540" s="116"/>
    </row>
    <row r="2541" spans="2:18" ht="18.75" hidden="1" x14ac:dyDescent="0.25">
      <c r="B2541" s="112">
        <v>2535</v>
      </c>
      <c r="C2541" s="114" t="s">
        <v>14</v>
      </c>
      <c r="D2541" s="114" t="s">
        <v>9397</v>
      </c>
      <c r="E2541" s="114" t="s">
        <v>4</v>
      </c>
      <c r="F2541" s="114" t="s">
        <v>14</v>
      </c>
      <c r="G2541" s="114" t="s">
        <v>102</v>
      </c>
      <c r="H2541" s="115" t="s">
        <v>9800</v>
      </c>
      <c r="I2541" s="116" t="s">
        <v>9801</v>
      </c>
      <c r="J2541" s="116" t="s">
        <v>9802</v>
      </c>
      <c r="K2541" s="114" t="s">
        <v>1082</v>
      </c>
      <c r="L2541" s="114" t="s">
        <v>515</v>
      </c>
      <c r="M2541" s="116" t="s">
        <v>1083</v>
      </c>
      <c r="N2541" s="116" t="s">
        <v>1084</v>
      </c>
      <c r="O2541" s="114" t="s">
        <v>1082</v>
      </c>
      <c r="P2541" s="114" t="s">
        <v>1831</v>
      </c>
      <c r="Q2541" s="114" t="s">
        <v>1832</v>
      </c>
      <c r="R2541" s="116"/>
    </row>
    <row r="2542" spans="2:18" ht="18.75" hidden="1" x14ac:dyDescent="0.25">
      <c r="B2542" s="112">
        <v>2536</v>
      </c>
      <c r="C2542" s="114" t="s">
        <v>14</v>
      </c>
      <c r="D2542" s="114" t="s">
        <v>9397</v>
      </c>
      <c r="E2542" s="114" t="s">
        <v>4</v>
      </c>
      <c r="F2542" s="114" t="s">
        <v>14</v>
      </c>
      <c r="G2542" s="114" t="s">
        <v>102</v>
      </c>
      <c r="H2542" s="115" t="s">
        <v>9803</v>
      </c>
      <c r="I2542" s="116" t="s">
        <v>9804</v>
      </c>
      <c r="J2542" s="116" t="s">
        <v>9805</v>
      </c>
      <c r="K2542" s="114" t="s">
        <v>1082</v>
      </c>
      <c r="L2542" s="114" t="s">
        <v>515</v>
      </c>
      <c r="M2542" s="116" t="s">
        <v>1083</v>
      </c>
      <c r="N2542" s="116" t="s">
        <v>1084</v>
      </c>
      <c r="O2542" s="114" t="s">
        <v>1082</v>
      </c>
      <c r="P2542" s="114" t="s">
        <v>1831</v>
      </c>
      <c r="Q2542" s="114" t="s">
        <v>1832</v>
      </c>
      <c r="R2542" s="116"/>
    </row>
    <row r="2543" spans="2:18" ht="18.75" hidden="1" x14ac:dyDescent="0.25">
      <c r="B2543" s="112">
        <v>2537</v>
      </c>
      <c r="C2543" s="114" t="s">
        <v>14</v>
      </c>
      <c r="D2543" s="114" t="s">
        <v>9397</v>
      </c>
      <c r="E2543" s="114" t="s">
        <v>4</v>
      </c>
      <c r="F2543" s="114" t="s">
        <v>14</v>
      </c>
      <c r="G2543" s="114" t="s">
        <v>102</v>
      </c>
      <c r="H2543" s="115" t="s">
        <v>9806</v>
      </c>
      <c r="I2543" s="116" t="s">
        <v>9807</v>
      </c>
      <c r="J2543" s="116" t="s">
        <v>9808</v>
      </c>
      <c r="K2543" s="114" t="s">
        <v>1082</v>
      </c>
      <c r="L2543" s="114" t="s">
        <v>515</v>
      </c>
      <c r="M2543" s="116" t="s">
        <v>1083</v>
      </c>
      <c r="N2543" s="116" t="s">
        <v>1084</v>
      </c>
      <c r="O2543" s="114" t="s">
        <v>1082</v>
      </c>
      <c r="P2543" s="114" t="s">
        <v>1831</v>
      </c>
      <c r="Q2543" s="114" t="s">
        <v>1832</v>
      </c>
      <c r="R2543" s="116"/>
    </row>
    <row r="2544" spans="2:18" ht="18.75" hidden="1" x14ac:dyDescent="0.25">
      <c r="B2544" s="112">
        <v>2538</v>
      </c>
      <c r="C2544" s="114" t="s">
        <v>14</v>
      </c>
      <c r="D2544" s="114" t="s">
        <v>9397</v>
      </c>
      <c r="E2544" s="114" t="s">
        <v>4</v>
      </c>
      <c r="F2544" s="114" t="s">
        <v>14</v>
      </c>
      <c r="G2544" s="114" t="s">
        <v>102</v>
      </c>
      <c r="H2544" s="115" t="s">
        <v>9809</v>
      </c>
      <c r="I2544" s="116" t="s">
        <v>9810</v>
      </c>
      <c r="J2544" s="116" t="s">
        <v>9811</v>
      </c>
      <c r="K2544" s="114" t="s">
        <v>1082</v>
      </c>
      <c r="L2544" s="114" t="s">
        <v>515</v>
      </c>
      <c r="M2544" s="116" t="s">
        <v>1083</v>
      </c>
      <c r="N2544" s="116" t="s">
        <v>1084</v>
      </c>
      <c r="O2544" s="114" t="s">
        <v>1082</v>
      </c>
      <c r="P2544" s="114" t="s">
        <v>1831</v>
      </c>
      <c r="Q2544" s="114" t="s">
        <v>1832</v>
      </c>
      <c r="R2544" s="116"/>
    </row>
    <row r="2545" spans="2:18" ht="18.75" hidden="1" x14ac:dyDescent="0.25">
      <c r="B2545" s="112">
        <v>2539</v>
      </c>
      <c r="C2545" s="114" t="s">
        <v>14</v>
      </c>
      <c r="D2545" s="114" t="s">
        <v>9397</v>
      </c>
      <c r="E2545" s="114" t="s">
        <v>4</v>
      </c>
      <c r="F2545" s="114" t="s">
        <v>14</v>
      </c>
      <c r="G2545" s="114" t="s">
        <v>102</v>
      </c>
      <c r="H2545" s="115" t="s">
        <v>9812</v>
      </c>
      <c r="I2545" s="116" t="s">
        <v>9813</v>
      </c>
      <c r="J2545" s="116" t="s">
        <v>9814</v>
      </c>
      <c r="K2545" s="114" t="s">
        <v>1082</v>
      </c>
      <c r="L2545" s="114" t="s">
        <v>515</v>
      </c>
      <c r="M2545" s="116" t="s">
        <v>1083</v>
      </c>
      <c r="N2545" s="116" t="s">
        <v>1084</v>
      </c>
      <c r="O2545" s="114" t="s">
        <v>1082</v>
      </c>
      <c r="P2545" s="114" t="s">
        <v>1831</v>
      </c>
      <c r="Q2545" s="114" t="s">
        <v>1832</v>
      </c>
      <c r="R2545" s="116"/>
    </row>
    <row r="2546" spans="2:18" ht="18.75" hidden="1" x14ac:dyDescent="0.25">
      <c r="B2546" s="112">
        <v>2540</v>
      </c>
      <c r="C2546" s="114" t="s">
        <v>14</v>
      </c>
      <c r="D2546" s="114" t="s">
        <v>9397</v>
      </c>
      <c r="E2546" s="114" t="s">
        <v>4</v>
      </c>
      <c r="F2546" s="114" t="s">
        <v>14</v>
      </c>
      <c r="G2546" s="114" t="s">
        <v>102</v>
      </c>
      <c r="H2546" s="115" t="s">
        <v>9815</v>
      </c>
      <c r="I2546" s="116" t="s">
        <v>9816</v>
      </c>
      <c r="J2546" s="116" t="s">
        <v>9817</v>
      </c>
      <c r="K2546" s="114" t="s">
        <v>1082</v>
      </c>
      <c r="L2546" s="114" t="s">
        <v>515</v>
      </c>
      <c r="M2546" s="116" t="s">
        <v>1083</v>
      </c>
      <c r="N2546" s="116" t="s">
        <v>1084</v>
      </c>
      <c r="O2546" s="114" t="s">
        <v>1082</v>
      </c>
      <c r="P2546" s="114" t="s">
        <v>1831</v>
      </c>
      <c r="Q2546" s="114" t="s">
        <v>1832</v>
      </c>
      <c r="R2546" s="116"/>
    </row>
    <row r="2547" spans="2:18" ht="18.75" hidden="1" x14ac:dyDescent="0.25">
      <c r="B2547" s="112">
        <v>2541</v>
      </c>
      <c r="C2547" s="114" t="s">
        <v>14</v>
      </c>
      <c r="D2547" s="114" t="s">
        <v>9397</v>
      </c>
      <c r="E2547" s="114" t="s">
        <v>1</v>
      </c>
      <c r="F2547" s="114" t="s">
        <v>26</v>
      </c>
      <c r="G2547" s="114" t="s">
        <v>102</v>
      </c>
      <c r="H2547" s="115" t="s">
        <v>9818</v>
      </c>
      <c r="I2547" s="116" t="s">
        <v>9819</v>
      </c>
      <c r="J2547" s="116" t="s">
        <v>9820</v>
      </c>
      <c r="K2547" s="114" t="s">
        <v>1085</v>
      </c>
      <c r="L2547" s="114" t="s">
        <v>558</v>
      </c>
      <c r="M2547" s="116" t="s">
        <v>1086</v>
      </c>
      <c r="N2547" s="116" t="s">
        <v>1087</v>
      </c>
      <c r="O2547" s="114" t="s">
        <v>1085</v>
      </c>
      <c r="P2547" s="114" t="s">
        <v>1833</v>
      </c>
      <c r="Q2547" s="114" t="s">
        <v>1834</v>
      </c>
      <c r="R2547" s="116"/>
    </row>
    <row r="2548" spans="2:18" ht="18.75" hidden="1" x14ac:dyDescent="0.25">
      <c r="B2548" s="112">
        <v>2542</v>
      </c>
      <c r="C2548" s="114" t="s">
        <v>14</v>
      </c>
      <c r="D2548" s="114" t="s">
        <v>9397</v>
      </c>
      <c r="E2548" s="114" t="s">
        <v>1</v>
      </c>
      <c r="F2548" s="114" t="s">
        <v>26</v>
      </c>
      <c r="G2548" s="114" t="s">
        <v>102</v>
      </c>
      <c r="H2548" s="115" t="s">
        <v>9821</v>
      </c>
      <c r="I2548" s="116" t="s">
        <v>9822</v>
      </c>
      <c r="J2548" s="116" t="s">
        <v>9823</v>
      </c>
      <c r="K2548" s="114" t="s">
        <v>1085</v>
      </c>
      <c r="L2548" s="114" t="s">
        <v>558</v>
      </c>
      <c r="M2548" s="116" t="s">
        <v>1086</v>
      </c>
      <c r="N2548" s="116" t="s">
        <v>1087</v>
      </c>
      <c r="O2548" s="114" t="s">
        <v>1085</v>
      </c>
      <c r="P2548" s="114" t="s">
        <v>1833</v>
      </c>
      <c r="Q2548" s="114" t="s">
        <v>1834</v>
      </c>
      <c r="R2548" s="116"/>
    </row>
    <row r="2549" spans="2:18" ht="18.75" hidden="1" x14ac:dyDescent="0.25">
      <c r="B2549" s="112">
        <v>2543</v>
      </c>
      <c r="C2549" s="114" t="s">
        <v>14</v>
      </c>
      <c r="D2549" s="114" t="s">
        <v>9397</v>
      </c>
      <c r="E2549" s="114" t="s">
        <v>1</v>
      </c>
      <c r="F2549" s="114" t="s">
        <v>26</v>
      </c>
      <c r="G2549" s="114" t="s">
        <v>102</v>
      </c>
      <c r="H2549" s="115" t="s">
        <v>9824</v>
      </c>
      <c r="I2549" s="116" t="s">
        <v>9825</v>
      </c>
      <c r="J2549" s="116" t="s">
        <v>9826</v>
      </c>
      <c r="K2549" s="114" t="s">
        <v>1085</v>
      </c>
      <c r="L2549" s="114" t="s">
        <v>558</v>
      </c>
      <c r="M2549" s="116" t="s">
        <v>1086</v>
      </c>
      <c r="N2549" s="116" t="s">
        <v>1087</v>
      </c>
      <c r="O2549" s="114" t="s">
        <v>1085</v>
      </c>
      <c r="P2549" s="114" t="s">
        <v>1833</v>
      </c>
      <c r="Q2549" s="114" t="s">
        <v>1834</v>
      </c>
      <c r="R2549" s="116"/>
    </row>
    <row r="2550" spans="2:18" ht="18.75" hidden="1" x14ac:dyDescent="0.25">
      <c r="B2550" s="112">
        <v>2544</v>
      </c>
      <c r="C2550" s="114" t="s">
        <v>14</v>
      </c>
      <c r="D2550" s="114" t="s">
        <v>9397</v>
      </c>
      <c r="E2550" s="114" t="s">
        <v>1</v>
      </c>
      <c r="F2550" s="114" t="s">
        <v>26</v>
      </c>
      <c r="G2550" s="114" t="s">
        <v>102</v>
      </c>
      <c r="H2550" s="115" t="s">
        <v>9827</v>
      </c>
      <c r="I2550" s="116" t="s">
        <v>9828</v>
      </c>
      <c r="J2550" s="116" t="s">
        <v>9829</v>
      </c>
      <c r="K2550" s="114" t="s">
        <v>1085</v>
      </c>
      <c r="L2550" s="114" t="s">
        <v>558</v>
      </c>
      <c r="M2550" s="116" t="s">
        <v>1086</v>
      </c>
      <c r="N2550" s="116" t="s">
        <v>1087</v>
      </c>
      <c r="O2550" s="114" t="s">
        <v>1085</v>
      </c>
      <c r="P2550" s="114" t="s">
        <v>1833</v>
      </c>
      <c r="Q2550" s="114" t="s">
        <v>1834</v>
      </c>
      <c r="R2550" s="116"/>
    </row>
    <row r="2551" spans="2:18" ht="18.75" hidden="1" x14ac:dyDescent="0.25">
      <c r="B2551" s="112">
        <v>2545</v>
      </c>
      <c r="C2551" s="114" t="s">
        <v>14</v>
      </c>
      <c r="D2551" s="114" t="s">
        <v>9397</v>
      </c>
      <c r="E2551" s="114" t="s">
        <v>1</v>
      </c>
      <c r="F2551" s="114" t="s">
        <v>26</v>
      </c>
      <c r="G2551" s="114" t="s">
        <v>102</v>
      </c>
      <c r="H2551" s="115" t="s">
        <v>9830</v>
      </c>
      <c r="I2551" s="116" t="s">
        <v>9831</v>
      </c>
      <c r="J2551" s="116" t="s">
        <v>9832</v>
      </c>
      <c r="K2551" s="114" t="s">
        <v>1085</v>
      </c>
      <c r="L2551" s="114" t="s">
        <v>558</v>
      </c>
      <c r="M2551" s="116" t="s">
        <v>1086</v>
      </c>
      <c r="N2551" s="116" t="s">
        <v>1087</v>
      </c>
      <c r="O2551" s="114" t="s">
        <v>1085</v>
      </c>
      <c r="P2551" s="114" t="s">
        <v>1833</v>
      </c>
      <c r="Q2551" s="114" t="s">
        <v>1834</v>
      </c>
      <c r="R2551" s="116"/>
    </row>
    <row r="2552" spans="2:18" ht="18.75" hidden="1" x14ac:dyDescent="0.25">
      <c r="B2552" s="112">
        <v>2546</v>
      </c>
      <c r="C2552" s="114" t="s">
        <v>14</v>
      </c>
      <c r="D2552" s="114" t="s">
        <v>9397</v>
      </c>
      <c r="E2552" s="114" t="s">
        <v>1</v>
      </c>
      <c r="F2552" s="114" t="s">
        <v>26</v>
      </c>
      <c r="G2552" s="114" t="s">
        <v>102</v>
      </c>
      <c r="H2552" s="115" t="s">
        <v>9833</v>
      </c>
      <c r="I2552" s="116" t="s">
        <v>9834</v>
      </c>
      <c r="J2552" s="116" t="s">
        <v>9835</v>
      </c>
      <c r="K2552" s="114" t="s">
        <v>1085</v>
      </c>
      <c r="L2552" s="114" t="s">
        <v>558</v>
      </c>
      <c r="M2552" s="116" t="s">
        <v>1086</v>
      </c>
      <c r="N2552" s="116" t="s">
        <v>1087</v>
      </c>
      <c r="O2552" s="114" t="s">
        <v>1085</v>
      </c>
      <c r="P2552" s="114" t="s">
        <v>1833</v>
      </c>
      <c r="Q2552" s="114" t="s">
        <v>1834</v>
      </c>
      <c r="R2552" s="116"/>
    </row>
    <row r="2553" spans="2:18" ht="18.75" hidden="1" x14ac:dyDescent="0.25">
      <c r="B2553" s="112">
        <v>2547</v>
      </c>
      <c r="C2553" s="114" t="s">
        <v>14</v>
      </c>
      <c r="D2553" s="114" t="s">
        <v>9397</v>
      </c>
      <c r="E2553" s="114" t="s">
        <v>1</v>
      </c>
      <c r="F2553" s="114" t="s">
        <v>26</v>
      </c>
      <c r="G2553" s="114" t="s">
        <v>102</v>
      </c>
      <c r="H2553" s="115" t="s">
        <v>9836</v>
      </c>
      <c r="I2553" s="116" t="s">
        <v>9837</v>
      </c>
      <c r="J2553" s="116" t="s">
        <v>9838</v>
      </c>
      <c r="K2553" s="114" t="s">
        <v>1085</v>
      </c>
      <c r="L2553" s="114" t="s">
        <v>558</v>
      </c>
      <c r="M2553" s="116" t="s">
        <v>1086</v>
      </c>
      <c r="N2553" s="116" t="s">
        <v>1087</v>
      </c>
      <c r="O2553" s="114" t="s">
        <v>1085</v>
      </c>
      <c r="P2553" s="114" t="s">
        <v>1833</v>
      </c>
      <c r="Q2553" s="114" t="s">
        <v>1834</v>
      </c>
      <c r="R2553" s="116"/>
    </row>
    <row r="2554" spans="2:18" ht="18.75" hidden="1" x14ac:dyDescent="0.25">
      <c r="B2554" s="112">
        <v>2548</v>
      </c>
      <c r="C2554" s="114" t="s">
        <v>14</v>
      </c>
      <c r="D2554" s="114" t="s">
        <v>9397</v>
      </c>
      <c r="E2554" s="114" t="s">
        <v>1</v>
      </c>
      <c r="F2554" s="114" t="s">
        <v>26</v>
      </c>
      <c r="G2554" s="114" t="s">
        <v>102</v>
      </c>
      <c r="H2554" s="115" t="s">
        <v>9839</v>
      </c>
      <c r="I2554" s="116" t="s">
        <v>9840</v>
      </c>
      <c r="J2554" s="116" t="s">
        <v>9841</v>
      </c>
      <c r="K2554" s="114" t="s">
        <v>1085</v>
      </c>
      <c r="L2554" s="114" t="s">
        <v>558</v>
      </c>
      <c r="M2554" s="116" t="s">
        <v>1086</v>
      </c>
      <c r="N2554" s="116" t="s">
        <v>1087</v>
      </c>
      <c r="O2554" s="114" t="s">
        <v>1085</v>
      </c>
      <c r="P2554" s="114" t="s">
        <v>1833</v>
      </c>
      <c r="Q2554" s="114" t="s">
        <v>1834</v>
      </c>
      <c r="R2554" s="116"/>
    </row>
    <row r="2555" spans="2:18" ht="18.75" hidden="1" x14ac:dyDescent="0.25">
      <c r="B2555" s="112">
        <v>2549</v>
      </c>
      <c r="C2555" s="114" t="s">
        <v>14</v>
      </c>
      <c r="D2555" s="114" t="s">
        <v>9397</v>
      </c>
      <c r="E2555" s="114" t="s">
        <v>1</v>
      </c>
      <c r="F2555" s="114" t="s">
        <v>26</v>
      </c>
      <c r="G2555" s="114" t="s">
        <v>102</v>
      </c>
      <c r="H2555" s="115" t="s">
        <v>9842</v>
      </c>
      <c r="I2555" s="116" t="s">
        <v>9843</v>
      </c>
      <c r="J2555" s="116" t="s">
        <v>9844</v>
      </c>
      <c r="K2555" s="114" t="s">
        <v>1085</v>
      </c>
      <c r="L2555" s="114" t="s">
        <v>558</v>
      </c>
      <c r="M2555" s="116" t="s">
        <v>1086</v>
      </c>
      <c r="N2555" s="116" t="s">
        <v>1087</v>
      </c>
      <c r="O2555" s="114" t="s">
        <v>1085</v>
      </c>
      <c r="P2555" s="114" t="s">
        <v>1833</v>
      </c>
      <c r="Q2555" s="114" t="s">
        <v>1834</v>
      </c>
      <c r="R2555" s="116"/>
    </row>
    <row r="2556" spans="2:18" ht="18.75" hidden="1" x14ac:dyDescent="0.25">
      <c r="B2556" s="112">
        <v>2550</v>
      </c>
      <c r="C2556" s="114" t="s">
        <v>14</v>
      </c>
      <c r="D2556" s="114" t="s">
        <v>9397</v>
      </c>
      <c r="E2556" s="114" t="s">
        <v>1</v>
      </c>
      <c r="F2556" s="114" t="s">
        <v>26</v>
      </c>
      <c r="G2556" s="114" t="s">
        <v>102</v>
      </c>
      <c r="H2556" s="115" t="s">
        <v>9845</v>
      </c>
      <c r="I2556" s="116" t="s">
        <v>9846</v>
      </c>
      <c r="J2556" s="116" t="s">
        <v>9847</v>
      </c>
      <c r="K2556" s="114" t="s">
        <v>1085</v>
      </c>
      <c r="L2556" s="114" t="s">
        <v>558</v>
      </c>
      <c r="M2556" s="116" t="s">
        <v>1086</v>
      </c>
      <c r="N2556" s="116" t="s">
        <v>1087</v>
      </c>
      <c r="O2556" s="114" t="s">
        <v>1085</v>
      </c>
      <c r="P2556" s="114" t="s">
        <v>1833</v>
      </c>
      <c r="Q2556" s="114" t="s">
        <v>1834</v>
      </c>
      <c r="R2556" s="116"/>
    </row>
    <row r="2557" spans="2:18" ht="18.75" hidden="1" x14ac:dyDescent="0.25">
      <c r="B2557" s="112">
        <v>2551</v>
      </c>
      <c r="C2557" s="114" t="s">
        <v>14</v>
      </c>
      <c r="D2557" s="114" t="s">
        <v>9397</v>
      </c>
      <c r="E2557" s="114" t="s">
        <v>4</v>
      </c>
      <c r="F2557" s="114" t="s">
        <v>26</v>
      </c>
      <c r="G2557" s="114" t="s">
        <v>102</v>
      </c>
      <c r="H2557" s="115" t="s">
        <v>9848</v>
      </c>
      <c r="I2557" s="116" t="s">
        <v>9849</v>
      </c>
      <c r="J2557" s="116" t="s">
        <v>9850</v>
      </c>
      <c r="K2557" s="114" t="s">
        <v>1085</v>
      </c>
      <c r="L2557" s="114" t="s">
        <v>558</v>
      </c>
      <c r="M2557" s="116" t="s">
        <v>1086</v>
      </c>
      <c r="N2557" s="116" t="s">
        <v>1087</v>
      </c>
      <c r="O2557" s="114" t="s">
        <v>1085</v>
      </c>
      <c r="P2557" s="114" t="s">
        <v>1833</v>
      </c>
      <c r="Q2557" s="114" t="s">
        <v>1834</v>
      </c>
      <c r="R2557" s="116"/>
    </row>
    <row r="2558" spans="2:18" ht="18.75" hidden="1" x14ac:dyDescent="0.25">
      <c r="B2558" s="112">
        <v>2552</v>
      </c>
      <c r="C2558" s="114" t="s">
        <v>14</v>
      </c>
      <c r="D2558" s="114" t="s">
        <v>9397</v>
      </c>
      <c r="E2558" s="114" t="s">
        <v>4</v>
      </c>
      <c r="F2558" s="114" t="s">
        <v>26</v>
      </c>
      <c r="G2558" s="114" t="s">
        <v>102</v>
      </c>
      <c r="H2558" s="115" t="s">
        <v>9851</v>
      </c>
      <c r="I2558" s="116" t="s">
        <v>9852</v>
      </c>
      <c r="J2558" s="116" t="s">
        <v>9853</v>
      </c>
      <c r="K2558" s="114" t="s">
        <v>1085</v>
      </c>
      <c r="L2558" s="114" t="s">
        <v>558</v>
      </c>
      <c r="M2558" s="116" t="s">
        <v>1086</v>
      </c>
      <c r="N2558" s="116" t="s">
        <v>1087</v>
      </c>
      <c r="O2558" s="114" t="s">
        <v>1085</v>
      </c>
      <c r="P2558" s="114" t="s">
        <v>1833</v>
      </c>
      <c r="Q2558" s="114" t="s">
        <v>1834</v>
      </c>
      <c r="R2558" s="116"/>
    </row>
    <row r="2559" spans="2:18" ht="18.75" hidden="1" x14ac:dyDescent="0.25">
      <c r="B2559" s="112">
        <v>2553</v>
      </c>
      <c r="C2559" s="114" t="s">
        <v>14</v>
      </c>
      <c r="D2559" s="114" t="s">
        <v>9397</v>
      </c>
      <c r="E2559" s="114" t="s">
        <v>4</v>
      </c>
      <c r="F2559" s="114" t="s">
        <v>26</v>
      </c>
      <c r="G2559" s="114" t="s">
        <v>102</v>
      </c>
      <c r="H2559" s="115" t="s">
        <v>9854</v>
      </c>
      <c r="I2559" s="116" t="s">
        <v>9855</v>
      </c>
      <c r="J2559" s="116" t="s">
        <v>9856</v>
      </c>
      <c r="K2559" s="114" t="s">
        <v>1085</v>
      </c>
      <c r="L2559" s="114" t="s">
        <v>558</v>
      </c>
      <c r="M2559" s="116" t="s">
        <v>1086</v>
      </c>
      <c r="N2559" s="116" t="s">
        <v>1087</v>
      </c>
      <c r="O2559" s="114" t="s">
        <v>1085</v>
      </c>
      <c r="P2559" s="114" t="s">
        <v>1833</v>
      </c>
      <c r="Q2559" s="114" t="s">
        <v>1834</v>
      </c>
      <c r="R2559" s="116"/>
    </row>
    <row r="2560" spans="2:18" ht="18.75" hidden="1" x14ac:dyDescent="0.25">
      <c r="B2560" s="112">
        <v>2554</v>
      </c>
      <c r="C2560" s="114" t="s">
        <v>14</v>
      </c>
      <c r="D2560" s="114" t="s">
        <v>9397</v>
      </c>
      <c r="E2560" s="114" t="s">
        <v>4</v>
      </c>
      <c r="F2560" s="114" t="s">
        <v>26</v>
      </c>
      <c r="G2560" s="114" t="s">
        <v>102</v>
      </c>
      <c r="H2560" s="115" t="s">
        <v>9857</v>
      </c>
      <c r="I2560" s="116" t="s">
        <v>9858</v>
      </c>
      <c r="J2560" s="116" t="s">
        <v>9859</v>
      </c>
      <c r="K2560" s="114" t="s">
        <v>1085</v>
      </c>
      <c r="L2560" s="114" t="s">
        <v>558</v>
      </c>
      <c r="M2560" s="116" t="s">
        <v>1086</v>
      </c>
      <c r="N2560" s="116" t="s">
        <v>1087</v>
      </c>
      <c r="O2560" s="114" t="s">
        <v>1085</v>
      </c>
      <c r="P2560" s="114" t="s">
        <v>1833</v>
      </c>
      <c r="Q2560" s="114" t="s">
        <v>1834</v>
      </c>
      <c r="R2560" s="116"/>
    </row>
    <row r="2561" spans="2:18" ht="18.75" hidden="1" x14ac:dyDescent="0.25">
      <c r="B2561" s="112">
        <v>2555</v>
      </c>
      <c r="C2561" s="114" t="s">
        <v>14</v>
      </c>
      <c r="D2561" s="114" t="s">
        <v>9397</v>
      </c>
      <c r="E2561" s="114" t="s">
        <v>4</v>
      </c>
      <c r="F2561" s="114" t="s">
        <v>26</v>
      </c>
      <c r="G2561" s="114" t="s">
        <v>102</v>
      </c>
      <c r="H2561" s="115" t="s">
        <v>9860</v>
      </c>
      <c r="I2561" s="116" t="s">
        <v>9861</v>
      </c>
      <c r="J2561" s="116" t="s">
        <v>9862</v>
      </c>
      <c r="K2561" s="114" t="s">
        <v>1085</v>
      </c>
      <c r="L2561" s="114" t="s">
        <v>558</v>
      </c>
      <c r="M2561" s="116" t="s">
        <v>1086</v>
      </c>
      <c r="N2561" s="116" t="s">
        <v>1087</v>
      </c>
      <c r="O2561" s="114" t="s">
        <v>1085</v>
      </c>
      <c r="P2561" s="114" t="s">
        <v>1833</v>
      </c>
      <c r="Q2561" s="114" t="s">
        <v>1834</v>
      </c>
      <c r="R2561" s="116"/>
    </row>
    <row r="2562" spans="2:18" ht="18.75" hidden="1" x14ac:dyDescent="0.25">
      <c r="B2562" s="112">
        <v>2556</v>
      </c>
      <c r="C2562" s="114" t="s">
        <v>14</v>
      </c>
      <c r="D2562" s="114" t="s">
        <v>9397</v>
      </c>
      <c r="E2562" s="114" t="s">
        <v>4</v>
      </c>
      <c r="F2562" s="114" t="s">
        <v>26</v>
      </c>
      <c r="G2562" s="114" t="s">
        <v>102</v>
      </c>
      <c r="H2562" s="115" t="s">
        <v>9863</v>
      </c>
      <c r="I2562" s="116" t="s">
        <v>9864</v>
      </c>
      <c r="J2562" s="116" t="s">
        <v>9865</v>
      </c>
      <c r="K2562" s="114" t="s">
        <v>1085</v>
      </c>
      <c r="L2562" s="114" t="s">
        <v>558</v>
      </c>
      <c r="M2562" s="116" t="s">
        <v>1086</v>
      </c>
      <c r="N2562" s="116" t="s">
        <v>1087</v>
      </c>
      <c r="O2562" s="114" t="s">
        <v>1085</v>
      </c>
      <c r="P2562" s="114" t="s">
        <v>1833</v>
      </c>
      <c r="Q2562" s="114" t="s">
        <v>1834</v>
      </c>
      <c r="R2562" s="116"/>
    </row>
    <row r="2563" spans="2:18" ht="18.75" hidden="1" x14ac:dyDescent="0.25">
      <c r="B2563" s="112">
        <v>2557</v>
      </c>
      <c r="C2563" s="114" t="s">
        <v>14</v>
      </c>
      <c r="D2563" s="114" t="s">
        <v>9397</v>
      </c>
      <c r="E2563" s="114" t="s">
        <v>4</v>
      </c>
      <c r="F2563" s="114" t="s">
        <v>26</v>
      </c>
      <c r="G2563" s="114" t="s">
        <v>102</v>
      </c>
      <c r="H2563" s="115" t="s">
        <v>9866</v>
      </c>
      <c r="I2563" s="116" t="s">
        <v>9867</v>
      </c>
      <c r="J2563" s="116" t="s">
        <v>9868</v>
      </c>
      <c r="K2563" s="114" t="s">
        <v>1085</v>
      </c>
      <c r="L2563" s="114" t="s">
        <v>558</v>
      </c>
      <c r="M2563" s="116" t="s">
        <v>1086</v>
      </c>
      <c r="N2563" s="116" t="s">
        <v>1087</v>
      </c>
      <c r="O2563" s="114" t="s">
        <v>1085</v>
      </c>
      <c r="P2563" s="114" t="s">
        <v>1833</v>
      </c>
      <c r="Q2563" s="114" t="s">
        <v>1834</v>
      </c>
      <c r="R2563" s="116"/>
    </row>
    <row r="2564" spans="2:18" ht="18.75" hidden="1" x14ac:dyDescent="0.25">
      <c r="B2564" s="112">
        <v>2558</v>
      </c>
      <c r="C2564" s="114" t="s">
        <v>14</v>
      </c>
      <c r="D2564" s="114" t="s">
        <v>9397</v>
      </c>
      <c r="E2564" s="114" t="s">
        <v>4</v>
      </c>
      <c r="F2564" s="114" t="s">
        <v>26</v>
      </c>
      <c r="G2564" s="114" t="s">
        <v>102</v>
      </c>
      <c r="H2564" s="115" t="s">
        <v>9869</v>
      </c>
      <c r="I2564" s="116" t="s">
        <v>9870</v>
      </c>
      <c r="J2564" s="116" t="s">
        <v>9871</v>
      </c>
      <c r="K2564" s="114" t="s">
        <v>1085</v>
      </c>
      <c r="L2564" s="114" t="s">
        <v>558</v>
      </c>
      <c r="M2564" s="116" t="s">
        <v>1086</v>
      </c>
      <c r="N2564" s="116" t="s">
        <v>1087</v>
      </c>
      <c r="O2564" s="114" t="s">
        <v>1085</v>
      </c>
      <c r="P2564" s="114" t="s">
        <v>1833</v>
      </c>
      <c r="Q2564" s="114" t="s">
        <v>1834</v>
      </c>
      <c r="R2564" s="116"/>
    </row>
    <row r="2565" spans="2:18" ht="18.75" hidden="1" x14ac:dyDescent="0.25">
      <c r="B2565" s="112">
        <v>2559</v>
      </c>
      <c r="C2565" s="114" t="s">
        <v>14</v>
      </c>
      <c r="D2565" s="114" t="s">
        <v>9397</v>
      </c>
      <c r="E2565" s="114" t="s">
        <v>4</v>
      </c>
      <c r="F2565" s="114" t="s">
        <v>26</v>
      </c>
      <c r="G2565" s="114" t="s">
        <v>102</v>
      </c>
      <c r="H2565" s="115" t="s">
        <v>9872</v>
      </c>
      <c r="I2565" s="116" t="s">
        <v>9873</v>
      </c>
      <c r="J2565" s="116" t="s">
        <v>9874</v>
      </c>
      <c r="K2565" s="114" t="s">
        <v>1085</v>
      </c>
      <c r="L2565" s="114" t="s">
        <v>558</v>
      </c>
      <c r="M2565" s="116" t="s">
        <v>1086</v>
      </c>
      <c r="N2565" s="116" t="s">
        <v>1087</v>
      </c>
      <c r="O2565" s="114" t="s">
        <v>1085</v>
      </c>
      <c r="P2565" s="114" t="s">
        <v>1833</v>
      </c>
      <c r="Q2565" s="114" t="s">
        <v>1834</v>
      </c>
      <c r="R2565" s="116"/>
    </row>
    <row r="2566" spans="2:18" ht="18.75" hidden="1" x14ac:dyDescent="0.25">
      <c r="B2566" s="112">
        <v>2560</v>
      </c>
      <c r="C2566" s="114" t="s">
        <v>14</v>
      </c>
      <c r="D2566" s="114" t="s">
        <v>9397</v>
      </c>
      <c r="E2566" s="114" t="s">
        <v>4</v>
      </c>
      <c r="F2566" s="114" t="s">
        <v>26</v>
      </c>
      <c r="G2566" s="114" t="s">
        <v>102</v>
      </c>
      <c r="H2566" s="115" t="s">
        <v>9875</v>
      </c>
      <c r="I2566" s="116" t="s">
        <v>9876</v>
      </c>
      <c r="J2566" s="116" t="s">
        <v>9877</v>
      </c>
      <c r="K2566" s="114" t="s">
        <v>1085</v>
      </c>
      <c r="L2566" s="114" t="s">
        <v>558</v>
      </c>
      <c r="M2566" s="116" t="s">
        <v>1086</v>
      </c>
      <c r="N2566" s="116" t="s">
        <v>1087</v>
      </c>
      <c r="O2566" s="114" t="s">
        <v>1085</v>
      </c>
      <c r="P2566" s="114" t="s">
        <v>1833</v>
      </c>
      <c r="Q2566" s="114" t="s">
        <v>1834</v>
      </c>
      <c r="R2566" s="116"/>
    </row>
    <row r="2567" spans="2:18" ht="18.75" hidden="1" x14ac:dyDescent="0.25">
      <c r="B2567" s="112">
        <v>2561</v>
      </c>
      <c r="C2567" s="114" t="s">
        <v>14</v>
      </c>
      <c r="D2567" s="114" t="s">
        <v>9397</v>
      </c>
      <c r="E2567" s="114" t="s">
        <v>1</v>
      </c>
      <c r="F2567" s="114" t="s">
        <v>129</v>
      </c>
      <c r="G2567" s="114" t="s">
        <v>102</v>
      </c>
      <c r="H2567" s="115" t="s">
        <v>9878</v>
      </c>
      <c r="I2567" s="116" t="s">
        <v>9879</v>
      </c>
      <c r="J2567" s="116" t="s">
        <v>9880</v>
      </c>
      <c r="K2567" s="114" t="s">
        <v>1088</v>
      </c>
      <c r="L2567" s="114" t="s">
        <v>601</v>
      </c>
      <c r="M2567" s="116" t="s">
        <v>1089</v>
      </c>
      <c r="N2567" s="116" t="s">
        <v>1090</v>
      </c>
      <c r="O2567" s="114" t="s">
        <v>1088</v>
      </c>
      <c r="P2567" s="114" t="s">
        <v>1835</v>
      </c>
      <c r="Q2567" s="114" t="s">
        <v>1836</v>
      </c>
      <c r="R2567" s="116"/>
    </row>
    <row r="2568" spans="2:18" ht="18.75" hidden="1" x14ac:dyDescent="0.25">
      <c r="B2568" s="112">
        <v>2562</v>
      </c>
      <c r="C2568" s="114" t="s">
        <v>14</v>
      </c>
      <c r="D2568" s="114" t="s">
        <v>9397</v>
      </c>
      <c r="E2568" s="114" t="s">
        <v>1</v>
      </c>
      <c r="F2568" s="114" t="s">
        <v>129</v>
      </c>
      <c r="G2568" s="114" t="s">
        <v>102</v>
      </c>
      <c r="H2568" s="115" t="s">
        <v>9881</v>
      </c>
      <c r="I2568" s="116" t="s">
        <v>9882</v>
      </c>
      <c r="J2568" s="116" t="s">
        <v>9883</v>
      </c>
      <c r="K2568" s="114" t="s">
        <v>1088</v>
      </c>
      <c r="L2568" s="114" t="s">
        <v>601</v>
      </c>
      <c r="M2568" s="116" t="s">
        <v>1089</v>
      </c>
      <c r="N2568" s="116" t="s">
        <v>1090</v>
      </c>
      <c r="O2568" s="114" t="s">
        <v>1088</v>
      </c>
      <c r="P2568" s="114" t="s">
        <v>1835</v>
      </c>
      <c r="Q2568" s="114" t="s">
        <v>1836</v>
      </c>
      <c r="R2568" s="116"/>
    </row>
    <row r="2569" spans="2:18" ht="18.75" hidden="1" x14ac:dyDescent="0.25">
      <c r="B2569" s="112">
        <v>2563</v>
      </c>
      <c r="C2569" s="114" t="s">
        <v>14</v>
      </c>
      <c r="D2569" s="114" t="s">
        <v>9397</v>
      </c>
      <c r="E2569" s="114" t="s">
        <v>1</v>
      </c>
      <c r="F2569" s="114" t="s">
        <v>129</v>
      </c>
      <c r="G2569" s="114" t="s">
        <v>102</v>
      </c>
      <c r="H2569" s="115" t="s">
        <v>9884</v>
      </c>
      <c r="I2569" s="116" t="s">
        <v>9885</v>
      </c>
      <c r="J2569" s="116" t="s">
        <v>9886</v>
      </c>
      <c r="K2569" s="114" t="s">
        <v>1088</v>
      </c>
      <c r="L2569" s="114" t="s">
        <v>601</v>
      </c>
      <c r="M2569" s="116" t="s">
        <v>1089</v>
      </c>
      <c r="N2569" s="116" t="s">
        <v>1090</v>
      </c>
      <c r="O2569" s="114" t="s">
        <v>1088</v>
      </c>
      <c r="P2569" s="114" t="s">
        <v>1835</v>
      </c>
      <c r="Q2569" s="114" t="s">
        <v>1836</v>
      </c>
      <c r="R2569" s="116"/>
    </row>
    <row r="2570" spans="2:18" ht="18.75" hidden="1" x14ac:dyDescent="0.25">
      <c r="B2570" s="112">
        <v>2564</v>
      </c>
      <c r="C2570" s="114" t="s">
        <v>14</v>
      </c>
      <c r="D2570" s="114" t="s">
        <v>9397</v>
      </c>
      <c r="E2570" s="114" t="s">
        <v>1</v>
      </c>
      <c r="F2570" s="114" t="s">
        <v>129</v>
      </c>
      <c r="G2570" s="114" t="s">
        <v>102</v>
      </c>
      <c r="H2570" s="115" t="s">
        <v>9887</v>
      </c>
      <c r="I2570" s="116" t="s">
        <v>9888</v>
      </c>
      <c r="J2570" s="116" t="s">
        <v>9889</v>
      </c>
      <c r="K2570" s="114" t="s">
        <v>1088</v>
      </c>
      <c r="L2570" s="114" t="s">
        <v>601</v>
      </c>
      <c r="M2570" s="116" t="s">
        <v>1089</v>
      </c>
      <c r="N2570" s="116" t="s">
        <v>1090</v>
      </c>
      <c r="O2570" s="114" t="s">
        <v>1088</v>
      </c>
      <c r="P2570" s="114" t="s">
        <v>1835</v>
      </c>
      <c r="Q2570" s="114" t="s">
        <v>1836</v>
      </c>
      <c r="R2570" s="116"/>
    </row>
    <row r="2571" spans="2:18" ht="18.75" hidden="1" x14ac:dyDescent="0.25">
      <c r="B2571" s="112">
        <v>2565</v>
      </c>
      <c r="C2571" s="114" t="s">
        <v>14</v>
      </c>
      <c r="D2571" s="114" t="s">
        <v>9397</v>
      </c>
      <c r="E2571" s="114" t="s">
        <v>1</v>
      </c>
      <c r="F2571" s="114" t="s">
        <v>129</v>
      </c>
      <c r="G2571" s="114" t="s">
        <v>102</v>
      </c>
      <c r="H2571" s="115" t="s">
        <v>9890</v>
      </c>
      <c r="I2571" s="116" t="s">
        <v>9891</v>
      </c>
      <c r="J2571" s="116" t="s">
        <v>9892</v>
      </c>
      <c r="K2571" s="114" t="s">
        <v>1088</v>
      </c>
      <c r="L2571" s="114" t="s">
        <v>601</v>
      </c>
      <c r="M2571" s="116" t="s">
        <v>1089</v>
      </c>
      <c r="N2571" s="116" t="s">
        <v>1090</v>
      </c>
      <c r="O2571" s="114" t="s">
        <v>1088</v>
      </c>
      <c r="P2571" s="114" t="s">
        <v>1835</v>
      </c>
      <c r="Q2571" s="114" t="s">
        <v>1836</v>
      </c>
      <c r="R2571" s="116"/>
    </row>
    <row r="2572" spans="2:18" ht="18.75" hidden="1" x14ac:dyDescent="0.25">
      <c r="B2572" s="112">
        <v>2566</v>
      </c>
      <c r="C2572" s="114" t="s">
        <v>14</v>
      </c>
      <c r="D2572" s="114" t="s">
        <v>9397</v>
      </c>
      <c r="E2572" s="114" t="s">
        <v>1</v>
      </c>
      <c r="F2572" s="114" t="s">
        <v>129</v>
      </c>
      <c r="G2572" s="114" t="s">
        <v>102</v>
      </c>
      <c r="H2572" s="115" t="s">
        <v>9893</v>
      </c>
      <c r="I2572" s="116" t="s">
        <v>9894</v>
      </c>
      <c r="J2572" s="116" t="s">
        <v>9895</v>
      </c>
      <c r="K2572" s="114" t="s">
        <v>1088</v>
      </c>
      <c r="L2572" s="114" t="s">
        <v>601</v>
      </c>
      <c r="M2572" s="116" t="s">
        <v>1089</v>
      </c>
      <c r="N2572" s="116" t="s">
        <v>1090</v>
      </c>
      <c r="O2572" s="114" t="s">
        <v>1088</v>
      </c>
      <c r="P2572" s="114" t="s">
        <v>1835</v>
      </c>
      <c r="Q2572" s="114" t="s">
        <v>1836</v>
      </c>
      <c r="R2572" s="116"/>
    </row>
    <row r="2573" spans="2:18" ht="18.75" hidden="1" x14ac:dyDescent="0.25">
      <c r="B2573" s="112">
        <v>2567</v>
      </c>
      <c r="C2573" s="114" t="s">
        <v>14</v>
      </c>
      <c r="D2573" s="114" t="s">
        <v>9397</v>
      </c>
      <c r="E2573" s="114" t="s">
        <v>1</v>
      </c>
      <c r="F2573" s="114" t="s">
        <v>129</v>
      </c>
      <c r="G2573" s="114" t="s">
        <v>102</v>
      </c>
      <c r="H2573" s="115" t="s">
        <v>9896</v>
      </c>
      <c r="I2573" s="116" t="s">
        <v>9897</v>
      </c>
      <c r="J2573" s="116" t="s">
        <v>9898</v>
      </c>
      <c r="K2573" s="114" t="s">
        <v>1088</v>
      </c>
      <c r="L2573" s="114" t="s">
        <v>601</v>
      </c>
      <c r="M2573" s="116" t="s">
        <v>1089</v>
      </c>
      <c r="N2573" s="116" t="s">
        <v>1090</v>
      </c>
      <c r="O2573" s="114" t="s">
        <v>1088</v>
      </c>
      <c r="P2573" s="114" t="s">
        <v>1835</v>
      </c>
      <c r="Q2573" s="114" t="s">
        <v>1836</v>
      </c>
      <c r="R2573" s="116"/>
    </row>
    <row r="2574" spans="2:18" ht="18.75" hidden="1" x14ac:dyDescent="0.25">
      <c r="B2574" s="112">
        <v>2568</v>
      </c>
      <c r="C2574" s="114" t="s">
        <v>14</v>
      </c>
      <c r="D2574" s="114" t="s">
        <v>9397</v>
      </c>
      <c r="E2574" s="114" t="s">
        <v>1</v>
      </c>
      <c r="F2574" s="114" t="s">
        <v>129</v>
      </c>
      <c r="G2574" s="114" t="s">
        <v>102</v>
      </c>
      <c r="H2574" s="115" t="s">
        <v>9899</v>
      </c>
      <c r="I2574" s="116" t="s">
        <v>9900</v>
      </c>
      <c r="J2574" s="116" t="s">
        <v>9901</v>
      </c>
      <c r="K2574" s="114" t="s">
        <v>1088</v>
      </c>
      <c r="L2574" s="114" t="s">
        <v>601</v>
      </c>
      <c r="M2574" s="116" t="s">
        <v>1089</v>
      </c>
      <c r="N2574" s="116" t="s">
        <v>1090</v>
      </c>
      <c r="O2574" s="114" t="s">
        <v>1088</v>
      </c>
      <c r="P2574" s="114" t="s">
        <v>1835</v>
      </c>
      <c r="Q2574" s="114" t="s">
        <v>1836</v>
      </c>
      <c r="R2574" s="116"/>
    </row>
    <row r="2575" spans="2:18" ht="18.75" hidden="1" x14ac:dyDescent="0.25">
      <c r="B2575" s="112">
        <v>2569</v>
      </c>
      <c r="C2575" s="114" t="s">
        <v>14</v>
      </c>
      <c r="D2575" s="114" t="s">
        <v>9397</v>
      </c>
      <c r="E2575" s="114" t="s">
        <v>1</v>
      </c>
      <c r="F2575" s="114" t="s">
        <v>129</v>
      </c>
      <c r="G2575" s="114" t="s">
        <v>102</v>
      </c>
      <c r="H2575" s="115" t="s">
        <v>9902</v>
      </c>
      <c r="I2575" s="116" t="s">
        <v>9903</v>
      </c>
      <c r="J2575" s="116" t="s">
        <v>9904</v>
      </c>
      <c r="K2575" s="114" t="s">
        <v>1088</v>
      </c>
      <c r="L2575" s="114" t="s">
        <v>601</v>
      </c>
      <c r="M2575" s="116" t="s">
        <v>1089</v>
      </c>
      <c r="N2575" s="116" t="s">
        <v>1090</v>
      </c>
      <c r="O2575" s="114" t="s">
        <v>1088</v>
      </c>
      <c r="P2575" s="114" t="s">
        <v>1835</v>
      </c>
      <c r="Q2575" s="114" t="s">
        <v>1836</v>
      </c>
      <c r="R2575" s="116"/>
    </row>
    <row r="2576" spans="2:18" ht="18.75" hidden="1" x14ac:dyDescent="0.25">
      <c r="B2576" s="112">
        <v>2570</v>
      </c>
      <c r="C2576" s="114" t="s">
        <v>14</v>
      </c>
      <c r="D2576" s="114" t="s">
        <v>9397</v>
      </c>
      <c r="E2576" s="114" t="s">
        <v>1</v>
      </c>
      <c r="F2576" s="114" t="s">
        <v>129</v>
      </c>
      <c r="G2576" s="114" t="s">
        <v>102</v>
      </c>
      <c r="H2576" s="115" t="s">
        <v>9905</v>
      </c>
      <c r="I2576" s="116" t="s">
        <v>9906</v>
      </c>
      <c r="J2576" s="116" t="s">
        <v>9907</v>
      </c>
      <c r="K2576" s="114" t="s">
        <v>1088</v>
      </c>
      <c r="L2576" s="114" t="s">
        <v>601</v>
      </c>
      <c r="M2576" s="116" t="s">
        <v>1089</v>
      </c>
      <c r="N2576" s="116" t="s">
        <v>1090</v>
      </c>
      <c r="O2576" s="114" t="s">
        <v>1088</v>
      </c>
      <c r="P2576" s="114" t="s">
        <v>1835</v>
      </c>
      <c r="Q2576" s="114" t="s">
        <v>1836</v>
      </c>
      <c r="R2576" s="116"/>
    </row>
    <row r="2577" spans="2:18" ht="18.75" hidden="1" x14ac:dyDescent="0.25">
      <c r="B2577" s="112">
        <v>2571</v>
      </c>
      <c r="C2577" s="114" t="s">
        <v>14</v>
      </c>
      <c r="D2577" s="114" t="s">
        <v>9397</v>
      </c>
      <c r="E2577" s="114" t="s">
        <v>4</v>
      </c>
      <c r="F2577" s="114" t="s">
        <v>129</v>
      </c>
      <c r="G2577" s="114" t="s">
        <v>102</v>
      </c>
      <c r="H2577" s="115" t="s">
        <v>9908</v>
      </c>
      <c r="I2577" s="116" t="s">
        <v>9909</v>
      </c>
      <c r="J2577" s="116" t="s">
        <v>9910</v>
      </c>
      <c r="K2577" s="114" t="s">
        <v>1088</v>
      </c>
      <c r="L2577" s="114" t="s">
        <v>601</v>
      </c>
      <c r="M2577" s="116" t="s">
        <v>1089</v>
      </c>
      <c r="N2577" s="116" t="s">
        <v>1090</v>
      </c>
      <c r="O2577" s="114" t="s">
        <v>1088</v>
      </c>
      <c r="P2577" s="114" t="s">
        <v>1835</v>
      </c>
      <c r="Q2577" s="114" t="s">
        <v>1836</v>
      </c>
      <c r="R2577" s="116"/>
    </row>
    <row r="2578" spans="2:18" ht="18.75" hidden="1" x14ac:dyDescent="0.25">
      <c r="B2578" s="112">
        <v>2572</v>
      </c>
      <c r="C2578" s="114" t="s">
        <v>14</v>
      </c>
      <c r="D2578" s="114" t="s">
        <v>9397</v>
      </c>
      <c r="E2578" s="114" t="s">
        <v>4</v>
      </c>
      <c r="F2578" s="114" t="s">
        <v>129</v>
      </c>
      <c r="G2578" s="114" t="s">
        <v>102</v>
      </c>
      <c r="H2578" s="115" t="s">
        <v>9911</v>
      </c>
      <c r="I2578" s="116" t="s">
        <v>9912</v>
      </c>
      <c r="J2578" s="116" t="s">
        <v>9913</v>
      </c>
      <c r="K2578" s="114" t="s">
        <v>1088</v>
      </c>
      <c r="L2578" s="114" t="s">
        <v>601</v>
      </c>
      <c r="M2578" s="116" t="s">
        <v>1089</v>
      </c>
      <c r="N2578" s="116" t="s">
        <v>1090</v>
      </c>
      <c r="O2578" s="114" t="s">
        <v>1088</v>
      </c>
      <c r="P2578" s="114" t="s">
        <v>1835</v>
      </c>
      <c r="Q2578" s="114" t="s">
        <v>1836</v>
      </c>
      <c r="R2578" s="116"/>
    </row>
    <row r="2579" spans="2:18" ht="18.75" hidden="1" x14ac:dyDescent="0.25">
      <c r="B2579" s="112">
        <v>2573</v>
      </c>
      <c r="C2579" s="114" t="s">
        <v>14</v>
      </c>
      <c r="D2579" s="114" t="s">
        <v>9397</v>
      </c>
      <c r="E2579" s="114" t="s">
        <v>4</v>
      </c>
      <c r="F2579" s="114" t="s">
        <v>129</v>
      </c>
      <c r="G2579" s="114" t="s">
        <v>102</v>
      </c>
      <c r="H2579" s="115" t="s">
        <v>9914</v>
      </c>
      <c r="I2579" s="116" t="s">
        <v>9915</v>
      </c>
      <c r="J2579" s="116" t="s">
        <v>9916</v>
      </c>
      <c r="K2579" s="114" t="s">
        <v>1088</v>
      </c>
      <c r="L2579" s="114" t="s">
        <v>601</v>
      </c>
      <c r="M2579" s="116" t="s">
        <v>1089</v>
      </c>
      <c r="N2579" s="116" t="s">
        <v>1090</v>
      </c>
      <c r="O2579" s="114" t="s">
        <v>1088</v>
      </c>
      <c r="P2579" s="114" t="s">
        <v>1835</v>
      </c>
      <c r="Q2579" s="114" t="s">
        <v>1836</v>
      </c>
      <c r="R2579" s="116"/>
    </row>
    <row r="2580" spans="2:18" ht="18.75" hidden="1" x14ac:dyDescent="0.25">
      <c r="B2580" s="112">
        <v>2574</v>
      </c>
      <c r="C2580" s="114" t="s">
        <v>14</v>
      </c>
      <c r="D2580" s="114" t="s">
        <v>9397</v>
      </c>
      <c r="E2580" s="114" t="s">
        <v>4</v>
      </c>
      <c r="F2580" s="114" t="s">
        <v>129</v>
      </c>
      <c r="G2580" s="114" t="s">
        <v>102</v>
      </c>
      <c r="H2580" s="115" t="s">
        <v>9917</v>
      </c>
      <c r="I2580" s="116" t="s">
        <v>9918</v>
      </c>
      <c r="J2580" s="116" t="s">
        <v>9919</v>
      </c>
      <c r="K2580" s="114" t="s">
        <v>1088</v>
      </c>
      <c r="L2580" s="114" t="s">
        <v>601</v>
      </c>
      <c r="M2580" s="116" t="s">
        <v>1089</v>
      </c>
      <c r="N2580" s="116" t="s">
        <v>1090</v>
      </c>
      <c r="O2580" s="114" t="s">
        <v>1088</v>
      </c>
      <c r="P2580" s="114" t="s">
        <v>1835</v>
      </c>
      <c r="Q2580" s="114" t="s">
        <v>1836</v>
      </c>
      <c r="R2580" s="116"/>
    </row>
    <row r="2581" spans="2:18" ht="18.75" hidden="1" x14ac:dyDescent="0.25">
      <c r="B2581" s="112">
        <v>2575</v>
      </c>
      <c r="C2581" s="114" t="s">
        <v>14</v>
      </c>
      <c r="D2581" s="114" t="s">
        <v>9397</v>
      </c>
      <c r="E2581" s="114" t="s">
        <v>4</v>
      </c>
      <c r="F2581" s="114" t="s">
        <v>129</v>
      </c>
      <c r="G2581" s="114" t="s">
        <v>102</v>
      </c>
      <c r="H2581" s="115" t="s">
        <v>9920</v>
      </c>
      <c r="I2581" s="116" t="s">
        <v>9921</v>
      </c>
      <c r="J2581" s="116" t="s">
        <v>9922</v>
      </c>
      <c r="K2581" s="114" t="s">
        <v>1088</v>
      </c>
      <c r="L2581" s="114" t="s">
        <v>601</v>
      </c>
      <c r="M2581" s="116" t="s">
        <v>1089</v>
      </c>
      <c r="N2581" s="116" t="s">
        <v>1090</v>
      </c>
      <c r="O2581" s="114" t="s">
        <v>1088</v>
      </c>
      <c r="P2581" s="114" t="s">
        <v>1835</v>
      </c>
      <c r="Q2581" s="114" t="s">
        <v>1836</v>
      </c>
      <c r="R2581" s="116"/>
    </row>
    <row r="2582" spans="2:18" ht="18.75" hidden="1" x14ac:dyDescent="0.25">
      <c r="B2582" s="112">
        <v>2576</v>
      </c>
      <c r="C2582" s="114" t="s">
        <v>14</v>
      </c>
      <c r="D2582" s="114" t="s">
        <v>9397</v>
      </c>
      <c r="E2582" s="114" t="s">
        <v>4</v>
      </c>
      <c r="F2582" s="114" t="s">
        <v>129</v>
      </c>
      <c r="G2582" s="114" t="s">
        <v>102</v>
      </c>
      <c r="H2582" s="115" t="s">
        <v>9923</v>
      </c>
      <c r="I2582" s="116" t="s">
        <v>9924</v>
      </c>
      <c r="J2582" s="116" t="s">
        <v>9925</v>
      </c>
      <c r="K2582" s="114" t="s">
        <v>1088</v>
      </c>
      <c r="L2582" s="114" t="s">
        <v>601</v>
      </c>
      <c r="M2582" s="116" t="s">
        <v>1089</v>
      </c>
      <c r="N2582" s="116" t="s">
        <v>1090</v>
      </c>
      <c r="O2582" s="114" t="s">
        <v>1088</v>
      </c>
      <c r="P2582" s="114" t="s">
        <v>1835</v>
      </c>
      <c r="Q2582" s="114" t="s">
        <v>1836</v>
      </c>
      <c r="R2582" s="116"/>
    </row>
    <row r="2583" spans="2:18" ht="18.75" hidden="1" x14ac:dyDescent="0.25">
      <c r="B2583" s="112">
        <v>2577</v>
      </c>
      <c r="C2583" s="114" t="s">
        <v>14</v>
      </c>
      <c r="D2583" s="114" t="s">
        <v>9397</v>
      </c>
      <c r="E2583" s="114" t="s">
        <v>4</v>
      </c>
      <c r="F2583" s="114" t="s">
        <v>129</v>
      </c>
      <c r="G2583" s="114" t="s">
        <v>102</v>
      </c>
      <c r="H2583" s="115" t="s">
        <v>9926</v>
      </c>
      <c r="I2583" s="116" t="s">
        <v>9927</v>
      </c>
      <c r="J2583" s="116" t="s">
        <v>9928</v>
      </c>
      <c r="K2583" s="114" t="s">
        <v>1088</v>
      </c>
      <c r="L2583" s="114" t="s">
        <v>601</v>
      </c>
      <c r="M2583" s="116" t="s">
        <v>1089</v>
      </c>
      <c r="N2583" s="116" t="s">
        <v>1090</v>
      </c>
      <c r="O2583" s="114" t="s">
        <v>1088</v>
      </c>
      <c r="P2583" s="114" t="s">
        <v>1835</v>
      </c>
      <c r="Q2583" s="114" t="s">
        <v>1836</v>
      </c>
      <c r="R2583" s="116"/>
    </row>
    <row r="2584" spans="2:18" ht="18.75" hidden="1" x14ac:dyDescent="0.25">
      <c r="B2584" s="112">
        <v>2578</v>
      </c>
      <c r="C2584" s="114" t="s">
        <v>14</v>
      </c>
      <c r="D2584" s="114" t="s">
        <v>9397</v>
      </c>
      <c r="E2584" s="114" t="s">
        <v>4</v>
      </c>
      <c r="F2584" s="114" t="s">
        <v>129</v>
      </c>
      <c r="G2584" s="114" t="s">
        <v>102</v>
      </c>
      <c r="H2584" s="115" t="s">
        <v>9929</v>
      </c>
      <c r="I2584" s="116" t="s">
        <v>9930</v>
      </c>
      <c r="J2584" s="116" t="s">
        <v>9931</v>
      </c>
      <c r="K2584" s="114" t="s">
        <v>1088</v>
      </c>
      <c r="L2584" s="114" t="s">
        <v>601</v>
      </c>
      <c r="M2584" s="116" t="s">
        <v>1089</v>
      </c>
      <c r="N2584" s="116" t="s">
        <v>1090</v>
      </c>
      <c r="O2584" s="114" t="s">
        <v>1088</v>
      </c>
      <c r="P2584" s="114" t="s">
        <v>1835</v>
      </c>
      <c r="Q2584" s="114" t="s">
        <v>1836</v>
      </c>
      <c r="R2584" s="116"/>
    </row>
    <row r="2585" spans="2:18" ht="18.75" hidden="1" x14ac:dyDescent="0.25">
      <c r="B2585" s="112">
        <v>2579</v>
      </c>
      <c r="C2585" s="114" t="s">
        <v>14</v>
      </c>
      <c r="D2585" s="114" t="s">
        <v>9397</v>
      </c>
      <c r="E2585" s="114" t="s">
        <v>4</v>
      </c>
      <c r="F2585" s="114" t="s">
        <v>129</v>
      </c>
      <c r="G2585" s="114" t="s">
        <v>102</v>
      </c>
      <c r="H2585" s="115" t="s">
        <v>9932</v>
      </c>
      <c r="I2585" s="116" t="s">
        <v>9933</v>
      </c>
      <c r="J2585" s="116" t="s">
        <v>9934</v>
      </c>
      <c r="K2585" s="114" t="s">
        <v>1088</v>
      </c>
      <c r="L2585" s="114" t="s">
        <v>601</v>
      </c>
      <c r="M2585" s="116" t="s">
        <v>1089</v>
      </c>
      <c r="N2585" s="116" t="s">
        <v>1090</v>
      </c>
      <c r="O2585" s="114" t="s">
        <v>1088</v>
      </c>
      <c r="P2585" s="114" t="s">
        <v>1835</v>
      </c>
      <c r="Q2585" s="114" t="s">
        <v>1836</v>
      </c>
      <c r="R2585" s="116"/>
    </row>
    <row r="2586" spans="2:18" ht="18.75" hidden="1" x14ac:dyDescent="0.25">
      <c r="B2586" s="112">
        <v>2580</v>
      </c>
      <c r="C2586" s="114" t="s">
        <v>14</v>
      </c>
      <c r="D2586" s="114" t="s">
        <v>9397</v>
      </c>
      <c r="E2586" s="114" t="s">
        <v>4</v>
      </c>
      <c r="F2586" s="114" t="s">
        <v>129</v>
      </c>
      <c r="G2586" s="114" t="s">
        <v>102</v>
      </c>
      <c r="H2586" s="115" t="s">
        <v>9935</v>
      </c>
      <c r="I2586" s="116" t="s">
        <v>9936</v>
      </c>
      <c r="J2586" s="116" t="s">
        <v>9937</v>
      </c>
      <c r="K2586" s="114" t="s">
        <v>1088</v>
      </c>
      <c r="L2586" s="114" t="s">
        <v>601</v>
      </c>
      <c r="M2586" s="116" t="s">
        <v>1089</v>
      </c>
      <c r="N2586" s="116" t="s">
        <v>1090</v>
      </c>
      <c r="O2586" s="114" t="s">
        <v>1088</v>
      </c>
      <c r="P2586" s="114" t="s">
        <v>1835</v>
      </c>
      <c r="Q2586" s="114" t="s">
        <v>1836</v>
      </c>
      <c r="R2586" s="116"/>
    </row>
    <row r="2587" spans="2:18" ht="18.75" hidden="1" x14ac:dyDescent="0.25">
      <c r="B2587" s="112">
        <v>2581</v>
      </c>
      <c r="C2587" s="114" t="s">
        <v>14</v>
      </c>
      <c r="D2587" s="114" t="s">
        <v>9397</v>
      </c>
      <c r="E2587" s="114" t="s">
        <v>1</v>
      </c>
      <c r="F2587" s="114" t="s">
        <v>27</v>
      </c>
      <c r="G2587" s="114" t="s">
        <v>102</v>
      </c>
      <c r="H2587" s="115" t="s">
        <v>9938</v>
      </c>
      <c r="I2587" s="116" t="s">
        <v>9939</v>
      </c>
      <c r="J2587" s="116" t="s">
        <v>9940</v>
      </c>
      <c r="K2587" s="114" t="s">
        <v>1091</v>
      </c>
      <c r="L2587" s="114" t="s">
        <v>648</v>
      </c>
      <c r="M2587" s="116" t="s">
        <v>1092</v>
      </c>
      <c r="N2587" s="116" t="s">
        <v>1093</v>
      </c>
      <c r="O2587" s="114" t="s">
        <v>1091</v>
      </c>
      <c r="P2587" s="114" t="s">
        <v>1837</v>
      </c>
      <c r="Q2587" s="114" t="s">
        <v>1838</v>
      </c>
      <c r="R2587" s="116"/>
    </row>
    <row r="2588" spans="2:18" ht="18.75" hidden="1" x14ac:dyDescent="0.25">
      <c r="B2588" s="112">
        <v>2582</v>
      </c>
      <c r="C2588" s="114" t="s">
        <v>14</v>
      </c>
      <c r="D2588" s="114" t="s">
        <v>9397</v>
      </c>
      <c r="E2588" s="114" t="s">
        <v>1</v>
      </c>
      <c r="F2588" s="114" t="s">
        <v>27</v>
      </c>
      <c r="G2588" s="114" t="s">
        <v>102</v>
      </c>
      <c r="H2588" s="115" t="s">
        <v>9941</v>
      </c>
      <c r="I2588" s="116" t="s">
        <v>9942</v>
      </c>
      <c r="J2588" s="116" t="s">
        <v>9943</v>
      </c>
      <c r="K2588" s="114" t="s">
        <v>1091</v>
      </c>
      <c r="L2588" s="114" t="s">
        <v>648</v>
      </c>
      <c r="M2588" s="116" t="s">
        <v>1092</v>
      </c>
      <c r="N2588" s="116" t="s">
        <v>1093</v>
      </c>
      <c r="O2588" s="114" t="s">
        <v>1091</v>
      </c>
      <c r="P2588" s="114" t="s">
        <v>1837</v>
      </c>
      <c r="Q2588" s="114" t="s">
        <v>1838</v>
      </c>
      <c r="R2588" s="116"/>
    </row>
    <row r="2589" spans="2:18" ht="18.75" hidden="1" x14ac:dyDescent="0.25">
      <c r="B2589" s="112">
        <v>2583</v>
      </c>
      <c r="C2589" s="114" t="s">
        <v>14</v>
      </c>
      <c r="D2589" s="114" t="s">
        <v>9397</v>
      </c>
      <c r="E2589" s="114" t="s">
        <v>1</v>
      </c>
      <c r="F2589" s="114" t="s">
        <v>27</v>
      </c>
      <c r="G2589" s="114" t="s">
        <v>102</v>
      </c>
      <c r="H2589" s="115" t="s">
        <v>9944</v>
      </c>
      <c r="I2589" s="116" t="s">
        <v>9945</v>
      </c>
      <c r="J2589" s="116" t="s">
        <v>9946</v>
      </c>
      <c r="K2589" s="114" t="s">
        <v>1091</v>
      </c>
      <c r="L2589" s="114" t="s">
        <v>648</v>
      </c>
      <c r="M2589" s="116" t="s">
        <v>1092</v>
      </c>
      <c r="N2589" s="116" t="s">
        <v>1093</v>
      </c>
      <c r="O2589" s="114" t="s">
        <v>1091</v>
      </c>
      <c r="P2589" s="114" t="s">
        <v>1837</v>
      </c>
      <c r="Q2589" s="114" t="s">
        <v>1838</v>
      </c>
      <c r="R2589" s="116"/>
    </row>
    <row r="2590" spans="2:18" ht="18.75" hidden="1" x14ac:dyDescent="0.25">
      <c r="B2590" s="112">
        <v>2584</v>
      </c>
      <c r="C2590" s="114" t="s">
        <v>14</v>
      </c>
      <c r="D2590" s="114" t="s">
        <v>9397</v>
      </c>
      <c r="E2590" s="114" t="s">
        <v>1</v>
      </c>
      <c r="F2590" s="114" t="s">
        <v>27</v>
      </c>
      <c r="G2590" s="114" t="s">
        <v>102</v>
      </c>
      <c r="H2590" s="115" t="s">
        <v>9947</v>
      </c>
      <c r="I2590" s="116" t="s">
        <v>9948</v>
      </c>
      <c r="J2590" s="116" t="s">
        <v>9949</v>
      </c>
      <c r="K2590" s="114" t="s">
        <v>1091</v>
      </c>
      <c r="L2590" s="114" t="s">
        <v>648</v>
      </c>
      <c r="M2590" s="116" t="s">
        <v>1092</v>
      </c>
      <c r="N2590" s="116" t="s">
        <v>1093</v>
      </c>
      <c r="O2590" s="114" t="s">
        <v>1091</v>
      </c>
      <c r="P2590" s="114" t="s">
        <v>1837</v>
      </c>
      <c r="Q2590" s="114" t="s">
        <v>1838</v>
      </c>
      <c r="R2590" s="116"/>
    </row>
    <row r="2591" spans="2:18" ht="18.75" hidden="1" x14ac:dyDescent="0.25">
      <c r="B2591" s="112">
        <v>2585</v>
      </c>
      <c r="C2591" s="114" t="s">
        <v>14</v>
      </c>
      <c r="D2591" s="114" t="s">
        <v>9397</v>
      </c>
      <c r="E2591" s="114" t="s">
        <v>1</v>
      </c>
      <c r="F2591" s="114" t="s">
        <v>27</v>
      </c>
      <c r="G2591" s="114" t="s">
        <v>102</v>
      </c>
      <c r="H2591" s="115" t="s">
        <v>9950</v>
      </c>
      <c r="I2591" s="116" t="s">
        <v>9951</v>
      </c>
      <c r="J2591" s="116" t="s">
        <v>9952</v>
      </c>
      <c r="K2591" s="114" t="s">
        <v>1091</v>
      </c>
      <c r="L2591" s="114" t="s">
        <v>648</v>
      </c>
      <c r="M2591" s="116" t="s">
        <v>1092</v>
      </c>
      <c r="N2591" s="116" t="s">
        <v>1093</v>
      </c>
      <c r="O2591" s="114" t="s">
        <v>1091</v>
      </c>
      <c r="P2591" s="114" t="s">
        <v>1837</v>
      </c>
      <c r="Q2591" s="114" t="s">
        <v>1838</v>
      </c>
      <c r="R2591" s="116"/>
    </row>
    <row r="2592" spans="2:18" ht="18.75" hidden="1" x14ac:dyDescent="0.25">
      <c r="B2592" s="112">
        <v>2586</v>
      </c>
      <c r="C2592" s="114" t="s">
        <v>14</v>
      </c>
      <c r="D2592" s="114" t="s">
        <v>9397</v>
      </c>
      <c r="E2592" s="114" t="s">
        <v>1</v>
      </c>
      <c r="F2592" s="114" t="s">
        <v>27</v>
      </c>
      <c r="G2592" s="114" t="s">
        <v>102</v>
      </c>
      <c r="H2592" s="115" t="s">
        <v>9953</v>
      </c>
      <c r="I2592" s="116" t="s">
        <v>9954</v>
      </c>
      <c r="J2592" s="116" t="s">
        <v>9955</v>
      </c>
      <c r="K2592" s="114" t="s">
        <v>1091</v>
      </c>
      <c r="L2592" s="114" t="s">
        <v>648</v>
      </c>
      <c r="M2592" s="116" t="s">
        <v>1092</v>
      </c>
      <c r="N2592" s="116" t="s">
        <v>1093</v>
      </c>
      <c r="O2592" s="114" t="s">
        <v>1091</v>
      </c>
      <c r="P2592" s="114" t="s">
        <v>1837</v>
      </c>
      <c r="Q2592" s="114" t="s">
        <v>1838</v>
      </c>
      <c r="R2592" s="116"/>
    </row>
    <row r="2593" spans="2:18" ht="18.75" hidden="1" x14ac:dyDescent="0.25">
      <c r="B2593" s="112">
        <v>2587</v>
      </c>
      <c r="C2593" s="114" t="s">
        <v>14</v>
      </c>
      <c r="D2593" s="114" t="s">
        <v>9397</v>
      </c>
      <c r="E2593" s="114" t="s">
        <v>1</v>
      </c>
      <c r="F2593" s="114" t="s">
        <v>27</v>
      </c>
      <c r="G2593" s="114" t="s">
        <v>102</v>
      </c>
      <c r="H2593" s="115" t="s">
        <v>9956</v>
      </c>
      <c r="I2593" s="116" t="s">
        <v>9957</v>
      </c>
      <c r="J2593" s="116" t="s">
        <v>9958</v>
      </c>
      <c r="K2593" s="114" t="s">
        <v>1091</v>
      </c>
      <c r="L2593" s="114" t="s">
        <v>648</v>
      </c>
      <c r="M2593" s="116" t="s">
        <v>1092</v>
      </c>
      <c r="N2593" s="116" t="s">
        <v>1093</v>
      </c>
      <c r="O2593" s="114" t="s">
        <v>1091</v>
      </c>
      <c r="P2593" s="114" t="s">
        <v>1837</v>
      </c>
      <c r="Q2593" s="114" t="s">
        <v>1838</v>
      </c>
      <c r="R2593" s="116"/>
    </row>
    <row r="2594" spans="2:18" ht="18.75" hidden="1" x14ac:dyDescent="0.25">
      <c r="B2594" s="112">
        <v>2588</v>
      </c>
      <c r="C2594" s="114" t="s">
        <v>14</v>
      </c>
      <c r="D2594" s="114" t="s">
        <v>9397</v>
      </c>
      <c r="E2594" s="114" t="s">
        <v>1</v>
      </c>
      <c r="F2594" s="114" t="s">
        <v>27</v>
      </c>
      <c r="G2594" s="114" t="s">
        <v>102</v>
      </c>
      <c r="H2594" s="115" t="s">
        <v>9959</v>
      </c>
      <c r="I2594" s="116" t="s">
        <v>9960</v>
      </c>
      <c r="J2594" s="116" t="s">
        <v>9961</v>
      </c>
      <c r="K2594" s="114" t="s">
        <v>1091</v>
      </c>
      <c r="L2594" s="114" t="s">
        <v>648</v>
      </c>
      <c r="M2594" s="116" t="s">
        <v>1092</v>
      </c>
      <c r="N2594" s="116" t="s">
        <v>1093</v>
      </c>
      <c r="O2594" s="114" t="s">
        <v>1091</v>
      </c>
      <c r="P2594" s="114" t="s">
        <v>1837</v>
      </c>
      <c r="Q2594" s="114" t="s">
        <v>1838</v>
      </c>
      <c r="R2594" s="116"/>
    </row>
    <row r="2595" spans="2:18" ht="18.75" hidden="1" x14ac:dyDescent="0.25">
      <c r="B2595" s="112">
        <v>2589</v>
      </c>
      <c r="C2595" s="114" t="s">
        <v>14</v>
      </c>
      <c r="D2595" s="114" t="s">
        <v>9397</v>
      </c>
      <c r="E2595" s="114" t="s">
        <v>1</v>
      </c>
      <c r="F2595" s="114" t="s">
        <v>27</v>
      </c>
      <c r="G2595" s="114" t="s">
        <v>102</v>
      </c>
      <c r="H2595" s="115" t="s">
        <v>9962</v>
      </c>
      <c r="I2595" s="116" t="s">
        <v>9963</v>
      </c>
      <c r="J2595" s="116" t="s">
        <v>9964</v>
      </c>
      <c r="K2595" s="114" t="s">
        <v>1091</v>
      </c>
      <c r="L2595" s="114" t="s">
        <v>648</v>
      </c>
      <c r="M2595" s="116" t="s">
        <v>1092</v>
      </c>
      <c r="N2595" s="116" t="s">
        <v>1093</v>
      </c>
      <c r="O2595" s="114" t="s">
        <v>1091</v>
      </c>
      <c r="P2595" s="114" t="s">
        <v>1837</v>
      </c>
      <c r="Q2595" s="114" t="s">
        <v>1838</v>
      </c>
      <c r="R2595" s="116"/>
    </row>
    <row r="2596" spans="2:18" ht="18.75" hidden="1" x14ac:dyDescent="0.25">
      <c r="B2596" s="112">
        <v>2590</v>
      </c>
      <c r="C2596" s="114" t="s">
        <v>14</v>
      </c>
      <c r="D2596" s="114" t="s">
        <v>9397</v>
      </c>
      <c r="E2596" s="114" t="s">
        <v>1</v>
      </c>
      <c r="F2596" s="114" t="s">
        <v>27</v>
      </c>
      <c r="G2596" s="114" t="s">
        <v>102</v>
      </c>
      <c r="H2596" s="115" t="s">
        <v>9965</v>
      </c>
      <c r="I2596" s="116" t="s">
        <v>9966</v>
      </c>
      <c r="J2596" s="116" t="s">
        <v>9967</v>
      </c>
      <c r="K2596" s="114" t="s">
        <v>1091</v>
      </c>
      <c r="L2596" s="114" t="s">
        <v>648</v>
      </c>
      <c r="M2596" s="116" t="s">
        <v>1092</v>
      </c>
      <c r="N2596" s="116" t="s">
        <v>1093</v>
      </c>
      <c r="O2596" s="114" t="s">
        <v>1091</v>
      </c>
      <c r="P2596" s="114" t="s">
        <v>1837</v>
      </c>
      <c r="Q2596" s="114" t="s">
        <v>1838</v>
      </c>
      <c r="R2596" s="116"/>
    </row>
    <row r="2597" spans="2:18" ht="18.75" hidden="1" x14ac:dyDescent="0.25">
      <c r="B2597" s="112">
        <v>2591</v>
      </c>
      <c r="C2597" s="114" t="s">
        <v>14</v>
      </c>
      <c r="D2597" s="114" t="s">
        <v>9397</v>
      </c>
      <c r="E2597" s="114" t="s">
        <v>4</v>
      </c>
      <c r="F2597" s="114" t="s">
        <v>27</v>
      </c>
      <c r="G2597" s="114" t="s">
        <v>102</v>
      </c>
      <c r="H2597" s="115" t="s">
        <v>9968</v>
      </c>
      <c r="I2597" s="116" t="s">
        <v>9969</v>
      </c>
      <c r="J2597" s="116" t="s">
        <v>9970</v>
      </c>
      <c r="K2597" s="114" t="s">
        <v>1091</v>
      </c>
      <c r="L2597" s="114" t="s">
        <v>648</v>
      </c>
      <c r="M2597" s="116" t="s">
        <v>1092</v>
      </c>
      <c r="N2597" s="116" t="s">
        <v>1093</v>
      </c>
      <c r="O2597" s="114" t="s">
        <v>1091</v>
      </c>
      <c r="P2597" s="114" t="s">
        <v>1837</v>
      </c>
      <c r="Q2597" s="114" t="s">
        <v>1838</v>
      </c>
      <c r="R2597" s="116"/>
    </row>
    <row r="2598" spans="2:18" ht="18.75" hidden="1" x14ac:dyDescent="0.25">
      <c r="B2598" s="112">
        <v>2592</v>
      </c>
      <c r="C2598" s="114" t="s">
        <v>14</v>
      </c>
      <c r="D2598" s="114" t="s">
        <v>9397</v>
      </c>
      <c r="E2598" s="114" t="s">
        <v>4</v>
      </c>
      <c r="F2598" s="114" t="s">
        <v>27</v>
      </c>
      <c r="G2598" s="114" t="s">
        <v>102</v>
      </c>
      <c r="H2598" s="115" t="s">
        <v>9971</v>
      </c>
      <c r="I2598" s="116" t="s">
        <v>9972</v>
      </c>
      <c r="J2598" s="116" t="s">
        <v>9973</v>
      </c>
      <c r="K2598" s="114" t="s">
        <v>1091</v>
      </c>
      <c r="L2598" s="114" t="s">
        <v>648</v>
      </c>
      <c r="M2598" s="116" t="s">
        <v>1092</v>
      </c>
      <c r="N2598" s="116" t="s">
        <v>1093</v>
      </c>
      <c r="O2598" s="114" t="s">
        <v>1091</v>
      </c>
      <c r="P2598" s="114" t="s">
        <v>1837</v>
      </c>
      <c r="Q2598" s="114" t="s">
        <v>1838</v>
      </c>
      <c r="R2598" s="116"/>
    </row>
    <row r="2599" spans="2:18" ht="18.75" hidden="1" x14ac:dyDescent="0.25">
      <c r="B2599" s="112">
        <v>2593</v>
      </c>
      <c r="C2599" s="114" t="s">
        <v>14</v>
      </c>
      <c r="D2599" s="114" t="s">
        <v>9397</v>
      </c>
      <c r="E2599" s="114" t="s">
        <v>4</v>
      </c>
      <c r="F2599" s="114" t="s">
        <v>27</v>
      </c>
      <c r="G2599" s="114" t="s">
        <v>102</v>
      </c>
      <c r="H2599" s="115" t="s">
        <v>9974</v>
      </c>
      <c r="I2599" s="116" t="s">
        <v>9975</v>
      </c>
      <c r="J2599" s="116" t="s">
        <v>9976</v>
      </c>
      <c r="K2599" s="114" t="s">
        <v>1091</v>
      </c>
      <c r="L2599" s="114" t="s">
        <v>648</v>
      </c>
      <c r="M2599" s="116" t="s">
        <v>1092</v>
      </c>
      <c r="N2599" s="116" t="s">
        <v>1093</v>
      </c>
      <c r="O2599" s="114" t="s">
        <v>1091</v>
      </c>
      <c r="P2599" s="114" t="s">
        <v>1837</v>
      </c>
      <c r="Q2599" s="114" t="s">
        <v>1838</v>
      </c>
      <c r="R2599" s="116"/>
    </row>
    <row r="2600" spans="2:18" ht="18.75" hidden="1" x14ac:dyDescent="0.25">
      <c r="B2600" s="112">
        <v>2594</v>
      </c>
      <c r="C2600" s="114" t="s">
        <v>14</v>
      </c>
      <c r="D2600" s="114" t="s">
        <v>9397</v>
      </c>
      <c r="E2600" s="114" t="s">
        <v>4</v>
      </c>
      <c r="F2600" s="114" t="s">
        <v>27</v>
      </c>
      <c r="G2600" s="114" t="s">
        <v>102</v>
      </c>
      <c r="H2600" s="115" t="s">
        <v>9977</v>
      </c>
      <c r="I2600" s="116" t="s">
        <v>9978</v>
      </c>
      <c r="J2600" s="116" t="s">
        <v>9979</v>
      </c>
      <c r="K2600" s="114" t="s">
        <v>1091</v>
      </c>
      <c r="L2600" s="114" t="s">
        <v>648</v>
      </c>
      <c r="M2600" s="116" t="s">
        <v>1092</v>
      </c>
      <c r="N2600" s="116" t="s">
        <v>1093</v>
      </c>
      <c r="O2600" s="114" t="s">
        <v>1091</v>
      </c>
      <c r="P2600" s="114" t="s">
        <v>1837</v>
      </c>
      <c r="Q2600" s="114" t="s">
        <v>1838</v>
      </c>
      <c r="R2600" s="116"/>
    </row>
    <row r="2601" spans="2:18" ht="18.75" hidden="1" x14ac:dyDescent="0.25">
      <c r="B2601" s="112">
        <v>2595</v>
      </c>
      <c r="C2601" s="114" t="s">
        <v>14</v>
      </c>
      <c r="D2601" s="114" t="s">
        <v>9397</v>
      </c>
      <c r="E2601" s="114" t="s">
        <v>4</v>
      </c>
      <c r="F2601" s="114" t="s">
        <v>27</v>
      </c>
      <c r="G2601" s="114" t="s">
        <v>102</v>
      </c>
      <c r="H2601" s="115" t="s">
        <v>9980</v>
      </c>
      <c r="I2601" s="116" t="s">
        <v>9981</v>
      </c>
      <c r="J2601" s="116" t="s">
        <v>9982</v>
      </c>
      <c r="K2601" s="114" t="s">
        <v>1091</v>
      </c>
      <c r="L2601" s="114" t="s">
        <v>648</v>
      </c>
      <c r="M2601" s="116" t="s">
        <v>1092</v>
      </c>
      <c r="N2601" s="116" t="s">
        <v>1093</v>
      </c>
      <c r="O2601" s="114" t="s">
        <v>1091</v>
      </c>
      <c r="P2601" s="114" t="s">
        <v>1837</v>
      </c>
      <c r="Q2601" s="114" t="s">
        <v>1838</v>
      </c>
      <c r="R2601" s="116"/>
    </row>
    <row r="2602" spans="2:18" ht="18.75" hidden="1" x14ac:dyDescent="0.25">
      <c r="B2602" s="112">
        <v>2596</v>
      </c>
      <c r="C2602" s="114" t="s">
        <v>14</v>
      </c>
      <c r="D2602" s="114" t="s">
        <v>9397</v>
      </c>
      <c r="E2602" s="114" t="s">
        <v>4</v>
      </c>
      <c r="F2602" s="114" t="s">
        <v>27</v>
      </c>
      <c r="G2602" s="114" t="s">
        <v>102</v>
      </c>
      <c r="H2602" s="115" t="s">
        <v>9983</v>
      </c>
      <c r="I2602" s="116" t="s">
        <v>9984</v>
      </c>
      <c r="J2602" s="116" t="s">
        <v>9985</v>
      </c>
      <c r="K2602" s="114" t="s">
        <v>1091</v>
      </c>
      <c r="L2602" s="114" t="s">
        <v>648</v>
      </c>
      <c r="M2602" s="116" t="s">
        <v>1092</v>
      </c>
      <c r="N2602" s="116" t="s">
        <v>1093</v>
      </c>
      <c r="O2602" s="114" t="s">
        <v>1091</v>
      </c>
      <c r="P2602" s="114" t="s">
        <v>1837</v>
      </c>
      <c r="Q2602" s="114" t="s">
        <v>1838</v>
      </c>
      <c r="R2602" s="116"/>
    </row>
    <row r="2603" spans="2:18" ht="18.75" hidden="1" x14ac:dyDescent="0.25">
      <c r="B2603" s="112">
        <v>2597</v>
      </c>
      <c r="C2603" s="114" t="s">
        <v>14</v>
      </c>
      <c r="D2603" s="114" t="s">
        <v>9397</v>
      </c>
      <c r="E2603" s="114" t="s">
        <v>4</v>
      </c>
      <c r="F2603" s="114" t="s">
        <v>27</v>
      </c>
      <c r="G2603" s="114" t="s">
        <v>102</v>
      </c>
      <c r="H2603" s="115" t="s">
        <v>9986</v>
      </c>
      <c r="I2603" s="116" t="s">
        <v>9987</v>
      </c>
      <c r="J2603" s="116" t="s">
        <v>9988</v>
      </c>
      <c r="K2603" s="114" t="s">
        <v>1091</v>
      </c>
      <c r="L2603" s="114" t="s">
        <v>648</v>
      </c>
      <c r="M2603" s="116" t="s">
        <v>1092</v>
      </c>
      <c r="N2603" s="116" t="s">
        <v>1093</v>
      </c>
      <c r="O2603" s="114" t="s">
        <v>1091</v>
      </c>
      <c r="P2603" s="114" t="s">
        <v>1837</v>
      </c>
      <c r="Q2603" s="114" t="s">
        <v>1838</v>
      </c>
      <c r="R2603" s="116"/>
    </row>
    <row r="2604" spans="2:18" ht="18.75" hidden="1" x14ac:dyDescent="0.25">
      <c r="B2604" s="112">
        <v>2598</v>
      </c>
      <c r="C2604" s="114" t="s">
        <v>14</v>
      </c>
      <c r="D2604" s="114" t="s">
        <v>9397</v>
      </c>
      <c r="E2604" s="114" t="s">
        <v>4</v>
      </c>
      <c r="F2604" s="114" t="s">
        <v>27</v>
      </c>
      <c r="G2604" s="114" t="s">
        <v>102</v>
      </c>
      <c r="H2604" s="115" t="s">
        <v>9989</v>
      </c>
      <c r="I2604" s="116" t="s">
        <v>9990</v>
      </c>
      <c r="J2604" s="116" t="s">
        <v>9991</v>
      </c>
      <c r="K2604" s="114" t="s">
        <v>1091</v>
      </c>
      <c r="L2604" s="114" t="s">
        <v>648</v>
      </c>
      <c r="M2604" s="116" t="s">
        <v>1092</v>
      </c>
      <c r="N2604" s="116" t="s">
        <v>1093</v>
      </c>
      <c r="O2604" s="114" t="s">
        <v>1091</v>
      </c>
      <c r="P2604" s="114" t="s">
        <v>1837</v>
      </c>
      <c r="Q2604" s="114" t="s">
        <v>1838</v>
      </c>
      <c r="R2604" s="116"/>
    </row>
    <row r="2605" spans="2:18" ht="18.75" hidden="1" x14ac:dyDescent="0.25">
      <c r="B2605" s="112">
        <v>2599</v>
      </c>
      <c r="C2605" s="114" t="s">
        <v>14</v>
      </c>
      <c r="D2605" s="114" t="s">
        <v>9397</v>
      </c>
      <c r="E2605" s="114" t="s">
        <v>4</v>
      </c>
      <c r="F2605" s="114" t="s">
        <v>27</v>
      </c>
      <c r="G2605" s="114" t="s">
        <v>102</v>
      </c>
      <c r="H2605" s="115" t="s">
        <v>9992</v>
      </c>
      <c r="I2605" s="116" t="s">
        <v>9993</v>
      </c>
      <c r="J2605" s="116" t="s">
        <v>9994</v>
      </c>
      <c r="K2605" s="114" t="s">
        <v>1091</v>
      </c>
      <c r="L2605" s="114" t="s">
        <v>648</v>
      </c>
      <c r="M2605" s="116" t="s">
        <v>1092</v>
      </c>
      <c r="N2605" s="116" t="s">
        <v>1093</v>
      </c>
      <c r="O2605" s="114" t="s">
        <v>1091</v>
      </c>
      <c r="P2605" s="114" t="s">
        <v>1837</v>
      </c>
      <c r="Q2605" s="114" t="s">
        <v>1838</v>
      </c>
      <c r="R2605" s="116"/>
    </row>
    <row r="2606" spans="2:18" ht="18.75" hidden="1" x14ac:dyDescent="0.25">
      <c r="B2606" s="112">
        <v>2600</v>
      </c>
      <c r="C2606" s="114" t="s">
        <v>14</v>
      </c>
      <c r="D2606" s="114" t="s">
        <v>9397</v>
      </c>
      <c r="E2606" s="114" t="s">
        <v>4</v>
      </c>
      <c r="F2606" s="114" t="s">
        <v>27</v>
      </c>
      <c r="G2606" s="114" t="s">
        <v>102</v>
      </c>
      <c r="H2606" s="115" t="s">
        <v>9995</v>
      </c>
      <c r="I2606" s="116" t="s">
        <v>9996</v>
      </c>
      <c r="J2606" s="116" t="s">
        <v>9997</v>
      </c>
      <c r="K2606" s="114" t="s">
        <v>1091</v>
      </c>
      <c r="L2606" s="114" t="s">
        <v>648</v>
      </c>
      <c r="M2606" s="116" t="s">
        <v>1092</v>
      </c>
      <c r="N2606" s="116" t="s">
        <v>1093</v>
      </c>
      <c r="O2606" s="114" t="s">
        <v>1091</v>
      </c>
      <c r="P2606" s="114" t="s">
        <v>1837</v>
      </c>
      <c r="Q2606" s="114" t="s">
        <v>1838</v>
      </c>
      <c r="R2606" s="116"/>
    </row>
    <row r="2607" spans="2:18" ht="18.75" hidden="1" x14ac:dyDescent="0.25">
      <c r="B2607" s="112">
        <v>2601</v>
      </c>
      <c r="C2607" s="114" t="s">
        <v>14</v>
      </c>
      <c r="D2607" s="114" t="s">
        <v>9397</v>
      </c>
      <c r="E2607" s="114" t="s">
        <v>1</v>
      </c>
      <c r="F2607" s="114" t="s">
        <v>31</v>
      </c>
      <c r="G2607" s="114" t="s">
        <v>130</v>
      </c>
      <c r="H2607" s="115" t="s">
        <v>9998</v>
      </c>
      <c r="I2607" s="116" t="s">
        <v>9999</v>
      </c>
      <c r="J2607" s="116" t="s">
        <v>10000</v>
      </c>
      <c r="K2607" s="114" t="s">
        <v>1094</v>
      </c>
      <c r="L2607" s="114" t="s">
        <v>687</v>
      </c>
      <c r="M2607" s="116" t="s">
        <v>1095</v>
      </c>
      <c r="N2607" s="116" t="s">
        <v>1096</v>
      </c>
      <c r="O2607" s="114" t="s">
        <v>1094</v>
      </c>
      <c r="P2607" s="114" t="s">
        <v>1839</v>
      </c>
      <c r="Q2607" s="114" t="s">
        <v>1840</v>
      </c>
      <c r="R2607" s="116"/>
    </row>
    <row r="2608" spans="2:18" ht="18.75" hidden="1" x14ac:dyDescent="0.25">
      <c r="B2608" s="112">
        <v>2602</v>
      </c>
      <c r="C2608" s="114" t="s">
        <v>14</v>
      </c>
      <c r="D2608" s="114" t="s">
        <v>9397</v>
      </c>
      <c r="E2608" s="114" t="s">
        <v>1</v>
      </c>
      <c r="F2608" s="114" t="s">
        <v>31</v>
      </c>
      <c r="G2608" s="114" t="s">
        <v>130</v>
      </c>
      <c r="H2608" s="115" t="s">
        <v>10001</v>
      </c>
      <c r="I2608" s="116" t="s">
        <v>10002</v>
      </c>
      <c r="J2608" s="116" t="s">
        <v>10003</v>
      </c>
      <c r="K2608" s="114" t="s">
        <v>1094</v>
      </c>
      <c r="L2608" s="114" t="s">
        <v>687</v>
      </c>
      <c r="M2608" s="116" t="s">
        <v>1095</v>
      </c>
      <c r="N2608" s="116" t="s">
        <v>1096</v>
      </c>
      <c r="O2608" s="114" t="s">
        <v>1094</v>
      </c>
      <c r="P2608" s="114" t="s">
        <v>1839</v>
      </c>
      <c r="Q2608" s="114" t="s">
        <v>1840</v>
      </c>
      <c r="R2608" s="116"/>
    </row>
    <row r="2609" spans="2:18" ht="18.75" hidden="1" x14ac:dyDescent="0.25">
      <c r="B2609" s="112">
        <v>2603</v>
      </c>
      <c r="C2609" s="114" t="s">
        <v>14</v>
      </c>
      <c r="D2609" s="114" t="s">
        <v>9397</v>
      </c>
      <c r="E2609" s="114" t="s">
        <v>1</v>
      </c>
      <c r="F2609" s="114" t="s">
        <v>31</v>
      </c>
      <c r="G2609" s="114" t="s">
        <v>130</v>
      </c>
      <c r="H2609" s="115" t="s">
        <v>10004</v>
      </c>
      <c r="I2609" s="116" t="s">
        <v>10005</v>
      </c>
      <c r="J2609" s="116" t="s">
        <v>10006</v>
      </c>
      <c r="K2609" s="114" t="s">
        <v>1094</v>
      </c>
      <c r="L2609" s="114" t="s">
        <v>687</v>
      </c>
      <c r="M2609" s="116" t="s">
        <v>1095</v>
      </c>
      <c r="N2609" s="116" t="s">
        <v>1096</v>
      </c>
      <c r="O2609" s="114" t="s">
        <v>1094</v>
      </c>
      <c r="P2609" s="114" t="s">
        <v>1839</v>
      </c>
      <c r="Q2609" s="114" t="s">
        <v>1840</v>
      </c>
      <c r="R2609" s="116"/>
    </row>
    <row r="2610" spans="2:18" ht="18.75" hidden="1" x14ac:dyDescent="0.25">
      <c r="B2610" s="112">
        <v>2604</v>
      </c>
      <c r="C2610" s="114" t="s">
        <v>14</v>
      </c>
      <c r="D2610" s="114" t="s">
        <v>9397</v>
      </c>
      <c r="E2610" s="114" t="s">
        <v>1</v>
      </c>
      <c r="F2610" s="114" t="s">
        <v>31</v>
      </c>
      <c r="G2610" s="114" t="s">
        <v>130</v>
      </c>
      <c r="H2610" s="115" t="s">
        <v>10007</v>
      </c>
      <c r="I2610" s="116" t="s">
        <v>10008</v>
      </c>
      <c r="J2610" s="116" t="s">
        <v>10009</v>
      </c>
      <c r="K2610" s="114" t="s">
        <v>1094</v>
      </c>
      <c r="L2610" s="114" t="s">
        <v>687</v>
      </c>
      <c r="M2610" s="116" t="s">
        <v>1095</v>
      </c>
      <c r="N2610" s="116" t="s">
        <v>1096</v>
      </c>
      <c r="O2610" s="114" t="s">
        <v>1094</v>
      </c>
      <c r="P2610" s="114" t="s">
        <v>1839</v>
      </c>
      <c r="Q2610" s="114" t="s">
        <v>1840</v>
      </c>
      <c r="R2610" s="116"/>
    </row>
    <row r="2611" spans="2:18" ht="18.75" hidden="1" x14ac:dyDescent="0.25">
      <c r="B2611" s="112">
        <v>2605</v>
      </c>
      <c r="C2611" s="114" t="s">
        <v>14</v>
      </c>
      <c r="D2611" s="114" t="s">
        <v>9397</v>
      </c>
      <c r="E2611" s="114" t="s">
        <v>1</v>
      </c>
      <c r="F2611" s="114" t="s">
        <v>31</v>
      </c>
      <c r="G2611" s="114" t="s">
        <v>130</v>
      </c>
      <c r="H2611" s="115" t="s">
        <v>10010</v>
      </c>
      <c r="I2611" s="116" t="s">
        <v>10011</v>
      </c>
      <c r="J2611" s="116" t="s">
        <v>10012</v>
      </c>
      <c r="K2611" s="114" t="s">
        <v>1094</v>
      </c>
      <c r="L2611" s="114" t="s">
        <v>687</v>
      </c>
      <c r="M2611" s="116" t="s">
        <v>1095</v>
      </c>
      <c r="N2611" s="116" t="s">
        <v>1096</v>
      </c>
      <c r="O2611" s="114" t="s">
        <v>1094</v>
      </c>
      <c r="P2611" s="114" t="s">
        <v>1839</v>
      </c>
      <c r="Q2611" s="114" t="s">
        <v>1840</v>
      </c>
      <c r="R2611" s="116"/>
    </row>
    <row r="2612" spans="2:18" ht="18.75" hidden="1" x14ac:dyDescent="0.25">
      <c r="B2612" s="112">
        <v>2606</v>
      </c>
      <c r="C2612" s="114" t="s">
        <v>14</v>
      </c>
      <c r="D2612" s="114" t="s">
        <v>9397</v>
      </c>
      <c r="E2612" s="114" t="s">
        <v>1</v>
      </c>
      <c r="F2612" s="114" t="s">
        <v>31</v>
      </c>
      <c r="G2612" s="114" t="s">
        <v>130</v>
      </c>
      <c r="H2612" s="115" t="s">
        <v>10013</v>
      </c>
      <c r="I2612" s="116" t="s">
        <v>10014</v>
      </c>
      <c r="J2612" s="116" t="s">
        <v>10015</v>
      </c>
      <c r="K2612" s="114" t="s">
        <v>1094</v>
      </c>
      <c r="L2612" s="114" t="s">
        <v>687</v>
      </c>
      <c r="M2612" s="116" t="s">
        <v>1095</v>
      </c>
      <c r="N2612" s="116" t="s">
        <v>1096</v>
      </c>
      <c r="O2612" s="114" t="s">
        <v>1094</v>
      </c>
      <c r="P2612" s="114" t="s">
        <v>1839</v>
      </c>
      <c r="Q2612" s="114" t="s">
        <v>1840</v>
      </c>
      <c r="R2612" s="116"/>
    </row>
    <row r="2613" spans="2:18" ht="18.75" hidden="1" x14ac:dyDescent="0.25">
      <c r="B2613" s="112">
        <v>2607</v>
      </c>
      <c r="C2613" s="114" t="s">
        <v>14</v>
      </c>
      <c r="D2613" s="114" t="s">
        <v>9397</v>
      </c>
      <c r="E2613" s="114" t="s">
        <v>1</v>
      </c>
      <c r="F2613" s="114" t="s">
        <v>31</v>
      </c>
      <c r="G2613" s="114" t="s">
        <v>130</v>
      </c>
      <c r="H2613" s="115" t="s">
        <v>10016</v>
      </c>
      <c r="I2613" s="116" t="s">
        <v>10017</v>
      </c>
      <c r="J2613" s="116" t="s">
        <v>10018</v>
      </c>
      <c r="K2613" s="114" t="s">
        <v>1094</v>
      </c>
      <c r="L2613" s="114" t="s">
        <v>687</v>
      </c>
      <c r="M2613" s="116" t="s">
        <v>1095</v>
      </c>
      <c r="N2613" s="116" t="s">
        <v>1096</v>
      </c>
      <c r="O2613" s="114" t="s">
        <v>1094</v>
      </c>
      <c r="P2613" s="114" t="s">
        <v>1839</v>
      </c>
      <c r="Q2613" s="114" t="s">
        <v>1840</v>
      </c>
      <c r="R2613" s="116"/>
    </row>
    <row r="2614" spans="2:18" ht="18.75" hidden="1" x14ac:dyDescent="0.25">
      <c r="B2614" s="112">
        <v>2608</v>
      </c>
      <c r="C2614" s="114" t="s">
        <v>14</v>
      </c>
      <c r="D2614" s="114" t="s">
        <v>9397</v>
      </c>
      <c r="E2614" s="114" t="s">
        <v>1</v>
      </c>
      <c r="F2614" s="114" t="s">
        <v>31</v>
      </c>
      <c r="G2614" s="114" t="s">
        <v>130</v>
      </c>
      <c r="H2614" s="115" t="s">
        <v>10019</v>
      </c>
      <c r="I2614" s="116" t="s">
        <v>10020</v>
      </c>
      <c r="J2614" s="116" t="s">
        <v>10021</v>
      </c>
      <c r="K2614" s="114" t="s">
        <v>1094</v>
      </c>
      <c r="L2614" s="114" t="s">
        <v>687</v>
      </c>
      <c r="M2614" s="116" t="s">
        <v>1095</v>
      </c>
      <c r="N2614" s="116" t="s">
        <v>1096</v>
      </c>
      <c r="O2614" s="114" t="s">
        <v>1094</v>
      </c>
      <c r="P2614" s="114" t="s">
        <v>1839</v>
      </c>
      <c r="Q2614" s="114" t="s">
        <v>1840</v>
      </c>
      <c r="R2614" s="116"/>
    </row>
    <row r="2615" spans="2:18" ht="18.75" hidden="1" x14ac:dyDescent="0.25">
      <c r="B2615" s="112">
        <v>2609</v>
      </c>
      <c r="C2615" s="114" t="s">
        <v>14</v>
      </c>
      <c r="D2615" s="114" t="s">
        <v>9397</v>
      </c>
      <c r="E2615" s="114" t="s">
        <v>1</v>
      </c>
      <c r="F2615" s="114" t="s">
        <v>31</v>
      </c>
      <c r="G2615" s="114" t="s">
        <v>130</v>
      </c>
      <c r="H2615" s="115" t="s">
        <v>10022</v>
      </c>
      <c r="I2615" s="116" t="s">
        <v>10023</v>
      </c>
      <c r="J2615" s="116" t="s">
        <v>10024</v>
      </c>
      <c r="K2615" s="114" t="s">
        <v>1094</v>
      </c>
      <c r="L2615" s="114" t="s">
        <v>687</v>
      </c>
      <c r="M2615" s="116" t="s">
        <v>1095</v>
      </c>
      <c r="N2615" s="116" t="s">
        <v>1096</v>
      </c>
      <c r="O2615" s="114" t="s">
        <v>1094</v>
      </c>
      <c r="P2615" s="114" t="s">
        <v>1839</v>
      </c>
      <c r="Q2615" s="114" t="s">
        <v>1840</v>
      </c>
      <c r="R2615" s="116"/>
    </row>
    <row r="2616" spans="2:18" ht="18.75" hidden="1" x14ac:dyDescent="0.25">
      <c r="B2616" s="112">
        <v>2610</v>
      </c>
      <c r="C2616" s="114" t="s">
        <v>14</v>
      </c>
      <c r="D2616" s="114" t="s">
        <v>9397</v>
      </c>
      <c r="E2616" s="114" t="s">
        <v>1</v>
      </c>
      <c r="F2616" s="114" t="s">
        <v>31</v>
      </c>
      <c r="G2616" s="114" t="s">
        <v>130</v>
      </c>
      <c r="H2616" s="115" t="s">
        <v>10025</v>
      </c>
      <c r="I2616" s="116" t="s">
        <v>10026</v>
      </c>
      <c r="J2616" s="116" t="s">
        <v>10027</v>
      </c>
      <c r="K2616" s="114" t="s">
        <v>1094</v>
      </c>
      <c r="L2616" s="114" t="s">
        <v>687</v>
      </c>
      <c r="M2616" s="116" t="s">
        <v>1095</v>
      </c>
      <c r="N2616" s="116" t="s">
        <v>1096</v>
      </c>
      <c r="O2616" s="114" t="s">
        <v>1094</v>
      </c>
      <c r="P2616" s="114" t="s">
        <v>1839</v>
      </c>
      <c r="Q2616" s="114" t="s">
        <v>1840</v>
      </c>
      <c r="R2616" s="116"/>
    </row>
    <row r="2617" spans="2:18" ht="18.75" hidden="1" x14ac:dyDescent="0.25">
      <c r="B2617" s="112">
        <v>2611</v>
      </c>
      <c r="C2617" s="114" t="s">
        <v>14</v>
      </c>
      <c r="D2617" s="114" t="s">
        <v>9397</v>
      </c>
      <c r="E2617" s="114" t="s">
        <v>4</v>
      </c>
      <c r="F2617" s="114" t="s">
        <v>31</v>
      </c>
      <c r="G2617" s="114" t="s">
        <v>130</v>
      </c>
      <c r="H2617" s="115" t="s">
        <v>10028</v>
      </c>
      <c r="I2617" s="116" t="s">
        <v>10029</v>
      </c>
      <c r="J2617" s="116" t="s">
        <v>10030</v>
      </c>
      <c r="K2617" s="114" t="s">
        <v>1094</v>
      </c>
      <c r="L2617" s="114" t="s">
        <v>687</v>
      </c>
      <c r="M2617" s="116" t="s">
        <v>1095</v>
      </c>
      <c r="N2617" s="116" t="s">
        <v>1096</v>
      </c>
      <c r="O2617" s="114" t="s">
        <v>1094</v>
      </c>
      <c r="P2617" s="114" t="s">
        <v>1839</v>
      </c>
      <c r="Q2617" s="114" t="s">
        <v>1840</v>
      </c>
      <c r="R2617" s="116"/>
    </row>
    <row r="2618" spans="2:18" ht="18.75" hidden="1" x14ac:dyDescent="0.25">
      <c r="B2618" s="112">
        <v>2612</v>
      </c>
      <c r="C2618" s="114" t="s">
        <v>14</v>
      </c>
      <c r="D2618" s="114" t="s">
        <v>9397</v>
      </c>
      <c r="E2618" s="114" t="s">
        <v>4</v>
      </c>
      <c r="F2618" s="114" t="s">
        <v>31</v>
      </c>
      <c r="G2618" s="114" t="s">
        <v>130</v>
      </c>
      <c r="H2618" s="115" t="s">
        <v>10031</v>
      </c>
      <c r="I2618" s="116" t="s">
        <v>10032</v>
      </c>
      <c r="J2618" s="116" t="s">
        <v>10033</v>
      </c>
      <c r="K2618" s="114" t="s">
        <v>1094</v>
      </c>
      <c r="L2618" s="114" t="s">
        <v>687</v>
      </c>
      <c r="M2618" s="116" t="s">
        <v>1095</v>
      </c>
      <c r="N2618" s="116" t="s">
        <v>1096</v>
      </c>
      <c r="O2618" s="114" t="s">
        <v>1094</v>
      </c>
      <c r="P2618" s="114" t="s">
        <v>1839</v>
      </c>
      <c r="Q2618" s="114" t="s">
        <v>1840</v>
      </c>
      <c r="R2618" s="116"/>
    </row>
    <row r="2619" spans="2:18" ht="18.75" hidden="1" x14ac:dyDescent="0.25">
      <c r="B2619" s="112">
        <v>2613</v>
      </c>
      <c r="C2619" s="114" t="s">
        <v>14</v>
      </c>
      <c r="D2619" s="114" t="s">
        <v>9397</v>
      </c>
      <c r="E2619" s="114" t="s">
        <v>4</v>
      </c>
      <c r="F2619" s="114" t="s">
        <v>31</v>
      </c>
      <c r="G2619" s="114" t="s">
        <v>130</v>
      </c>
      <c r="H2619" s="115" t="s">
        <v>10034</v>
      </c>
      <c r="I2619" s="116" t="s">
        <v>10035</v>
      </c>
      <c r="J2619" s="116" t="s">
        <v>10036</v>
      </c>
      <c r="K2619" s="114" t="s">
        <v>1094</v>
      </c>
      <c r="L2619" s="114" t="s">
        <v>687</v>
      </c>
      <c r="M2619" s="116" t="s">
        <v>1095</v>
      </c>
      <c r="N2619" s="116" t="s">
        <v>1096</v>
      </c>
      <c r="O2619" s="114" t="s">
        <v>1094</v>
      </c>
      <c r="P2619" s="114" t="s">
        <v>1839</v>
      </c>
      <c r="Q2619" s="114" t="s">
        <v>1840</v>
      </c>
      <c r="R2619" s="116"/>
    </row>
    <row r="2620" spans="2:18" ht="18.75" hidden="1" x14ac:dyDescent="0.25">
      <c r="B2620" s="112">
        <v>2614</v>
      </c>
      <c r="C2620" s="114" t="s">
        <v>14</v>
      </c>
      <c r="D2620" s="114" t="s">
        <v>9397</v>
      </c>
      <c r="E2620" s="114" t="s">
        <v>4</v>
      </c>
      <c r="F2620" s="114" t="s">
        <v>31</v>
      </c>
      <c r="G2620" s="114" t="s">
        <v>130</v>
      </c>
      <c r="H2620" s="115" t="s">
        <v>10037</v>
      </c>
      <c r="I2620" s="116" t="s">
        <v>10038</v>
      </c>
      <c r="J2620" s="116" t="s">
        <v>10039</v>
      </c>
      <c r="K2620" s="114" t="s">
        <v>1094</v>
      </c>
      <c r="L2620" s="114" t="s">
        <v>687</v>
      </c>
      <c r="M2620" s="116" t="s">
        <v>1095</v>
      </c>
      <c r="N2620" s="116" t="s">
        <v>1096</v>
      </c>
      <c r="O2620" s="114" t="s">
        <v>1094</v>
      </c>
      <c r="P2620" s="114" t="s">
        <v>1839</v>
      </c>
      <c r="Q2620" s="114" t="s">
        <v>1840</v>
      </c>
      <c r="R2620" s="116"/>
    </row>
    <row r="2621" spans="2:18" ht="18.75" hidden="1" x14ac:dyDescent="0.25">
      <c r="B2621" s="112">
        <v>2615</v>
      </c>
      <c r="C2621" s="114" t="s">
        <v>14</v>
      </c>
      <c r="D2621" s="114" t="s">
        <v>9397</v>
      </c>
      <c r="E2621" s="114" t="s">
        <v>4</v>
      </c>
      <c r="F2621" s="114" t="s">
        <v>31</v>
      </c>
      <c r="G2621" s="114" t="s">
        <v>130</v>
      </c>
      <c r="H2621" s="115" t="s">
        <v>10040</v>
      </c>
      <c r="I2621" s="116" t="s">
        <v>10041</v>
      </c>
      <c r="J2621" s="116" t="s">
        <v>10042</v>
      </c>
      <c r="K2621" s="114" t="s">
        <v>1094</v>
      </c>
      <c r="L2621" s="114" t="s">
        <v>687</v>
      </c>
      <c r="M2621" s="116" t="s">
        <v>1095</v>
      </c>
      <c r="N2621" s="116" t="s">
        <v>1096</v>
      </c>
      <c r="O2621" s="114" t="s">
        <v>1094</v>
      </c>
      <c r="P2621" s="114" t="s">
        <v>1839</v>
      </c>
      <c r="Q2621" s="114" t="s">
        <v>1840</v>
      </c>
      <c r="R2621" s="116"/>
    </row>
    <row r="2622" spans="2:18" ht="18.75" hidden="1" x14ac:dyDescent="0.25">
      <c r="B2622" s="112">
        <v>2616</v>
      </c>
      <c r="C2622" s="114" t="s">
        <v>14</v>
      </c>
      <c r="D2622" s="114" t="s">
        <v>9397</v>
      </c>
      <c r="E2622" s="114" t="s">
        <v>4</v>
      </c>
      <c r="F2622" s="114" t="s">
        <v>31</v>
      </c>
      <c r="G2622" s="114" t="s">
        <v>130</v>
      </c>
      <c r="H2622" s="115" t="s">
        <v>10043</v>
      </c>
      <c r="I2622" s="116" t="s">
        <v>10044</v>
      </c>
      <c r="J2622" s="116" t="s">
        <v>10045</v>
      </c>
      <c r="K2622" s="114" t="s">
        <v>1094</v>
      </c>
      <c r="L2622" s="114" t="s">
        <v>687</v>
      </c>
      <c r="M2622" s="116" t="s">
        <v>1095</v>
      </c>
      <c r="N2622" s="116" t="s">
        <v>1096</v>
      </c>
      <c r="O2622" s="114" t="s">
        <v>1094</v>
      </c>
      <c r="P2622" s="114" t="s">
        <v>1839</v>
      </c>
      <c r="Q2622" s="114" t="s">
        <v>1840</v>
      </c>
      <c r="R2622" s="116"/>
    </row>
    <row r="2623" spans="2:18" ht="18.75" hidden="1" x14ac:dyDescent="0.25">
      <c r="B2623" s="112">
        <v>2617</v>
      </c>
      <c r="C2623" s="114" t="s">
        <v>14</v>
      </c>
      <c r="D2623" s="114" t="s">
        <v>9397</v>
      </c>
      <c r="E2623" s="114" t="s">
        <v>4</v>
      </c>
      <c r="F2623" s="114" t="s">
        <v>31</v>
      </c>
      <c r="G2623" s="114" t="s">
        <v>130</v>
      </c>
      <c r="H2623" s="115" t="s">
        <v>10046</v>
      </c>
      <c r="I2623" s="116" t="s">
        <v>10047</v>
      </c>
      <c r="J2623" s="116" t="s">
        <v>10048</v>
      </c>
      <c r="K2623" s="114" t="s">
        <v>1094</v>
      </c>
      <c r="L2623" s="114" t="s">
        <v>687</v>
      </c>
      <c r="M2623" s="116" t="s">
        <v>1095</v>
      </c>
      <c r="N2623" s="116" t="s">
        <v>1096</v>
      </c>
      <c r="O2623" s="114" t="s">
        <v>1094</v>
      </c>
      <c r="P2623" s="114" t="s">
        <v>1839</v>
      </c>
      <c r="Q2623" s="114" t="s">
        <v>1840</v>
      </c>
      <c r="R2623" s="116"/>
    </row>
    <row r="2624" spans="2:18" ht="18.75" hidden="1" x14ac:dyDescent="0.25">
      <c r="B2624" s="112">
        <v>2618</v>
      </c>
      <c r="C2624" s="114" t="s">
        <v>14</v>
      </c>
      <c r="D2624" s="114" t="s">
        <v>9397</v>
      </c>
      <c r="E2624" s="114" t="s">
        <v>4</v>
      </c>
      <c r="F2624" s="114" t="s">
        <v>31</v>
      </c>
      <c r="G2624" s="114" t="s">
        <v>130</v>
      </c>
      <c r="H2624" s="115" t="s">
        <v>10049</v>
      </c>
      <c r="I2624" s="116" t="s">
        <v>10050</v>
      </c>
      <c r="J2624" s="116" t="s">
        <v>10051</v>
      </c>
      <c r="K2624" s="114" t="s">
        <v>1094</v>
      </c>
      <c r="L2624" s="114" t="s">
        <v>687</v>
      </c>
      <c r="M2624" s="116" t="s">
        <v>1095</v>
      </c>
      <c r="N2624" s="116" t="s">
        <v>1096</v>
      </c>
      <c r="O2624" s="114" t="s">
        <v>1094</v>
      </c>
      <c r="P2624" s="114" t="s">
        <v>1839</v>
      </c>
      <c r="Q2624" s="114" t="s">
        <v>1840</v>
      </c>
      <c r="R2624" s="116"/>
    </row>
    <row r="2625" spans="2:18" ht="18.75" hidden="1" x14ac:dyDescent="0.25">
      <c r="B2625" s="112">
        <v>2619</v>
      </c>
      <c r="C2625" s="114" t="s">
        <v>14</v>
      </c>
      <c r="D2625" s="114" t="s">
        <v>9397</v>
      </c>
      <c r="E2625" s="114" t="s">
        <v>4</v>
      </c>
      <c r="F2625" s="114" t="s">
        <v>31</v>
      </c>
      <c r="G2625" s="114" t="s">
        <v>130</v>
      </c>
      <c r="H2625" s="115" t="s">
        <v>10052</v>
      </c>
      <c r="I2625" s="116" t="s">
        <v>10053</v>
      </c>
      <c r="J2625" s="116" t="s">
        <v>10054</v>
      </c>
      <c r="K2625" s="114" t="s">
        <v>1094</v>
      </c>
      <c r="L2625" s="114" t="s">
        <v>687</v>
      </c>
      <c r="M2625" s="116" t="s">
        <v>1095</v>
      </c>
      <c r="N2625" s="116" t="s">
        <v>1096</v>
      </c>
      <c r="O2625" s="114" t="s">
        <v>1094</v>
      </c>
      <c r="P2625" s="114" t="s">
        <v>1839</v>
      </c>
      <c r="Q2625" s="114" t="s">
        <v>1840</v>
      </c>
      <c r="R2625" s="116"/>
    </row>
    <row r="2626" spans="2:18" ht="18.75" hidden="1" x14ac:dyDescent="0.25">
      <c r="B2626" s="112">
        <v>2620</v>
      </c>
      <c r="C2626" s="114" t="s">
        <v>14</v>
      </c>
      <c r="D2626" s="114" t="s">
        <v>9397</v>
      </c>
      <c r="E2626" s="114" t="s">
        <v>4</v>
      </c>
      <c r="F2626" s="114" t="s">
        <v>31</v>
      </c>
      <c r="G2626" s="114" t="s">
        <v>130</v>
      </c>
      <c r="H2626" s="115" t="s">
        <v>10055</v>
      </c>
      <c r="I2626" s="116" t="s">
        <v>10056</v>
      </c>
      <c r="J2626" s="116" t="s">
        <v>10057</v>
      </c>
      <c r="K2626" s="114" t="s">
        <v>1094</v>
      </c>
      <c r="L2626" s="114" t="s">
        <v>687</v>
      </c>
      <c r="M2626" s="116" t="s">
        <v>1095</v>
      </c>
      <c r="N2626" s="116" t="s">
        <v>1096</v>
      </c>
      <c r="O2626" s="114" t="s">
        <v>1094</v>
      </c>
      <c r="P2626" s="114" t="s">
        <v>1839</v>
      </c>
      <c r="Q2626" s="114" t="s">
        <v>1840</v>
      </c>
      <c r="R2626" s="116"/>
    </row>
    <row r="2627" spans="2:18" ht="18.75" hidden="1" x14ac:dyDescent="0.25">
      <c r="B2627" s="112">
        <v>2621</v>
      </c>
      <c r="C2627" s="114" t="s">
        <v>14</v>
      </c>
      <c r="D2627" s="114" t="s">
        <v>9397</v>
      </c>
      <c r="E2627" s="114" t="s">
        <v>1</v>
      </c>
      <c r="F2627" s="114" t="s">
        <v>32</v>
      </c>
      <c r="G2627" s="114" t="s">
        <v>130</v>
      </c>
      <c r="H2627" s="115" t="s">
        <v>10058</v>
      </c>
      <c r="I2627" s="116" t="s">
        <v>10059</v>
      </c>
      <c r="J2627" s="116" t="s">
        <v>10060</v>
      </c>
      <c r="K2627" s="114" t="s">
        <v>1097</v>
      </c>
      <c r="L2627" s="114" t="s">
        <v>693</v>
      </c>
      <c r="M2627" s="116" t="s">
        <v>1098</v>
      </c>
      <c r="N2627" s="116" t="s">
        <v>1099</v>
      </c>
      <c r="O2627" s="114" t="s">
        <v>1097</v>
      </c>
      <c r="P2627" s="114" t="s">
        <v>1097</v>
      </c>
      <c r="Q2627" s="114" t="s">
        <v>1841</v>
      </c>
      <c r="R2627" s="116"/>
    </row>
    <row r="2628" spans="2:18" ht="18.75" hidden="1" x14ac:dyDescent="0.25">
      <c r="B2628" s="112">
        <v>2622</v>
      </c>
      <c r="C2628" s="114" t="s">
        <v>14</v>
      </c>
      <c r="D2628" s="114" t="s">
        <v>9397</v>
      </c>
      <c r="E2628" s="114" t="s">
        <v>1</v>
      </c>
      <c r="F2628" s="114" t="s">
        <v>32</v>
      </c>
      <c r="G2628" s="114" t="s">
        <v>130</v>
      </c>
      <c r="H2628" s="115" t="s">
        <v>10061</v>
      </c>
      <c r="I2628" s="116" t="s">
        <v>10062</v>
      </c>
      <c r="J2628" s="116" t="s">
        <v>10063</v>
      </c>
      <c r="K2628" s="114" t="s">
        <v>1097</v>
      </c>
      <c r="L2628" s="114" t="s">
        <v>693</v>
      </c>
      <c r="M2628" s="116" t="s">
        <v>1098</v>
      </c>
      <c r="N2628" s="116" t="s">
        <v>1099</v>
      </c>
      <c r="O2628" s="114" t="s">
        <v>1097</v>
      </c>
      <c r="P2628" s="114" t="s">
        <v>1097</v>
      </c>
      <c r="Q2628" s="114" t="s">
        <v>1841</v>
      </c>
      <c r="R2628" s="116"/>
    </row>
    <row r="2629" spans="2:18" ht="18.75" hidden="1" x14ac:dyDescent="0.25">
      <c r="B2629" s="112">
        <v>2623</v>
      </c>
      <c r="C2629" s="114" t="s">
        <v>14</v>
      </c>
      <c r="D2629" s="114" t="s">
        <v>9397</v>
      </c>
      <c r="E2629" s="114" t="s">
        <v>1</v>
      </c>
      <c r="F2629" s="114" t="s">
        <v>32</v>
      </c>
      <c r="G2629" s="114" t="s">
        <v>130</v>
      </c>
      <c r="H2629" s="115" t="s">
        <v>10064</v>
      </c>
      <c r="I2629" s="116" t="s">
        <v>10065</v>
      </c>
      <c r="J2629" s="116" t="s">
        <v>10066</v>
      </c>
      <c r="K2629" s="114" t="s">
        <v>1097</v>
      </c>
      <c r="L2629" s="114" t="s">
        <v>693</v>
      </c>
      <c r="M2629" s="116" t="s">
        <v>1098</v>
      </c>
      <c r="N2629" s="116" t="s">
        <v>1099</v>
      </c>
      <c r="O2629" s="114" t="s">
        <v>1097</v>
      </c>
      <c r="P2629" s="114" t="s">
        <v>1097</v>
      </c>
      <c r="Q2629" s="114" t="s">
        <v>1841</v>
      </c>
      <c r="R2629" s="116"/>
    </row>
    <row r="2630" spans="2:18" ht="18.75" hidden="1" x14ac:dyDescent="0.25">
      <c r="B2630" s="112">
        <v>2624</v>
      </c>
      <c r="C2630" s="114" t="s">
        <v>14</v>
      </c>
      <c r="D2630" s="114" t="s">
        <v>9397</v>
      </c>
      <c r="E2630" s="114" t="s">
        <v>1</v>
      </c>
      <c r="F2630" s="114" t="s">
        <v>32</v>
      </c>
      <c r="G2630" s="114" t="s">
        <v>130</v>
      </c>
      <c r="H2630" s="115" t="s">
        <v>10067</v>
      </c>
      <c r="I2630" s="116" t="s">
        <v>10068</v>
      </c>
      <c r="J2630" s="116" t="s">
        <v>10069</v>
      </c>
      <c r="K2630" s="114" t="s">
        <v>1097</v>
      </c>
      <c r="L2630" s="114" t="s">
        <v>693</v>
      </c>
      <c r="M2630" s="116" t="s">
        <v>1098</v>
      </c>
      <c r="N2630" s="116" t="s">
        <v>1099</v>
      </c>
      <c r="O2630" s="114" t="s">
        <v>1097</v>
      </c>
      <c r="P2630" s="114" t="s">
        <v>1097</v>
      </c>
      <c r="Q2630" s="114" t="s">
        <v>1841</v>
      </c>
      <c r="R2630" s="116"/>
    </row>
    <row r="2631" spans="2:18" ht="18.75" hidden="1" x14ac:dyDescent="0.25">
      <c r="B2631" s="112">
        <v>2625</v>
      </c>
      <c r="C2631" s="114" t="s">
        <v>14</v>
      </c>
      <c r="D2631" s="114" t="s">
        <v>9397</v>
      </c>
      <c r="E2631" s="114" t="s">
        <v>1</v>
      </c>
      <c r="F2631" s="114" t="s">
        <v>32</v>
      </c>
      <c r="G2631" s="114" t="s">
        <v>130</v>
      </c>
      <c r="H2631" s="115" t="s">
        <v>10070</v>
      </c>
      <c r="I2631" s="116" t="s">
        <v>10071</v>
      </c>
      <c r="J2631" s="116" t="s">
        <v>10072</v>
      </c>
      <c r="K2631" s="114" t="s">
        <v>1097</v>
      </c>
      <c r="L2631" s="114" t="s">
        <v>693</v>
      </c>
      <c r="M2631" s="116" t="s">
        <v>1098</v>
      </c>
      <c r="N2631" s="116" t="s">
        <v>1099</v>
      </c>
      <c r="O2631" s="114" t="s">
        <v>1097</v>
      </c>
      <c r="P2631" s="114" t="s">
        <v>1097</v>
      </c>
      <c r="Q2631" s="114" t="s">
        <v>1841</v>
      </c>
      <c r="R2631" s="116"/>
    </row>
    <row r="2632" spans="2:18" ht="18.75" hidden="1" x14ac:dyDescent="0.25">
      <c r="B2632" s="112">
        <v>2626</v>
      </c>
      <c r="C2632" s="114" t="s">
        <v>14</v>
      </c>
      <c r="D2632" s="114" t="s">
        <v>9397</v>
      </c>
      <c r="E2632" s="114" t="s">
        <v>1</v>
      </c>
      <c r="F2632" s="114" t="s">
        <v>32</v>
      </c>
      <c r="G2632" s="114" t="s">
        <v>130</v>
      </c>
      <c r="H2632" s="115" t="s">
        <v>10073</v>
      </c>
      <c r="I2632" s="116" t="s">
        <v>10074</v>
      </c>
      <c r="J2632" s="116" t="s">
        <v>10075</v>
      </c>
      <c r="K2632" s="114" t="s">
        <v>1097</v>
      </c>
      <c r="L2632" s="114" t="s">
        <v>693</v>
      </c>
      <c r="M2632" s="116" t="s">
        <v>1098</v>
      </c>
      <c r="N2632" s="116" t="s">
        <v>1099</v>
      </c>
      <c r="O2632" s="114" t="s">
        <v>1097</v>
      </c>
      <c r="P2632" s="114" t="s">
        <v>1097</v>
      </c>
      <c r="Q2632" s="114" t="s">
        <v>1841</v>
      </c>
      <c r="R2632" s="116"/>
    </row>
    <row r="2633" spans="2:18" ht="18.75" hidden="1" x14ac:dyDescent="0.25">
      <c r="B2633" s="112">
        <v>2627</v>
      </c>
      <c r="C2633" s="114" t="s">
        <v>14</v>
      </c>
      <c r="D2633" s="114" t="s">
        <v>9397</v>
      </c>
      <c r="E2633" s="114" t="s">
        <v>1</v>
      </c>
      <c r="F2633" s="114" t="s">
        <v>32</v>
      </c>
      <c r="G2633" s="114" t="s">
        <v>130</v>
      </c>
      <c r="H2633" s="115" t="s">
        <v>10076</v>
      </c>
      <c r="I2633" s="116" t="s">
        <v>10077</v>
      </c>
      <c r="J2633" s="116" t="s">
        <v>10078</v>
      </c>
      <c r="K2633" s="114" t="s">
        <v>1097</v>
      </c>
      <c r="L2633" s="114" t="s">
        <v>693</v>
      </c>
      <c r="M2633" s="116" t="s">
        <v>1098</v>
      </c>
      <c r="N2633" s="116" t="s">
        <v>1099</v>
      </c>
      <c r="O2633" s="114" t="s">
        <v>1097</v>
      </c>
      <c r="P2633" s="114" t="s">
        <v>1097</v>
      </c>
      <c r="Q2633" s="114" t="s">
        <v>1841</v>
      </c>
      <c r="R2633" s="116"/>
    </row>
    <row r="2634" spans="2:18" ht="18.75" hidden="1" x14ac:dyDescent="0.25">
      <c r="B2634" s="112">
        <v>2628</v>
      </c>
      <c r="C2634" s="114" t="s">
        <v>14</v>
      </c>
      <c r="D2634" s="114" t="s">
        <v>9397</v>
      </c>
      <c r="E2634" s="114" t="s">
        <v>1</v>
      </c>
      <c r="F2634" s="114" t="s">
        <v>32</v>
      </c>
      <c r="G2634" s="114" t="s">
        <v>130</v>
      </c>
      <c r="H2634" s="115" t="s">
        <v>10079</v>
      </c>
      <c r="I2634" s="116" t="s">
        <v>10080</v>
      </c>
      <c r="J2634" s="116" t="s">
        <v>10081</v>
      </c>
      <c r="K2634" s="114" t="s">
        <v>1097</v>
      </c>
      <c r="L2634" s="114" t="s">
        <v>693</v>
      </c>
      <c r="M2634" s="116" t="s">
        <v>1098</v>
      </c>
      <c r="N2634" s="116" t="s">
        <v>1099</v>
      </c>
      <c r="O2634" s="114" t="s">
        <v>1097</v>
      </c>
      <c r="P2634" s="114" t="s">
        <v>1097</v>
      </c>
      <c r="Q2634" s="114" t="s">
        <v>1841</v>
      </c>
      <c r="R2634" s="116"/>
    </row>
    <row r="2635" spans="2:18" ht="18.75" hidden="1" x14ac:dyDescent="0.25">
      <c r="B2635" s="112">
        <v>2629</v>
      </c>
      <c r="C2635" s="114" t="s">
        <v>14</v>
      </c>
      <c r="D2635" s="114" t="s">
        <v>9397</v>
      </c>
      <c r="E2635" s="114" t="s">
        <v>1</v>
      </c>
      <c r="F2635" s="114" t="s">
        <v>32</v>
      </c>
      <c r="G2635" s="114" t="s">
        <v>130</v>
      </c>
      <c r="H2635" s="115" t="s">
        <v>10082</v>
      </c>
      <c r="I2635" s="116" t="s">
        <v>10083</v>
      </c>
      <c r="J2635" s="116" t="s">
        <v>10084</v>
      </c>
      <c r="K2635" s="114" t="s">
        <v>1097</v>
      </c>
      <c r="L2635" s="114" t="s">
        <v>693</v>
      </c>
      <c r="M2635" s="116" t="s">
        <v>1098</v>
      </c>
      <c r="N2635" s="116" t="s">
        <v>1099</v>
      </c>
      <c r="O2635" s="114" t="s">
        <v>1097</v>
      </c>
      <c r="P2635" s="114" t="s">
        <v>1097</v>
      </c>
      <c r="Q2635" s="114" t="s">
        <v>1841</v>
      </c>
      <c r="R2635" s="116"/>
    </row>
    <row r="2636" spans="2:18" ht="18.75" hidden="1" x14ac:dyDescent="0.25">
      <c r="B2636" s="112">
        <v>2630</v>
      </c>
      <c r="C2636" s="114" t="s">
        <v>14</v>
      </c>
      <c r="D2636" s="114" t="s">
        <v>9397</v>
      </c>
      <c r="E2636" s="114" t="s">
        <v>1</v>
      </c>
      <c r="F2636" s="114" t="s">
        <v>32</v>
      </c>
      <c r="G2636" s="114" t="s">
        <v>130</v>
      </c>
      <c r="H2636" s="115" t="s">
        <v>10085</v>
      </c>
      <c r="I2636" s="116" t="s">
        <v>10086</v>
      </c>
      <c r="J2636" s="116" t="s">
        <v>10087</v>
      </c>
      <c r="K2636" s="114" t="s">
        <v>1097</v>
      </c>
      <c r="L2636" s="114" t="s">
        <v>693</v>
      </c>
      <c r="M2636" s="116" t="s">
        <v>1098</v>
      </c>
      <c r="N2636" s="116" t="s">
        <v>1099</v>
      </c>
      <c r="O2636" s="114" t="s">
        <v>1097</v>
      </c>
      <c r="P2636" s="114" t="s">
        <v>1097</v>
      </c>
      <c r="Q2636" s="114" t="s">
        <v>1841</v>
      </c>
      <c r="R2636" s="116"/>
    </row>
    <row r="2637" spans="2:18" ht="18.75" hidden="1" x14ac:dyDescent="0.25">
      <c r="B2637" s="112">
        <v>2631</v>
      </c>
      <c r="C2637" s="114" t="s">
        <v>14</v>
      </c>
      <c r="D2637" s="114" t="s">
        <v>9397</v>
      </c>
      <c r="E2637" s="114" t="s">
        <v>4</v>
      </c>
      <c r="F2637" s="114" t="s">
        <v>32</v>
      </c>
      <c r="G2637" s="114" t="s">
        <v>130</v>
      </c>
      <c r="H2637" s="115" t="s">
        <v>10088</v>
      </c>
      <c r="I2637" s="116" t="s">
        <v>10089</v>
      </c>
      <c r="J2637" s="116" t="s">
        <v>10090</v>
      </c>
      <c r="K2637" s="114" t="s">
        <v>1097</v>
      </c>
      <c r="L2637" s="114" t="s">
        <v>693</v>
      </c>
      <c r="M2637" s="116" t="s">
        <v>1098</v>
      </c>
      <c r="N2637" s="116" t="s">
        <v>1099</v>
      </c>
      <c r="O2637" s="114" t="s">
        <v>1097</v>
      </c>
      <c r="P2637" s="114" t="s">
        <v>1097</v>
      </c>
      <c r="Q2637" s="114" t="s">
        <v>1841</v>
      </c>
      <c r="R2637" s="116"/>
    </row>
    <row r="2638" spans="2:18" ht="18.75" hidden="1" x14ac:dyDescent="0.25">
      <c r="B2638" s="112">
        <v>2632</v>
      </c>
      <c r="C2638" s="114" t="s">
        <v>14</v>
      </c>
      <c r="D2638" s="114" t="s">
        <v>9397</v>
      </c>
      <c r="E2638" s="114" t="s">
        <v>4</v>
      </c>
      <c r="F2638" s="114" t="s">
        <v>32</v>
      </c>
      <c r="G2638" s="114" t="s">
        <v>130</v>
      </c>
      <c r="H2638" s="115" t="s">
        <v>10091</v>
      </c>
      <c r="I2638" s="116" t="s">
        <v>10092</v>
      </c>
      <c r="J2638" s="116" t="s">
        <v>10093</v>
      </c>
      <c r="K2638" s="114" t="s">
        <v>1097</v>
      </c>
      <c r="L2638" s="114" t="s">
        <v>693</v>
      </c>
      <c r="M2638" s="116" t="s">
        <v>1098</v>
      </c>
      <c r="N2638" s="116" t="s">
        <v>1099</v>
      </c>
      <c r="O2638" s="114" t="s">
        <v>1097</v>
      </c>
      <c r="P2638" s="114" t="s">
        <v>1097</v>
      </c>
      <c r="Q2638" s="114" t="s">
        <v>1841</v>
      </c>
      <c r="R2638" s="116"/>
    </row>
    <row r="2639" spans="2:18" ht="18.75" hidden="1" x14ac:dyDescent="0.25">
      <c r="B2639" s="112">
        <v>2633</v>
      </c>
      <c r="C2639" s="114" t="s">
        <v>14</v>
      </c>
      <c r="D2639" s="114" t="s">
        <v>9397</v>
      </c>
      <c r="E2639" s="114" t="s">
        <v>4</v>
      </c>
      <c r="F2639" s="114" t="s">
        <v>32</v>
      </c>
      <c r="G2639" s="114" t="s">
        <v>130</v>
      </c>
      <c r="H2639" s="115" t="s">
        <v>10094</v>
      </c>
      <c r="I2639" s="116" t="s">
        <v>10095</v>
      </c>
      <c r="J2639" s="116" t="s">
        <v>10096</v>
      </c>
      <c r="K2639" s="114" t="s">
        <v>1097</v>
      </c>
      <c r="L2639" s="114" t="s">
        <v>693</v>
      </c>
      <c r="M2639" s="116" t="s">
        <v>1098</v>
      </c>
      <c r="N2639" s="116" t="s">
        <v>1099</v>
      </c>
      <c r="O2639" s="114" t="s">
        <v>1097</v>
      </c>
      <c r="P2639" s="114" t="s">
        <v>1097</v>
      </c>
      <c r="Q2639" s="114" t="s">
        <v>1841</v>
      </c>
      <c r="R2639" s="116"/>
    </row>
    <row r="2640" spans="2:18" ht="18.75" hidden="1" x14ac:dyDescent="0.25">
      <c r="B2640" s="112">
        <v>2634</v>
      </c>
      <c r="C2640" s="114" t="s">
        <v>14</v>
      </c>
      <c r="D2640" s="114" t="s">
        <v>9397</v>
      </c>
      <c r="E2640" s="114" t="s">
        <v>4</v>
      </c>
      <c r="F2640" s="114" t="s">
        <v>32</v>
      </c>
      <c r="G2640" s="114" t="s">
        <v>130</v>
      </c>
      <c r="H2640" s="115" t="s">
        <v>10097</v>
      </c>
      <c r="I2640" s="116" t="s">
        <v>10098</v>
      </c>
      <c r="J2640" s="116" t="s">
        <v>10099</v>
      </c>
      <c r="K2640" s="114" t="s">
        <v>1097</v>
      </c>
      <c r="L2640" s="114" t="s">
        <v>693</v>
      </c>
      <c r="M2640" s="116" t="s">
        <v>1098</v>
      </c>
      <c r="N2640" s="116" t="s">
        <v>1099</v>
      </c>
      <c r="O2640" s="114" t="s">
        <v>1097</v>
      </c>
      <c r="P2640" s="114" t="s">
        <v>1097</v>
      </c>
      <c r="Q2640" s="114" t="s">
        <v>1841</v>
      </c>
      <c r="R2640" s="116"/>
    </row>
    <row r="2641" spans="2:18" ht="18.75" hidden="1" x14ac:dyDescent="0.25">
      <c r="B2641" s="112">
        <v>2635</v>
      </c>
      <c r="C2641" s="114" t="s">
        <v>14</v>
      </c>
      <c r="D2641" s="114" t="s">
        <v>9397</v>
      </c>
      <c r="E2641" s="114" t="s">
        <v>4</v>
      </c>
      <c r="F2641" s="114" t="s">
        <v>32</v>
      </c>
      <c r="G2641" s="114" t="s">
        <v>130</v>
      </c>
      <c r="H2641" s="115" t="s">
        <v>10100</v>
      </c>
      <c r="I2641" s="116" t="s">
        <v>10101</v>
      </c>
      <c r="J2641" s="116" t="s">
        <v>10102</v>
      </c>
      <c r="K2641" s="114" t="s">
        <v>1097</v>
      </c>
      <c r="L2641" s="114" t="s">
        <v>693</v>
      </c>
      <c r="M2641" s="116" t="s">
        <v>1098</v>
      </c>
      <c r="N2641" s="116" t="s">
        <v>1099</v>
      </c>
      <c r="O2641" s="114" t="s">
        <v>1097</v>
      </c>
      <c r="P2641" s="114" t="s">
        <v>1097</v>
      </c>
      <c r="Q2641" s="114" t="s">
        <v>1841</v>
      </c>
      <c r="R2641" s="116"/>
    </row>
    <row r="2642" spans="2:18" ht="18.75" hidden="1" x14ac:dyDescent="0.25">
      <c r="B2642" s="112">
        <v>2636</v>
      </c>
      <c r="C2642" s="114" t="s">
        <v>14</v>
      </c>
      <c r="D2642" s="114" t="s">
        <v>9397</v>
      </c>
      <c r="E2642" s="114" t="s">
        <v>4</v>
      </c>
      <c r="F2642" s="114" t="s">
        <v>32</v>
      </c>
      <c r="G2642" s="114" t="s">
        <v>130</v>
      </c>
      <c r="H2642" s="115" t="s">
        <v>10103</v>
      </c>
      <c r="I2642" s="116" t="s">
        <v>10104</v>
      </c>
      <c r="J2642" s="116" t="s">
        <v>10105</v>
      </c>
      <c r="K2642" s="114" t="s">
        <v>1097</v>
      </c>
      <c r="L2642" s="114" t="s">
        <v>693</v>
      </c>
      <c r="M2642" s="116" t="s">
        <v>1098</v>
      </c>
      <c r="N2642" s="116" t="s">
        <v>1099</v>
      </c>
      <c r="O2642" s="114" t="s">
        <v>1097</v>
      </c>
      <c r="P2642" s="114" t="s">
        <v>1097</v>
      </c>
      <c r="Q2642" s="114" t="s">
        <v>1841</v>
      </c>
      <c r="R2642" s="116"/>
    </row>
    <row r="2643" spans="2:18" ht="18.75" hidden="1" x14ac:dyDescent="0.25">
      <c r="B2643" s="112">
        <v>2637</v>
      </c>
      <c r="C2643" s="114" t="s">
        <v>14</v>
      </c>
      <c r="D2643" s="114" t="s">
        <v>9397</v>
      </c>
      <c r="E2643" s="114" t="s">
        <v>4</v>
      </c>
      <c r="F2643" s="114" t="s">
        <v>32</v>
      </c>
      <c r="G2643" s="114" t="s">
        <v>130</v>
      </c>
      <c r="H2643" s="115" t="s">
        <v>10106</v>
      </c>
      <c r="I2643" s="116" t="s">
        <v>10107</v>
      </c>
      <c r="J2643" s="116" t="s">
        <v>10108</v>
      </c>
      <c r="K2643" s="114" t="s">
        <v>1097</v>
      </c>
      <c r="L2643" s="114" t="s">
        <v>693</v>
      </c>
      <c r="M2643" s="116" t="s">
        <v>1098</v>
      </c>
      <c r="N2643" s="116" t="s">
        <v>1099</v>
      </c>
      <c r="O2643" s="114" t="s">
        <v>1097</v>
      </c>
      <c r="P2643" s="114" t="s">
        <v>1097</v>
      </c>
      <c r="Q2643" s="114" t="s">
        <v>1841</v>
      </c>
      <c r="R2643" s="116"/>
    </row>
    <row r="2644" spans="2:18" ht="18.75" hidden="1" x14ac:dyDescent="0.25">
      <c r="B2644" s="112">
        <v>2638</v>
      </c>
      <c r="C2644" s="114" t="s">
        <v>14</v>
      </c>
      <c r="D2644" s="114" t="s">
        <v>9397</v>
      </c>
      <c r="E2644" s="114" t="s">
        <v>4</v>
      </c>
      <c r="F2644" s="114" t="s">
        <v>32</v>
      </c>
      <c r="G2644" s="114" t="s">
        <v>130</v>
      </c>
      <c r="H2644" s="115" t="s">
        <v>10109</v>
      </c>
      <c r="I2644" s="116" t="s">
        <v>10110</v>
      </c>
      <c r="J2644" s="116" t="s">
        <v>10111</v>
      </c>
      <c r="K2644" s="114" t="s">
        <v>1097</v>
      </c>
      <c r="L2644" s="114" t="s">
        <v>693</v>
      </c>
      <c r="M2644" s="116" t="s">
        <v>1098</v>
      </c>
      <c r="N2644" s="116" t="s">
        <v>1099</v>
      </c>
      <c r="O2644" s="114" t="s">
        <v>1097</v>
      </c>
      <c r="P2644" s="114" t="s">
        <v>1097</v>
      </c>
      <c r="Q2644" s="114" t="s">
        <v>1841</v>
      </c>
      <c r="R2644" s="116"/>
    </row>
    <row r="2645" spans="2:18" ht="18.75" hidden="1" x14ac:dyDescent="0.25">
      <c r="B2645" s="112">
        <v>2639</v>
      </c>
      <c r="C2645" s="114" t="s">
        <v>14</v>
      </c>
      <c r="D2645" s="114" t="s">
        <v>9397</v>
      </c>
      <c r="E2645" s="114" t="s">
        <v>4</v>
      </c>
      <c r="F2645" s="114" t="s">
        <v>32</v>
      </c>
      <c r="G2645" s="114" t="s">
        <v>130</v>
      </c>
      <c r="H2645" s="115" t="s">
        <v>10112</v>
      </c>
      <c r="I2645" s="116" t="s">
        <v>10113</v>
      </c>
      <c r="J2645" s="116" t="s">
        <v>10114</v>
      </c>
      <c r="K2645" s="114" t="s">
        <v>1097</v>
      </c>
      <c r="L2645" s="114" t="s">
        <v>693</v>
      </c>
      <c r="M2645" s="116" t="s">
        <v>1098</v>
      </c>
      <c r="N2645" s="116" t="s">
        <v>1099</v>
      </c>
      <c r="O2645" s="114" t="s">
        <v>1097</v>
      </c>
      <c r="P2645" s="114" t="s">
        <v>1097</v>
      </c>
      <c r="Q2645" s="114" t="s">
        <v>1841</v>
      </c>
      <c r="R2645" s="116"/>
    </row>
    <row r="2646" spans="2:18" ht="18.75" hidden="1" x14ac:dyDescent="0.25">
      <c r="B2646" s="112">
        <v>2640</v>
      </c>
      <c r="C2646" s="114" t="s">
        <v>14</v>
      </c>
      <c r="D2646" s="114" t="s">
        <v>9397</v>
      </c>
      <c r="E2646" s="114" t="s">
        <v>4</v>
      </c>
      <c r="F2646" s="114" t="s">
        <v>32</v>
      </c>
      <c r="G2646" s="114" t="s">
        <v>130</v>
      </c>
      <c r="H2646" s="115" t="s">
        <v>10115</v>
      </c>
      <c r="I2646" s="116" t="s">
        <v>10116</v>
      </c>
      <c r="J2646" s="116" t="s">
        <v>10117</v>
      </c>
      <c r="K2646" s="114" t="s">
        <v>1097</v>
      </c>
      <c r="L2646" s="114" t="s">
        <v>693</v>
      </c>
      <c r="M2646" s="116" t="s">
        <v>1098</v>
      </c>
      <c r="N2646" s="116" t="s">
        <v>1099</v>
      </c>
      <c r="O2646" s="114" t="s">
        <v>1097</v>
      </c>
      <c r="P2646" s="114" t="s">
        <v>1097</v>
      </c>
      <c r="Q2646" s="114" t="s">
        <v>1841</v>
      </c>
      <c r="R2646" s="116"/>
    </row>
    <row r="2647" spans="2:18" ht="18.75" hidden="1" x14ac:dyDescent="0.25">
      <c r="B2647" s="112">
        <v>2641</v>
      </c>
      <c r="C2647" s="114" t="s">
        <v>14</v>
      </c>
      <c r="D2647" s="114" t="s">
        <v>9397</v>
      </c>
      <c r="E2647" s="114" t="s">
        <v>1</v>
      </c>
      <c r="F2647" s="114" t="s">
        <v>34</v>
      </c>
      <c r="G2647" s="114" t="s">
        <v>130</v>
      </c>
      <c r="H2647" s="115" t="s">
        <v>10118</v>
      </c>
      <c r="I2647" s="116" t="s">
        <v>10119</v>
      </c>
      <c r="J2647" s="116" t="s">
        <v>10120</v>
      </c>
      <c r="K2647" s="114" t="s">
        <v>1100</v>
      </c>
      <c r="L2647" s="114" t="s">
        <v>699</v>
      </c>
      <c r="M2647" s="116" t="s">
        <v>1101</v>
      </c>
      <c r="N2647" s="116" t="s">
        <v>1102</v>
      </c>
      <c r="O2647" s="114" t="s">
        <v>1100</v>
      </c>
      <c r="P2647" s="114" t="s">
        <v>1842</v>
      </c>
      <c r="Q2647" s="114" t="s">
        <v>1843</v>
      </c>
      <c r="R2647" s="116"/>
    </row>
    <row r="2648" spans="2:18" ht="18.75" hidden="1" x14ac:dyDescent="0.25">
      <c r="B2648" s="112">
        <v>2642</v>
      </c>
      <c r="C2648" s="114" t="s">
        <v>14</v>
      </c>
      <c r="D2648" s="114" t="s">
        <v>9397</v>
      </c>
      <c r="E2648" s="114" t="s">
        <v>1</v>
      </c>
      <c r="F2648" s="114" t="s">
        <v>34</v>
      </c>
      <c r="G2648" s="114" t="s">
        <v>130</v>
      </c>
      <c r="H2648" s="115" t="s">
        <v>10121</v>
      </c>
      <c r="I2648" s="116" t="s">
        <v>10122</v>
      </c>
      <c r="J2648" s="116" t="s">
        <v>10123</v>
      </c>
      <c r="K2648" s="114" t="s">
        <v>1100</v>
      </c>
      <c r="L2648" s="114" t="s">
        <v>699</v>
      </c>
      <c r="M2648" s="116" t="s">
        <v>1101</v>
      </c>
      <c r="N2648" s="116" t="s">
        <v>1102</v>
      </c>
      <c r="O2648" s="114" t="s">
        <v>1100</v>
      </c>
      <c r="P2648" s="114" t="s">
        <v>1842</v>
      </c>
      <c r="Q2648" s="114" t="s">
        <v>1843</v>
      </c>
      <c r="R2648" s="116"/>
    </row>
    <row r="2649" spans="2:18" ht="18.75" hidden="1" x14ac:dyDescent="0.25">
      <c r="B2649" s="112">
        <v>2643</v>
      </c>
      <c r="C2649" s="114" t="s">
        <v>14</v>
      </c>
      <c r="D2649" s="114" t="s">
        <v>9397</v>
      </c>
      <c r="E2649" s="114" t="s">
        <v>1</v>
      </c>
      <c r="F2649" s="114" t="s">
        <v>34</v>
      </c>
      <c r="G2649" s="114" t="s">
        <v>130</v>
      </c>
      <c r="H2649" s="115" t="s">
        <v>10124</v>
      </c>
      <c r="I2649" s="116" t="s">
        <v>10125</v>
      </c>
      <c r="J2649" s="116" t="s">
        <v>10126</v>
      </c>
      <c r="K2649" s="114" t="s">
        <v>1100</v>
      </c>
      <c r="L2649" s="114" t="s">
        <v>699</v>
      </c>
      <c r="M2649" s="116" t="s">
        <v>1101</v>
      </c>
      <c r="N2649" s="116" t="s">
        <v>1102</v>
      </c>
      <c r="O2649" s="114" t="s">
        <v>1100</v>
      </c>
      <c r="P2649" s="114" t="s">
        <v>1842</v>
      </c>
      <c r="Q2649" s="114" t="s">
        <v>1843</v>
      </c>
      <c r="R2649" s="116"/>
    </row>
    <row r="2650" spans="2:18" ht="18.75" hidden="1" x14ac:dyDescent="0.25">
      <c r="B2650" s="112">
        <v>2644</v>
      </c>
      <c r="C2650" s="114" t="s">
        <v>14</v>
      </c>
      <c r="D2650" s="114" t="s">
        <v>9397</v>
      </c>
      <c r="E2650" s="114" t="s">
        <v>1</v>
      </c>
      <c r="F2650" s="114" t="s">
        <v>34</v>
      </c>
      <c r="G2650" s="114" t="s">
        <v>130</v>
      </c>
      <c r="H2650" s="115" t="s">
        <v>10127</v>
      </c>
      <c r="I2650" s="116" t="s">
        <v>10128</v>
      </c>
      <c r="J2650" s="116" t="s">
        <v>10129</v>
      </c>
      <c r="K2650" s="114" t="s">
        <v>1100</v>
      </c>
      <c r="L2650" s="114" t="s">
        <v>699</v>
      </c>
      <c r="M2650" s="116" t="s">
        <v>1101</v>
      </c>
      <c r="N2650" s="116" t="s">
        <v>1102</v>
      </c>
      <c r="O2650" s="114" t="s">
        <v>1100</v>
      </c>
      <c r="P2650" s="114" t="s">
        <v>1842</v>
      </c>
      <c r="Q2650" s="114" t="s">
        <v>1843</v>
      </c>
      <c r="R2650" s="116"/>
    </row>
    <row r="2651" spans="2:18" ht="18.75" hidden="1" x14ac:dyDescent="0.25">
      <c r="B2651" s="112">
        <v>2645</v>
      </c>
      <c r="C2651" s="114" t="s">
        <v>14</v>
      </c>
      <c r="D2651" s="114" t="s">
        <v>9397</v>
      </c>
      <c r="E2651" s="114" t="s">
        <v>1</v>
      </c>
      <c r="F2651" s="114" t="s">
        <v>34</v>
      </c>
      <c r="G2651" s="114" t="s">
        <v>130</v>
      </c>
      <c r="H2651" s="115" t="s">
        <v>10130</v>
      </c>
      <c r="I2651" s="116" t="s">
        <v>10131</v>
      </c>
      <c r="J2651" s="116" t="s">
        <v>10132</v>
      </c>
      <c r="K2651" s="114" t="s">
        <v>1100</v>
      </c>
      <c r="L2651" s="114" t="s">
        <v>699</v>
      </c>
      <c r="M2651" s="116" t="s">
        <v>1101</v>
      </c>
      <c r="N2651" s="116" t="s">
        <v>1102</v>
      </c>
      <c r="O2651" s="114" t="s">
        <v>1100</v>
      </c>
      <c r="P2651" s="114" t="s">
        <v>1842</v>
      </c>
      <c r="Q2651" s="114" t="s">
        <v>1843</v>
      </c>
      <c r="R2651" s="116"/>
    </row>
    <row r="2652" spans="2:18" ht="18.75" hidden="1" x14ac:dyDescent="0.25">
      <c r="B2652" s="112">
        <v>2646</v>
      </c>
      <c r="C2652" s="114" t="s">
        <v>14</v>
      </c>
      <c r="D2652" s="114" t="s">
        <v>9397</v>
      </c>
      <c r="E2652" s="114" t="s">
        <v>1</v>
      </c>
      <c r="F2652" s="114" t="s">
        <v>34</v>
      </c>
      <c r="G2652" s="114" t="s">
        <v>130</v>
      </c>
      <c r="H2652" s="115" t="s">
        <v>10133</v>
      </c>
      <c r="I2652" s="116" t="s">
        <v>10134</v>
      </c>
      <c r="J2652" s="116" t="s">
        <v>10135</v>
      </c>
      <c r="K2652" s="114" t="s">
        <v>1100</v>
      </c>
      <c r="L2652" s="114" t="s">
        <v>699</v>
      </c>
      <c r="M2652" s="116" t="s">
        <v>1101</v>
      </c>
      <c r="N2652" s="116" t="s">
        <v>1102</v>
      </c>
      <c r="O2652" s="114" t="s">
        <v>1100</v>
      </c>
      <c r="P2652" s="114" t="s">
        <v>1842</v>
      </c>
      <c r="Q2652" s="114" t="s">
        <v>1843</v>
      </c>
      <c r="R2652" s="116"/>
    </row>
    <row r="2653" spans="2:18" ht="18.75" hidden="1" x14ac:dyDescent="0.25">
      <c r="B2653" s="112">
        <v>2647</v>
      </c>
      <c r="C2653" s="114" t="s">
        <v>14</v>
      </c>
      <c r="D2653" s="114" t="s">
        <v>9397</v>
      </c>
      <c r="E2653" s="114" t="s">
        <v>1</v>
      </c>
      <c r="F2653" s="114" t="s">
        <v>34</v>
      </c>
      <c r="G2653" s="114" t="s">
        <v>130</v>
      </c>
      <c r="H2653" s="115" t="s">
        <v>10136</v>
      </c>
      <c r="I2653" s="116" t="s">
        <v>10137</v>
      </c>
      <c r="J2653" s="116" t="s">
        <v>10138</v>
      </c>
      <c r="K2653" s="114" t="s">
        <v>1100</v>
      </c>
      <c r="L2653" s="114" t="s">
        <v>699</v>
      </c>
      <c r="M2653" s="116" t="s">
        <v>1101</v>
      </c>
      <c r="N2653" s="116" t="s">
        <v>1102</v>
      </c>
      <c r="O2653" s="114" t="s">
        <v>1100</v>
      </c>
      <c r="P2653" s="114" t="s">
        <v>1842</v>
      </c>
      <c r="Q2653" s="114" t="s">
        <v>1843</v>
      </c>
      <c r="R2653" s="116"/>
    </row>
    <row r="2654" spans="2:18" ht="18.75" hidden="1" x14ac:dyDescent="0.25">
      <c r="B2654" s="112">
        <v>2648</v>
      </c>
      <c r="C2654" s="114" t="s">
        <v>14</v>
      </c>
      <c r="D2654" s="114" t="s">
        <v>9397</v>
      </c>
      <c r="E2654" s="114" t="s">
        <v>1</v>
      </c>
      <c r="F2654" s="114" t="s">
        <v>34</v>
      </c>
      <c r="G2654" s="114" t="s">
        <v>130</v>
      </c>
      <c r="H2654" s="115" t="s">
        <v>10139</v>
      </c>
      <c r="I2654" s="116" t="s">
        <v>10140</v>
      </c>
      <c r="J2654" s="116" t="s">
        <v>10141</v>
      </c>
      <c r="K2654" s="114" t="s">
        <v>1100</v>
      </c>
      <c r="L2654" s="114" t="s">
        <v>699</v>
      </c>
      <c r="M2654" s="116" t="s">
        <v>1101</v>
      </c>
      <c r="N2654" s="116" t="s">
        <v>1102</v>
      </c>
      <c r="O2654" s="114" t="s">
        <v>1100</v>
      </c>
      <c r="P2654" s="114" t="s">
        <v>1842</v>
      </c>
      <c r="Q2654" s="114" t="s">
        <v>1843</v>
      </c>
      <c r="R2654" s="116"/>
    </row>
    <row r="2655" spans="2:18" ht="18.75" hidden="1" x14ac:dyDescent="0.25">
      <c r="B2655" s="112">
        <v>2649</v>
      </c>
      <c r="C2655" s="114" t="s">
        <v>14</v>
      </c>
      <c r="D2655" s="114" t="s">
        <v>9397</v>
      </c>
      <c r="E2655" s="114" t="s">
        <v>1</v>
      </c>
      <c r="F2655" s="114" t="s">
        <v>34</v>
      </c>
      <c r="G2655" s="114" t="s">
        <v>130</v>
      </c>
      <c r="H2655" s="115" t="s">
        <v>10142</v>
      </c>
      <c r="I2655" s="116" t="s">
        <v>10143</v>
      </c>
      <c r="J2655" s="116" t="s">
        <v>10144</v>
      </c>
      <c r="K2655" s="114" t="s">
        <v>1100</v>
      </c>
      <c r="L2655" s="114" t="s">
        <v>699</v>
      </c>
      <c r="M2655" s="116" t="s">
        <v>1101</v>
      </c>
      <c r="N2655" s="116" t="s">
        <v>1102</v>
      </c>
      <c r="O2655" s="114" t="s">
        <v>1100</v>
      </c>
      <c r="P2655" s="114" t="s">
        <v>1842</v>
      </c>
      <c r="Q2655" s="114" t="s">
        <v>1843</v>
      </c>
      <c r="R2655" s="116"/>
    </row>
    <row r="2656" spans="2:18" ht="18.75" hidden="1" x14ac:dyDescent="0.25">
      <c r="B2656" s="112">
        <v>2650</v>
      </c>
      <c r="C2656" s="114" t="s">
        <v>14</v>
      </c>
      <c r="D2656" s="114" t="s">
        <v>9397</v>
      </c>
      <c r="E2656" s="114" t="s">
        <v>1</v>
      </c>
      <c r="F2656" s="114" t="s">
        <v>34</v>
      </c>
      <c r="G2656" s="114" t="s">
        <v>130</v>
      </c>
      <c r="H2656" s="115" t="s">
        <v>10145</v>
      </c>
      <c r="I2656" s="116" t="s">
        <v>10146</v>
      </c>
      <c r="J2656" s="116" t="s">
        <v>10147</v>
      </c>
      <c r="K2656" s="114" t="s">
        <v>1100</v>
      </c>
      <c r="L2656" s="114" t="s">
        <v>699</v>
      </c>
      <c r="M2656" s="116" t="s">
        <v>1101</v>
      </c>
      <c r="N2656" s="116" t="s">
        <v>1102</v>
      </c>
      <c r="O2656" s="114" t="s">
        <v>1100</v>
      </c>
      <c r="P2656" s="114" t="s">
        <v>1842</v>
      </c>
      <c r="Q2656" s="114" t="s">
        <v>1843</v>
      </c>
      <c r="R2656" s="116"/>
    </row>
    <row r="2657" spans="2:18" ht="18.75" hidden="1" x14ac:dyDescent="0.25">
      <c r="B2657" s="112">
        <v>2651</v>
      </c>
      <c r="C2657" s="114" t="s">
        <v>14</v>
      </c>
      <c r="D2657" s="114" t="s">
        <v>9397</v>
      </c>
      <c r="E2657" s="114" t="s">
        <v>4</v>
      </c>
      <c r="F2657" s="114" t="s">
        <v>34</v>
      </c>
      <c r="G2657" s="114" t="s">
        <v>130</v>
      </c>
      <c r="H2657" s="115" t="s">
        <v>10148</v>
      </c>
      <c r="I2657" s="116" t="s">
        <v>10149</v>
      </c>
      <c r="J2657" s="116" t="s">
        <v>10150</v>
      </c>
      <c r="K2657" s="114" t="s">
        <v>1100</v>
      </c>
      <c r="L2657" s="114" t="s">
        <v>699</v>
      </c>
      <c r="M2657" s="116" t="s">
        <v>1101</v>
      </c>
      <c r="N2657" s="116" t="s">
        <v>1102</v>
      </c>
      <c r="O2657" s="114" t="s">
        <v>1100</v>
      </c>
      <c r="P2657" s="114" t="s">
        <v>1842</v>
      </c>
      <c r="Q2657" s="114" t="s">
        <v>1843</v>
      </c>
      <c r="R2657" s="116"/>
    </row>
    <row r="2658" spans="2:18" ht="18.75" hidden="1" x14ac:dyDescent="0.25">
      <c r="B2658" s="112">
        <v>2652</v>
      </c>
      <c r="C2658" s="114" t="s">
        <v>14</v>
      </c>
      <c r="D2658" s="114" t="s">
        <v>9397</v>
      </c>
      <c r="E2658" s="114" t="s">
        <v>4</v>
      </c>
      <c r="F2658" s="114" t="s">
        <v>34</v>
      </c>
      <c r="G2658" s="114" t="s">
        <v>130</v>
      </c>
      <c r="H2658" s="115" t="s">
        <v>10151</v>
      </c>
      <c r="I2658" s="116" t="s">
        <v>10152</v>
      </c>
      <c r="J2658" s="116" t="s">
        <v>10153</v>
      </c>
      <c r="K2658" s="114" t="s">
        <v>1100</v>
      </c>
      <c r="L2658" s="114" t="s">
        <v>699</v>
      </c>
      <c r="M2658" s="116" t="s">
        <v>1101</v>
      </c>
      <c r="N2658" s="116" t="s">
        <v>1102</v>
      </c>
      <c r="O2658" s="114" t="s">
        <v>1100</v>
      </c>
      <c r="P2658" s="114" t="s">
        <v>1842</v>
      </c>
      <c r="Q2658" s="114" t="s">
        <v>1843</v>
      </c>
      <c r="R2658" s="116"/>
    </row>
    <row r="2659" spans="2:18" ht="18.75" hidden="1" x14ac:dyDescent="0.25">
      <c r="B2659" s="112">
        <v>2653</v>
      </c>
      <c r="C2659" s="114" t="s">
        <v>14</v>
      </c>
      <c r="D2659" s="114" t="s">
        <v>9397</v>
      </c>
      <c r="E2659" s="114" t="s">
        <v>4</v>
      </c>
      <c r="F2659" s="114" t="s">
        <v>34</v>
      </c>
      <c r="G2659" s="114" t="s">
        <v>130</v>
      </c>
      <c r="H2659" s="115" t="s">
        <v>10154</v>
      </c>
      <c r="I2659" s="116" t="s">
        <v>10155</v>
      </c>
      <c r="J2659" s="116" t="s">
        <v>10156</v>
      </c>
      <c r="K2659" s="114" t="s">
        <v>1100</v>
      </c>
      <c r="L2659" s="114" t="s">
        <v>699</v>
      </c>
      <c r="M2659" s="116" t="s">
        <v>1101</v>
      </c>
      <c r="N2659" s="116" t="s">
        <v>1102</v>
      </c>
      <c r="O2659" s="114" t="s">
        <v>1100</v>
      </c>
      <c r="P2659" s="114" t="s">
        <v>1842</v>
      </c>
      <c r="Q2659" s="114" t="s">
        <v>1843</v>
      </c>
      <c r="R2659" s="116"/>
    </row>
    <row r="2660" spans="2:18" ht="18.75" hidden="1" x14ac:dyDescent="0.25">
      <c r="B2660" s="112">
        <v>2654</v>
      </c>
      <c r="C2660" s="114" t="s">
        <v>14</v>
      </c>
      <c r="D2660" s="114" t="s">
        <v>9397</v>
      </c>
      <c r="E2660" s="114" t="s">
        <v>4</v>
      </c>
      <c r="F2660" s="114" t="s">
        <v>34</v>
      </c>
      <c r="G2660" s="114" t="s">
        <v>130</v>
      </c>
      <c r="H2660" s="115" t="s">
        <v>10157</v>
      </c>
      <c r="I2660" s="116" t="s">
        <v>10158</v>
      </c>
      <c r="J2660" s="116" t="s">
        <v>10159</v>
      </c>
      <c r="K2660" s="114" t="s">
        <v>1100</v>
      </c>
      <c r="L2660" s="114" t="s">
        <v>699</v>
      </c>
      <c r="M2660" s="116" t="s">
        <v>1101</v>
      </c>
      <c r="N2660" s="116" t="s">
        <v>1102</v>
      </c>
      <c r="O2660" s="114" t="s">
        <v>1100</v>
      </c>
      <c r="P2660" s="114" t="s">
        <v>1842</v>
      </c>
      <c r="Q2660" s="114" t="s">
        <v>1843</v>
      </c>
      <c r="R2660" s="116"/>
    </row>
    <row r="2661" spans="2:18" ht="18.75" hidden="1" x14ac:dyDescent="0.25">
      <c r="B2661" s="112">
        <v>2655</v>
      </c>
      <c r="C2661" s="114" t="s">
        <v>14</v>
      </c>
      <c r="D2661" s="114" t="s">
        <v>9397</v>
      </c>
      <c r="E2661" s="114" t="s">
        <v>4</v>
      </c>
      <c r="F2661" s="114" t="s">
        <v>34</v>
      </c>
      <c r="G2661" s="114" t="s">
        <v>130</v>
      </c>
      <c r="H2661" s="115" t="s">
        <v>10160</v>
      </c>
      <c r="I2661" s="116" t="s">
        <v>10161</v>
      </c>
      <c r="J2661" s="116" t="s">
        <v>10162</v>
      </c>
      <c r="K2661" s="114" t="s">
        <v>1100</v>
      </c>
      <c r="L2661" s="114" t="s">
        <v>699</v>
      </c>
      <c r="M2661" s="116" t="s">
        <v>1101</v>
      </c>
      <c r="N2661" s="116" t="s">
        <v>1102</v>
      </c>
      <c r="O2661" s="114" t="s">
        <v>1100</v>
      </c>
      <c r="P2661" s="114" t="s">
        <v>1842</v>
      </c>
      <c r="Q2661" s="114" t="s">
        <v>1843</v>
      </c>
      <c r="R2661" s="116"/>
    </row>
    <row r="2662" spans="2:18" ht="18.75" hidden="1" x14ac:dyDescent="0.25">
      <c r="B2662" s="112">
        <v>2656</v>
      </c>
      <c r="C2662" s="114" t="s">
        <v>14</v>
      </c>
      <c r="D2662" s="114" t="s">
        <v>9397</v>
      </c>
      <c r="E2662" s="114" t="s">
        <v>4</v>
      </c>
      <c r="F2662" s="114" t="s">
        <v>34</v>
      </c>
      <c r="G2662" s="114" t="s">
        <v>130</v>
      </c>
      <c r="H2662" s="115" t="s">
        <v>10163</v>
      </c>
      <c r="I2662" s="116" t="s">
        <v>10164</v>
      </c>
      <c r="J2662" s="116" t="s">
        <v>10165</v>
      </c>
      <c r="K2662" s="114" t="s">
        <v>1100</v>
      </c>
      <c r="L2662" s="114" t="s">
        <v>699</v>
      </c>
      <c r="M2662" s="116" t="s">
        <v>1101</v>
      </c>
      <c r="N2662" s="116" t="s">
        <v>1102</v>
      </c>
      <c r="O2662" s="114" t="s">
        <v>1100</v>
      </c>
      <c r="P2662" s="114" t="s">
        <v>1842</v>
      </c>
      <c r="Q2662" s="114" t="s">
        <v>1843</v>
      </c>
      <c r="R2662" s="116"/>
    </row>
    <row r="2663" spans="2:18" ht="18.75" hidden="1" x14ac:dyDescent="0.25">
      <c r="B2663" s="112">
        <v>2657</v>
      </c>
      <c r="C2663" s="114" t="s">
        <v>14</v>
      </c>
      <c r="D2663" s="114" t="s">
        <v>9397</v>
      </c>
      <c r="E2663" s="114" t="s">
        <v>4</v>
      </c>
      <c r="F2663" s="114" t="s">
        <v>34</v>
      </c>
      <c r="G2663" s="114" t="s">
        <v>130</v>
      </c>
      <c r="H2663" s="115" t="s">
        <v>10166</v>
      </c>
      <c r="I2663" s="116" t="s">
        <v>10167</v>
      </c>
      <c r="J2663" s="116" t="s">
        <v>10168</v>
      </c>
      <c r="K2663" s="114" t="s">
        <v>1100</v>
      </c>
      <c r="L2663" s="114" t="s">
        <v>699</v>
      </c>
      <c r="M2663" s="116" t="s">
        <v>1101</v>
      </c>
      <c r="N2663" s="116" t="s">
        <v>1102</v>
      </c>
      <c r="O2663" s="114" t="s">
        <v>1100</v>
      </c>
      <c r="P2663" s="114" t="s">
        <v>1842</v>
      </c>
      <c r="Q2663" s="114" t="s">
        <v>1843</v>
      </c>
      <c r="R2663" s="116"/>
    </row>
    <row r="2664" spans="2:18" ht="18.75" hidden="1" x14ac:dyDescent="0.25">
      <c r="B2664" s="112">
        <v>2658</v>
      </c>
      <c r="C2664" s="114" t="s">
        <v>14</v>
      </c>
      <c r="D2664" s="114" t="s">
        <v>9397</v>
      </c>
      <c r="E2664" s="114" t="s">
        <v>4</v>
      </c>
      <c r="F2664" s="114" t="s">
        <v>34</v>
      </c>
      <c r="G2664" s="114" t="s">
        <v>130</v>
      </c>
      <c r="H2664" s="115" t="s">
        <v>10169</v>
      </c>
      <c r="I2664" s="116" t="s">
        <v>10170</v>
      </c>
      <c r="J2664" s="116" t="s">
        <v>10171</v>
      </c>
      <c r="K2664" s="114" t="s">
        <v>1100</v>
      </c>
      <c r="L2664" s="114" t="s">
        <v>699</v>
      </c>
      <c r="M2664" s="116" t="s">
        <v>1101</v>
      </c>
      <c r="N2664" s="116" t="s">
        <v>1102</v>
      </c>
      <c r="O2664" s="114" t="s">
        <v>1100</v>
      </c>
      <c r="P2664" s="114" t="s">
        <v>1842</v>
      </c>
      <c r="Q2664" s="114" t="s">
        <v>1843</v>
      </c>
      <c r="R2664" s="116"/>
    </row>
    <row r="2665" spans="2:18" ht="18.75" hidden="1" x14ac:dyDescent="0.25">
      <c r="B2665" s="112">
        <v>2659</v>
      </c>
      <c r="C2665" s="114" t="s">
        <v>14</v>
      </c>
      <c r="D2665" s="114" t="s">
        <v>9397</v>
      </c>
      <c r="E2665" s="114" t="s">
        <v>4</v>
      </c>
      <c r="F2665" s="114" t="s">
        <v>34</v>
      </c>
      <c r="G2665" s="114" t="s">
        <v>130</v>
      </c>
      <c r="H2665" s="115" t="s">
        <v>10172</v>
      </c>
      <c r="I2665" s="116" t="s">
        <v>10173</v>
      </c>
      <c r="J2665" s="116" t="s">
        <v>10174</v>
      </c>
      <c r="K2665" s="114" t="s">
        <v>1100</v>
      </c>
      <c r="L2665" s="114" t="s">
        <v>699</v>
      </c>
      <c r="M2665" s="116" t="s">
        <v>1101</v>
      </c>
      <c r="N2665" s="116" t="s">
        <v>1102</v>
      </c>
      <c r="O2665" s="114" t="s">
        <v>1100</v>
      </c>
      <c r="P2665" s="114" t="s">
        <v>1842</v>
      </c>
      <c r="Q2665" s="114" t="s">
        <v>1843</v>
      </c>
      <c r="R2665" s="116"/>
    </row>
    <row r="2666" spans="2:18" ht="18.75" hidden="1" x14ac:dyDescent="0.25">
      <c r="B2666" s="112">
        <v>2660</v>
      </c>
      <c r="C2666" s="114" t="s">
        <v>14</v>
      </c>
      <c r="D2666" s="114" t="s">
        <v>9397</v>
      </c>
      <c r="E2666" s="114" t="s">
        <v>4</v>
      </c>
      <c r="F2666" s="114" t="s">
        <v>34</v>
      </c>
      <c r="G2666" s="114" t="s">
        <v>130</v>
      </c>
      <c r="H2666" s="115" t="s">
        <v>10175</v>
      </c>
      <c r="I2666" s="116" t="s">
        <v>10176</v>
      </c>
      <c r="J2666" s="116" t="s">
        <v>10177</v>
      </c>
      <c r="K2666" s="114" t="s">
        <v>1100</v>
      </c>
      <c r="L2666" s="114" t="s">
        <v>699</v>
      </c>
      <c r="M2666" s="116" t="s">
        <v>1101</v>
      </c>
      <c r="N2666" s="116" t="s">
        <v>1102</v>
      </c>
      <c r="O2666" s="114" t="s">
        <v>1100</v>
      </c>
      <c r="P2666" s="114" t="s">
        <v>1842</v>
      </c>
      <c r="Q2666" s="114" t="s">
        <v>1843</v>
      </c>
      <c r="R2666" s="116"/>
    </row>
    <row r="2667" spans="2:18" ht="18.75" hidden="1" x14ac:dyDescent="0.25">
      <c r="B2667" s="112">
        <v>2661</v>
      </c>
      <c r="C2667" s="114" t="s">
        <v>14</v>
      </c>
      <c r="D2667" s="114" t="s">
        <v>9397</v>
      </c>
      <c r="E2667" s="114" t="s">
        <v>1</v>
      </c>
      <c r="F2667" s="114" t="s">
        <v>33</v>
      </c>
      <c r="G2667" s="114" t="s">
        <v>155</v>
      </c>
      <c r="H2667" s="115" t="s">
        <v>10178</v>
      </c>
      <c r="I2667" s="116" t="s">
        <v>10179</v>
      </c>
      <c r="J2667" s="116" t="s">
        <v>10180</v>
      </c>
      <c r="K2667" s="114" t="s">
        <v>1103</v>
      </c>
      <c r="L2667" s="114" t="s">
        <v>704</v>
      </c>
      <c r="M2667" s="116" t="s">
        <v>1104</v>
      </c>
      <c r="N2667" s="116" t="s">
        <v>1105</v>
      </c>
      <c r="O2667" s="114" t="s">
        <v>1103</v>
      </c>
      <c r="P2667" s="114" t="s">
        <v>1844</v>
      </c>
      <c r="Q2667" s="114" t="s">
        <v>1845</v>
      </c>
      <c r="R2667" s="116"/>
    </row>
    <row r="2668" spans="2:18" ht="18.75" hidden="1" x14ac:dyDescent="0.25">
      <c r="B2668" s="112">
        <v>2662</v>
      </c>
      <c r="C2668" s="114" t="s">
        <v>14</v>
      </c>
      <c r="D2668" s="114" t="s">
        <v>9397</v>
      </c>
      <c r="E2668" s="114" t="s">
        <v>1</v>
      </c>
      <c r="F2668" s="114" t="s">
        <v>33</v>
      </c>
      <c r="G2668" s="114" t="s">
        <v>155</v>
      </c>
      <c r="H2668" s="115" t="s">
        <v>10181</v>
      </c>
      <c r="I2668" s="116" t="s">
        <v>10182</v>
      </c>
      <c r="J2668" s="116" t="s">
        <v>10183</v>
      </c>
      <c r="K2668" s="114" t="s">
        <v>1103</v>
      </c>
      <c r="L2668" s="114" t="s">
        <v>704</v>
      </c>
      <c r="M2668" s="116" t="s">
        <v>1104</v>
      </c>
      <c r="N2668" s="116" t="s">
        <v>1105</v>
      </c>
      <c r="O2668" s="114" t="s">
        <v>1103</v>
      </c>
      <c r="P2668" s="114" t="s">
        <v>1844</v>
      </c>
      <c r="Q2668" s="114" t="s">
        <v>1845</v>
      </c>
      <c r="R2668" s="116"/>
    </row>
    <row r="2669" spans="2:18" ht="18.75" hidden="1" x14ac:dyDescent="0.25">
      <c r="B2669" s="112">
        <v>2663</v>
      </c>
      <c r="C2669" s="114" t="s">
        <v>14</v>
      </c>
      <c r="D2669" s="114" t="s">
        <v>9397</v>
      </c>
      <c r="E2669" s="114" t="s">
        <v>1</v>
      </c>
      <c r="F2669" s="114" t="s">
        <v>33</v>
      </c>
      <c r="G2669" s="114" t="s">
        <v>155</v>
      </c>
      <c r="H2669" s="115" t="s">
        <v>10184</v>
      </c>
      <c r="I2669" s="116" t="s">
        <v>10185</v>
      </c>
      <c r="J2669" s="116" t="s">
        <v>10186</v>
      </c>
      <c r="K2669" s="114" t="s">
        <v>1103</v>
      </c>
      <c r="L2669" s="114" t="s">
        <v>704</v>
      </c>
      <c r="M2669" s="116" t="s">
        <v>1104</v>
      </c>
      <c r="N2669" s="116" t="s">
        <v>1105</v>
      </c>
      <c r="O2669" s="114" t="s">
        <v>1103</v>
      </c>
      <c r="P2669" s="114" t="s">
        <v>1844</v>
      </c>
      <c r="Q2669" s="114" t="s">
        <v>1845</v>
      </c>
      <c r="R2669" s="116"/>
    </row>
    <row r="2670" spans="2:18" ht="18.75" hidden="1" x14ac:dyDescent="0.25">
      <c r="B2670" s="112">
        <v>2664</v>
      </c>
      <c r="C2670" s="114" t="s">
        <v>14</v>
      </c>
      <c r="D2670" s="114" t="s">
        <v>9397</v>
      </c>
      <c r="E2670" s="114" t="s">
        <v>1</v>
      </c>
      <c r="F2670" s="114" t="s">
        <v>33</v>
      </c>
      <c r="G2670" s="114" t="s">
        <v>155</v>
      </c>
      <c r="H2670" s="115" t="s">
        <v>10187</v>
      </c>
      <c r="I2670" s="116" t="s">
        <v>10188</v>
      </c>
      <c r="J2670" s="116" t="s">
        <v>10189</v>
      </c>
      <c r="K2670" s="114" t="s">
        <v>1103</v>
      </c>
      <c r="L2670" s="114" t="s">
        <v>704</v>
      </c>
      <c r="M2670" s="116" t="s">
        <v>1104</v>
      </c>
      <c r="N2670" s="116" t="s">
        <v>1105</v>
      </c>
      <c r="O2670" s="114" t="s">
        <v>1103</v>
      </c>
      <c r="P2670" s="114" t="s">
        <v>1844</v>
      </c>
      <c r="Q2670" s="114" t="s">
        <v>1845</v>
      </c>
      <c r="R2670" s="116"/>
    </row>
    <row r="2671" spans="2:18" ht="18.75" hidden="1" x14ac:dyDescent="0.25">
      <c r="B2671" s="112">
        <v>2665</v>
      </c>
      <c r="C2671" s="114" t="s">
        <v>14</v>
      </c>
      <c r="D2671" s="114" t="s">
        <v>9397</v>
      </c>
      <c r="E2671" s="114" t="s">
        <v>1</v>
      </c>
      <c r="F2671" s="114" t="s">
        <v>33</v>
      </c>
      <c r="G2671" s="114" t="s">
        <v>155</v>
      </c>
      <c r="H2671" s="115" t="s">
        <v>10190</v>
      </c>
      <c r="I2671" s="116" t="s">
        <v>10191</v>
      </c>
      <c r="J2671" s="116" t="s">
        <v>10192</v>
      </c>
      <c r="K2671" s="114" t="s">
        <v>1103</v>
      </c>
      <c r="L2671" s="114" t="s">
        <v>704</v>
      </c>
      <c r="M2671" s="116" t="s">
        <v>1104</v>
      </c>
      <c r="N2671" s="116" t="s">
        <v>1105</v>
      </c>
      <c r="O2671" s="114" t="s">
        <v>1103</v>
      </c>
      <c r="P2671" s="114" t="s">
        <v>1844</v>
      </c>
      <c r="Q2671" s="114" t="s">
        <v>1845</v>
      </c>
      <c r="R2671" s="116"/>
    </row>
    <row r="2672" spans="2:18" ht="18.75" hidden="1" x14ac:dyDescent="0.25">
      <c r="B2672" s="112">
        <v>2666</v>
      </c>
      <c r="C2672" s="114" t="s">
        <v>14</v>
      </c>
      <c r="D2672" s="114" t="s">
        <v>9397</v>
      </c>
      <c r="E2672" s="114" t="s">
        <v>1</v>
      </c>
      <c r="F2672" s="114" t="s">
        <v>33</v>
      </c>
      <c r="G2672" s="114" t="s">
        <v>155</v>
      </c>
      <c r="H2672" s="115" t="s">
        <v>10193</v>
      </c>
      <c r="I2672" s="116" t="s">
        <v>10194</v>
      </c>
      <c r="J2672" s="116" t="s">
        <v>10195</v>
      </c>
      <c r="K2672" s="114" t="s">
        <v>1103</v>
      </c>
      <c r="L2672" s="114" t="s">
        <v>704</v>
      </c>
      <c r="M2672" s="116" t="s">
        <v>1104</v>
      </c>
      <c r="N2672" s="116" t="s">
        <v>1105</v>
      </c>
      <c r="O2672" s="114" t="s">
        <v>1103</v>
      </c>
      <c r="P2672" s="114" t="s">
        <v>1844</v>
      </c>
      <c r="Q2672" s="114" t="s">
        <v>1845</v>
      </c>
      <c r="R2672" s="116"/>
    </row>
    <row r="2673" spans="2:18" ht="18.75" hidden="1" x14ac:dyDescent="0.25">
      <c r="B2673" s="112">
        <v>2667</v>
      </c>
      <c r="C2673" s="114" t="s">
        <v>14</v>
      </c>
      <c r="D2673" s="114" t="s">
        <v>9397</v>
      </c>
      <c r="E2673" s="114" t="s">
        <v>1</v>
      </c>
      <c r="F2673" s="114" t="s">
        <v>33</v>
      </c>
      <c r="G2673" s="114" t="s">
        <v>155</v>
      </c>
      <c r="H2673" s="115" t="s">
        <v>10196</v>
      </c>
      <c r="I2673" s="116" t="s">
        <v>10197</v>
      </c>
      <c r="J2673" s="116" t="s">
        <v>10198</v>
      </c>
      <c r="K2673" s="114" t="s">
        <v>1103</v>
      </c>
      <c r="L2673" s="114" t="s">
        <v>704</v>
      </c>
      <c r="M2673" s="116" t="s">
        <v>1104</v>
      </c>
      <c r="N2673" s="116" t="s">
        <v>1105</v>
      </c>
      <c r="O2673" s="114" t="s">
        <v>1103</v>
      </c>
      <c r="P2673" s="114" t="s">
        <v>1844</v>
      </c>
      <c r="Q2673" s="114" t="s">
        <v>1845</v>
      </c>
      <c r="R2673" s="116"/>
    </row>
    <row r="2674" spans="2:18" ht="18.75" hidden="1" x14ac:dyDescent="0.25">
      <c r="B2674" s="112">
        <v>2668</v>
      </c>
      <c r="C2674" s="114" t="s">
        <v>14</v>
      </c>
      <c r="D2674" s="114" t="s">
        <v>9397</v>
      </c>
      <c r="E2674" s="114" t="s">
        <v>1</v>
      </c>
      <c r="F2674" s="114" t="s">
        <v>33</v>
      </c>
      <c r="G2674" s="114" t="s">
        <v>155</v>
      </c>
      <c r="H2674" s="115" t="s">
        <v>10199</v>
      </c>
      <c r="I2674" s="116" t="s">
        <v>10200</v>
      </c>
      <c r="J2674" s="116" t="s">
        <v>10201</v>
      </c>
      <c r="K2674" s="114" t="s">
        <v>1103</v>
      </c>
      <c r="L2674" s="114" t="s">
        <v>704</v>
      </c>
      <c r="M2674" s="116" t="s">
        <v>1104</v>
      </c>
      <c r="N2674" s="116" t="s">
        <v>1105</v>
      </c>
      <c r="O2674" s="114" t="s">
        <v>1103</v>
      </c>
      <c r="P2674" s="114" t="s">
        <v>1844</v>
      </c>
      <c r="Q2674" s="114" t="s">
        <v>1845</v>
      </c>
      <c r="R2674" s="116"/>
    </row>
    <row r="2675" spans="2:18" ht="18.75" hidden="1" x14ac:dyDescent="0.25">
      <c r="B2675" s="112">
        <v>2669</v>
      </c>
      <c r="C2675" s="114" t="s">
        <v>14</v>
      </c>
      <c r="D2675" s="114" t="s">
        <v>9397</v>
      </c>
      <c r="E2675" s="114" t="s">
        <v>1</v>
      </c>
      <c r="F2675" s="114" t="s">
        <v>33</v>
      </c>
      <c r="G2675" s="114" t="s">
        <v>155</v>
      </c>
      <c r="H2675" s="115" t="s">
        <v>10202</v>
      </c>
      <c r="I2675" s="116" t="s">
        <v>10203</v>
      </c>
      <c r="J2675" s="116" t="s">
        <v>10204</v>
      </c>
      <c r="K2675" s="114" t="s">
        <v>1103</v>
      </c>
      <c r="L2675" s="114" t="s">
        <v>704</v>
      </c>
      <c r="M2675" s="116" t="s">
        <v>1104</v>
      </c>
      <c r="N2675" s="116" t="s">
        <v>1105</v>
      </c>
      <c r="O2675" s="114" t="s">
        <v>1103</v>
      </c>
      <c r="P2675" s="114" t="s">
        <v>1844</v>
      </c>
      <c r="Q2675" s="114" t="s">
        <v>1845</v>
      </c>
      <c r="R2675" s="116"/>
    </row>
    <row r="2676" spans="2:18" ht="18.75" hidden="1" x14ac:dyDescent="0.25">
      <c r="B2676" s="112">
        <v>2670</v>
      </c>
      <c r="C2676" s="114" t="s">
        <v>14</v>
      </c>
      <c r="D2676" s="114" t="s">
        <v>9397</v>
      </c>
      <c r="E2676" s="114" t="s">
        <v>1</v>
      </c>
      <c r="F2676" s="114" t="s">
        <v>33</v>
      </c>
      <c r="G2676" s="114" t="s">
        <v>155</v>
      </c>
      <c r="H2676" s="115" t="s">
        <v>10205</v>
      </c>
      <c r="I2676" s="116" t="s">
        <v>10206</v>
      </c>
      <c r="J2676" s="116" t="s">
        <v>10207</v>
      </c>
      <c r="K2676" s="114" t="s">
        <v>1103</v>
      </c>
      <c r="L2676" s="114" t="s">
        <v>704</v>
      </c>
      <c r="M2676" s="116" t="s">
        <v>1104</v>
      </c>
      <c r="N2676" s="116" t="s">
        <v>1105</v>
      </c>
      <c r="O2676" s="114" t="s">
        <v>1103</v>
      </c>
      <c r="P2676" s="114" t="s">
        <v>1844</v>
      </c>
      <c r="Q2676" s="114" t="s">
        <v>1845</v>
      </c>
      <c r="R2676" s="116"/>
    </row>
    <row r="2677" spans="2:18" ht="18.75" hidden="1" x14ac:dyDescent="0.25">
      <c r="B2677" s="112">
        <v>2671</v>
      </c>
      <c r="C2677" s="114" t="s">
        <v>14</v>
      </c>
      <c r="D2677" s="114" t="s">
        <v>9397</v>
      </c>
      <c r="E2677" s="114" t="s">
        <v>4</v>
      </c>
      <c r="F2677" s="114" t="s">
        <v>33</v>
      </c>
      <c r="G2677" s="114" t="s">
        <v>155</v>
      </c>
      <c r="H2677" s="115" t="s">
        <v>10208</v>
      </c>
      <c r="I2677" s="116" t="s">
        <v>10209</v>
      </c>
      <c r="J2677" s="116" t="s">
        <v>10210</v>
      </c>
      <c r="K2677" s="114" t="s">
        <v>1103</v>
      </c>
      <c r="L2677" s="114" t="s">
        <v>704</v>
      </c>
      <c r="M2677" s="116" t="s">
        <v>1104</v>
      </c>
      <c r="N2677" s="116" t="s">
        <v>1105</v>
      </c>
      <c r="O2677" s="114" t="s">
        <v>1103</v>
      </c>
      <c r="P2677" s="114" t="s">
        <v>1844</v>
      </c>
      <c r="Q2677" s="114" t="s">
        <v>1845</v>
      </c>
      <c r="R2677" s="116"/>
    </row>
    <row r="2678" spans="2:18" ht="18.75" hidden="1" x14ac:dyDescent="0.25">
      <c r="B2678" s="112">
        <v>2672</v>
      </c>
      <c r="C2678" s="114" t="s">
        <v>14</v>
      </c>
      <c r="D2678" s="114" t="s">
        <v>9397</v>
      </c>
      <c r="E2678" s="114" t="s">
        <v>4</v>
      </c>
      <c r="F2678" s="114" t="s">
        <v>33</v>
      </c>
      <c r="G2678" s="114" t="s">
        <v>155</v>
      </c>
      <c r="H2678" s="115" t="s">
        <v>10211</v>
      </c>
      <c r="I2678" s="116" t="s">
        <v>10212</v>
      </c>
      <c r="J2678" s="116" t="s">
        <v>10213</v>
      </c>
      <c r="K2678" s="114" t="s">
        <v>1103</v>
      </c>
      <c r="L2678" s="114" t="s">
        <v>704</v>
      </c>
      <c r="M2678" s="116" t="s">
        <v>1104</v>
      </c>
      <c r="N2678" s="116" t="s">
        <v>1105</v>
      </c>
      <c r="O2678" s="114" t="s">
        <v>1103</v>
      </c>
      <c r="P2678" s="114" t="s">
        <v>1844</v>
      </c>
      <c r="Q2678" s="114" t="s">
        <v>1845</v>
      </c>
      <c r="R2678" s="116"/>
    </row>
    <row r="2679" spans="2:18" ht="18.75" hidden="1" x14ac:dyDescent="0.25">
      <c r="B2679" s="112">
        <v>2673</v>
      </c>
      <c r="C2679" s="114" t="s">
        <v>14</v>
      </c>
      <c r="D2679" s="114" t="s">
        <v>9397</v>
      </c>
      <c r="E2679" s="114" t="s">
        <v>4</v>
      </c>
      <c r="F2679" s="114" t="s">
        <v>33</v>
      </c>
      <c r="G2679" s="114" t="s">
        <v>155</v>
      </c>
      <c r="H2679" s="115" t="s">
        <v>10214</v>
      </c>
      <c r="I2679" s="116" t="s">
        <v>10215</v>
      </c>
      <c r="J2679" s="116" t="s">
        <v>10216</v>
      </c>
      <c r="K2679" s="114" t="s">
        <v>1103</v>
      </c>
      <c r="L2679" s="114" t="s">
        <v>704</v>
      </c>
      <c r="M2679" s="116" t="s">
        <v>1104</v>
      </c>
      <c r="N2679" s="116" t="s">
        <v>1105</v>
      </c>
      <c r="O2679" s="114" t="s">
        <v>1103</v>
      </c>
      <c r="P2679" s="114" t="s">
        <v>1844</v>
      </c>
      <c r="Q2679" s="114" t="s">
        <v>1845</v>
      </c>
      <c r="R2679" s="116"/>
    </row>
    <row r="2680" spans="2:18" ht="18.75" hidden="1" x14ac:dyDescent="0.25">
      <c r="B2680" s="112">
        <v>2674</v>
      </c>
      <c r="C2680" s="114" t="s">
        <v>14</v>
      </c>
      <c r="D2680" s="114" t="s">
        <v>9397</v>
      </c>
      <c r="E2680" s="114" t="s">
        <v>4</v>
      </c>
      <c r="F2680" s="114" t="s">
        <v>33</v>
      </c>
      <c r="G2680" s="114" t="s">
        <v>155</v>
      </c>
      <c r="H2680" s="115" t="s">
        <v>10217</v>
      </c>
      <c r="I2680" s="116" t="s">
        <v>10218</v>
      </c>
      <c r="J2680" s="116" t="s">
        <v>10219</v>
      </c>
      <c r="K2680" s="114" t="s">
        <v>1103</v>
      </c>
      <c r="L2680" s="114" t="s">
        <v>704</v>
      </c>
      <c r="M2680" s="116" t="s">
        <v>1104</v>
      </c>
      <c r="N2680" s="116" t="s">
        <v>1105</v>
      </c>
      <c r="O2680" s="114" t="s">
        <v>1103</v>
      </c>
      <c r="P2680" s="114" t="s">
        <v>1844</v>
      </c>
      <c r="Q2680" s="114" t="s">
        <v>1845</v>
      </c>
      <c r="R2680" s="116"/>
    </row>
    <row r="2681" spans="2:18" ht="18.75" hidden="1" x14ac:dyDescent="0.25">
      <c r="B2681" s="112">
        <v>2675</v>
      </c>
      <c r="C2681" s="114" t="s">
        <v>14</v>
      </c>
      <c r="D2681" s="114" t="s">
        <v>9397</v>
      </c>
      <c r="E2681" s="114" t="s">
        <v>4</v>
      </c>
      <c r="F2681" s="114" t="s">
        <v>33</v>
      </c>
      <c r="G2681" s="114" t="s">
        <v>155</v>
      </c>
      <c r="H2681" s="115" t="s">
        <v>10220</v>
      </c>
      <c r="I2681" s="116" t="s">
        <v>10221</v>
      </c>
      <c r="J2681" s="116" t="s">
        <v>10222</v>
      </c>
      <c r="K2681" s="114" t="s">
        <v>1103</v>
      </c>
      <c r="L2681" s="114" t="s">
        <v>704</v>
      </c>
      <c r="M2681" s="116" t="s">
        <v>1104</v>
      </c>
      <c r="N2681" s="116" t="s">
        <v>1105</v>
      </c>
      <c r="O2681" s="114" t="s">
        <v>1103</v>
      </c>
      <c r="P2681" s="114" t="s">
        <v>1844</v>
      </c>
      <c r="Q2681" s="114" t="s">
        <v>1845</v>
      </c>
      <c r="R2681" s="116"/>
    </row>
    <row r="2682" spans="2:18" ht="18.75" hidden="1" x14ac:dyDescent="0.25">
      <c r="B2682" s="112">
        <v>2676</v>
      </c>
      <c r="C2682" s="114" t="s">
        <v>14</v>
      </c>
      <c r="D2682" s="114" t="s">
        <v>9397</v>
      </c>
      <c r="E2682" s="114" t="s">
        <v>4</v>
      </c>
      <c r="F2682" s="114" t="s">
        <v>33</v>
      </c>
      <c r="G2682" s="114" t="s">
        <v>155</v>
      </c>
      <c r="H2682" s="115" t="s">
        <v>10223</v>
      </c>
      <c r="I2682" s="116" t="s">
        <v>10224</v>
      </c>
      <c r="J2682" s="116" t="s">
        <v>10225</v>
      </c>
      <c r="K2682" s="114" t="s">
        <v>1103</v>
      </c>
      <c r="L2682" s="114" t="s">
        <v>704</v>
      </c>
      <c r="M2682" s="116" t="s">
        <v>1104</v>
      </c>
      <c r="N2682" s="116" t="s">
        <v>1105</v>
      </c>
      <c r="O2682" s="114" t="s">
        <v>1103</v>
      </c>
      <c r="P2682" s="114" t="s">
        <v>1844</v>
      </c>
      <c r="Q2682" s="114" t="s">
        <v>1845</v>
      </c>
      <c r="R2682" s="116"/>
    </row>
    <row r="2683" spans="2:18" ht="18.75" hidden="1" x14ac:dyDescent="0.25">
      <c r="B2683" s="112">
        <v>2677</v>
      </c>
      <c r="C2683" s="114" t="s">
        <v>14</v>
      </c>
      <c r="D2683" s="114" t="s">
        <v>9397</v>
      </c>
      <c r="E2683" s="114" t="s">
        <v>4</v>
      </c>
      <c r="F2683" s="114" t="s">
        <v>33</v>
      </c>
      <c r="G2683" s="114" t="s">
        <v>155</v>
      </c>
      <c r="H2683" s="115" t="s">
        <v>10226</v>
      </c>
      <c r="I2683" s="116" t="s">
        <v>10227</v>
      </c>
      <c r="J2683" s="116" t="s">
        <v>10228</v>
      </c>
      <c r="K2683" s="114" t="s">
        <v>1103</v>
      </c>
      <c r="L2683" s="114" t="s">
        <v>704</v>
      </c>
      <c r="M2683" s="116" t="s">
        <v>1104</v>
      </c>
      <c r="N2683" s="116" t="s">
        <v>1105</v>
      </c>
      <c r="O2683" s="114" t="s">
        <v>1103</v>
      </c>
      <c r="P2683" s="114" t="s">
        <v>1844</v>
      </c>
      <c r="Q2683" s="114" t="s">
        <v>1845</v>
      </c>
      <c r="R2683" s="116"/>
    </row>
    <row r="2684" spans="2:18" ht="18.75" hidden="1" x14ac:dyDescent="0.25">
      <c r="B2684" s="112">
        <v>2678</v>
      </c>
      <c r="C2684" s="114" t="s">
        <v>14</v>
      </c>
      <c r="D2684" s="114" t="s">
        <v>9397</v>
      </c>
      <c r="E2684" s="114" t="s">
        <v>4</v>
      </c>
      <c r="F2684" s="114" t="s">
        <v>33</v>
      </c>
      <c r="G2684" s="114" t="s">
        <v>155</v>
      </c>
      <c r="H2684" s="115" t="s">
        <v>10229</v>
      </c>
      <c r="I2684" s="116" t="s">
        <v>10230</v>
      </c>
      <c r="J2684" s="116" t="s">
        <v>10231</v>
      </c>
      <c r="K2684" s="114" t="s">
        <v>1103</v>
      </c>
      <c r="L2684" s="114" t="s">
        <v>704</v>
      </c>
      <c r="M2684" s="116" t="s">
        <v>1104</v>
      </c>
      <c r="N2684" s="116" t="s">
        <v>1105</v>
      </c>
      <c r="O2684" s="114" t="s">
        <v>1103</v>
      </c>
      <c r="P2684" s="114" t="s">
        <v>1844</v>
      </c>
      <c r="Q2684" s="114" t="s">
        <v>1845</v>
      </c>
      <c r="R2684" s="116"/>
    </row>
    <row r="2685" spans="2:18" ht="18.75" hidden="1" x14ac:dyDescent="0.25">
      <c r="B2685" s="112">
        <v>2679</v>
      </c>
      <c r="C2685" s="114" t="s">
        <v>14</v>
      </c>
      <c r="D2685" s="114" t="s">
        <v>9397</v>
      </c>
      <c r="E2685" s="114" t="s">
        <v>4</v>
      </c>
      <c r="F2685" s="114" t="s">
        <v>33</v>
      </c>
      <c r="G2685" s="114" t="s">
        <v>155</v>
      </c>
      <c r="H2685" s="115" t="s">
        <v>10232</v>
      </c>
      <c r="I2685" s="116" t="s">
        <v>10233</v>
      </c>
      <c r="J2685" s="116" t="s">
        <v>10234</v>
      </c>
      <c r="K2685" s="114" t="s">
        <v>1103</v>
      </c>
      <c r="L2685" s="114" t="s">
        <v>704</v>
      </c>
      <c r="M2685" s="116" t="s">
        <v>1104</v>
      </c>
      <c r="N2685" s="116" t="s">
        <v>1105</v>
      </c>
      <c r="O2685" s="114" t="s">
        <v>1103</v>
      </c>
      <c r="P2685" s="114" t="s">
        <v>1844</v>
      </c>
      <c r="Q2685" s="114" t="s">
        <v>1845</v>
      </c>
      <c r="R2685" s="116"/>
    </row>
    <row r="2686" spans="2:18" ht="18.75" hidden="1" x14ac:dyDescent="0.25">
      <c r="B2686" s="112">
        <v>2680</v>
      </c>
      <c r="C2686" s="114" t="s">
        <v>14</v>
      </c>
      <c r="D2686" s="114" t="s">
        <v>9397</v>
      </c>
      <c r="E2686" s="114" t="s">
        <v>4</v>
      </c>
      <c r="F2686" s="114" t="s">
        <v>33</v>
      </c>
      <c r="G2686" s="114" t="s">
        <v>155</v>
      </c>
      <c r="H2686" s="115" t="s">
        <v>10235</v>
      </c>
      <c r="I2686" s="116" t="s">
        <v>10236</v>
      </c>
      <c r="J2686" s="116" t="s">
        <v>10237</v>
      </c>
      <c r="K2686" s="114" t="s">
        <v>1103</v>
      </c>
      <c r="L2686" s="114" t="s">
        <v>704</v>
      </c>
      <c r="M2686" s="116" t="s">
        <v>1104</v>
      </c>
      <c r="N2686" s="116" t="s">
        <v>1105</v>
      </c>
      <c r="O2686" s="114" t="s">
        <v>1103</v>
      </c>
      <c r="P2686" s="114" t="s">
        <v>1844</v>
      </c>
      <c r="Q2686" s="114" t="s">
        <v>1845</v>
      </c>
      <c r="R2686" s="116"/>
    </row>
    <row r="2687" spans="2:18" ht="18.75" hidden="1" x14ac:dyDescent="0.25">
      <c r="B2687" s="112">
        <v>2681</v>
      </c>
      <c r="C2687" s="114" t="s">
        <v>14</v>
      </c>
      <c r="D2687" s="114" t="s">
        <v>9397</v>
      </c>
      <c r="E2687" s="114" t="s">
        <v>1</v>
      </c>
      <c r="F2687" s="114" t="s">
        <v>160</v>
      </c>
      <c r="G2687" s="114" t="s">
        <v>109</v>
      </c>
      <c r="H2687" s="115" t="s">
        <v>10238</v>
      </c>
      <c r="I2687" s="116" t="s">
        <v>10239</v>
      </c>
      <c r="J2687" s="116" t="s">
        <v>10240</v>
      </c>
      <c r="K2687" s="114" t="s">
        <v>1106</v>
      </c>
      <c r="L2687" s="114" t="s">
        <v>709</v>
      </c>
      <c r="M2687" s="116" t="s">
        <v>1107</v>
      </c>
      <c r="N2687" s="116" t="s">
        <v>1108</v>
      </c>
      <c r="O2687" s="114" t="s">
        <v>1106</v>
      </c>
      <c r="P2687" s="114" t="s">
        <v>1846</v>
      </c>
      <c r="Q2687" s="114" t="s">
        <v>1847</v>
      </c>
      <c r="R2687" s="116"/>
    </row>
    <row r="2688" spans="2:18" ht="18.75" hidden="1" x14ac:dyDescent="0.25">
      <c r="B2688" s="112">
        <v>2682</v>
      </c>
      <c r="C2688" s="114" t="s">
        <v>14</v>
      </c>
      <c r="D2688" s="114" t="s">
        <v>9397</v>
      </c>
      <c r="E2688" s="114" t="s">
        <v>1</v>
      </c>
      <c r="F2688" s="114" t="s">
        <v>160</v>
      </c>
      <c r="G2688" s="114" t="s">
        <v>109</v>
      </c>
      <c r="H2688" s="115" t="s">
        <v>10241</v>
      </c>
      <c r="I2688" s="116" t="s">
        <v>10242</v>
      </c>
      <c r="J2688" s="116" t="s">
        <v>10243</v>
      </c>
      <c r="K2688" s="114" t="s">
        <v>1106</v>
      </c>
      <c r="L2688" s="114" t="s">
        <v>709</v>
      </c>
      <c r="M2688" s="116" t="s">
        <v>1107</v>
      </c>
      <c r="N2688" s="116" t="s">
        <v>1108</v>
      </c>
      <c r="O2688" s="114" t="s">
        <v>1106</v>
      </c>
      <c r="P2688" s="114" t="s">
        <v>1846</v>
      </c>
      <c r="Q2688" s="114" t="s">
        <v>1847</v>
      </c>
      <c r="R2688" s="116"/>
    </row>
    <row r="2689" spans="2:18" ht="18.75" hidden="1" x14ac:dyDescent="0.25">
      <c r="B2689" s="112">
        <v>2683</v>
      </c>
      <c r="C2689" s="114" t="s">
        <v>14</v>
      </c>
      <c r="D2689" s="114" t="s">
        <v>9397</v>
      </c>
      <c r="E2689" s="114" t="s">
        <v>1</v>
      </c>
      <c r="F2689" s="114" t="s">
        <v>160</v>
      </c>
      <c r="G2689" s="114" t="s">
        <v>109</v>
      </c>
      <c r="H2689" s="115" t="s">
        <v>10244</v>
      </c>
      <c r="I2689" s="116" t="s">
        <v>10245</v>
      </c>
      <c r="J2689" s="116" t="s">
        <v>10246</v>
      </c>
      <c r="K2689" s="114" t="s">
        <v>1106</v>
      </c>
      <c r="L2689" s="114" t="s">
        <v>709</v>
      </c>
      <c r="M2689" s="116" t="s">
        <v>1107</v>
      </c>
      <c r="N2689" s="116" t="s">
        <v>1108</v>
      </c>
      <c r="O2689" s="114" t="s">
        <v>1106</v>
      </c>
      <c r="P2689" s="114" t="s">
        <v>1846</v>
      </c>
      <c r="Q2689" s="114" t="s">
        <v>1847</v>
      </c>
      <c r="R2689" s="116"/>
    </row>
    <row r="2690" spans="2:18" ht="18.75" hidden="1" x14ac:dyDescent="0.25">
      <c r="B2690" s="112">
        <v>2684</v>
      </c>
      <c r="C2690" s="114" t="s">
        <v>14</v>
      </c>
      <c r="D2690" s="114" t="s">
        <v>9397</v>
      </c>
      <c r="E2690" s="114" t="s">
        <v>1</v>
      </c>
      <c r="F2690" s="114" t="s">
        <v>160</v>
      </c>
      <c r="G2690" s="114" t="s">
        <v>109</v>
      </c>
      <c r="H2690" s="115" t="s">
        <v>10247</v>
      </c>
      <c r="I2690" s="116" t="s">
        <v>10248</v>
      </c>
      <c r="J2690" s="116" t="s">
        <v>10249</v>
      </c>
      <c r="K2690" s="114" t="s">
        <v>1106</v>
      </c>
      <c r="L2690" s="114" t="s">
        <v>709</v>
      </c>
      <c r="M2690" s="116" t="s">
        <v>1107</v>
      </c>
      <c r="N2690" s="116" t="s">
        <v>1108</v>
      </c>
      <c r="O2690" s="114" t="s">
        <v>1106</v>
      </c>
      <c r="P2690" s="114" t="s">
        <v>1846</v>
      </c>
      <c r="Q2690" s="114" t="s">
        <v>1847</v>
      </c>
      <c r="R2690" s="116"/>
    </row>
    <row r="2691" spans="2:18" ht="18.75" hidden="1" x14ac:dyDescent="0.25">
      <c r="B2691" s="112">
        <v>2685</v>
      </c>
      <c r="C2691" s="114" t="s">
        <v>14</v>
      </c>
      <c r="D2691" s="114" t="s">
        <v>9397</v>
      </c>
      <c r="E2691" s="114" t="s">
        <v>1</v>
      </c>
      <c r="F2691" s="114" t="s">
        <v>160</v>
      </c>
      <c r="G2691" s="114" t="s">
        <v>109</v>
      </c>
      <c r="H2691" s="115" t="s">
        <v>10250</v>
      </c>
      <c r="I2691" s="116" t="s">
        <v>10251</v>
      </c>
      <c r="J2691" s="116" t="s">
        <v>10252</v>
      </c>
      <c r="K2691" s="114" t="s">
        <v>1106</v>
      </c>
      <c r="L2691" s="114" t="s">
        <v>709</v>
      </c>
      <c r="M2691" s="116" t="s">
        <v>1107</v>
      </c>
      <c r="N2691" s="116" t="s">
        <v>1108</v>
      </c>
      <c r="O2691" s="114" t="s">
        <v>1106</v>
      </c>
      <c r="P2691" s="114" t="s">
        <v>1846</v>
      </c>
      <c r="Q2691" s="114" t="s">
        <v>1847</v>
      </c>
      <c r="R2691" s="116"/>
    </row>
    <row r="2692" spans="2:18" ht="18.75" hidden="1" x14ac:dyDescent="0.25">
      <c r="B2692" s="112">
        <v>2686</v>
      </c>
      <c r="C2692" s="114" t="s">
        <v>14</v>
      </c>
      <c r="D2692" s="114" t="s">
        <v>9397</v>
      </c>
      <c r="E2692" s="114" t="s">
        <v>1</v>
      </c>
      <c r="F2692" s="114" t="s">
        <v>160</v>
      </c>
      <c r="G2692" s="114" t="s">
        <v>109</v>
      </c>
      <c r="H2692" s="115" t="s">
        <v>10253</v>
      </c>
      <c r="I2692" s="116" t="s">
        <v>10254</v>
      </c>
      <c r="J2692" s="116" t="s">
        <v>10255</v>
      </c>
      <c r="K2692" s="114" t="s">
        <v>1106</v>
      </c>
      <c r="L2692" s="114" t="s">
        <v>709</v>
      </c>
      <c r="M2692" s="116" t="s">
        <v>1107</v>
      </c>
      <c r="N2692" s="116" t="s">
        <v>1108</v>
      </c>
      <c r="O2692" s="114" t="s">
        <v>1106</v>
      </c>
      <c r="P2692" s="114" t="s">
        <v>1846</v>
      </c>
      <c r="Q2692" s="114" t="s">
        <v>1847</v>
      </c>
      <c r="R2692" s="116"/>
    </row>
    <row r="2693" spans="2:18" ht="18.75" hidden="1" x14ac:dyDescent="0.25">
      <c r="B2693" s="112">
        <v>2687</v>
      </c>
      <c r="C2693" s="114" t="s">
        <v>14</v>
      </c>
      <c r="D2693" s="114" t="s">
        <v>9397</v>
      </c>
      <c r="E2693" s="114" t="s">
        <v>1</v>
      </c>
      <c r="F2693" s="114" t="s">
        <v>160</v>
      </c>
      <c r="G2693" s="114" t="s">
        <v>109</v>
      </c>
      <c r="H2693" s="115" t="s">
        <v>10256</v>
      </c>
      <c r="I2693" s="116" t="s">
        <v>10257</v>
      </c>
      <c r="J2693" s="116" t="s">
        <v>10258</v>
      </c>
      <c r="K2693" s="114" t="s">
        <v>1106</v>
      </c>
      <c r="L2693" s="114" t="s">
        <v>709</v>
      </c>
      <c r="M2693" s="116" t="s">
        <v>1107</v>
      </c>
      <c r="N2693" s="116" t="s">
        <v>1108</v>
      </c>
      <c r="O2693" s="114" t="s">
        <v>1106</v>
      </c>
      <c r="P2693" s="114" t="s">
        <v>1846</v>
      </c>
      <c r="Q2693" s="114" t="s">
        <v>1847</v>
      </c>
      <c r="R2693" s="116"/>
    </row>
    <row r="2694" spans="2:18" ht="18.75" hidden="1" x14ac:dyDescent="0.25">
      <c r="B2694" s="112">
        <v>2688</v>
      </c>
      <c r="C2694" s="114" t="s">
        <v>14</v>
      </c>
      <c r="D2694" s="114" t="s">
        <v>9397</v>
      </c>
      <c r="E2694" s="114" t="s">
        <v>1</v>
      </c>
      <c r="F2694" s="114" t="s">
        <v>160</v>
      </c>
      <c r="G2694" s="114" t="s">
        <v>109</v>
      </c>
      <c r="H2694" s="115" t="s">
        <v>10259</v>
      </c>
      <c r="I2694" s="116" t="s">
        <v>10260</v>
      </c>
      <c r="J2694" s="116" t="s">
        <v>10261</v>
      </c>
      <c r="K2694" s="114" t="s">
        <v>1106</v>
      </c>
      <c r="L2694" s="114" t="s">
        <v>709</v>
      </c>
      <c r="M2694" s="116" t="s">
        <v>1107</v>
      </c>
      <c r="N2694" s="116" t="s">
        <v>1108</v>
      </c>
      <c r="O2694" s="114" t="s">
        <v>1106</v>
      </c>
      <c r="P2694" s="114" t="s">
        <v>1846</v>
      </c>
      <c r="Q2694" s="114" t="s">
        <v>1847</v>
      </c>
      <c r="R2694" s="116"/>
    </row>
    <row r="2695" spans="2:18" ht="18.75" hidden="1" x14ac:dyDescent="0.25">
      <c r="B2695" s="112">
        <v>2689</v>
      </c>
      <c r="C2695" s="114" t="s">
        <v>14</v>
      </c>
      <c r="D2695" s="114" t="s">
        <v>9397</v>
      </c>
      <c r="E2695" s="114" t="s">
        <v>1</v>
      </c>
      <c r="F2695" s="114" t="s">
        <v>160</v>
      </c>
      <c r="G2695" s="114" t="s">
        <v>109</v>
      </c>
      <c r="H2695" s="115" t="s">
        <v>10262</v>
      </c>
      <c r="I2695" s="116" t="s">
        <v>10263</v>
      </c>
      <c r="J2695" s="116" t="s">
        <v>10264</v>
      </c>
      <c r="K2695" s="114" t="s">
        <v>1106</v>
      </c>
      <c r="L2695" s="114" t="s">
        <v>709</v>
      </c>
      <c r="M2695" s="116" t="s">
        <v>1107</v>
      </c>
      <c r="N2695" s="116" t="s">
        <v>1108</v>
      </c>
      <c r="O2695" s="114" t="s">
        <v>1106</v>
      </c>
      <c r="P2695" s="114" t="s">
        <v>1846</v>
      </c>
      <c r="Q2695" s="114" t="s">
        <v>1847</v>
      </c>
      <c r="R2695" s="116"/>
    </row>
    <row r="2696" spans="2:18" ht="18.75" hidden="1" x14ac:dyDescent="0.25">
      <c r="B2696" s="112">
        <v>2690</v>
      </c>
      <c r="C2696" s="114" t="s">
        <v>14</v>
      </c>
      <c r="D2696" s="114" t="s">
        <v>9397</v>
      </c>
      <c r="E2696" s="114" t="s">
        <v>1</v>
      </c>
      <c r="F2696" s="114" t="s">
        <v>160</v>
      </c>
      <c r="G2696" s="114" t="s">
        <v>109</v>
      </c>
      <c r="H2696" s="115" t="s">
        <v>10265</v>
      </c>
      <c r="I2696" s="116" t="s">
        <v>10266</v>
      </c>
      <c r="J2696" s="116" t="s">
        <v>10267</v>
      </c>
      <c r="K2696" s="114" t="s">
        <v>1106</v>
      </c>
      <c r="L2696" s="114" t="s">
        <v>709</v>
      </c>
      <c r="M2696" s="116" t="s">
        <v>1107</v>
      </c>
      <c r="N2696" s="116" t="s">
        <v>1108</v>
      </c>
      <c r="O2696" s="114" t="s">
        <v>1106</v>
      </c>
      <c r="P2696" s="114" t="s">
        <v>1846</v>
      </c>
      <c r="Q2696" s="114" t="s">
        <v>1847</v>
      </c>
      <c r="R2696" s="116"/>
    </row>
    <row r="2697" spans="2:18" ht="18.75" hidden="1" x14ac:dyDescent="0.25">
      <c r="B2697" s="112">
        <v>2691</v>
      </c>
      <c r="C2697" s="114" t="s">
        <v>14</v>
      </c>
      <c r="D2697" s="114" t="s">
        <v>9397</v>
      </c>
      <c r="E2697" s="114" t="s">
        <v>4</v>
      </c>
      <c r="F2697" s="114" t="s">
        <v>160</v>
      </c>
      <c r="G2697" s="114" t="s">
        <v>109</v>
      </c>
      <c r="H2697" s="115" t="s">
        <v>10268</v>
      </c>
      <c r="I2697" s="116" t="s">
        <v>10269</v>
      </c>
      <c r="J2697" s="116" t="s">
        <v>10270</v>
      </c>
      <c r="K2697" s="114" t="s">
        <v>1106</v>
      </c>
      <c r="L2697" s="114" t="s">
        <v>709</v>
      </c>
      <c r="M2697" s="116" t="s">
        <v>1107</v>
      </c>
      <c r="N2697" s="116" t="s">
        <v>1108</v>
      </c>
      <c r="O2697" s="114" t="s">
        <v>1106</v>
      </c>
      <c r="P2697" s="114" t="s">
        <v>1846</v>
      </c>
      <c r="Q2697" s="114" t="s">
        <v>1847</v>
      </c>
      <c r="R2697" s="116"/>
    </row>
    <row r="2698" spans="2:18" ht="18.75" hidden="1" x14ac:dyDescent="0.25">
      <c r="B2698" s="112">
        <v>2692</v>
      </c>
      <c r="C2698" s="114" t="s">
        <v>14</v>
      </c>
      <c r="D2698" s="114" t="s">
        <v>9397</v>
      </c>
      <c r="E2698" s="114" t="s">
        <v>4</v>
      </c>
      <c r="F2698" s="114" t="s">
        <v>160</v>
      </c>
      <c r="G2698" s="114" t="s">
        <v>109</v>
      </c>
      <c r="H2698" s="115" t="s">
        <v>10271</v>
      </c>
      <c r="I2698" s="116" t="s">
        <v>10272</v>
      </c>
      <c r="J2698" s="116" t="s">
        <v>10273</v>
      </c>
      <c r="K2698" s="114" t="s">
        <v>1106</v>
      </c>
      <c r="L2698" s="114" t="s">
        <v>709</v>
      </c>
      <c r="M2698" s="116" t="s">
        <v>1107</v>
      </c>
      <c r="N2698" s="116" t="s">
        <v>1108</v>
      </c>
      <c r="O2698" s="114" t="s">
        <v>1106</v>
      </c>
      <c r="P2698" s="114" t="s">
        <v>1846</v>
      </c>
      <c r="Q2698" s="114" t="s">
        <v>1847</v>
      </c>
      <c r="R2698" s="116"/>
    </row>
    <row r="2699" spans="2:18" ht="18.75" hidden="1" x14ac:dyDescent="0.25">
      <c r="B2699" s="112">
        <v>2693</v>
      </c>
      <c r="C2699" s="114" t="s">
        <v>14</v>
      </c>
      <c r="D2699" s="114" t="s">
        <v>9397</v>
      </c>
      <c r="E2699" s="114" t="s">
        <v>4</v>
      </c>
      <c r="F2699" s="114" t="s">
        <v>160</v>
      </c>
      <c r="G2699" s="114" t="s">
        <v>109</v>
      </c>
      <c r="H2699" s="115" t="s">
        <v>10274</v>
      </c>
      <c r="I2699" s="116" t="s">
        <v>10275</v>
      </c>
      <c r="J2699" s="116" t="s">
        <v>10276</v>
      </c>
      <c r="K2699" s="114" t="s">
        <v>1106</v>
      </c>
      <c r="L2699" s="114" t="s">
        <v>709</v>
      </c>
      <c r="M2699" s="116" t="s">
        <v>1107</v>
      </c>
      <c r="N2699" s="116" t="s">
        <v>1108</v>
      </c>
      <c r="O2699" s="114" t="s">
        <v>1106</v>
      </c>
      <c r="P2699" s="114" t="s">
        <v>1846</v>
      </c>
      <c r="Q2699" s="114" t="s">
        <v>1847</v>
      </c>
      <c r="R2699" s="116"/>
    </row>
    <row r="2700" spans="2:18" ht="18.75" hidden="1" x14ac:dyDescent="0.25">
      <c r="B2700" s="112">
        <v>2694</v>
      </c>
      <c r="C2700" s="114" t="s">
        <v>14</v>
      </c>
      <c r="D2700" s="114" t="s">
        <v>9397</v>
      </c>
      <c r="E2700" s="114" t="s">
        <v>4</v>
      </c>
      <c r="F2700" s="114" t="s">
        <v>160</v>
      </c>
      <c r="G2700" s="114" t="s">
        <v>109</v>
      </c>
      <c r="H2700" s="115" t="s">
        <v>10277</v>
      </c>
      <c r="I2700" s="116" t="s">
        <v>10278</v>
      </c>
      <c r="J2700" s="116" t="s">
        <v>10279</v>
      </c>
      <c r="K2700" s="114" t="s">
        <v>1106</v>
      </c>
      <c r="L2700" s="114" t="s">
        <v>709</v>
      </c>
      <c r="M2700" s="116" t="s">
        <v>1107</v>
      </c>
      <c r="N2700" s="116" t="s">
        <v>1108</v>
      </c>
      <c r="O2700" s="114" t="s">
        <v>1106</v>
      </c>
      <c r="P2700" s="114" t="s">
        <v>1846</v>
      </c>
      <c r="Q2700" s="114" t="s">
        <v>1847</v>
      </c>
      <c r="R2700" s="116"/>
    </row>
    <row r="2701" spans="2:18" ht="18.75" hidden="1" x14ac:dyDescent="0.25">
      <c r="B2701" s="112">
        <v>2695</v>
      </c>
      <c r="C2701" s="114" t="s">
        <v>14</v>
      </c>
      <c r="D2701" s="114" t="s">
        <v>9397</v>
      </c>
      <c r="E2701" s="114" t="s">
        <v>4</v>
      </c>
      <c r="F2701" s="114" t="s">
        <v>160</v>
      </c>
      <c r="G2701" s="114" t="s">
        <v>109</v>
      </c>
      <c r="H2701" s="115" t="s">
        <v>10280</v>
      </c>
      <c r="I2701" s="116" t="s">
        <v>10281</v>
      </c>
      <c r="J2701" s="116" t="s">
        <v>10282</v>
      </c>
      <c r="K2701" s="114" t="s">
        <v>1106</v>
      </c>
      <c r="L2701" s="114" t="s">
        <v>709</v>
      </c>
      <c r="M2701" s="116" t="s">
        <v>1107</v>
      </c>
      <c r="N2701" s="116" t="s">
        <v>1108</v>
      </c>
      <c r="O2701" s="114" t="s">
        <v>1106</v>
      </c>
      <c r="P2701" s="114" t="s">
        <v>1846</v>
      </c>
      <c r="Q2701" s="114" t="s">
        <v>1847</v>
      </c>
      <c r="R2701" s="116"/>
    </row>
    <row r="2702" spans="2:18" ht="18.75" hidden="1" x14ac:dyDescent="0.25">
      <c r="B2702" s="112">
        <v>2696</v>
      </c>
      <c r="C2702" s="114" t="s">
        <v>14</v>
      </c>
      <c r="D2702" s="114" t="s">
        <v>9397</v>
      </c>
      <c r="E2702" s="114" t="s">
        <v>4</v>
      </c>
      <c r="F2702" s="114" t="s">
        <v>160</v>
      </c>
      <c r="G2702" s="114" t="s">
        <v>109</v>
      </c>
      <c r="H2702" s="115" t="s">
        <v>10283</v>
      </c>
      <c r="I2702" s="116" t="s">
        <v>10284</v>
      </c>
      <c r="J2702" s="116" t="s">
        <v>10285</v>
      </c>
      <c r="K2702" s="114" t="s">
        <v>1106</v>
      </c>
      <c r="L2702" s="114" t="s">
        <v>709</v>
      </c>
      <c r="M2702" s="116" t="s">
        <v>1107</v>
      </c>
      <c r="N2702" s="116" t="s">
        <v>1108</v>
      </c>
      <c r="O2702" s="114" t="s">
        <v>1106</v>
      </c>
      <c r="P2702" s="114" t="s">
        <v>1846</v>
      </c>
      <c r="Q2702" s="114" t="s">
        <v>1847</v>
      </c>
      <c r="R2702" s="116"/>
    </row>
    <row r="2703" spans="2:18" ht="18.75" hidden="1" x14ac:dyDescent="0.25">
      <c r="B2703" s="112">
        <v>2697</v>
      </c>
      <c r="C2703" s="114" t="s">
        <v>14</v>
      </c>
      <c r="D2703" s="114" t="s">
        <v>9397</v>
      </c>
      <c r="E2703" s="114" t="s">
        <v>4</v>
      </c>
      <c r="F2703" s="114" t="s">
        <v>160</v>
      </c>
      <c r="G2703" s="114" t="s">
        <v>109</v>
      </c>
      <c r="H2703" s="115" t="s">
        <v>10286</v>
      </c>
      <c r="I2703" s="116" t="s">
        <v>10287</v>
      </c>
      <c r="J2703" s="116" t="s">
        <v>10288</v>
      </c>
      <c r="K2703" s="114" t="s">
        <v>1106</v>
      </c>
      <c r="L2703" s="114" t="s">
        <v>709</v>
      </c>
      <c r="M2703" s="116" t="s">
        <v>1107</v>
      </c>
      <c r="N2703" s="116" t="s">
        <v>1108</v>
      </c>
      <c r="O2703" s="114" t="s">
        <v>1106</v>
      </c>
      <c r="P2703" s="114" t="s">
        <v>1846</v>
      </c>
      <c r="Q2703" s="114" t="s">
        <v>1847</v>
      </c>
      <c r="R2703" s="116"/>
    </row>
    <row r="2704" spans="2:18" ht="18.75" hidden="1" x14ac:dyDescent="0.25">
      <c r="B2704" s="112">
        <v>2698</v>
      </c>
      <c r="C2704" s="114" t="s">
        <v>14</v>
      </c>
      <c r="D2704" s="114" t="s">
        <v>9397</v>
      </c>
      <c r="E2704" s="114" t="s">
        <v>4</v>
      </c>
      <c r="F2704" s="114" t="s">
        <v>160</v>
      </c>
      <c r="G2704" s="114" t="s">
        <v>109</v>
      </c>
      <c r="H2704" s="115" t="s">
        <v>10289</v>
      </c>
      <c r="I2704" s="116" t="s">
        <v>10290</v>
      </c>
      <c r="J2704" s="116" t="s">
        <v>10291</v>
      </c>
      <c r="K2704" s="114" t="s">
        <v>1106</v>
      </c>
      <c r="L2704" s="114" t="s">
        <v>709</v>
      </c>
      <c r="M2704" s="116" t="s">
        <v>1107</v>
      </c>
      <c r="N2704" s="116" t="s">
        <v>1108</v>
      </c>
      <c r="O2704" s="114" t="s">
        <v>1106</v>
      </c>
      <c r="P2704" s="114" t="s">
        <v>1846</v>
      </c>
      <c r="Q2704" s="114" t="s">
        <v>1847</v>
      </c>
      <c r="R2704" s="116"/>
    </row>
    <row r="2705" spans="2:18" ht="18.75" hidden="1" x14ac:dyDescent="0.25">
      <c r="B2705" s="112">
        <v>2699</v>
      </c>
      <c r="C2705" s="114" t="s">
        <v>14</v>
      </c>
      <c r="D2705" s="114" t="s">
        <v>9397</v>
      </c>
      <c r="E2705" s="114" t="s">
        <v>4</v>
      </c>
      <c r="F2705" s="114" t="s">
        <v>160</v>
      </c>
      <c r="G2705" s="114" t="s">
        <v>109</v>
      </c>
      <c r="H2705" s="115" t="s">
        <v>10292</v>
      </c>
      <c r="I2705" s="116" t="s">
        <v>10293</v>
      </c>
      <c r="J2705" s="116" t="s">
        <v>10294</v>
      </c>
      <c r="K2705" s="114" t="s">
        <v>1106</v>
      </c>
      <c r="L2705" s="114" t="s">
        <v>709</v>
      </c>
      <c r="M2705" s="116" t="s">
        <v>1107</v>
      </c>
      <c r="N2705" s="116" t="s">
        <v>1108</v>
      </c>
      <c r="O2705" s="114" t="s">
        <v>1106</v>
      </c>
      <c r="P2705" s="114" t="s">
        <v>1846</v>
      </c>
      <c r="Q2705" s="114" t="s">
        <v>1847</v>
      </c>
      <c r="R2705" s="116"/>
    </row>
    <row r="2706" spans="2:18" ht="18.75" hidden="1" x14ac:dyDescent="0.25">
      <c r="B2706" s="112">
        <v>2700</v>
      </c>
      <c r="C2706" s="114" t="s">
        <v>14</v>
      </c>
      <c r="D2706" s="114" t="s">
        <v>9397</v>
      </c>
      <c r="E2706" s="114" t="s">
        <v>4</v>
      </c>
      <c r="F2706" s="114" t="s">
        <v>160</v>
      </c>
      <c r="G2706" s="114" t="s">
        <v>109</v>
      </c>
      <c r="H2706" s="115" t="s">
        <v>10295</v>
      </c>
      <c r="I2706" s="116" t="s">
        <v>10296</v>
      </c>
      <c r="J2706" s="116" t="s">
        <v>10297</v>
      </c>
      <c r="K2706" s="114" t="s">
        <v>1106</v>
      </c>
      <c r="L2706" s="114" t="s">
        <v>709</v>
      </c>
      <c r="M2706" s="116" t="s">
        <v>1107</v>
      </c>
      <c r="N2706" s="116" t="s">
        <v>1108</v>
      </c>
      <c r="O2706" s="114" t="s">
        <v>1106</v>
      </c>
      <c r="P2706" s="114" t="s">
        <v>1846</v>
      </c>
      <c r="Q2706" s="114" t="s">
        <v>1847</v>
      </c>
      <c r="R2706" s="116"/>
    </row>
    <row r="2707" spans="2:18" ht="18.75" hidden="1" x14ac:dyDescent="0.25">
      <c r="B2707" s="112">
        <v>2701</v>
      </c>
      <c r="C2707" s="114" t="s">
        <v>14</v>
      </c>
      <c r="D2707" s="114" t="s">
        <v>9397</v>
      </c>
      <c r="E2707" s="114" t="s">
        <v>1</v>
      </c>
      <c r="F2707" s="114" t="s">
        <v>161</v>
      </c>
      <c r="G2707" s="114" t="s">
        <v>130</v>
      </c>
      <c r="H2707" s="115" t="s">
        <v>10298</v>
      </c>
      <c r="I2707" s="116" t="s">
        <v>10299</v>
      </c>
      <c r="J2707" s="116" t="s">
        <v>10300</v>
      </c>
      <c r="K2707" s="114" t="s">
        <v>1109</v>
      </c>
      <c r="L2707" s="114" t="s">
        <v>715</v>
      </c>
      <c r="M2707" s="116" t="s">
        <v>1110</v>
      </c>
      <c r="N2707" s="116" t="s">
        <v>1111</v>
      </c>
      <c r="O2707" s="114" t="s">
        <v>1109</v>
      </c>
      <c r="P2707" s="114" t="s">
        <v>1848</v>
      </c>
      <c r="Q2707" s="114" t="s">
        <v>1849</v>
      </c>
      <c r="R2707" s="116"/>
    </row>
    <row r="2708" spans="2:18" ht="18.75" hidden="1" x14ac:dyDescent="0.25">
      <c r="B2708" s="112">
        <v>2702</v>
      </c>
      <c r="C2708" s="114" t="s">
        <v>14</v>
      </c>
      <c r="D2708" s="114" t="s">
        <v>9397</v>
      </c>
      <c r="E2708" s="114" t="s">
        <v>1</v>
      </c>
      <c r="F2708" s="114" t="s">
        <v>161</v>
      </c>
      <c r="G2708" s="114" t="s">
        <v>130</v>
      </c>
      <c r="H2708" s="115" t="s">
        <v>10301</v>
      </c>
      <c r="I2708" s="116" t="s">
        <v>10302</v>
      </c>
      <c r="J2708" s="116" t="s">
        <v>10303</v>
      </c>
      <c r="K2708" s="114" t="s">
        <v>1109</v>
      </c>
      <c r="L2708" s="114" t="s">
        <v>715</v>
      </c>
      <c r="M2708" s="116" t="s">
        <v>1110</v>
      </c>
      <c r="N2708" s="116" t="s">
        <v>1111</v>
      </c>
      <c r="O2708" s="114" t="s">
        <v>1109</v>
      </c>
      <c r="P2708" s="114" t="s">
        <v>1848</v>
      </c>
      <c r="Q2708" s="114" t="s">
        <v>1849</v>
      </c>
      <c r="R2708" s="116"/>
    </row>
    <row r="2709" spans="2:18" ht="18.75" hidden="1" x14ac:dyDescent="0.25">
      <c r="B2709" s="112">
        <v>2703</v>
      </c>
      <c r="C2709" s="114" t="s">
        <v>14</v>
      </c>
      <c r="D2709" s="114" t="s">
        <v>9397</v>
      </c>
      <c r="E2709" s="114" t="s">
        <v>1</v>
      </c>
      <c r="F2709" s="114" t="s">
        <v>161</v>
      </c>
      <c r="G2709" s="114" t="s">
        <v>130</v>
      </c>
      <c r="H2709" s="115" t="s">
        <v>10304</v>
      </c>
      <c r="I2709" s="116" t="s">
        <v>10305</v>
      </c>
      <c r="J2709" s="116" t="s">
        <v>10306</v>
      </c>
      <c r="K2709" s="114" t="s">
        <v>1109</v>
      </c>
      <c r="L2709" s="114" t="s">
        <v>715</v>
      </c>
      <c r="M2709" s="116" t="s">
        <v>1110</v>
      </c>
      <c r="N2709" s="116" t="s">
        <v>1111</v>
      </c>
      <c r="O2709" s="114" t="s">
        <v>1109</v>
      </c>
      <c r="P2709" s="114" t="s">
        <v>1848</v>
      </c>
      <c r="Q2709" s="114" t="s">
        <v>1849</v>
      </c>
      <c r="R2709" s="116"/>
    </row>
    <row r="2710" spans="2:18" ht="18.75" hidden="1" x14ac:dyDescent="0.25">
      <c r="B2710" s="112">
        <v>2704</v>
      </c>
      <c r="C2710" s="114" t="s">
        <v>14</v>
      </c>
      <c r="D2710" s="114" t="s">
        <v>9397</v>
      </c>
      <c r="E2710" s="114" t="s">
        <v>1</v>
      </c>
      <c r="F2710" s="114" t="s">
        <v>161</v>
      </c>
      <c r="G2710" s="114" t="s">
        <v>130</v>
      </c>
      <c r="H2710" s="115" t="s">
        <v>10307</v>
      </c>
      <c r="I2710" s="116" t="s">
        <v>10308</v>
      </c>
      <c r="J2710" s="116" t="s">
        <v>10309</v>
      </c>
      <c r="K2710" s="114" t="s">
        <v>1109</v>
      </c>
      <c r="L2710" s="114" t="s">
        <v>715</v>
      </c>
      <c r="M2710" s="116" t="s">
        <v>1110</v>
      </c>
      <c r="N2710" s="116" t="s">
        <v>1111</v>
      </c>
      <c r="O2710" s="114" t="s">
        <v>1109</v>
      </c>
      <c r="P2710" s="114" t="s">
        <v>1848</v>
      </c>
      <c r="Q2710" s="114" t="s">
        <v>1849</v>
      </c>
      <c r="R2710" s="116"/>
    </row>
    <row r="2711" spans="2:18" ht="18.75" hidden="1" x14ac:dyDescent="0.25">
      <c r="B2711" s="112">
        <v>2705</v>
      </c>
      <c r="C2711" s="114" t="s">
        <v>14</v>
      </c>
      <c r="D2711" s="114" t="s">
        <v>9397</v>
      </c>
      <c r="E2711" s="114" t="s">
        <v>1</v>
      </c>
      <c r="F2711" s="114" t="s">
        <v>161</v>
      </c>
      <c r="G2711" s="114" t="s">
        <v>130</v>
      </c>
      <c r="H2711" s="115" t="s">
        <v>10310</v>
      </c>
      <c r="I2711" s="116" t="s">
        <v>10311</v>
      </c>
      <c r="J2711" s="116" t="s">
        <v>10312</v>
      </c>
      <c r="K2711" s="114" t="s">
        <v>1109</v>
      </c>
      <c r="L2711" s="114" t="s">
        <v>715</v>
      </c>
      <c r="M2711" s="116" t="s">
        <v>1110</v>
      </c>
      <c r="N2711" s="116" t="s">
        <v>1111</v>
      </c>
      <c r="O2711" s="114" t="s">
        <v>1109</v>
      </c>
      <c r="P2711" s="114" t="s">
        <v>1848</v>
      </c>
      <c r="Q2711" s="114" t="s">
        <v>1849</v>
      </c>
      <c r="R2711" s="116"/>
    </row>
    <row r="2712" spans="2:18" ht="18.75" hidden="1" x14ac:dyDescent="0.25">
      <c r="B2712" s="112">
        <v>2706</v>
      </c>
      <c r="C2712" s="114" t="s">
        <v>14</v>
      </c>
      <c r="D2712" s="114" t="s">
        <v>9397</v>
      </c>
      <c r="E2712" s="114" t="s">
        <v>1</v>
      </c>
      <c r="F2712" s="114" t="s">
        <v>161</v>
      </c>
      <c r="G2712" s="114" t="s">
        <v>130</v>
      </c>
      <c r="H2712" s="115" t="s">
        <v>10313</v>
      </c>
      <c r="I2712" s="116" t="s">
        <v>10314</v>
      </c>
      <c r="J2712" s="116" t="s">
        <v>10315</v>
      </c>
      <c r="K2712" s="114" t="s">
        <v>1109</v>
      </c>
      <c r="L2712" s="114" t="s">
        <v>715</v>
      </c>
      <c r="M2712" s="116" t="s">
        <v>1110</v>
      </c>
      <c r="N2712" s="116" t="s">
        <v>1111</v>
      </c>
      <c r="O2712" s="114" t="s">
        <v>1109</v>
      </c>
      <c r="P2712" s="114" t="s">
        <v>1848</v>
      </c>
      <c r="Q2712" s="114" t="s">
        <v>1849</v>
      </c>
      <c r="R2712" s="116"/>
    </row>
    <row r="2713" spans="2:18" ht="18.75" hidden="1" x14ac:dyDescent="0.25">
      <c r="B2713" s="112">
        <v>2707</v>
      </c>
      <c r="C2713" s="114" t="s">
        <v>14</v>
      </c>
      <c r="D2713" s="114" t="s">
        <v>9397</v>
      </c>
      <c r="E2713" s="114" t="s">
        <v>1</v>
      </c>
      <c r="F2713" s="114" t="s">
        <v>161</v>
      </c>
      <c r="G2713" s="114" t="s">
        <v>130</v>
      </c>
      <c r="H2713" s="115" t="s">
        <v>10316</v>
      </c>
      <c r="I2713" s="116" t="s">
        <v>10317</v>
      </c>
      <c r="J2713" s="116" t="s">
        <v>10318</v>
      </c>
      <c r="K2713" s="114" t="s">
        <v>1109</v>
      </c>
      <c r="L2713" s="114" t="s">
        <v>715</v>
      </c>
      <c r="M2713" s="116" t="s">
        <v>1110</v>
      </c>
      <c r="N2713" s="116" t="s">
        <v>1111</v>
      </c>
      <c r="O2713" s="114" t="s">
        <v>1109</v>
      </c>
      <c r="P2713" s="114" t="s">
        <v>1848</v>
      </c>
      <c r="Q2713" s="114" t="s">
        <v>1849</v>
      </c>
      <c r="R2713" s="116"/>
    </row>
    <row r="2714" spans="2:18" ht="18.75" hidden="1" x14ac:dyDescent="0.25">
      <c r="B2714" s="112">
        <v>2708</v>
      </c>
      <c r="C2714" s="114" t="s">
        <v>14</v>
      </c>
      <c r="D2714" s="114" t="s">
        <v>9397</v>
      </c>
      <c r="E2714" s="114" t="s">
        <v>1</v>
      </c>
      <c r="F2714" s="114" t="s">
        <v>161</v>
      </c>
      <c r="G2714" s="114" t="s">
        <v>130</v>
      </c>
      <c r="H2714" s="115" t="s">
        <v>10319</v>
      </c>
      <c r="I2714" s="116" t="s">
        <v>10320</v>
      </c>
      <c r="J2714" s="116" t="s">
        <v>10321</v>
      </c>
      <c r="K2714" s="114" t="s">
        <v>1109</v>
      </c>
      <c r="L2714" s="114" t="s">
        <v>715</v>
      </c>
      <c r="M2714" s="116" t="s">
        <v>1110</v>
      </c>
      <c r="N2714" s="116" t="s">
        <v>1111</v>
      </c>
      <c r="O2714" s="114" t="s">
        <v>1109</v>
      </c>
      <c r="P2714" s="114" t="s">
        <v>1848</v>
      </c>
      <c r="Q2714" s="114" t="s">
        <v>1849</v>
      </c>
      <c r="R2714" s="116"/>
    </row>
    <row r="2715" spans="2:18" ht="18.75" hidden="1" x14ac:dyDescent="0.25">
      <c r="B2715" s="112">
        <v>2709</v>
      </c>
      <c r="C2715" s="114" t="s">
        <v>14</v>
      </c>
      <c r="D2715" s="114" t="s">
        <v>9397</v>
      </c>
      <c r="E2715" s="114" t="s">
        <v>1</v>
      </c>
      <c r="F2715" s="114" t="s">
        <v>161</v>
      </c>
      <c r="G2715" s="114" t="s">
        <v>130</v>
      </c>
      <c r="H2715" s="115" t="s">
        <v>10322</v>
      </c>
      <c r="I2715" s="116" t="s">
        <v>10323</v>
      </c>
      <c r="J2715" s="116" t="s">
        <v>10324</v>
      </c>
      <c r="K2715" s="114" t="s">
        <v>1109</v>
      </c>
      <c r="L2715" s="114" t="s">
        <v>715</v>
      </c>
      <c r="M2715" s="116" t="s">
        <v>1110</v>
      </c>
      <c r="N2715" s="116" t="s">
        <v>1111</v>
      </c>
      <c r="O2715" s="114" t="s">
        <v>1109</v>
      </c>
      <c r="P2715" s="114" t="s">
        <v>1848</v>
      </c>
      <c r="Q2715" s="114" t="s">
        <v>1849</v>
      </c>
      <c r="R2715" s="116"/>
    </row>
    <row r="2716" spans="2:18" ht="18.75" hidden="1" x14ac:dyDescent="0.25">
      <c r="B2716" s="112">
        <v>2710</v>
      </c>
      <c r="C2716" s="114" t="s">
        <v>14</v>
      </c>
      <c r="D2716" s="114" t="s">
        <v>9397</v>
      </c>
      <c r="E2716" s="114" t="s">
        <v>1</v>
      </c>
      <c r="F2716" s="114" t="s">
        <v>161</v>
      </c>
      <c r="G2716" s="114" t="s">
        <v>130</v>
      </c>
      <c r="H2716" s="115" t="s">
        <v>10325</v>
      </c>
      <c r="I2716" s="116" t="s">
        <v>10326</v>
      </c>
      <c r="J2716" s="116" t="s">
        <v>10327</v>
      </c>
      <c r="K2716" s="114" t="s">
        <v>1109</v>
      </c>
      <c r="L2716" s="114" t="s">
        <v>715</v>
      </c>
      <c r="M2716" s="116" t="s">
        <v>1110</v>
      </c>
      <c r="N2716" s="116" t="s">
        <v>1111</v>
      </c>
      <c r="O2716" s="114" t="s">
        <v>1109</v>
      </c>
      <c r="P2716" s="114" t="s">
        <v>1848</v>
      </c>
      <c r="Q2716" s="114" t="s">
        <v>1849</v>
      </c>
      <c r="R2716" s="116"/>
    </row>
    <row r="2717" spans="2:18" ht="18.75" hidden="1" x14ac:dyDescent="0.25">
      <c r="B2717" s="112">
        <v>2711</v>
      </c>
      <c r="C2717" s="114" t="s">
        <v>14</v>
      </c>
      <c r="D2717" s="114" t="s">
        <v>9397</v>
      </c>
      <c r="E2717" s="114" t="s">
        <v>4</v>
      </c>
      <c r="F2717" s="114" t="s">
        <v>161</v>
      </c>
      <c r="G2717" s="114" t="s">
        <v>130</v>
      </c>
      <c r="H2717" s="115" t="s">
        <v>10328</v>
      </c>
      <c r="I2717" s="116" t="s">
        <v>10329</v>
      </c>
      <c r="J2717" s="116" t="s">
        <v>10330</v>
      </c>
      <c r="K2717" s="114" t="s">
        <v>1109</v>
      </c>
      <c r="L2717" s="114" t="s">
        <v>715</v>
      </c>
      <c r="M2717" s="116" t="s">
        <v>1110</v>
      </c>
      <c r="N2717" s="116" t="s">
        <v>1111</v>
      </c>
      <c r="O2717" s="114" t="s">
        <v>1109</v>
      </c>
      <c r="P2717" s="114" t="s">
        <v>1848</v>
      </c>
      <c r="Q2717" s="114" t="s">
        <v>1849</v>
      </c>
      <c r="R2717" s="116"/>
    </row>
    <row r="2718" spans="2:18" ht="18.75" hidden="1" x14ac:dyDescent="0.25">
      <c r="B2718" s="112">
        <v>2712</v>
      </c>
      <c r="C2718" s="114" t="s">
        <v>14</v>
      </c>
      <c r="D2718" s="114" t="s">
        <v>9397</v>
      </c>
      <c r="E2718" s="114" t="s">
        <v>4</v>
      </c>
      <c r="F2718" s="114" t="s">
        <v>161</v>
      </c>
      <c r="G2718" s="114" t="s">
        <v>130</v>
      </c>
      <c r="H2718" s="115" t="s">
        <v>10331</v>
      </c>
      <c r="I2718" s="116" t="s">
        <v>10332</v>
      </c>
      <c r="J2718" s="116" t="s">
        <v>10333</v>
      </c>
      <c r="K2718" s="114" t="s">
        <v>1109</v>
      </c>
      <c r="L2718" s="114" t="s">
        <v>715</v>
      </c>
      <c r="M2718" s="116" t="s">
        <v>1110</v>
      </c>
      <c r="N2718" s="116" t="s">
        <v>1111</v>
      </c>
      <c r="O2718" s="114" t="s">
        <v>1109</v>
      </c>
      <c r="P2718" s="114" t="s">
        <v>1848</v>
      </c>
      <c r="Q2718" s="114" t="s">
        <v>1849</v>
      </c>
      <c r="R2718" s="116"/>
    </row>
    <row r="2719" spans="2:18" ht="18.75" hidden="1" x14ac:dyDescent="0.25">
      <c r="B2719" s="112">
        <v>2713</v>
      </c>
      <c r="C2719" s="114" t="s">
        <v>14</v>
      </c>
      <c r="D2719" s="114" t="s">
        <v>9397</v>
      </c>
      <c r="E2719" s="114" t="s">
        <v>4</v>
      </c>
      <c r="F2719" s="114" t="s">
        <v>161</v>
      </c>
      <c r="G2719" s="114" t="s">
        <v>130</v>
      </c>
      <c r="H2719" s="115" t="s">
        <v>10334</v>
      </c>
      <c r="I2719" s="116" t="s">
        <v>10335</v>
      </c>
      <c r="J2719" s="116" t="s">
        <v>10336</v>
      </c>
      <c r="K2719" s="114" t="s">
        <v>1109</v>
      </c>
      <c r="L2719" s="114" t="s">
        <v>715</v>
      </c>
      <c r="M2719" s="116" t="s">
        <v>1110</v>
      </c>
      <c r="N2719" s="116" t="s">
        <v>1111</v>
      </c>
      <c r="O2719" s="114" t="s">
        <v>1109</v>
      </c>
      <c r="P2719" s="114" t="s">
        <v>1848</v>
      </c>
      <c r="Q2719" s="114" t="s">
        <v>1849</v>
      </c>
      <c r="R2719" s="116"/>
    </row>
    <row r="2720" spans="2:18" ht="18.75" hidden="1" x14ac:dyDescent="0.25">
      <c r="B2720" s="112">
        <v>2714</v>
      </c>
      <c r="C2720" s="114" t="s">
        <v>14</v>
      </c>
      <c r="D2720" s="114" t="s">
        <v>9397</v>
      </c>
      <c r="E2720" s="114" t="s">
        <v>4</v>
      </c>
      <c r="F2720" s="114" t="s">
        <v>161</v>
      </c>
      <c r="G2720" s="114" t="s">
        <v>130</v>
      </c>
      <c r="H2720" s="115" t="s">
        <v>10337</v>
      </c>
      <c r="I2720" s="116" t="s">
        <v>10338</v>
      </c>
      <c r="J2720" s="116" t="s">
        <v>10339</v>
      </c>
      <c r="K2720" s="114" t="s">
        <v>1109</v>
      </c>
      <c r="L2720" s="114" t="s">
        <v>715</v>
      </c>
      <c r="M2720" s="116" t="s">
        <v>1110</v>
      </c>
      <c r="N2720" s="116" t="s">
        <v>1111</v>
      </c>
      <c r="O2720" s="114" t="s">
        <v>1109</v>
      </c>
      <c r="P2720" s="114" t="s">
        <v>1848</v>
      </c>
      <c r="Q2720" s="114" t="s">
        <v>1849</v>
      </c>
      <c r="R2720" s="116"/>
    </row>
    <row r="2721" spans="2:18" ht="18.75" hidden="1" x14ac:dyDescent="0.25">
      <c r="B2721" s="112">
        <v>2715</v>
      </c>
      <c r="C2721" s="114" t="s">
        <v>14</v>
      </c>
      <c r="D2721" s="114" t="s">
        <v>9397</v>
      </c>
      <c r="E2721" s="114" t="s">
        <v>4</v>
      </c>
      <c r="F2721" s="114" t="s">
        <v>161</v>
      </c>
      <c r="G2721" s="114" t="s">
        <v>130</v>
      </c>
      <c r="H2721" s="115" t="s">
        <v>10340</v>
      </c>
      <c r="I2721" s="116" t="s">
        <v>10341</v>
      </c>
      <c r="J2721" s="116" t="s">
        <v>10342</v>
      </c>
      <c r="K2721" s="114" t="s">
        <v>1109</v>
      </c>
      <c r="L2721" s="114" t="s">
        <v>715</v>
      </c>
      <c r="M2721" s="116" t="s">
        <v>1110</v>
      </c>
      <c r="N2721" s="116" t="s">
        <v>1111</v>
      </c>
      <c r="O2721" s="114" t="s">
        <v>1109</v>
      </c>
      <c r="P2721" s="114" t="s">
        <v>1848</v>
      </c>
      <c r="Q2721" s="114" t="s">
        <v>1849</v>
      </c>
      <c r="R2721" s="116"/>
    </row>
    <row r="2722" spans="2:18" ht="18.75" hidden="1" x14ac:dyDescent="0.25">
      <c r="B2722" s="112">
        <v>2716</v>
      </c>
      <c r="C2722" s="114" t="s">
        <v>14</v>
      </c>
      <c r="D2722" s="114" t="s">
        <v>9397</v>
      </c>
      <c r="E2722" s="114" t="s">
        <v>4</v>
      </c>
      <c r="F2722" s="114" t="s">
        <v>161</v>
      </c>
      <c r="G2722" s="114" t="s">
        <v>130</v>
      </c>
      <c r="H2722" s="115" t="s">
        <v>10343</v>
      </c>
      <c r="I2722" s="116" t="s">
        <v>10344</v>
      </c>
      <c r="J2722" s="116" t="s">
        <v>10345</v>
      </c>
      <c r="K2722" s="114" t="s">
        <v>1109</v>
      </c>
      <c r="L2722" s="114" t="s">
        <v>715</v>
      </c>
      <c r="M2722" s="116" t="s">
        <v>1110</v>
      </c>
      <c r="N2722" s="116" t="s">
        <v>1111</v>
      </c>
      <c r="O2722" s="114" t="s">
        <v>1109</v>
      </c>
      <c r="P2722" s="114" t="s">
        <v>1848</v>
      </c>
      <c r="Q2722" s="114" t="s">
        <v>1849</v>
      </c>
      <c r="R2722" s="116"/>
    </row>
    <row r="2723" spans="2:18" ht="18.75" hidden="1" x14ac:dyDescent="0.25">
      <c r="B2723" s="112">
        <v>2717</v>
      </c>
      <c r="C2723" s="114" t="s">
        <v>14</v>
      </c>
      <c r="D2723" s="114" t="s">
        <v>9397</v>
      </c>
      <c r="E2723" s="114" t="s">
        <v>4</v>
      </c>
      <c r="F2723" s="114" t="s">
        <v>161</v>
      </c>
      <c r="G2723" s="114" t="s">
        <v>130</v>
      </c>
      <c r="H2723" s="115" t="s">
        <v>10346</v>
      </c>
      <c r="I2723" s="116" t="s">
        <v>10347</v>
      </c>
      <c r="J2723" s="116" t="s">
        <v>10348</v>
      </c>
      <c r="K2723" s="114" t="s">
        <v>1109</v>
      </c>
      <c r="L2723" s="114" t="s">
        <v>715</v>
      </c>
      <c r="M2723" s="116" t="s">
        <v>1110</v>
      </c>
      <c r="N2723" s="116" t="s">
        <v>1111</v>
      </c>
      <c r="O2723" s="114" t="s">
        <v>1109</v>
      </c>
      <c r="P2723" s="114" t="s">
        <v>1848</v>
      </c>
      <c r="Q2723" s="114" t="s">
        <v>1849</v>
      </c>
      <c r="R2723" s="116"/>
    </row>
    <row r="2724" spans="2:18" ht="18.75" hidden="1" x14ac:dyDescent="0.25">
      <c r="B2724" s="112">
        <v>2718</v>
      </c>
      <c r="C2724" s="114" t="s">
        <v>14</v>
      </c>
      <c r="D2724" s="114" t="s">
        <v>9397</v>
      </c>
      <c r="E2724" s="114" t="s">
        <v>4</v>
      </c>
      <c r="F2724" s="114" t="s">
        <v>161</v>
      </c>
      <c r="G2724" s="114" t="s">
        <v>130</v>
      </c>
      <c r="H2724" s="115" t="s">
        <v>10349</v>
      </c>
      <c r="I2724" s="116" t="s">
        <v>10350</v>
      </c>
      <c r="J2724" s="116" t="s">
        <v>10351</v>
      </c>
      <c r="K2724" s="114" t="s">
        <v>1109</v>
      </c>
      <c r="L2724" s="114" t="s">
        <v>715</v>
      </c>
      <c r="M2724" s="116" t="s">
        <v>1110</v>
      </c>
      <c r="N2724" s="116" t="s">
        <v>1111</v>
      </c>
      <c r="O2724" s="114" t="s">
        <v>1109</v>
      </c>
      <c r="P2724" s="114" t="s">
        <v>1848</v>
      </c>
      <c r="Q2724" s="114" t="s">
        <v>1849</v>
      </c>
      <c r="R2724" s="116"/>
    </row>
    <row r="2725" spans="2:18" ht="18.75" hidden="1" x14ac:dyDescent="0.25">
      <c r="B2725" s="112">
        <v>2719</v>
      </c>
      <c r="C2725" s="114" t="s">
        <v>14</v>
      </c>
      <c r="D2725" s="114" t="s">
        <v>9397</v>
      </c>
      <c r="E2725" s="114" t="s">
        <v>4</v>
      </c>
      <c r="F2725" s="114" t="s">
        <v>161</v>
      </c>
      <c r="G2725" s="114" t="s">
        <v>130</v>
      </c>
      <c r="H2725" s="115" t="s">
        <v>10352</v>
      </c>
      <c r="I2725" s="116" t="s">
        <v>10353</v>
      </c>
      <c r="J2725" s="116" t="s">
        <v>10354</v>
      </c>
      <c r="K2725" s="114" t="s">
        <v>1109</v>
      </c>
      <c r="L2725" s="114" t="s">
        <v>715</v>
      </c>
      <c r="M2725" s="116" t="s">
        <v>1110</v>
      </c>
      <c r="N2725" s="116" t="s">
        <v>1111</v>
      </c>
      <c r="O2725" s="114" t="s">
        <v>1109</v>
      </c>
      <c r="P2725" s="114" t="s">
        <v>1848</v>
      </c>
      <c r="Q2725" s="114" t="s">
        <v>1849</v>
      </c>
      <c r="R2725" s="116"/>
    </row>
    <row r="2726" spans="2:18" ht="18.75" hidden="1" x14ac:dyDescent="0.25">
      <c r="B2726" s="112">
        <v>2720</v>
      </c>
      <c r="C2726" s="114" t="s">
        <v>14</v>
      </c>
      <c r="D2726" s="114" t="s">
        <v>9397</v>
      </c>
      <c r="E2726" s="114" t="s">
        <v>4</v>
      </c>
      <c r="F2726" s="114" t="s">
        <v>161</v>
      </c>
      <c r="G2726" s="114" t="s">
        <v>130</v>
      </c>
      <c r="H2726" s="115" t="s">
        <v>10355</v>
      </c>
      <c r="I2726" s="116" t="s">
        <v>10356</v>
      </c>
      <c r="J2726" s="116" t="s">
        <v>10357</v>
      </c>
      <c r="K2726" s="114" t="s">
        <v>1109</v>
      </c>
      <c r="L2726" s="114" t="s">
        <v>715</v>
      </c>
      <c r="M2726" s="116" t="s">
        <v>1110</v>
      </c>
      <c r="N2726" s="116" t="s">
        <v>1111</v>
      </c>
      <c r="O2726" s="114" t="s">
        <v>1109</v>
      </c>
      <c r="P2726" s="114" t="s">
        <v>1848</v>
      </c>
      <c r="Q2726" s="114" t="s">
        <v>1849</v>
      </c>
      <c r="R2726" s="116"/>
    </row>
    <row r="2727" spans="2:18" ht="18.75" hidden="1" x14ac:dyDescent="0.25">
      <c r="B2727" s="112">
        <v>2721</v>
      </c>
      <c r="C2727" s="114" t="s">
        <v>14</v>
      </c>
      <c r="D2727" s="114" t="s">
        <v>9397</v>
      </c>
      <c r="E2727" s="114" t="s">
        <v>1</v>
      </c>
      <c r="F2727" s="114" t="s">
        <v>169</v>
      </c>
      <c r="G2727" s="114" t="s">
        <v>130</v>
      </c>
      <c r="H2727" s="115" t="s">
        <v>10358</v>
      </c>
      <c r="I2727" s="116" t="s">
        <v>10359</v>
      </c>
      <c r="J2727" s="116" t="s">
        <v>10360</v>
      </c>
      <c r="K2727" s="114" t="s">
        <v>1112</v>
      </c>
      <c r="L2727" s="114" t="s">
        <v>721</v>
      </c>
      <c r="M2727" s="116" t="s">
        <v>1113</v>
      </c>
      <c r="N2727" s="116" t="s">
        <v>1114</v>
      </c>
      <c r="O2727" s="114" t="s">
        <v>1112</v>
      </c>
      <c r="P2727" s="114" t="s">
        <v>1850</v>
      </c>
      <c r="Q2727" s="114" t="s">
        <v>1851</v>
      </c>
      <c r="R2727" s="116"/>
    </row>
    <row r="2728" spans="2:18" ht="18.75" hidden="1" x14ac:dyDescent="0.25">
      <c r="B2728" s="112">
        <v>2722</v>
      </c>
      <c r="C2728" s="114" t="s">
        <v>14</v>
      </c>
      <c r="D2728" s="114" t="s">
        <v>9397</v>
      </c>
      <c r="E2728" s="114" t="s">
        <v>1</v>
      </c>
      <c r="F2728" s="114" t="s">
        <v>169</v>
      </c>
      <c r="G2728" s="114" t="s">
        <v>130</v>
      </c>
      <c r="H2728" s="115" t="s">
        <v>10361</v>
      </c>
      <c r="I2728" s="116" t="s">
        <v>10362</v>
      </c>
      <c r="J2728" s="116" t="s">
        <v>10363</v>
      </c>
      <c r="K2728" s="114" t="s">
        <v>1112</v>
      </c>
      <c r="L2728" s="114" t="s">
        <v>721</v>
      </c>
      <c r="M2728" s="116" t="s">
        <v>1113</v>
      </c>
      <c r="N2728" s="116" t="s">
        <v>1114</v>
      </c>
      <c r="O2728" s="114" t="s">
        <v>1112</v>
      </c>
      <c r="P2728" s="114" t="s">
        <v>1850</v>
      </c>
      <c r="Q2728" s="114" t="s">
        <v>1851</v>
      </c>
      <c r="R2728" s="116"/>
    </row>
    <row r="2729" spans="2:18" ht="18.75" hidden="1" x14ac:dyDescent="0.25">
      <c r="B2729" s="112">
        <v>2723</v>
      </c>
      <c r="C2729" s="114" t="s">
        <v>14</v>
      </c>
      <c r="D2729" s="114" t="s">
        <v>9397</v>
      </c>
      <c r="E2729" s="114" t="s">
        <v>1</v>
      </c>
      <c r="F2729" s="114" t="s">
        <v>169</v>
      </c>
      <c r="G2729" s="114" t="s">
        <v>130</v>
      </c>
      <c r="H2729" s="115" t="s">
        <v>10364</v>
      </c>
      <c r="I2729" s="116" t="s">
        <v>10365</v>
      </c>
      <c r="J2729" s="116" t="s">
        <v>10366</v>
      </c>
      <c r="K2729" s="114" t="s">
        <v>1112</v>
      </c>
      <c r="L2729" s="114" t="s">
        <v>721</v>
      </c>
      <c r="M2729" s="116" t="s">
        <v>1113</v>
      </c>
      <c r="N2729" s="116" t="s">
        <v>1114</v>
      </c>
      <c r="O2729" s="114" t="s">
        <v>1112</v>
      </c>
      <c r="P2729" s="114" t="s">
        <v>1850</v>
      </c>
      <c r="Q2729" s="114" t="s">
        <v>1851</v>
      </c>
      <c r="R2729" s="116"/>
    </row>
    <row r="2730" spans="2:18" ht="18.75" hidden="1" x14ac:dyDescent="0.25">
      <c r="B2730" s="112">
        <v>2724</v>
      </c>
      <c r="C2730" s="114" t="s">
        <v>14</v>
      </c>
      <c r="D2730" s="114" t="s">
        <v>9397</v>
      </c>
      <c r="E2730" s="114" t="s">
        <v>1</v>
      </c>
      <c r="F2730" s="114" t="s">
        <v>169</v>
      </c>
      <c r="G2730" s="114" t="s">
        <v>130</v>
      </c>
      <c r="H2730" s="115" t="s">
        <v>10367</v>
      </c>
      <c r="I2730" s="116" t="s">
        <v>10368</v>
      </c>
      <c r="J2730" s="116" t="s">
        <v>10369</v>
      </c>
      <c r="K2730" s="114" t="s">
        <v>1112</v>
      </c>
      <c r="L2730" s="114" t="s">
        <v>721</v>
      </c>
      <c r="M2730" s="116" t="s">
        <v>1113</v>
      </c>
      <c r="N2730" s="116" t="s">
        <v>1114</v>
      </c>
      <c r="O2730" s="114" t="s">
        <v>1112</v>
      </c>
      <c r="P2730" s="114" t="s">
        <v>1850</v>
      </c>
      <c r="Q2730" s="114" t="s">
        <v>1851</v>
      </c>
      <c r="R2730" s="116"/>
    </row>
    <row r="2731" spans="2:18" ht="18.75" hidden="1" x14ac:dyDescent="0.25">
      <c r="B2731" s="112">
        <v>2725</v>
      </c>
      <c r="C2731" s="114" t="s">
        <v>14</v>
      </c>
      <c r="D2731" s="114" t="s">
        <v>9397</v>
      </c>
      <c r="E2731" s="114" t="s">
        <v>1</v>
      </c>
      <c r="F2731" s="114" t="s">
        <v>169</v>
      </c>
      <c r="G2731" s="114" t="s">
        <v>130</v>
      </c>
      <c r="H2731" s="115" t="s">
        <v>10370</v>
      </c>
      <c r="I2731" s="116" t="s">
        <v>10371</v>
      </c>
      <c r="J2731" s="116" t="s">
        <v>10372</v>
      </c>
      <c r="K2731" s="114" t="s">
        <v>1112</v>
      </c>
      <c r="L2731" s="114" t="s">
        <v>721</v>
      </c>
      <c r="M2731" s="116" t="s">
        <v>1113</v>
      </c>
      <c r="N2731" s="116" t="s">
        <v>1114</v>
      </c>
      <c r="O2731" s="114" t="s">
        <v>1112</v>
      </c>
      <c r="P2731" s="114" t="s">
        <v>1850</v>
      </c>
      <c r="Q2731" s="114" t="s">
        <v>1851</v>
      </c>
      <c r="R2731" s="116"/>
    </row>
    <row r="2732" spans="2:18" ht="18.75" hidden="1" x14ac:dyDescent="0.25">
      <c r="B2732" s="112">
        <v>2726</v>
      </c>
      <c r="C2732" s="114" t="s">
        <v>14</v>
      </c>
      <c r="D2732" s="114" t="s">
        <v>9397</v>
      </c>
      <c r="E2732" s="114" t="s">
        <v>1</v>
      </c>
      <c r="F2732" s="114" t="s">
        <v>169</v>
      </c>
      <c r="G2732" s="114" t="s">
        <v>130</v>
      </c>
      <c r="H2732" s="115" t="s">
        <v>10373</v>
      </c>
      <c r="I2732" s="116" t="s">
        <v>10374</v>
      </c>
      <c r="J2732" s="116" t="s">
        <v>10375</v>
      </c>
      <c r="K2732" s="114" t="s">
        <v>1112</v>
      </c>
      <c r="L2732" s="114" t="s">
        <v>721</v>
      </c>
      <c r="M2732" s="116" t="s">
        <v>1113</v>
      </c>
      <c r="N2732" s="116" t="s">
        <v>1114</v>
      </c>
      <c r="O2732" s="114" t="s">
        <v>1112</v>
      </c>
      <c r="P2732" s="114" t="s">
        <v>1850</v>
      </c>
      <c r="Q2732" s="114" t="s">
        <v>1851</v>
      </c>
      <c r="R2732" s="116"/>
    </row>
    <row r="2733" spans="2:18" ht="18.75" hidden="1" x14ac:dyDescent="0.25">
      <c r="B2733" s="112">
        <v>2727</v>
      </c>
      <c r="C2733" s="114" t="s">
        <v>14</v>
      </c>
      <c r="D2733" s="114" t="s">
        <v>9397</v>
      </c>
      <c r="E2733" s="114" t="s">
        <v>1</v>
      </c>
      <c r="F2733" s="114" t="s">
        <v>169</v>
      </c>
      <c r="G2733" s="114" t="s">
        <v>130</v>
      </c>
      <c r="H2733" s="115" t="s">
        <v>10376</v>
      </c>
      <c r="I2733" s="116" t="s">
        <v>10377</v>
      </c>
      <c r="J2733" s="116" t="s">
        <v>10378</v>
      </c>
      <c r="K2733" s="114" t="s">
        <v>1112</v>
      </c>
      <c r="L2733" s="114" t="s">
        <v>721</v>
      </c>
      <c r="M2733" s="116" t="s">
        <v>1113</v>
      </c>
      <c r="N2733" s="116" t="s">
        <v>1114</v>
      </c>
      <c r="O2733" s="114" t="s">
        <v>1112</v>
      </c>
      <c r="P2733" s="114" t="s">
        <v>1850</v>
      </c>
      <c r="Q2733" s="114" t="s">
        <v>1851</v>
      </c>
      <c r="R2733" s="116"/>
    </row>
    <row r="2734" spans="2:18" ht="18.75" hidden="1" x14ac:dyDescent="0.25">
      <c r="B2734" s="112">
        <v>2728</v>
      </c>
      <c r="C2734" s="114" t="s">
        <v>14</v>
      </c>
      <c r="D2734" s="114" t="s">
        <v>9397</v>
      </c>
      <c r="E2734" s="114" t="s">
        <v>1</v>
      </c>
      <c r="F2734" s="114" t="s">
        <v>169</v>
      </c>
      <c r="G2734" s="114" t="s">
        <v>130</v>
      </c>
      <c r="H2734" s="115" t="s">
        <v>10379</v>
      </c>
      <c r="I2734" s="116" t="s">
        <v>10380</v>
      </c>
      <c r="J2734" s="116" t="s">
        <v>10381</v>
      </c>
      <c r="K2734" s="114" t="s">
        <v>1112</v>
      </c>
      <c r="L2734" s="114" t="s">
        <v>721</v>
      </c>
      <c r="M2734" s="116" t="s">
        <v>1113</v>
      </c>
      <c r="N2734" s="116" t="s">
        <v>1114</v>
      </c>
      <c r="O2734" s="114" t="s">
        <v>1112</v>
      </c>
      <c r="P2734" s="114" t="s">
        <v>1850</v>
      </c>
      <c r="Q2734" s="114" t="s">
        <v>1851</v>
      </c>
      <c r="R2734" s="116"/>
    </row>
    <row r="2735" spans="2:18" ht="18.75" hidden="1" x14ac:dyDescent="0.25">
      <c r="B2735" s="112">
        <v>2729</v>
      </c>
      <c r="C2735" s="114" t="s">
        <v>14</v>
      </c>
      <c r="D2735" s="114" t="s">
        <v>9397</v>
      </c>
      <c r="E2735" s="114" t="s">
        <v>1</v>
      </c>
      <c r="F2735" s="114" t="s">
        <v>169</v>
      </c>
      <c r="G2735" s="114" t="s">
        <v>130</v>
      </c>
      <c r="H2735" s="115" t="s">
        <v>10382</v>
      </c>
      <c r="I2735" s="116" t="s">
        <v>10383</v>
      </c>
      <c r="J2735" s="116" t="s">
        <v>10384</v>
      </c>
      <c r="K2735" s="114" t="s">
        <v>1112</v>
      </c>
      <c r="L2735" s="114" t="s">
        <v>721</v>
      </c>
      <c r="M2735" s="116" t="s">
        <v>1113</v>
      </c>
      <c r="N2735" s="116" t="s">
        <v>1114</v>
      </c>
      <c r="O2735" s="114" t="s">
        <v>1112</v>
      </c>
      <c r="P2735" s="114" t="s">
        <v>1850</v>
      </c>
      <c r="Q2735" s="114" t="s">
        <v>1851</v>
      </c>
      <c r="R2735" s="116"/>
    </row>
    <row r="2736" spans="2:18" ht="18.75" hidden="1" x14ac:dyDescent="0.25">
      <c r="B2736" s="112">
        <v>2730</v>
      </c>
      <c r="C2736" s="114" t="s">
        <v>14</v>
      </c>
      <c r="D2736" s="114" t="s">
        <v>9397</v>
      </c>
      <c r="E2736" s="114" t="s">
        <v>1</v>
      </c>
      <c r="F2736" s="114" t="s">
        <v>169</v>
      </c>
      <c r="G2736" s="114" t="s">
        <v>130</v>
      </c>
      <c r="H2736" s="115" t="s">
        <v>10385</v>
      </c>
      <c r="I2736" s="116" t="s">
        <v>10386</v>
      </c>
      <c r="J2736" s="116" t="s">
        <v>10387</v>
      </c>
      <c r="K2736" s="114" t="s">
        <v>1112</v>
      </c>
      <c r="L2736" s="114" t="s">
        <v>721</v>
      </c>
      <c r="M2736" s="116" t="s">
        <v>1113</v>
      </c>
      <c r="N2736" s="116" t="s">
        <v>1114</v>
      </c>
      <c r="O2736" s="114" t="s">
        <v>1112</v>
      </c>
      <c r="P2736" s="114" t="s">
        <v>1850</v>
      </c>
      <c r="Q2736" s="114" t="s">
        <v>1851</v>
      </c>
      <c r="R2736" s="116"/>
    </row>
    <row r="2737" spans="2:18" ht="18.75" hidden="1" x14ac:dyDescent="0.25">
      <c r="B2737" s="112">
        <v>2731</v>
      </c>
      <c r="C2737" s="114" t="s">
        <v>14</v>
      </c>
      <c r="D2737" s="114" t="s">
        <v>9397</v>
      </c>
      <c r="E2737" s="114" t="s">
        <v>4</v>
      </c>
      <c r="F2737" s="114" t="s">
        <v>169</v>
      </c>
      <c r="G2737" s="114" t="s">
        <v>130</v>
      </c>
      <c r="H2737" s="115" t="s">
        <v>10388</v>
      </c>
      <c r="I2737" s="116" t="s">
        <v>10389</v>
      </c>
      <c r="J2737" s="116" t="s">
        <v>10390</v>
      </c>
      <c r="K2737" s="114" t="s">
        <v>1112</v>
      </c>
      <c r="L2737" s="114" t="s">
        <v>721</v>
      </c>
      <c r="M2737" s="116" t="s">
        <v>1113</v>
      </c>
      <c r="N2737" s="116" t="s">
        <v>1114</v>
      </c>
      <c r="O2737" s="114" t="s">
        <v>1112</v>
      </c>
      <c r="P2737" s="114" t="s">
        <v>1850</v>
      </c>
      <c r="Q2737" s="114" t="s">
        <v>1851</v>
      </c>
      <c r="R2737" s="116"/>
    </row>
    <row r="2738" spans="2:18" ht="18.75" hidden="1" x14ac:dyDescent="0.25">
      <c r="B2738" s="112">
        <v>2732</v>
      </c>
      <c r="C2738" s="114" t="s">
        <v>14</v>
      </c>
      <c r="D2738" s="114" t="s">
        <v>9397</v>
      </c>
      <c r="E2738" s="114" t="s">
        <v>4</v>
      </c>
      <c r="F2738" s="114" t="s">
        <v>169</v>
      </c>
      <c r="G2738" s="114" t="s">
        <v>130</v>
      </c>
      <c r="H2738" s="115" t="s">
        <v>10391</v>
      </c>
      <c r="I2738" s="116" t="s">
        <v>10392</v>
      </c>
      <c r="J2738" s="116" t="s">
        <v>10393</v>
      </c>
      <c r="K2738" s="114" t="s">
        <v>1112</v>
      </c>
      <c r="L2738" s="114" t="s">
        <v>721</v>
      </c>
      <c r="M2738" s="116" t="s">
        <v>1113</v>
      </c>
      <c r="N2738" s="116" t="s">
        <v>1114</v>
      </c>
      <c r="O2738" s="114" t="s">
        <v>1112</v>
      </c>
      <c r="P2738" s="114" t="s">
        <v>1850</v>
      </c>
      <c r="Q2738" s="114" t="s">
        <v>1851</v>
      </c>
      <c r="R2738" s="116"/>
    </row>
    <row r="2739" spans="2:18" ht="18.75" hidden="1" x14ac:dyDescent="0.25">
      <c r="B2739" s="112">
        <v>2733</v>
      </c>
      <c r="C2739" s="114" t="s">
        <v>14</v>
      </c>
      <c r="D2739" s="114" t="s">
        <v>9397</v>
      </c>
      <c r="E2739" s="114" t="s">
        <v>4</v>
      </c>
      <c r="F2739" s="114" t="s">
        <v>169</v>
      </c>
      <c r="G2739" s="114" t="s">
        <v>130</v>
      </c>
      <c r="H2739" s="115" t="s">
        <v>10394</v>
      </c>
      <c r="I2739" s="116" t="s">
        <v>10395</v>
      </c>
      <c r="J2739" s="116" t="s">
        <v>10396</v>
      </c>
      <c r="K2739" s="114" t="s">
        <v>1112</v>
      </c>
      <c r="L2739" s="114" t="s">
        <v>721</v>
      </c>
      <c r="M2739" s="116" t="s">
        <v>1113</v>
      </c>
      <c r="N2739" s="116" t="s">
        <v>1114</v>
      </c>
      <c r="O2739" s="114" t="s">
        <v>1112</v>
      </c>
      <c r="P2739" s="114" t="s">
        <v>1850</v>
      </c>
      <c r="Q2739" s="114" t="s">
        <v>1851</v>
      </c>
      <c r="R2739" s="116"/>
    </row>
    <row r="2740" spans="2:18" ht="18.75" hidden="1" x14ac:dyDescent="0.25">
      <c r="B2740" s="112">
        <v>2734</v>
      </c>
      <c r="C2740" s="114" t="s">
        <v>14</v>
      </c>
      <c r="D2740" s="114" t="s">
        <v>9397</v>
      </c>
      <c r="E2740" s="114" t="s">
        <v>4</v>
      </c>
      <c r="F2740" s="114" t="s">
        <v>169</v>
      </c>
      <c r="G2740" s="114" t="s">
        <v>130</v>
      </c>
      <c r="H2740" s="115" t="s">
        <v>10397</v>
      </c>
      <c r="I2740" s="116" t="s">
        <v>10398</v>
      </c>
      <c r="J2740" s="116" t="s">
        <v>10399</v>
      </c>
      <c r="K2740" s="114" t="s">
        <v>1112</v>
      </c>
      <c r="L2740" s="114" t="s">
        <v>721</v>
      </c>
      <c r="M2740" s="116" t="s">
        <v>1113</v>
      </c>
      <c r="N2740" s="116" t="s">
        <v>1114</v>
      </c>
      <c r="O2740" s="114" t="s">
        <v>1112</v>
      </c>
      <c r="P2740" s="114" t="s">
        <v>1850</v>
      </c>
      <c r="Q2740" s="114" t="s">
        <v>1851</v>
      </c>
      <c r="R2740" s="116"/>
    </row>
    <row r="2741" spans="2:18" ht="18.75" hidden="1" x14ac:dyDescent="0.25">
      <c r="B2741" s="112">
        <v>2735</v>
      </c>
      <c r="C2741" s="114" t="s">
        <v>14</v>
      </c>
      <c r="D2741" s="114" t="s">
        <v>9397</v>
      </c>
      <c r="E2741" s="114" t="s">
        <v>4</v>
      </c>
      <c r="F2741" s="114" t="s">
        <v>169</v>
      </c>
      <c r="G2741" s="114" t="s">
        <v>130</v>
      </c>
      <c r="H2741" s="115" t="s">
        <v>10400</v>
      </c>
      <c r="I2741" s="116" t="s">
        <v>10401</v>
      </c>
      <c r="J2741" s="116" t="s">
        <v>10402</v>
      </c>
      <c r="K2741" s="114" t="s">
        <v>1112</v>
      </c>
      <c r="L2741" s="114" t="s">
        <v>721</v>
      </c>
      <c r="M2741" s="116" t="s">
        <v>1113</v>
      </c>
      <c r="N2741" s="116" t="s">
        <v>1114</v>
      </c>
      <c r="O2741" s="114" t="s">
        <v>1112</v>
      </c>
      <c r="P2741" s="114" t="s">
        <v>1850</v>
      </c>
      <c r="Q2741" s="114" t="s">
        <v>1851</v>
      </c>
      <c r="R2741" s="116"/>
    </row>
    <row r="2742" spans="2:18" ht="18.75" hidden="1" x14ac:dyDescent="0.25">
      <c r="B2742" s="112">
        <v>2736</v>
      </c>
      <c r="C2742" s="114" t="s">
        <v>14</v>
      </c>
      <c r="D2742" s="114" t="s">
        <v>9397</v>
      </c>
      <c r="E2742" s="114" t="s">
        <v>4</v>
      </c>
      <c r="F2742" s="114" t="s">
        <v>169</v>
      </c>
      <c r="G2742" s="114" t="s">
        <v>130</v>
      </c>
      <c r="H2742" s="115" t="s">
        <v>10403</v>
      </c>
      <c r="I2742" s="116" t="s">
        <v>10404</v>
      </c>
      <c r="J2742" s="116" t="s">
        <v>10405</v>
      </c>
      <c r="K2742" s="114" t="s">
        <v>1112</v>
      </c>
      <c r="L2742" s="114" t="s">
        <v>721</v>
      </c>
      <c r="M2742" s="116" t="s">
        <v>1113</v>
      </c>
      <c r="N2742" s="116" t="s">
        <v>1114</v>
      </c>
      <c r="O2742" s="114" t="s">
        <v>1112</v>
      </c>
      <c r="P2742" s="114" t="s">
        <v>1850</v>
      </c>
      <c r="Q2742" s="114" t="s">
        <v>1851</v>
      </c>
      <c r="R2742" s="116"/>
    </row>
    <row r="2743" spans="2:18" ht="18.75" hidden="1" x14ac:dyDescent="0.25">
      <c r="B2743" s="112">
        <v>2737</v>
      </c>
      <c r="C2743" s="114" t="s">
        <v>14</v>
      </c>
      <c r="D2743" s="114" t="s">
        <v>9397</v>
      </c>
      <c r="E2743" s="114" t="s">
        <v>4</v>
      </c>
      <c r="F2743" s="114" t="s">
        <v>169</v>
      </c>
      <c r="G2743" s="114" t="s">
        <v>130</v>
      </c>
      <c r="H2743" s="115" t="s">
        <v>10406</v>
      </c>
      <c r="I2743" s="116" t="s">
        <v>10407</v>
      </c>
      <c r="J2743" s="116" t="s">
        <v>10408</v>
      </c>
      <c r="K2743" s="114" t="s">
        <v>1112</v>
      </c>
      <c r="L2743" s="114" t="s">
        <v>721</v>
      </c>
      <c r="M2743" s="116" t="s">
        <v>1113</v>
      </c>
      <c r="N2743" s="116" t="s">
        <v>1114</v>
      </c>
      <c r="O2743" s="114" t="s">
        <v>1112</v>
      </c>
      <c r="P2743" s="114" t="s">
        <v>1850</v>
      </c>
      <c r="Q2743" s="114" t="s">
        <v>1851</v>
      </c>
      <c r="R2743" s="116"/>
    </row>
    <row r="2744" spans="2:18" ht="18.75" hidden="1" x14ac:dyDescent="0.25">
      <c r="B2744" s="112">
        <v>2738</v>
      </c>
      <c r="C2744" s="114" t="s">
        <v>14</v>
      </c>
      <c r="D2744" s="114" t="s">
        <v>9397</v>
      </c>
      <c r="E2744" s="114" t="s">
        <v>4</v>
      </c>
      <c r="F2744" s="114" t="s">
        <v>169</v>
      </c>
      <c r="G2744" s="114" t="s">
        <v>130</v>
      </c>
      <c r="H2744" s="115" t="s">
        <v>10409</v>
      </c>
      <c r="I2744" s="116" t="s">
        <v>10410</v>
      </c>
      <c r="J2744" s="116" t="s">
        <v>10411</v>
      </c>
      <c r="K2744" s="114" t="s">
        <v>1112</v>
      </c>
      <c r="L2744" s="114" t="s">
        <v>721</v>
      </c>
      <c r="M2744" s="116" t="s">
        <v>1113</v>
      </c>
      <c r="N2744" s="116" t="s">
        <v>1114</v>
      </c>
      <c r="O2744" s="114" t="s">
        <v>1112</v>
      </c>
      <c r="P2744" s="114" t="s">
        <v>1850</v>
      </c>
      <c r="Q2744" s="114" t="s">
        <v>1851</v>
      </c>
      <c r="R2744" s="116"/>
    </row>
    <row r="2745" spans="2:18" ht="18.75" hidden="1" x14ac:dyDescent="0.25">
      <c r="B2745" s="112">
        <v>2739</v>
      </c>
      <c r="C2745" s="114" t="s">
        <v>14</v>
      </c>
      <c r="D2745" s="114" t="s">
        <v>9397</v>
      </c>
      <c r="E2745" s="114" t="s">
        <v>4</v>
      </c>
      <c r="F2745" s="114" t="s">
        <v>169</v>
      </c>
      <c r="G2745" s="114" t="s">
        <v>130</v>
      </c>
      <c r="H2745" s="115" t="s">
        <v>10412</v>
      </c>
      <c r="I2745" s="116" t="s">
        <v>10413</v>
      </c>
      <c r="J2745" s="116" t="s">
        <v>10414</v>
      </c>
      <c r="K2745" s="114" t="s">
        <v>1112</v>
      </c>
      <c r="L2745" s="114" t="s">
        <v>721</v>
      </c>
      <c r="M2745" s="116" t="s">
        <v>1113</v>
      </c>
      <c r="N2745" s="116" t="s">
        <v>1114</v>
      </c>
      <c r="O2745" s="114" t="s">
        <v>1112</v>
      </c>
      <c r="P2745" s="114" t="s">
        <v>1850</v>
      </c>
      <c r="Q2745" s="114" t="s">
        <v>1851</v>
      </c>
      <c r="R2745" s="116"/>
    </row>
    <row r="2746" spans="2:18" ht="18.75" hidden="1" x14ac:dyDescent="0.25">
      <c r="B2746" s="112">
        <v>2740</v>
      </c>
      <c r="C2746" s="114" t="s">
        <v>14</v>
      </c>
      <c r="D2746" s="114" t="s">
        <v>9397</v>
      </c>
      <c r="E2746" s="114" t="s">
        <v>4</v>
      </c>
      <c r="F2746" s="114" t="s">
        <v>169</v>
      </c>
      <c r="G2746" s="114" t="s">
        <v>130</v>
      </c>
      <c r="H2746" s="115" t="s">
        <v>10415</v>
      </c>
      <c r="I2746" s="116" t="s">
        <v>10416</v>
      </c>
      <c r="J2746" s="116" t="s">
        <v>10417</v>
      </c>
      <c r="K2746" s="114" t="s">
        <v>1112</v>
      </c>
      <c r="L2746" s="114" t="s">
        <v>721</v>
      </c>
      <c r="M2746" s="116" t="s">
        <v>1113</v>
      </c>
      <c r="N2746" s="116" t="s">
        <v>1114</v>
      </c>
      <c r="O2746" s="114" t="s">
        <v>1112</v>
      </c>
      <c r="P2746" s="114" t="s">
        <v>1850</v>
      </c>
      <c r="Q2746" s="114" t="s">
        <v>1851</v>
      </c>
      <c r="R2746" s="116"/>
    </row>
    <row r="2747" spans="2:18" ht="18.75" hidden="1" x14ac:dyDescent="0.25">
      <c r="B2747" s="112">
        <v>2741</v>
      </c>
      <c r="C2747" s="114" t="s">
        <v>14</v>
      </c>
      <c r="D2747" s="114" t="s">
        <v>9397</v>
      </c>
      <c r="E2747" s="114" t="s">
        <v>1</v>
      </c>
      <c r="F2747" s="114" t="s">
        <v>175</v>
      </c>
      <c r="G2747" s="114" t="s">
        <v>102</v>
      </c>
      <c r="H2747" s="115" t="s">
        <v>10418</v>
      </c>
      <c r="I2747" s="116" t="s">
        <v>10419</v>
      </c>
      <c r="J2747" s="116" t="s">
        <v>10420</v>
      </c>
      <c r="K2747" s="114" t="s">
        <v>1115</v>
      </c>
      <c r="L2747" s="114" t="s">
        <v>727</v>
      </c>
      <c r="M2747" s="116" t="s">
        <v>1116</v>
      </c>
      <c r="N2747" s="116" t="s">
        <v>1117</v>
      </c>
      <c r="O2747" s="114" t="s">
        <v>1115</v>
      </c>
      <c r="P2747" s="114" t="s">
        <v>1852</v>
      </c>
      <c r="Q2747" s="114" t="s">
        <v>1853</v>
      </c>
      <c r="R2747" s="116"/>
    </row>
    <row r="2748" spans="2:18" ht="18.75" hidden="1" x14ac:dyDescent="0.25">
      <c r="B2748" s="112">
        <v>2742</v>
      </c>
      <c r="C2748" s="114" t="s">
        <v>14</v>
      </c>
      <c r="D2748" s="114" t="s">
        <v>9397</v>
      </c>
      <c r="E2748" s="114" t="s">
        <v>1</v>
      </c>
      <c r="F2748" s="114" t="s">
        <v>175</v>
      </c>
      <c r="G2748" s="114" t="s">
        <v>102</v>
      </c>
      <c r="H2748" s="115" t="s">
        <v>10421</v>
      </c>
      <c r="I2748" s="116" t="s">
        <v>10422</v>
      </c>
      <c r="J2748" s="116" t="s">
        <v>10423</v>
      </c>
      <c r="K2748" s="114" t="s">
        <v>1115</v>
      </c>
      <c r="L2748" s="114" t="s">
        <v>727</v>
      </c>
      <c r="M2748" s="116" t="s">
        <v>1116</v>
      </c>
      <c r="N2748" s="116" t="s">
        <v>1117</v>
      </c>
      <c r="O2748" s="114" t="s">
        <v>1115</v>
      </c>
      <c r="P2748" s="114" t="s">
        <v>1852</v>
      </c>
      <c r="Q2748" s="114" t="s">
        <v>1853</v>
      </c>
      <c r="R2748" s="116"/>
    </row>
    <row r="2749" spans="2:18" ht="18.75" hidden="1" x14ac:dyDescent="0.25">
      <c r="B2749" s="112">
        <v>2743</v>
      </c>
      <c r="C2749" s="114" t="s">
        <v>14</v>
      </c>
      <c r="D2749" s="114" t="s">
        <v>9397</v>
      </c>
      <c r="E2749" s="114" t="s">
        <v>1</v>
      </c>
      <c r="F2749" s="114" t="s">
        <v>175</v>
      </c>
      <c r="G2749" s="114" t="s">
        <v>102</v>
      </c>
      <c r="H2749" s="115" t="s">
        <v>10424</v>
      </c>
      <c r="I2749" s="116" t="s">
        <v>10425</v>
      </c>
      <c r="J2749" s="116" t="s">
        <v>10426</v>
      </c>
      <c r="K2749" s="114" t="s">
        <v>1115</v>
      </c>
      <c r="L2749" s="114" t="s">
        <v>727</v>
      </c>
      <c r="M2749" s="116" t="s">
        <v>1116</v>
      </c>
      <c r="N2749" s="116" t="s">
        <v>1117</v>
      </c>
      <c r="O2749" s="114" t="s">
        <v>1115</v>
      </c>
      <c r="P2749" s="114" t="s">
        <v>1852</v>
      </c>
      <c r="Q2749" s="114" t="s">
        <v>1853</v>
      </c>
      <c r="R2749" s="116"/>
    </row>
    <row r="2750" spans="2:18" ht="18.75" hidden="1" x14ac:dyDescent="0.25">
      <c r="B2750" s="112">
        <v>2744</v>
      </c>
      <c r="C2750" s="114" t="s">
        <v>14</v>
      </c>
      <c r="D2750" s="114" t="s">
        <v>9397</v>
      </c>
      <c r="E2750" s="114" t="s">
        <v>1</v>
      </c>
      <c r="F2750" s="114" t="s">
        <v>175</v>
      </c>
      <c r="G2750" s="114" t="s">
        <v>102</v>
      </c>
      <c r="H2750" s="115" t="s">
        <v>10427</v>
      </c>
      <c r="I2750" s="116" t="s">
        <v>10428</v>
      </c>
      <c r="J2750" s="116" t="s">
        <v>10429</v>
      </c>
      <c r="K2750" s="114" t="s">
        <v>1115</v>
      </c>
      <c r="L2750" s="114" t="s">
        <v>727</v>
      </c>
      <c r="M2750" s="116" t="s">
        <v>1116</v>
      </c>
      <c r="N2750" s="116" t="s">
        <v>1117</v>
      </c>
      <c r="O2750" s="114" t="s">
        <v>1115</v>
      </c>
      <c r="P2750" s="114" t="s">
        <v>1852</v>
      </c>
      <c r="Q2750" s="114" t="s">
        <v>1853</v>
      </c>
      <c r="R2750" s="116"/>
    </row>
    <row r="2751" spans="2:18" ht="18.75" hidden="1" x14ac:dyDescent="0.25">
      <c r="B2751" s="112">
        <v>2745</v>
      </c>
      <c r="C2751" s="114" t="s">
        <v>14</v>
      </c>
      <c r="D2751" s="114" t="s">
        <v>9397</v>
      </c>
      <c r="E2751" s="114" t="s">
        <v>1</v>
      </c>
      <c r="F2751" s="114" t="s">
        <v>175</v>
      </c>
      <c r="G2751" s="114" t="s">
        <v>102</v>
      </c>
      <c r="H2751" s="115" t="s">
        <v>10430</v>
      </c>
      <c r="I2751" s="116" t="s">
        <v>10431</v>
      </c>
      <c r="J2751" s="116" t="s">
        <v>10432</v>
      </c>
      <c r="K2751" s="114" t="s">
        <v>1115</v>
      </c>
      <c r="L2751" s="114" t="s">
        <v>727</v>
      </c>
      <c r="M2751" s="116" t="s">
        <v>1116</v>
      </c>
      <c r="N2751" s="116" t="s">
        <v>1117</v>
      </c>
      <c r="O2751" s="114" t="s">
        <v>1115</v>
      </c>
      <c r="P2751" s="114" t="s">
        <v>1852</v>
      </c>
      <c r="Q2751" s="114" t="s">
        <v>1853</v>
      </c>
      <c r="R2751" s="116"/>
    </row>
    <row r="2752" spans="2:18" ht="18.75" hidden="1" x14ac:dyDescent="0.25">
      <c r="B2752" s="112">
        <v>2746</v>
      </c>
      <c r="C2752" s="114" t="s">
        <v>14</v>
      </c>
      <c r="D2752" s="114" t="s">
        <v>9397</v>
      </c>
      <c r="E2752" s="114" t="s">
        <v>1</v>
      </c>
      <c r="F2752" s="114" t="s">
        <v>175</v>
      </c>
      <c r="G2752" s="114" t="s">
        <v>102</v>
      </c>
      <c r="H2752" s="115" t="s">
        <v>10433</v>
      </c>
      <c r="I2752" s="116" t="s">
        <v>10434</v>
      </c>
      <c r="J2752" s="116" t="s">
        <v>10435</v>
      </c>
      <c r="K2752" s="114" t="s">
        <v>1115</v>
      </c>
      <c r="L2752" s="114" t="s">
        <v>727</v>
      </c>
      <c r="M2752" s="116" t="s">
        <v>1116</v>
      </c>
      <c r="N2752" s="116" t="s">
        <v>1117</v>
      </c>
      <c r="O2752" s="114" t="s">
        <v>1115</v>
      </c>
      <c r="P2752" s="114" t="s">
        <v>1852</v>
      </c>
      <c r="Q2752" s="114" t="s">
        <v>1853</v>
      </c>
      <c r="R2752" s="116"/>
    </row>
    <row r="2753" spans="2:18" ht="18.75" hidden="1" x14ac:dyDescent="0.25">
      <c r="B2753" s="112">
        <v>2747</v>
      </c>
      <c r="C2753" s="114" t="s">
        <v>14</v>
      </c>
      <c r="D2753" s="114" t="s">
        <v>9397</v>
      </c>
      <c r="E2753" s="114" t="s">
        <v>1</v>
      </c>
      <c r="F2753" s="114" t="s">
        <v>175</v>
      </c>
      <c r="G2753" s="114" t="s">
        <v>102</v>
      </c>
      <c r="H2753" s="115" t="s">
        <v>10436</v>
      </c>
      <c r="I2753" s="116" t="s">
        <v>10437</v>
      </c>
      <c r="J2753" s="116" t="s">
        <v>10438</v>
      </c>
      <c r="K2753" s="114" t="s">
        <v>1115</v>
      </c>
      <c r="L2753" s="114" t="s">
        <v>727</v>
      </c>
      <c r="M2753" s="116" t="s">
        <v>1116</v>
      </c>
      <c r="N2753" s="116" t="s">
        <v>1117</v>
      </c>
      <c r="O2753" s="114" t="s">
        <v>1115</v>
      </c>
      <c r="P2753" s="114" t="s">
        <v>1852</v>
      </c>
      <c r="Q2753" s="114" t="s">
        <v>1853</v>
      </c>
      <c r="R2753" s="116"/>
    </row>
    <row r="2754" spans="2:18" ht="18.75" hidden="1" x14ac:dyDescent="0.25">
      <c r="B2754" s="112">
        <v>2748</v>
      </c>
      <c r="C2754" s="114" t="s">
        <v>14</v>
      </c>
      <c r="D2754" s="114" t="s">
        <v>9397</v>
      </c>
      <c r="E2754" s="114" t="s">
        <v>1</v>
      </c>
      <c r="F2754" s="114" t="s">
        <v>175</v>
      </c>
      <c r="G2754" s="114" t="s">
        <v>102</v>
      </c>
      <c r="H2754" s="115" t="s">
        <v>10439</v>
      </c>
      <c r="I2754" s="116" t="s">
        <v>10440</v>
      </c>
      <c r="J2754" s="116" t="s">
        <v>10441</v>
      </c>
      <c r="K2754" s="114" t="s">
        <v>1115</v>
      </c>
      <c r="L2754" s="114" t="s">
        <v>727</v>
      </c>
      <c r="M2754" s="116" t="s">
        <v>1116</v>
      </c>
      <c r="N2754" s="116" t="s">
        <v>1117</v>
      </c>
      <c r="O2754" s="114" t="s">
        <v>1115</v>
      </c>
      <c r="P2754" s="114" t="s">
        <v>1852</v>
      </c>
      <c r="Q2754" s="114" t="s">
        <v>1853</v>
      </c>
      <c r="R2754" s="116"/>
    </row>
    <row r="2755" spans="2:18" ht="18.75" hidden="1" x14ac:dyDescent="0.25">
      <c r="B2755" s="112">
        <v>2749</v>
      </c>
      <c r="C2755" s="114" t="s">
        <v>14</v>
      </c>
      <c r="D2755" s="114" t="s">
        <v>9397</v>
      </c>
      <c r="E2755" s="114" t="s">
        <v>1</v>
      </c>
      <c r="F2755" s="114" t="s">
        <v>175</v>
      </c>
      <c r="G2755" s="114" t="s">
        <v>102</v>
      </c>
      <c r="H2755" s="115" t="s">
        <v>10442</v>
      </c>
      <c r="I2755" s="116" t="s">
        <v>10443</v>
      </c>
      <c r="J2755" s="116" t="s">
        <v>10444</v>
      </c>
      <c r="K2755" s="114" t="s">
        <v>1115</v>
      </c>
      <c r="L2755" s="114" t="s">
        <v>727</v>
      </c>
      <c r="M2755" s="116" t="s">
        <v>1116</v>
      </c>
      <c r="N2755" s="116" t="s">
        <v>1117</v>
      </c>
      <c r="O2755" s="114" t="s">
        <v>1115</v>
      </c>
      <c r="P2755" s="114" t="s">
        <v>1852</v>
      </c>
      <c r="Q2755" s="114" t="s">
        <v>1853</v>
      </c>
      <c r="R2755" s="116"/>
    </row>
    <row r="2756" spans="2:18" ht="18.75" hidden="1" x14ac:dyDescent="0.25">
      <c r="B2756" s="112">
        <v>2750</v>
      </c>
      <c r="C2756" s="114" t="s">
        <v>14</v>
      </c>
      <c r="D2756" s="114" t="s">
        <v>9397</v>
      </c>
      <c r="E2756" s="114" t="s">
        <v>1</v>
      </c>
      <c r="F2756" s="114" t="s">
        <v>175</v>
      </c>
      <c r="G2756" s="114" t="s">
        <v>102</v>
      </c>
      <c r="H2756" s="115" t="s">
        <v>10445</v>
      </c>
      <c r="I2756" s="116" t="s">
        <v>10446</v>
      </c>
      <c r="J2756" s="116" t="s">
        <v>10447</v>
      </c>
      <c r="K2756" s="114" t="s">
        <v>1115</v>
      </c>
      <c r="L2756" s="114" t="s">
        <v>727</v>
      </c>
      <c r="M2756" s="116" t="s">
        <v>1116</v>
      </c>
      <c r="N2756" s="116" t="s">
        <v>1117</v>
      </c>
      <c r="O2756" s="114" t="s">
        <v>1115</v>
      </c>
      <c r="P2756" s="114" t="s">
        <v>1852</v>
      </c>
      <c r="Q2756" s="114" t="s">
        <v>1853</v>
      </c>
      <c r="R2756" s="116"/>
    </row>
    <row r="2757" spans="2:18" ht="18.75" hidden="1" x14ac:dyDescent="0.25">
      <c r="B2757" s="112">
        <v>2751</v>
      </c>
      <c r="C2757" s="114" t="s">
        <v>14</v>
      </c>
      <c r="D2757" s="114" t="s">
        <v>9397</v>
      </c>
      <c r="E2757" s="114" t="s">
        <v>4</v>
      </c>
      <c r="F2757" s="114" t="s">
        <v>175</v>
      </c>
      <c r="G2757" s="114" t="s">
        <v>102</v>
      </c>
      <c r="H2757" s="115" t="s">
        <v>10448</v>
      </c>
      <c r="I2757" s="116" t="s">
        <v>10449</v>
      </c>
      <c r="J2757" s="116" t="s">
        <v>10450</v>
      </c>
      <c r="K2757" s="114" t="s">
        <v>1115</v>
      </c>
      <c r="L2757" s="114" t="s">
        <v>727</v>
      </c>
      <c r="M2757" s="116" t="s">
        <v>1116</v>
      </c>
      <c r="N2757" s="116" t="s">
        <v>1117</v>
      </c>
      <c r="O2757" s="114" t="s">
        <v>1115</v>
      </c>
      <c r="P2757" s="114" t="s">
        <v>1852</v>
      </c>
      <c r="Q2757" s="114" t="s">
        <v>1853</v>
      </c>
      <c r="R2757" s="116"/>
    </row>
    <row r="2758" spans="2:18" ht="18.75" hidden="1" x14ac:dyDescent="0.25">
      <c r="B2758" s="112">
        <v>2752</v>
      </c>
      <c r="C2758" s="114" t="s">
        <v>14</v>
      </c>
      <c r="D2758" s="114" t="s">
        <v>9397</v>
      </c>
      <c r="E2758" s="114" t="s">
        <v>4</v>
      </c>
      <c r="F2758" s="114" t="s">
        <v>175</v>
      </c>
      <c r="G2758" s="114" t="s">
        <v>102</v>
      </c>
      <c r="H2758" s="115" t="s">
        <v>10451</v>
      </c>
      <c r="I2758" s="116" t="s">
        <v>10452</v>
      </c>
      <c r="J2758" s="116" t="s">
        <v>10453</v>
      </c>
      <c r="K2758" s="114" t="s">
        <v>1115</v>
      </c>
      <c r="L2758" s="114" t="s">
        <v>727</v>
      </c>
      <c r="M2758" s="116" t="s">
        <v>1116</v>
      </c>
      <c r="N2758" s="116" t="s">
        <v>1117</v>
      </c>
      <c r="O2758" s="114" t="s">
        <v>1115</v>
      </c>
      <c r="P2758" s="114" t="s">
        <v>1852</v>
      </c>
      <c r="Q2758" s="114" t="s">
        <v>1853</v>
      </c>
      <c r="R2758" s="116"/>
    </row>
    <row r="2759" spans="2:18" ht="18.75" hidden="1" x14ac:dyDescent="0.25">
      <c r="B2759" s="112">
        <v>2753</v>
      </c>
      <c r="C2759" s="114" t="s">
        <v>14</v>
      </c>
      <c r="D2759" s="114" t="s">
        <v>9397</v>
      </c>
      <c r="E2759" s="114" t="s">
        <v>4</v>
      </c>
      <c r="F2759" s="114" t="s">
        <v>175</v>
      </c>
      <c r="G2759" s="114" t="s">
        <v>102</v>
      </c>
      <c r="H2759" s="115" t="s">
        <v>10454</v>
      </c>
      <c r="I2759" s="116" t="s">
        <v>10455</v>
      </c>
      <c r="J2759" s="116" t="s">
        <v>10456</v>
      </c>
      <c r="K2759" s="114" t="s">
        <v>1115</v>
      </c>
      <c r="L2759" s="114" t="s">
        <v>727</v>
      </c>
      <c r="M2759" s="116" t="s">
        <v>1116</v>
      </c>
      <c r="N2759" s="116" t="s">
        <v>1117</v>
      </c>
      <c r="O2759" s="114" t="s">
        <v>1115</v>
      </c>
      <c r="P2759" s="114" t="s">
        <v>1852</v>
      </c>
      <c r="Q2759" s="114" t="s">
        <v>1853</v>
      </c>
      <c r="R2759" s="116"/>
    </row>
    <row r="2760" spans="2:18" ht="18.75" hidden="1" x14ac:dyDescent="0.25">
      <c r="B2760" s="112">
        <v>2754</v>
      </c>
      <c r="C2760" s="114" t="s">
        <v>14</v>
      </c>
      <c r="D2760" s="114" t="s">
        <v>9397</v>
      </c>
      <c r="E2760" s="114" t="s">
        <v>4</v>
      </c>
      <c r="F2760" s="114" t="s">
        <v>175</v>
      </c>
      <c r="G2760" s="114" t="s">
        <v>102</v>
      </c>
      <c r="H2760" s="115" t="s">
        <v>10457</v>
      </c>
      <c r="I2760" s="116" t="s">
        <v>10458</v>
      </c>
      <c r="J2760" s="116" t="s">
        <v>10459</v>
      </c>
      <c r="K2760" s="114" t="s">
        <v>1115</v>
      </c>
      <c r="L2760" s="114" t="s">
        <v>727</v>
      </c>
      <c r="M2760" s="116" t="s">
        <v>1116</v>
      </c>
      <c r="N2760" s="116" t="s">
        <v>1117</v>
      </c>
      <c r="O2760" s="114" t="s">
        <v>1115</v>
      </c>
      <c r="P2760" s="114" t="s">
        <v>1852</v>
      </c>
      <c r="Q2760" s="114" t="s">
        <v>1853</v>
      </c>
      <c r="R2760" s="116"/>
    </row>
    <row r="2761" spans="2:18" ht="18.75" hidden="1" x14ac:dyDescent="0.25">
      <c r="B2761" s="112">
        <v>2755</v>
      </c>
      <c r="C2761" s="114" t="s">
        <v>14</v>
      </c>
      <c r="D2761" s="114" t="s">
        <v>9397</v>
      </c>
      <c r="E2761" s="114" t="s">
        <v>4</v>
      </c>
      <c r="F2761" s="114" t="s">
        <v>175</v>
      </c>
      <c r="G2761" s="114" t="s">
        <v>102</v>
      </c>
      <c r="H2761" s="115" t="s">
        <v>10460</v>
      </c>
      <c r="I2761" s="116" t="s">
        <v>10461</v>
      </c>
      <c r="J2761" s="116" t="s">
        <v>10462</v>
      </c>
      <c r="K2761" s="114" t="s">
        <v>1115</v>
      </c>
      <c r="L2761" s="114" t="s">
        <v>727</v>
      </c>
      <c r="M2761" s="116" t="s">
        <v>1116</v>
      </c>
      <c r="N2761" s="116" t="s">
        <v>1117</v>
      </c>
      <c r="O2761" s="114" t="s">
        <v>1115</v>
      </c>
      <c r="P2761" s="114" t="s">
        <v>1852</v>
      </c>
      <c r="Q2761" s="114" t="s">
        <v>1853</v>
      </c>
      <c r="R2761" s="116"/>
    </row>
    <row r="2762" spans="2:18" ht="18.75" hidden="1" x14ac:dyDescent="0.25">
      <c r="B2762" s="112">
        <v>2756</v>
      </c>
      <c r="C2762" s="114" t="s">
        <v>14</v>
      </c>
      <c r="D2762" s="114" t="s">
        <v>9397</v>
      </c>
      <c r="E2762" s="114" t="s">
        <v>4</v>
      </c>
      <c r="F2762" s="114" t="s">
        <v>175</v>
      </c>
      <c r="G2762" s="114" t="s">
        <v>102</v>
      </c>
      <c r="H2762" s="115" t="s">
        <v>10463</v>
      </c>
      <c r="I2762" s="116" t="s">
        <v>10464</v>
      </c>
      <c r="J2762" s="116" t="s">
        <v>10465</v>
      </c>
      <c r="K2762" s="114" t="s">
        <v>1115</v>
      </c>
      <c r="L2762" s="114" t="s">
        <v>727</v>
      </c>
      <c r="M2762" s="116" t="s">
        <v>1116</v>
      </c>
      <c r="N2762" s="116" t="s">
        <v>1117</v>
      </c>
      <c r="O2762" s="114" t="s">
        <v>1115</v>
      </c>
      <c r="P2762" s="114" t="s">
        <v>1852</v>
      </c>
      <c r="Q2762" s="114" t="s">
        <v>1853</v>
      </c>
      <c r="R2762" s="116"/>
    </row>
    <row r="2763" spans="2:18" ht="18.75" hidden="1" x14ac:dyDescent="0.25">
      <c r="B2763" s="112">
        <v>2757</v>
      </c>
      <c r="C2763" s="114" t="s">
        <v>14</v>
      </c>
      <c r="D2763" s="114" t="s">
        <v>9397</v>
      </c>
      <c r="E2763" s="114" t="s">
        <v>4</v>
      </c>
      <c r="F2763" s="114" t="s">
        <v>175</v>
      </c>
      <c r="G2763" s="114" t="s">
        <v>102</v>
      </c>
      <c r="H2763" s="115" t="s">
        <v>10466</v>
      </c>
      <c r="I2763" s="116" t="s">
        <v>10467</v>
      </c>
      <c r="J2763" s="116" t="s">
        <v>10468</v>
      </c>
      <c r="K2763" s="114" t="s">
        <v>1115</v>
      </c>
      <c r="L2763" s="114" t="s">
        <v>727</v>
      </c>
      <c r="M2763" s="116" t="s">
        <v>1116</v>
      </c>
      <c r="N2763" s="116" t="s">
        <v>1117</v>
      </c>
      <c r="O2763" s="114" t="s">
        <v>1115</v>
      </c>
      <c r="P2763" s="114" t="s">
        <v>1852</v>
      </c>
      <c r="Q2763" s="114" t="s">
        <v>1853</v>
      </c>
      <c r="R2763" s="116"/>
    </row>
    <row r="2764" spans="2:18" ht="18.75" hidden="1" x14ac:dyDescent="0.25">
      <c r="B2764" s="112">
        <v>2758</v>
      </c>
      <c r="C2764" s="114" t="s">
        <v>14</v>
      </c>
      <c r="D2764" s="114" t="s">
        <v>9397</v>
      </c>
      <c r="E2764" s="114" t="s">
        <v>4</v>
      </c>
      <c r="F2764" s="114" t="s">
        <v>175</v>
      </c>
      <c r="G2764" s="114" t="s">
        <v>102</v>
      </c>
      <c r="H2764" s="115" t="s">
        <v>10469</v>
      </c>
      <c r="I2764" s="116" t="s">
        <v>10470</v>
      </c>
      <c r="J2764" s="116" t="s">
        <v>10471</v>
      </c>
      <c r="K2764" s="114" t="s">
        <v>1115</v>
      </c>
      <c r="L2764" s="114" t="s">
        <v>727</v>
      </c>
      <c r="M2764" s="116" t="s">
        <v>1116</v>
      </c>
      <c r="N2764" s="116" t="s">
        <v>1117</v>
      </c>
      <c r="O2764" s="114" t="s">
        <v>1115</v>
      </c>
      <c r="P2764" s="114" t="s">
        <v>1852</v>
      </c>
      <c r="Q2764" s="114" t="s">
        <v>1853</v>
      </c>
      <c r="R2764" s="116"/>
    </row>
    <row r="2765" spans="2:18" ht="18.75" hidden="1" x14ac:dyDescent="0.25">
      <c r="B2765" s="112">
        <v>2759</v>
      </c>
      <c r="C2765" s="114" t="s">
        <v>14</v>
      </c>
      <c r="D2765" s="114" t="s">
        <v>9397</v>
      </c>
      <c r="E2765" s="114" t="s">
        <v>4</v>
      </c>
      <c r="F2765" s="114" t="s">
        <v>175</v>
      </c>
      <c r="G2765" s="114" t="s">
        <v>102</v>
      </c>
      <c r="H2765" s="115" t="s">
        <v>10472</v>
      </c>
      <c r="I2765" s="116" t="s">
        <v>10473</v>
      </c>
      <c r="J2765" s="116" t="s">
        <v>10474</v>
      </c>
      <c r="K2765" s="114" t="s">
        <v>1115</v>
      </c>
      <c r="L2765" s="114" t="s">
        <v>727</v>
      </c>
      <c r="M2765" s="116" t="s">
        <v>1116</v>
      </c>
      <c r="N2765" s="116" t="s">
        <v>1117</v>
      </c>
      <c r="O2765" s="114" t="s">
        <v>1115</v>
      </c>
      <c r="P2765" s="114" t="s">
        <v>1852</v>
      </c>
      <c r="Q2765" s="114" t="s">
        <v>1853</v>
      </c>
      <c r="R2765" s="116"/>
    </row>
    <row r="2766" spans="2:18" ht="18.75" hidden="1" x14ac:dyDescent="0.25">
      <c r="B2766" s="112">
        <v>2760</v>
      </c>
      <c r="C2766" s="114" t="s">
        <v>14</v>
      </c>
      <c r="D2766" s="114" t="s">
        <v>9397</v>
      </c>
      <c r="E2766" s="114" t="s">
        <v>4</v>
      </c>
      <c r="F2766" s="114" t="s">
        <v>175</v>
      </c>
      <c r="G2766" s="114" t="s">
        <v>102</v>
      </c>
      <c r="H2766" s="115" t="s">
        <v>10475</v>
      </c>
      <c r="I2766" s="116" t="s">
        <v>10476</v>
      </c>
      <c r="J2766" s="116" t="s">
        <v>10477</v>
      </c>
      <c r="K2766" s="114" t="s">
        <v>1115</v>
      </c>
      <c r="L2766" s="114" t="s">
        <v>727</v>
      </c>
      <c r="M2766" s="116" t="s">
        <v>1116</v>
      </c>
      <c r="N2766" s="116" t="s">
        <v>1117</v>
      </c>
      <c r="O2766" s="114" t="s">
        <v>1115</v>
      </c>
      <c r="P2766" s="114" t="s">
        <v>1852</v>
      </c>
      <c r="Q2766" s="114" t="s">
        <v>1853</v>
      </c>
      <c r="R2766" s="116"/>
    </row>
    <row r="2767" spans="2:18" ht="18.75" hidden="1" x14ac:dyDescent="0.25">
      <c r="B2767" s="112">
        <v>2761</v>
      </c>
      <c r="C2767" s="114" t="s">
        <v>14</v>
      </c>
      <c r="D2767" s="114" t="s">
        <v>9397</v>
      </c>
      <c r="E2767" s="114" t="s">
        <v>1</v>
      </c>
      <c r="F2767" s="114" t="s">
        <v>213</v>
      </c>
      <c r="G2767" s="114" t="s">
        <v>102</v>
      </c>
      <c r="H2767" s="115" t="s">
        <v>10478</v>
      </c>
      <c r="I2767" s="116" t="s">
        <v>10479</v>
      </c>
      <c r="J2767" s="116" t="s">
        <v>10480</v>
      </c>
      <c r="K2767" s="114" t="s">
        <v>1118</v>
      </c>
      <c r="L2767" s="114" t="s">
        <v>732</v>
      </c>
      <c r="M2767" s="116" t="s">
        <v>1119</v>
      </c>
      <c r="N2767" s="116" t="s">
        <v>1120</v>
      </c>
      <c r="O2767" s="114" t="s">
        <v>1118</v>
      </c>
      <c r="P2767" s="114" t="s">
        <v>1854</v>
      </c>
      <c r="Q2767" s="114" t="s">
        <v>1855</v>
      </c>
      <c r="R2767" s="116"/>
    </row>
    <row r="2768" spans="2:18" ht="18.75" hidden="1" x14ac:dyDescent="0.25">
      <c r="B2768" s="112">
        <v>2762</v>
      </c>
      <c r="C2768" s="114" t="s">
        <v>14</v>
      </c>
      <c r="D2768" s="114" t="s">
        <v>9397</v>
      </c>
      <c r="E2768" s="114" t="s">
        <v>1</v>
      </c>
      <c r="F2768" s="114" t="s">
        <v>213</v>
      </c>
      <c r="G2768" s="114" t="s">
        <v>102</v>
      </c>
      <c r="H2768" s="115" t="s">
        <v>10481</v>
      </c>
      <c r="I2768" s="116" t="s">
        <v>10482</v>
      </c>
      <c r="J2768" s="116" t="s">
        <v>10483</v>
      </c>
      <c r="K2768" s="114" t="s">
        <v>1118</v>
      </c>
      <c r="L2768" s="114" t="s">
        <v>732</v>
      </c>
      <c r="M2768" s="116" t="s">
        <v>1119</v>
      </c>
      <c r="N2768" s="116" t="s">
        <v>1120</v>
      </c>
      <c r="O2768" s="114" t="s">
        <v>1118</v>
      </c>
      <c r="P2768" s="114" t="s">
        <v>1854</v>
      </c>
      <c r="Q2768" s="114" t="s">
        <v>1855</v>
      </c>
      <c r="R2768" s="116"/>
    </row>
    <row r="2769" spans="2:18" ht="18.75" hidden="1" x14ac:dyDescent="0.25">
      <c r="B2769" s="112">
        <v>2763</v>
      </c>
      <c r="C2769" s="114" t="s">
        <v>14</v>
      </c>
      <c r="D2769" s="114" t="s">
        <v>9397</v>
      </c>
      <c r="E2769" s="114" t="s">
        <v>1</v>
      </c>
      <c r="F2769" s="114" t="s">
        <v>213</v>
      </c>
      <c r="G2769" s="114" t="s">
        <v>102</v>
      </c>
      <c r="H2769" s="115" t="s">
        <v>10484</v>
      </c>
      <c r="I2769" s="116" t="s">
        <v>10485</v>
      </c>
      <c r="J2769" s="116" t="s">
        <v>10486</v>
      </c>
      <c r="K2769" s="114" t="s">
        <v>1118</v>
      </c>
      <c r="L2769" s="114" t="s">
        <v>732</v>
      </c>
      <c r="M2769" s="116" t="s">
        <v>1119</v>
      </c>
      <c r="N2769" s="116" t="s">
        <v>1120</v>
      </c>
      <c r="O2769" s="114" t="s">
        <v>1118</v>
      </c>
      <c r="P2769" s="114" t="s">
        <v>1854</v>
      </c>
      <c r="Q2769" s="114" t="s">
        <v>1855</v>
      </c>
      <c r="R2769" s="116"/>
    </row>
    <row r="2770" spans="2:18" ht="18.75" hidden="1" x14ac:dyDescent="0.25">
      <c r="B2770" s="112">
        <v>2764</v>
      </c>
      <c r="C2770" s="114" t="s">
        <v>14</v>
      </c>
      <c r="D2770" s="114" t="s">
        <v>9397</v>
      </c>
      <c r="E2770" s="114" t="s">
        <v>1</v>
      </c>
      <c r="F2770" s="114" t="s">
        <v>213</v>
      </c>
      <c r="G2770" s="114" t="s">
        <v>102</v>
      </c>
      <c r="H2770" s="115" t="s">
        <v>10487</v>
      </c>
      <c r="I2770" s="116" t="s">
        <v>10488</v>
      </c>
      <c r="J2770" s="116" t="s">
        <v>10489</v>
      </c>
      <c r="K2770" s="114" t="s">
        <v>1118</v>
      </c>
      <c r="L2770" s="114" t="s">
        <v>732</v>
      </c>
      <c r="M2770" s="116" t="s">
        <v>1119</v>
      </c>
      <c r="N2770" s="116" t="s">
        <v>1120</v>
      </c>
      <c r="O2770" s="114" t="s">
        <v>1118</v>
      </c>
      <c r="P2770" s="114" t="s">
        <v>1854</v>
      </c>
      <c r="Q2770" s="114" t="s">
        <v>1855</v>
      </c>
      <c r="R2770" s="116"/>
    </row>
    <row r="2771" spans="2:18" ht="18.75" hidden="1" x14ac:dyDescent="0.25">
      <c r="B2771" s="112">
        <v>2765</v>
      </c>
      <c r="C2771" s="114" t="s">
        <v>14</v>
      </c>
      <c r="D2771" s="114" t="s">
        <v>9397</v>
      </c>
      <c r="E2771" s="114" t="s">
        <v>1</v>
      </c>
      <c r="F2771" s="114" t="s">
        <v>213</v>
      </c>
      <c r="G2771" s="114" t="s">
        <v>102</v>
      </c>
      <c r="H2771" s="115" t="s">
        <v>10490</v>
      </c>
      <c r="I2771" s="116" t="s">
        <v>10491</v>
      </c>
      <c r="J2771" s="116" t="s">
        <v>10492</v>
      </c>
      <c r="K2771" s="114" t="s">
        <v>1118</v>
      </c>
      <c r="L2771" s="114" t="s">
        <v>732</v>
      </c>
      <c r="M2771" s="116" t="s">
        <v>1119</v>
      </c>
      <c r="N2771" s="116" t="s">
        <v>1120</v>
      </c>
      <c r="O2771" s="114" t="s">
        <v>1118</v>
      </c>
      <c r="P2771" s="114" t="s">
        <v>1854</v>
      </c>
      <c r="Q2771" s="114" t="s">
        <v>1855</v>
      </c>
      <c r="R2771" s="116"/>
    </row>
    <row r="2772" spans="2:18" ht="18.75" hidden="1" x14ac:dyDescent="0.25">
      <c r="B2772" s="112">
        <v>2766</v>
      </c>
      <c r="C2772" s="114" t="s">
        <v>14</v>
      </c>
      <c r="D2772" s="114" t="s">
        <v>9397</v>
      </c>
      <c r="E2772" s="114" t="s">
        <v>1</v>
      </c>
      <c r="F2772" s="114" t="s">
        <v>213</v>
      </c>
      <c r="G2772" s="114" t="s">
        <v>102</v>
      </c>
      <c r="H2772" s="115" t="s">
        <v>10493</v>
      </c>
      <c r="I2772" s="116" t="s">
        <v>10494</v>
      </c>
      <c r="J2772" s="116" t="s">
        <v>10495</v>
      </c>
      <c r="K2772" s="114" t="s">
        <v>1118</v>
      </c>
      <c r="L2772" s="114" t="s">
        <v>732</v>
      </c>
      <c r="M2772" s="116" t="s">
        <v>1119</v>
      </c>
      <c r="N2772" s="116" t="s">
        <v>1120</v>
      </c>
      <c r="O2772" s="114" t="s">
        <v>1118</v>
      </c>
      <c r="P2772" s="114" t="s">
        <v>1854</v>
      </c>
      <c r="Q2772" s="114" t="s">
        <v>1855</v>
      </c>
      <c r="R2772" s="116"/>
    </row>
    <row r="2773" spans="2:18" ht="18.75" hidden="1" x14ac:dyDescent="0.25">
      <c r="B2773" s="112">
        <v>2767</v>
      </c>
      <c r="C2773" s="114" t="s">
        <v>14</v>
      </c>
      <c r="D2773" s="114" t="s">
        <v>9397</v>
      </c>
      <c r="E2773" s="114" t="s">
        <v>1</v>
      </c>
      <c r="F2773" s="114" t="s">
        <v>213</v>
      </c>
      <c r="G2773" s="114" t="s">
        <v>102</v>
      </c>
      <c r="H2773" s="115" t="s">
        <v>10496</v>
      </c>
      <c r="I2773" s="116" t="s">
        <v>10497</v>
      </c>
      <c r="J2773" s="116" t="s">
        <v>10498</v>
      </c>
      <c r="K2773" s="114" t="s">
        <v>1118</v>
      </c>
      <c r="L2773" s="114" t="s">
        <v>732</v>
      </c>
      <c r="M2773" s="116" t="s">
        <v>1119</v>
      </c>
      <c r="N2773" s="116" t="s">
        <v>1120</v>
      </c>
      <c r="O2773" s="114" t="s">
        <v>1118</v>
      </c>
      <c r="P2773" s="114" t="s">
        <v>1854</v>
      </c>
      <c r="Q2773" s="114" t="s">
        <v>1855</v>
      </c>
      <c r="R2773" s="116"/>
    </row>
    <row r="2774" spans="2:18" ht="18.75" hidden="1" x14ac:dyDescent="0.25">
      <c r="B2774" s="112">
        <v>2768</v>
      </c>
      <c r="C2774" s="114" t="s">
        <v>14</v>
      </c>
      <c r="D2774" s="114" t="s">
        <v>9397</v>
      </c>
      <c r="E2774" s="114" t="s">
        <v>1</v>
      </c>
      <c r="F2774" s="114" t="s">
        <v>213</v>
      </c>
      <c r="G2774" s="114" t="s">
        <v>102</v>
      </c>
      <c r="H2774" s="115" t="s">
        <v>10499</v>
      </c>
      <c r="I2774" s="116" t="s">
        <v>10500</v>
      </c>
      <c r="J2774" s="116" t="s">
        <v>10501</v>
      </c>
      <c r="K2774" s="114" t="s">
        <v>1118</v>
      </c>
      <c r="L2774" s="114" t="s">
        <v>732</v>
      </c>
      <c r="M2774" s="116" t="s">
        <v>1119</v>
      </c>
      <c r="N2774" s="116" t="s">
        <v>1120</v>
      </c>
      <c r="O2774" s="114" t="s">
        <v>1118</v>
      </c>
      <c r="P2774" s="114" t="s">
        <v>1854</v>
      </c>
      <c r="Q2774" s="114" t="s">
        <v>1855</v>
      </c>
      <c r="R2774" s="116"/>
    </row>
    <row r="2775" spans="2:18" ht="18.75" hidden="1" x14ac:dyDescent="0.25">
      <c r="B2775" s="112">
        <v>2769</v>
      </c>
      <c r="C2775" s="114" t="s">
        <v>14</v>
      </c>
      <c r="D2775" s="114" t="s">
        <v>9397</v>
      </c>
      <c r="E2775" s="114" t="s">
        <v>1</v>
      </c>
      <c r="F2775" s="114" t="s">
        <v>213</v>
      </c>
      <c r="G2775" s="114" t="s">
        <v>102</v>
      </c>
      <c r="H2775" s="115" t="s">
        <v>10502</v>
      </c>
      <c r="I2775" s="116" t="s">
        <v>10503</v>
      </c>
      <c r="J2775" s="116" t="s">
        <v>10504</v>
      </c>
      <c r="K2775" s="114" t="s">
        <v>1118</v>
      </c>
      <c r="L2775" s="114" t="s">
        <v>732</v>
      </c>
      <c r="M2775" s="116" t="s">
        <v>1119</v>
      </c>
      <c r="N2775" s="116" t="s">
        <v>1120</v>
      </c>
      <c r="O2775" s="114" t="s">
        <v>1118</v>
      </c>
      <c r="P2775" s="114" t="s">
        <v>1854</v>
      </c>
      <c r="Q2775" s="114" t="s">
        <v>1855</v>
      </c>
      <c r="R2775" s="116"/>
    </row>
    <row r="2776" spans="2:18" ht="18.75" hidden="1" x14ac:dyDescent="0.25">
      <c r="B2776" s="112">
        <v>2770</v>
      </c>
      <c r="C2776" s="114" t="s">
        <v>14</v>
      </c>
      <c r="D2776" s="114" t="s">
        <v>9397</v>
      </c>
      <c r="E2776" s="114" t="s">
        <v>1</v>
      </c>
      <c r="F2776" s="114" t="s">
        <v>213</v>
      </c>
      <c r="G2776" s="114" t="s">
        <v>102</v>
      </c>
      <c r="H2776" s="115" t="s">
        <v>10505</v>
      </c>
      <c r="I2776" s="116" t="s">
        <v>10506</v>
      </c>
      <c r="J2776" s="116" t="s">
        <v>10507</v>
      </c>
      <c r="K2776" s="114" t="s">
        <v>1118</v>
      </c>
      <c r="L2776" s="114" t="s">
        <v>732</v>
      </c>
      <c r="M2776" s="116" t="s">
        <v>1119</v>
      </c>
      <c r="N2776" s="116" t="s">
        <v>1120</v>
      </c>
      <c r="O2776" s="114" t="s">
        <v>1118</v>
      </c>
      <c r="P2776" s="114" t="s">
        <v>1854</v>
      </c>
      <c r="Q2776" s="114" t="s">
        <v>1855</v>
      </c>
      <c r="R2776" s="116"/>
    </row>
    <row r="2777" spans="2:18" ht="18.75" hidden="1" x14ac:dyDescent="0.25">
      <c r="B2777" s="112">
        <v>2771</v>
      </c>
      <c r="C2777" s="114" t="s">
        <v>14</v>
      </c>
      <c r="D2777" s="114" t="s">
        <v>9397</v>
      </c>
      <c r="E2777" s="114" t="s">
        <v>4</v>
      </c>
      <c r="F2777" s="114" t="s">
        <v>213</v>
      </c>
      <c r="G2777" s="114" t="s">
        <v>102</v>
      </c>
      <c r="H2777" s="115" t="s">
        <v>10508</v>
      </c>
      <c r="I2777" s="116" t="s">
        <v>10509</v>
      </c>
      <c r="J2777" s="116" t="s">
        <v>10510</v>
      </c>
      <c r="K2777" s="114" t="s">
        <v>1118</v>
      </c>
      <c r="L2777" s="114" t="s">
        <v>732</v>
      </c>
      <c r="M2777" s="116" t="s">
        <v>1119</v>
      </c>
      <c r="N2777" s="116" t="s">
        <v>1120</v>
      </c>
      <c r="O2777" s="114" t="s">
        <v>1118</v>
      </c>
      <c r="P2777" s="114" t="s">
        <v>1854</v>
      </c>
      <c r="Q2777" s="114" t="s">
        <v>1855</v>
      </c>
      <c r="R2777" s="116"/>
    </row>
    <row r="2778" spans="2:18" ht="18.75" hidden="1" x14ac:dyDescent="0.25">
      <c r="B2778" s="112">
        <v>2772</v>
      </c>
      <c r="C2778" s="114" t="s">
        <v>14</v>
      </c>
      <c r="D2778" s="114" t="s">
        <v>9397</v>
      </c>
      <c r="E2778" s="114" t="s">
        <v>4</v>
      </c>
      <c r="F2778" s="114" t="s">
        <v>213</v>
      </c>
      <c r="G2778" s="114" t="s">
        <v>102</v>
      </c>
      <c r="H2778" s="115" t="s">
        <v>10511</v>
      </c>
      <c r="I2778" s="116" t="s">
        <v>10512</v>
      </c>
      <c r="J2778" s="116" t="s">
        <v>10513</v>
      </c>
      <c r="K2778" s="114" t="s">
        <v>1118</v>
      </c>
      <c r="L2778" s="114" t="s">
        <v>732</v>
      </c>
      <c r="M2778" s="116" t="s">
        <v>1119</v>
      </c>
      <c r="N2778" s="116" t="s">
        <v>1120</v>
      </c>
      <c r="O2778" s="114" t="s">
        <v>1118</v>
      </c>
      <c r="P2778" s="114" t="s">
        <v>1854</v>
      </c>
      <c r="Q2778" s="114" t="s">
        <v>1855</v>
      </c>
      <c r="R2778" s="116"/>
    </row>
    <row r="2779" spans="2:18" ht="18.75" hidden="1" x14ac:dyDescent="0.25">
      <c r="B2779" s="112">
        <v>2773</v>
      </c>
      <c r="C2779" s="114" t="s">
        <v>14</v>
      </c>
      <c r="D2779" s="114" t="s">
        <v>9397</v>
      </c>
      <c r="E2779" s="114" t="s">
        <v>4</v>
      </c>
      <c r="F2779" s="114" t="s">
        <v>213</v>
      </c>
      <c r="G2779" s="114" t="s">
        <v>102</v>
      </c>
      <c r="H2779" s="115" t="s">
        <v>10514</v>
      </c>
      <c r="I2779" s="116" t="s">
        <v>10515</v>
      </c>
      <c r="J2779" s="116" t="s">
        <v>10516</v>
      </c>
      <c r="K2779" s="114" t="s">
        <v>1118</v>
      </c>
      <c r="L2779" s="114" t="s">
        <v>732</v>
      </c>
      <c r="M2779" s="116" t="s">
        <v>1119</v>
      </c>
      <c r="N2779" s="116" t="s">
        <v>1120</v>
      </c>
      <c r="O2779" s="114" t="s">
        <v>1118</v>
      </c>
      <c r="P2779" s="114" t="s">
        <v>1854</v>
      </c>
      <c r="Q2779" s="114" t="s">
        <v>1855</v>
      </c>
      <c r="R2779" s="116"/>
    </row>
    <row r="2780" spans="2:18" ht="18.75" hidden="1" x14ac:dyDescent="0.25">
      <c r="B2780" s="112">
        <v>2774</v>
      </c>
      <c r="C2780" s="114" t="s">
        <v>14</v>
      </c>
      <c r="D2780" s="114" t="s">
        <v>9397</v>
      </c>
      <c r="E2780" s="114" t="s">
        <v>4</v>
      </c>
      <c r="F2780" s="114" t="s">
        <v>213</v>
      </c>
      <c r="G2780" s="114" t="s">
        <v>102</v>
      </c>
      <c r="H2780" s="115" t="s">
        <v>10517</v>
      </c>
      <c r="I2780" s="116" t="s">
        <v>10518</v>
      </c>
      <c r="J2780" s="116" t="s">
        <v>10519</v>
      </c>
      <c r="K2780" s="114" t="s">
        <v>1118</v>
      </c>
      <c r="L2780" s="114" t="s">
        <v>732</v>
      </c>
      <c r="M2780" s="116" t="s">
        <v>1119</v>
      </c>
      <c r="N2780" s="116" t="s">
        <v>1120</v>
      </c>
      <c r="O2780" s="114" t="s">
        <v>1118</v>
      </c>
      <c r="P2780" s="114" t="s">
        <v>1854</v>
      </c>
      <c r="Q2780" s="114" t="s">
        <v>1855</v>
      </c>
      <c r="R2780" s="116"/>
    </row>
    <row r="2781" spans="2:18" ht="18.75" hidden="1" x14ac:dyDescent="0.25">
      <c r="B2781" s="112">
        <v>2775</v>
      </c>
      <c r="C2781" s="114" t="s">
        <v>14</v>
      </c>
      <c r="D2781" s="114" t="s">
        <v>9397</v>
      </c>
      <c r="E2781" s="114" t="s">
        <v>4</v>
      </c>
      <c r="F2781" s="114" t="s">
        <v>213</v>
      </c>
      <c r="G2781" s="114" t="s">
        <v>102</v>
      </c>
      <c r="H2781" s="115" t="s">
        <v>10520</v>
      </c>
      <c r="I2781" s="116" t="s">
        <v>10521</v>
      </c>
      <c r="J2781" s="116" t="s">
        <v>10522</v>
      </c>
      <c r="K2781" s="114" t="s">
        <v>1118</v>
      </c>
      <c r="L2781" s="114" t="s">
        <v>732</v>
      </c>
      <c r="M2781" s="116" t="s">
        <v>1119</v>
      </c>
      <c r="N2781" s="116" t="s">
        <v>1120</v>
      </c>
      <c r="O2781" s="114" t="s">
        <v>1118</v>
      </c>
      <c r="P2781" s="114" t="s">
        <v>1854</v>
      </c>
      <c r="Q2781" s="114" t="s">
        <v>1855</v>
      </c>
      <c r="R2781" s="116"/>
    </row>
    <row r="2782" spans="2:18" ht="18.75" hidden="1" x14ac:dyDescent="0.25">
      <c r="B2782" s="112">
        <v>2776</v>
      </c>
      <c r="C2782" s="114" t="s">
        <v>14</v>
      </c>
      <c r="D2782" s="114" t="s">
        <v>9397</v>
      </c>
      <c r="E2782" s="114" t="s">
        <v>4</v>
      </c>
      <c r="F2782" s="114" t="s">
        <v>213</v>
      </c>
      <c r="G2782" s="114" t="s">
        <v>102</v>
      </c>
      <c r="H2782" s="115" t="s">
        <v>10523</v>
      </c>
      <c r="I2782" s="116" t="s">
        <v>10524</v>
      </c>
      <c r="J2782" s="116" t="s">
        <v>10525</v>
      </c>
      <c r="K2782" s="114" t="s">
        <v>1118</v>
      </c>
      <c r="L2782" s="114" t="s">
        <v>732</v>
      </c>
      <c r="M2782" s="116" t="s">
        <v>1119</v>
      </c>
      <c r="N2782" s="116" t="s">
        <v>1120</v>
      </c>
      <c r="O2782" s="114" t="s">
        <v>1118</v>
      </c>
      <c r="P2782" s="114" t="s">
        <v>1854</v>
      </c>
      <c r="Q2782" s="114" t="s">
        <v>1855</v>
      </c>
      <c r="R2782" s="116"/>
    </row>
    <row r="2783" spans="2:18" ht="18.75" hidden="1" x14ac:dyDescent="0.25">
      <c r="B2783" s="112">
        <v>2777</v>
      </c>
      <c r="C2783" s="114" t="s">
        <v>14</v>
      </c>
      <c r="D2783" s="114" t="s">
        <v>9397</v>
      </c>
      <c r="E2783" s="114" t="s">
        <v>4</v>
      </c>
      <c r="F2783" s="114" t="s">
        <v>213</v>
      </c>
      <c r="G2783" s="114" t="s">
        <v>102</v>
      </c>
      <c r="H2783" s="115" t="s">
        <v>10526</v>
      </c>
      <c r="I2783" s="116" t="s">
        <v>10527</v>
      </c>
      <c r="J2783" s="116" t="s">
        <v>10528</v>
      </c>
      <c r="K2783" s="114" t="s">
        <v>1118</v>
      </c>
      <c r="L2783" s="114" t="s">
        <v>732</v>
      </c>
      <c r="M2783" s="116" t="s">
        <v>1119</v>
      </c>
      <c r="N2783" s="116" t="s">
        <v>1120</v>
      </c>
      <c r="O2783" s="114" t="s">
        <v>1118</v>
      </c>
      <c r="P2783" s="114" t="s">
        <v>1854</v>
      </c>
      <c r="Q2783" s="114" t="s">
        <v>1855</v>
      </c>
      <c r="R2783" s="116"/>
    </row>
    <row r="2784" spans="2:18" ht="18.75" hidden="1" x14ac:dyDescent="0.25">
      <c r="B2784" s="112">
        <v>2778</v>
      </c>
      <c r="C2784" s="114" t="s">
        <v>14</v>
      </c>
      <c r="D2784" s="114" t="s">
        <v>9397</v>
      </c>
      <c r="E2784" s="114" t="s">
        <v>4</v>
      </c>
      <c r="F2784" s="114" t="s">
        <v>213</v>
      </c>
      <c r="G2784" s="114" t="s">
        <v>102</v>
      </c>
      <c r="H2784" s="115" t="s">
        <v>10529</v>
      </c>
      <c r="I2784" s="116" t="s">
        <v>10530</v>
      </c>
      <c r="J2784" s="116" t="s">
        <v>10531</v>
      </c>
      <c r="K2784" s="114" t="s">
        <v>1118</v>
      </c>
      <c r="L2784" s="114" t="s">
        <v>732</v>
      </c>
      <c r="M2784" s="116" t="s">
        <v>1119</v>
      </c>
      <c r="N2784" s="116" t="s">
        <v>1120</v>
      </c>
      <c r="O2784" s="114" t="s">
        <v>1118</v>
      </c>
      <c r="P2784" s="114" t="s">
        <v>1854</v>
      </c>
      <c r="Q2784" s="114" t="s">
        <v>1855</v>
      </c>
      <c r="R2784" s="116"/>
    </row>
    <row r="2785" spans="2:18" ht="18.75" hidden="1" x14ac:dyDescent="0.25">
      <c r="B2785" s="112">
        <v>2779</v>
      </c>
      <c r="C2785" s="114" t="s">
        <v>14</v>
      </c>
      <c r="D2785" s="114" t="s">
        <v>9397</v>
      </c>
      <c r="E2785" s="114" t="s">
        <v>4</v>
      </c>
      <c r="F2785" s="114" t="s">
        <v>213</v>
      </c>
      <c r="G2785" s="114" t="s">
        <v>102</v>
      </c>
      <c r="H2785" s="115" t="s">
        <v>10532</v>
      </c>
      <c r="I2785" s="116" t="s">
        <v>10533</v>
      </c>
      <c r="J2785" s="116" t="s">
        <v>10534</v>
      </c>
      <c r="K2785" s="114" t="s">
        <v>1118</v>
      </c>
      <c r="L2785" s="114" t="s">
        <v>732</v>
      </c>
      <c r="M2785" s="116" t="s">
        <v>1119</v>
      </c>
      <c r="N2785" s="116" t="s">
        <v>1120</v>
      </c>
      <c r="O2785" s="114" t="s">
        <v>1118</v>
      </c>
      <c r="P2785" s="114" t="s">
        <v>1854</v>
      </c>
      <c r="Q2785" s="114" t="s">
        <v>1855</v>
      </c>
      <c r="R2785" s="116"/>
    </row>
    <row r="2786" spans="2:18" ht="18.75" hidden="1" x14ac:dyDescent="0.25">
      <c r="B2786" s="112">
        <v>2780</v>
      </c>
      <c r="C2786" s="114" t="s">
        <v>14</v>
      </c>
      <c r="D2786" s="114" t="s">
        <v>9397</v>
      </c>
      <c r="E2786" s="114" t="s">
        <v>4</v>
      </c>
      <c r="F2786" s="114" t="s">
        <v>213</v>
      </c>
      <c r="G2786" s="114" t="s">
        <v>102</v>
      </c>
      <c r="H2786" s="115" t="s">
        <v>10535</v>
      </c>
      <c r="I2786" s="116" t="s">
        <v>10536</v>
      </c>
      <c r="J2786" s="116" t="s">
        <v>10537</v>
      </c>
      <c r="K2786" s="114" t="s">
        <v>1118</v>
      </c>
      <c r="L2786" s="114" t="s">
        <v>732</v>
      </c>
      <c r="M2786" s="116" t="s">
        <v>1119</v>
      </c>
      <c r="N2786" s="116" t="s">
        <v>1120</v>
      </c>
      <c r="O2786" s="114" t="s">
        <v>1118</v>
      </c>
      <c r="P2786" s="114" t="s">
        <v>1854</v>
      </c>
      <c r="Q2786" s="114" t="s">
        <v>1855</v>
      </c>
      <c r="R2786" s="116"/>
    </row>
    <row r="2787" spans="2:18" ht="18.75" hidden="1" x14ac:dyDescent="0.25">
      <c r="B2787" s="112">
        <v>2781</v>
      </c>
      <c r="C2787" s="114" t="s">
        <v>14</v>
      </c>
      <c r="D2787" s="114" t="s">
        <v>9397</v>
      </c>
      <c r="E2787" s="114" t="s">
        <v>1</v>
      </c>
      <c r="F2787" s="114" t="s">
        <v>216</v>
      </c>
      <c r="G2787" s="114" t="s">
        <v>102</v>
      </c>
      <c r="H2787" s="115" t="s">
        <v>10538</v>
      </c>
      <c r="I2787" s="116" t="s">
        <v>10539</v>
      </c>
      <c r="J2787" s="116" t="s">
        <v>10540</v>
      </c>
      <c r="K2787" s="114" t="s">
        <v>1121</v>
      </c>
      <c r="L2787" s="114" t="s">
        <v>738</v>
      </c>
      <c r="M2787" s="116" t="s">
        <v>1122</v>
      </c>
      <c r="N2787" s="116" t="s">
        <v>1123</v>
      </c>
      <c r="O2787" s="114" t="s">
        <v>1121</v>
      </c>
      <c r="P2787" s="114" t="s">
        <v>1856</v>
      </c>
      <c r="Q2787" s="114" t="s">
        <v>1857</v>
      </c>
      <c r="R2787" s="116"/>
    </row>
    <row r="2788" spans="2:18" ht="18.75" hidden="1" x14ac:dyDescent="0.25">
      <c r="B2788" s="112">
        <v>2782</v>
      </c>
      <c r="C2788" s="114" t="s">
        <v>14</v>
      </c>
      <c r="D2788" s="114" t="s">
        <v>9397</v>
      </c>
      <c r="E2788" s="114" t="s">
        <v>1</v>
      </c>
      <c r="F2788" s="114" t="s">
        <v>216</v>
      </c>
      <c r="G2788" s="114" t="s">
        <v>102</v>
      </c>
      <c r="H2788" s="115" t="s">
        <v>10541</v>
      </c>
      <c r="I2788" s="116" t="s">
        <v>10542</v>
      </c>
      <c r="J2788" s="116" t="s">
        <v>10543</v>
      </c>
      <c r="K2788" s="114" t="s">
        <v>1121</v>
      </c>
      <c r="L2788" s="114" t="s">
        <v>738</v>
      </c>
      <c r="M2788" s="116" t="s">
        <v>1122</v>
      </c>
      <c r="N2788" s="116" t="s">
        <v>1123</v>
      </c>
      <c r="O2788" s="114" t="s">
        <v>1121</v>
      </c>
      <c r="P2788" s="114" t="s">
        <v>1856</v>
      </c>
      <c r="Q2788" s="114" t="s">
        <v>1857</v>
      </c>
      <c r="R2788" s="116"/>
    </row>
    <row r="2789" spans="2:18" ht="18.75" hidden="1" x14ac:dyDescent="0.25">
      <c r="B2789" s="112">
        <v>2783</v>
      </c>
      <c r="C2789" s="114" t="s">
        <v>14</v>
      </c>
      <c r="D2789" s="114" t="s">
        <v>9397</v>
      </c>
      <c r="E2789" s="114" t="s">
        <v>1</v>
      </c>
      <c r="F2789" s="114" t="s">
        <v>216</v>
      </c>
      <c r="G2789" s="114" t="s">
        <v>102</v>
      </c>
      <c r="H2789" s="115" t="s">
        <v>10544</v>
      </c>
      <c r="I2789" s="116" t="s">
        <v>10545</v>
      </c>
      <c r="J2789" s="116" t="s">
        <v>10546</v>
      </c>
      <c r="K2789" s="114" t="s">
        <v>1121</v>
      </c>
      <c r="L2789" s="114" t="s">
        <v>738</v>
      </c>
      <c r="M2789" s="116" t="s">
        <v>1122</v>
      </c>
      <c r="N2789" s="116" t="s">
        <v>1123</v>
      </c>
      <c r="O2789" s="114" t="s">
        <v>1121</v>
      </c>
      <c r="P2789" s="114" t="s">
        <v>1856</v>
      </c>
      <c r="Q2789" s="114" t="s">
        <v>1857</v>
      </c>
      <c r="R2789" s="116"/>
    </row>
    <row r="2790" spans="2:18" ht="18.75" hidden="1" x14ac:dyDescent="0.25">
      <c r="B2790" s="112">
        <v>2784</v>
      </c>
      <c r="C2790" s="114" t="s">
        <v>14</v>
      </c>
      <c r="D2790" s="114" t="s">
        <v>9397</v>
      </c>
      <c r="E2790" s="114" t="s">
        <v>1</v>
      </c>
      <c r="F2790" s="114" t="s">
        <v>216</v>
      </c>
      <c r="G2790" s="114" t="s">
        <v>102</v>
      </c>
      <c r="H2790" s="115" t="s">
        <v>10547</v>
      </c>
      <c r="I2790" s="116" t="s">
        <v>10548</v>
      </c>
      <c r="J2790" s="116" t="s">
        <v>10549</v>
      </c>
      <c r="K2790" s="114" t="s">
        <v>1121</v>
      </c>
      <c r="L2790" s="114" t="s">
        <v>738</v>
      </c>
      <c r="M2790" s="116" t="s">
        <v>1122</v>
      </c>
      <c r="N2790" s="116" t="s">
        <v>1123</v>
      </c>
      <c r="O2790" s="114" t="s">
        <v>1121</v>
      </c>
      <c r="P2790" s="114" t="s">
        <v>1856</v>
      </c>
      <c r="Q2790" s="114" t="s">
        <v>1857</v>
      </c>
      <c r="R2790" s="116"/>
    </row>
    <row r="2791" spans="2:18" ht="18.75" hidden="1" x14ac:dyDescent="0.25">
      <c r="B2791" s="112">
        <v>2785</v>
      </c>
      <c r="C2791" s="114" t="s">
        <v>14</v>
      </c>
      <c r="D2791" s="114" t="s">
        <v>9397</v>
      </c>
      <c r="E2791" s="114" t="s">
        <v>1</v>
      </c>
      <c r="F2791" s="114" t="s">
        <v>216</v>
      </c>
      <c r="G2791" s="114" t="s">
        <v>102</v>
      </c>
      <c r="H2791" s="115" t="s">
        <v>10550</v>
      </c>
      <c r="I2791" s="116" t="s">
        <v>10551</v>
      </c>
      <c r="J2791" s="116" t="s">
        <v>10552</v>
      </c>
      <c r="K2791" s="114" t="s">
        <v>1121</v>
      </c>
      <c r="L2791" s="114" t="s">
        <v>738</v>
      </c>
      <c r="M2791" s="116" t="s">
        <v>1122</v>
      </c>
      <c r="N2791" s="116" t="s">
        <v>1123</v>
      </c>
      <c r="O2791" s="114" t="s">
        <v>1121</v>
      </c>
      <c r="P2791" s="114" t="s">
        <v>1856</v>
      </c>
      <c r="Q2791" s="114" t="s">
        <v>1857</v>
      </c>
      <c r="R2791" s="116"/>
    </row>
    <row r="2792" spans="2:18" ht="18.75" hidden="1" x14ac:dyDescent="0.25">
      <c r="B2792" s="112">
        <v>2786</v>
      </c>
      <c r="C2792" s="114" t="s">
        <v>14</v>
      </c>
      <c r="D2792" s="114" t="s">
        <v>9397</v>
      </c>
      <c r="E2792" s="114" t="s">
        <v>1</v>
      </c>
      <c r="F2792" s="114" t="s">
        <v>216</v>
      </c>
      <c r="G2792" s="114" t="s">
        <v>102</v>
      </c>
      <c r="H2792" s="115" t="s">
        <v>10553</v>
      </c>
      <c r="I2792" s="116" t="s">
        <v>10554</v>
      </c>
      <c r="J2792" s="116" t="s">
        <v>10555</v>
      </c>
      <c r="K2792" s="114" t="s">
        <v>1121</v>
      </c>
      <c r="L2792" s="114" t="s">
        <v>738</v>
      </c>
      <c r="M2792" s="116" t="s">
        <v>1122</v>
      </c>
      <c r="N2792" s="116" t="s">
        <v>1123</v>
      </c>
      <c r="O2792" s="114" t="s">
        <v>1121</v>
      </c>
      <c r="P2792" s="114" t="s">
        <v>1856</v>
      </c>
      <c r="Q2792" s="114" t="s">
        <v>1857</v>
      </c>
      <c r="R2792" s="116"/>
    </row>
    <row r="2793" spans="2:18" ht="18.75" hidden="1" x14ac:dyDescent="0.25">
      <c r="B2793" s="112">
        <v>2787</v>
      </c>
      <c r="C2793" s="114" t="s">
        <v>14</v>
      </c>
      <c r="D2793" s="114" t="s">
        <v>9397</v>
      </c>
      <c r="E2793" s="114" t="s">
        <v>1</v>
      </c>
      <c r="F2793" s="114" t="s">
        <v>216</v>
      </c>
      <c r="G2793" s="114" t="s">
        <v>102</v>
      </c>
      <c r="H2793" s="115" t="s">
        <v>10556</v>
      </c>
      <c r="I2793" s="116" t="s">
        <v>10557</v>
      </c>
      <c r="J2793" s="116" t="s">
        <v>10558</v>
      </c>
      <c r="K2793" s="114" t="s">
        <v>1121</v>
      </c>
      <c r="L2793" s="114" t="s">
        <v>738</v>
      </c>
      <c r="M2793" s="116" t="s">
        <v>1122</v>
      </c>
      <c r="N2793" s="116" t="s">
        <v>1123</v>
      </c>
      <c r="O2793" s="114" t="s">
        <v>1121</v>
      </c>
      <c r="P2793" s="114" t="s">
        <v>1856</v>
      </c>
      <c r="Q2793" s="114" t="s">
        <v>1857</v>
      </c>
      <c r="R2793" s="116"/>
    </row>
    <row r="2794" spans="2:18" ht="18.75" hidden="1" x14ac:dyDescent="0.25">
      <c r="B2794" s="112">
        <v>2788</v>
      </c>
      <c r="C2794" s="114" t="s">
        <v>14</v>
      </c>
      <c r="D2794" s="114" t="s">
        <v>9397</v>
      </c>
      <c r="E2794" s="114" t="s">
        <v>1</v>
      </c>
      <c r="F2794" s="114" t="s">
        <v>216</v>
      </c>
      <c r="G2794" s="114" t="s">
        <v>102</v>
      </c>
      <c r="H2794" s="115" t="s">
        <v>10559</v>
      </c>
      <c r="I2794" s="116" t="s">
        <v>10560</v>
      </c>
      <c r="J2794" s="116" t="s">
        <v>10561</v>
      </c>
      <c r="K2794" s="114" t="s">
        <v>1121</v>
      </c>
      <c r="L2794" s="114" t="s">
        <v>738</v>
      </c>
      <c r="M2794" s="116" t="s">
        <v>1122</v>
      </c>
      <c r="N2794" s="116" t="s">
        <v>1123</v>
      </c>
      <c r="O2794" s="114" t="s">
        <v>1121</v>
      </c>
      <c r="P2794" s="114" t="s">
        <v>1856</v>
      </c>
      <c r="Q2794" s="114" t="s">
        <v>1857</v>
      </c>
      <c r="R2794" s="116"/>
    </row>
    <row r="2795" spans="2:18" ht="18.75" hidden="1" x14ac:dyDescent="0.25">
      <c r="B2795" s="112">
        <v>2789</v>
      </c>
      <c r="C2795" s="114" t="s">
        <v>14</v>
      </c>
      <c r="D2795" s="114" t="s">
        <v>9397</v>
      </c>
      <c r="E2795" s="114" t="s">
        <v>1</v>
      </c>
      <c r="F2795" s="114" t="s">
        <v>216</v>
      </c>
      <c r="G2795" s="114" t="s">
        <v>102</v>
      </c>
      <c r="H2795" s="115" t="s">
        <v>10562</v>
      </c>
      <c r="I2795" s="116" t="s">
        <v>10563</v>
      </c>
      <c r="J2795" s="116" t="s">
        <v>10564</v>
      </c>
      <c r="K2795" s="114" t="s">
        <v>1121</v>
      </c>
      <c r="L2795" s="114" t="s">
        <v>738</v>
      </c>
      <c r="M2795" s="116" t="s">
        <v>1122</v>
      </c>
      <c r="N2795" s="116" t="s">
        <v>1123</v>
      </c>
      <c r="O2795" s="114" t="s">
        <v>1121</v>
      </c>
      <c r="P2795" s="114" t="s">
        <v>1856</v>
      </c>
      <c r="Q2795" s="114" t="s">
        <v>1857</v>
      </c>
      <c r="R2795" s="116"/>
    </row>
    <row r="2796" spans="2:18" ht="18.75" hidden="1" x14ac:dyDescent="0.25">
      <c r="B2796" s="112">
        <v>2790</v>
      </c>
      <c r="C2796" s="114" t="s">
        <v>14</v>
      </c>
      <c r="D2796" s="114" t="s">
        <v>9397</v>
      </c>
      <c r="E2796" s="114" t="s">
        <v>1</v>
      </c>
      <c r="F2796" s="114" t="s">
        <v>216</v>
      </c>
      <c r="G2796" s="114" t="s">
        <v>102</v>
      </c>
      <c r="H2796" s="115" t="s">
        <v>10565</v>
      </c>
      <c r="I2796" s="116" t="s">
        <v>10566</v>
      </c>
      <c r="J2796" s="116" t="s">
        <v>10567</v>
      </c>
      <c r="K2796" s="114" t="s">
        <v>1121</v>
      </c>
      <c r="L2796" s="114" t="s">
        <v>738</v>
      </c>
      <c r="M2796" s="116" t="s">
        <v>1122</v>
      </c>
      <c r="N2796" s="116" t="s">
        <v>1123</v>
      </c>
      <c r="O2796" s="114" t="s">
        <v>1121</v>
      </c>
      <c r="P2796" s="114" t="s">
        <v>1856</v>
      </c>
      <c r="Q2796" s="114" t="s">
        <v>1857</v>
      </c>
      <c r="R2796" s="116"/>
    </row>
    <row r="2797" spans="2:18" ht="18.75" hidden="1" x14ac:dyDescent="0.25">
      <c r="B2797" s="112">
        <v>2791</v>
      </c>
      <c r="C2797" s="114" t="s">
        <v>14</v>
      </c>
      <c r="D2797" s="114" t="s">
        <v>9397</v>
      </c>
      <c r="E2797" s="114" t="s">
        <v>4</v>
      </c>
      <c r="F2797" s="114" t="s">
        <v>216</v>
      </c>
      <c r="G2797" s="114" t="s">
        <v>102</v>
      </c>
      <c r="H2797" s="115" t="s">
        <v>10568</v>
      </c>
      <c r="I2797" s="116" t="s">
        <v>10569</v>
      </c>
      <c r="J2797" s="116" t="s">
        <v>10570</v>
      </c>
      <c r="K2797" s="114" t="s">
        <v>1121</v>
      </c>
      <c r="L2797" s="114" t="s">
        <v>738</v>
      </c>
      <c r="M2797" s="116" t="s">
        <v>1122</v>
      </c>
      <c r="N2797" s="116" t="s">
        <v>1123</v>
      </c>
      <c r="O2797" s="114" t="s">
        <v>1121</v>
      </c>
      <c r="P2797" s="114" t="s">
        <v>1856</v>
      </c>
      <c r="Q2797" s="114" t="s">
        <v>1857</v>
      </c>
      <c r="R2797" s="116"/>
    </row>
    <row r="2798" spans="2:18" ht="18.75" hidden="1" x14ac:dyDescent="0.25">
      <c r="B2798" s="112">
        <v>2792</v>
      </c>
      <c r="C2798" s="114" t="s">
        <v>14</v>
      </c>
      <c r="D2798" s="114" t="s">
        <v>9397</v>
      </c>
      <c r="E2798" s="114" t="s">
        <v>4</v>
      </c>
      <c r="F2798" s="114" t="s">
        <v>216</v>
      </c>
      <c r="G2798" s="114" t="s">
        <v>102</v>
      </c>
      <c r="H2798" s="115" t="s">
        <v>10571</v>
      </c>
      <c r="I2798" s="116" t="s">
        <v>10572</v>
      </c>
      <c r="J2798" s="116" t="s">
        <v>10573</v>
      </c>
      <c r="K2798" s="114" t="s">
        <v>1121</v>
      </c>
      <c r="L2798" s="114" t="s">
        <v>738</v>
      </c>
      <c r="M2798" s="116" t="s">
        <v>1122</v>
      </c>
      <c r="N2798" s="116" t="s">
        <v>1123</v>
      </c>
      <c r="O2798" s="114" t="s">
        <v>1121</v>
      </c>
      <c r="P2798" s="114" t="s">
        <v>1856</v>
      </c>
      <c r="Q2798" s="114" t="s">
        <v>1857</v>
      </c>
      <c r="R2798" s="116"/>
    </row>
    <row r="2799" spans="2:18" ht="18.75" hidden="1" x14ac:dyDescent="0.25">
      <c r="B2799" s="112">
        <v>2793</v>
      </c>
      <c r="C2799" s="114" t="s">
        <v>14</v>
      </c>
      <c r="D2799" s="114" t="s">
        <v>9397</v>
      </c>
      <c r="E2799" s="114" t="s">
        <v>4</v>
      </c>
      <c r="F2799" s="114" t="s">
        <v>216</v>
      </c>
      <c r="G2799" s="114" t="s">
        <v>102</v>
      </c>
      <c r="H2799" s="115" t="s">
        <v>10574</v>
      </c>
      <c r="I2799" s="116" t="s">
        <v>10575</v>
      </c>
      <c r="J2799" s="116" t="s">
        <v>10576</v>
      </c>
      <c r="K2799" s="114" t="s">
        <v>1121</v>
      </c>
      <c r="L2799" s="114" t="s">
        <v>738</v>
      </c>
      <c r="M2799" s="116" t="s">
        <v>1122</v>
      </c>
      <c r="N2799" s="116" t="s">
        <v>1123</v>
      </c>
      <c r="O2799" s="114" t="s">
        <v>1121</v>
      </c>
      <c r="P2799" s="114" t="s">
        <v>1856</v>
      </c>
      <c r="Q2799" s="114" t="s">
        <v>1857</v>
      </c>
      <c r="R2799" s="116"/>
    </row>
    <row r="2800" spans="2:18" ht="18.75" hidden="1" x14ac:dyDescent="0.25">
      <c r="B2800" s="112">
        <v>2794</v>
      </c>
      <c r="C2800" s="114" t="s">
        <v>14</v>
      </c>
      <c r="D2800" s="114" t="s">
        <v>9397</v>
      </c>
      <c r="E2800" s="114" t="s">
        <v>4</v>
      </c>
      <c r="F2800" s="114" t="s">
        <v>216</v>
      </c>
      <c r="G2800" s="114" t="s">
        <v>102</v>
      </c>
      <c r="H2800" s="115" t="s">
        <v>10577</v>
      </c>
      <c r="I2800" s="116" t="s">
        <v>10578</v>
      </c>
      <c r="J2800" s="116" t="s">
        <v>10579</v>
      </c>
      <c r="K2800" s="114" t="s">
        <v>1121</v>
      </c>
      <c r="L2800" s="114" t="s">
        <v>738</v>
      </c>
      <c r="M2800" s="116" t="s">
        <v>1122</v>
      </c>
      <c r="N2800" s="116" t="s">
        <v>1123</v>
      </c>
      <c r="O2800" s="114" t="s">
        <v>1121</v>
      </c>
      <c r="P2800" s="114" t="s">
        <v>1856</v>
      </c>
      <c r="Q2800" s="114" t="s">
        <v>1857</v>
      </c>
      <c r="R2800" s="116"/>
    </row>
    <row r="2801" spans="2:18" ht="18.75" hidden="1" x14ac:dyDescent="0.25">
      <c r="B2801" s="112">
        <v>2795</v>
      </c>
      <c r="C2801" s="114" t="s">
        <v>14</v>
      </c>
      <c r="D2801" s="114" t="s">
        <v>9397</v>
      </c>
      <c r="E2801" s="114" t="s">
        <v>4</v>
      </c>
      <c r="F2801" s="114" t="s">
        <v>216</v>
      </c>
      <c r="G2801" s="114" t="s">
        <v>102</v>
      </c>
      <c r="H2801" s="115" t="s">
        <v>10580</v>
      </c>
      <c r="I2801" s="116" t="s">
        <v>10581</v>
      </c>
      <c r="J2801" s="116" t="s">
        <v>10582</v>
      </c>
      <c r="K2801" s="114" t="s">
        <v>1121</v>
      </c>
      <c r="L2801" s="114" t="s">
        <v>738</v>
      </c>
      <c r="M2801" s="116" t="s">
        <v>1122</v>
      </c>
      <c r="N2801" s="116" t="s">
        <v>1123</v>
      </c>
      <c r="O2801" s="114" t="s">
        <v>1121</v>
      </c>
      <c r="P2801" s="114" t="s">
        <v>1856</v>
      </c>
      <c r="Q2801" s="114" t="s">
        <v>1857</v>
      </c>
      <c r="R2801" s="116"/>
    </row>
    <row r="2802" spans="2:18" ht="18.75" hidden="1" x14ac:dyDescent="0.25">
      <c r="B2802" s="112">
        <v>2796</v>
      </c>
      <c r="C2802" s="114" t="s">
        <v>14</v>
      </c>
      <c r="D2802" s="114" t="s">
        <v>9397</v>
      </c>
      <c r="E2802" s="114" t="s">
        <v>4</v>
      </c>
      <c r="F2802" s="114" t="s">
        <v>216</v>
      </c>
      <c r="G2802" s="114" t="s">
        <v>102</v>
      </c>
      <c r="H2802" s="115" t="s">
        <v>10583</v>
      </c>
      <c r="I2802" s="116" t="s">
        <v>10584</v>
      </c>
      <c r="J2802" s="116" t="s">
        <v>10585</v>
      </c>
      <c r="K2802" s="114" t="s">
        <v>1121</v>
      </c>
      <c r="L2802" s="114" t="s">
        <v>738</v>
      </c>
      <c r="M2802" s="116" t="s">
        <v>1122</v>
      </c>
      <c r="N2802" s="116" t="s">
        <v>1123</v>
      </c>
      <c r="O2802" s="114" t="s">
        <v>1121</v>
      </c>
      <c r="P2802" s="114" t="s">
        <v>1856</v>
      </c>
      <c r="Q2802" s="114" t="s">
        <v>1857</v>
      </c>
      <c r="R2802" s="116"/>
    </row>
    <row r="2803" spans="2:18" ht="18.75" hidden="1" x14ac:dyDescent="0.25">
      <c r="B2803" s="112">
        <v>2797</v>
      </c>
      <c r="C2803" s="114" t="s">
        <v>14</v>
      </c>
      <c r="D2803" s="114" t="s">
        <v>9397</v>
      </c>
      <c r="E2803" s="114" t="s">
        <v>4</v>
      </c>
      <c r="F2803" s="114" t="s">
        <v>216</v>
      </c>
      <c r="G2803" s="114" t="s">
        <v>102</v>
      </c>
      <c r="H2803" s="115" t="s">
        <v>10586</v>
      </c>
      <c r="I2803" s="116" t="s">
        <v>10587</v>
      </c>
      <c r="J2803" s="116" t="s">
        <v>10588</v>
      </c>
      <c r="K2803" s="114" t="s">
        <v>1121</v>
      </c>
      <c r="L2803" s="114" t="s">
        <v>738</v>
      </c>
      <c r="M2803" s="116" t="s">
        <v>1122</v>
      </c>
      <c r="N2803" s="116" t="s">
        <v>1123</v>
      </c>
      <c r="O2803" s="114" t="s">
        <v>1121</v>
      </c>
      <c r="P2803" s="114" t="s">
        <v>1856</v>
      </c>
      <c r="Q2803" s="114" t="s">
        <v>1857</v>
      </c>
      <c r="R2803" s="116"/>
    </row>
    <row r="2804" spans="2:18" ht="18.75" hidden="1" x14ac:dyDescent="0.25">
      <c r="B2804" s="112">
        <v>2798</v>
      </c>
      <c r="C2804" s="114" t="s">
        <v>14</v>
      </c>
      <c r="D2804" s="114" t="s">
        <v>9397</v>
      </c>
      <c r="E2804" s="114" t="s">
        <v>4</v>
      </c>
      <c r="F2804" s="114" t="s">
        <v>216</v>
      </c>
      <c r="G2804" s="114" t="s">
        <v>102</v>
      </c>
      <c r="H2804" s="115" t="s">
        <v>10589</v>
      </c>
      <c r="I2804" s="116" t="s">
        <v>10590</v>
      </c>
      <c r="J2804" s="116" t="s">
        <v>10591</v>
      </c>
      <c r="K2804" s="114" t="s">
        <v>1121</v>
      </c>
      <c r="L2804" s="114" t="s">
        <v>738</v>
      </c>
      <c r="M2804" s="116" t="s">
        <v>1122</v>
      </c>
      <c r="N2804" s="116" t="s">
        <v>1123</v>
      </c>
      <c r="O2804" s="114" t="s">
        <v>1121</v>
      </c>
      <c r="P2804" s="114" t="s">
        <v>1856</v>
      </c>
      <c r="Q2804" s="114" t="s">
        <v>1857</v>
      </c>
      <c r="R2804" s="116"/>
    </row>
    <row r="2805" spans="2:18" ht="18.75" hidden="1" x14ac:dyDescent="0.25">
      <c r="B2805" s="112">
        <v>2799</v>
      </c>
      <c r="C2805" s="114" t="s">
        <v>14</v>
      </c>
      <c r="D2805" s="114" t="s">
        <v>9397</v>
      </c>
      <c r="E2805" s="114" t="s">
        <v>4</v>
      </c>
      <c r="F2805" s="114" t="s">
        <v>216</v>
      </c>
      <c r="G2805" s="114" t="s">
        <v>102</v>
      </c>
      <c r="H2805" s="115" t="s">
        <v>10592</v>
      </c>
      <c r="I2805" s="116" t="s">
        <v>10593</v>
      </c>
      <c r="J2805" s="116" t="s">
        <v>10594</v>
      </c>
      <c r="K2805" s="114" t="s">
        <v>1121</v>
      </c>
      <c r="L2805" s="114" t="s">
        <v>738</v>
      </c>
      <c r="M2805" s="116" t="s">
        <v>1122</v>
      </c>
      <c r="N2805" s="116" t="s">
        <v>1123</v>
      </c>
      <c r="O2805" s="114" t="s">
        <v>1121</v>
      </c>
      <c r="P2805" s="114" t="s">
        <v>1856</v>
      </c>
      <c r="Q2805" s="114" t="s">
        <v>1857</v>
      </c>
      <c r="R2805" s="116"/>
    </row>
    <row r="2806" spans="2:18" ht="18.75" hidden="1" x14ac:dyDescent="0.25">
      <c r="B2806" s="112">
        <v>2800</v>
      </c>
      <c r="C2806" s="114" t="s">
        <v>14</v>
      </c>
      <c r="D2806" s="114" t="s">
        <v>9397</v>
      </c>
      <c r="E2806" s="114" t="s">
        <v>4</v>
      </c>
      <c r="F2806" s="114" t="s">
        <v>216</v>
      </c>
      <c r="G2806" s="114" t="s">
        <v>102</v>
      </c>
      <c r="H2806" s="115" t="s">
        <v>10595</v>
      </c>
      <c r="I2806" s="116" t="s">
        <v>10596</v>
      </c>
      <c r="J2806" s="116" t="s">
        <v>10597</v>
      </c>
      <c r="K2806" s="114" t="s">
        <v>1121</v>
      </c>
      <c r="L2806" s="114" t="s">
        <v>738</v>
      </c>
      <c r="M2806" s="116" t="s">
        <v>1122</v>
      </c>
      <c r="N2806" s="116" t="s">
        <v>1123</v>
      </c>
      <c r="O2806" s="114" t="s">
        <v>1121</v>
      </c>
      <c r="P2806" s="114" t="s">
        <v>1856</v>
      </c>
      <c r="Q2806" s="114" t="s">
        <v>1857</v>
      </c>
      <c r="R2806" s="116"/>
    </row>
    <row r="2807" spans="2:18" ht="18.75" hidden="1" x14ac:dyDescent="0.25">
      <c r="B2807" s="112">
        <v>2801</v>
      </c>
      <c r="C2807" s="114" t="s">
        <v>3</v>
      </c>
      <c r="D2807" s="114" t="s">
        <v>10598</v>
      </c>
      <c r="E2807" s="114" t="s">
        <v>1</v>
      </c>
      <c r="F2807" s="114" t="s">
        <v>20</v>
      </c>
      <c r="G2807" s="114" t="s">
        <v>102</v>
      </c>
      <c r="H2807" s="115" t="s">
        <v>10599</v>
      </c>
      <c r="I2807" s="116" t="s">
        <v>10600</v>
      </c>
      <c r="J2807" s="116" t="s">
        <v>10601</v>
      </c>
      <c r="K2807" s="114" t="s">
        <v>1124</v>
      </c>
      <c r="L2807" s="114" t="s">
        <v>228</v>
      </c>
      <c r="M2807" s="116" t="s">
        <v>1125</v>
      </c>
      <c r="N2807" s="116" t="s">
        <v>1126</v>
      </c>
      <c r="O2807" s="114" t="s">
        <v>1124</v>
      </c>
      <c r="P2807" s="114" t="s">
        <v>1858</v>
      </c>
      <c r="Q2807" s="114" t="s">
        <v>1859</v>
      </c>
      <c r="R2807" s="116"/>
    </row>
    <row r="2808" spans="2:18" ht="18.75" hidden="1" x14ac:dyDescent="0.25">
      <c r="B2808" s="112">
        <v>2802</v>
      </c>
      <c r="C2808" s="114" t="s">
        <v>3</v>
      </c>
      <c r="D2808" s="114" t="s">
        <v>10598</v>
      </c>
      <c r="E2808" s="114" t="s">
        <v>1</v>
      </c>
      <c r="F2808" s="114" t="s">
        <v>20</v>
      </c>
      <c r="G2808" s="114" t="s">
        <v>102</v>
      </c>
      <c r="H2808" s="115" t="s">
        <v>10602</v>
      </c>
      <c r="I2808" s="116" t="s">
        <v>10603</v>
      </c>
      <c r="J2808" s="116" t="s">
        <v>10604</v>
      </c>
      <c r="K2808" s="114" t="s">
        <v>1124</v>
      </c>
      <c r="L2808" s="114" t="s">
        <v>228</v>
      </c>
      <c r="M2808" s="116" t="s">
        <v>1125</v>
      </c>
      <c r="N2808" s="116" t="s">
        <v>1126</v>
      </c>
      <c r="O2808" s="114" t="s">
        <v>1124</v>
      </c>
      <c r="P2808" s="114" t="s">
        <v>1858</v>
      </c>
      <c r="Q2808" s="114" t="s">
        <v>1859</v>
      </c>
      <c r="R2808" s="116"/>
    </row>
    <row r="2809" spans="2:18" ht="18.75" hidden="1" x14ac:dyDescent="0.25">
      <c r="B2809" s="112">
        <v>2803</v>
      </c>
      <c r="C2809" s="114" t="s">
        <v>3</v>
      </c>
      <c r="D2809" s="114" t="s">
        <v>10598</v>
      </c>
      <c r="E2809" s="114" t="s">
        <v>1</v>
      </c>
      <c r="F2809" s="114" t="s">
        <v>20</v>
      </c>
      <c r="G2809" s="114" t="s">
        <v>102</v>
      </c>
      <c r="H2809" s="115" t="s">
        <v>10605</v>
      </c>
      <c r="I2809" s="116" t="s">
        <v>10606</v>
      </c>
      <c r="J2809" s="116" t="s">
        <v>10607</v>
      </c>
      <c r="K2809" s="114" t="s">
        <v>1124</v>
      </c>
      <c r="L2809" s="114" t="s">
        <v>228</v>
      </c>
      <c r="M2809" s="116" t="s">
        <v>1125</v>
      </c>
      <c r="N2809" s="116" t="s">
        <v>1126</v>
      </c>
      <c r="O2809" s="114" t="s">
        <v>1124</v>
      </c>
      <c r="P2809" s="114" t="s">
        <v>1858</v>
      </c>
      <c r="Q2809" s="114" t="s">
        <v>1859</v>
      </c>
      <c r="R2809" s="116"/>
    </row>
    <row r="2810" spans="2:18" ht="18.75" hidden="1" x14ac:dyDescent="0.25">
      <c r="B2810" s="112">
        <v>2804</v>
      </c>
      <c r="C2810" s="114" t="s">
        <v>3</v>
      </c>
      <c r="D2810" s="114" t="s">
        <v>10598</v>
      </c>
      <c r="E2810" s="114" t="s">
        <v>1</v>
      </c>
      <c r="F2810" s="114" t="s">
        <v>20</v>
      </c>
      <c r="G2810" s="114" t="s">
        <v>102</v>
      </c>
      <c r="H2810" s="115" t="s">
        <v>10608</v>
      </c>
      <c r="I2810" s="116" t="s">
        <v>10609</v>
      </c>
      <c r="J2810" s="116" t="s">
        <v>10610</v>
      </c>
      <c r="K2810" s="114" t="s">
        <v>1124</v>
      </c>
      <c r="L2810" s="114" t="s">
        <v>228</v>
      </c>
      <c r="M2810" s="116" t="s">
        <v>1125</v>
      </c>
      <c r="N2810" s="116" t="s">
        <v>1126</v>
      </c>
      <c r="O2810" s="114" t="s">
        <v>1124</v>
      </c>
      <c r="P2810" s="114" t="s">
        <v>1858</v>
      </c>
      <c r="Q2810" s="114" t="s">
        <v>1859</v>
      </c>
      <c r="R2810" s="116"/>
    </row>
    <row r="2811" spans="2:18" ht="18.75" hidden="1" x14ac:dyDescent="0.25">
      <c r="B2811" s="112">
        <v>2805</v>
      </c>
      <c r="C2811" s="114" t="s">
        <v>3</v>
      </c>
      <c r="D2811" s="114" t="s">
        <v>10598</v>
      </c>
      <c r="E2811" s="114" t="s">
        <v>1</v>
      </c>
      <c r="F2811" s="114" t="s">
        <v>20</v>
      </c>
      <c r="G2811" s="114" t="s">
        <v>102</v>
      </c>
      <c r="H2811" s="115" t="s">
        <v>10611</v>
      </c>
      <c r="I2811" s="116" t="s">
        <v>10612</v>
      </c>
      <c r="J2811" s="116" t="s">
        <v>10613</v>
      </c>
      <c r="K2811" s="114" t="s">
        <v>1124</v>
      </c>
      <c r="L2811" s="114" t="s">
        <v>228</v>
      </c>
      <c r="M2811" s="116" t="s">
        <v>1125</v>
      </c>
      <c r="N2811" s="116" t="s">
        <v>1126</v>
      </c>
      <c r="O2811" s="114" t="s">
        <v>1124</v>
      </c>
      <c r="P2811" s="114" t="s">
        <v>1858</v>
      </c>
      <c r="Q2811" s="114" t="s">
        <v>1859</v>
      </c>
      <c r="R2811" s="116"/>
    </row>
    <row r="2812" spans="2:18" ht="18.75" hidden="1" x14ac:dyDescent="0.25">
      <c r="B2812" s="112">
        <v>2806</v>
      </c>
      <c r="C2812" s="114" t="s">
        <v>3</v>
      </c>
      <c r="D2812" s="114" t="s">
        <v>10598</v>
      </c>
      <c r="E2812" s="114" t="s">
        <v>1</v>
      </c>
      <c r="F2812" s="114" t="s">
        <v>20</v>
      </c>
      <c r="G2812" s="114" t="s">
        <v>102</v>
      </c>
      <c r="H2812" s="115" t="s">
        <v>10614</v>
      </c>
      <c r="I2812" s="116" t="s">
        <v>10615</v>
      </c>
      <c r="J2812" s="116" t="s">
        <v>10616</v>
      </c>
      <c r="K2812" s="114" t="s">
        <v>1124</v>
      </c>
      <c r="L2812" s="114" t="s">
        <v>228</v>
      </c>
      <c r="M2812" s="116" t="s">
        <v>1125</v>
      </c>
      <c r="N2812" s="116" t="s">
        <v>1126</v>
      </c>
      <c r="O2812" s="114" t="s">
        <v>1124</v>
      </c>
      <c r="P2812" s="114" t="s">
        <v>1858</v>
      </c>
      <c r="Q2812" s="114" t="s">
        <v>1859</v>
      </c>
      <c r="R2812" s="116"/>
    </row>
    <row r="2813" spans="2:18" ht="18.75" hidden="1" x14ac:dyDescent="0.25">
      <c r="B2813" s="112">
        <v>2807</v>
      </c>
      <c r="C2813" s="114" t="s">
        <v>3</v>
      </c>
      <c r="D2813" s="114" t="s">
        <v>10598</v>
      </c>
      <c r="E2813" s="114" t="s">
        <v>1</v>
      </c>
      <c r="F2813" s="114" t="s">
        <v>20</v>
      </c>
      <c r="G2813" s="114" t="s">
        <v>102</v>
      </c>
      <c r="H2813" s="115" t="s">
        <v>10617</v>
      </c>
      <c r="I2813" s="116" t="s">
        <v>10618</v>
      </c>
      <c r="J2813" s="116" t="s">
        <v>10619</v>
      </c>
      <c r="K2813" s="114" t="s">
        <v>1124</v>
      </c>
      <c r="L2813" s="114" t="s">
        <v>228</v>
      </c>
      <c r="M2813" s="116" t="s">
        <v>1125</v>
      </c>
      <c r="N2813" s="116" t="s">
        <v>1126</v>
      </c>
      <c r="O2813" s="114" t="s">
        <v>1124</v>
      </c>
      <c r="P2813" s="114" t="s">
        <v>1858</v>
      </c>
      <c r="Q2813" s="114" t="s">
        <v>1859</v>
      </c>
      <c r="R2813" s="116"/>
    </row>
    <row r="2814" spans="2:18" ht="18.75" hidden="1" x14ac:dyDescent="0.25">
      <c r="B2814" s="112">
        <v>2808</v>
      </c>
      <c r="C2814" s="114" t="s">
        <v>3</v>
      </c>
      <c r="D2814" s="114" t="s">
        <v>10598</v>
      </c>
      <c r="E2814" s="114" t="s">
        <v>1</v>
      </c>
      <c r="F2814" s="114" t="s">
        <v>20</v>
      </c>
      <c r="G2814" s="114" t="s">
        <v>102</v>
      </c>
      <c r="H2814" s="115" t="s">
        <v>10620</v>
      </c>
      <c r="I2814" s="116" t="s">
        <v>10621</v>
      </c>
      <c r="J2814" s="116" t="s">
        <v>10622</v>
      </c>
      <c r="K2814" s="114" t="s">
        <v>1124</v>
      </c>
      <c r="L2814" s="114" t="s">
        <v>228</v>
      </c>
      <c r="M2814" s="116" t="s">
        <v>1125</v>
      </c>
      <c r="N2814" s="116" t="s">
        <v>1126</v>
      </c>
      <c r="O2814" s="114" t="s">
        <v>1124</v>
      </c>
      <c r="P2814" s="114" t="s">
        <v>1858</v>
      </c>
      <c r="Q2814" s="114" t="s">
        <v>1859</v>
      </c>
      <c r="R2814" s="116"/>
    </row>
    <row r="2815" spans="2:18" ht="18.75" hidden="1" x14ac:dyDescent="0.25">
      <c r="B2815" s="112">
        <v>2809</v>
      </c>
      <c r="C2815" s="114" t="s">
        <v>3</v>
      </c>
      <c r="D2815" s="114" t="s">
        <v>10598</v>
      </c>
      <c r="E2815" s="114" t="s">
        <v>1</v>
      </c>
      <c r="F2815" s="114" t="s">
        <v>20</v>
      </c>
      <c r="G2815" s="114" t="s">
        <v>102</v>
      </c>
      <c r="H2815" s="115" t="s">
        <v>10623</v>
      </c>
      <c r="I2815" s="116" t="s">
        <v>10624</v>
      </c>
      <c r="J2815" s="116" t="s">
        <v>10625</v>
      </c>
      <c r="K2815" s="114" t="s">
        <v>1124</v>
      </c>
      <c r="L2815" s="114" t="s">
        <v>228</v>
      </c>
      <c r="M2815" s="116" t="s">
        <v>1125</v>
      </c>
      <c r="N2815" s="116" t="s">
        <v>1126</v>
      </c>
      <c r="O2815" s="114" t="s">
        <v>1124</v>
      </c>
      <c r="P2815" s="114" t="s">
        <v>1858</v>
      </c>
      <c r="Q2815" s="114" t="s">
        <v>1859</v>
      </c>
      <c r="R2815" s="116"/>
    </row>
    <row r="2816" spans="2:18" ht="18.75" hidden="1" x14ac:dyDescent="0.25">
      <c r="B2816" s="112">
        <v>2810</v>
      </c>
      <c r="C2816" s="114" t="s">
        <v>3</v>
      </c>
      <c r="D2816" s="114" t="s">
        <v>10598</v>
      </c>
      <c r="E2816" s="114" t="s">
        <v>1</v>
      </c>
      <c r="F2816" s="114" t="s">
        <v>20</v>
      </c>
      <c r="G2816" s="114" t="s">
        <v>102</v>
      </c>
      <c r="H2816" s="115" t="s">
        <v>10626</v>
      </c>
      <c r="I2816" s="116" t="s">
        <v>10627</v>
      </c>
      <c r="J2816" s="116" t="s">
        <v>10628</v>
      </c>
      <c r="K2816" s="114" t="s">
        <v>1124</v>
      </c>
      <c r="L2816" s="114" t="s">
        <v>228</v>
      </c>
      <c r="M2816" s="116" t="s">
        <v>1125</v>
      </c>
      <c r="N2816" s="116" t="s">
        <v>1126</v>
      </c>
      <c r="O2816" s="114" t="s">
        <v>1124</v>
      </c>
      <c r="P2816" s="114" t="s">
        <v>1858</v>
      </c>
      <c r="Q2816" s="114" t="s">
        <v>1859</v>
      </c>
      <c r="R2816" s="116"/>
    </row>
    <row r="2817" spans="2:18" ht="18.75" hidden="1" x14ac:dyDescent="0.25">
      <c r="B2817" s="112">
        <v>2811</v>
      </c>
      <c r="C2817" s="114" t="s">
        <v>3</v>
      </c>
      <c r="D2817" s="114" t="s">
        <v>10598</v>
      </c>
      <c r="E2817" s="114" t="s">
        <v>4</v>
      </c>
      <c r="F2817" s="114" t="s">
        <v>20</v>
      </c>
      <c r="G2817" s="114" t="s">
        <v>102</v>
      </c>
      <c r="H2817" s="115" t="s">
        <v>10629</v>
      </c>
      <c r="I2817" s="116" t="s">
        <v>10630</v>
      </c>
      <c r="J2817" s="116" t="s">
        <v>10631</v>
      </c>
      <c r="K2817" s="114" t="s">
        <v>1124</v>
      </c>
      <c r="L2817" s="114" t="s">
        <v>228</v>
      </c>
      <c r="M2817" s="116" t="s">
        <v>1125</v>
      </c>
      <c r="N2817" s="116" t="s">
        <v>1126</v>
      </c>
      <c r="O2817" s="114" t="s">
        <v>1124</v>
      </c>
      <c r="P2817" s="114" t="s">
        <v>1858</v>
      </c>
      <c r="Q2817" s="114" t="s">
        <v>1859</v>
      </c>
      <c r="R2817" s="116"/>
    </row>
    <row r="2818" spans="2:18" ht="18.75" hidden="1" x14ac:dyDescent="0.25">
      <c r="B2818" s="112">
        <v>2812</v>
      </c>
      <c r="C2818" s="114" t="s">
        <v>3</v>
      </c>
      <c r="D2818" s="114" t="s">
        <v>10598</v>
      </c>
      <c r="E2818" s="114" t="s">
        <v>4</v>
      </c>
      <c r="F2818" s="114" t="s">
        <v>20</v>
      </c>
      <c r="G2818" s="114" t="s">
        <v>102</v>
      </c>
      <c r="H2818" s="115" t="s">
        <v>10632</v>
      </c>
      <c r="I2818" s="116" t="s">
        <v>10633</v>
      </c>
      <c r="J2818" s="116" t="s">
        <v>10634</v>
      </c>
      <c r="K2818" s="114" t="s">
        <v>1124</v>
      </c>
      <c r="L2818" s="114" t="s">
        <v>228</v>
      </c>
      <c r="M2818" s="116" t="s">
        <v>1125</v>
      </c>
      <c r="N2818" s="116" t="s">
        <v>1126</v>
      </c>
      <c r="O2818" s="114" t="s">
        <v>1124</v>
      </c>
      <c r="P2818" s="114" t="s">
        <v>1858</v>
      </c>
      <c r="Q2818" s="114" t="s">
        <v>1859</v>
      </c>
      <c r="R2818" s="116"/>
    </row>
    <row r="2819" spans="2:18" ht="18.75" hidden="1" x14ac:dyDescent="0.25">
      <c r="B2819" s="112">
        <v>2813</v>
      </c>
      <c r="C2819" s="114" t="s">
        <v>3</v>
      </c>
      <c r="D2819" s="114" t="s">
        <v>10598</v>
      </c>
      <c r="E2819" s="114" t="s">
        <v>4</v>
      </c>
      <c r="F2819" s="114" t="s">
        <v>20</v>
      </c>
      <c r="G2819" s="114" t="s">
        <v>102</v>
      </c>
      <c r="H2819" s="115" t="s">
        <v>10635</v>
      </c>
      <c r="I2819" s="116" t="s">
        <v>10636</v>
      </c>
      <c r="J2819" s="116" t="s">
        <v>10637</v>
      </c>
      <c r="K2819" s="114" t="s">
        <v>1124</v>
      </c>
      <c r="L2819" s="114" t="s">
        <v>228</v>
      </c>
      <c r="M2819" s="116" t="s">
        <v>1125</v>
      </c>
      <c r="N2819" s="116" t="s">
        <v>1126</v>
      </c>
      <c r="O2819" s="114" t="s">
        <v>1124</v>
      </c>
      <c r="P2819" s="114" t="s">
        <v>1858</v>
      </c>
      <c r="Q2819" s="114" t="s">
        <v>1859</v>
      </c>
      <c r="R2819" s="116"/>
    </row>
    <row r="2820" spans="2:18" ht="18.75" hidden="1" x14ac:dyDescent="0.25">
      <c r="B2820" s="112">
        <v>2814</v>
      </c>
      <c r="C2820" s="114" t="s">
        <v>3</v>
      </c>
      <c r="D2820" s="114" t="s">
        <v>10598</v>
      </c>
      <c r="E2820" s="114" t="s">
        <v>4</v>
      </c>
      <c r="F2820" s="114" t="s">
        <v>20</v>
      </c>
      <c r="G2820" s="114" t="s">
        <v>102</v>
      </c>
      <c r="H2820" s="115" t="s">
        <v>10638</v>
      </c>
      <c r="I2820" s="116" t="s">
        <v>10639</v>
      </c>
      <c r="J2820" s="116" t="s">
        <v>10640</v>
      </c>
      <c r="K2820" s="114" t="s">
        <v>1124</v>
      </c>
      <c r="L2820" s="114" t="s">
        <v>228</v>
      </c>
      <c r="M2820" s="116" t="s">
        <v>1125</v>
      </c>
      <c r="N2820" s="116" t="s">
        <v>1126</v>
      </c>
      <c r="O2820" s="114" t="s">
        <v>1124</v>
      </c>
      <c r="P2820" s="114" t="s">
        <v>1858</v>
      </c>
      <c r="Q2820" s="114" t="s">
        <v>1859</v>
      </c>
      <c r="R2820" s="116"/>
    </row>
    <row r="2821" spans="2:18" ht="18.75" hidden="1" x14ac:dyDescent="0.25">
      <c r="B2821" s="112">
        <v>2815</v>
      </c>
      <c r="C2821" s="114" t="s">
        <v>3</v>
      </c>
      <c r="D2821" s="114" t="s">
        <v>10598</v>
      </c>
      <c r="E2821" s="114" t="s">
        <v>4</v>
      </c>
      <c r="F2821" s="114" t="s">
        <v>20</v>
      </c>
      <c r="G2821" s="114" t="s">
        <v>102</v>
      </c>
      <c r="H2821" s="115" t="s">
        <v>10641</v>
      </c>
      <c r="I2821" s="116" t="s">
        <v>10642</v>
      </c>
      <c r="J2821" s="116" t="s">
        <v>10643</v>
      </c>
      <c r="K2821" s="114" t="s">
        <v>1124</v>
      </c>
      <c r="L2821" s="114" t="s">
        <v>228</v>
      </c>
      <c r="M2821" s="116" t="s">
        <v>1125</v>
      </c>
      <c r="N2821" s="116" t="s">
        <v>1126</v>
      </c>
      <c r="O2821" s="114" t="s">
        <v>1124</v>
      </c>
      <c r="P2821" s="114" t="s">
        <v>1858</v>
      </c>
      <c r="Q2821" s="114" t="s">
        <v>1859</v>
      </c>
      <c r="R2821" s="116"/>
    </row>
    <row r="2822" spans="2:18" ht="18.75" hidden="1" x14ac:dyDescent="0.25">
      <c r="B2822" s="112">
        <v>2816</v>
      </c>
      <c r="C2822" s="114" t="s">
        <v>3</v>
      </c>
      <c r="D2822" s="114" t="s">
        <v>10598</v>
      </c>
      <c r="E2822" s="114" t="s">
        <v>4</v>
      </c>
      <c r="F2822" s="114" t="s">
        <v>20</v>
      </c>
      <c r="G2822" s="114" t="s">
        <v>102</v>
      </c>
      <c r="H2822" s="115" t="s">
        <v>10644</v>
      </c>
      <c r="I2822" s="116" t="s">
        <v>10645</v>
      </c>
      <c r="J2822" s="116" t="s">
        <v>10646</v>
      </c>
      <c r="K2822" s="114" t="s">
        <v>1124</v>
      </c>
      <c r="L2822" s="114" t="s">
        <v>228</v>
      </c>
      <c r="M2822" s="116" t="s">
        <v>1125</v>
      </c>
      <c r="N2822" s="116" t="s">
        <v>1126</v>
      </c>
      <c r="O2822" s="114" t="s">
        <v>1124</v>
      </c>
      <c r="P2822" s="114" t="s">
        <v>1858</v>
      </c>
      <c r="Q2822" s="114" t="s">
        <v>1859</v>
      </c>
      <c r="R2822" s="116"/>
    </row>
    <row r="2823" spans="2:18" ht="18.75" hidden="1" x14ac:dyDescent="0.25">
      <c r="B2823" s="112">
        <v>2817</v>
      </c>
      <c r="C2823" s="114" t="s">
        <v>3</v>
      </c>
      <c r="D2823" s="114" t="s">
        <v>10598</v>
      </c>
      <c r="E2823" s="114" t="s">
        <v>4</v>
      </c>
      <c r="F2823" s="114" t="s">
        <v>20</v>
      </c>
      <c r="G2823" s="114" t="s">
        <v>102</v>
      </c>
      <c r="H2823" s="115" t="s">
        <v>10647</v>
      </c>
      <c r="I2823" s="116" t="s">
        <v>10648</v>
      </c>
      <c r="J2823" s="116" t="s">
        <v>10649</v>
      </c>
      <c r="K2823" s="114" t="s">
        <v>1124</v>
      </c>
      <c r="L2823" s="114" t="s">
        <v>228</v>
      </c>
      <c r="M2823" s="116" t="s">
        <v>1125</v>
      </c>
      <c r="N2823" s="116" t="s">
        <v>1126</v>
      </c>
      <c r="O2823" s="114" t="s">
        <v>1124</v>
      </c>
      <c r="P2823" s="114" t="s">
        <v>1858</v>
      </c>
      <c r="Q2823" s="114" t="s">
        <v>1859</v>
      </c>
      <c r="R2823" s="116"/>
    </row>
    <row r="2824" spans="2:18" ht="18.75" hidden="1" x14ac:dyDescent="0.25">
      <c r="B2824" s="112">
        <v>2818</v>
      </c>
      <c r="C2824" s="114" t="s">
        <v>3</v>
      </c>
      <c r="D2824" s="114" t="s">
        <v>10598</v>
      </c>
      <c r="E2824" s="114" t="s">
        <v>4</v>
      </c>
      <c r="F2824" s="114" t="s">
        <v>20</v>
      </c>
      <c r="G2824" s="114" t="s">
        <v>102</v>
      </c>
      <c r="H2824" s="115" t="s">
        <v>10650</v>
      </c>
      <c r="I2824" s="116" t="s">
        <v>10651</v>
      </c>
      <c r="J2824" s="116" t="s">
        <v>10652</v>
      </c>
      <c r="K2824" s="114" t="s">
        <v>1124</v>
      </c>
      <c r="L2824" s="114" t="s">
        <v>228</v>
      </c>
      <c r="M2824" s="116" t="s">
        <v>1125</v>
      </c>
      <c r="N2824" s="116" t="s">
        <v>1126</v>
      </c>
      <c r="O2824" s="114" t="s">
        <v>1124</v>
      </c>
      <c r="P2824" s="114" t="s">
        <v>1858</v>
      </c>
      <c r="Q2824" s="114" t="s">
        <v>1859</v>
      </c>
      <c r="R2824" s="116"/>
    </row>
    <row r="2825" spans="2:18" ht="18.75" hidden="1" x14ac:dyDescent="0.25">
      <c r="B2825" s="112">
        <v>2819</v>
      </c>
      <c r="C2825" s="114" t="s">
        <v>3</v>
      </c>
      <c r="D2825" s="114" t="s">
        <v>10598</v>
      </c>
      <c r="E2825" s="114" t="s">
        <v>4</v>
      </c>
      <c r="F2825" s="114" t="s">
        <v>20</v>
      </c>
      <c r="G2825" s="114" t="s">
        <v>102</v>
      </c>
      <c r="H2825" s="115" t="s">
        <v>10653</v>
      </c>
      <c r="I2825" s="116" t="s">
        <v>10654</v>
      </c>
      <c r="J2825" s="116" t="s">
        <v>10655</v>
      </c>
      <c r="K2825" s="114" t="s">
        <v>1124</v>
      </c>
      <c r="L2825" s="114" t="s">
        <v>228</v>
      </c>
      <c r="M2825" s="116" t="s">
        <v>1125</v>
      </c>
      <c r="N2825" s="116" t="s">
        <v>1126</v>
      </c>
      <c r="O2825" s="114" t="s">
        <v>1124</v>
      </c>
      <c r="P2825" s="114" t="s">
        <v>1858</v>
      </c>
      <c r="Q2825" s="114" t="s">
        <v>1859</v>
      </c>
      <c r="R2825" s="116"/>
    </row>
    <row r="2826" spans="2:18" ht="18.75" hidden="1" x14ac:dyDescent="0.25">
      <c r="B2826" s="112">
        <v>2820</v>
      </c>
      <c r="C2826" s="114" t="s">
        <v>3</v>
      </c>
      <c r="D2826" s="114" t="s">
        <v>10598</v>
      </c>
      <c r="E2826" s="114" t="s">
        <v>4</v>
      </c>
      <c r="F2826" s="114" t="s">
        <v>20</v>
      </c>
      <c r="G2826" s="114" t="s">
        <v>102</v>
      </c>
      <c r="H2826" s="115" t="s">
        <v>10656</v>
      </c>
      <c r="I2826" s="116" t="s">
        <v>10657</v>
      </c>
      <c r="J2826" s="116" t="s">
        <v>10658</v>
      </c>
      <c r="K2826" s="114" t="s">
        <v>1124</v>
      </c>
      <c r="L2826" s="114" t="s">
        <v>228</v>
      </c>
      <c r="M2826" s="116" t="s">
        <v>1125</v>
      </c>
      <c r="N2826" s="116" t="s">
        <v>1126</v>
      </c>
      <c r="O2826" s="114" t="s">
        <v>1124</v>
      </c>
      <c r="P2826" s="114" t="s">
        <v>1858</v>
      </c>
      <c r="Q2826" s="114" t="s">
        <v>1859</v>
      </c>
      <c r="R2826" s="116"/>
    </row>
    <row r="2827" spans="2:18" ht="18.75" hidden="1" x14ac:dyDescent="0.25">
      <c r="B2827" s="112">
        <v>2821</v>
      </c>
      <c r="C2827" s="114" t="s">
        <v>3</v>
      </c>
      <c r="D2827" s="114" t="s">
        <v>10598</v>
      </c>
      <c r="E2827" s="114" t="s">
        <v>1</v>
      </c>
      <c r="F2827" s="114" t="s">
        <v>114</v>
      </c>
      <c r="G2827" s="114" t="s">
        <v>102</v>
      </c>
      <c r="H2827" s="115" t="s">
        <v>10659</v>
      </c>
      <c r="I2827" s="116" t="s">
        <v>10660</v>
      </c>
      <c r="J2827" s="116" t="s">
        <v>10661</v>
      </c>
      <c r="K2827" s="114" t="s">
        <v>1127</v>
      </c>
      <c r="L2827" s="114" t="s">
        <v>299</v>
      </c>
      <c r="M2827" s="116" t="s">
        <v>1128</v>
      </c>
      <c r="N2827" s="116" t="s">
        <v>1129</v>
      </c>
      <c r="O2827" s="114" t="s">
        <v>1127</v>
      </c>
      <c r="P2827" s="114" t="s">
        <v>1860</v>
      </c>
      <c r="Q2827" s="114" t="s">
        <v>1861</v>
      </c>
      <c r="R2827" s="116"/>
    </row>
    <row r="2828" spans="2:18" ht="18.75" hidden="1" x14ac:dyDescent="0.25">
      <c r="B2828" s="112">
        <v>2822</v>
      </c>
      <c r="C2828" s="114" t="s">
        <v>3</v>
      </c>
      <c r="D2828" s="114" t="s">
        <v>10598</v>
      </c>
      <c r="E2828" s="114" t="s">
        <v>1</v>
      </c>
      <c r="F2828" s="114" t="s">
        <v>114</v>
      </c>
      <c r="G2828" s="114" t="s">
        <v>102</v>
      </c>
      <c r="H2828" s="115" t="s">
        <v>10662</v>
      </c>
      <c r="I2828" s="116" t="s">
        <v>10663</v>
      </c>
      <c r="J2828" s="116" t="s">
        <v>10664</v>
      </c>
      <c r="K2828" s="114" t="s">
        <v>1127</v>
      </c>
      <c r="L2828" s="114" t="s">
        <v>299</v>
      </c>
      <c r="M2828" s="116" t="s">
        <v>1128</v>
      </c>
      <c r="N2828" s="116" t="s">
        <v>1129</v>
      </c>
      <c r="O2828" s="114" t="s">
        <v>1127</v>
      </c>
      <c r="P2828" s="114" t="s">
        <v>1860</v>
      </c>
      <c r="Q2828" s="114" t="s">
        <v>1861</v>
      </c>
      <c r="R2828" s="116"/>
    </row>
    <row r="2829" spans="2:18" ht="18.75" hidden="1" x14ac:dyDescent="0.25">
      <c r="B2829" s="112">
        <v>2823</v>
      </c>
      <c r="C2829" s="114" t="s">
        <v>3</v>
      </c>
      <c r="D2829" s="114" t="s">
        <v>10598</v>
      </c>
      <c r="E2829" s="114" t="s">
        <v>1</v>
      </c>
      <c r="F2829" s="114" t="s">
        <v>114</v>
      </c>
      <c r="G2829" s="114" t="s">
        <v>102</v>
      </c>
      <c r="H2829" s="115" t="s">
        <v>10665</v>
      </c>
      <c r="I2829" s="116" t="s">
        <v>10666</v>
      </c>
      <c r="J2829" s="116" t="s">
        <v>10667</v>
      </c>
      <c r="K2829" s="114" t="s">
        <v>1127</v>
      </c>
      <c r="L2829" s="114" t="s">
        <v>299</v>
      </c>
      <c r="M2829" s="116" t="s">
        <v>1128</v>
      </c>
      <c r="N2829" s="116" t="s">
        <v>1129</v>
      </c>
      <c r="O2829" s="114" t="s">
        <v>1127</v>
      </c>
      <c r="P2829" s="114" t="s">
        <v>1860</v>
      </c>
      <c r="Q2829" s="114" t="s">
        <v>1861</v>
      </c>
      <c r="R2829" s="116"/>
    </row>
    <row r="2830" spans="2:18" ht="18.75" hidden="1" x14ac:dyDescent="0.25">
      <c r="B2830" s="112">
        <v>2824</v>
      </c>
      <c r="C2830" s="114" t="s">
        <v>3</v>
      </c>
      <c r="D2830" s="114" t="s">
        <v>10598</v>
      </c>
      <c r="E2830" s="114" t="s">
        <v>1</v>
      </c>
      <c r="F2830" s="114" t="s">
        <v>114</v>
      </c>
      <c r="G2830" s="114" t="s">
        <v>102</v>
      </c>
      <c r="H2830" s="115" t="s">
        <v>10668</v>
      </c>
      <c r="I2830" s="116" t="s">
        <v>10669</v>
      </c>
      <c r="J2830" s="116" t="s">
        <v>10670</v>
      </c>
      <c r="K2830" s="114" t="s">
        <v>1127</v>
      </c>
      <c r="L2830" s="114" t="s">
        <v>299</v>
      </c>
      <c r="M2830" s="116" t="s">
        <v>1128</v>
      </c>
      <c r="N2830" s="116" t="s">
        <v>1129</v>
      </c>
      <c r="O2830" s="114" t="s">
        <v>1127</v>
      </c>
      <c r="P2830" s="114" t="s">
        <v>1860</v>
      </c>
      <c r="Q2830" s="114" t="s">
        <v>1861</v>
      </c>
      <c r="R2830" s="116"/>
    </row>
    <row r="2831" spans="2:18" ht="18.75" hidden="1" x14ac:dyDescent="0.25">
      <c r="B2831" s="112">
        <v>2825</v>
      </c>
      <c r="C2831" s="114" t="s">
        <v>3</v>
      </c>
      <c r="D2831" s="114" t="s">
        <v>10598</v>
      </c>
      <c r="E2831" s="114" t="s">
        <v>1</v>
      </c>
      <c r="F2831" s="114" t="s">
        <v>114</v>
      </c>
      <c r="G2831" s="114" t="s">
        <v>102</v>
      </c>
      <c r="H2831" s="115" t="s">
        <v>10671</v>
      </c>
      <c r="I2831" s="116" t="s">
        <v>10672</v>
      </c>
      <c r="J2831" s="116" t="s">
        <v>10673</v>
      </c>
      <c r="K2831" s="114" t="s">
        <v>1127</v>
      </c>
      <c r="L2831" s="114" t="s">
        <v>299</v>
      </c>
      <c r="M2831" s="116" t="s">
        <v>1128</v>
      </c>
      <c r="N2831" s="116" t="s">
        <v>1129</v>
      </c>
      <c r="O2831" s="114" t="s">
        <v>1127</v>
      </c>
      <c r="P2831" s="114" t="s">
        <v>1860</v>
      </c>
      <c r="Q2831" s="114" t="s">
        <v>1861</v>
      </c>
      <c r="R2831" s="116"/>
    </row>
    <row r="2832" spans="2:18" ht="18.75" hidden="1" x14ac:dyDescent="0.25">
      <c r="B2832" s="112">
        <v>2826</v>
      </c>
      <c r="C2832" s="114" t="s">
        <v>3</v>
      </c>
      <c r="D2832" s="114" t="s">
        <v>10598</v>
      </c>
      <c r="E2832" s="114" t="s">
        <v>1</v>
      </c>
      <c r="F2832" s="114" t="s">
        <v>114</v>
      </c>
      <c r="G2832" s="114" t="s">
        <v>102</v>
      </c>
      <c r="H2832" s="115" t="s">
        <v>10674</v>
      </c>
      <c r="I2832" s="116" t="s">
        <v>10675</v>
      </c>
      <c r="J2832" s="116" t="s">
        <v>10676</v>
      </c>
      <c r="K2832" s="114" t="s">
        <v>1127</v>
      </c>
      <c r="L2832" s="114" t="s">
        <v>299</v>
      </c>
      <c r="M2832" s="116" t="s">
        <v>1128</v>
      </c>
      <c r="N2832" s="116" t="s">
        <v>1129</v>
      </c>
      <c r="O2832" s="114" t="s">
        <v>1127</v>
      </c>
      <c r="P2832" s="114" t="s">
        <v>1860</v>
      </c>
      <c r="Q2832" s="114" t="s">
        <v>1861</v>
      </c>
      <c r="R2832" s="116"/>
    </row>
    <row r="2833" spans="2:18" ht="18.75" hidden="1" x14ac:dyDescent="0.25">
      <c r="B2833" s="112">
        <v>2827</v>
      </c>
      <c r="C2833" s="114" t="s">
        <v>3</v>
      </c>
      <c r="D2833" s="114" t="s">
        <v>10598</v>
      </c>
      <c r="E2833" s="114" t="s">
        <v>1</v>
      </c>
      <c r="F2833" s="114" t="s">
        <v>114</v>
      </c>
      <c r="G2833" s="114" t="s">
        <v>102</v>
      </c>
      <c r="H2833" s="115" t="s">
        <v>10677</v>
      </c>
      <c r="I2833" s="116" t="s">
        <v>10678</v>
      </c>
      <c r="J2833" s="116" t="s">
        <v>10679</v>
      </c>
      <c r="K2833" s="114" t="s">
        <v>1127</v>
      </c>
      <c r="L2833" s="114" t="s">
        <v>299</v>
      </c>
      <c r="M2833" s="116" t="s">
        <v>1128</v>
      </c>
      <c r="N2833" s="116" t="s">
        <v>1129</v>
      </c>
      <c r="O2833" s="114" t="s">
        <v>1127</v>
      </c>
      <c r="P2833" s="114" t="s">
        <v>1860</v>
      </c>
      <c r="Q2833" s="114" t="s">
        <v>1861</v>
      </c>
      <c r="R2833" s="116"/>
    </row>
    <row r="2834" spans="2:18" ht="18.75" hidden="1" x14ac:dyDescent="0.25">
      <c r="B2834" s="112">
        <v>2828</v>
      </c>
      <c r="C2834" s="114" t="s">
        <v>3</v>
      </c>
      <c r="D2834" s="114" t="s">
        <v>10598</v>
      </c>
      <c r="E2834" s="114" t="s">
        <v>1</v>
      </c>
      <c r="F2834" s="114" t="s">
        <v>114</v>
      </c>
      <c r="G2834" s="114" t="s">
        <v>102</v>
      </c>
      <c r="H2834" s="115" t="s">
        <v>10680</v>
      </c>
      <c r="I2834" s="116" t="s">
        <v>10681</v>
      </c>
      <c r="J2834" s="116" t="s">
        <v>10682</v>
      </c>
      <c r="K2834" s="114" t="s">
        <v>1127</v>
      </c>
      <c r="L2834" s="114" t="s">
        <v>299</v>
      </c>
      <c r="M2834" s="116" t="s">
        <v>1128</v>
      </c>
      <c r="N2834" s="116" t="s">
        <v>1129</v>
      </c>
      <c r="O2834" s="114" t="s">
        <v>1127</v>
      </c>
      <c r="P2834" s="114" t="s">
        <v>1860</v>
      </c>
      <c r="Q2834" s="114" t="s">
        <v>1861</v>
      </c>
      <c r="R2834" s="116"/>
    </row>
    <row r="2835" spans="2:18" ht="18.75" hidden="1" x14ac:dyDescent="0.25">
      <c r="B2835" s="112">
        <v>2829</v>
      </c>
      <c r="C2835" s="114" t="s">
        <v>3</v>
      </c>
      <c r="D2835" s="114" t="s">
        <v>10598</v>
      </c>
      <c r="E2835" s="114" t="s">
        <v>1</v>
      </c>
      <c r="F2835" s="114" t="s">
        <v>114</v>
      </c>
      <c r="G2835" s="114" t="s">
        <v>102</v>
      </c>
      <c r="H2835" s="115" t="s">
        <v>10683</v>
      </c>
      <c r="I2835" s="116" t="s">
        <v>10684</v>
      </c>
      <c r="J2835" s="116" t="s">
        <v>10685</v>
      </c>
      <c r="K2835" s="114" t="s">
        <v>1127</v>
      </c>
      <c r="L2835" s="114" t="s">
        <v>299</v>
      </c>
      <c r="M2835" s="116" t="s">
        <v>1128</v>
      </c>
      <c r="N2835" s="116" t="s">
        <v>1129</v>
      </c>
      <c r="O2835" s="114" t="s">
        <v>1127</v>
      </c>
      <c r="P2835" s="114" t="s">
        <v>1860</v>
      </c>
      <c r="Q2835" s="114" t="s">
        <v>1861</v>
      </c>
      <c r="R2835" s="116"/>
    </row>
    <row r="2836" spans="2:18" ht="18.75" hidden="1" x14ac:dyDescent="0.25">
      <c r="B2836" s="112">
        <v>2830</v>
      </c>
      <c r="C2836" s="114" t="s">
        <v>3</v>
      </c>
      <c r="D2836" s="114" t="s">
        <v>10598</v>
      </c>
      <c r="E2836" s="114" t="s">
        <v>1</v>
      </c>
      <c r="F2836" s="114" t="s">
        <v>114</v>
      </c>
      <c r="G2836" s="114" t="s">
        <v>102</v>
      </c>
      <c r="H2836" s="115" t="s">
        <v>10686</v>
      </c>
      <c r="I2836" s="116" t="s">
        <v>10687</v>
      </c>
      <c r="J2836" s="116" t="s">
        <v>10688</v>
      </c>
      <c r="K2836" s="114" t="s">
        <v>1127</v>
      </c>
      <c r="L2836" s="114" t="s">
        <v>299</v>
      </c>
      <c r="M2836" s="116" t="s">
        <v>1128</v>
      </c>
      <c r="N2836" s="116" t="s">
        <v>1129</v>
      </c>
      <c r="O2836" s="114" t="s">
        <v>1127</v>
      </c>
      <c r="P2836" s="114" t="s">
        <v>1860</v>
      </c>
      <c r="Q2836" s="114" t="s">
        <v>1861</v>
      </c>
      <c r="R2836" s="116"/>
    </row>
    <row r="2837" spans="2:18" ht="18.75" hidden="1" x14ac:dyDescent="0.25">
      <c r="B2837" s="112">
        <v>2831</v>
      </c>
      <c r="C2837" s="114" t="s">
        <v>3</v>
      </c>
      <c r="D2837" s="114" t="s">
        <v>10598</v>
      </c>
      <c r="E2837" s="114" t="s">
        <v>4</v>
      </c>
      <c r="F2837" s="114" t="s">
        <v>114</v>
      </c>
      <c r="G2837" s="114" t="s">
        <v>102</v>
      </c>
      <c r="H2837" s="115" t="s">
        <v>10689</v>
      </c>
      <c r="I2837" s="116" t="s">
        <v>10690</v>
      </c>
      <c r="J2837" s="116" t="s">
        <v>10691</v>
      </c>
      <c r="K2837" s="114" t="s">
        <v>1127</v>
      </c>
      <c r="L2837" s="114" t="s">
        <v>299</v>
      </c>
      <c r="M2837" s="116" t="s">
        <v>1128</v>
      </c>
      <c r="N2837" s="116" t="s">
        <v>1129</v>
      </c>
      <c r="O2837" s="114" t="s">
        <v>1127</v>
      </c>
      <c r="P2837" s="114" t="s">
        <v>1860</v>
      </c>
      <c r="Q2837" s="114" t="s">
        <v>1861</v>
      </c>
      <c r="R2837" s="116"/>
    </row>
    <row r="2838" spans="2:18" ht="18.75" hidden="1" x14ac:dyDescent="0.25">
      <c r="B2838" s="112">
        <v>2832</v>
      </c>
      <c r="C2838" s="114" t="s">
        <v>3</v>
      </c>
      <c r="D2838" s="114" t="s">
        <v>10598</v>
      </c>
      <c r="E2838" s="114" t="s">
        <v>4</v>
      </c>
      <c r="F2838" s="114" t="s">
        <v>114</v>
      </c>
      <c r="G2838" s="114" t="s">
        <v>102</v>
      </c>
      <c r="H2838" s="115" t="s">
        <v>10692</v>
      </c>
      <c r="I2838" s="116" t="s">
        <v>10693</v>
      </c>
      <c r="J2838" s="116" t="s">
        <v>10694</v>
      </c>
      <c r="K2838" s="114" t="s">
        <v>1127</v>
      </c>
      <c r="L2838" s="114" t="s">
        <v>299</v>
      </c>
      <c r="M2838" s="116" t="s">
        <v>1128</v>
      </c>
      <c r="N2838" s="116" t="s">
        <v>1129</v>
      </c>
      <c r="O2838" s="114" t="s">
        <v>1127</v>
      </c>
      <c r="P2838" s="114" t="s">
        <v>1860</v>
      </c>
      <c r="Q2838" s="114" t="s">
        <v>1861</v>
      </c>
      <c r="R2838" s="116"/>
    </row>
    <row r="2839" spans="2:18" ht="18.75" hidden="1" x14ac:dyDescent="0.25">
      <c r="B2839" s="112">
        <v>2833</v>
      </c>
      <c r="C2839" s="114" t="s">
        <v>3</v>
      </c>
      <c r="D2839" s="114" t="s">
        <v>10598</v>
      </c>
      <c r="E2839" s="114" t="s">
        <v>4</v>
      </c>
      <c r="F2839" s="114" t="s">
        <v>114</v>
      </c>
      <c r="G2839" s="114" t="s">
        <v>102</v>
      </c>
      <c r="H2839" s="115" t="s">
        <v>10695</v>
      </c>
      <c r="I2839" s="116" t="s">
        <v>10696</v>
      </c>
      <c r="J2839" s="116" t="s">
        <v>10697</v>
      </c>
      <c r="K2839" s="114" t="s">
        <v>1127</v>
      </c>
      <c r="L2839" s="114" t="s">
        <v>299</v>
      </c>
      <c r="M2839" s="116" t="s">
        <v>1128</v>
      </c>
      <c r="N2839" s="116" t="s">
        <v>1129</v>
      </c>
      <c r="O2839" s="114" t="s">
        <v>1127</v>
      </c>
      <c r="P2839" s="114" t="s">
        <v>1860</v>
      </c>
      <c r="Q2839" s="114" t="s">
        <v>1861</v>
      </c>
      <c r="R2839" s="116"/>
    </row>
    <row r="2840" spans="2:18" ht="18.75" hidden="1" x14ac:dyDescent="0.25">
      <c r="B2840" s="112">
        <v>2834</v>
      </c>
      <c r="C2840" s="114" t="s">
        <v>3</v>
      </c>
      <c r="D2840" s="114" t="s">
        <v>10598</v>
      </c>
      <c r="E2840" s="114" t="s">
        <v>4</v>
      </c>
      <c r="F2840" s="114" t="s">
        <v>114</v>
      </c>
      <c r="G2840" s="114" t="s">
        <v>102</v>
      </c>
      <c r="H2840" s="115" t="s">
        <v>10698</v>
      </c>
      <c r="I2840" s="116" t="s">
        <v>10699</v>
      </c>
      <c r="J2840" s="116" t="s">
        <v>10700</v>
      </c>
      <c r="K2840" s="114" t="s">
        <v>1127</v>
      </c>
      <c r="L2840" s="114" t="s">
        <v>299</v>
      </c>
      <c r="M2840" s="116" t="s">
        <v>1128</v>
      </c>
      <c r="N2840" s="116" t="s">
        <v>1129</v>
      </c>
      <c r="O2840" s="114" t="s">
        <v>1127</v>
      </c>
      <c r="P2840" s="114" t="s">
        <v>1860</v>
      </c>
      <c r="Q2840" s="114" t="s">
        <v>1861</v>
      </c>
      <c r="R2840" s="116"/>
    </row>
    <row r="2841" spans="2:18" ht="18.75" hidden="1" x14ac:dyDescent="0.25">
      <c r="B2841" s="112">
        <v>2835</v>
      </c>
      <c r="C2841" s="114" t="s">
        <v>3</v>
      </c>
      <c r="D2841" s="114" t="s">
        <v>10598</v>
      </c>
      <c r="E2841" s="114" t="s">
        <v>4</v>
      </c>
      <c r="F2841" s="114" t="s">
        <v>114</v>
      </c>
      <c r="G2841" s="114" t="s">
        <v>102</v>
      </c>
      <c r="H2841" s="115" t="s">
        <v>10701</v>
      </c>
      <c r="I2841" s="116" t="s">
        <v>10702</v>
      </c>
      <c r="J2841" s="116" t="s">
        <v>10703</v>
      </c>
      <c r="K2841" s="114" t="s">
        <v>1127</v>
      </c>
      <c r="L2841" s="114" t="s">
        <v>299</v>
      </c>
      <c r="M2841" s="116" t="s">
        <v>1128</v>
      </c>
      <c r="N2841" s="116" t="s">
        <v>1129</v>
      </c>
      <c r="O2841" s="114" t="s">
        <v>1127</v>
      </c>
      <c r="P2841" s="114" t="s">
        <v>1860</v>
      </c>
      <c r="Q2841" s="114" t="s">
        <v>1861</v>
      </c>
      <c r="R2841" s="116"/>
    </row>
    <row r="2842" spans="2:18" ht="18.75" hidden="1" x14ac:dyDescent="0.25">
      <c r="B2842" s="112">
        <v>2836</v>
      </c>
      <c r="C2842" s="114" t="s">
        <v>3</v>
      </c>
      <c r="D2842" s="114" t="s">
        <v>10598</v>
      </c>
      <c r="E2842" s="114" t="s">
        <v>4</v>
      </c>
      <c r="F2842" s="114" t="s">
        <v>114</v>
      </c>
      <c r="G2842" s="114" t="s">
        <v>102</v>
      </c>
      <c r="H2842" s="115" t="s">
        <v>10704</v>
      </c>
      <c r="I2842" s="116" t="s">
        <v>10705</v>
      </c>
      <c r="J2842" s="116" t="s">
        <v>10706</v>
      </c>
      <c r="K2842" s="114" t="s">
        <v>1127</v>
      </c>
      <c r="L2842" s="114" t="s">
        <v>299</v>
      </c>
      <c r="M2842" s="116" t="s">
        <v>1128</v>
      </c>
      <c r="N2842" s="116" t="s">
        <v>1129</v>
      </c>
      <c r="O2842" s="114" t="s">
        <v>1127</v>
      </c>
      <c r="P2842" s="114" t="s">
        <v>1860</v>
      </c>
      <c r="Q2842" s="114" t="s">
        <v>1861</v>
      </c>
      <c r="R2842" s="116"/>
    </row>
    <row r="2843" spans="2:18" ht="18.75" hidden="1" x14ac:dyDescent="0.25">
      <c r="B2843" s="112">
        <v>2837</v>
      </c>
      <c r="C2843" s="114" t="s">
        <v>3</v>
      </c>
      <c r="D2843" s="114" t="s">
        <v>10598</v>
      </c>
      <c r="E2843" s="114" t="s">
        <v>4</v>
      </c>
      <c r="F2843" s="114" t="s">
        <v>114</v>
      </c>
      <c r="G2843" s="114" t="s">
        <v>102</v>
      </c>
      <c r="H2843" s="115" t="s">
        <v>10707</v>
      </c>
      <c r="I2843" s="116" t="s">
        <v>10708</v>
      </c>
      <c r="J2843" s="116" t="s">
        <v>10709</v>
      </c>
      <c r="K2843" s="114" t="s">
        <v>1127</v>
      </c>
      <c r="L2843" s="114" t="s">
        <v>299</v>
      </c>
      <c r="M2843" s="116" t="s">
        <v>1128</v>
      </c>
      <c r="N2843" s="116" t="s">
        <v>1129</v>
      </c>
      <c r="O2843" s="114" t="s">
        <v>1127</v>
      </c>
      <c r="P2843" s="114" t="s">
        <v>1860</v>
      </c>
      <c r="Q2843" s="114" t="s">
        <v>1861</v>
      </c>
      <c r="R2843" s="116"/>
    </row>
    <row r="2844" spans="2:18" ht="18.75" hidden="1" x14ac:dyDescent="0.25">
      <c r="B2844" s="112">
        <v>2838</v>
      </c>
      <c r="C2844" s="114" t="s">
        <v>3</v>
      </c>
      <c r="D2844" s="114" t="s">
        <v>10598</v>
      </c>
      <c r="E2844" s="114" t="s">
        <v>4</v>
      </c>
      <c r="F2844" s="114" t="s">
        <v>114</v>
      </c>
      <c r="G2844" s="114" t="s">
        <v>102</v>
      </c>
      <c r="H2844" s="115" t="s">
        <v>10710</v>
      </c>
      <c r="I2844" s="116" t="s">
        <v>10711</v>
      </c>
      <c r="J2844" s="116" t="s">
        <v>10712</v>
      </c>
      <c r="K2844" s="114" t="s">
        <v>1127</v>
      </c>
      <c r="L2844" s="114" t="s">
        <v>299</v>
      </c>
      <c r="M2844" s="116" t="s">
        <v>1128</v>
      </c>
      <c r="N2844" s="116" t="s">
        <v>1129</v>
      </c>
      <c r="O2844" s="114" t="s">
        <v>1127</v>
      </c>
      <c r="P2844" s="114" t="s">
        <v>1860</v>
      </c>
      <c r="Q2844" s="114" t="s">
        <v>1861</v>
      </c>
      <c r="R2844" s="116"/>
    </row>
    <row r="2845" spans="2:18" ht="18.75" hidden="1" x14ac:dyDescent="0.25">
      <c r="B2845" s="112">
        <v>2839</v>
      </c>
      <c r="C2845" s="114" t="s">
        <v>3</v>
      </c>
      <c r="D2845" s="114" t="s">
        <v>10598</v>
      </c>
      <c r="E2845" s="114" t="s">
        <v>4</v>
      </c>
      <c r="F2845" s="114" t="s">
        <v>114</v>
      </c>
      <c r="G2845" s="114" t="s">
        <v>102</v>
      </c>
      <c r="H2845" s="115" t="s">
        <v>10713</v>
      </c>
      <c r="I2845" s="116" t="s">
        <v>10714</v>
      </c>
      <c r="J2845" s="116" t="s">
        <v>10715</v>
      </c>
      <c r="K2845" s="114" t="s">
        <v>1127</v>
      </c>
      <c r="L2845" s="114" t="s">
        <v>299</v>
      </c>
      <c r="M2845" s="116" t="s">
        <v>1128</v>
      </c>
      <c r="N2845" s="116" t="s">
        <v>1129</v>
      </c>
      <c r="O2845" s="114" t="s">
        <v>1127</v>
      </c>
      <c r="P2845" s="114" t="s">
        <v>1860</v>
      </c>
      <c r="Q2845" s="114" t="s">
        <v>1861</v>
      </c>
      <c r="R2845" s="116"/>
    </row>
    <row r="2846" spans="2:18" ht="18.75" hidden="1" x14ac:dyDescent="0.25">
      <c r="B2846" s="112">
        <v>2840</v>
      </c>
      <c r="C2846" s="114" t="s">
        <v>3</v>
      </c>
      <c r="D2846" s="114" t="s">
        <v>10598</v>
      </c>
      <c r="E2846" s="114" t="s">
        <v>4</v>
      </c>
      <c r="F2846" s="114" t="s">
        <v>114</v>
      </c>
      <c r="G2846" s="114" t="s">
        <v>102</v>
      </c>
      <c r="H2846" s="115" t="s">
        <v>10716</v>
      </c>
      <c r="I2846" s="116" t="s">
        <v>10717</v>
      </c>
      <c r="J2846" s="116" t="s">
        <v>10718</v>
      </c>
      <c r="K2846" s="114" t="s">
        <v>1127</v>
      </c>
      <c r="L2846" s="114" t="s">
        <v>299</v>
      </c>
      <c r="M2846" s="116" t="s">
        <v>1128</v>
      </c>
      <c r="N2846" s="116" t="s">
        <v>1129</v>
      </c>
      <c r="O2846" s="114" t="s">
        <v>1127</v>
      </c>
      <c r="P2846" s="114" t="s">
        <v>1860</v>
      </c>
      <c r="Q2846" s="114" t="s">
        <v>1861</v>
      </c>
      <c r="R2846" s="116"/>
    </row>
    <row r="2847" spans="2:18" ht="18.75" hidden="1" x14ac:dyDescent="0.25">
      <c r="B2847" s="112">
        <v>2841</v>
      </c>
      <c r="C2847" s="114" t="s">
        <v>3</v>
      </c>
      <c r="D2847" s="114" t="s">
        <v>10598</v>
      </c>
      <c r="E2847" s="114" t="s">
        <v>1</v>
      </c>
      <c r="F2847" s="114" t="s">
        <v>30</v>
      </c>
      <c r="G2847" s="114" t="s">
        <v>116</v>
      </c>
      <c r="H2847" s="115" t="s">
        <v>10719</v>
      </c>
      <c r="I2847" s="116" t="s">
        <v>10720</v>
      </c>
      <c r="J2847" s="116" t="s">
        <v>10721</v>
      </c>
      <c r="K2847" s="114" t="s">
        <v>1130</v>
      </c>
      <c r="L2847" s="114" t="s">
        <v>342</v>
      </c>
      <c r="M2847" s="116" t="s">
        <v>1131</v>
      </c>
      <c r="N2847" s="116" t="s">
        <v>1132</v>
      </c>
      <c r="O2847" s="114" t="s">
        <v>1130</v>
      </c>
      <c r="P2847" s="114" t="s">
        <v>1862</v>
      </c>
      <c r="Q2847" s="114" t="s">
        <v>1863</v>
      </c>
      <c r="R2847" s="116"/>
    </row>
    <row r="2848" spans="2:18" ht="18.75" hidden="1" x14ac:dyDescent="0.25">
      <c r="B2848" s="112">
        <v>2842</v>
      </c>
      <c r="C2848" s="114" t="s">
        <v>3</v>
      </c>
      <c r="D2848" s="114" t="s">
        <v>10598</v>
      </c>
      <c r="E2848" s="114" t="s">
        <v>1</v>
      </c>
      <c r="F2848" s="114" t="s">
        <v>30</v>
      </c>
      <c r="G2848" s="114" t="s">
        <v>116</v>
      </c>
      <c r="H2848" s="115" t="s">
        <v>10722</v>
      </c>
      <c r="I2848" s="116" t="s">
        <v>10723</v>
      </c>
      <c r="J2848" s="116" t="s">
        <v>10724</v>
      </c>
      <c r="K2848" s="114" t="s">
        <v>1130</v>
      </c>
      <c r="L2848" s="114" t="s">
        <v>342</v>
      </c>
      <c r="M2848" s="116" t="s">
        <v>1131</v>
      </c>
      <c r="N2848" s="116" t="s">
        <v>1132</v>
      </c>
      <c r="O2848" s="114" t="s">
        <v>1130</v>
      </c>
      <c r="P2848" s="114" t="s">
        <v>1862</v>
      </c>
      <c r="Q2848" s="114" t="s">
        <v>1863</v>
      </c>
      <c r="R2848" s="116"/>
    </row>
    <row r="2849" spans="2:18" ht="18.75" hidden="1" x14ac:dyDescent="0.25">
      <c r="B2849" s="112">
        <v>2843</v>
      </c>
      <c r="C2849" s="114" t="s">
        <v>3</v>
      </c>
      <c r="D2849" s="114" t="s">
        <v>10598</v>
      </c>
      <c r="E2849" s="114" t="s">
        <v>1</v>
      </c>
      <c r="F2849" s="114" t="s">
        <v>30</v>
      </c>
      <c r="G2849" s="114" t="s">
        <v>116</v>
      </c>
      <c r="H2849" s="115" t="s">
        <v>10725</v>
      </c>
      <c r="I2849" s="116" t="s">
        <v>10726</v>
      </c>
      <c r="J2849" s="116" t="s">
        <v>10727</v>
      </c>
      <c r="K2849" s="114" t="s">
        <v>1130</v>
      </c>
      <c r="L2849" s="114" t="s">
        <v>342</v>
      </c>
      <c r="M2849" s="116" t="s">
        <v>1131</v>
      </c>
      <c r="N2849" s="116" t="s">
        <v>1132</v>
      </c>
      <c r="O2849" s="114" t="s">
        <v>1130</v>
      </c>
      <c r="P2849" s="114" t="s">
        <v>1862</v>
      </c>
      <c r="Q2849" s="114" t="s">
        <v>1863</v>
      </c>
      <c r="R2849" s="116"/>
    </row>
    <row r="2850" spans="2:18" ht="18.75" hidden="1" x14ac:dyDescent="0.25">
      <c r="B2850" s="112">
        <v>2844</v>
      </c>
      <c r="C2850" s="114" t="s">
        <v>3</v>
      </c>
      <c r="D2850" s="114" t="s">
        <v>10598</v>
      </c>
      <c r="E2850" s="114" t="s">
        <v>1</v>
      </c>
      <c r="F2850" s="114" t="s">
        <v>30</v>
      </c>
      <c r="G2850" s="114" t="s">
        <v>116</v>
      </c>
      <c r="H2850" s="115" t="s">
        <v>10728</v>
      </c>
      <c r="I2850" s="116" t="s">
        <v>10729</v>
      </c>
      <c r="J2850" s="116" t="s">
        <v>10730</v>
      </c>
      <c r="K2850" s="114" t="s">
        <v>1130</v>
      </c>
      <c r="L2850" s="114" t="s">
        <v>342</v>
      </c>
      <c r="M2850" s="116" t="s">
        <v>1131</v>
      </c>
      <c r="N2850" s="116" t="s">
        <v>1132</v>
      </c>
      <c r="O2850" s="114" t="s">
        <v>1130</v>
      </c>
      <c r="P2850" s="114" t="s">
        <v>1862</v>
      </c>
      <c r="Q2850" s="114" t="s">
        <v>1863</v>
      </c>
      <c r="R2850" s="116"/>
    </row>
    <row r="2851" spans="2:18" ht="18.75" hidden="1" x14ac:dyDescent="0.25">
      <c r="B2851" s="112">
        <v>2845</v>
      </c>
      <c r="C2851" s="114" t="s">
        <v>3</v>
      </c>
      <c r="D2851" s="114" t="s">
        <v>10598</v>
      </c>
      <c r="E2851" s="114" t="s">
        <v>1</v>
      </c>
      <c r="F2851" s="114" t="s">
        <v>30</v>
      </c>
      <c r="G2851" s="114" t="s">
        <v>116</v>
      </c>
      <c r="H2851" s="115" t="s">
        <v>10731</v>
      </c>
      <c r="I2851" s="116" t="s">
        <v>10732</v>
      </c>
      <c r="J2851" s="116" t="s">
        <v>10733</v>
      </c>
      <c r="K2851" s="114" t="s">
        <v>1130</v>
      </c>
      <c r="L2851" s="114" t="s">
        <v>342</v>
      </c>
      <c r="M2851" s="116" t="s">
        <v>1131</v>
      </c>
      <c r="N2851" s="116" t="s">
        <v>1132</v>
      </c>
      <c r="O2851" s="114" t="s">
        <v>1130</v>
      </c>
      <c r="P2851" s="114" t="s">
        <v>1862</v>
      </c>
      <c r="Q2851" s="114" t="s">
        <v>1863</v>
      </c>
      <c r="R2851" s="116"/>
    </row>
    <row r="2852" spans="2:18" ht="18.75" hidden="1" x14ac:dyDescent="0.25">
      <c r="B2852" s="112">
        <v>2846</v>
      </c>
      <c r="C2852" s="114" t="s">
        <v>3</v>
      </c>
      <c r="D2852" s="114" t="s">
        <v>10598</v>
      </c>
      <c r="E2852" s="114" t="s">
        <v>1</v>
      </c>
      <c r="F2852" s="114" t="s">
        <v>30</v>
      </c>
      <c r="G2852" s="114" t="s">
        <v>116</v>
      </c>
      <c r="H2852" s="115" t="s">
        <v>10734</v>
      </c>
      <c r="I2852" s="116" t="s">
        <v>10735</v>
      </c>
      <c r="J2852" s="116" t="s">
        <v>10736</v>
      </c>
      <c r="K2852" s="114" t="s">
        <v>1130</v>
      </c>
      <c r="L2852" s="114" t="s">
        <v>342</v>
      </c>
      <c r="M2852" s="116" t="s">
        <v>1131</v>
      </c>
      <c r="N2852" s="116" t="s">
        <v>1132</v>
      </c>
      <c r="O2852" s="114" t="s">
        <v>1130</v>
      </c>
      <c r="P2852" s="114" t="s">
        <v>1862</v>
      </c>
      <c r="Q2852" s="114" t="s">
        <v>1863</v>
      </c>
      <c r="R2852" s="116"/>
    </row>
    <row r="2853" spans="2:18" ht="18.75" hidden="1" x14ac:dyDescent="0.25">
      <c r="B2853" s="112">
        <v>2847</v>
      </c>
      <c r="C2853" s="114" t="s">
        <v>3</v>
      </c>
      <c r="D2853" s="114" t="s">
        <v>10598</v>
      </c>
      <c r="E2853" s="114" t="s">
        <v>1</v>
      </c>
      <c r="F2853" s="114" t="s">
        <v>30</v>
      </c>
      <c r="G2853" s="114" t="s">
        <v>116</v>
      </c>
      <c r="H2853" s="115" t="s">
        <v>10737</v>
      </c>
      <c r="I2853" s="116" t="s">
        <v>10738</v>
      </c>
      <c r="J2853" s="116" t="s">
        <v>10739</v>
      </c>
      <c r="K2853" s="114" t="s">
        <v>1130</v>
      </c>
      <c r="L2853" s="114" t="s">
        <v>342</v>
      </c>
      <c r="M2853" s="116" t="s">
        <v>1131</v>
      </c>
      <c r="N2853" s="116" t="s">
        <v>1132</v>
      </c>
      <c r="O2853" s="114" t="s">
        <v>1130</v>
      </c>
      <c r="P2853" s="114" t="s">
        <v>1862</v>
      </c>
      <c r="Q2853" s="114" t="s">
        <v>1863</v>
      </c>
      <c r="R2853" s="116"/>
    </row>
    <row r="2854" spans="2:18" ht="18.75" hidden="1" x14ac:dyDescent="0.25">
      <c r="B2854" s="112">
        <v>2848</v>
      </c>
      <c r="C2854" s="114" t="s">
        <v>3</v>
      </c>
      <c r="D2854" s="114" t="s">
        <v>10598</v>
      </c>
      <c r="E2854" s="114" t="s">
        <v>1</v>
      </c>
      <c r="F2854" s="114" t="s">
        <v>30</v>
      </c>
      <c r="G2854" s="114" t="s">
        <v>116</v>
      </c>
      <c r="H2854" s="115" t="s">
        <v>10740</v>
      </c>
      <c r="I2854" s="116" t="s">
        <v>10741</v>
      </c>
      <c r="J2854" s="116" t="s">
        <v>10742</v>
      </c>
      <c r="K2854" s="114" t="s">
        <v>1130</v>
      </c>
      <c r="L2854" s="114" t="s">
        <v>342</v>
      </c>
      <c r="M2854" s="116" t="s">
        <v>1131</v>
      </c>
      <c r="N2854" s="116" t="s">
        <v>1132</v>
      </c>
      <c r="O2854" s="114" t="s">
        <v>1130</v>
      </c>
      <c r="P2854" s="114" t="s">
        <v>1862</v>
      </c>
      <c r="Q2854" s="114" t="s">
        <v>1863</v>
      </c>
      <c r="R2854" s="116"/>
    </row>
    <row r="2855" spans="2:18" ht="18.75" hidden="1" x14ac:dyDescent="0.25">
      <c r="B2855" s="112">
        <v>2849</v>
      </c>
      <c r="C2855" s="114" t="s">
        <v>3</v>
      </c>
      <c r="D2855" s="114" t="s">
        <v>10598</v>
      </c>
      <c r="E2855" s="114" t="s">
        <v>1</v>
      </c>
      <c r="F2855" s="114" t="s">
        <v>30</v>
      </c>
      <c r="G2855" s="114" t="s">
        <v>116</v>
      </c>
      <c r="H2855" s="115" t="s">
        <v>10743</v>
      </c>
      <c r="I2855" s="116" t="s">
        <v>10744</v>
      </c>
      <c r="J2855" s="116" t="s">
        <v>10745</v>
      </c>
      <c r="K2855" s="114" t="s">
        <v>1130</v>
      </c>
      <c r="L2855" s="114" t="s">
        <v>342</v>
      </c>
      <c r="M2855" s="116" t="s">
        <v>1131</v>
      </c>
      <c r="N2855" s="116" t="s">
        <v>1132</v>
      </c>
      <c r="O2855" s="114" t="s">
        <v>1130</v>
      </c>
      <c r="P2855" s="114" t="s">
        <v>1862</v>
      </c>
      <c r="Q2855" s="114" t="s">
        <v>1863</v>
      </c>
      <c r="R2855" s="116"/>
    </row>
    <row r="2856" spans="2:18" ht="18.75" hidden="1" x14ac:dyDescent="0.25">
      <c r="B2856" s="112">
        <v>2850</v>
      </c>
      <c r="C2856" s="114" t="s">
        <v>3</v>
      </c>
      <c r="D2856" s="114" t="s">
        <v>10598</v>
      </c>
      <c r="E2856" s="114" t="s">
        <v>1</v>
      </c>
      <c r="F2856" s="114" t="s">
        <v>30</v>
      </c>
      <c r="G2856" s="114" t="s">
        <v>116</v>
      </c>
      <c r="H2856" s="115" t="s">
        <v>10746</v>
      </c>
      <c r="I2856" s="116" t="s">
        <v>10747</v>
      </c>
      <c r="J2856" s="116" t="s">
        <v>10748</v>
      </c>
      <c r="K2856" s="114" t="s">
        <v>1130</v>
      </c>
      <c r="L2856" s="114" t="s">
        <v>342</v>
      </c>
      <c r="M2856" s="116" t="s">
        <v>1131</v>
      </c>
      <c r="N2856" s="116" t="s">
        <v>1132</v>
      </c>
      <c r="O2856" s="114" t="s">
        <v>1130</v>
      </c>
      <c r="P2856" s="114" t="s">
        <v>1862</v>
      </c>
      <c r="Q2856" s="114" t="s">
        <v>1863</v>
      </c>
      <c r="R2856" s="116"/>
    </row>
    <row r="2857" spans="2:18" ht="18.75" hidden="1" x14ac:dyDescent="0.25">
      <c r="B2857" s="112">
        <v>2851</v>
      </c>
      <c r="C2857" s="114" t="s">
        <v>3</v>
      </c>
      <c r="D2857" s="114" t="s">
        <v>10598</v>
      </c>
      <c r="E2857" s="114" t="s">
        <v>4</v>
      </c>
      <c r="F2857" s="114" t="s">
        <v>30</v>
      </c>
      <c r="G2857" s="114" t="s">
        <v>116</v>
      </c>
      <c r="H2857" s="115" t="s">
        <v>10749</v>
      </c>
      <c r="I2857" s="116" t="s">
        <v>10750</v>
      </c>
      <c r="J2857" s="116" t="s">
        <v>10751</v>
      </c>
      <c r="K2857" s="114" t="s">
        <v>1130</v>
      </c>
      <c r="L2857" s="114" t="s">
        <v>342</v>
      </c>
      <c r="M2857" s="116" t="s">
        <v>1131</v>
      </c>
      <c r="N2857" s="116" t="s">
        <v>1132</v>
      </c>
      <c r="O2857" s="114" t="s">
        <v>1130</v>
      </c>
      <c r="P2857" s="114" t="s">
        <v>1862</v>
      </c>
      <c r="Q2857" s="114" t="s">
        <v>1863</v>
      </c>
      <c r="R2857" s="116"/>
    </row>
    <row r="2858" spans="2:18" ht="18.75" hidden="1" x14ac:dyDescent="0.25">
      <c r="B2858" s="112">
        <v>2852</v>
      </c>
      <c r="C2858" s="114" t="s">
        <v>3</v>
      </c>
      <c r="D2858" s="114" t="s">
        <v>10598</v>
      </c>
      <c r="E2858" s="114" t="s">
        <v>4</v>
      </c>
      <c r="F2858" s="114" t="s">
        <v>30</v>
      </c>
      <c r="G2858" s="114" t="s">
        <v>116</v>
      </c>
      <c r="H2858" s="115" t="s">
        <v>10752</v>
      </c>
      <c r="I2858" s="116" t="s">
        <v>10753</v>
      </c>
      <c r="J2858" s="116" t="s">
        <v>10754</v>
      </c>
      <c r="K2858" s="114" t="s">
        <v>1130</v>
      </c>
      <c r="L2858" s="114" t="s">
        <v>342</v>
      </c>
      <c r="M2858" s="116" t="s">
        <v>1131</v>
      </c>
      <c r="N2858" s="116" t="s">
        <v>1132</v>
      </c>
      <c r="O2858" s="114" t="s">
        <v>1130</v>
      </c>
      <c r="P2858" s="114" t="s">
        <v>1862</v>
      </c>
      <c r="Q2858" s="114" t="s">
        <v>1863</v>
      </c>
      <c r="R2858" s="116"/>
    </row>
    <row r="2859" spans="2:18" ht="18.75" hidden="1" x14ac:dyDescent="0.25">
      <c r="B2859" s="112">
        <v>2853</v>
      </c>
      <c r="C2859" s="114" t="s">
        <v>3</v>
      </c>
      <c r="D2859" s="114" t="s">
        <v>10598</v>
      </c>
      <c r="E2859" s="114" t="s">
        <v>4</v>
      </c>
      <c r="F2859" s="114" t="s">
        <v>30</v>
      </c>
      <c r="G2859" s="114" t="s">
        <v>116</v>
      </c>
      <c r="H2859" s="115" t="s">
        <v>10755</v>
      </c>
      <c r="I2859" s="116" t="s">
        <v>10756</v>
      </c>
      <c r="J2859" s="116" t="s">
        <v>10757</v>
      </c>
      <c r="K2859" s="114" t="s">
        <v>1130</v>
      </c>
      <c r="L2859" s="114" t="s">
        <v>342</v>
      </c>
      <c r="M2859" s="116" t="s">
        <v>1131</v>
      </c>
      <c r="N2859" s="116" t="s">
        <v>1132</v>
      </c>
      <c r="O2859" s="114" t="s">
        <v>1130</v>
      </c>
      <c r="P2859" s="114" t="s">
        <v>1862</v>
      </c>
      <c r="Q2859" s="114" t="s">
        <v>1863</v>
      </c>
      <c r="R2859" s="116"/>
    </row>
    <row r="2860" spans="2:18" ht="18.75" hidden="1" x14ac:dyDescent="0.25">
      <c r="B2860" s="112">
        <v>2854</v>
      </c>
      <c r="C2860" s="114" t="s">
        <v>3</v>
      </c>
      <c r="D2860" s="114" t="s">
        <v>10598</v>
      </c>
      <c r="E2860" s="114" t="s">
        <v>4</v>
      </c>
      <c r="F2860" s="114" t="s">
        <v>30</v>
      </c>
      <c r="G2860" s="114" t="s">
        <v>116</v>
      </c>
      <c r="H2860" s="115" t="s">
        <v>10758</v>
      </c>
      <c r="I2860" s="116" t="s">
        <v>10759</v>
      </c>
      <c r="J2860" s="116" t="s">
        <v>10760</v>
      </c>
      <c r="K2860" s="114" t="s">
        <v>1130</v>
      </c>
      <c r="L2860" s="114" t="s">
        <v>342</v>
      </c>
      <c r="M2860" s="116" t="s">
        <v>1131</v>
      </c>
      <c r="N2860" s="116" t="s">
        <v>1132</v>
      </c>
      <c r="O2860" s="114" t="s">
        <v>1130</v>
      </c>
      <c r="P2860" s="114" t="s">
        <v>1862</v>
      </c>
      <c r="Q2860" s="114" t="s">
        <v>1863</v>
      </c>
      <c r="R2860" s="116"/>
    </row>
    <row r="2861" spans="2:18" ht="18.75" hidden="1" x14ac:dyDescent="0.25">
      <c r="B2861" s="112">
        <v>2855</v>
      </c>
      <c r="C2861" s="114" t="s">
        <v>3</v>
      </c>
      <c r="D2861" s="114" t="s">
        <v>10598</v>
      </c>
      <c r="E2861" s="114" t="s">
        <v>4</v>
      </c>
      <c r="F2861" s="114" t="s">
        <v>30</v>
      </c>
      <c r="G2861" s="114" t="s">
        <v>116</v>
      </c>
      <c r="H2861" s="115" t="s">
        <v>10761</v>
      </c>
      <c r="I2861" s="116" t="s">
        <v>10762</v>
      </c>
      <c r="J2861" s="116" t="s">
        <v>10763</v>
      </c>
      <c r="K2861" s="114" t="s">
        <v>1130</v>
      </c>
      <c r="L2861" s="114" t="s">
        <v>342</v>
      </c>
      <c r="M2861" s="116" t="s">
        <v>1131</v>
      </c>
      <c r="N2861" s="116" t="s">
        <v>1132</v>
      </c>
      <c r="O2861" s="114" t="s">
        <v>1130</v>
      </c>
      <c r="P2861" s="114" t="s">
        <v>1862</v>
      </c>
      <c r="Q2861" s="114" t="s">
        <v>1863</v>
      </c>
      <c r="R2861" s="116"/>
    </row>
    <row r="2862" spans="2:18" ht="18.75" hidden="1" x14ac:dyDescent="0.25">
      <c r="B2862" s="112">
        <v>2856</v>
      </c>
      <c r="C2862" s="114" t="s">
        <v>3</v>
      </c>
      <c r="D2862" s="114" t="s">
        <v>10598</v>
      </c>
      <c r="E2862" s="114" t="s">
        <v>4</v>
      </c>
      <c r="F2862" s="114" t="s">
        <v>30</v>
      </c>
      <c r="G2862" s="114" t="s">
        <v>116</v>
      </c>
      <c r="H2862" s="115" t="s">
        <v>10764</v>
      </c>
      <c r="I2862" s="116" t="s">
        <v>10765</v>
      </c>
      <c r="J2862" s="116" t="s">
        <v>10766</v>
      </c>
      <c r="K2862" s="114" t="s">
        <v>1130</v>
      </c>
      <c r="L2862" s="114" t="s">
        <v>342</v>
      </c>
      <c r="M2862" s="116" t="s">
        <v>1131</v>
      </c>
      <c r="N2862" s="116" t="s">
        <v>1132</v>
      </c>
      <c r="O2862" s="114" t="s">
        <v>1130</v>
      </c>
      <c r="P2862" s="114" t="s">
        <v>1862</v>
      </c>
      <c r="Q2862" s="114" t="s">
        <v>1863</v>
      </c>
      <c r="R2862" s="116"/>
    </row>
    <row r="2863" spans="2:18" ht="18.75" hidden="1" x14ac:dyDescent="0.25">
      <c r="B2863" s="112">
        <v>2857</v>
      </c>
      <c r="C2863" s="114" t="s">
        <v>3</v>
      </c>
      <c r="D2863" s="114" t="s">
        <v>10598</v>
      </c>
      <c r="E2863" s="114" t="s">
        <v>4</v>
      </c>
      <c r="F2863" s="114" t="s">
        <v>30</v>
      </c>
      <c r="G2863" s="114" t="s">
        <v>116</v>
      </c>
      <c r="H2863" s="115" t="s">
        <v>10767</v>
      </c>
      <c r="I2863" s="116" t="s">
        <v>10768</v>
      </c>
      <c r="J2863" s="116" t="s">
        <v>10769</v>
      </c>
      <c r="K2863" s="114" t="s">
        <v>1130</v>
      </c>
      <c r="L2863" s="114" t="s">
        <v>342</v>
      </c>
      <c r="M2863" s="116" t="s">
        <v>1131</v>
      </c>
      <c r="N2863" s="116" t="s">
        <v>1132</v>
      </c>
      <c r="O2863" s="114" t="s">
        <v>1130</v>
      </c>
      <c r="P2863" s="114" t="s">
        <v>1862</v>
      </c>
      <c r="Q2863" s="114" t="s">
        <v>1863</v>
      </c>
      <c r="R2863" s="116"/>
    </row>
    <row r="2864" spans="2:18" ht="18.75" hidden="1" x14ac:dyDescent="0.25">
      <c r="B2864" s="112">
        <v>2858</v>
      </c>
      <c r="C2864" s="114" t="s">
        <v>3</v>
      </c>
      <c r="D2864" s="114" t="s">
        <v>10598</v>
      </c>
      <c r="E2864" s="114" t="s">
        <v>4</v>
      </c>
      <c r="F2864" s="114" t="s">
        <v>30</v>
      </c>
      <c r="G2864" s="114" t="s">
        <v>116</v>
      </c>
      <c r="H2864" s="115" t="s">
        <v>10770</v>
      </c>
      <c r="I2864" s="116" t="s">
        <v>10771</v>
      </c>
      <c r="J2864" s="116" t="s">
        <v>10772</v>
      </c>
      <c r="K2864" s="114" t="s">
        <v>1130</v>
      </c>
      <c r="L2864" s="114" t="s">
        <v>342</v>
      </c>
      <c r="M2864" s="116" t="s">
        <v>1131</v>
      </c>
      <c r="N2864" s="116" t="s">
        <v>1132</v>
      </c>
      <c r="O2864" s="114" t="s">
        <v>1130</v>
      </c>
      <c r="P2864" s="114" t="s">
        <v>1862</v>
      </c>
      <c r="Q2864" s="114" t="s">
        <v>1863</v>
      </c>
      <c r="R2864" s="116"/>
    </row>
    <row r="2865" spans="2:18" ht="18.75" hidden="1" x14ac:dyDescent="0.25">
      <c r="B2865" s="112">
        <v>2859</v>
      </c>
      <c r="C2865" s="114" t="s">
        <v>3</v>
      </c>
      <c r="D2865" s="114" t="s">
        <v>10598</v>
      </c>
      <c r="E2865" s="114" t="s">
        <v>4</v>
      </c>
      <c r="F2865" s="114" t="s">
        <v>30</v>
      </c>
      <c r="G2865" s="114" t="s">
        <v>116</v>
      </c>
      <c r="H2865" s="115" t="s">
        <v>10773</v>
      </c>
      <c r="I2865" s="116" t="s">
        <v>10774</v>
      </c>
      <c r="J2865" s="116" t="s">
        <v>10775</v>
      </c>
      <c r="K2865" s="114" t="s">
        <v>1130</v>
      </c>
      <c r="L2865" s="114" t="s">
        <v>342</v>
      </c>
      <c r="M2865" s="116" t="s">
        <v>1131</v>
      </c>
      <c r="N2865" s="116" t="s">
        <v>1132</v>
      </c>
      <c r="O2865" s="114" t="s">
        <v>1130</v>
      </c>
      <c r="P2865" s="114" t="s">
        <v>1862</v>
      </c>
      <c r="Q2865" s="114" t="s">
        <v>1863</v>
      </c>
      <c r="R2865" s="116"/>
    </row>
    <row r="2866" spans="2:18" ht="18.75" hidden="1" x14ac:dyDescent="0.25">
      <c r="B2866" s="112">
        <v>2860</v>
      </c>
      <c r="C2866" s="114" t="s">
        <v>3</v>
      </c>
      <c r="D2866" s="114" t="s">
        <v>10598</v>
      </c>
      <c r="E2866" s="114" t="s">
        <v>4</v>
      </c>
      <c r="F2866" s="114" t="s">
        <v>30</v>
      </c>
      <c r="G2866" s="114" t="s">
        <v>116</v>
      </c>
      <c r="H2866" s="115" t="s">
        <v>10776</v>
      </c>
      <c r="I2866" s="116" t="s">
        <v>10777</v>
      </c>
      <c r="J2866" s="116" t="s">
        <v>10778</v>
      </c>
      <c r="K2866" s="114" t="s">
        <v>1130</v>
      </c>
      <c r="L2866" s="114" t="s">
        <v>342</v>
      </c>
      <c r="M2866" s="116" t="s">
        <v>1131</v>
      </c>
      <c r="N2866" s="116" t="s">
        <v>1132</v>
      </c>
      <c r="O2866" s="114" t="s">
        <v>1130</v>
      </c>
      <c r="P2866" s="114" t="s">
        <v>1862</v>
      </c>
      <c r="Q2866" s="114" t="s">
        <v>1863</v>
      </c>
      <c r="R2866" s="116"/>
    </row>
    <row r="2867" spans="2:18" ht="18.75" hidden="1" x14ac:dyDescent="0.25">
      <c r="B2867" s="112">
        <v>2861</v>
      </c>
      <c r="C2867" s="114" t="s">
        <v>3</v>
      </c>
      <c r="D2867" s="114" t="s">
        <v>10598</v>
      </c>
      <c r="E2867" s="114" t="s">
        <v>1</v>
      </c>
      <c r="F2867" s="114" t="s">
        <v>21</v>
      </c>
      <c r="G2867" s="114" t="s">
        <v>102</v>
      </c>
      <c r="H2867" s="115" t="s">
        <v>10779</v>
      </c>
      <c r="I2867" s="116" t="s">
        <v>10780</v>
      </c>
      <c r="J2867" s="116" t="s">
        <v>10781</v>
      </c>
      <c r="K2867" s="114" t="s">
        <v>1133</v>
      </c>
      <c r="L2867" s="114" t="s">
        <v>385</v>
      </c>
      <c r="M2867" s="116" t="s">
        <v>1134</v>
      </c>
      <c r="N2867" s="116" t="s">
        <v>1135</v>
      </c>
      <c r="O2867" s="114" t="s">
        <v>1133</v>
      </c>
      <c r="P2867" s="114" t="s">
        <v>1864</v>
      </c>
      <c r="Q2867" s="114" t="s">
        <v>1865</v>
      </c>
      <c r="R2867" s="116"/>
    </row>
    <row r="2868" spans="2:18" ht="18.75" hidden="1" x14ac:dyDescent="0.25">
      <c r="B2868" s="112">
        <v>2862</v>
      </c>
      <c r="C2868" s="114" t="s">
        <v>3</v>
      </c>
      <c r="D2868" s="114" t="s">
        <v>10598</v>
      </c>
      <c r="E2868" s="114" t="s">
        <v>1</v>
      </c>
      <c r="F2868" s="114" t="s">
        <v>21</v>
      </c>
      <c r="G2868" s="114" t="s">
        <v>102</v>
      </c>
      <c r="H2868" s="115" t="s">
        <v>10782</v>
      </c>
      <c r="I2868" s="116" t="s">
        <v>10783</v>
      </c>
      <c r="J2868" s="116" t="s">
        <v>10784</v>
      </c>
      <c r="K2868" s="114" t="s">
        <v>1133</v>
      </c>
      <c r="L2868" s="114" t="s">
        <v>385</v>
      </c>
      <c r="M2868" s="116" t="s">
        <v>1134</v>
      </c>
      <c r="N2868" s="116" t="s">
        <v>1135</v>
      </c>
      <c r="O2868" s="114" t="s">
        <v>1133</v>
      </c>
      <c r="P2868" s="114" t="s">
        <v>1864</v>
      </c>
      <c r="Q2868" s="114" t="s">
        <v>1865</v>
      </c>
      <c r="R2868" s="116"/>
    </row>
    <row r="2869" spans="2:18" ht="18.75" hidden="1" x14ac:dyDescent="0.25">
      <c r="B2869" s="112">
        <v>2863</v>
      </c>
      <c r="C2869" s="114" t="s">
        <v>3</v>
      </c>
      <c r="D2869" s="114" t="s">
        <v>10598</v>
      </c>
      <c r="E2869" s="114" t="s">
        <v>1</v>
      </c>
      <c r="F2869" s="114" t="s">
        <v>21</v>
      </c>
      <c r="G2869" s="114" t="s">
        <v>102</v>
      </c>
      <c r="H2869" s="115" t="s">
        <v>10785</v>
      </c>
      <c r="I2869" s="116" t="s">
        <v>10786</v>
      </c>
      <c r="J2869" s="116" t="s">
        <v>10787</v>
      </c>
      <c r="K2869" s="114" t="s">
        <v>1133</v>
      </c>
      <c r="L2869" s="114" t="s">
        <v>385</v>
      </c>
      <c r="M2869" s="116" t="s">
        <v>1134</v>
      </c>
      <c r="N2869" s="116" t="s">
        <v>1135</v>
      </c>
      <c r="O2869" s="114" t="s">
        <v>1133</v>
      </c>
      <c r="P2869" s="114" t="s">
        <v>1864</v>
      </c>
      <c r="Q2869" s="114" t="s">
        <v>1865</v>
      </c>
      <c r="R2869" s="116"/>
    </row>
    <row r="2870" spans="2:18" ht="18.75" hidden="1" x14ac:dyDescent="0.25">
      <c r="B2870" s="112">
        <v>2864</v>
      </c>
      <c r="C2870" s="114" t="s">
        <v>3</v>
      </c>
      <c r="D2870" s="114" t="s">
        <v>10598</v>
      </c>
      <c r="E2870" s="114" t="s">
        <v>1</v>
      </c>
      <c r="F2870" s="114" t="s">
        <v>21</v>
      </c>
      <c r="G2870" s="114" t="s">
        <v>102</v>
      </c>
      <c r="H2870" s="115" t="s">
        <v>10788</v>
      </c>
      <c r="I2870" s="116" t="s">
        <v>10789</v>
      </c>
      <c r="J2870" s="116" t="s">
        <v>10790</v>
      </c>
      <c r="K2870" s="114" t="s">
        <v>1133</v>
      </c>
      <c r="L2870" s="114" t="s">
        <v>385</v>
      </c>
      <c r="M2870" s="116" t="s">
        <v>1134</v>
      </c>
      <c r="N2870" s="116" t="s">
        <v>1135</v>
      </c>
      <c r="O2870" s="114" t="s">
        <v>1133</v>
      </c>
      <c r="P2870" s="114" t="s">
        <v>1864</v>
      </c>
      <c r="Q2870" s="114" t="s">
        <v>1865</v>
      </c>
      <c r="R2870" s="116"/>
    </row>
    <row r="2871" spans="2:18" ht="18.75" hidden="1" x14ac:dyDescent="0.25">
      <c r="B2871" s="112">
        <v>2865</v>
      </c>
      <c r="C2871" s="114" t="s">
        <v>3</v>
      </c>
      <c r="D2871" s="114" t="s">
        <v>10598</v>
      </c>
      <c r="E2871" s="114" t="s">
        <v>1</v>
      </c>
      <c r="F2871" s="114" t="s">
        <v>21</v>
      </c>
      <c r="G2871" s="114" t="s">
        <v>102</v>
      </c>
      <c r="H2871" s="115" t="s">
        <v>10791</v>
      </c>
      <c r="I2871" s="116" t="s">
        <v>10792</v>
      </c>
      <c r="J2871" s="116" t="s">
        <v>10793</v>
      </c>
      <c r="K2871" s="114" t="s">
        <v>1133</v>
      </c>
      <c r="L2871" s="114" t="s">
        <v>385</v>
      </c>
      <c r="M2871" s="116" t="s">
        <v>1134</v>
      </c>
      <c r="N2871" s="116" t="s">
        <v>1135</v>
      </c>
      <c r="O2871" s="114" t="s">
        <v>1133</v>
      </c>
      <c r="P2871" s="114" t="s">
        <v>1864</v>
      </c>
      <c r="Q2871" s="114" t="s">
        <v>1865</v>
      </c>
      <c r="R2871" s="116"/>
    </row>
    <row r="2872" spans="2:18" ht="18.75" hidden="1" x14ac:dyDescent="0.25">
      <c r="B2872" s="112">
        <v>2866</v>
      </c>
      <c r="C2872" s="114" t="s">
        <v>3</v>
      </c>
      <c r="D2872" s="114" t="s">
        <v>10598</v>
      </c>
      <c r="E2872" s="114" t="s">
        <v>1</v>
      </c>
      <c r="F2872" s="114" t="s">
        <v>21</v>
      </c>
      <c r="G2872" s="114" t="s">
        <v>102</v>
      </c>
      <c r="H2872" s="115" t="s">
        <v>10794</v>
      </c>
      <c r="I2872" s="116" t="s">
        <v>10795</v>
      </c>
      <c r="J2872" s="116" t="s">
        <v>10796</v>
      </c>
      <c r="K2872" s="114" t="s">
        <v>1133</v>
      </c>
      <c r="L2872" s="114" t="s">
        <v>385</v>
      </c>
      <c r="M2872" s="116" t="s">
        <v>1134</v>
      </c>
      <c r="N2872" s="116" t="s">
        <v>1135</v>
      </c>
      <c r="O2872" s="114" t="s">
        <v>1133</v>
      </c>
      <c r="P2872" s="114" t="s">
        <v>1864</v>
      </c>
      <c r="Q2872" s="114" t="s">
        <v>1865</v>
      </c>
      <c r="R2872" s="116"/>
    </row>
    <row r="2873" spans="2:18" ht="18.75" hidden="1" x14ac:dyDescent="0.25">
      <c r="B2873" s="112">
        <v>2867</v>
      </c>
      <c r="C2873" s="114" t="s">
        <v>3</v>
      </c>
      <c r="D2873" s="114" t="s">
        <v>10598</v>
      </c>
      <c r="E2873" s="114" t="s">
        <v>1</v>
      </c>
      <c r="F2873" s="114" t="s">
        <v>21</v>
      </c>
      <c r="G2873" s="114" t="s">
        <v>102</v>
      </c>
      <c r="H2873" s="115" t="s">
        <v>10797</v>
      </c>
      <c r="I2873" s="116" t="s">
        <v>10798</v>
      </c>
      <c r="J2873" s="116" t="s">
        <v>10799</v>
      </c>
      <c r="K2873" s="114" t="s">
        <v>1133</v>
      </c>
      <c r="L2873" s="114" t="s">
        <v>385</v>
      </c>
      <c r="M2873" s="116" t="s">
        <v>1134</v>
      </c>
      <c r="N2873" s="116" t="s">
        <v>1135</v>
      </c>
      <c r="O2873" s="114" t="s">
        <v>1133</v>
      </c>
      <c r="P2873" s="114" t="s">
        <v>1864</v>
      </c>
      <c r="Q2873" s="114" t="s">
        <v>1865</v>
      </c>
      <c r="R2873" s="116"/>
    </row>
    <row r="2874" spans="2:18" ht="18.75" hidden="1" x14ac:dyDescent="0.25">
      <c r="B2874" s="112">
        <v>2868</v>
      </c>
      <c r="C2874" s="114" t="s">
        <v>3</v>
      </c>
      <c r="D2874" s="114" t="s">
        <v>10598</v>
      </c>
      <c r="E2874" s="114" t="s">
        <v>1</v>
      </c>
      <c r="F2874" s="114" t="s">
        <v>21</v>
      </c>
      <c r="G2874" s="114" t="s">
        <v>102</v>
      </c>
      <c r="H2874" s="115" t="s">
        <v>10800</v>
      </c>
      <c r="I2874" s="116" t="s">
        <v>10801</v>
      </c>
      <c r="J2874" s="116" t="s">
        <v>10802</v>
      </c>
      <c r="K2874" s="114" t="s">
        <v>1133</v>
      </c>
      <c r="L2874" s="114" t="s">
        <v>385</v>
      </c>
      <c r="M2874" s="116" t="s">
        <v>1134</v>
      </c>
      <c r="N2874" s="116" t="s">
        <v>1135</v>
      </c>
      <c r="O2874" s="114" t="s">
        <v>1133</v>
      </c>
      <c r="P2874" s="114" t="s">
        <v>1864</v>
      </c>
      <c r="Q2874" s="114" t="s">
        <v>1865</v>
      </c>
      <c r="R2874" s="116"/>
    </row>
    <row r="2875" spans="2:18" ht="18.75" hidden="1" x14ac:dyDescent="0.25">
      <c r="B2875" s="112">
        <v>2869</v>
      </c>
      <c r="C2875" s="114" t="s">
        <v>3</v>
      </c>
      <c r="D2875" s="114" t="s">
        <v>10598</v>
      </c>
      <c r="E2875" s="114" t="s">
        <v>1</v>
      </c>
      <c r="F2875" s="114" t="s">
        <v>21</v>
      </c>
      <c r="G2875" s="114" t="s">
        <v>102</v>
      </c>
      <c r="H2875" s="115" t="s">
        <v>10803</v>
      </c>
      <c r="I2875" s="116" t="s">
        <v>10804</v>
      </c>
      <c r="J2875" s="116" t="s">
        <v>10805</v>
      </c>
      <c r="K2875" s="114" t="s">
        <v>1133</v>
      </c>
      <c r="L2875" s="114" t="s">
        <v>385</v>
      </c>
      <c r="M2875" s="116" t="s">
        <v>1134</v>
      </c>
      <c r="N2875" s="116" t="s">
        <v>1135</v>
      </c>
      <c r="O2875" s="114" t="s">
        <v>1133</v>
      </c>
      <c r="P2875" s="114" t="s">
        <v>1864</v>
      </c>
      <c r="Q2875" s="114" t="s">
        <v>1865</v>
      </c>
      <c r="R2875" s="116"/>
    </row>
    <row r="2876" spans="2:18" ht="18.75" hidden="1" x14ac:dyDescent="0.25">
      <c r="B2876" s="112">
        <v>2870</v>
      </c>
      <c r="C2876" s="114" t="s">
        <v>3</v>
      </c>
      <c r="D2876" s="114" t="s">
        <v>10598</v>
      </c>
      <c r="E2876" s="114" t="s">
        <v>1</v>
      </c>
      <c r="F2876" s="114" t="s">
        <v>21</v>
      </c>
      <c r="G2876" s="114" t="s">
        <v>102</v>
      </c>
      <c r="H2876" s="115" t="s">
        <v>10806</v>
      </c>
      <c r="I2876" s="116" t="s">
        <v>10807</v>
      </c>
      <c r="J2876" s="116" t="s">
        <v>10808</v>
      </c>
      <c r="K2876" s="114" t="s">
        <v>1133</v>
      </c>
      <c r="L2876" s="114" t="s">
        <v>385</v>
      </c>
      <c r="M2876" s="116" t="s">
        <v>1134</v>
      </c>
      <c r="N2876" s="116" t="s">
        <v>1135</v>
      </c>
      <c r="O2876" s="114" t="s">
        <v>1133</v>
      </c>
      <c r="P2876" s="114" t="s">
        <v>1864</v>
      </c>
      <c r="Q2876" s="114" t="s">
        <v>1865</v>
      </c>
      <c r="R2876" s="116"/>
    </row>
    <row r="2877" spans="2:18" ht="18.75" hidden="1" x14ac:dyDescent="0.25">
      <c r="B2877" s="112">
        <v>2871</v>
      </c>
      <c r="C2877" s="114" t="s">
        <v>3</v>
      </c>
      <c r="D2877" s="114" t="s">
        <v>10598</v>
      </c>
      <c r="E2877" s="114" t="s">
        <v>4</v>
      </c>
      <c r="F2877" s="114" t="s">
        <v>21</v>
      </c>
      <c r="G2877" s="114" t="s">
        <v>102</v>
      </c>
      <c r="H2877" s="115" t="s">
        <v>10809</v>
      </c>
      <c r="I2877" s="116" t="s">
        <v>10810</v>
      </c>
      <c r="J2877" s="116" t="s">
        <v>10811</v>
      </c>
      <c r="K2877" s="114" t="s">
        <v>1133</v>
      </c>
      <c r="L2877" s="114" t="s">
        <v>385</v>
      </c>
      <c r="M2877" s="116" t="s">
        <v>1134</v>
      </c>
      <c r="N2877" s="116" t="s">
        <v>1135</v>
      </c>
      <c r="O2877" s="114" t="s">
        <v>1133</v>
      </c>
      <c r="P2877" s="114" t="s">
        <v>1864</v>
      </c>
      <c r="Q2877" s="114" t="s">
        <v>1865</v>
      </c>
      <c r="R2877" s="116"/>
    </row>
    <row r="2878" spans="2:18" ht="18.75" hidden="1" x14ac:dyDescent="0.25">
      <c r="B2878" s="112">
        <v>2872</v>
      </c>
      <c r="C2878" s="114" t="s">
        <v>3</v>
      </c>
      <c r="D2878" s="114" t="s">
        <v>10598</v>
      </c>
      <c r="E2878" s="114" t="s">
        <v>4</v>
      </c>
      <c r="F2878" s="114" t="s">
        <v>21</v>
      </c>
      <c r="G2878" s="114" t="s">
        <v>102</v>
      </c>
      <c r="H2878" s="115" t="s">
        <v>10812</v>
      </c>
      <c r="I2878" s="116" t="s">
        <v>10813</v>
      </c>
      <c r="J2878" s="116" t="s">
        <v>10814</v>
      </c>
      <c r="K2878" s="114" t="s">
        <v>1133</v>
      </c>
      <c r="L2878" s="114" t="s">
        <v>385</v>
      </c>
      <c r="M2878" s="116" t="s">
        <v>1134</v>
      </c>
      <c r="N2878" s="116" t="s">
        <v>1135</v>
      </c>
      <c r="O2878" s="114" t="s">
        <v>1133</v>
      </c>
      <c r="P2878" s="114" t="s">
        <v>1864</v>
      </c>
      <c r="Q2878" s="114" t="s">
        <v>1865</v>
      </c>
      <c r="R2878" s="116"/>
    </row>
    <row r="2879" spans="2:18" ht="18.75" hidden="1" x14ac:dyDescent="0.25">
      <c r="B2879" s="112">
        <v>2873</v>
      </c>
      <c r="C2879" s="114" t="s">
        <v>3</v>
      </c>
      <c r="D2879" s="114" t="s">
        <v>10598</v>
      </c>
      <c r="E2879" s="114" t="s">
        <v>4</v>
      </c>
      <c r="F2879" s="114" t="s">
        <v>21</v>
      </c>
      <c r="G2879" s="114" t="s">
        <v>102</v>
      </c>
      <c r="H2879" s="115" t="s">
        <v>10815</v>
      </c>
      <c r="I2879" s="116" t="s">
        <v>10816</v>
      </c>
      <c r="J2879" s="116" t="s">
        <v>10817</v>
      </c>
      <c r="K2879" s="114" t="s">
        <v>1133</v>
      </c>
      <c r="L2879" s="114" t="s">
        <v>385</v>
      </c>
      <c r="M2879" s="116" t="s">
        <v>1134</v>
      </c>
      <c r="N2879" s="116" t="s">
        <v>1135</v>
      </c>
      <c r="O2879" s="114" t="s">
        <v>1133</v>
      </c>
      <c r="P2879" s="114" t="s">
        <v>1864</v>
      </c>
      <c r="Q2879" s="114" t="s">
        <v>1865</v>
      </c>
      <c r="R2879" s="116"/>
    </row>
    <row r="2880" spans="2:18" ht="18.75" hidden="1" x14ac:dyDescent="0.25">
      <c r="B2880" s="112">
        <v>2874</v>
      </c>
      <c r="C2880" s="114" t="s">
        <v>3</v>
      </c>
      <c r="D2880" s="114" t="s">
        <v>10598</v>
      </c>
      <c r="E2880" s="114" t="s">
        <v>4</v>
      </c>
      <c r="F2880" s="114" t="s">
        <v>21</v>
      </c>
      <c r="G2880" s="114" t="s">
        <v>102</v>
      </c>
      <c r="H2880" s="115" t="s">
        <v>10818</v>
      </c>
      <c r="I2880" s="116" t="s">
        <v>10819</v>
      </c>
      <c r="J2880" s="116" t="s">
        <v>10820</v>
      </c>
      <c r="K2880" s="114" t="s">
        <v>1133</v>
      </c>
      <c r="L2880" s="114" t="s">
        <v>385</v>
      </c>
      <c r="M2880" s="116" t="s">
        <v>1134</v>
      </c>
      <c r="N2880" s="116" t="s">
        <v>1135</v>
      </c>
      <c r="O2880" s="114" t="s">
        <v>1133</v>
      </c>
      <c r="P2880" s="114" t="s">
        <v>1864</v>
      </c>
      <c r="Q2880" s="114" t="s">
        <v>1865</v>
      </c>
      <c r="R2880" s="116"/>
    </row>
    <row r="2881" spans="2:18" ht="18.75" hidden="1" x14ac:dyDescent="0.25">
      <c r="B2881" s="112">
        <v>2875</v>
      </c>
      <c r="C2881" s="114" t="s">
        <v>3</v>
      </c>
      <c r="D2881" s="114" t="s">
        <v>10598</v>
      </c>
      <c r="E2881" s="114" t="s">
        <v>4</v>
      </c>
      <c r="F2881" s="114" t="s">
        <v>21</v>
      </c>
      <c r="G2881" s="114" t="s">
        <v>102</v>
      </c>
      <c r="H2881" s="115" t="s">
        <v>10821</v>
      </c>
      <c r="I2881" s="116" t="s">
        <v>10822</v>
      </c>
      <c r="J2881" s="116" t="s">
        <v>10823</v>
      </c>
      <c r="K2881" s="114" t="s">
        <v>1133</v>
      </c>
      <c r="L2881" s="114" t="s">
        <v>385</v>
      </c>
      <c r="M2881" s="116" t="s">
        <v>1134</v>
      </c>
      <c r="N2881" s="116" t="s">
        <v>1135</v>
      </c>
      <c r="O2881" s="114" t="s">
        <v>1133</v>
      </c>
      <c r="P2881" s="114" t="s">
        <v>1864</v>
      </c>
      <c r="Q2881" s="114" t="s">
        <v>1865</v>
      </c>
      <c r="R2881" s="116"/>
    </row>
    <row r="2882" spans="2:18" ht="18.75" hidden="1" x14ac:dyDescent="0.25">
      <c r="B2882" s="112">
        <v>2876</v>
      </c>
      <c r="C2882" s="114" t="s">
        <v>3</v>
      </c>
      <c r="D2882" s="114" t="s">
        <v>10598</v>
      </c>
      <c r="E2882" s="114" t="s">
        <v>4</v>
      </c>
      <c r="F2882" s="114" t="s">
        <v>21</v>
      </c>
      <c r="G2882" s="114" t="s">
        <v>102</v>
      </c>
      <c r="H2882" s="115" t="s">
        <v>10824</v>
      </c>
      <c r="I2882" s="116" t="s">
        <v>10825</v>
      </c>
      <c r="J2882" s="116" t="s">
        <v>10826</v>
      </c>
      <c r="K2882" s="114" t="s">
        <v>1133</v>
      </c>
      <c r="L2882" s="114" t="s">
        <v>385</v>
      </c>
      <c r="M2882" s="116" t="s">
        <v>1134</v>
      </c>
      <c r="N2882" s="116" t="s">
        <v>1135</v>
      </c>
      <c r="O2882" s="114" t="s">
        <v>1133</v>
      </c>
      <c r="P2882" s="114" t="s">
        <v>1864</v>
      </c>
      <c r="Q2882" s="114" t="s">
        <v>1865</v>
      </c>
      <c r="R2882" s="116"/>
    </row>
    <row r="2883" spans="2:18" ht="18.75" hidden="1" x14ac:dyDescent="0.25">
      <c r="B2883" s="112">
        <v>2877</v>
      </c>
      <c r="C2883" s="114" t="s">
        <v>3</v>
      </c>
      <c r="D2883" s="114" t="s">
        <v>10598</v>
      </c>
      <c r="E2883" s="114" t="s">
        <v>4</v>
      </c>
      <c r="F2883" s="114" t="s">
        <v>21</v>
      </c>
      <c r="G2883" s="114" t="s">
        <v>102</v>
      </c>
      <c r="H2883" s="115" t="s">
        <v>10827</v>
      </c>
      <c r="I2883" s="116" t="s">
        <v>10828</v>
      </c>
      <c r="J2883" s="116" t="s">
        <v>10829</v>
      </c>
      <c r="K2883" s="114" t="s">
        <v>1133</v>
      </c>
      <c r="L2883" s="114" t="s">
        <v>385</v>
      </c>
      <c r="M2883" s="116" t="s">
        <v>1134</v>
      </c>
      <c r="N2883" s="116" t="s">
        <v>1135</v>
      </c>
      <c r="O2883" s="114" t="s">
        <v>1133</v>
      </c>
      <c r="P2883" s="114" t="s">
        <v>1864</v>
      </c>
      <c r="Q2883" s="114" t="s">
        <v>1865</v>
      </c>
      <c r="R2883" s="116"/>
    </row>
    <row r="2884" spans="2:18" ht="18.75" hidden="1" x14ac:dyDescent="0.25">
      <c r="B2884" s="112">
        <v>2878</v>
      </c>
      <c r="C2884" s="114" t="s">
        <v>3</v>
      </c>
      <c r="D2884" s="114" t="s">
        <v>10598</v>
      </c>
      <c r="E2884" s="114" t="s">
        <v>4</v>
      </c>
      <c r="F2884" s="114" t="s">
        <v>21</v>
      </c>
      <c r="G2884" s="114" t="s">
        <v>102</v>
      </c>
      <c r="H2884" s="115" t="s">
        <v>10830</v>
      </c>
      <c r="I2884" s="116" t="s">
        <v>10831</v>
      </c>
      <c r="J2884" s="116" t="s">
        <v>10832</v>
      </c>
      <c r="K2884" s="114" t="s">
        <v>1133</v>
      </c>
      <c r="L2884" s="114" t="s">
        <v>385</v>
      </c>
      <c r="M2884" s="116" t="s">
        <v>1134</v>
      </c>
      <c r="N2884" s="116" t="s">
        <v>1135</v>
      </c>
      <c r="O2884" s="114" t="s">
        <v>1133</v>
      </c>
      <c r="P2884" s="114" t="s">
        <v>1864</v>
      </c>
      <c r="Q2884" s="114" t="s">
        <v>1865</v>
      </c>
      <c r="R2884" s="116"/>
    </row>
    <row r="2885" spans="2:18" ht="18.75" hidden="1" x14ac:dyDescent="0.25">
      <c r="B2885" s="112">
        <v>2879</v>
      </c>
      <c r="C2885" s="114" t="s">
        <v>3</v>
      </c>
      <c r="D2885" s="114" t="s">
        <v>10598</v>
      </c>
      <c r="E2885" s="114" t="s">
        <v>4</v>
      </c>
      <c r="F2885" s="114" t="s">
        <v>21</v>
      </c>
      <c r="G2885" s="114" t="s">
        <v>102</v>
      </c>
      <c r="H2885" s="115" t="s">
        <v>10833</v>
      </c>
      <c r="I2885" s="116" t="s">
        <v>10834</v>
      </c>
      <c r="J2885" s="116" t="s">
        <v>10835</v>
      </c>
      <c r="K2885" s="114" t="s">
        <v>1133</v>
      </c>
      <c r="L2885" s="114" t="s">
        <v>385</v>
      </c>
      <c r="M2885" s="116" t="s">
        <v>1134</v>
      </c>
      <c r="N2885" s="116" t="s">
        <v>1135</v>
      </c>
      <c r="O2885" s="114" t="s">
        <v>1133</v>
      </c>
      <c r="P2885" s="114" t="s">
        <v>1864</v>
      </c>
      <c r="Q2885" s="114" t="s">
        <v>1865</v>
      </c>
      <c r="R2885" s="116"/>
    </row>
    <row r="2886" spans="2:18" ht="18.75" hidden="1" x14ac:dyDescent="0.25">
      <c r="B2886" s="112">
        <v>2880</v>
      </c>
      <c r="C2886" s="114" t="s">
        <v>3</v>
      </c>
      <c r="D2886" s="114" t="s">
        <v>10598</v>
      </c>
      <c r="E2886" s="114" t="s">
        <v>4</v>
      </c>
      <c r="F2886" s="114" t="s">
        <v>21</v>
      </c>
      <c r="G2886" s="114" t="s">
        <v>102</v>
      </c>
      <c r="H2886" s="115" t="s">
        <v>10836</v>
      </c>
      <c r="I2886" s="116" t="s">
        <v>10837</v>
      </c>
      <c r="J2886" s="116" t="s">
        <v>10838</v>
      </c>
      <c r="K2886" s="114" t="s">
        <v>1133</v>
      </c>
      <c r="L2886" s="114" t="s">
        <v>385</v>
      </c>
      <c r="M2886" s="116" t="s">
        <v>1134</v>
      </c>
      <c r="N2886" s="116" t="s">
        <v>1135</v>
      </c>
      <c r="O2886" s="114" t="s">
        <v>1133</v>
      </c>
      <c r="P2886" s="114" t="s">
        <v>1864</v>
      </c>
      <c r="Q2886" s="114" t="s">
        <v>1865</v>
      </c>
      <c r="R2886" s="116"/>
    </row>
    <row r="2887" spans="2:18" ht="18.75" hidden="1" x14ac:dyDescent="0.25">
      <c r="B2887" s="112">
        <v>2881</v>
      </c>
      <c r="C2887" s="114" t="s">
        <v>3</v>
      </c>
      <c r="D2887" s="114" t="s">
        <v>10598</v>
      </c>
      <c r="E2887" s="114" t="s">
        <v>1</v>
      </c>
      <c r="F2887" s="114" t="s">
        <v>22</v>
      </c>
      <c r="G2887" s="114" t="s">
        <v>102</v>
      </c>
      <c r="H2887" s="115" t="s">
        <v>10839</v>
      </c>
      <c r="I2887" s="116" t="s">
        <v>10840</v>
      </c>
      <c r="J2887" s="116" t="s">
        <v>10841</v>
      </c>
      <c r="K2887" s="114" t="s">
        <v>1136</v>
      </c>
      <c r="L2887" s="114" t="s">
        <v>428</v>
      </c>
      <c r="M2887" s="116" t="s">
        <v>1137</v>
      </c>
      <c r="N2887" s="116" t="s">
        <v>1138</v>
      </c>
      <c r="O2887" s="114" t="s">
        <v>1136</v>
      </c>
      <c r="P2887" s="114" t="s">
        <v>1866</v>
      </c>
      <c r="Q2887" s="114" t="s">
        <v>1867</v>
      </c>
      <c r="R2887" s="116"/>
    </row>
    <row r="2888" spans="2:18" ht="18.75" hidden="1" x14ac:dyDescent="0.25">
      <c r="B2888" s="112">
        <v>2882</v>
      </c>
      <c r="C2888" s="114" t="s">
        <v>3</v>
      </c>
      <c r="D2888" s="114" t="s">
        <v>10598</v>
      </c>
      <c r="E2888" s="114" t="s">
        <v>1</v>
      </c>
      <c r="F2888" s="114" t="s">
        <v>22</v>
      </c>
      <c r="G2888" s="114" t="s">
        <v>102</v>
      </c>
      <c r="H2888" s="115" t="s">
        <v>10842</v>
      </c>
      <c r="I2888" s="116" t="s">
        <v>10843</v>
      </c>
      <c r="J2888" s="116" t="s">
        <v>10844</v>
      </c>
      <c r="K2888" s="114" t="s">
        <v>1136</v>
      </c>
      <c r="L2888" s="114" t="s">
        <v>428</v>
      </c>
      <c r="M2888" s="116" t="s">
        <v>1137</v>
      </c>
      <c r="N2888" s="116" t="s">
        <v>1138</v>
      </c>
      <c r="O2888" s="114" t="s">
        <v>1136</v>
      </c>
      <c r="P2888" s="114" t="s">
        <v>1866</v>
      </c>
      <c r="Q2888" s="114" t="s">
        <v>1867</v>
      </c>
      <c r="R2888" s="116"/>
    </row>
    <row r="2889" spans="2:18" ht="18.75" hidden="1" x14ac:dyDescent="0.25">
      <c r="B2889" s="112">
        <v>2883</v>
      </c>
      <c r="C2889" s="114" t="s">
        <v>3</v>
      </c>
      <c r="D2889" s="114" t="s">
        <v>10598</v>
      </c>
      <c r="E2889" s="114" t="s">
        <v>1</v>
      </c>
      <c r="F2889" s="114" t="s">
        <v>22</v>
      </c>
      <c r="G2889" s="114" t="s">
        <v>102</v>
      </c>
      <c r="H2889" s="115" t="s">
        <v>10845</v>
      </c>
      <c r="I2889" s="116" t="s">
        <v>10846</v>
      </c>
      <c r="J2889" s="116" t="s">
        <v>10847</v>
      </c>
      <c r="K2889" s="114" t="s">
        <v>1136</v>
      </c>
      <c r="L2889" s="114" t="s">
        <v>428</v>
      </c>
      <c r="M2889" s="116" t="s">
        <v>1137</v>
      </c>
      <c r="N2889" s="116" t="s">
        <v>1138</v>
      </c>
      <c r="O2889" s="114" t="s">
        <v>1136</v>
      </c>
      <c r="P2889" s="114" t="s">
        <v>1866</v>
      </c>
      <c r="Q2889" s="114" t="s">
        <v>1867</v>
      </c>
      <c r="R2889" s="116"/>
    </row>
    <row r="2890" spans="2:18" ht="18.75" hidden="1" x14ac:dyDescent="0.25">
      <c r="B2890" s="112">
        <v>2884</v>
      </c>
      <c r="C2890" s="114" t="s">
        <v>3</v>
      </c>
      <c r="D2890" s="114" t="s">
        <v>10598</v>
      </c>
      <c r="E2890" s="114" t="s">
        <v>1</v>
      </c>
      <c r="F2890" s="114" t="s">
        <v>22</v>
      </c>
      <c r="G2890" s="114" t="s">
        <v>102</v>
      </c>
      <c r="H2890" s="115" t="s">
        <v>10848</v>
      </c>
      <c r="I2890" s="116" t="s">
        <v>10849</v>
      </c>
      <c r="J2890" s="116" t="s">
        <v>10850</v>
      </c>
      <c r="K2890" s="114" t="s">
        <v>1136</v>
      </c>
      <c r="L2890" s="114" t="s">
        <v>428</v>
      </c>
      <c r="M2890" s="116" t="s">
        <v>1137</v>
      </c>
      <c r="N2890" s="116" t="s">
        <v>1138</v>
      </c>
      <c r="O2890" s="114" t="s">
        <v>1136</v>
      </c>
      <c r="P2890" s="114" t="s">
        <v>1866</v>
      </c>
      <c r="Q2890" s="114" t="s">
        <v>1867</v>
      </c>
      <c r="R2890" s="116"/>
    </row>
    <row r="2891" spans="2:18" ht="18.75" hidden="1" x14ac:dyDescent="0.25">
      <c r="B2891" s="112">
        <v>2885</v>
      </c>
      <c r="C2891" s="114" t="s">
        <v>3</v>
      </c>
      <c r="D2891" s="114" t="s">
        <v>10598</v>
      </c>
      <c r="E2891" s="114" t="s">
        <v>1</v>
      </c>
      <c r="F2891" s="114" t="s">
        <v>22</v>
      </c>
      <c r="G2891" s="114" t="s">
        <v>102</v>
      </c>
      <c r="H2891" s="115" t="s">
        <v>10851</v>
      </c>
      <c r="I2891" s="116" t="s">
        <v>10852</v>
      </c>
      <c r="J2891" s="116" t="s">
        <v>10853</v>
      </c>
      <c r="K2891" s="114" t="s">
        <v>1136</v>
      </c>
      <c r="L2891" s="114" t="s">
        <v>428</v>
      </c>
      <c r="M2891" s="116" t="s">
        <v>1137</v>
      </c>
      <c r="N2891" s="116" t="s">
        <v>1138</v>
      </c>
      <c r="O2891" s="114" t="s">
        <v>1136</v>
      </c>
      <c r="P2891" s="114" t="s">
        <v>1866</v>
      </c>
      <c r="Q2891" s="114" t="s">
        <v>1867</v>
      </c>
      <c r="R2891" s="116"/>
    </row>
    <row r="2892" spans="2:18" ht="18.75" hidden="1" x14ac:dyDescent="0.25">
      <c r="B2892" s="112">
        <v>2886</v>
      </c>
      <c r="C2892" s="114" t="s">
        <v>3</v>
      </c>
      <c r="D2892" s="114" t="s">
        <v>10598</v>
      </c>
      <c r="E2892" s="114" t="s">
        <v>1</v>
      </c>
      <c r="F2892" s="114" t="s">
        <v>22</v>
      </c>
      <c r="G2892" s="114" t="s">
        <v>102</v>
      </c>
      <c r="H2892" s="115" t="s">
        <v>10854</v>
      </c>
      <c r="I2892" s="116" t="s">
        <v>10855</v>
      </c>
      <c r="J2892" s="116" t="s">
        <v>10856</v>
      </c>
      <c r="K2892" s="114" t="s">
        <v>1136</v>
      </c>
      <c r="L2892" s="114" t="s">
        <v>428</v>
      </c>
      <c r="M2892" s="116" t="s">
        <v>1137</v>
      </c>
      <c r="N2892" s="116" t="s">
        <v>1138</v>
      </c>
      <c r="O2892" s="114" t="s">
        <v>1136</v>
      </c>
      <c r="P2892" s="114" t="s">
        <v>1866</v>
      </c>
      <c r="Q2892" s="114" t="s">
        <v>1867</v>
      </c>
      <c r="R2892" s="116"/>
    </row>
    <row r="2893" spans="2:18" ht="18.75" hidden="1" x14ac:dyDescent="0.25">
      <c r="B2893" s="112">
        <v>2887</v>
      </c>
      <c r="C2893" s="114" t="s">
        <v>3</v>
      </c>
      <c r="D2893" s="114" t="s">
        <v>10598</v>
      </c>
      <c r="E2893" s="114" t="s">
        <v>1</v>
      </c>
      <c r="F2893" s="114" t="s">
        <v>22</v>
      </c>
      <c r="G2893" s="114" t="s">
        <v>102</v>
      </c>
      <c r="H2893" s="115" t="s">
        <v>10857</v>
      </c>
      <c r="I2893" s="116" t="s">
        <v>10858</v>
      </c>
      <c r="J2893" s="116" t="s">
        <v>10859</v>
      </c>
      <c r="K2893" s="114" t="s">
        <v>1136</v>
      </c>
      <c r="L2893" s="114" t="s">
        <v>428</v>
      </c>
      <c r="M2893" s="116" t="s">
        <v>1137</v>
      </c>
      <c r="N2893" s="116" t="s">
        <v>1138</v>
      </c>
      <c r="O2893" s="114" t="s">
        <v>1136</v>
      </c>
      <c r="P2893" s="114" t="s">
        <v>1866</v>
      </c>
      <c r="Q2893" s="114" t="s">
        <v>1867</v>
      </c>
      <c r="R2893" s="116"/>
    </row>
    <row r="2894" spans="2:18" ht="18.75" hidden="1" x14ac:dyDescent="0.25">
      <c r="B2894" s="112">
        <v>2888</v>
      </c>
      <c r="C2894" s="114" t="s">
        <v>3</v>
      </c>
      <c r="D2894" s="114" t="s">
        <v>10598</v>
      </c>
      <c r="E2894" s="114" t="s">
        <v>1</v>
      </c>
      <c r="F2894" s="114" t="s">
        <v>22</v>
      </c>
      <c r="G2894" s="114" t="s">
        <v>102</v>
      </c>
      <c r="H2894" s="115" t="s">
        <v>10860</v>
      </c>
      <c r="I2894" s="116" t="s">
        <v>10861</v>
      </c>
      <c r="J2894" s="116" t="s">
        <v>10862</v>
      </c>
      <c r="K2894" s="114" t="s">
        <v>1136</v>
      </c>
      <c r="L2894" s="114" t="s">
        <v>428</v>
      </c>
      <c r="M2894" s="116" t="s">
        <v>1137</v>
      </c>
      <c r="N2894" s="116" t="s">
        <v>1138</v>
      </c>
      <c r="O2894" s="114" t="s">
        <v>1136</v>
      </c>
      <c r="P2894" s="114" t="s">
        <v>1866</v>
      </c>
      <c r="Q2894" s="114" t="s">
        <v>1867</v>
      </c>
      <c r="R2894" s="116"/>
    </row>
    <row r="2895" spans="2:18" ht="18.75" hidden="1" x14ac:dyDescent="0.25">
      <c r="B2895" s="112">
        <v>2889</v>
      </c>
      <c r="C2895" s="114" t="s">
        <v>3</v>
      </c>
      <c r="D2895" s="114" t="s">
        <v>10598</v>
      </c>
      <c r="E2895" s="114" t="s">
        <v>1</v>
      </c>
      <c r="F2895" s="114" t="s">
        <v>22</v>
      </c>
      <c r="G2895" s="114" t="s">
        <v>102</v>
      </c>
      <c r="H2895" s="115" t="s">
        <v>10863</v>
      </c>
      <c r="I2895" s="116" t="s">
        <v>10864</v>
      </c>
      <c r="J2895" s="116" t="s">
        <v>10865</v>
      </c>
      <c r="K2895" s="114" t="s">
        <v>1136</v>
      </c>
      <c r="L2895" s="114" t="s">
        <v>428</v>
      </c>
      <c r="M2895" s="116" t="s">
        <v>1137</v>
      </c>
      <c r="N2895" s="116" t="s">
        <v>1138</v>
      </c>
      <c r="O2895" s="114" t="s">
        <v>1136</v>
      </c>
      <c r="P2895" s="114" t="s">
        <v>1866</v>
      </c>
      <c r="Q2895" s="114" t="s">
        <v>1867</v>
      </c>
      <c r="R2895" s="116"/>
    </row>
    <row r="2896" spans="2:18" ht="18.75" hidden="1" x14ac:dyDescent="0.25">
      <c r="B2896" s="112">
        <v>2890</v>
      </c>
      <c r="C2896" s="114" t="s">
        <v>3</v>
      </c>
      <c r="D2896" s="114" t="s">
        <v>10598</v>
      </c>
      <c r="E2896" s="114" t="s">
        <v>1</v>
      </c>
      <c r="F2896" s="114" t="s">
        <v>22</v>
      </c>
      <c r="G2896" s="114" t="s">
        <v>102</v>
      </c>
      <c r="H2896" s="115" t="s">
        <v>10866</v>
      </c>
      <c r="I2896" s="116" t="s">
        <v>10867</v>
      </c>
      <c r="J2896" s="116" t="s">
        <v>10868</v>
      </c>
      <c r="K2896" s="114" t="s">
        <v>1136</v>
      </c>
      <c r="L2896" s="114" t="s">
        <v>428</v>
      </c>
      <c r="M2896" s="116" t="s">
        <v>1137</v>
      </c>
      <c r="N2896" s="116" t="s">
        <v>1138</v>
      </c>
      <c r="O2896" s="114" t="s">
        <v>1136</v>
      </c>
      <c r="P2896" s="114" t="s">
        <v>1866</v>
      </c>
      <c r="Q2896" s="114" t="s">
        <v>1867</v>
      </c>
      <c r="R2896" s="116"/>
    </row>
    <row r="2897" spans="2:18" ht="18.75" hidden="1" x14ac:dyDescent="0.25">
      <c r="B2897" s="112">
        <v>2891</v>
      </c>
      <c r="C2897" s="114" t="s">
        <v>3</v>
      </c>
      <c r="D2897" s="114" t="s">
        <v>10598</v>
      </c>
      <c r="E2897" s="114" t="s">
        <v>4</v>
      </c>
      <c r="F2897" s="114" t="s">
        <v>22</v>
      </c>
      <c r="G2897" s="114" t="s">
        <v>102</v>
      </c>
      <c r="H2897" s="115" t="s">
        <v>10869</v>
      </c>
      <c r="I2897" s="116" t="s">
        <v>10870</v>
      </c>
      <c r="J2897" s="116" t="s">
        <v>10871</v>
      </c>
      <c r="K2897" s="114" t="s">
        <v>1136</v>
      </c>
      <c r="L2897" s="114" t="s">
        <v>428</v>
      </c>
      <c r="M2897" s="116" t="s">
        <v>1137</v>
      </c>
      <c r="N2897" s="116" t="s">
        <v>1138</v>
      </c>
      <c r="O2897" s="114" t="s">
        <v>1136</v>
      </c>
      <c r="P2897" s="114" t="s">
        <v>1866</v>
      </c>
      <c r="Q2897" s="114" t="s">
        <v>1867</v>
      </c>
      <c r="R2897" s="116"/>
    </row>
    <row r="2898" spans="2:18" ht="18.75" hidden="1" x14ac:dyDescent="0.25">
      <c r="B2898" s="112">
        <v>2892</v>
      </c>
      <c r="C2898" s="114" t="s">
        <v>3</v>
      </c>
      <c r="D2898" s="114" t="s">
        <v>10598</v>
      </c>
      <c r="E2898" s="114" t="s">
        <v>4</v>
      </c>
      <c r="F2898" s="114" t="s">
        <v>22</v>
      </c>
      <c r="G2898" s="114" t="s">
        <v>102</v>
      </c>
      <c r="H2898" s="115" t="s">
        <v>10872</v>
      </c>
      <c r="I2898" s="116" t="s">
        <v>10873</v>
      </c>
      <c r="J2898" s="116" t="s">
        <v>10874</v>
      </c>
      <c r="K2898" s="114" t="s">
        <v>1136</v>
      </c>
      <c r="L2898" s="114" t="s">
        <v>428</v>
      </c>
      <c r="M2898" s="116" t="s">
        <v>1137</v>
      </c>
      <c r="N2898" s="116" t="s">
        <v>1138</v>
      </c>
      <c r="O2898" s="114" t="s">
        <v>1136</v>
      </c>
      <c r="P2898" s="114" t="s">
        <v>1866</v>
      </c>
      <c r="Q2898" s="114" t="s">
        <v>1867</v>
      </c>
      <c r="R2898" s="116"/>
    </row>
    <row r="2899" spans="2:18" ht="18.75" hidden="1" x14ac:dyDescent="0.25">
      <c r="B2899" s="112">
        <v>2893</v>
      </c>
      <c r="C2899" s="114" t="s">
        <v>3</v>
      </c>
      <c r="D2899" s="114" t="s">
        <v>10598</v>
      </c>
      <c r="E2899" s="114" t="s">
        <v>4</v>
      </c>
      <c r="F2899" s="114" t="s">
        <v>22</v>
      </c>
      <c r="G2899" s="114" t="s">
        <v>102</v>
      </c>
      <c r="H2899" s="115" t="s">
        <v>10875</v>
      </c>
      <c r="I2899" s="116" t="s">
        <v>10876</v>
      </c>
      <c r="J2899" s="116" t="s">
        <v>10877</v>
      </c>
      <c r="K2899" s="114" t="s">
        <v>1136</v>
      </c>
      <c r="L2899" s="114" t="s">
        <v>428</v>
      </c>
      <c r="M2899" s="116" t="s">
        <v>1137</v>
      </c>
      <c r="N2899" s="116" t="s">
        <v>1138</v>
      </c>
      <c r="O2899" s="114" t="s">
        <v>1136</v>
      </c>
      <c r="P2899" s="114" t="s">
        <v>1866</v>
      </c>
      <c r="Q2899" s="114" t="s">
        <v>1867</v>
      </c>
      <c r="R2899" s="116"/>
    </row>
    <row r="2900" spans="2:18" ht="18.75" hidden="1" x14ac:dyDescent="0.25">
      <c r="B2900" s="112">
        <v>2894</v>
      </c>
      <c r="C2900" s="114" t="s">
        <v>3</v>
      </c>
      <c r="D2900" s="114" t="s">
        <v>10598</v>
      </c>
      <c r="E2900" s="114" t="s">
        <v>4</v>
      </c>
      <c r="F2900" s="114" t="s">
        <v>22</v>
      </c>
      <c r="G2900" s="114" t="s">
        <v>102</v>
      </c>
      <c r="H2900" s="115" t="s">
        <v>10878</v>
      </c>
      <c r="I2900" s="116" t="s">
        <v>10879</v>
      </c>
      <c r="J2900" s="116" t="s">
        <v>10880</v>
      </c>
      <c r="K2900" s="114" t="s">
        <v>1136</v>
      </c>
      <c r="L2900" s="114" t="s">
        <v>428</v>
      </c>
      <c r="M2900" s="116" t="s">
        <v>1137</v>
      </c>
      <c r="N2900" s="116" t="s">
        <v>1138</v>
      </c>
      <c r="O2900" s="114" t="s">
        <v>1136</v>
      </c>
      <c r="P2900" s="114" t="s">
        <v>1866</v>
      </c>
      <c r="Q2900" s="114" t="s">
        <v>1867</v>
      </c>
      <c r="R2900" s="116"/>
    </row>
    <row r="2901" spans="2:18" ht="18.75" hidden="1" x14ac:dyDescent="0.25">
      <c r="B2901" s="112">
        <v>2895</v>
      </c>
      <c r="C2901" s="114" t="s">
        <v>3</v>
      </c>
      <c r="D2901" s="114" t="s">
        <v>10598</v>
      </c>
      <c r="E2901" s="114" t="s">
        <v>4</v>
      </c>
      <c r="F2901" s="114" t="s">
        <v>22</v>
      </c>
      <c r="G2901" s="114" t="s">
        <v>102</v>
      </c>
      <c r="H2901" s="115" t="s">
        <v>10881</v>
      </c>
      <c r="I2901" s="116" t="s">
        <v>10882</v>
      </c>
      <c r="J2901" s="116" t="s">
        <v>10883</v>
      </c>
      <c r="K2901" s="114" t="s">
        <v>1136</v>
      </c>
      <c r="L2901" s="114" t="s">
        <v>428</v>
      </c>
      <c r="M2901" s="116" t="s">
        <v>1137</v>
      </c>
      <c r="N2901" s="116" t="s">
        <v>1138</v>
      </c>
      <c r="O2901" s="114" t="s">
        <v>1136</v>
      </c>
      <c r="P2901" s="114" t="s">
        <v>1866</v>
      </c>
      <c r="Q2901" s="114" t="s">
        <v>1867</v>
      </c>
      <c r="R2901" s="116"/>
    </row>
    <row r="2902" spans="2:18" ht="18.75" hidden="1" x14ac:dyDescent="0.25">
      <c r="B2902" s="112">
        <v>2896</v>
      </c>
      <c r="C2902" s="114" t="s">
        <v>3</v>
      </c>
      <c r="D2902" s="114" t="s">
        <v>10598</v>
      </c>
      <c r="E2902" s="114" t="s">
        <v>4</v>
      </c>
      <c r="F2902" s="114" t="s">
        <v>22</v>
      </c>
      <c r="G2902" s="114" t="s">
        <v>102</v>
      </c>
      <c r="H2902" s="115" t="s">
        <v>10884</v>
      </c>
      <c r="I2902" s="116" t="s">
        <v>10885</v>
      </c>
      <c r="J2902" s="116" t="s">
        <v>10886</v>
      </c>
      <c r="K2902" s="114" t="s">
        <v>1136</v>
      </c>
      <c r="L2902" s="114" t="s">
        <v>428</v>
      </c>
      <c r="M2902" s="116" t="s">
        <v>1137</v>
      </c>
      <c r="N2902" s="116" t="s">
        <v>1138</v>
      </c>
      <c r="O2902" s="114" t="s">
        <v>1136</v>
      </c>
      <c r="P2902" s="114" t="s">
        <v>1866</v>
      </c>
      <c r="Q2902" s="114" t="s">
        <v>1867</v>
      </c>
      <c r="R2902" s="116"/>
    </row>
    <row r="2903" spans="2:18" ht="18.75" hidden="1" x14ac:dyDescent="0.25">
      <c r="B2903" s="112">
        <v>2897</v>
      </c>
      <c r="C2903" s="114" t="s">
        <v>3</v>
      </c>
      <c r="D2903" s="114" t="s">
        <v>10598</v>
      </c>
      <c r="E2903" s="114" t="s">
        <v>4</v>
      </c>
      <c r="F2903" s="114" t="s">
        <v>22</v>
      </c>
      <c r="G2903" s="114" t="s">
        <v>102</v>
      </c>
      <c r="H2903" s="115" t="s">
        <v>10887</v>
      </c>
      <c r="I2903" s="116" t="s">
        <v>10888</v>
      </c>
      <c r="J2903" s="116" t="s">
        <v>10889</v>
      </c>
      <c r="K2903" s="114" t="s">
        <v>1136</v>
      </c>
      <c r="L2903" s="114" t="s">
        <v>428</v>
      </c>
      <c r="M2903" s="116" t="s">
        <v>1137</v>
      </c>
      <c r="N2903" s="116" t="s">
        <v>1138</v>
      </c>
      <c r="O2903" s="114" t="s">
        <v>1136</v>
      </c>
      <c r="P2903" s="114" t="s">
        <v>1866</v>
      </c>
      <c r="Q2903" s="114" t="s">
        <v>1867</v>
      </c>
      <c r="R2903" s="116"/>
    </row>
    <row r="2904" spans="2:18" ht="18.75" hidden="1" x14ac:dyDescent="0.25">
      <c r="B2904" s="112">
        <v>2898</v>
      </c>
      <c r="C2904" s="114" t="s">
        <v>3</v>
      </c>
      <c r="D2904" s="114" t="s">
        <v>10598</v>
      </c>
      <c r="E2904" s="114" t="s">
        <v>4</v>
      </c>
      <c r="F2904" s="114" t="s">
        <v>22</v>
      </c>
      <c r="G2904" s="114" t="s">
        <v>102</v>
      </c>
      <c r="H2904" s="115" t="s">
        <v>10890</v>
      </c>
      <c r="I2904" s="116" t="s">
        <v>10891</v>
      </c>
      <c r="J2904" s="116" t="s">
        <v>10892</v>
      </c>
      <c r="K2904" s="114" t="s">
        <v>1136</v>
      </c>
      <c r="L2904" s="114" t="s">
        <v>428</v>
      </c>
      <c r="M2904" s="116" t="s">
        <v>1137</v>
      </c>
      <c r="N2904" s="116" t="s">
        <v>1138</v>
      </c>
      <c r="O2904" s="114" t="s">
        <v>1136</v>
      </c>
      <c r="P2904" s="114" t="s">
        <v>1866</v>
      </c>
      <c r="Q2904" s="114" t="s">
        <v>1867</v>
      </c>
      <c r="R2904" s="116"/>
    </row>
    <row r="2905" spans="2:18" ht="18.75" hidden="1" x14ac:dyDescent="0.25">
      <c r="B2905" s="112">
        <v>2899</v>
      </c>
      <c r="C2905" s="114" t="s">
        <v>3</v>
      </c>
      <c r="D2905" s="114" t="s">
        <v>10598</v>
      </c>
      <c r="E2905" s="114" t="s">
        <v>4</v>
      </c>
      <c r="F2905" s="114" t="s">
        <v>22</v>
      </c>
      <c r="G2905" s="114" t="s">
        <v>102</v>
      </c>
      <c r="H2905" s="115" t="s">
        <v>10893</v>
      </c>
      <c r="I2905" s="116" t="s">
        <v>10894</v>
      </c>
      <c r="J2905" s="116" t="s">
        <v>10895</v>
      </c>
      <c r="K2905" s="114" t="s">
        <v>1136</v>
      </c>
      <c r="L2905" s="114" t="s">
        <v>428</v>
      </c>
      <c r="M2905" s="116" t="s">
        <v>1137</v>
      </c>
      <c r="N2905" s="116" t="s">
        <v>1138</v>
      </c>
      <c r="O2905" s="114" t="s">
        <v>1136</v>
      </c>
      <c r="P2905" s="114" t="s">
        <v>1866</v>
      </c>
      <c r="Q2905" s="114" t="s">
        <v>1867</v>
      </c>
      <c r="R2905" s="116"/>
    </row>
    <row r="2906" spans="2:18" ht="18.75" hidden="1" x14ac:dyDescent="0.25">
      <c r="B2906" s="112">
        <v>2900</v>
      </c>
      <c r="C2906" s="114" t="s">
        <v>3</v>
      </c>
      <c r="D2906" s="114" t="s">
        <v>10598</v>
      </c>
      <c r="E2906" s="114" t="s">
        <v>4</v>
      </c>
      <c r="F2906" s="114" t="s">
        <v>22</v>
      </c>
      <c r="G2906" s="114" t="s">
        <v>102</v>
      </c>
      <c r="H2906" s="115" t="s">
        <v>10896</v>
      </c>
      <c r="I2906" s="116" t="s">
        <v>10897</v>
      </c>
      <c r="J2906" s="116" t="s">
        <v>10898</v>
      </c>
      <c r="K2906" s="114" t="s">
        <v>1136</v>
      </c>
      <c r="L2906" s="114" t="s">
        <v>428</v>
      </c>
      <c r="M2906" s="116" t="s">
        <v>1137</v>
      </c>
      <c r="N2906" s="116" t="s">
        <v>1138</v>
      </c>
      <c r="O2906" s="114" t="s">
        <v>1136</v>
      </c>
      <c r="P2906" s="114" t="s">
        <v>1866</v>
      </c>
      <c r="Q2906" s="114" t="s">
        <v>1867</v>
      </c>
      <c r="R2906" s="116"/>
    </row>
    <row r="2907" spans="2:18" ht="18.75" hidden="1" x14ac:dyDescent="0.25">
      <c r="B2907" s="112">
        <v>2901</v>
      </c>
      <c r="C2907" s="114" t="s">
        <v>3</v>
      </c>
      <c r="D2907" s="114" t="s">
        <v>10598</v>
      </c>
      <c r="E2907" s="114" t="s">
        <v>1</v>
      </c>
      <c r="F2907" s="114" t="s">
        <v>25</v>
      </c>
      <c r="G2907" s="114" t="s">
        <v>102</v>
      </c>
      <c r="H2907" s="115" t="s">
        <v>10899</v>
      </c>
      <c r="I2907" s="116" t="s">
        <v>10900</v>
      </c>
      <c r="J2907" s="116" t="s">
        <v>10901</v>
      </c>
      <c r="K2907" s="114" t="s">
        <v>1139</v>
      </c>
      <c r="L2907" s="114" t="s">
        <v>472</v>
      </c>
      <c r="M2907" s="116" t="s">
        <v>1140</v>
      </c>
      <c r="N2907" s="116" t="s">
        <v>1141</v>
      </c>
      <c r="O2907" s="114" t="s">
        <v>1139</v>
      </c>
      <c r="P2907" s="114" t="s">
        <v>1868</v>
      </c>
      <c r="Q2907" s="114" t="s">
        <v>1869</v>
      </c>
      <c r="R2907" s="116"/>
    </row>
    <row r="2908" spans="2:18" ht="18.75" hidden="1" x14ac:dyDescent="0.25">
      <c r="B2908" s="112">
        <v>2902</v>
      </c>
      <c r="C2908" s="114" t="s">
        <v>3</v>
      </c>
      <c r="D2908" s="114" t="s">
        <v>10598</v>
      </c>
      <c r="E2908" s="114" t="s">
        <v>1</v>
      </c>
      <c r="F2908" s="114" t="s">
        <v>25</v>
      </c>
      <c r="G2908" s="114" t="s">
        <v>102</v>
      </c>
      <c r="H2908" s="115" t="s">
        <v>10902</v>
      </c>
      <c r="I2908" s="116" t="s">
        <v>10903</v>
      </c>
      <c r="J2908" s="116" t="s">
        <v>10904</v>
      </c>
      <c r="K2908" s="114" t="s">
        <v>1139</v>
      </c>
      <c r="L2908" s="114" t="s">
        <v>472</v>
      </c>
      <c r="M2908" s="116" t="s">
        <v>1140</v>
      </c>
      <c r="N2908" s="116" t="s">
        <v>1141</v>
      </c>
      <c r="O2908" s="114" t="s">
        <v>1139</v>
      </c>
      <c r="P2908" s="114" t="s">
        <v>1868</v>
      </c>
      <c r="Q2908" s="114" t="s">
        <v>1869</v>
      </c>
      <c r="R2908" s="116"/>
    </row>
    <row r="2909" spans="2:18" ht="18.75" hidden="1" x14ac:dyDescent="0.25">
      <c r="B2909" s="112">
        <v>2903</v>
      </c>
      <c r="C2909" s="114" t="s">
        <v>3</v>
      </c>
      <c r="D2909" s="114" t="s">
        <v>10598</v>
      </c>
      <c r="E2909" s="114" t="s">
        <v>1</v>
      </c>
      <c r="F2909" s="114" t="s">
        <v>25</v>
      </c>
      <c r="G2909" s="114" t="s">
        <v>102</v>
      </c>
      <c r="H2909" s="115" t="s">
        <v>10905</v>
      </c>
      <c r="I2909" s="116" t="s">
        <v>10906</v>
      </c>
      <c r="J2909" s="116" t="s">
        <v>10907</v>
      </c>
      <c r="K2909" s="114" t="s">
        <v>1139</v>
      </c>
      <c r="L2909" s="114" t="s">
        <v>472</v>
      </c>
      <c r="M2909" s="116" t="s">
        <v>1140</v>
      </c>
      <c r="N2909" s="116" t="s">
        <v>1141</v>
      </c>
      <c r="O2909" s="114" t="s">
        <v>1139</v>
      </c>
      <c r="P2909" s="114" t="s">
        <v>1868</v>
      </c>
      <c r="Q2909" s="114" t="s">
        <v>1869</v>
      </c>
      <c r="R2909" s="116"/>
    </row>
    <row r="2910" spans="2:18" ht="18.75" hidden="1" x14ac:dyDescent="0.25">
      <c r="B2910" s="112">
        <v>2904</v>
      </c>
      <c r="C2910" s="114" t="s">
        <v>3</v>
      </c>
      <c r="D2910" s="114" t="s">
        <v>10598</v>
      </c>
      <c r="E2910" s="114" t="s">
        <v>1</v>
      </c>
      <c r="F2910" s="114" t="s">
        <v>25</v>
      </c>
      <c r="G2910" s="114" t="s">
        <v>102</v>
      </c>
      <c r="H2910" s="115" t="s">
        <v>10908</v>
      </c>
      <c r="I2910" s="116" t="s">
        <v>10909</v>
      </c>
      <c r="J2910" s="116" t="s">
        <v>10910</v>
      </c>
      <c r="K2910" s="114" t="s">
        <v>1139</v>
      </c>
      <c r="L2910" s="114" t="s">
        <v>472</v>
      </c>
      <c r="M2910" s="116" t="s">
        <v>1140</v>
      </c>
      <c r="N2910" s="116" t="s">
        <v>1141</v>
      </c>
      <c r="O2910" s="114" t="s">
        <v>1139</v>
      </c>
      <c r="P2910" s="114" t="s">
        <v>1868</v>
      </c>
      <c r="Q2910" s="114" t="s">
        <v>1869</v>
      </c>
      <c r="R2910" s="116"/>
    </row>
    <row r="2911" spans="2:18" ht="18.75" hidden="1" x14ac:dyDescent="0.25">
      <c r="B2911" s="112">
        <v>2905</v>
      </c>
      <c r="C2911" s="114" t="s">
        <v>3</v>
      </c>
      <c r="D2911" s="114" t="s">
        <v>10598</v>
      </c>
      <c r="E2911" s="114" t="s">
        <v>1</v>
      </c>
      <c r="F2911" s="114" t="s">
        <v>25</v>
      </c>
      <c r="G2911" s="114" t="s">
        <v>102</v>
      </c>
      <c r="H2911" s="115" t="s">
        <v>10911</v>
      </c>
      <c r="I2911" s="116" t="s">
        <v>10912</v>
      </c>
      <c r="J2911" s="116" t="s">
        <v>10913</v>
      </c>
      <c r="K2911" s="114" t="s">
        <v>1139</v>
      </c>
      <c r="L2911" s="114" t="s">
        <v>472</v>
      </c>
      <c r="M2911" s="116" t="s">
        <v>1140</v>
      </c>
      <c r="N2911" s="116" t="s">
        <v>1141</v>
      </c>
      <c r="O2911" s="114" t="s">
        <v>1139</v>
      </c>
      <c r="P2911" s="114" t="s">
        <v>1868</v>
      </c>
      <c r="Q2911" s="114" t="s">
        <v>1869</v>
      </c>
      <c r="R2911" s="116"/>
    </row>
    <row r="2912" spans="2:18" ht="18.75" hidden="1" x14ac:dyDescent="0.25">
      <c r="B2912" s="112">
        <v>2906</v>
      </c>
      <c r="C2912" s="114" t="s">
        <v>3</v>
      </c>
      <c r="D2912" s="114" t="s">
        <v>10598</v>
      </c>
      <c r="E2912" s="114" t="s">
        <v>1</v>
      </c>
      <c r="F2912" s="114" t="s">
        <v>25</v>
      </c>
      <c r="G2912" s="114" t="s">
        <v>102</v>
      </c>
      <c r="H2912" s="115" t="s">
        <v>10914</v>
      </c>
      <c r="I2912" s="116" t="s">
        <v>10915</v>
      </c>
      <c r="J2912" s="116" t="s">
        <v>10916</v>
      </c>
      <c r="K2912" s="114" t="s">
        <v>1139</v>
      </c>
      <c r="L2912" s="114" t="s">
        <v>472</v>
      </c>
      <c r="M2912" s="116" t="s">
        <v>1140</v>
      </c>
      <c r="N2912" s="116" t="s">
        <v>1141</v>
      </c>
      <c r="O2912" s="114" t="s">
        <v>1139</v>
      </c>
      <c r="P2912" s="114" t="s">
        <v>1868</v>
      </c>
      <c r="Q2912" s="114" t="s">
        <v>1869</v>
      </c>
      <c r="R2912" s="116"/>
    </row>
    <row r="2913" spans="2:18" ht="18.75" hidden="1" x14ac:dyDescent="0.25">
      <c r="B2913" s="112">
        <v>2907</v>
      </c>
      <c r="C2913" s="114" t="s">
        <v>3</v>
      </c>
      <c r="D2913" s="114" t="s">
        <v>10598</v>
      </c>
      <c r="E2913" s="114" t="s">
        <v>1</v>
      </c>
      <c r="F2913" s="114" t="s">
        <v>25</v>
      </c>
      <c r="G2913" s="114" t="s">
        <v>102</v>
      </c>
      <c r="H2913" s="115" t="s">
        <v>10917</v>
      </c>
      <c r="I2913" s="116" t="s">
        <v>10918</v>
      </c>
      <c r="J2913" s="116" t="s">
        <v>10919</v>
      </c>
      <c r="K2913" s="114" t="s">
        <v>1139</v>
      </c>
      <c r="L2913" s="114" t="s">
        <v>472</v>
      </c>
      <c r="M2913" s="116" t="s">
        <v>1140</v>
      </c>
      <c r="N2913" s="116" t="s">
        <v>1141</v>
      </c>
      <c r="O2913" s="114" t="s">
        <v>1139</v>
      </c>
      <c r="P2913" s="114" t="s">
        <v>1868</v>
      </c>
      <c r="Q2913" s="114" t="s">
        <v>1869</v>
      </c>
      <c r="R2913" s="116"/>
    </row>
    <row r="2914" spans="2:18" ht="18.75" hidden="1" x14ac:dyDescent="0.25">
      <c r="B2914" s="112">
        <v>2908</v>
      </c>
      <c r="C2914" s="114" t="s">
        <v>3</v>
      </c>
      <c r="D2914" s="114" t="s">
        <v>10598</v>
      </c>
      <c r="E2914" s="114" t="s">
        <v>1</v>
      </c>
      <c r="F2914" s="114" t="s">
        <v>25</v>
      </c>
      <c r="G2914" s="114" t="s">
        <v>102</v>
      </c>
      <c r="H2914" s="115" t="s">
        <v>10920</v>
      </c>
      <c r="I2914" s="116" t="s">
        <v>10921</v>
      </c>
      <c r="J2914" s="116" t="s">
        <v>10922</v>
      </c>
      <c r="K2914" s="114" t="s">
        <v>1139</v>
      </c>
      <c r="L2914" s="114" t="s">
        <v>472</v>
      </c>
      <c r="M2914" s="116" t="s">
        <v>1140</v>
      </c>
      <c r="N2914" s="116" t="s">
        <v>1141</v>
      </c>
      <c r="O2914" s="114" t="s">
        <v>1139</v>
      </c>
      <c r="P2914" s="114" t="s">
        <v>1868</v>
      </c>
      <c r="Q2914" s="114" t="s">
        <v>1869</v>
      </c>
      <c r="R2914" s="116"/>
    </row>
    <row r="2915" spans="2:18" ht="18.75" hidden="1" x14ac:dyDescent="0.25">
      <c r="B2915" s="112">
        <v>2909</v>
      </c>
      <c r="C2915" s="114" t="s">
        <v>3</v>
      </c>
      <c r="D2915" s="114" t="s">
        <v>10598</v>
      </c>
      <c r="E2915" s="114" t="s">
        <v>1</v>
      </c>
      <c r="F2915" s="114" t="s">
        <v>25</v>
      </c>
      <c r="G2915" s="114" t="s">
        <v>102</v>
      </c>
      <c r="H2915" s="115" t="s">
        <v>10923</v>
      </c>
      <c r="I2915" s="116" t="s">
        <v>10924</v>
      </c>
      <c r="J2915" s="116" t="s">
        <v>10925</v>
      </c>
      <c r="K2915" s="114" t="s">
        <v>1139</v>
      </c>
      <c r="L2915" s="114" t="s">
        <v>472</v>
      </c>
      <c r="M2915" s="116" t="s">
        <v>1140</v>
      </c>
      <c r="N2915" s="116" t="s">
        <v>1141</v>
      </c>
      <c r="O2915" s="114" t="s">
        <v>1139</v>
      </c>
      <c r="P2915" s="114" t="s">
        <v>1868</v>
      </c>
      <c r="Q2915" s="114" t="s">
        <v>1869</v>
      </c>
      <c r="R2915" s="116"/>
    </row>
    <row r="2916" spans="2:18" ht="18.75" hidden="1" x14ac:dyDescent="0.25">
      <c r="B2916" s="112">
        <v>2910</v>
      </c>
      <c r="C2916" s="114" t="s">
        <v>3</v>
      </c>
      <c r="D2916" s="114" t="s">
        <v>10598</v>
      </c>
      <c r="E2916" s="114" t="s">
        <v>1</v>
      </c>
      <c r="F2916" s="114" t="s">
        <v>25</v>
      </c>
      <c r="G2916" s="114" t="s">
        <v>102</v>
      </c>
      <c r="H2916" s="115" t="s">
        <v>10926</v>
      </c>
      <c r="I2916" s="116" t="s">
        <v>10927</v>
      </c>
      <c r="J2916" s="116" t="s">
        <v>10928</v>
      </c>
      <c r="K2916" s="114" t="s">
        <v>1139</v>
      </c>
      <c r="L2916" s="114" t="s">
        <v>472</v>
      </c>
      <c r="M2916" s="116" t="s">
        <v>1140</v>
      </c>
      <c r="N2916" s="116" t="s">
        <v>1141</v>
      </c>
      <c r="O2916" s="114" t="s">
        <v>1139</v>
      </c>
      <c r="P2916" s="114" t="s">
        <v>1868</v>
      </c>
      <c r="Q2916" s="114" t="s">
        <v>1869</v>
      </c>
      <c r="R2916" s="116"/>
    </row>
    <row r="2917" spans="2:18" ht="18.75" hidden="1" x14ac:dyDescent="0.25">
      <c r="B2917" s="112">
        <v>2911</v>
      </c>
      <c r="C2917" s="114" t="s">
        <v>3</v>
      </c>
      <c r="D2917" s="114" t="s">
        <v>10598</v>
      </c>
      <c r="E2917" s="114" t="s">
        <v>4</v>
      </c>
      <c r="F2917" s="114" t="s">
        <v>25</v>
      </c>
      <c r="G2917" s="114" t="s">
        <v>102</v>
      </c>
      <c r="H2917" s="115" t="s">
        <v>10929</v>
      </c>
      <c r="I2917" s="116" t="s">
        <v>10930</v>
      </c>
      <c r="J2917" s="116" t="s">
        <v>10931</v>
      </c>
      <c r="K2917" s="114" t="s">
        <v>1139</v>
      </c>
      <c r="L2917" s="114" t="s">
        <v>472</v>
      </c>
      <c r="M2917" s="116" t="s">
        <v>1140</v>
      </c>
      <c r="N2917" s="116" t="s">
        <v>1141</v>
      </c>
      <c r="O2917" s="114" t="s">
        <v>1139</v>
      </c>
      <c r="P2917" s="114" t="s">
        <v>1868</v>
      </c>
      <c r="Q2917" s="114" t="s">
        <v>1869</v>
      </c>
      <c r="R2917" s="116"/>
    </row>
    <row r="2918" spans="2:18" ht="18.75" hidden="1" x14ac:dyDescent="0.25">
      <c r="B2918" s="112">
        <v>2912</v>
      </c>
      <c r="C2918" s="114" t="s">
        <v>3</v>
      </c>
      <c r="D2918" s="114" t="s">
        <v>10598</v>
      </c>
      <c r="E2918" s="114" t="s">
        <v>4</v>
      </c>
      <c r="F2918" s="114" t="s">
        <v>25</v>
      </c>
      <c r="G2918" s="114" t="s">
        <v>102</v>
      </c>
      <c r="H2918" s="115" t="s">
        <v>10932</v>
      </c>
      <c r="I2918" s="116" t="s">
        <v>10933</v>
      </c>
      <c r="J2918" s="116" t="s">
        <v>10934</v>
      </c>
      <c r="K2918" s="114" t="s">
        <v>1139</v>
      </c>
      <c r="L2918" s="114" t="s">
        <v>472</v>
      </c>
      <c r="M2918" s="116" t="s">
        <v>1140</v>
      </c>
      <c r="N2918" s="116" t="s">
        <v>1141</v>
      </c>
      <c r="O2918" s="114" t="s">
        <v>1139</v>
      </c>
      <c r="P2918" s="114" t="s">
        <v>1868</v>
      </c>
      <c r="Q2918" s="114" t="s">
        <v>1869</v>
      </c>
      <c r="R2918" s="116"/>
    </row>
    <row r="2919" spans="2:18" ht="18.75" hidden="1" x14ac:dyDescent="0.25">
      <c r="B2919" s="112">
        <v>2913</v>
      </c>
      <c r="C2919" s="114" t="s">
        <v>3</v>
      </c>
      <c r="D2919" s="114" t="s">
        <v>10598</v>
      </c>
      <c r="E2919" s="114" t="s">
        <v>4</v>
      </c>
      <c r="F2919" s="114" t="s">
        <v>25</v>
      </c>
      <c r="G2919" s="114" t="s">
        <v>102</v>
      </c>
      <c r="H2919" s="115" t="s">
        <v>10935</v>
      </c>
      <c r="I2919" s="116" t="s">
        <v>10936</v>
      </c>
      <c r="J2919" s="116" t="s">
        <v>10937</v>
      </c>
      <c r="K2919" s="114" t="s">
        <v>1139</v>
      </c>
      <c r="L2919" s="114" t="s">
        <v>472</v>
      </c>
      <c r="M2919" s="116" t="s">
        <v>1140</v>
      </c>
      <c r="N2919" s="116" t="s">
        <v>1141</v>
      </c>
      <c r="O2919" s="114" t="s">
        <v>1139</v>
      </c>
      <c r="P2919" s="114" t="s">
        <v>1868</v>
      </c>
      <c r="Q2919" s="114" t="s">
        <v>1869</v>
      </c>
      <c r="R2919" s="116"/>
    </row>
    <row r="2920" spans="2:18" ht="18.75" hidden="1" x14ac:dyDescent="0.25">
      <c r="B2920" s="112">
        <v>2914</v>
      </c>
      <c r="C2920" s="114" t="s">
        <v>3</v>
      </c>
      <c r="D2920" s="114" t="s">
        <v>10598</v>
      </c>
      <c r="E2920" s="114" t="s">
        <v>4</v>
      </c>
      <c r="F2920" s="114" t="s">
        <v>25</v>
      </c>
      <c r="G2920" s="114" t="s">
        <v>102</v>
      </c>
      <c r="H2920" s="115" t="s">
        <v>10938</v>
      </c>
      <c r="I2920" s="116" t="s">
        <v>10939</v>
      </c>
      <c r="J2920" s="116" t="s">
        <v>10940</v>
      </c>
      <c r="K2920" s="114" t="s">
        <v>1139</v>
      </c>
      <c r="L2920" s="114" t="s">
        <v>472</v>
      </c>
      <c r="M2920" s="116" t="s">
        <v>1140</v>
      </c>
      <c r="N2920" s="116" t="s">
        <v>1141</v>
      </c>
      <c r="O2920" s="114" t="s">
        <v>1139</v>
      </c>
      <c r="P2920" s="114" t="s">
        <v>1868</v>
      </c>
      <c r="Q2920" s="114" t="s">
        <v>1869</v>
      </c>
      <c r="R2920" s="116"/>
    </row>
    <row r="2921" spans="2:18" ht="18.75" hidden="1" x14ac:dyDescent="0.25">
      <c r="B2921" s="112">
        <v>2915</v>
      </c>
      <c r="C2921" s="114" t="s">
        <v>3</v>
      </c>
      <c r="D2921" s="114" t="s">
        <v>10598</v>
      </c>
      <c r="E2921" s="114" t="s">
        <v>4</v>
      </c>
      <c r="F2921" s="114" t="s">
        <v>25</v>
      </c>
      <c r="G2921" s="114" t="s">
        <v>102</v>
      </c>
      <c r="H2921" s="115" t="s">
        <v>10941</v>
      </c>
      <c r="I2921" s="116" t="s">
        <v>10942</v>
      </c>
      <c r="J2921" s="116" t="s">
        <v>10943</v>
      </c>
      <c r="K2921" s="114" t="s">
        <v>1139</v>
      </c>
      <c r="L2921" s="114" t="s">
        <v>472</v>
      </c>
      <c r="M2921" s="116" t="s">
        <v>1140</v>
      </c>
      <c r="N2921" s="116" t="s">
        <v>1141</v>
      </c>
      <c r="O2921" s="114" t="s">
        <v>1139</v>
      </c>
      <c r="P2921" s="114" t="s">
        <v>1868</v>
      </c>
      <c r="Q2921" s="114" t="s">
        <v>1869</v>
      </c>
      <c r="R2921" s="116"/>
    </row>
    <row r="2922" spans="2:18" ht="18.75" hidden="1" x14ac:dyDescent="0.25">
      <c r="B2922" s="112">
        <v>2916</v>
      </c>
      <c r="C2922" s="114" t="s">
        <v>3</v>
      </c>
      <c r="D2922" s="114" t="s">
        <v>10598</v>
      </c>
      <c r="E2922" s="114" t="s">
        <v>4</v>
      </c>
      <c r="F2922" s="114" t="s">
        <v>25</v>
      </c>
      <c r="G2922" s="114" t="s">
        <v>102</v>
      </c>
      <c r="H2922" s="115" t="s">
        <v>10944</v>
      </c>
      <c r="I2922" s="116" t="s">
        <v>10945</v>
      </c>
      <c r="J2922" s="116" t="s">
        <v>10946</v>
      </c>
      <c r="K2922" s="114" t="s">
        <v>1139</v>
      </c>
      <c r="L2922" s="114" t="s">
        <v>472</v>
      </c>
      <c r="M2922" s="116" t="s">
        <v>1140</v>
      </c>
      <c r="N2922" s="116" t="s">
        <v>1141</v>
      </c>
      <c r="O2922" s="114" t="s">
        <v>1139</v>
      </c>
      <c r="P2922" s="114" t="s">
        <v>1868</v>
      </c>
      <c r="Q2922" s="114" t="s">
        <v>1869</v>
      </c>
      <c r="R2922" s="116"/>
    </row>
    <row r="2923" spans="2:18" ht="18.75" hidden="1" x14ac:dyDescent="0.25">
      <c r="B2923" s="112">
        <v>2917</v>
      </c>
      <c r="C2923" s="114" t="s">
        <v>3</v>
      </c>
      <c r="D2923" s="114" t="s">
        <v>10598</v>
      </c>
      <c r="E2923" s="114" t="s">
        <v>4</v>
      </c>
      <c r="F2923" s="114" t="s">
        <v>25</v>
      </c>
      <c r="G2923" s="114" t="s">
        <v>102</v>
      </c>
      <c r="H2923" s="115" t="s">
        <v>10947</v>
      </c>
      <c r="I2923" s="116" t="s">
        <v>10948</v>
      </c>
      <c r="J2923" s="116" t="s">
        <v>10949</v>
      </c>
      <c r="K2923" s="114" t="s">
        <v>1139</v>
      </c>
      <c r="L2923" s="114" t="s">
        <v>472</v>
      </c>
      <c r="M2923" s="116" t="s">
        <v>1140</v>
      </c>
      <c r="N2923" s="116" t="s">
        <v>1141</v>
      </c>
      <c r="O2923" s="114" t="s">
        <v>1139</v>
      </c>
      <c r="P2923" s="114" t="s">
        <v>1868</v>
      </c>
      <c r="Q2923" s="114" t="s">
        <v>1869</v>
      </c>
      <c r="R2923" s="116"/>
    </row>
    <row r="2924" spans="2:18" ht="18.75" hidden="1" x14ac:dyDescent="0.25">
      <c r="B2924" s="112">
        <v>2918</v>
      </c>
      <c r="C2924" s="114" t="s">
        <v>3</v>
      </c>
      <c r="D2924" s="114" t="s">
        <v>10598</v>
      </c>
      <c r="E2924" s="114" t="s">
        <v>4</v>
      </c>
      <c r="F2924" s="114" t="s">
        <v>25</v>
      </c>
      <c r="G2924" s="114" t="s">
        <v>102</v>
      </c>
      <c r="H2924" s="115" t="s">
        <v>10950</v>
      </c>
      <c r="I2924" s="116" t="s">
        <v>10951</v>
      </c>
      <c r="J2924" s="116" t="s">
        <v>10952</v>
      </c>
      <c r="K2924" s="114" t="s">
        <v>1139</v>
      </c>
      <c r="L2924" s="114" t="s">
        <v>472</v>
      </c>
      <c r="M2924" s="116" t="s">
        <v>1140</v>
      </c>
      <c r="N2924" s="116" t="s">
        <v>1141</v>
      </c>
      <c r="O2924" s="114" t="s">
        <v>1139</v>
      </c>
      <c r="P2924" s="114" t="s">
        <v>1868</v>
      </c>
      <c r="Q2924" s="114" t="s">
        <v>1869</v>
      </c>
      <c r="R2924" s="116"/>
    </row>
    <row r="2925" spans="2:18" ht="18.75" hidden="1" x14ac:dyDescent="0.25">
      <c r="B2925" s="112">
        <v>2919</v>
      </c>
      <c r="C2925" s="114" t="s">
        <v>3</v>
      </c>
      <c r="D2925" s="114" t="s">
        <v>10598</v>
      </c>
      <c r="E2925" s="114" t="s">
        <v>4</v>
      </c>
      <c r="F2925" s="114" t="s">
        <v>25</v>
      </c>
      <c r="G2925" s="114" t="s">
        <v>102</v>
      </c>
      <c r="H2925" s="115" t="s">
        <v>10953</v>
      </c>
      <c r="I2925" s="116" t="s">
        <v>10954</v>
      </c>
      <c r="J2925" s="116" t="s">
        <v>10955</v>
      </c>
      <c r="K2925" s="114" t="s">
        <v>1139</v>
      </c>
      <c r="L2925" s="114" t="s">
        <v>472</v>
      </c>
      <c r="M2925" s="116" t="s">
        <v>1140</v>
      </c>
      <c r="N2925" s="116" t="s">
        <v>1141</v>
      </c>
      <c r="O2925" s="114" t="s">
        <v>1139</v>
      </c>
      <c r="P2925" s="114" t="s">
        <v>1868</v>
      </c>
      <c r="Q2925" s="114" t="s">
        <v>1869</v>
      </c>
      <c r="R2925" s="116"/>
    </row>
    <row r="2926" spans="2:18" ht="18.75" hidden="1" x14ac:dyDescent="0.25">
      <c r="B2926" s="112">
        <v>2920</v>
      </c>
      <c r="C2926" s="114" t="s">
        <v>3</v>
      </c>
      <c r="D2926" s="114" t="s">
        <v>10598</v>
      </c>
      <c r="E2926" s="114" t="s">
        <v>4</v>
      </c>
      <c r="F2926" s="114" t="s">
        <v>25</v>
      </c>
      <c r="G2926" s="114" t="s">
        <v>102</v>
      </c>
      <c r="H2926" s="115" t="s">
        <v>10956</v>
      </c>
      <c r="I2926" s="116" t="s">
        <v>10957</v>
      </c>
      <c r="J2926" s="116" t="s">
        <v>10958</v>
      </c>
      <c r="K2926" s="114" t="s">
        <v>1139</v>
      </c>
      <c r="L2926" s="114" t="s">
        <v>472</v>
      </c>
      <c r="M2926" s="116" t="s">
        <v>1140</v>
      </c>
      <c r="N2926" s="116" t="s">
        <v>1141</v>
      </c>
      <c r="O2926" s="114" t="s">
        <v>1139</v>
      </c>
      <c r="P2926" s="114" t="s">
        <v>1868</v>
      </c>
      <c r="Q2926" s="114" t="s">
        <v>1869</v>
      </c>
      <c r="R2926" s="116"/>
    </row>
    <row r="2927" spans="2:18" ht="18.75" hidden="1" x14ac:dyDescent="0.25">
      <c r="B2927" s="112">
        <v>2921</v>
      </c>
      <c r="C2927" s="114" t="s">
        <v>3</v>
      </c>
      <c r="D2927" s="114" t="s">
        <v>10598</v>
      </c>
      <c r="E2927" s="114" t="s">
        <v>1</v>
      </c>
      <c r="F2927" s="114" t="s">
        <v>14</v>
      </c>
      <c r="G2927" s="114" t="s">
        <v>102</v>
      </c>
      <c r="H2927" s="115" t="s">
        <v>10959</v>
      </c>
      <c r="I2927" s="116" t="s">
        <v>10960</v>
      </c>
      <c r="J2927" s="116" t="s">
        <v>10961</v>
      </c>
      <c r="K2927" s="114" t="s">
        <v>1142</v>
      </c>
      <c r="L2927" s="114" t="s">
        <v>515</v>
      </c>
      <c r="M2927" s="116" t="s">
        <v>1143</v>
      </c>
      <c r="N2927" s="116" t="s">
        <v>1144</v>
      </c>
      <c r="O2927" s="114" t="s">
        <v>1142</v>
      </c>
      <c r="P2927" s="114" t="s">
        <v>1870</v>
      </c>
      <c r="Q2927" s="114" t="s">
        <v>1871</v>
      </c>
      <c r="R2927" s="116"/>
    </row>
    <row r="2928" spans="2:18" ht="18.75" hidden="1" x14ac:dyDescent="0.25">
      <c r="B2928" s="112">
        <v>2922</v>
      </c>
      <c r="C2928" s="114" t="s">
        <v>3</v>
      </c>
      <c r="D2928" s="114" t="s">
        <v>10598</v>
      </c>
      <c r="E2928" s="114" t="s">
        <v>1</v>
      </c>
      <c r="F2928" s="114" t="s">
        <v>14</v>
      </c>
      <c r="G2928" s="114" t="s">
        <v>102</v>
      </c>
      <c r="H2928" s="115" t="s">
        <v>10962</v>
      </c>
      <c r="I2928" s="116" t="s">
        <v>10963</v>
      </c>
      <c r="J2928" s="116" t="s">
        <v>10964</v>
      </c>
      <c r="K2928" s="114" t="s">
        <v>1142</v>
      </c>
      <c r="L2928" s="114" t="s">
        <v>515</v>
      </c>
      <c r="M2928" s="116" t="s">
        <v>1143</v>
      </c>
      <c r="N2928" s="116" t="s">
        <v>1144</v>
      </c>
      <c r="O2928" s="114" t="s">
        <v>1142</v>
      </c>
      <c r="P2928" s="114" t="s">
        <v>1870</v>
      </c>
      <c r="Q2928" s="114" t="s">
        <v>1871</v>
      </c>
      <c r="R2928" s="116"/>
    </row>
    <row r="2929" spans="2:18" ht="18.75" hidden="1" x14ac:dyDescent="0.25">
      <c r="B2929" s="112">
        <v>2923</v>
      </c>
      <c r="C2929" s="114" t="s">
        <v>3</v>
      </c>
      <c r="D2929" s="114" t="s">
        <v>10598</v>
      </c>
      <c r="E2929" s="114" t="s">
        <v>1</v>
      </c>
      <c r="F2929" s="114" t="s">
        <v>14</v>
      </c>
      <c r="G2929" s="114" t="s">
        <v>102</v>
      </c>
      <c r="H2929" s="115" t="s">
        <v>10965</v>
      </c>
      <c r="I2929" s="116" t="s">
        <v>10966</v>
      </c>
      <c r="J2929" s="116" t="s">
        <v>10967</v>
      </c>
      <c r="K2929" s="114" t="s">
        <v>1142</v>
      </c>
      <c r="L2929" s="114" t="s">
        <v>515</v>
      </c>
      <c r="M2929" s="116" t="s">
        <v>1143</v>
      </c>
      <c r="N2929" s="116" t="s">
        <v>1144</v>
      </c>
      <c r="O2929" s="114" t="s">
        <v>1142</v>
      </c>
      <c r="P2929" s="114" t="s">
        <v>1870</v>
      </c>
      <c r="Q2929" s="114" t="s">
        <v>1871</v>
      </c>
      <c r="R2929" s="116"/>
    </row>
    <row r="2930" spans="2:18" ht="18.75" hidden="1" x14ac:dyDescent="0.25">
      <c r="B2930" s="112">
        <v>2924</v>
      </c>
      <c r="C2930" s="114" t="s">
        <v>3</v>
      </c>
      <c r="D2930" s="114" t="s">
        <v>10598</v>
      </c>
      <c r="E2930" s="114" t="s">
        <v>1</v>
      </c>
      <c r="F2930" s="114" t="s">
        <v>14</v>
      </c>
      <c r="G2930" s="114" t="s">
        <v>102</v>
      </c>
      <c r="H2930" s="115" t="s">
        <v>10968</v>
      </c>
      <c r="I2930" s="116" t="s">
        <v>10969</v>
      </c>
      <c r="J2930" s="116" t="s">
        <v>10970</v>
      </c>
      <c r="K2930" s="114" t="s">
        <v>1142</v>
      </c>
      <c r="L2930" s="114" t="s">
        <v>515</v>
      </c>
      <c r="M2930" s="116" t="s">
        <v>1143</v>
      </c>
      <c r="N2930" s="116" t="s">
        <v>1144</v>
      </c>
      <c r="O2930" s="114" t="s">
        <v>1142</v>
      </c>
      <c r="P2930" s="114" t="s">
        <v>1870</v>
      </c>
      <c r="Q2930" s="114" t="s">
        <v>1871</v>
      </c>
      <c r="R2930" s="116"/>
    </row>
    <row r="2931" spans="2:18" ht="18.75" hidden="1" x14ac:dyDescent="0.25">
      <c r="B2931" s="112">
        <v>2925</v>
      </c>
      <c r="C2931" s="114" t="s">
        <v>3</v>
      </c>
      <c r="D2931" s="114" t="s">
        <v>10598</v>
      </c>
      <c r="E2931" s="114" t="s">
        <v>1</v>
      </c>
      <c r="F2931" s="114" t="s">
        <v>14</v>
      </c>
      <c r="G2931" s="114" t="s">
        <v>102</v>
      </c>
      <c r="H2931" s="115" t="s">
        <v>10971</v>
      </c>
      <c r="I2931" s="116" t="s">
        <v>10972</v>
      </c>
      <c r="J2931" s="116" t="s">
        <v>10973</v>
      </c>
      <c r="K2931" s="114" t="s">
        <v>1142</v>
      </c>
      <c r="L2931" s="114" t="s">
        <v>515</v>
      </c>
      <c r="M2931" s="116" t="s">
        <v>1143</v>
      </c>
      <c r="N2931" s="116" t="s">
        <v>1144</v>
      </c>
      <c r="O2931" s="114" t="s">
        <v>1142</v>
      </c>
      <c r="P2931" s="114" t="s">
        <v>1870</v>
      </c>
      <c r="Q2931" s="114" t="s">
        <v>1871</v>
      </c>
      <c r="R2931" s="116"/>
    </row>
    <row r="2932" spans="2:18" ht="18.75" hidden="1" x14ac:dyDescent="0.25">
      <c r="B2932" s="112">
        <v>2926</v>
      </c>
      <c r="C2932" s="114" t="s">
        <v>3</v>
      </c>
      <c r="D2932" s="114" t="s">
        <v>10598</v>
      </c>
      <c r="E2932" s="114" t="s">
        <v>1</v>
      </c>
      <c r="F2932" s="114" t="s">
        <v>14</v>
      </c>
      <c r="G2932" s="114" t="s">
        <v>102</v>
      </c>
      <c r="H2932" s="115" t="s">
        <v>10974</v>
      </c>
      <c r="I2932" s="116" t="s">
        <v>10975</v>
      </c>
      <c r="J2932" s="116" t="s">
        <v>10976</v>
      </c>
      <c r="K2932" s="114" t="s">
        <v>1142</v>
      </c>
      <c r="L2932" s="114" t="s">
        <v>515</v>
      </c>
      <c r="M2932" s="116" t="s">
        <v>1143</v>
      </c>
      <c r="N2932" s="116" t="s">
        <v>1144</v>
      </c>
      <c r="O2932" s="114" t="s">
        <v>1142</v>
      </c>
      <c r="P2932" s="114" t="s">
        <v>1870</v>
      </c>
      <c r="Q2932" s="114" t="s">
        <v>1871</v>
      </c>
      <c r="R2932" s="116"/>
    </row>
    <row r="2933" spans="2:18" ht="18.75" hidden="1" x14ac:dyDescent="0.25">
      <c r="B2933" s="112">
        <v>2927</v>
      </c>
      <c r="C2933" s="114" t="s">
        <v>3</v>
      </c>
      <c r="D2933" s="114" t="s">
        <v>10598</v>
      </c>
      <c r="E2933" s="114" t="s">
        <v>1</v>
      </c>
      <c r="F2933" s="114" t="s">
        <v>14</v>
      </c>
      <c r="G2933" s="114" t="s">
        <v>102</v>
      </c>
      <c r="H2933" s="115" t="s">
        <v>10977</v>
      </c>
      <c r="I2933" s="116" t="s">
        <v>10978</v>
      </c>
      <c r="J2933" s="116" t="s">
        <v>10979</v>
      </c>
      <c r="K2933" s="114" t="s">
        <v>1142</v>
      </c>
      <c r="L2933" s="114" t="s">
        <v>515</v>
      </c>
      <c r="M2933" s="116" t="s">
        <v>1143</v>
      </c>
      <c r="N2933" s="116" t="s">
        <v>1144</v>
      </c>
      <c r="O2933" s="114" t="s">
        <v>1142</v>
      </c>
      <c r="P2933" s="114" t="s">
        <v>1870</v>
      </c>
      <c r="Q2933" s="114" t="s">
        <v>1871</v>
      </c>
      <c r="R2933" s="116"/>
    </row>
    <row r="2934" spans="2:18" ht="18.75" hidden="1" x14ac:dyDescent="0.25">
      <c r="B2934" s="112">
        <v>2928</v>
      </c>
      <c r="C2934" s="114" t="s">
        <v>3</v>
      </c>
      <c r="D2934" s="114" t="s">
        <v>10598</v>
      </c>
      <c r="E2934" s="114" t="s">
        <v>1</v>
      </c>
      <c r="F2934" s="114" t="s">
        <v>14</v>
      </c>
      <c r="G2934" s="114" t="s">
        <v>102</v>
      </c>
      <c r="H2934" s="115" t="s">
        <v>10980</v>
      </c>
      <c r="I2934" s="116" t="s">
        <v>10981</v>
      </c>
      <c r="J2934" s="116" t="s">
        <v>10982</v>
      </c>
      <c r="K2934" s="114" t="s">
        <v>1142</v>
      </c>
      <c r="L2934" s="114" t="s">
        <v>515</v>
      </c>
      <c r="M2934" s="116" t="s">
        <v>1143</v>
      </c>
      <c r="N2934" s="116" t="s">
        <v>1144</v>
      </c>
      <c r="O2934" s="114" t="s">
        <v>1142</v>
      </c>
      <c r="P2934" s="114" t="s">
        <v>1870</v>
      </c>
      <c r="Q2934" s="114" t="s">
        <v>1871</v>
      </c>
      <c r="R2934" s="116"/>
    </row>
    <row r="2935" spans="2:18" ht="18.75" hidden="1" x14ac:dyDescent="0.25">
      <c r="B2935" s="112">
        <v>2929</v>
      </c>
      <c r="C2935" s="114" t="s">
        <v>3</v>
      </c>
      <c r="D2935" s="114" t="s">
        <v>10598</v>
      </c>
      <c r="E2935" s="114" t="s">
        <v>1</v>
      </c>
      <c r="F2935" s="114" t="s">
        <v>14</v>
      </c>
      <c r="G2935" s="114" t="s">
        <v>102</v>
      </c>
      <c r="H2935" s="115" t="s">
        <v>10983</v>
      </c>
      <c r="I2935" s="116" t="s">
        <v>10984</v>
      </c>
      <c r="J2935" s="116" t="s">
        <v>10985</v>
      </c>
      <c r="K2935" s="114" t="s">
        <v>1142</v>
      </c>
      <c r="L2935" s="114" t="s">
        <v>515</v>
      </c>
      <c r="M2935" s="116" t="s">
        <v>1143</v>
      </c>
      <c r="N2935" s="116" t="s">
        <v>1144</v>
      </c>
      <c r="O2935" s="114" t="s">
        <v>1142</v>
      </c>
      <c r="P2935" s="114" t="s">
        <v>1870</v>
      </c>
      <c r="Q2935" s="114" t="s">
        <v>1871</v>
      </c>
      <c r="R2935" s="116"/>
    </row>
    <row r="2936" spans="2:18" ht="18.75" hidden="1" x14ac:dyDescent="0.25">
      <c r="B2936" s="112">
        <v>2930</v>
      </c>
      <c r="C2936" s="114" t="s">
        <v>3</v>
      </c>
      <c r="D2936" s="114" t="s">
        <v>10598</v>
      </c>
      <c r="E2936" s="114" t="s">
        <v>1</v>
      </c>
      <c r="F2936" s="114" t="s">
        <v>14</v>
      </c>
      <c r="G2936" s="114" t="s">
        <v>102</v>
      </c>
      <c r="H2936" s="115" t="s">
        <v>10986</v>
      </c>
      <c r="I2936" s="116" t="s">
        <v>10987</v>
      </c>
      <c r="J2936" s="116" t="s">
        <v>10988</v>
      </c>
      <c r="K2936" s="114" t="s">
        <v>1142</v>
      </c>
      <c r="L2936" s="114" t="s">
        <v>515</v>
      </c>
      <c r="M2936" s="116" t="s">
        <v>1143</v>
      </c>
      <c r="N2936" s="116" t="s">
        <v>1144</v>
      </c>
      <c r="O2936" s="114" t="s">
        <v>1142</v>
      </c>
      <c r="P2936" s="114" t="s">
        <v>1870</v>
      </c>
      <c r="Q2936" s="114" t="s">
        <v>1871</v>
      </c>
      <c r="R2936" s="116"/>
    </row>
    <row r="2937" spans="2:18" ht="18.75" hidden="1" x14ac:dyDescent="0.25">
      <c r="B2937" s="112">
        <v>2931</v>
      </c>
      <c r="C2937" s="114" t="s">
        <v>3</v>
      </c>
      <c r="D2937" s="114" t="s">
        <v>10598</v>
      </c>
      <c r="E2937" s="114" t="s">
        <v>4</v>
      </c>
      <c r="F2937" s="114" t="s">
        <v>14</v>
      </c>
      <c r="G2937" s="114" t="s">
        <v>102</v>
      </c>
      <c r="H2937" s="115" t="s">
        <v>10989</v>
      </c>
      <c r="I2937" s="116" t="s">
        <v>10990</v>
      </c>
      <c r="J2937" s="116" t="s">
        <v>10991</v>
      </c>
      <c r="K2937" s="114" t="s">
        <v>1142</v>
      </c>
      <c r="L2937" s="114" t="s">
        <v>515</v>
      </c>
      <c r="M2937" s="116" t="s">
        <v>1143</v>
      </c>
      <c r="N2937" s="116" t="s">
        <v>1144</v>
      </c>
      <c r="O2937" s="114" t="s">
        <v>1142</v>
      </c>
      <c r="P2937" s="114" t="s">
        <v>1870</v>
      </c>
      <c r="Q2937" s="114" t="s">
        <v>1871</v>
      </c>
      <c r="R2937" s="116"/>
    </row>
    <row r="2938" spans="2:18" ht="18.75" hidden="1" x14ac:dyDescent="0.25">
      <c r="B2938" s="112">
        <v>2932</v>
      </c>
      <c r="C2938" s="114" t="s">
        <v>3</v>
      </c>
      <c r="D2938" s="114" t="s">
        <v>10598</v>
      </c>
      <c r="E2938" s="114" t="s">
        <v>4</v>
      </c>
      <c r="F2938" s="114" t="s">
        <v>14</v>
      </c>
      <c r="G2938" s="114" t="s">
        <v>102</v>
      </c>
      <c r="H2938" s="115" t="s">
        <v>10992</v>
      </c>
      <c r="I2938" s="116" t="s">
        <v>10993</v>
      </c>
      <c r="J2938" s="116" t="s">
        <v>10994</v>
      </c>
      <c r="K2938" s="114" t="s">
        <v>1142</v>
      </c>
      <c r="L2938" s="114" t="s">
        <v>515</v>
      </c>
      <c r="M2938" s="116" t="s">
        <v>1143</v>
      </c>
      <c r="N2938" s="116" t="s">
        <v>1144</v>
      </c>
      <c r="O2938" s="114" t="s">
        <v>1142</v>
      </c>
      <c r="P2938" s="114" t="s">
        <v>1870</v>
      </c>
      <c r="Q2938" s="114" t="s">
        <v>1871</v>
      </c>
      <c r="R2938" s="116"/>
    </row>
    <row r="2939" spans="2:18" ht="18.75" hidden="1" x14ac:dyDescent="0.25">
      <c r="B2939" s="112">
        <v>2933</v>
      </c>
      <c r="C2939" s="114" t="s">
        <v>3</v>
      </c>
      <c r="D2939" s="114" t="s">
        <v>10598</v>
      </c>
      <c r="E2939" s="114" t="s">
        <v>4</v>
      </c>
      <c r="F2939" s="114" t="s">
        <v>14</v>
      </c>
      <c r="G2939" s="114" t="s">
        <v>102</v>
      </c>
      <c r="H2939" s="115" t="s">
        <v>10995</v>
      </c>
      <c r="I2939" s="116" t="s">
        <v>10996</v>
      </c>
      <c r="J2939" s="116" t="s">
        <v>10997</v>
      </c>
      <c r="K2939" s="114" t="s">
        <v>1142</v>
      </c>
      <c r="L2939" s="114" t="s">
        <v>515</v>
      </c>
      <c r="M2939" s="116" t="s">
        <v>1143</v>
      </c>
      <c r="N2939" s="116" t="s">
        <v>1144</v>
      </c>
      <c r="O2939" s="114" t="s">
        <v>1142</v>
      </c>
      <c r="P2939" s="114" t="s">
        <v>1870</v>
      </c>
      <c r="Q2939" s="114" t="s">
        <v>1871</v>
      </c>
      <c r="R2939" s="116"/>
    </row>
    <row r="2940" spans="2:18" ht="18.75" hidden="1" x14ac:dyDescent="0.25">
      <c r="B2940" s="112">
        <v>2934</v>
      </c>
      <c r="C2940" s="114" t="s">
        <v>3</v>
      </c>
      <c r="D2940" s="114" t="s">
        <v>10598</v>
      </c>
      <c r="E2940" s="114" t="s">
        <v>4</v>
      </c>
      <c r="F2940" s="114" t="s">
        <v>14</v>
      </c>
      <c r="G2940" s="114" t="s">
        <v>102</v>
      </c>
      <c r="H2940" s="115" t="s">
        <v>10998</v>
      </c>
      <c r="I2940" s="116" t="s">
        <v>10999</v>
      </c>
      <c r="J2940" s="116" t="s">
        <v>11000</v>
      </c>
      <c r="K2940" s="114" t="s">
        <v>1142</v>
      </c>
      <c r="L2940" s="114" t="s">
        <v>515</v>
      </c>
      <c r="M2940" s="116" t="s">
        <v>1143</v>
      </c>
      <c r="N2940" s="116" t="s">
        <v>1144</v>
      </c>
      <c r="O2940" s="114" t="s">
        <v>1142</v>
      </c>
      <c r="P2940" s="114" t="s">
        <v>1870</v>
      </c>
      <c r="Q2940" s="114" t="s">
        <v>1871</v>
      </c>
      <c r="R2940" s="116"/>
    </row>
    <row r="2941" spans="2:18" ht="18.75" hidden="1" x14ac:dyDescent="0.25">
      <c r="B2941" s="112">
        <v>2935</v>
      </c>
      <c r="C2941" s="114" t="s">
        <v>3</v>
      </c>
      <c r="D2941" s="114" t="s">
        <v>10598</v>
      </c>
      <c r="E2941" s="114" t="s">
        <v>4</v>
      </c>
      <c r="F2941" s="114" t="s">
        <v>14</v>
      </c>
      <c r="G2941" s="114" t="s">
        <v>102</v>
      </c>
      <c r="H2941" s="115" t="s">
        <v>11001</v>
      </c>
      <c r="I2941" s="116" t="s">
        <v>11002</v>
      </c>
      <c r="J2941" s="116" t="s">
        <v>11003</v>
      </c>
      <c r="K2941" s="114" t="s">
        <v>1142</v>
      </c>
      <c r="L2941" s="114" t="s">
        <v>515</v>
      </c>
      <c r="M2941" s="116" t="s">
        <v>1143</v>
      </c>
      <c r="N2941" s="116" t="s">
        <v>1144</v>
      </c>
      <c r="O2941" s="114" t="s">
        <v>1142</v>
      </c>
      <c r="P2941" s="114" t="s">
        <v>1870</v>
      </c>
      <c r="Q2941" s="114" t="s">
        <v>1871</v>
      </c>
      <c r="R2941" s="116"/>
    </row>
    <row r="2942" spans="2:18" ht="18.75" hidden="1" x14ac:dyDescent="0.25">
      <c r="B2942" s="112">
        <v>2936</v>
      </c>
      <c r="C2942" s="114" t="s">
        <v>3</v>
      </c>
      <c r="D2942" s="114" t="s">
        <v>10598</v>
      </c>
      <c r="E2942" s="114" t="s">
        <v>4</v>
      </c>
      <c r="F2942" s="114" t="s">
        <v>14</v>
      </c>
      <c r="G2942" s="114" t="s">
        <v>102</v>
      </c>
      <c r="H2942" s="115" t="s">
        <v>11004</v>
      </c>
      <c r="I2942" s="116" t="s">
        <v>11005</v>
      </c>
      <c r="J2942" s="116" t="s">
        <v>11006</v>
      </c>
      <c r="K2942" s="114" t="s">
        <v>1142</v>
      </c>
      <c r="L2942" s="114" t="s">
        <v>515</v>
      </c>
      <c r="M2942" s="116" t="s">
        <v>1143</v>
      </c>
      <c r="N2942" s="116" t="s">
        <v>1144</v>
      </c>
      <c r="O2942" s="114" t="s">
        <v>1142</v>
      </c>
      <c r="P2942" s="114" t="s">
        <v>1870</v>
      </c>
      <c r="Q2942" s="114" t="s">
        <v>1871</v>
      </c>
      <c r="R2942" s="116"/>
    </row>
    <row r="2943" spans="2:18" ht="18.75" hidden="1" x14ac:dyDescent="0.25">
      <c r="B2943" s="112">
        <v>2937</v>
      </c>
      <c r="C2943" s="114" t="s">
        <v>3</v>
      </c>
      <c r="D2943" s="114" t="s">
        <v>10598</v>
      </c>
      <c r="E2943" s="114" t="s">
        <v>4</v>
      </c>
      <c r="F2943" s="114" t="s">
        <v>14</v>
      </c>
      <c r="G2943" s="114" t="s">
        <v>102</v>
      </c>
      <c r="H2943" s="115" t="s">
        <v>11007</v>
      </c>
      <c r="I2943" s="116" t="s">
        <v>11008</v>
      </c>
      <c r="J2943" s="116" t="s">
        <v>11009</v>
      </c>
      <c r="K2943" s="114" t="s">
        <v>1142</v>
      </c>
      <c r="L2943" s="114" t="s">
        <v>515</v>
      </c>
      <c r="M2943" s="116" t="s">
        <v>1143</v>
      </c>
      <c r="N2943" s="116" t="s">
        <v>1144</v>
      </c>
      <c r="O2943" s="114" t="s">
        <v>1142</v>
      </c>
      <c r="P2943" s="114" t="s">
        <v>1870</v>
      </c>
      <c r="Q2943" s="114" t="s">
        <v>1871</v>
      </c>
      <c r="R2943" s="116"/>
    </row>
    <row r="2944" spans="2:18" ht="18.75" hidden="1" x14ac:dyDescent="0.25">
      <c r="B2944" s="112">
        <v>2938</v>
      </c>
      <c r="C2944" s="114" t="s">
        <v>3</v>
      </c>
      <c r="D2944" s="114" t="s">
        <v>10598</v>
      </c>
      <c r="E2944" s="114" t="s">
        <v>4</v>
      </c>
      <c r="F2944" s="114" t="s">
        <v>14</v>
      </c>
      <c r="G2944" s="114" t="s">
        <v>102</v>
      </c>
      <c r="H2944" s="115" t="s">
        <v>11010</v>
      </c>
      <c r="I2944" s="116" t="s">
        <v>11011</v>
      </c>
      <c r="J2944" s="116" t="s">
        <v>11012</v>
      </c>
      <c r="K2944" s="114" t="s">
        <v>1142</v>
      </c>
      <c r="L2944" s="114" t="s">
        <v>515</v>
      </c>
      <c r="M2944" s="116" t="s">
        <v>1143</v>
      </c>
      <c r="N2944" s="116" t="s">
        <v>1144</v>
      </c>
      <c r="O2944" s="114" t="s">
        <v>1142</v>
      </c>
      <c r="P2944" s="114" t="s">
        <v>1870</v>
      </c>
      <c r="Q2944" s="114" t="s">
        <v>1871</v>
      </c>
      <c r="R2944" s="116"/>
    </row>
    <row r="2945" spans="2:18" ht="18.75" hidden="1" x14ac:dyDescent="0.25">
      <c r="B2945" s="112">
        <v>2939</v>
      </c>
      <c r="C2945" s="114" t="s">
        <v>3</v>
      </c>
      <c r="D2945" s="114" t="s">
        <v>10598</v>
      </c>
      <c r="E2945" s="114" t="s">
        <v>4</v>
      </c>
      <c r="F2945" s="114" t="s">
        <v>14</v>
      </c>
      <c r="G2945" s="114" t="s">
        <v>102</v>
      </c>
      <c r="H2945" s="115" t="s">
        <v>11013</v>
      </c>
      <c r="I2945" s="116" t="s">
        <v>11014</v>
      </c>
      <c r="J2945" s="116" t="s">
        <v>11015</v>
      </c>
      <c r="K2945" s="114" t="s">
        <v>1142</v>
      </c>
      <c r="L2945" s="114" t="s">
        <v>515</v>
      </c>
      <c r="M2945" s="116" t="s">
        <v>1143</v>
      </c>
      <c r="N2945" s="116" t="s">
        <v>1144</v>
      </c>
      <c r="O2945" s="114" t="s">
        <v>1142</v>
      </c>
      <c r="P2945" s="114" t="s">
        <v>1870</v>
      </c>
      <c r="Q2945" s="114" t="s">
        <v>1871</v>
      </c>
      <c r="R2945" s="116"/>
    </row>
    <row r="2946" spans="2:18" ht="18.75" hidden="1" x14ac:dyDescent="0.25">
      <c r="B2946" s="112">
        <v>2940</v>
      </c>
      <c r="C2946" s="114" t="s">
        <v>3</v>
      </c>
      <c r="D2946" s="114" t="s">
        <v>10598</v>
      </c>
      <c r="E2946" s="114" t="s">
        <v>4</v>
      </c>
      <c r="F2946" s="114" t="s">
        <v>14</v>
      </c>
      <c r="G2946" s="114" t="s">
        <v>102</v>
      </c>
      <c r="H2946" s="115" t="s">
        <v>11016</v>
      </c>
      <c r="I2946" s="116" t="s">
        <v>11017</v>
      </c>
      <c r="J2946" s="116" t="s">
        <v>11018</v>
      </c>
      <c r="K2946" s="114" t="s">
        <v>1142</v>
      </c>
      <c r="L2946" s="114" t="s">
        <v>515</v>
      </c>
      <c r="M2946" s="116" t="s">
        <v>1143</v>
      </c>
      <c r="N2946" s="116" t="s">
        <v>1144</v>
      </c>
      <c r="O2946" s="114" t="s">
        <v>1142</v>
      </c>
      <c r="P2946" s="114" t="s">
        <v>1870</v>
      </c>
      <c r="Q2946" s="114" t="s">
        <v>1871</v>
      </c>
      <c r="R2946" s="116"/>
    </row>
    <row r="2947" spans="2:18" ht="18.75" hidden="1" x14ac:dyDescent="0.25">
      <c r="B2947" s="112">
        <v>2941</v>
      </c>
      <c r="C2947" s="114" t="s">
        <v>3</v>
      </c>
      <c r="D2947" s="114" t="s">
        <v>10598</v>
      </c>
      <c r="E2947" s="114" t="s">
        <v>1</v>
      </c>
      <c r="F2947" s="114" t="s">
        <v>26</v>
      </c>
      <c r="G2947" s="114" t="s">
        <v>102</v>
      </c>
      <c r="H2947" s="115" t="s">
        <v>11019</v>
      </c>
      <c r="I2947" s="116" t="s">
        <v>11020</v>
      </c>
      <c r="J2947" s="116" t="s">
        <v>11021</v>
      </c>
      <c r="K2947" s="114" t="s">
        <v>1145</v>
      </c>
      <c r="L2947" s="114" t="s">
        <v>558</v>
      </c>
      <c r="M2947" s="116" t="s">
        <v>1146</v>
      </c>
      <c r="N2947" s="116" t="s">
        <v>1147</v>
      </c>
      <c r="O2947" s="114" t="s">
        <v>1145</v>
      </c>
      <c r="P2947" s="114" t="s">
        <v>1872</v>
      </c>
      <c r="Q2947" s="114" t="s">
        <v>1873</v>
      </c>
      <c r="R2947" s="116"/>
    </row>
    <row r="2948" spans="2:18" ht="18.75" hidden="1" x14ac:dyDescent="0.25">
      <c r="B2948" s="112">
        <v>2942</v>
      </c>
      <c r="C2948" s="114" t="s">
        <v>3</v>
      </c>
      <c r="D2948" s="114" t="s">
        <v>10598</v>
      </c>
      <c r="E2948" s="114" t="s">
        <v>1</v>
      </c>
      <c r="F2948" s="114" t="s">
        <v>26</v>
      </c>
      <c r="G2948" s="114" t="s">
        <v>102</v>
      </c>
      <c r="H2948" s="115" t="s">
        <v>11022</v>
      </c>
      <c r="I2948" s="116" t="s">
        <v>11023</v>
      </c>
      <c r="J2948" s="116" t="s">
        <v>11024</v>
      </c>
      <c r="K2948" s="114" t="s">
        <v>1145</v>
      </c>
      <c r="L2948" s="114" t="s">
        <v>558</v>
      </c>
      <c r="M2948" s="116" t="s">
        <v>1146</v>
      </c>
      <c r="N2948" s="116" t="s">
        <v>1147</v>
      </c>
      <c r="O2948" s="114" t="s">
        <v>1145</v>
      </c>
      <c r="P2948" s="114" t="s">
        <v>1872</v>
      </c>
      <c r="Q2948" s="114" t="s">
        <v>1873</v>
      </c>
      <c r="R2948" s="116"/>
    </row>
    <row r="2949" spans="2:18" ht="18.75" hidden="1" x14ac:dyDescent="0.25">
      <c r="B2949" s="112">
        <v>2943</v>
      </c>
      <c r="C2949" s="114" t="s">
        <v>3</v>
      </c>
      <c r="D2949" s="114" t="s">
        <v>10598</v>
      </c>
      <c r="E2949" s="114" t="s">
        <v>1</v>
      </c>
      <c r="F2949" s="114" t="s">
        <v>26</v>
      </c>
      <c r="G2949" s="114" t="s">
        <v>102</v>
      </c>
      <c r="H2949" s="115" t="s">
        <v>11025</v>
      </c>
      <c r="I2949" s="116" t="s">
        <v>11026</v>
      </c>
      <c r="J2949" s="116" t="s">
        <v>11027</v>
      </c>
      <c r="K2949" s="114" t="s">
        <v>1145</v>
      </c>
      <c r="L2949" s="114" t="s">
        <v>558</v>
      </c>
      <c r="M2949" s="116" t="s">
        <v>1146</v>
      </c>
      <c r="N2949" s="116" t="s">
        <v>1147</v>
      </c>
      <c r="O2949" s="114" t="s">
        <v>1145</v>
      </c>
      <c r="P2949" s="114" t="s">
        <v>1872</v>
      </c>
      <c r="Q2949" s="114" t="s">
        <v>1873</v>
      </c>
      <c r="R2949" s="116"/>
    </row>
    <row r="2950" spans="2:18" ht="18.75" hidden="1" x14ac:dyDescent="0.25">
      <c r="B2950" s="112">
        <v>2944</v>
      </c>
      <c r="C2950" s="114" t="s">
        <v>3</v>
      </c>
      <c r="D2950" s="114" t="s">
        <v>10598</v>
      </c>
      <c r="E2950" s="114" t="s">
        <v>1</v>
      </c>
      <c r="F2950" s="114" t="s">
        <v>26</v>
      </c>
      <c r="G2950" s="114" t="s">
        <v>102</v>
      </c>
      <c r="H2950" s="115" t="s">
        <v>11028</v>
      </c>
      <c r="I2950" s="116" t="s">
        <v>11029</v>
      </c>
      <c r="J2950" s="116" t="s">
        <v>11030</v>
      </c>
      <c r="K2950" s="114" t="s">
        <v>1145</v>
      </c>
      <c r="L2950" s="114" t="s">
        <v>558</v>
      </c>
      <c r="M2950" s="116" t="s">
        <v>1146</v>
      </c>
      <c r="N2950" s="116" t="s">
        <v>1147</v>
      </c>
      <c r="O2950" s="114" t="s">
        <v>1145</v>
      </c>
      <c r="P2950" s="114" t="s">
        <v>1872</v>
      </c>
      <c r="Q2950" s="114" t="s">
        <v>1873</v>
      </c>
      <c r="R2950" s="116"/>
    </row>
    <row r="2951" spans="2:18" ht="18.75" hidden="1" x14ac:dyDescent="0.25">
      <c r="B2951" s="112">
        <v>2945</v>
      </c>
      <c r="C2951" s="114" t="s">
        <v>3</v>
      </c>
      <c r="D2951" s="114" t="s">
        <v>10598</v>
      </c>
      <c r="E2951" s="114" t="s">
        <v>1</v>
      </c>
      <c r="F2951" s="114" t="s">
        <v>26</v>
      </c>
      <c r="G2951" s="114" t="s">
        <v>102</v>
      </c>
      <c r="H2951" s="115" t="s">
        <v>11031</v>
      </c>
      <c r="I2951" s="116" t="s">
        <v>11032</v>
      </c>
      <c r="J2951" s="116" t="s">
        <v>11033</v>
      </c>
      <c r="K2951" s="114" t="s">
        <v>1145</v>
      </c>
      <c r="L2951" s="114" t="s">
        <v>558</v>
      </c>
      <c r="M2951" s="116" t="s">
        <v>1146</v>
      </c>
      <c r="N2951" s="116" t="s">
        <v>1147</v>
      </c>
      <c r="O2951" s="114" t="s">
        <v>1145</v>
      </c>
      <c r="P2951" s="114" t="s">
        <v>1872</v>
      </c>
      <c r="Q2951" s="114" t="s">
        <v>1873</v>
      </c>
      <c r="R2951" s="116"/>
    </row>
    <row r="2952" spans="2:18" ht="18.75" hidden="1" x14ac:dyDescent="0.25">
      <c r="B2952" s="112">
        <v>2946</v>
      </c>
      <c r="C2952" s="114" t="s">
        <v>3</v>
      </c>
      <c r="D2952" s="114" t="s">
        <v>10598</v>
      </c>
      <c r="E2952" s="114" t="s">
        <v>1</v>
      </c>
      <c r="F2952" s="114" t="s">
        <v>26</v>
      </c>
      <c r="G2952" s="114" t="s">
        <v>102</v>
      </c>
      <c r="H2952" s="115" t="s">
        <v>11034</v>
      </c>
      <c r="I2952" s="116" t="s">
        <v>11035</v>
      </c>
      <c r="J2952" s="116" t="s">
        <v>11036</v>
      </c>
      <c r="K2952" s="114" t="s">
        <v>1145</v>
      </c>
      <c r="L2952" s="114" t="s">
        <v>558</v>
      </c>
      <c r="M2952" s="116" t="s">
        <v>1146</v>
      </c>
      <c r="N2952" s="116" t="s">
        <v>1147</v>
      </c>
      <c r="O2952" s="114" t="s">
        <v>1145</v>
      </c>
      <c r="P2952" s="114" t="s">
        <v>1872</v>
      </c>
      <c r="Q2952" s="114" t="s">
        <v>1873</v>
      </c>
      <c r="R2952" s="116"/>
    </row>
    <row r="2953" spans="2:18" ht="18.75" hidden="1" x14ac:dyDescent="0.25">
      <c r="B2953" s="112">
        <v>2947</v>
      </c>
      <c r="C2953" s="114" t="s">
        <v>3</v>
      </c>
      <c r="D2953" s="114" t="s">
        <v>10598</v>
      </c>
      <c r="E2953" s="114" t="s">
        <v>1</v>
      </c>
      <c r="F2953" s="114" t="s">
        <v>26</v>
      </c>
      <c r="G2953" s="114" t="s">
        <v>102</v>
      </c>
      <c r="H2953" s="115" t="s">
        <v>11037</v>
      </c>
      <c r="I2953" s="116" t="s">
        <v>11038</v>
      </c>
      <c r="J2953" s="116" t="s">
        <v>11039</v>
      </c>
      <c r="K2953" s="114" t="s">
        <v>1145</v>
      </c>
      <c r="L2953" s="114" t="s">
        <v>558</v>
      </c>
      <c r="M2953" s="116" t="s">
        <v>1146</v>
      </c>
      <c r="N2953" s="116" t="s">
        <v>1147</v>
      </c>
      <c r="O2953" s="114" t="s">
        <v>1145</v>
      </c>
      <c r="P2953" s="114" t="s">
        <v>1872</v>
      </c>
      <c r="Q2953" s="114" t="s">
        <v>1873</v>
      </c>
      <c r="R2953" s="116"/>
    </row>
    <row r="2954" spans="2:18" ht="18.75" hidden="1" x14ac:dyDescent="0.25">
      <c r="B2954" s="112">
        <v>2948</v>
      </c>
      <c r="C2954" s="114" t="s">
        <v>3</v>
      </c>
      <c r="D2954" s="114" t="s">
        <v>10598</v>
      </c>
      <c r="E2954" s="114" t="s">
        <v>1</v>
      </c>
      <c r="F2954" s="114" t="s">
        <v>26</v>
      </c>
      <c r="G2954" s="114" t="s">
        <v>102</v>
      </c>
      <c r="H2954" s="115" t="s">
        <v>11040</v>
      </c>
      <c r="I2954" s="116" t="s">
        <v>11041</v>
      </c>
      <c r="J2954" s="116" t="s">
        <v>11042</v>
      </c>
      <c r="K2954" s="114" t="s">
        <v>1145</v>
      </c>
      <c r="L2954" s="114" t="s">
        <v>558</v>
      </c>
      <c r="M2954" s="116" t="s">
        <v>1146</v>
      </c>
      <c r="N2954" s="116" t="s">
        <v>1147</v>
      </c>
      <c r="O2954" s="114" t="s">
        <v>1145</v>
      </c>
      <c r="P2954" s="114" t="s">
        <v>1872</v>
      </c>
      <c r="Q2954" s="114" t="s">
        <v>1873</v>
      </c>
      <c r="R2954" s="116"/>
    </row>
    <row r="2955" spans="2:18" ht="18.75" hidden="1" x14ac:dyDescent="0.25">
      <c r="B2955" s="112">
        <v>2949</v>
      </c>
      <c r="C2955" s="114" t="s">
        <v>3</v>
      </c>
      <c r="D2955" s="114" t="s">
        <v>10598</v>
      </c>
      <c r="E2955" s="114" t="s">
        <v>1</v>
      </c>
      <c r="F2955" s="114" t="s">
        <v>26</v>
      </c>
      <c r="G2955" s="114" t="s">
        <v>102</v>
      </c>
      <c r="H2955" s="115" t="s">
        <v>11043</v>
      </c>
      <c r="I2955" s="116" t="s">
        <v>11044</v>
      </c>
      <c r="J2955" s="116" t="s">
        <v>11045</v>
      </c>
      <c r="K2955" s="114" t="s">
        <v>1145</v>
      </c>
      <c r="L2955" s="114" t="s">
        <v>558</v>
      </c>
      <c r="M2955" s="116" t="s">
        <v>1146</v>
      </c>
      <c r="N2955" s="116" t="s">
        <v>1147</v>
      </c>
      <c r="O2955" s="114" t="s">
        <v>1145</v>
      </c>
      <c r="P2955" s="114" t="s">
        <v>1872</v>
      </c>
      <c r="Q2955" s="114" t="s">
        <v>1873</v>
      </c>
      <c r="R2955" s="116"/>
    </row>
    <row r="2956" spans="2:18" ht="18.75" hidden="1" x14ac:dyDescent="0.25">
      <c r="B2956" s="112">
        <v>2950</v>
      </c>
      <c r="C2956" s="114" t="s">
        <v>3</v>
      </c>
      <c r="D2956" s="114" t="s">
        <v>10598</v>
      </c>
      <c r="E2956" s="114" t="s">
        <v>1</v>
      </c>
      <c r="F2956" s="114" t="s">
        <v>26</v>
      </c>
      <c r="G2956" s="114" t="s">
        <v>102</v>
      </c>
      <c r="H2956" s="115" t="s">
        <v>11046</v>
      </c>
      <c r="I2956" s="116" t="s">
        <v>11047</v>
      </c>
      <c r="J2956" s="116" t="s">
        <v>11048</v>
      </c>
      <c r="K2956" s="114" t="s">
        <v>1145</v>
      </c>
      <c r="L2956" s="114" t="s">
        <v>558</v>
      </c>
      <c r="M2956" s="116" t="s">
        <v>1146</v>
      </c>
      <c r="N2956" s="116" t="s">
        <v>1147</v>
      </c>
      <c r="O2956" s="114" t="s">
        <v>1145</v>
      </c>
      <c r="P2956" s="114" t="s">
        <v>1872</v>
      </c>
      <c r="Q2956" s="114" t="s">
        <v>1873</v>
      </c>
      <c r="R2956" s="116"/>
    </row>
    <row r="2957" spans="2:18" ht="18.75" hidden="1" x14ac:dyDescent="0.25">
      <c r="B2957" s="112">
        <v>2951</v>
      </c>
      <c r="C2957" s="114" t="s">
        <v>3</v>
      </c>
      <c r="D2957" s="114" t="s">
        <v>10598</v>
      </c>
      <c r="E2957" s="114" t="s">
        <v>4</v>
      </c>
      <c r="F2957" s="114" t="s">
        <v>26</v>
      </c>
      <c r="G2957" s="114" t="s">
        <v>102</v>
      </c>
      <c r="H2957" s="115" t="s">
        <v>11049</v>
      </c>
      <c r="I2957" s="116" t="s">
        <v>11050</v>
      </c>
      <c r="J2957" s="116" t="s">
        <v>11051</v>
      </c>
      <c r="K2957" s="114" t="s">
        <v>1145</v>
      </c>
      <c r="L2957" s="114" t="s">
        <v>558</v>
      </c>
      <c r="M2957" s="116" t="s">
        <v>1146</v>
      </c>
      <c r="N2957" s="116" t="s">
        <v>1147</v>
      </c>
      <c r="O2957" s="114" t="s">
        <v>1145</v>
      </c>
      <c r="P2957" s="114" t="s">
        <v>1872</v>
      </c>
      <c r="Q2957" s="114" t="s">
        <v>1873</v>
      </c>
      <c r="R2957" s="116"/>
    </row>
    <row r="2958" spans="2:18" ht="18.75" hidden="1" x14ac:dyDescent="0.25">
      <c r="B2958" s="112">
        <v>2952</v>
      </c>
      <c r="C2958" s="114" t="s">
        <v>3</v>
      </c>
      <c r="D2958" s="114" t="s">
        <v>10598</v>
      </c>
      <c r="E2958" s="114" t="s">
        <v>4</v>
      </c>
      <c r="F2958" s="114" t="s">
        <v>26</v>
      </c>
      <c r="G2958" s="114" t="s">
        <v>102</v>
      </c>
      <c r="H2958" s="115" t="s">
        <v>11052</v>
      </c>
      <c r="I2958" s="116" t="s">
        <v>11053</v>
      </c>
      <c r="J2958" s="116" t="s">
        <v>11054</v>
      </c>
      <c r="K2958" s="114" t="s">
        <v>1145</v>
      </c>
      <c r="L2958" s="114" t="s">
        <v>558</v>
      </c>
      <c r="M2958" s="116" t="s">
        <v>1146</v>
      </c>
      <c r="N2958" s="116" t="s">
        <v>1147</v>
      </c>
      <c r="O2958" s="114" t="s">
        <v>1145</v>
      </c>
      <c r="P2958" s="114" t="s">
        <v>1872</v>
      </c>
      <c r="Q2958" s="114" t="s">
        <v>1873</v>
      </c>
      <c r="R2958" s="116"/>
    </row>
    <row r="2959" spans="2:18" ht="18.75" hidden="1" x14ac:dyDescent="0.25">
      <c r="B2959" s="112">
        <v>2953</v>
      </c>
      <c r="C2959" s="114" t="s">
        <v>3</v>
      </c>
      <c r="D2959" s="114" t="s">
        <v>10598</v>
      </c>
      <c r="E2959" s="114" t="s">
        <v>4</v>
      </c>
      <c r="F2959" s="114" t="s">
        <v>26</v>
      </c>
      <c r="G2959" s="114" t="s">
        <v>102</v>
      </c>
      <c r="H2959" s="115" t="s">
        <v>11055</v>
      </c>
      <c r="I2959" s="116" t="s">
        <v>11056</v>
      </c>
      <c r="J2959" s="116" t="s">
        <v>11057</v>
      </c>
      <c r="K2959" s="114" t="s">
        <v>1145</v>
      </c>
      <c r="L2959" s="114" t="s">
        <v>558</v>
      </c>
      <c r="M2959" s="116" t="s">
        <v>1146</v>
      </c>
      <c r="N2959" s="116" t="s">
        <v>1147</v>
      </c>
      <c r="O2959" s="114" t="s">
        <v>1145</v>
      </c>
      <c r="P2959" s="114" t="s">
        <v>1872</v>
      </c>
      <c r="Q2959" s="114" t="s">
        <v>1873</v>
      </c>
      <c r="R2959" s="116"/>
    </row>
    <row r="2960" spans="2:18" ht="18.75" hidden="1" x14ac:dyDescent="0.25">
      <c r="B2960" s="112">
        <v>2954</v>
      </c>
      <c r="C2960" s="114" t="s">
        <v>3</v>
      </c>
      <c r="D2960" s="114" t="s">
        <v>10598</v>
      </c>
      <c r="E2960" s="114" t="s">
        <v>4</v>
      </c>
      <c r="F2960" s="114" t="s">
        <v>26</v>
      </c>
      <c r="G2960" s="114" t="s">
        <v>102</v>
      </c>
      <c r="H2960" s="115" t="s">
        <v>11058</v>
      </c>
      <c r="I2960" s="116" t="s">
        <v>11059</v>
      </c>
      <c r="J2960" s="116" t="s">
        <v>11060</v>
      </c>
      <c r="K2960" s="114" t="s">
        <v>1145</v>
      </c>
      <c r="L2960" s="114" t="s">
        <v>558</v>
      </c>
      <c r="M2960" s="116" t="s">
        <v>1146</v>
      </c>
      <c r="N2960" s="116" t="s">
        <v>1147</v>
      </c>
      <c r="O2960" s="114" t="s">
        <v>1145</v>
      </c>
      <c r="P2960" s="114" t="s">
        <v>1872</v>
      </c>
      <c r="Q2960" s="114" t="s">
        <v>1873</v>
      </c>
      <c r="R2960" s="116"/>
    </row>
    <row r="2961" spans="2:18" ht="18.75" hidden="1" x14ac:dyDescent="0.25">
      <c r="B2961" s="112">
        <v>2955</v>
      </c>
      <c r="C2961" s="114" t="s">
        <v>3</v>
      </c>
      <c r="D2961" s="114" t="s">
        <v>10598</v>
      </c>
      <c r="E2961" s="114" t="s">
        <v>4</v>
      </c>
      <c r="F2961" s="114" t="s">
        <v>26</v>
      </c>
      <c r="G2961" s="114" t="s">
        <v>102</v>
      </c>
      <c r="H2961" s="115" t="s">
        <v>11061</v>
      </c>
      <c r="I2961" s="116" t="s">
        <v>11062</v>
      </c>
      <c r="J2961" s="116" t="s">
        <v>11063</v>
      </c>
      <c r="K2961" s="114" t="s">
        <v>1145</v>
      </c>
      <c r="L2961" s="114" t="s">
        <v>558</v>
      </c>
      <c r="M2961" s="116" t="s">
        <v>1146</v>
      </c>
      <c r="N2961" s="116" t="s">
        <v>1147</v>
      </c>
      <c r="O2961" s="114" t="s">
        <v>1145</v>
      </c>
      <c r="P2961" s="114" t="s">
        <v>1872</v>
      </c>
      <c r="Q2961" s="114" t="s">
        <v>1873</v>
      </c>
      <c r="R2961" s="116"/>
    </row>
    <row r="2962" spans="2:18" ht="18.75" hidden="1" x14ac:dyDescent="0.25">
      <c r="B2962" s="112">
        <v>2956</v>
      </c>
      <c r="C2962" s="114" t="s">
        <v>3</v>
      </c>
      <c r="D2962" s="114" t="s">
        <v>10598</v>
      </c>
      <c r="E2962" s="114" t="s">
        <v>4</v>
      </c>
      <c r="F2962" s="114" t="s">
        <v>26</v>
      </c>
      <c r="G2962" s="114" t="s">
        <v>102</v>
      </c>
      <c r="H2962" s="115" t="s">
        <v>11064</v>
      </c>
      <c r="I2962" s="116" t="s">
        <v>11065</v>
      </c>
      <c r="J2962" s="116" t="s">
        <v>11066</v>
      </c>
      <c r="K2962" s="114" t="s">
        <v>1145</v>
      </c>
      <c r="L2962" s="114" t="s">
        <v>558</v>
      </c>
      <c r="M2962" s="116" t="s">
        <v>1146</v>
      </c>
      <c r="N2962" s="116" t="s">
        <v>1147</v>
      </c>
      <c r="O2962" s="114" t="s">
        <v>1145</v>
      </c>
      <c r="P2962" s="114" t="s">
        <v>1872</v>
      </c>
      <c r="Q2962" s="114" t="s">
        <v>1873</v>
      </c>
      <c r="R2962" s="116"/>
    </row>
    <row r="2963" spans="2:18" ht="18.75" hidden="1" x14ac:dyDescent="0.25">
      <c r="B2963" s="112">
        <v>2957</v>
      </c>
      <c r="C2963" s="114" t="s">
        <v>3</v>
      </c>
      <c r="D2963" s="114" t="s">
        <v>10598</v>
      </c>
      <c r="E2963" s="114" t="s">
        <v>4</v>
      </c>
      <c r="F2963" s="114" t="s">
        <v>26</v>
      </c>
      <c r="G2963" s="114" t="s">
        <v>102</v>
      </c>
      <c r="H2963" s="115" t="s">
        <v>11067</v>
      </c>
      <c r="I2963" s="116" t="s">
        <v>11068</v>
      </c>
      <c r="J2963" s="116" t="s">
        <v>11069</v>
      </c>
      <c r="K2963" s="114" t="s">
        <v>1145</v>
      </c>
      <c r="L2963" s="114" t="s">
        <v>558</v>
      </c>
      <c r="M2963" s="116" t="s">
        <v>1146</v>
      </c>
      <c r="N2963" s="116" t="s">
        <v>1147</v>
      </c>
      <c r="O2963" s="114" t="s">
        <v>1145</v>
      </c>
      <c r="P2963" s="114" t="s">
        <v>1872</v>
      </c>
      <c r="Q2963" s="114" t="s">
        <v>1873</v>
      </c>
      <c r="R2963" s="116"/>
    </row>
    <row r="2964" spans="2:18" ht="18.75" hidden="1" x14ac:dyDescent="0.25">
      <c r="B2964" s="112">
        <v>2958</v>
      </c>
      <c r="C2964" s="114" t="s">
        <v>3</v>
      </c>
      <c r="D2964" s="114" t="s">
        <v>10598</v>
      </c>
      <c r="E2964" s="114" t="s">
        <v>4</v>
      </c>
      <c r="F2964" s="114" t="s">
        <v>26</v>
      </c>
      <c r="G2964" s="114" t="s">
        <v>102</v>
      </c>
      <c r="H2964" s="115" t="s">
        <v>11070</v>
      </c>
      <c r="I2964" s="116" t="s">
        <v>11071</v>
      </c>
      <c r="J2964" s="116" t="s">
        <v>11072</v>
      </c>
      <c r="K2964" s="114" t="s">
        <v>1145</v>
      </c>
      <c r="L2964" s="114" t="s">
        <v>558</v>
      </c>
      <c r="M2964" s="116" t="s">
        <v>1146</v>
      </c>
      <c r="N2964" s="116" t="s">
        <v>1147</v>
      </c>
      <c r="O2964" s="114" t="s">
        <v>1145</v>
      </c>
      <c r="P2964" s="114" t="s">
        <v>1872</v>
      </c>
      <c r="Q2964" s="114" t="s">
        <v>1873</v>
      </c>
      <c r="R2964" s="116"/>
    </row>
    <row r="2965" spans="2:18" ht="18.75" hidden="1" x14ac:dyDescent="0.25">
      <c r="B2965" s="112">
        <v>2959</v>
      </c>
      <c r="C2965" s="114" t="s">
        <v>3</v>
      </c>
      <c r="D2965" s="114" t="s">
        <v>10598</v>
      </c>
      <c r="E2965" s="114" t="s">
        <v>4</v>
      </c>
      <c r="F2965" s="114" t="s">
        <v>26</v>
      </c>
      <c r="G2965" s="114" t="s">
        <v>102</v>
      </c>
      <c r="H2965" s="115" t="s">
        <v>11073</v>
      </c>
      <c r="I2965" s="116" t="s">
        <v>11074</v>
      </c>
      <c r="J2965" s="116" t="s">
        <v>11075</v>
      </c>
      <c r="K2965" s="114" t="s">
        <v>1145</v>
      </c>
      <c r="L2965" s="114" t="s">
        <v>558</v>
      </c>
      <c r="M2965" s="116" t="s">
        <v>1146</v>
      </c>
      <c r="N2965" s="116" t="s">
        <v>1147</v>
      </c>
      <c r="O2965" s="114" t="s">
        <v>1145</v>
      </c>
      <c r="P2965" s="114" t="s">
        <v>1872</v>
      </c>
      <c r="Q2965" s="114" t="s">
        <v>1873</v>
      </c>
      <c r="R2965" s="116"/>
    </row>
    <row r="2966" spans="2:18" ht="18.75" hidden="1" x14ac:dyDescent="0.25">
      <c r="B2966" s="112">
        <v>2960</v>
      </c>
      <c r="C2966" s="114" t="s">
        <v>3</v>
      </c>
      <c r="D2966" s="114" t="s">
        <v>10598</v>
      </c>
      <c r="E2966" s="114" t="s">
        <v>4</v>
      </c>
      <c r="F2966" s="114" t="s">
        <v>26</v>
      </c>
      <c r="G2966" s="114" t="s">
        <v>102</v>
      </c>
      <c r="H2966" s="115" t="s">
        <v>11076</v>
      </c>
      <c r="I2966" s="116" t="s">
        <v>11077</v>
      </c>
      <c r="J2966" s="116" t="s">
        <v>11078</v>
      </c>
      <c r="K2966" s="114" t="s">
        <v>1145</v>
      </c>
      <c r="L2966" s="114" t="s">
        <v>558</v>
      </c>
      <c r="M2966" s="116" t="s">
        <v>1146</v>
      </c>
      <c r="N2966" s="116" t="s">
        <v>1147</v>
      </c>
      <c r="O2966" s="114" t="s">
        <v>1145</v>
      </c>
      <c r="P2966" s="114" t="s">
        <v>1872</v>
      </c>
      <c r="Q2966" s="114" t="s">
        <v>1873</v>
      </c>
      <c r="R2966" s="116"/>
    </row>
    <row r="2967" spans="2:18" ht="18.75" hidden="1" x14ac:dyDescent="0.25">
      <c r="B2967" s="112">
        <v>2961</v>
      </c>
      <c r="C2967" s="114" t="s">
        <v>3</v>
      </c>
      <c r="D2967" s="114" t="s">
        <v>10598</v>
      </c>
      <c r="E2967" s="114" t="s">
        <v>1</v>
      </c>
      <c r="F2967" s="114" t="s">
        <v>129</v>
      </c>
      <c r="G2967" s="114" t="s">
        <v>102</v>
      </c>
      <c r="H2967" s="115" t="s">
        <v>11079</v>
      </c>
      <c r="I2967" s="116" t="s">
        <v>11080</v>
      </c>
      <c r="J2967" s="116" t="s">
        <v>11081</v>
      </c>
      <c r="K2967" s="114" t="s">
        <v>1148</v>
      </c>
      <c r="L2967" s="114" t="s">
        <v>601</v>
      </c>
      <c r="M2967" s="116" t="s">
        <v>1149</v>
      </c>
      <c r="N2967" s="116" t="s">
        <v>1150</v>
      </c>
      <c r="O2967" s="114" t="s">
        <v>1148</v>
      </c>
      <c r="P2967" s="114" t="s">
        <v>1874</v>
      </c>
      <c r="Q2967" s="114" t="s">
        <v>1875</v>
      </c>
      <c r="R2967" s="116"/>
    </row>
    <row r="2968" spans="2:18" ht="18.75" hidden="1" x14ac:dyDescent="0.25">
      <c r="B2968" s="112">
        <v>2962</v>
      </c>
      <c r="C2968" s="114" t="s">
        <v>3</v>
      </c>
      <c r="D2968" s="114" t="s">
        <v>10598</v>
      </c>
      <c r="E2968" s="114" t="s">
        <v>1</v>
      </c>
      <c r="F2968" s="114" t="s">
        <v>129</v>
      </c>
      <c r="G2968" s="114" t="s">
        <v>102</v>
      </c>
      <c r="H2968" s="115" t="s">
        <v>11082</v>
      </c>
      <c r="I2968" s="116" t="s">
        <v>11083</v>
      </c>
      <c r="J2968" s="116" t="s">
        <v>11084</v>
      </c>
      <c r="K2968" s="114" t="s">
        <v>1148</v>
      </c>
      <c r="L2968" s="114" t="s">
        <v>601</v>
      </c>
      <c r="M2968" s="116" t="s">
        <v>1149</v>
      </c>
      <c r="N2968" s="116" t="s">
        <v>1150</v>
      </c>
      <c r="O2968" s="114" t="s">
        <v>1148</v>
      </c>
      <c r="P2968" s="114" t="s">
        <v>1874</v>
      </c>
      <c r="Q2968" s="114" t="s">
        <v>1875</v>
      </c>
      <c r="R2968" s="116"/>
    </row>
    <row r="2969" spans="2:18" ht="18.75" hidden="1" x14ac:dyDescent="0.25">
      <c r="B2969" s="112">
        <v>2963</v>
      </c>
      <c r="C2969" s="114" t="s">
        <v>3</v>
      </c>
      <c r="D2969" s="114" t="s">
        <v>10598</v>
      </c>
      <c r="E2969" s="114" t="s">
        <v>1</v>
      </c>
      <c r="F2969" s="114" t="s">
        <v>129</v>
      </c>
      <c r="G2969" s="114" t="s">
        <v>102</v>
      </c>
      <c r="H2969" s="115" t="s">
        <v>11085</v>
      </c>
      <c r="I2969" s="116" t="s">
        <v>11086</v>
      </c>
      <c r="J2969" s="116" t="s">
        <v>11087</v>
      </c>
      <c r="K2969" s="114" t="s">
        <v>1148</v>
      </c>
      <c r="L2969" s="114" t="s">
        <v>601</v>
      </c>
      <c r="M2969" s="116" t="s">
        <v>1149</v>
      </c>
      <c r="N2969" s="116" t="s">
        <v>1150</v>
      </c>
      <c r="O2969" s="114" t="s">
        <v>1148</v>
      </c>
      <c r="P2969" s="114" t="s">
        <v>1874</v>
      </c>
      <c r="Q2969" s="114" t="s">
        <v>1875</v>
      </c>
      <c r="R2969" s="116"/>
    </row>
    <row r="2970" spans="2:18" ht="18.75" hidden="1" x14ac:dyDescent="0.25">
      <c r="B2970" s="112">
        <v>2964</v>
      </c>
      <c r="C2970" s="114" t="s">
        <v>3</v>
      </c>
      <c r="D2970" s="114" t="s">
        <v>10598</v>
      </c>
      <c r="E2970" s="114" t="s">
        <v>1</v>
      </c>
      <c r="F2970" s="114" t="s">
        <v>129</v>
      </c>
      <c r="G2970" s="114" t="s">
        <v>102</v>
      </c>
      <c r="H2970" s="115" t="s">
        <v>11088</v>
      </c>
      <c r="I2970" s="116" t="s">
        <v>11089</v>
      </c>
      <c r="J2970" s="116" t="s">
        <v>11090</v>
      </c>
      <c r="K2970" s="114" t="s">
        <v>1148</v>
      </c>
      <c r="L2970" s="114" t="s">
        <v>601</v>
      </c>
      <c r="M2970" s="116" t="s">
        <v>1149</v>
      </c>
      <c r="N2970" s="116" t="s">
        <v>1150</v>
      </c>
      <c r="O2970" s="114" t="s">
        <v>1148</v>
      </c>
      <c r="P2970" s="114" t="s">
        <v>1874</v>
      </c>
      <c r="Q2970" s="114" t="s">
        <v>1875</v>
      </c>
      <c r="R2970" s="116"/>
    </row>
    <row r="2971" spans="2:18" ht="18.75" hidden="1" x14ac:dyDescent="0.25">
      <c r="B2971" s="112">
        <v>2965</v>
      </c>
      <c r="C2971" s="114" t="s">
        <v>3</v>
      </c>
      <c r="D2971" s="114" t="s">
        <v>10598</v>
      </c>
      <c r="E2971" s="114" t="s">
        <v>1</v>
      </c>
      <c r="F2971" s="114" t="s">
        <v>129</v>
      </c>
      <c r="G2971" s="114" t="s">
        <v>102</v>
      </c>
      <c r="H2971" s="115" t="s">
        <v>11091</v>
      </c>
      <c r="I2971" s="116" t="s">
        <v>11092</v>
      </c>
      <c r="J2971" s="116" t="s">
        <v>11093</v>
      </c>
      <c r="K2971" s="114" t="s">
        <v>1148</v>
      </c>
      <c r="L2971" s="114" t="s">
        <v>601</v>
      </c>
      <c r="M2971" s="116" t="s">
        <v>1149</v>
      </c>
      <c r="N2971" s="116" t="s">
        <v>1150</v>
      </c>
      <c r="O2971" s="114" t="s">
        <v>1148</v>
      </c>
      <c r="P2971" s="114" t="s">
        <v>1874</v>
      </c>
      <c r="Q2971" s="114" t="s">
        <v>1875</v>
      </c>
      <c r="R2971" s="116"/>
    </row>
    <row r="2972" spans="2:18" ht="18.75" hidden="1" x14ac:dyDescent="0.25">
      <c r="B2972" s="112">
        <v>2966</v>
      </c>
      <c r="C2972" s="114" t="s">
        <v>3</v>
      </c>
      <c r="D2972" s="114" t="s">
        <v>10598</v>
      </c>
      <c r="E2972" s="114" t="s">
        <v>1</v>
      </c>
      <c r="F2972" s="114" t="s">
        <v>129</v>
      </c>
      <c r="G2972" s="114" t="s">
        <v>102</v>
      </c>
      <c r="H2972" s="115" t="s">
        <v>11094</v>
      </c>
      <c r="I2972" s="116" t="s">
        <v>11095</v>
      </c>
      <c r="J2972" s="116" t="s">
        <v>11096</v>
      </c>
      <c r="K2972" s="114" t="s">
        <v>1148</v>
      </c>
      <c r="L2972" s="114" t="s">
        <v>601</v>
      </c>
      <c r="M2972" s="116" t="s">
        <v>1149</v>
      </c>
      <c r="N2972" s="116" t="s">
        <v>1150</v>
      </c>
      <c r="O2972" s="114" t="s">
        <v>1148</v>
      </c>
      <c r="P2972" s="114" t="s">
        <v>1874</v>
      </c>
      <c r="Q2972" s="114" t="s">
        <v>1875</v>
      </c>
      <c r="R2972" s="116"/>
    </row>
    <row r="2973" spans="2:18" ht="18.75" hidden="1" x14ac:dyDescent="0.25">
      <c r="B2973" s="112">
        <v>2967</v>
      </c>
      <c r="C2973" s="114" t="s">
        <v>3</v>
      </c>
      <c r="D2973" s="114" t="s">
        <v>10598</v>
      </c>
      <c r="E2973" s="114" t="s">
        <v>1</v>
      </c>
      <c r="F2973" s="114" t="s">
        <v>129</v>
      </c>
      <c r="G2973" s="114" t="s">
        <v>102</v>
      </c>
      <c r="H2973" s="115" t="s">
        <v>11097</v>
      </c>
      <c r="I2973" s="116" t="s">
        <v>11098</v>
      </c>
      <c r="J2973" s="116" t="s">
        <v>11099</v>
      </c>
      <c r="K2973" s="114" t="s">
        <v>1148</v>
      </c>
      <c r="L2973" s="114" t="s">
        <v>601</v>
      </c>
      <c r="M2973" s="116" t="s">
        <v>1149</v>
      </c>
      <c r="N2973" s="116" t="s">
        <v>1150</v>
      </c>
      <c r="O2973" s="114" t="s">
        <v>1148</v>
      </c>
      <c r="P2973" s="114" t="s">
        <v>1874</v>
      </c>
      <c r="Q2973" s="114" t="s">
        <v>1875</v>
      </c>
      <c r="R2973" s="116"/>
    </row>
    <row r="2974" spans="2:18" ht="18.75" hidden="1" x14ac:dyDescent="0.25">
      <c r="B2974" s="112">
        <v>2968</v>
      </c>
      <c r="C2974" s="114" t="s">
        <v>3</v>
      </c>
      <c r="D2974" s="114" t="s">
        <v>10598</v>
      </c>
      <c r="E2974" s="114" t="s">
        <v>1</v>
      </c>
      <c r="F2974" s="114" t="s">
        <v>129</v>
      </c>
      <c r="G2974" s="114" t="s">
        <v>102</v>
      </c>
      <c r="H2974" s="115" t="s">
        <v>11100</v>
      </c>
      <c r="I2974" s="116" t="s">
        <v>11101</v>
      </c>
      <c r="J2974" s="116" t="s">
        <v>11102</v>
      </c>
      <c r="K2974" s="114" t="s">
        <v>1148</v>
      </c>
      <c r="L2974" s="114" t="s">
        <v>601</v>
      </c>
      <c r="M2974" s="116" t="s">
        <v>1149</v>
      </c>
      <c r="N2974" s="116" t="s">
        <v>1150</v>
      </c>
      <c r="O2974" s="114" t="s">
        <v>1148</v>
      </c>
      <c r="P2974" s="114" t="s">
        <v>1874</v>
      </c>
      <c r="Q2974" s="114" t="s">
        <v>1875</v>
      </c>
      <c r="R2974" s="116"/>
    </row>
    <row r="2975" spans="2:18" ht="18.75" hidden="1" x14ac:dyDescent="0.25">
      <c r="B2975" s="112">
        <v>2969</v>
      </c>
      <c r="C2975" s="114" t="s">
        <v>3</v>
      </c>
      <c r="D2975" s="114" t="s">
        <v>10598</v>
      </c>
      <c r="E2975" s="114" t="s">
        <v>1</v>
      </c>
      <c r="F2975" s="114" t="s">
        <v>129</v>
      </c>
      <c r="G2975" s="114" t="s">
        <v>102</v>
      </c>
      <c r="H2975" s="115" t="s">
        <v>11103</v>
      </c>
      <c r="I2975" s="116" t="s">
        <v>11104</v>
      </c>
      <c r="J2975" s="116" t="s">
        <v>11105</v>
      </c>
      <c r="K2975" s="114" t="s">
        <v>1148</v>
      </c>
      <c r="L2975" s="114" t="s">
        <v>601</v>
      </c>
      <c r="M2975" s="116" t="s">
        <v>1149</v>
      </c>
      <c r="N2975" s="116" t="s">
        <v>1150</v>
      </c>
      <c r="O2975" s="114" t="s">
        <v>1148</v>
      </c>
      <c r="P2975" s="114" t="s">
        <v>1874</v>
      </c>
      <c r="Q2975" s="114" t="s">
        <v>1875</v>
      </c>
      <c r="R2975" s="116"/>
    </row>
    <row r="2976" spans="2:18" ht="18.75" hidden="1" x14ac:dyDescent="0.25">
      <c r="B2976" s="112">
        <v>2970</v>
      </c>
      <c r="C2976" s="114" t="s">
        <v>3</v>
      </c>
      <c r="D2976" s="114" t="s">
        <v>10598</v>
      </c>
      <c r="E2976" s="114" t="s">
        <v>1</v>
      </c>
      <c r="F2976" s="114" t="s">
        <v>129</v>
      </c>
      <c r="G2976" s="114" t="s">
        <v>102</v>
      </c>
      <c r="H2976" s="115" t="s">
        <v>11106</v>
      </c>
      <c r="I2976" s="116" t="s">
        <v>11107</v>
      </c>
      <c r="J2976" s="116" t="s">
        <v>11108</v>
      </c>
      <c r="K2976" s="114" t="s">
        <v>1148</v>
      </c>
      <c r="L2976" s="114" t="s">
        <v>601</v>
      </c>
      <c r="M2976" s="116" t="s">
        <v>1149</v>
      </c>
      <c r="N2976" s="116" t="s">
        <v>1150</v>
      </c>
      <c r="O2976" s="114" t="s">
        <v>1148</v>
      </c>
      <c r="P2976" s="114" t="s">
        <v>1874</v>
      </c>
      <c r="Q2976" s="114" t="s">
        <v>1875</v>
      </c>
      <c r="R2976" s="116"/>
    </row>
    <row r="2977" spans="2:18" ht="18.75" hidden="1" x14ac:dyDescent="0.25">
      <c r="B2977" s="112">
        <v>2971</v>
      </c>
      <c r="C2977" s="114" t="s">
        <v>3</v>
      </c>
      <c r="D2977" s="114" t="s">
        <v>10598</v>
      </c>
      <c r="E2977" s="114" t="s">
        <v>4</v>
      </c>
      <c r="F2977" s="114" t="s">
        <v>129</v>
      </c>
      <c r="G2977" s="114" t="s">
        <v>102</v>
      </c>
      <c r="H2977" s="115" t="s">
        <v>11109</v>
      </c>
      <c r="I2977" s="116" t="s">
        <v>11110</v>
      </c>
      <c r="J2977" s="116" t="s">
        <v>11111</v>
      </c>
      <c r="K2977" s="114" t="s">
        <v>1148</v>
      </c>
      <c r="L2977" s="114" t="s">
        <v>601</v>
      </c>
      <c r="M2977" s="116" t="s">
        <v>1149</v>
      </c>
      <c r="N2977" s="116" t="s">
        <v>1150</v>
      </c>
      <c r="O2977" s="114" t="s">
        <v>1148</v>
      </c>
      <c r="P2977" s="114" t="s">
        <v>1874</v>
      </c>
      <c r="Q2977" s="114" t="s">
        <v>1875</v>
      </c>
      <c r="R2977" s="116"/>
    </row>
    <row r="2978" spans="2:18" ht="18.75" hidden="1" x14ac:dyDescent="0.25">
      <c r="B2978" s="112">
        <v>2972</v>
      </c>
      <c r="C2978" s="114" t="s">
        <v>3</v>
      </c>
      <c r="D2978" s="114" t="s">
        <v>10598</v>
      </c>
      <c r="E2978" s="114" t="s">
        <v>4</v>
      </c>
      <c r="F2978" s="114" t="s">
        <v>129</v>
      </c>
      <c r="G2978" s="114" t="s">
        <v>102</v>
      </c>
      <c r="H2978" s="115" t="s">
        <v>11112</v>
      </c>
      <c r="I2978" s="116" t="s">
        <v>11113</v>
      </c>
      <c r="J2978" s="116" t="s">
        <v>11114</v>
      </c>
      <c r="K2978" s="114" t="s">
        <v>1148</v>
      </c>
      <c r="L2978" s="114" t="s">
        <v>601</v>
      </c>
      <c r="M2978" s="116" t="s">
        <v>1149</v>
      </c>
      <c r="N2978" s="116" t="s">
        <v>1150</v>
      </c>
      <c r="O2978" s="114" t="s">
        <v>1148</v>
      </c>
      <c r="P2978" s="114" t="s">
        <v>1874</v>
      </c>
      <c r="Q2978" s="114" t="s">
        <v>1875</v>
      </c>
      <c r="R2978" s="116"/>
    </row>
    <row r="2979" spans="2:18" ht="18.75" hidden="1" x14ac:dyDescent="0.25">
      <c r="B2979" s="112">
        <v>2973</v>
      </c>
      <c r="C2979" s="114" t="s">
        <v>3</v>
      </c>
      <c r="D2979" s="114" t="s">
        <v>10598</v>
      </c>
      <c r="E2979" s="114" t="s">
        <v>4</v>
      </c>
      <c r="F2979" s="114" t="s">
        <v>129</v>
      </c>
      <c r="G2979" s="114" t="s">
        <v>102</v>
      </c>
      <c r="H2979" s="115" t="s">
        <v>11115</v>
      </c>
      <c r="I2979" s="116" t="s">
        <v>11116</v>
      </c>
      <c r="J2979" s="116" t="s">
        <v>11117</v>
      </c>
      <c r="K2979" s="114" t="s">
        <v>1148</v>
      </c>
      <c r="L2979" s="114" t="s">
        <v>601</v>
      </c>
      <c r="M2979" s="116" t="s">
        <v>1149</v>
      </c>
      <c r="N2979" s="116" t="s">
        <v>1150</v>
      </c>
      <c r="O2979" s="114" t="s">
        <v>1148</v>
      </c>
      <c r="P2979" s="114" t="s">
        <v>1874</v>
      </c>
      <c r="Q2979" s="114" t="s">
        <v>1875</v>
      </c>
      <c r="R2979" s="116"/>
    </row>
    <row r="2980" spans="2:18" ht="18.75" hidden="1" x14ac:dyDescent="0.25">
      <c r="B2980" s="112">
        <v>2974</v>
      </c>
      <c r="C2980" s="114" t="s">
        <v>3</v>
      </c>
      <c r="D2980" s="114" t="s">
        <v>10598</v>
      </c>
      <c r="E2980" s="114" t="s">
        <v>4</v>
      </c>
      <c r="F2980" s="114" t="s">
        <v>129</v>
      </c>
      <c r="G2980" s="114" t="s">
        <v>102</v>
      </c>
      <c r="H2980" s="115" t="s">
        <v>11118</v>
      </c>
      <c r="I2980" s="116" t="s">
        <v>11119</v>
      </c>
      <c r="J2980" s="116" t="s">
        <v>11120</v>
      </c>
      <c r="K2980" s="114" t="s">
        <v>1148</v>
      </c>
      <c r="L2980" s="114" t="s">
        <v>601</v>
      </c>
      <c r="M2980" s="116" t="s">
        <v>1149</v>
      </c>
      <c r="N2980" s="116" t="s">
        <v>1150</v>
      </c>
      <c r="O2980" s="114" t="s">
        <v>1148</v>
      </c>
      <c r="P2980" s="114" t="s">
        <v>1874</v>
      </c>
      <c r="Q2980" s="114" t="s">
        <v>1875</v>
      </c>
      <c r="R2980" s="116"/>
    </row>
    <row r="2981" spans="2:18" ht="18.75" hidden="1" x14ac:dyDescent="0.25">
      <c r="B2981" s="112">
        <v>2975</v>
      </c>
      <c r="C2981" s="114" t="s">
        <v>3</v>
      </c>
      <c r="D2981" s="114" t="s">
        <v>10598</v>
      </c>
      <c r="E2981" s="114" t="s">
        <v>4</v>
      </c>
      <c r="F2981" s="114" t="s">
        <v>129</v>
      </c>
      <c r="G2981" s="114" t="s">
        <v>102</v>
      </c>
      <c r="H2981" s="115" t="s">
        <v>11121</v>
      </c>
      <c r="I2981" s="116" t="s">
        <v>11122</v>
      </c>
      <c r="J2981" s="116" t="s">
        <v>11123</v>
      </c>
      <c r="K2981" s="114" t="s">
        <v>1148</v>
      </c>
      <c r="L2981" s="114" t="s">
        <v>601</v>
      </c>
      <c r="M2981" s="116" t="s">
        <v>1149</v>
      </c>
      <c r="N2981" s="116" t="s">
        <v>1150</v>
      </c>
      <c r="O2981" s="114" t="s">
        <v>1148</v>
      </c>
      <c r="P2981" s="114" t="s">
        <v>1874</v>
      </c>
      <c r="Q2981" s="114" t="s">
        <v>1875</v>
      </c>
      <c r="R2981" s="116"/>
    </row>
    <row r="2982" spans="2:18" ht="18.75" hidden="1" x14ac:dyDescent="0.25">
      <c r="B2982" s="112">
        <v>2976</v>
      </c>
      <c r="C2982" s="114" t="s">
        <v>3</v>
      </c>
      <c r="D2982" s="114" t="s">
        <v>10598</v>
      </c>
      <c r="E2982" s="114" t="s">
        <v>4</v>
      </c>
      <c r="F2982" s="114" t="s">
        <v>129</v>
      </c>
      <c r="G2982" s="114" t="s">
        <v>102</v>
      </c>
      <c r="H2982" s="115" t="s">
        <v>11124</v>
      </c>
      <c r="I2982" s="116" t="s">
        <v>11125</v>
      </c>
      <c r="J2982" s="116" t="s">
        <v>11126</v>
      </c>
      <c r="K2982" s="114" t="s">
        <v>1148</v>
      </c>
      <c r="L2982" s="114" t="s">
        <v>601</v>
      </c>
      <c r="M2982" s="116" t="s">
        <v>1149</v>
      </c>
      <c r="N2982" s="116" t="s">
        <v>1150</v>
      </c>
      <c r="O2982" s="114" t="s">
        <v>1148</v>
      </c>
      <c r="P2982" s="114" t="s">
        <v>1874</v>
      </c>
      <c r="Q2982" s="114" t="s">
        <v>1875</v>
      </c>
      <c r="R2982" s="116"/>
    </row>
    <row r="2983" spans="2:18" ht="18.75" hidden="1" x14ac:dyDescent="0.25">
      <c r="B2983" s="112">
        <v>2977</v>
      </c>
      <c r="C2983" s="114" t="s">
        <v>3</v>
      </c>
      <c r="D2983" s="114" t="s">
        <v>10598</v>
      </c>
      <c r="E2983" s="114" t="s">
        <v>4</v>
      </c>
      <c r="F2983" s="114" t="s">
        <v>129</v>
      </c>
      <c r="G2983" s="114" t="s">
        <v>102</v>
      </c>
      <c r="H2983" s="115" t="s">
        <v>11127</v>
      </c>
      <c r="I2983" s="116" t="s">
        <v>11128</v>
      </c>
      <c r="J2983" s="116" t="s">
        <v>11129</v>
      </c>
      <c r="K2983" s="114" t="s">
        <v>1148</v>
      </c>
      <c r="L2983" s="114" t="s">
        <v>601</v>
      </c>
      <c r="M2983" s="116" t="s">
        <v>1149</v>
      </c>
      <c r="N2983" s="116" t="s">
        <v>1150</v>
      </c>
      <c r="O2983" s="114" t="s">
        <v>1148</v>
      </c>
      <c r="P2983" s="114" t="s">
        <v>1874</v>
      </c>
      <c r="Q2983" s="114" t="s">
        <v>1875</v>
      </c>
      <c r="R2983" s="116"/>
    </row>
    <row r="2984" spans="2:18" ht="18.75" hidden="1" x14ac:dyDescent="0.25">
      <c r="B2984" s="112">
        <v>2978</v>
      </c>
      <c r="C2984" s="114" t="s">
        <v>3</v>
      </c>
      <c r="D2984" s="114" t="s">
        <v>10598</v>
      </c>
      <c r="E2984" s="114" t="s">
        <v>4</v>
      </c>
      <c r="F2984" s="114" t="s">
        <v>129</v>
      </c>
      <c r="G2984" s="114" t="s">
        <v>102</v>
      </c>
      <c r="H2984" s="115" t="s">
        <v>11130</v>
      </c>
      <c r="I2984" s="116" t="s">
        <v>11131</v>
      </c>
      <c r="J2984" s="116" t="s">
        <v>11132</v>
      </c>
      <c r="K2984" s="114" t="s">
        <v>1148</v>
      </c>
      <c r="L2984" s="114" t="s">
        <v>601</v>
      </c>
      <c r="M2984" s="116" t="s">
        <v>1149</v>
      </c>
      <c r="N2984" s="116" t="s">
        <v>1150</v>
      </c>
      <c r="O2984" s="114" t="s">
        <v>1148</v>
      </c>
      <c r="P2984" s="114" t="s">
        <v>1874</v>
      </c>
      <c r="Q2984" s="114" t="s">
        <v>1875</v>
      </c>
      <c r="R2984" s="116"/>
    </row>
    <row r="2985" spans="2:18" ht="18.75" hidden="1" x14ac:dyDescent="0.25">
      <c r="B2985" s="112">
        <v>2979</v>
      </c>
      <c r="C2985" s="114" t="s">
        <v>3</v>
      </c>
      <c r="D2985" s="114" t="s">
        <v>10598</v>
      </c>
      <c r="E2985" s="114" t="s">
        <v>4</v>
      </c>
      <c r="F2985" s="114" t="s">
        <v>129</v>
      </c>
      <c r="G2985" s="114" t="s">
        <v>102</v>
      </c>
      <c r="H2985" s="115" t="s">
        <v>11133</v>
      </c>
      <c r="I2985" s="116" t="s">
        <v>11134</v>
      </c>
      <c r="J2985" s="116" t="s">
        <v>11135</v>
      </c>
      <c r="K2985" s="114" t="s">
        <v>1148</v>
      </c>
      <c r="L2985" s="114" t="s">
        <v>601</v>
      </c>
      <c r="M2985" s="116" t="s">
        <v>1149</v>
      </c>
      <c r="N2985" s="116" t="s">
        <v>1150</v>
      </c>
      <c r="O2985" s="114" t="s">
        <v>1148</v>
      </c>
      <c r="P2985" s="114" t="s">
        <v>1874</v>
      </c>
      <c r="Q2985" s="114" t="s">
        <v>1875</v>
      </c>
      <c r="R2985" s="116"/>
    </row>
    <row r="2986" spans="2:18" ht="18.75" hidden="1" x14ac:dyDescent="0.25">
      <c r="B2986" s="112">
        <v>2980</v>
      </c>
      <c r="C2986" s="114" t="s">
        <v>3</v>
      </c>
      <c r="D2986" s="114" t="s">
        <v>10598</v>
      </c>
      <c r="E2986" s="114" t="s">
        <v>4</v>
      </c>
      <c r="F2986" s="114" t="s">
        <v>129</v>
      </c>
      <c r="G2986" s="114" t="s">
        <v>102</v>
      </c>
      <c r="H2986" s="115" t="s">
        <v>11136</v>
      </c>
      <c r="I2986" s="116" t="s">
        <v>11137</v>
      </c>
      <c r="J2986" s="116" t="s">
        <v>11138</v>
      </c>
      <c r="K2986" s="114" t="s">
        <v>1148</v>
      </c>
      <c r="L2986" s="114" t="s">
        <v>601</v>
      </c>
      <c r="M2986" s="116" t="s">
        <v>1149</v>
      </c>
      <c r="N2986" s="116" t="s">
        <v>1150</v>
      </c>
      <c r="O2986" s="114" t="s">
        <v>1148</v>
      </c>
      <c r="P2986" s="114" t="s">
        <v>1874</v>
      </c>
      <c r="Q2986" s="114" t="s">
        <v>1875</v>
      </c>
      <c r="R2986" s="116"/>
    </row>
    <row r="2987" spans="2:18" ht="18.75" hidden="1" x14ac:dyDescent="0.25">
      <c r="B2987" s="112">
        <v>2981</v>
      </c>
      <c r="C2987" s="114" t="s">
        <v>3</v>
      </c>
      <c r="D2987" s="114" t="s">
        <v>10598</v>
      </c>
      <c r="E2987" s="114" t="s">
        <v>1</v>
      </c>
      <c r="F2987" s="114" t="s">
        <v>27</v>
      </c>
      <c r="G2987" s="114" t="s">
        <v>102</v>
      </c>
      <c r="H2987" s="115" t="s">
        <v>11139</v>
      </c>
      <c r="I2987" s="116" t="s">
        <v>11140</v>
      </c>
      <c r="J2987" s="116" t="s">
        <v>11141</v>
      </c>
      <c r="K2987" s="114" t="s">
        <v>1151</v>
      </c>
      <c r="L2987" s="114" t="s">
        <v>648</v>
      </c>
      <c r="M2987" s="116" t="s">
        <v>1152</v>
      </c>
      <c r="N2987" s="116" t="s">
        <v>1153</v>
      </c>
      <c r="O2987" s="114" t="s">
        <v>1151</v>
      </c>
      <c r="P2987" s="114" t="s">
        <v>1876</v>
      </c>
      <c r="Q2987" s="114" t="s">
        <v>1877</v>
      </c>
      <c r="R2987" s="116"/>
    </row>
    <row r="2988" spans="2:18" ht="18.75" hidden="1" x14ac:dyDescent="0.25">
      <c r="B2988" s="112">
        <v>2982</v>
      </c>
      <c r="C2988" s="114" t="s">
        <v>3</v>
      </c>
      <c r="D2988" s="114" t="s">
        <v>10598</v>
      </c>
      <c r="E2988" s="114" t="s">
        <v>1</v>
      </c>
      <c r="F2988" s="114" t="s">
        <v>27</v>
      </c>
      <c r="G2988" s="114" t="s">
        <v>102</v>
      </c>
      <c r="H2988" s="115" t="s">
        <v>11142</v>
      </c>
      <c r="I2988" s="116" t="s">
        <v>11143</v>
      </c>
      <c r="J2988" s="116" t="s">
        <v>11144</v>
      </c>
      <c r="K2988" s="114" t="s">
        <v>1151</v>
      </c>
      <c r="L2988" s="114" t="s">
        <v>648</v>
      </c>
      <c r="M2988" s="116" t="s">
        <v>1152</v>
      </c>
      <c r="N2988" s="116" t="s">
        <v>1153</v>
      </c>
      <c r="O2988" s="114" t="s">
        <v>1151</v>
      </c>
      <c r="P2988" s="114" t="s">
        <v>1876</v>
      </c>
      <c r="Q2988" s="114" t="s">
        <v>1877</v>
      </c>
      <c r="R2988" s="116"/>
    </row>
    <row r="2989" spans="2:18" ht="18.75" hidden="1" x14ac:dyDescent="0.25">
      <c r="B2989" s="112">
        <v>2983</v>
      </c>
      <c r="C2989" s="114" t="s">
        <v>3</v>
      </c>
      <c r="D2989" s="114" t="s">
        <v>10598</v>
      </c>
      <c r="E2989" s="114" t="s">
        <v>1</v>
      </c>
      <c r="F2989" s="114" t="s">
        <v>27</v>
      </c>
      <c r="G2989" s="114" t="s">
        <v>102</v>
      </c>
      <c r="H2989" s="115" t="s">
        <v>11145</v>
      </c>
      <c r="I2989" s="116" t="s">
        <v>11146</v>
      </c>
      <c r="J2989" s="116" t="s">
        <v>11147</v>
      </c>
      <c r="K2989" s="114" t="s">
        <v>1151</v>
      </c>
      <c r="L2989" s="114" t="s">
        <v>648</v>
      </c>
      <c r="M2989" s="116" t="s">
        <v>1152</v>
      </c>
      <c r="N2989" s="116" t="s">
        <v>1153</v>
      </c>
      <c r="O2989" s="114" t="s">
        <v>1151</v>
      </c>
      <c r="P2989" s="114" t="s">
        <v>1876</v>
      </c>
      <c r="Q2989" s="114" t="s">
        <v>1877</v>
      </c>
      <c r="R2989" s="116"/>
    </row>
    <row r="2990" spans="2:18" ht="18.75" hidden="1" x14ac:dyDescent="0.25">
      <c r="B2990" s="112">
        <v>2984</v>
      </c>
      <c r="C2990" s="114" t="s">
        <v>3</v>
      </c>
      <c r="D2990" s="114" t="s">
        <v>10598</v>
      </c>
      <c r="E2990" s="114" t="s">
        <v>1</v>
      </c>
      <c r="F2990" s="114" t="s">
        <v>27</v>
      </c>
      <c r="G2990" s="114" t="s">
        <v>102</v>
      </c>
      <c r="H2990" s="115" t="s">
        <v>11148</v>
      </c>
      <c r="I2990" s="116" t="s">
        <v>11149</v>
      </c>
      <c r="J2990" s="116" t="s">
        <v>11150</v>
      </c>
      <c r="K2990" s="114" t="s">
        <v>1151</v>
      </c>
      <c r="L2990" s="114" t="s">
        <v>648</v>
      </c>
      <c r="M2990" s="116" t="s">
        <v>1152</v>
      </c>
      <c r="N2990" s="116" t="s">
        <v>1153</v>
      </c>
      <c r="O2990" s="114" t="s">
        <v>1151</v>
      </c>
      <c r="P2990" s="114" t="s">
        <v>1876</v>
      </c>
      <c r="Q2990" s="114" t="s">
        <v>1877</v>
      </c>
      <c r="R2990" s="116"/>
    </row>
    <row r="2991" spans="2:18" ht="18.75" hidden="1" x14ac:dyDescent="0.25">
      <c r="B2991" s="112">
        <v>2985</v>
      </c>
      <c r="C2991" s="114" t="s">
        <v>3</v>
      </c>
      <c r="D2991" s="114" t="s">
        <v>10598</v>
      </c>
      <c r="E2991" s="114" t="s">
        <v>1</v>
      </c>
      <c r="F2991" s="114" t="s">
        <v>27</v>
      </c>
      <c r="G2991" s="114" t="s">
        <v>102</v>
      </c>
      <c r="H2991" s="115" t="s">
        <v>11151</v>
      </c>
      <c r="I2991" s="116" t="s">
        <v>11152</v>
      </c>
      <c r="J2991" s="116" t="s">
        <v>11153</v>
      </c>
      <c r="K2991" s="114" t="s">
        <v>1151</v>
      </c>
      <c r="L2991" s="114" t="s">
        <v>648</v>
      </c>
      <c r="M2991" s="116" t="s">
        <v>1152</v>
      </c>
      <c r="N2991" s="116" t="s">
        <v>1153</v>
      </c>
      <c r="O2991" s="114" t="s">
        <v>1151</v>
      </c>
      <c r="P2991" s="114" t="s">
        <v>1876</v>
      </c>
      <c r="Q2991" s="114" t="s">
        <v>1877</v>
      </c>
      <c r="R2991" s="116"/>
    </row>
    <row r="2992" spans="2:18" ht="18.75" hidden="1" x14ac:dyDescent="0.25">
      <c r="B2992" s="112">
        <v>2986</v>
      </c>
      <c r="C2992" s="114" t="s">
        <v>3</v>
      </c>
      <c r="D2992" s="114" t="s">
        <v>10598</v>
      </c>
      <c r="E2992" s="114" t="s">
        <v>1</v>
      </c>
      <c r="F2992" s="114" t="s">
        <v>27</v>
      </c>
      <c r="G2992" s="114" t="s">
        <v>102</v>
      </c>
      <c r="H2992" s="115" t="s">
        <v>11154</v>
      </c>
      <c r="I2992" s="116" t="s">
        <v>11155</v>
      </c>
      <c r="J2992" s="116" t="s">
        <v>11156</v>
      </c>
      <c r="K2992" s="114" t="s">
        <v>1151</v>
      </c>
      <c r="L2992" s="114" t="s">
        <v>648</v>
      </c>
      <c r="M2992" s="116" t="s">
        <v>1152</v>
      </c>
      <c r="N2992" s="116" t="s">
        <v>1153</v>
      </c>
      <c r="O2992" s="114" t="s">
        <v>1151</v>
      </c>
      <c r="P2992" s="114" t="s">
        <v>1876</v>
      </c>
      <c r="Q2992" s="114" t="s">
        <v>1877</v>
      </c>
      <c r="R2992" s="116"/>
    </row>
    <row r="2993" spans="2:18" ht="18.75" hidden="1" x14ac:dyDescent="0.25">
      <c r="B2993" s="112">
        <v>2987</v>
      </c>
      <c r="C2993" s="114" t="s">
        <v>3</v>
      </c>
      <c r="D2993" s="114" t="s">
        <v>10598</v>
      </c>
      <c r="E2993" s="114" t="s">
        <v>1</v>
      </c>
      <c r="F2993" s="114" t="s">
        <v>27</v>
      </c>
      <c r="G2993" s="114" t="s">
        <v>102</v>
      </c>
      <c r="H2993" s="115" t="s">
        <v>11157</v>
      </c>
      <c r="I2993" s="116" t="s">
        <v>11158</v>
      </c>
      <c r="J2993" s="116" t="s">
        <v>11159</v>
      </c>
      <c r="K2993" s="114" t="s">
        <v>1151</v>
      </c>
      <c r="L2993" s="114" t="s">
        <v>648</v>
      </c>
      <c r="M2993" s="116" t="s">
        <v>1152</v>
      </c>
      <c r="N2993" s="116" t="s">
        <v>1153</v>
      </c>
      <c r="O2993" s="114" t="s">
        <v>1151</v>
      </c>
      <c r="P2993" s="114" t="s">
        <v>1876</v>
      </c>
      <c r="Q2993" s="114" t="s">
        <v>1877</v>
      </c>
      <c r="R2993" s="116"/>
    </row>
    <row r="2994" spans="2:18" ht="18.75" hidden="1" x14ac:dyDescent="0.25">
      <c r="B2994" s="112">
        <v>2988</v>
      </c>
      <c r="C2994" s="114" t="s">
        <v>3</v>
      </c>
      <c r="D2994" s="114" t="s">
        <v>10598</v>
      </c>
      <c r="E2994" s="114" t="s">
        <v>1</v>
      </c>
      <c r="F2994" s="114" t="s">
        <v>27</v>
      </c>
      <c r="G2994" s="114" t="s">
        <v>102</v>
      </c>
      <c r="H2994" s="115" t="s">
        <v>11160</v>
      </c>
      <c r="I2994" s="116" t="s">
        <v>11161</v>
      </c>
      <c r="J2994" s="116" t="s">
        <v>11162</v>
      </c>
      <c r="K2994" s="114" t="s">
        <v>1151</v>
      </c>
      <c r="L2994" s="114" t="s">
        <v>648</v>
      </c>
      <c r="M2994" s="116" t="s">
        <v>1152</v>
      </c>
      <c r="N2994" s="116" t="s">
        <v>1153</v>
      </c>
      <c r="O2994" s="114" t="s">
        <v>1151</v>
      </c>
      <c r="P2994" s="114" t="s">
        <v>1876</v>
      </c>
      <c r="Q2994" s="114" t="s">
        <v>1877</v>
      </c>
      <c r="R2994" s="116"/>
    </row>
    <row r="2995" spans="2:18" ht="18.75" hidden="1" x14ac:dyDescent="0.25">
      <c r="B2995" s="112">
        <v>2989</v>
      </c>
      <c r="C2995" s="114" t="s">
        <v>3</v>
      </c>
      <c r="D2995" s="114" t="s">
        <v>10598</v>
      </c>
      <c r="E2995" s="114" t="s">
        <v>1</v>
      </c>
      <c r="F2995" s="114" t="s">
        <v>27</v>
      </c>
      <c r="G2995" s="114" t="s">
        <v>102</v>
      </c>
      <c r="H2995" s="115" t="s">
        <v>11163</v>
      </c>
      <c r="I2995" s="116" t="s">
        <v>11164</v>
      </c>
      <c r="J2995" s="116" t="s">
        <v>11165</v>
      </c>
      <c r="K2995" s="114" t="s">
        <v>1151</v>
      </c>
      <c r="L2995" s="114" t="s">
        <v>648</v>
      </c>
      <c r="M2995" s="116" t="s">
        <v>1152</v>
      </c>
      <c r="N2995" s="116" t="s">
        <v>1153</v>
      </c>
      <c r="O2995" s="114" t="s">
        <v>1151</v>
      </c>
      <c r="P2995" s="114" t="s">
        <v>1876</v>
      </c>
      <c r="Q2995" s="114" t="s">
        <v>1877</v>
      </c>
      <c r="R2995" s="116"/>
    </row>
    <row r="2996" spans="2:18" ht="18.75" hidden="1" x14ac:dyDescent="0.25">
      <c r="B2996" s="112">
        <v>2990</v>
      </c>
      <c r="C2996" s="114" t="s">
        <v>3</v>
      </c>
      <c r="D2996" s="114" t="s">
        <v>10598</v>
      </c>
      <c r="E2996" s="114" t="s">
        <v>1</v>
      </c>
      <c r="F2996" s="114" t="s">
        <v>27</v>
      </c>
      <c r="G2996" s="114" t="s">
        <v>102</v>
      </c>
      <c r="H2996" s="115" t="s">
        <v>11166</v>
      </c>
      <c r="I2996" s="116" t="s">
        <v>11167</v>
      </c>
      <c r="J2996" s="116" t="s">
        <v>11168</v>
      </c>
      <c r="K2996" s="114" t="s">
        <v>1151</v>
      </c>
      <c r="L2996" s="114" t="s">
        <v>648</v>
      </c>
      <c r="M2996" s="116" t="s">
        <v>1152</v>
      </c>
      <c r="N2996" s="116" t="s">
        <v>1153</v>
      </c>
      <c r="O2996" s="114" t="s">
        <v>1151</v>
      </c>
      <c r="P2996" s="114" t="s">
        <v>1876</v>
      </c>
      <c r="Q2996" s="114" t="s">
        <v>1877</v>
      </c>
      <c r="R2996" s="116"/>
    </row>
    <row r="2997" spans="2:18" ht="18.75" hidden="1" x14ac:dyDescent="0.25">
      <c r="B2997" s="112">
        <v>2991</v>
      </c>
      <c r="C2997" s="114" t="s">
        <v>3</v>
      </c>
      <c r="D2997" s="114" t="s">
        <v>10598</v>
      </c>
      <c r="E2997" s="114" t="s">
        <v>4</v>
      </c>
      <c r="F2997" s="114" t="s">
        <v>27</v>
      </c>
      <c r="G2997" s="114" t="s">
        <v>102</v>
      </c>
      <c r="H2997" s="115" t="s">
        <v>11169</v>
      </c>
      <c r="I2997" s="116" t="s">
        <v>11170</v>
      </c>
      <c r="J2997" s="116" t="s">
        <v>11171</v>
      </c>
      <c r="K2997" s="114" t="s">
        <v>1151</v>
      </c>
      <c r="L2997" s="114" t="s">
        <v>648</v>
      </c>
      <c r="M2997" s="116" t="s">
        <v>1152</v>
      </c>
      <c r="N2997" s="116" t="s">
        <v>1153</v>
      </c>
      <c r="O2997" s="114" t="s">
        <v>1151</v>
      </c>
      <c r="P2997" s="114" t="s">
        <v>1876</v>
      </c>
      <c r="Q2997" s="114" t="s">
        <v>1877</v>
      </c>
      <c r="R2997" s="116"/>
    </row>
    <row r="2998" spans="2:18" ht="18.75" hidden="1" x14ac:dyDescent="0.25">
      <c r="B2998" s="112">
        <v>2992</v>
      </c>
      <c r="C2998" s="114" t="s">
        <v>3</v>
      </c>
      <c r="D2998" s="114" t="s">
        <v>10598</v>
      </c>
      <c r="E2998" s="114" t="s">
        <v>4</v>
      </c>
      <c r="F2998" s="114" t="s">
        <v>27</v>
      </c>
      <c r="G2998" s="114" t="s">
        <v>102</v>
      </c>
      <c r="H2998" s="115" t="s">
        <v>11172</v>
      </c>
      <c r="I2998" s="116" t="s">
        <v>11173</v>
      </c>
      <c r="J2998" s="116" t="s">
        <v>11174</v>
      </c>
      <c r="K2998" s="114" t="s">
        <v>1151</v>
      </c>
      <c r="L2998" s="114" t="s">
        <v>648</v>
      </c>
      <c r="M2998" s="116" t="s">
        <v>1152</v>
      </c>
      <c r="N2998" s="116" t="s">
        <v>1153</v>
      </c>
      <c r="O2998" s="114" t="s">
        <v>1151</v>
      </c>
      <c r="P2998" s="114" t="s">
        <v>1876</v>
      </c>
      <c r="Q2998" s="114" t="s">
        <v>1877</v>
      </c>
      <c r="R2998" s="116"/>
    </row>
    <row r="2999" spans="2:18" ht="18.75" hidden="1" x14ac:dyDescent="0.25">
      <c r="B2999" s="112">
        <v>2993</v>
      </c>
      <c r="C2999" s="114" t="s">
        <v>3</v>
      </c>
      <c r="D2999" s="114" t="s">
        <v>10598</v>
      </c>
      <c r="E2999" s="114" t="s">
        <v>4</v>
      </c>
      <c r="F2999" s="114" t="s">
        <v>27</v>
      </c>
      <c r="G2999" s="114" t="s">
        <v>102</v>
      </c>
      <c r="H2999" s="115" t="s">
        <v>11175</v>
      </c>
      <c r="I2999" s="116" t="s">
        <v>11176</v>
      </c>
      <c r="J2999" s="116" t="s">
        <v>11177</v>
      </c>
      <c r="K2999" s="114" t="s">
        <v>1151</v>
      </c>
      <c r="L2999" s="114" t="s">
        <v>648</v>
      </c>
      <c r="M2999" s="116" t="s">
        <v>1152</v>
      </c>
      <c r="N2999" s="116" t="s">
        <v>1153</v>
      </c>
      <c r="O2999" s="114" t="s">
        <v>1151</v>
      </c>
      <c r="P2999" s="114" t="s">
        <v>1876</v>
      </c>
      <c r="Q2999" s="114" t="s">
        <v>1877</v>
      </c>
      <c r="R2999" s="116"/>
    </row>
    <row r="3000" spans="2:18" ht="18.75" hidden="1" x14ac:dyDescent="0.25">
      <c r="B3000" s="112">
        <v>2994</v>
      </c>
      <c r="C3000" s="114" t="s">
        <v>3</v>
      </c>
      <c r="D3000" s="114" t="s">
        <v>10598</v>
      </c>
      <c r="E3000" s="114" t="s">
        <v>4</v>
      </c>
      <c r="F3000" s="114" t="s">
        <v>27</v>
      </c>
      <c r="G3000" s="114" t="s">
        <v>102</v>
      </c>
      <c r="H3000" s="115" t="s">
        <v>11178</v>
      </c>
      <c r="I3000" s="116" t="s">
        <v>11179</v>
      </c>
      <c r="J3000" s="116" t="s">
        <v>11180</v>
      </c>
      <c r="K3000" s="114" t="s">
        <v>1151</v>
      </c>
      <c r="L3000" s="114" t="s">
        <v>648</v>
      </c>
      <c r="M3000" s="116" t="s">
        <v>1152</v>
      </c>
      <c r="N3000" s="116" t="s">
        <v>1153</v>
      </c>
      <c r="O3000" s="114" t="s">
        <v>1151</v>
      </c>
      <c r="P3000" s="114" t="s">
        <v>1876</v>
      </c>
      <c r="Q3000" s="114" t="s">
        <v>1877</v>
      </c>
      <c r="R3000" s="116"/>
    </row>
    <row r="3001" spans="2:18" ht="18.75" hidden="1" x14ac:dyDescent="0.25">
      <c r="B3001" s="112">
        <v>2995</v>
      </c>
      <c r="C3001" s="114" t="s">
        <v>3</v>
      </c>
      <c r="D3001" s="114" t="s">
        <v>10598</v>
      </c>
      <c r="E3001" s="114" t="s">
        <v>4</v>
      </c>
      <c r="F3001" s="114" t="s">
        <v>27</v>
      </c>
      <c r="G3001" s="114" t="s">
        <v>102</v>
      </c>
      <c r="H3001" s="115" t="s">
        <v>11181</v>
      </c>
      <c r="I3001" s="116" t="s">
        <v>11182</v>
      </c>
      <c r="J3001" s="116" t="s">
        <v>11183</v>
      </c>
      <c r="K3001" s="114" t="s">
        <v>1151</v>
      </c>
      <c r="L3001" s="114" t="s">
        <v>648</v>
      </c>
      <c r="M3001" s="116" t="s">
        <v>1152</v>
      </c>
      <c r="N3001" s="116" t="s">
        <v>1153</v>
      </c>
      <c r="O3001" s="114" t="s">
        <v>1151</v>
      </c>
      <c r="P3001" s="114" t="s">
        <v>1876</v>
      </c>
      <c r="Q3001" s="114" t="s">
        <v>1877</v>
      </c>
      <c r="R3001" s="116"/>
    </row>
    <row r="3002" spans="2:18" ht="18.75" hidden="1" x14ac:dyDescent="0.25">
      <c r="B3002" s="112">
        <v>2996</v>
      </c>
      <c r="C3002" s="114" t="s">
        <v>3</v>
      </c>
      <c r="D3002" s="114" t="s">
        <v>10598</v>
      </c>
      <c r="E3002" s="114" t="s">
        <v>4</v>
      </c>
      <c r="F3002" s="114" t="s">
        <v>27</v>
      </c>
      <c r="G3002" s="114" t="s">
        <v>102</v>
      </c>
      <c r="H3002" s="115" t="s">
        <v>11184</v>
      </c>
      <c r="I3002" s="116" t="s">
        <v>11185</v>
      </c>
      <c r="J3002" s="116" t="s">
        <v>11186</v>
      </c>
      <c r="K3002" s="114" t="s">
        <v>1151</v>
      </c>
      <c r="L3002" s="114" t="s">
        <v>648</v>
      </c>
      <c r="M3002" s="116" t="s">
        <v>1152</v>
      </c>
      <c r="N3002" s="116" t="s">
        <v>1153</v>
      </c>
      <c r="O3002" s="114" t="s">
        <v>1151</v>
      </c>
      <c r="P3002" s="114" t="s">
        <v>1876</v>
      </c>
      <c r="Q3002" s="114" t="s">
        <v>1877</v>
      </c>
      <c r="R3002" s="116"/>
    </row>
    <row r="3003" spans="2:18" ht="18.75" hidden="1" x14ac:dyDescent="0.25">
      <c r="B3003" s="112">
        <v>2997</v>
      </c>
      <c r="C3003" s="114" t="s">
        <v>3</v>
      </c>
      <c r="D3003" s="114" t="s">
        <v>10598</v>
      </c>
      <c r="E3003" s="114" t="s">
        <v>4</v>
      </c>
      <c r="F3003" s="114" t="s">
        <v>27</v>
      </c>
      <c r="G3003" s="114" t="s">
        <v>102</v>
      </c>
      <c r="H3003" s="115" t="s">
        <v>11187</v>
      </c>
      <c r="I3003" s="116" t="s">
        <v>11188</v>
      </c>
      <c r="J3003" s="116" t="s">
        <v>11189</v>
      </c>
      <c r="K3003" s="114" t="s">
        <v>1151</v>
      </c>
      <c r="L3003" s="114" t="s">
        <v>648</v>
      </c>
      <c r="M3003" s="116" t="s">
        <v>1152</v>
      </c>
      <c r="N3003" s="116" t="s">
        <v>1153</v>
      </c>
      <c r="O3003" s="114" t="s">
        <v>1151</v>
      </c>
      <c r="P3003" s="114" t="s">
        <v>1876</v>
      </c>
      <c r="Q3003" s="114" t="s">
        <v>1877</v>
      </c>
      <c r="R3003" s="116"/>
    </row>
    <row r="3004" spans="2:18" ht="18.75" hidden="1" x14ac:dyDescent="0.25">
      <c r="B3004" s="112">
        <v>2998</v>
      </c>
      <c r="C3004" s="114" t="s">
        <v>3</v>
      </c>
      <c r="D3004" s="114" t="s">
        <v>10598</v>
      </c>
      <c r="E3004" s="114" t="s">
        <v>4</v>
      </c>
      <c r="F3004" s="114" t="s">
        <v>27</v>
      </c>
      <c r="G3004" s="114" t="s">
        <v>102</v>
      </c>
      <c r="H3004" s="115" t="s">
        <v>11190</v>
      </c>
      <c r="I3004" s="116" t="s">
        <v>11191</v>
      </c>
      <c r="J3004" s="116" t="s">
        <v>11192</v>
      </c>
      <c r="K3004" s="114" t="s">
        <v>1151</v>
      </c>
      <c r="L3004" s="114" t="s">
        <v>648</v>
      </c>
      <c r="M3004" s="116" t="s">
        <v>1152</v>
      </c>
      <c r="N3004" s="116" t="s">
        <v>1153</v>
      </c>
      <c r="O3004" s="114" t="s">
        <v>1151</v>
      </c>
      <c r="P3004" s="114" t="s">
        <v>1876</v>
      </c>
      <c r="Q3004" s="114" t="s">
        <v>1877</v>
      </c>
      <c r="R3004" s="116"/>
    </row>
    <row r="3005" spans="2:18" ht="18.75" hidden="1" x14ac:dyDescent="0.25">
      <c r="B3005" s="112">
        <v>2999</v>
      </c>
      <c r="C3005" s="114" t="s">
        <v>3</v>
      </c>
      <c r="D3005" s="114" t="s">
        <v>10598</v>
      </c>
      <c r="E3005" s="114" t="s">
        <v>4</v>
      </c>
      <c r="F3005" s="114" t="s">
        <v>27</v>
      </c>
      <c r="G3005" s="114" t="s">
        <v>102</v>
      </c>
      <c r="H3005" s="115" t="s">
        <v>11193</v>
      </c>
      <c r="I3005" s="116" t="s">
        <v>11194</v>
      </c>
      <c r="J3005" s="116" t="s">
        <v>11195</v>
      </c>
      <c r="K3005" s="114" t="s">
        <v>1151</v>
      </c>
      <c r="L3005" s="114" t="s">
        <v>648</v>
      </c>
      <c r="M3005" s="116" t="s">
        <v>1152</v>
      </c>
      <c r="N3005" s="116" t="s">
        <v>1153</v>
      </c>
      <c r="O3005" s="114" t="s">
        <v>1151</v>
      </c>
      <c r="P3005" s="114" t="s">
        <v>1876</v>
      </c>
      <c r="Q3005" s="114" t="s">
        <v>1877</v>
      </c>
      <c r="R3005" s="116"/>
    </row>
    <row r="3006" spans="2:18" ht="18.75" hidden="1" x14ac:dyDescent="0.25">
      <c r="B3006" s="112">
        <v>3000</v>
      </c>
      <c r="C3006" s="114" t="s">
        <v>3</v>
      </c>
      <c r="D3006" s="114" t="s">
        <v>10598</v>
      </c>
      <c r="E3006" s="114" t="s">
        <v>4</v>
      </c>
      <c r="F3006" s="114" t="s">
        <v>27</v>
      </c>
      <c r="G3006" s="114" t="s">
        <v>102</v>
      </c>
      <c r="H3006" s="115" t="s">
        <v>11196</v>
      </c>
      <c r="I3006" s="116" t="s">
        <v>11197</v>
      </c>
      <c r="J3006" s="116" t="s">
        <v>11198</v>
      </c>
      <c r="K3006" s="114" t="s">
        <v>1151</v>
      </c>
      <c r="L3006" s="114" t="s">
        <v>648</v>
      </c>
      <c r="M3006" s="116" t="s">
        <v>1152</v>
      </c>
      <c r="N3006" s="116" t="s">
        <v>1153</v>
      </c>
      <c r="O3006" s="114" t="s">
        <v>1151</v>
      </c>
      <c r="P3006" s="114" t="s">
        <v>1876</v>
      </c>
      <c r="Q3006" s="114" t="s">
        <v>1877</v>
      </c>
      <c r="R3006" s="116"/>
    </row>
    <row r="3007" spans="2:18" ht="18.75" hidden="1" x14ac:dyDescent="0.25">
      <c r="B3007" s="112">
        <v>3001</v>
      </c>
      <c r="C3007" s="114" t="s">
        <v>3</v>
      </c>
      <c r="D3007" s="114" t="s">
        <v>10598</v>
      </c>
      <c r="E3007" s="114" t="s">
        <v>1</v>
      </c>
      <c r="F3007" s="114" t="s">
        <v>31</v>
      </c>
      <c r="G3007" s="114" t="s">
        <v>130</v>
      </c>
      <c r="H3007" s="115" t="s">
        <v>11199</v>
      </c>
      <c r="I3007" s="116" t="s">
        <v>11200</v>
      </c>
      <c r="J3007" s="116" t="s">
        <v>11201</v>
      </c>
      <c r="K3007" s="114" t="s">
        <v>1154</v>
      </c>
      <c r="L3007" s="114" t="s">
        <v>687</v>
      </c>
      <c r="M3007" s="116" t="s">
        <v>1155</v>
      </c>
      <c r="N3007" s="116" t="s">
        <v>1156</v>
      </c>
      <c r="O3007" s="114" t="s">
        <v>1154</v>
      </c>
      <c r="P3007" s="114" t="s">
        <v>1878</v>
      </c>
      <c r="Q3007" s="114" t="s">
        <v>1879</v>
      </c>
      <c r="R3007" s="116"/>
    </row>
    <row r="3008" spans="2:18" ht="18.75" hidden="1" x14ac:dyDescent="0.25">
      <c r="B3008" s="112">
        <v>3002</v>
      </c>
      <c r="C3008" s="114" t="s">
        <v>3</v>
      </c>
      <c r="D3008" s="114" t="s">
        <v>10598</v>
      </c>
      <c r="E3008" s="114" t="s">
        <v>1</v>
      </c>
      <c r="F3008" s="114" t="s">
        <v>31</v>
      </c>
      <c r="G3008" s="114" t="s">
        <v>130</v>
      </c>
      <c r="H3008" s="115" t="s">
        <v>11202</v>
      </c>
      <c r="I3008" s="116" t="s">
        <v>11203</v>
      </c>
      <c r="J3008" s="116" t="s">
        <v>11204</v>
      </c>
      <c r="K3008" s="114" t="s">
        <v>1154</v>
      </c>
      <c r="L3008" s="114" t="s">
        <v>687</v>
      </c>
      <c r="M3008" s="116" t="s">
        <v>1155</v>
      </c>
      <c r="N3008" s="116" t="s">
        <v>1156</v>
      </c>
      <c r="O3008" s="114" t="s">
        <v>1154</v>
      </c>
      <c r="P3008" s="114" t="s">
        <v>1878</v>
      </c>
      <c r="Q3008" s="114" t="s">
        <v>1879</v>
      </c>
      <c r="R3008" s="116"/>
    </row>
    <row r="3009" spans="2:18" ht="18.75" hidden="1" x14ac:dyDescent="0.25">
      <c r="B3009" s="112">
        <v>3003</v>
      </c>
      <c r="C3009" s="114" t="s">
        <v>3</v>
      </c>
      <c r="D3009" s="114" t="s">
        <v>10598</v>
      </c>
      <c r="E3009" s="114" t="s">
        <v>1</v>
      </c>
      <c r="F3009" s="114" t="s">
        <v>31</v>
      </c>
      <c r="G3009" s="114" t="s">
        <v>130</v>
      </c>
      <c r="H3009" s="115" t="s">
        <v>11205</v>
      </c>
      <c r="I3009" s="116" t="s">
        <v>11206</v>
      </c>
      <c r="J3009" s="116" t="s">
        <v>11207</v>
      </c>
      <c r="K3009" s="114" t="s">
        <v>1154</v>
      </c>
      <c r="L3009" s="114" t="s">
        <v>687</v>
      </c>
      <c r="M3009" s="116" t="s">
        <v>1155</v>
      </c>
      <c r="N3009" s="116" t="s">
        <v>1156</v>
      </c>
      <c r="O3009" s="114" t="s">
        <v>1154</v>
      </c>
      <c r="P3009" s="114" t="s">
        <v>1878</v>
      </c>
      <c r="Q3009" s="114" t="s">
        <v>1879</v>
      </c>
      <c r="R3009" s="116"/>
    </row>
    <row r="3010" spans="2:18" ht="18.75" hidden="1" x14ac:dyDescent="0.25">
      <c r="B3010" s="112">
        <v>3004</v>
      </c>
      <c r="C3010" s="114" t="s">
        <v>3</v>
      </c>
      <c r="D3010" s="114" t="s">
        <v>10598</v>
      </c>
      <c r="E3010" s="114" t="s">
        <v>1</v>
      </c>
      <c r="F3010" s="114" t="s">
        <v>31</v>
      </c>
      <c r="G3010" s="114" t="s">
        <v>130</v>
      </c>
      <c r="H3010" s="115" t="s">
        <v>11208</v>
      </c>
      <c r="I3010" s="116" t="s">
        <v>11209</v>
      </c>
      <c r="J3010" s="116" t="s">
        <v>11210</v>
      </c>
      <c r="K3010" s="114" t="s">
        <v>1154</v>
      </c>
      <c r="L3010" s="114" t="s">
        <v>687</v>
      </c>
      <c r="M3010" s="116" t="s">
        <v>1155</v>
      </c>
      <c r="N3010" s="116" t="s">
        <v>1156</v>
      </c>
      <c r="O3010" s="114" t="s">
        <v>1154</v>
      </c>
      <c r="P3010" s="114" t="s">
        <v>1878</v>
      </c>
      <c r="Q3010" s="114" t="s">
        <v>1879</v>
      </c>
      <c r="R3010" s="116"/>
    </row>
    <row r="3011" spans="2:18" ht="18.75" hidden="1" x14ac:dyDescent="0.25">
      <c r="B3011" s="112">
        <v>3005</v>
      </c>
      <c r="C3011" s="114" t="s">
        <v>3</v>
      </c>
      <c r="D3011" s="114" t="s">
        <v>10598</v>
      </c>
      <c r="E3011" s="114" t="s">
        <v>1</v>
      </c>
      <c r="F3011" s="114" t="s">
        <v>31</v>
      </c>
      <c r="G3011" s="114" t="s">
        <v>130</v>
      </c>
      <c r="H3011" s="115" t="s">
        <v>11211</v>
      </c>
      <c r="I3011" s="116" t="s">
        <v>11212</v>
      </c>
      <c r="J3011" s="116" t="s">
        <v>11213</v>
      </c>
      <c r="K3011" s="114" t="s">
        <v>1154</v>
      </c>
      <c r="L3011" s="114" t="s">
        <v>687</v>
      </c>
      <c r="M3011" s="116" t="s">
        <v>1155</v>
      </c>
      <c r="N3011" s="116" t="s">
        <v>1156</v>
      </c>
      <c r="O3011" s="114" t="s">
        <v>1154</v>
      </c>
      <c r="P3011" s="114" t="s">
        <v>1878</v>
      </c>
      <c r="Q3011" s="114" t="s">
        <v>1879</v>
      </c>
      <c r="R3011" s="116"/>
    </row>
    <row r="3012" spans="2:18" ht="18.75" hidden="1" x14ac:dyDescent="0.25">
      <c r="B3012" s="112">
        <v>3006</v>
      </c>
      <c r="C3012" s="114" t="s">
        <v>3</v>
      </c>
      <c r="D3012" s="114" t="s">
        <v>10598</v>
      </c>
      <c r="E3012" s="114" t="s">
        <v>1</v>
      </c>
      <c r="F3012" s="114" t="s">
        <v>31</v>
      </c>
      <c r="G3012" s="114" t="s">
        <v>130</v>
      </c>
      <c r="H3012" s="115" t="s">
        <v>11214</v>
      </c>
      <c r="I3012" s="116" t="s">
        <v>11215</v>
      </c>
      <c r="J3012" s="116" t="s">
        <v>11216</v>
      </c>
      <c r="K3012" s="114" t="s">
        <v>1154</v>
      </c>
      <c r="L3012" s="114" t="s">
        <v>687</v>
      </c>
      <c r="M3012" s="116" t="s">
        <v>1155</v>
      </c>
      <c r="N3012" s="116" t="s">
        <v>1156</v>
      </c>
      <c r="O3012" s="114" t="s">
        <v>1154</v>
      </c>
      <c r="P3012" s="114" t="s">
        <v>1878</v>
      </c>
      <c r="Q3012" s="114" t="s">
        <v>1879</v>
      </c>
      <c r="R3012" s="116"/>
    </row>
    <row r="3013" spans="2:18" ht="18.75" hidden="1" x14ac:dyDescent="0.25">
      <c r="B3013" s="112">
        <v>3007</v>
      </c>
      <c r="C3013" s="114" t="s">
        <v>3</v>
      </c>
      <c r="D3013" s="114" t="s">
        <v>10598</v>
      </c>
      <c r="E3013" s="114" t="s">
        <v>1</v>
      </c>
      <c r="F3013" s="114" t="s">
        <v>31</v>
      </c>
      <c r="G3013" s="114" t="s">
        <v>130</v>
      </c>
      <c r="H3013" s="115" t="s">
        <v>11217</v>
      </c>
      <c r="I3013" s="116" t="s">
        <v>11218</v>
      </c>
      <c r="J3013" s="116" t="s">
        <v>11219</v>
      </c>
      <c r="K3013" s="114" t="s">
        <v>1154</v>
      </c>
      <c r="L3013" s="114" t="s">
        <v>687</v>
      </c>
      <c r="M3013" s="116" t="s">
        <v>1155</v>
      </c>
      <c r="N3013" s="116" t="s">
        <v>1156</v>
      </c>
      <c r="O3013" s="114" t="s">
        <v>1154</v>
      </c>
      <c r="P3013" s="114" t="s">
        <v>1878</v>
      </c>
      <c r="Q3013" s="114" t="s">
        <v>1879</v>
      </c>
      <c r="R3013" s="116"/>
    </row>
    <row r="3014" spans="2:18" ht="18.75" hidden="1" x14ac:dyDescent="0.25">
      <c r="B3014" s="112">
        <v>3008</v>
      </c>
      <c r="C3014" s="114" t="s">
        <v>3</v>
      </c>
      <c r="D3014" s="114" t="s">
        <v>10598</v>
      </c>
      <c r="E3014" s="114" t="s">
        <v>1</v>
      </c>
      <c r="F3014" s="114" t="s">
        <v>31</v>
      </c>
      <c r="G3014" s="114" t="s">
        <v>130</v>
      </c>
      <c r="H3014" s="115" t="s">
        <v>11220</v>
      </c>
      <c r="I3014" s="116" t="s">
        <v>11221</v>
      </c>
      <c r="J3014" s="116" t="s">
        <v>11222</v>
      </c>
      <c r="K3014" s="114" t="s">
        <v>1154</v>
      </c>
      <c r="L3014" s="114" t="s">
        <v>687</v>
      </c>
      <c r="M3014" s="116" t="s">
        <v>1155</v>
      </c>
      <c r="N3014" s="116" t="s">
        <v>1156</v>
      </c>
      <c r="O3014" s="114" t="s">
        <v>1154</v>
      </c>
      <c r="P3014" s="114" t="s">
        <v>1878</v>
      </c>
      <c r="Q3014" s="114" t="s">
        <v>1879</v>
      </c>
      <c r="R3014" s="116"/>
    </row>
    <row r="3015" spans="2:18" ht="18.75" hidden="1" x14ac:dyDescent="0.25">
      <c r="B3015" s="112">
        <v>3009</v>
      </c>
      <c r="C3015" s="114" t="s">
        <v>3</v>
      </c>
      <c r="D3015" s="114" t="s">
        <v>10598</v>
      </c>
      <c r="E3015" s="114" t="s">
        <v>1</v>
      </c>
      <c r="F3015" s="114" t="s">
        <v>31</v>
      </c>
      <c r="G3015" s="114" t="s">
        <v>130</v>
      </c>
      <c r="H3015" s="115" t="s">
        <v>11223</v>
      </c>
      <c r="I3015" s="116" t="s">
        <v>11224</v>
      </c>
      <c r="J3015" s="116" t="s">
        <v>11225</v>
      </c>
      <c r="K3015" s="114" t="s">
        <v>1154</v>
      </c>
      <c r="L3015" s="114" t="s">
        <v>687</v>
      </c>
      <c r="M3015" s="116" t="s">
        <v>1155</v>
      </c>
      <c r="N3015" s="116" t="s">
        <v>1156</v>
      </c>
      <c r="O3015" s="114" t="s">
        <v>1154</v>
      </c>
      <c r="P3015" s="114" t="s">
        <v>1878</v>
      </c>
      <c r="Q3015" s="114" t="s">
        <v>1879</v>
      </c>
      <c r="R3015" s="116"/>
    </row>
    <row r="3016" spans="2:18" ht="18.75" hidden="1" x14ac:dyDescent="0.25">
      <c r="B3016" s="112">
        <v>3010</v>
      </c>
      <c r="C3016" s="114" t="s">
        <v>3</v>
      </c>
      <c r="D3016" s="114" t="s">
        <v>10598</v>
      </c>
      <c r="E3016" s="114" t="s">
        <v>1</v>
      </c>
      <c r="F3016" s="114" t="s">
        <v>31</v>
      </c>
      <c r="G3016" s="114" t="s">
        <v>130</v>
      </c>
      <c r="H3016" s="115" t="s">
        <v>11226</v>
      </c>
      <c r="I3016" s="116" t="s">
        <v>11227</v>
      </c>
      <c r="J3016" s="116" t="s">
        <v>11228</v>
      </c>
      <c r="K3016" s="114" t="s">
        <v>1154</v>
      </c>
      <c r="L3016" s="114" t="s">
        <v>687</v>
      </c>
      <c r="M3016" s="116" t="s">
        <v>1155</v>
      </c>
      <c r="N3016" s="116" t="s">
        <v>1156</v>
      </c>
      <c r="O3016" s="114" t="s">
        <v>1154</v>
      </c>
      <c r="P3016" s="114" t="s">
        <v>1878</v>
      </c>
      <c r="Q3016" s="114" t="s">
        <v>1879</v>
      </c>
      <c r="R3016" s="116"/>
    </row>
    <row r="3017" spans="2:18" ht="18.75" hidden="1" x14ac:dyDescent="0.25">
      <c r="B3017" s="112">
        <v>3011</v>
      </c>
      <c r="C3017" s="114" t="s">
        <v>3</v>
      </c>
      <c r="D3017" s="114" t="s">
        <v>10598</v>
      </c>
      <c r="E3017" s="114" t="s">
        <v>4</v>
      </c>
      <c r="F3017" s="114" t="s">
        <v>31</v>
      </c>
      <c r="G3017" s="114" t="s">
        <v>130</v>
      </c>
      <c r="H3017" s="115" t="s">
        <v>11229</v>
      </c>
      <c r="I3017" s="116" t="s">
        <v>11230</v>
      </c>
      <c r="J3017" s="116" t="s">
        <v>11231</v>
      </c>
      <c r="K3017" s="114" t="s">
        <v>1154</v>
      </c>
      <c r="L3017" s="114" t="s">
        <v>687</v>
      </c>
      <c r="M3017" s="116" t="s">
        <v>1155</v>
      </c>
      <c r="N3017" s="116" t="s">
        <v>1156</v>
      </c>
      <c r="O3017" s="114" t="s">
        <v>1154</v>
      </c>
      <c r="P3017" s="114" t="s">
        <v>1878</v>
      </c>
      <c r="Q3017" s="114" t="s">
        <v>1879</v>
      </c>
      <c r="R3017" s="116"/>
    </row>
    <row r="3018" spans="2:18" ht="18.75" hidden="1" x14ac:dyDescent="0.25">
      <c r="B3018" s="112">
        <v>3012</v>
      </c>
      <c r="C3018" s="114" t="s">
        <v>3</v>
      </c>
      <c r="D3018" s="114" t="s">
        <v>10598</v>
      </c>
      <c r="E3018" s="114" t="s">
        <v>4</v>
      </c>
      <c r="F3018" s="114" t="s">
        <v>31</v>
      </c>
      <c r="G3018" s="114" t="s">
        <v>130</v>
      </c>
      <c r="H3018" s="115" t="s">
        <v>11232</v>
      </c>
      <c r="I3018" s="116" t="s">
        <v>11233</v>
      </c>
      <c r="J3018" s="116" t="s">
        <v>11234</v>
      </c>
      <c r="K3018" s="114" t="s">
        <v>1154</v>
      </c>
      <c r="L3018" s="114" t="s">
        <v>687</v>
      </c>
      <c r="M3018" s="116" t="s">
        <v>1155</v>
      </c>
      <c r="N3018" s="116" t="s">
        <v>1156</v>
      </c>
      <c r="O3018" s="114" t="s">
        <v>1154</v>
      </c>
      <c r="P3018" s="114" t="s">
        <v>1878</v>
      </c>
      <c r="Q3018" s="114" t="s">
        <v>1879</v>
      </c>
      <c r="R3018" s="116"/>
    </row>
    <row r="3019" spans="2:18" ht="18.75" hidden="1" x14ac:dyDescent="0.25">
      <c r="B3019" s="112">
        <v>3013</v>
      </c>
      <c r="C3019" s="114" t="s">
        <v>3</v>
      </c>
      <c r="D3019" s="114" t="s">
        <v>10598</v>
      </c>
      <c r="E3019" s="114" t="s">
        <v>4</v>
      </c>
      <c r="F3019" s="114" t="s">
        <v>31</v>
      </c>
      <c r="G3019" s="114" t="s">
        <v>130</v>
      </c>
      <c r="H3019" s="115" t="s">
        <v>11235</v>
      </c>
      <c r="I3019" s="116" t="s">
        <v>11236</v>
      </c>
      <c r="J3019" s="116" t="s">
        <v>11237</v>
      </c>
      <c r="K3019" s="114" t="s">
        <v>1154</v>
      </c>
      <c r="L3019" s="114" t="s">
        <v>687</v>
      </c>
      <c r="M3019" s="116" t="s">
        <v>1155</v>
      </c>
      <c r="N3019" s="116" t="s">
        <v>1156</v>
      </c>
      <c r="O3019" s="114" t="s">
        <v>1154</v>
      </c>
      <c r="P3019" s="114" t="s">
        <v>1878</v>
      </c>
      <c r="Q3019" s="114" t="s">
        <v>1879</v>
      </c>
      <c r="R3019" s="116"/>
    </row>
    <row r="3020" spans="2:18" ht="18.75" hidden="1" x14ac:dyDescent="0.25">
      <c r="B3020" s="112">
        <v>3014</v>
      </c>
      <c r="C3020" s="114" t="s">
        <v>3</v>
      </c>
      <c r="D3020" s="114" t="s">
        <v>10598</v>
      </c>
      <c r="E3020" s="114" t="s">
        <v>4</v>
      </c>
      <c r="F3020" s="114" t="s">
        <v>31</v>
      </c>
      <c r="G3020" s="114" t="s">
        <v>130</v>
      </c>
      <c r="H3020" s="115" t="s">
        <v>11238</v>
      </c>
      <c r="I3020" s="116" t="s">
        <v>11239</v>
      </c>
      <c r="J3020" s="116" t="s">
        <v>11240</v>
      </c>
      <c r="K3020" s="114" t="s">
        <v>1154</v>
      </c>
      <c r="L3020" s="114" t="s">
        <v>687</v>
      </c>
      <c r="M3020" s="116" t="s">
        <v>1155</v>
      </c>
      <c r="N3020" s="116" t="s">
        <v>1156</v>
      </c>
      <c r="O3020" s="114" t="s">
        <v>1154</v>
      </c>
      <c r="P3020" s="114" t="s">
        <v>1878</v>
      </c>
      <c r="Q3020" s="114" t="s">
        <v>1879</v>
      </c>
      <c r="R3020" s="116"/>
    </row>
    <row r="3021" spans="2:18" ht="18.75" hidden="1" x14ac:dyDescent="0.25">
      <c r="B3021" s="112">
        <v>3015</v>
      </c>
      <c r="C3021" s="114" t="s">
        <v>3</v>
      </c>
      <c r="D3021" s="114" t="s">
        <v>10598</v>
      </c>
      <c r="E3021" s="114" t="s">
        <v>4</v>
      </c>
      <c r="F3021" s="114" t="s">
        <v>31</v>
      </c>
      <c r="G3021" s="114" t="s">
        <v>130</v>
      </c>
      <c r="H3021" s="115" t="s">
        <v>11241</v>
      </c>
      <c r="I3021" s="116" t="s">
        <v>11242</v>
      </c>
      <c r="J3021" s="116" t="s">
        <v>11243</v>
      </c>
      <c r="K3021" s="114" t="s">
        <v>1154</v>
      </c>
      <c r="L3021" s="114" t="s">
        <v>687</v>
      </c>
      <c r="M3021" s="116" t="s">
        <v>1155</v>
      </c>
      <c r="N3021" s="116" t="s">
        <v>1156</v>
      </c>
      <c r="O3021" s="114" t="s">
        <v>1154</v>
      </c>
      <c r="P3021" s="114" t="s">
        <v>1878</v>
      </c>
      <c r="Q3021" s="114" t="s">
        <v>1879</v>
      </c>
      <c r="R3021" s="116"/>
    </row>
    <row r="3022" spans="2:18" ht="18.75" hidden="1" x14ac:dyDescent="0.25">
      <c r="B3022" s="112">
        <v>3016</v>
      </c>
      <c r="C3022" s="114" t="s">
        <v>3</v>
      </c>
      <c r="D3022" s="114" t="s">
        <v>10598</v>
      </c>
      <c r="E3022" s="114" t="s">
        <v>4</v>
      </c>
      <c r="F3022" s="114" t="s">
        <v>31</v>
      </c>
      <c r="G3022" s="114" t="s">
        <v>130</v>
      </c>
      <c r="H3022" s="115" t="s">
        <v>11244</v>
      </c>
      <c r="I3022" s="116" t="s">
        <v>11245</v>
      </c>
      <c r="J3022" s="116" t="s">
        <v>11246</v>
      </c>
      <c r="K3022" s="114" t="s">
        <v>1154</v>
      </c>
      <c r="L3022" s="114" t="s">
        <v>687</v>
      </c>
      <c r="M3022" s="116" t="s">
        <v>1155</v>
      </c>
      <c r="N3022" s="116" t="s">
        <v>1156</v>
      </c>
      <c r="O3022" s="114" t="s">
        <v>1154</v>
      </c>
      <c r="P3022" s="114" t="s">
        <v>1878</v>
      </c>
      <c r="Q3022" s="114" t="s">
        <v>1879</v>
      </c>
      <c r="R3022" s="116"/>
    </row>
    <row r="3023" spans="2:18" ht="18.75" hidden="1" x14ac:dyDescent="0.25">
      <c r="B3023" s="112">
        <v>3017</v>
      </c>
      <c r="C3023" s="114" t="s">
        <v>3</v>
      </c>
      <c r="D3023" s="114" t="s">
        <v>10598</v>
      </c>
      <c r="E3023" s="114" t="s">
        <v>4</v>
      </c>
      <c r="F3023" s="114" t="s">
        <v>31</v>
      </c>
      <c r="G3023" s="114" t="s">
        <v>130</v>
      </c>
      <c r="H3023" s="115" t="s">
        <v>11247</v>
      </c>
      <c r="I3023" s="116" t="s">
        <v>11248</v>
      </c>
      <c r="J3023" s="116" t="s">
        <v>11249</v>
      </c>
      <c r="K3023" s="114" t="s">
        <v>1154</v>
      </c>
      <c r="L3023" s="114" t="s">
        <v>687</v>
      </c>
      <c r="M3023" s="116" t="s">
        <v>1155</v>
      </c>
      <c r="N3023" s="116" t="s">
        <v>1156</v>
      </c>
      <c r="O3023" s="114" t="s">
        <v>1154</v>
      </c>
      <c r="P3023" s="114" t="s">
        <v>1878</v>
      </c>
      <c r="Q3023" s="114" t="s">
        <v>1879</v>
      </c>
      <c r="R3023" s="116"/>
    </row>
    <row r="3024" spans="2:18" ht="18.75" hidden="1" x14ac:dyDescent="0.25">
      <c r="B3024" s="112">
        <v>3018</v>
      </c>
      <c r="C3024" s="114" t="s">
        <v>3</v>
      </c>
      <c r="D3024" s="114" t="s">
        <v>10598</v>
      </c>
      <c r="E3024" s="114" t="s">
        <v>4</v>
      </c>
      <c r="F3024" s="114" t="s">
        <v>31</v>
      </c>
      <c r="G3024" s="114" t="s">
        <v>130</v>
      </c>
      <c r="H3024" s="115" t="s">
        <v>11250</v>
      </c>
      <c r="I3024" s="116" t="s">
        <v>11251</v>
      </c>
      <c r="J3024" s="116" t="s">
        <v>11252</v>
      </c>
      <c r="K3024" s="114" t="s">
        <v>1154</v>
      </c>
      <c r="L3024" s="114" t="s">
        <v>687</v>
      </c>
      <c r="M3024" s="116" t="s">
        <v>1155</v>
      </c>
      <c r="N3024" s="116" t="s">
        <v>1156</v>
      </c>
      <c r="O3024" s="114" t="s">
        <v>1154</v>
      </c>
      <c r="P3024" s="114" t="s">
        <v>1878</v>
      </c>
      <c r="Q3024" s="114" t="s">
        <v>1879</v>
      </c>
      <c r="R3024" s="116"/>
    </row>
    <row r="3025" spans="2:18" ht="18.75" hidden="1" x14ac:dyDescent="0.25">
      <c r="B3025" s="112">
        <v>3019</v>
      </c>
      <c r="C3025" s="114" t="s">
        <v>3</v>
      </c>
      <c r="D3025" s="114" t="s">
        <v>10598</v>
      </c>
      <c r="E3025" s="114" t="s">
        <v>4</v>
      </c>
      <c r="F3025" s="114" t="s">
        <v>31</v>
      </c>
      <c r="G3025" s="114" t="s">
        <v>130</v>
      </c>
      <c r="H3025" s="115" t="s">
        <v>11253</v>
      </c>
      <c r="I3025" s="116" t="s">
        <v>11254</v>
      </c>
      <c r="J3025" s="116" t="s">
        <v>11255</v>
      </c>
      <c r="K3025" s="114" t="s">
        <v>1154</v>
      </c>
      <c r="L3025" s="114" t="s">
        <v>687</v>
      </c>
      <c r="M3025" s="116" t="s">
        <v>1155</v>
      </c>
      <c r="N3025" s="116" t="s">
        <v>1156</v>
      </c>
      <c r="O3025" s="114" t="s">
        <v>1154</v>
      </c>
      <c r="P3025" s="114" t="s">
        <v>1878</v>
      </c>
      <c r="Q3025" s="114" t="s">
        <v>1879</v>
      </c>
      <c r="R3025" s="116"/>
    </row>
    <row r="3026" spans="2:18" ht="18.75" hidden="1" x14ac:dyDescent="0.25">
      <c r="B3026" s="112">
        <v>3020</v>
      </c>
      <c r="C3026" s="114" t="s">
        <v>3</v>
      </c>
      <c r="D3026" s="114" t="s">
        <v>10598</v>
      </c>
      <c r="E3026" s="114" t="s">
        <v>4</v>
      </c>
      <c r="F3026" s="114" t="s">
        <v>31</v>
      </c>
      <c r="G3026" s="114" t="s">
        <v>130</v>
      </c>
      <c r="H3026" s="115" t="s">
        <v>11256</v>
      </c>
      <c r="I3026" s="116" t="s">
        <v>11257</v>
      </c>
      <c r="J3026" s="116" t="s">
        <v>11258</v>
      </c>
      <c r="K3026" s="114" t="s">
        <v>1154</v>
      </c>
      <c r="L3026" s="114" t="s">
        <v>687</v>
      </c>
      <c r="M3026" s="116" t="s">
        <v>1155</v>
      </c>
      <c r="N3026" s="116" t="s">
        <v>1156</v>
      </c>
      <c r="O3026" s="114" t="s">
        <v>1154</v>
      </c>
      <c r="P3026" s="114" t="s">
        <v>1878</v>
      </c>
      <c r="Q3026" s="114" t="s">
        <v>1879</v>
      </c>
      <c r="R3026" s="116"/>
    </row>
    <row r="3027" spans="2:18" ht="18.75" hidden="1" x14ac:dyDescent="0.25">
      <c r="B3027" s="112">
        <v>3021</v>
      </c>
      <c r="C3027" s="114" t="s">
        <v>3</v>
      </c>
      <c r="D3027" s="114" t="s">
        <v>10598</v>
      </c>
      <c r="E3027" s="114" t="s">
        <v>1</v>
      </c>
      <c r="F3027" s="114" t="s">
        <v>32</v>
      </c>
      <c r="G3027" s="114" t="s">
        <v>130</v>
      </c>
      <c r="H3027" s="115" t="s">
        <v>11259</v>
      </c>
      <c r="I3027" s="116" t="s">
        <v>11260</v>
      </c>
      <c r="J3027" s="116" t="s">
        <v>11261</v>
      </c>
      <c r="K3027" s="114" t="s">
        <v>1157</v>
      </c>
      <c r="L3027" s="114" t="s">
        <v>693</v>
      </c>
      <c r="M3027" s="116" t="s">
        <v>1158</v>
      </c>
      <c r="N3027" s="116" t="s">
        <v>1159</v>
      </c>
      <c r="O3027" s="114" t="s">
        <v>1157</v>
      </c>
      <c r="P3027" s="114" t="s">
        <v>1157</v>
      </c>
      <c r="Q3027" s="114" t="s">
        <v>1880</v>
      </c>
      <c r="R3027" s="116"/>
    </row>
    <row r="3028" spans="2:18" ht="18.75" hidden="1" x14ac:dyDescent="0.25">
      <c r="B3028" s="112">
        <v>3022</v>
      </c>
      <c r="C3028" s="114" t="s">
        <v>3</v>
      </c>
      <c r="D3028" s="114" t="s">
        <v>10598</v>
      </c>
      <c r="E3028" s="114" t="s">
        <v>1</v>
      </c>
      <c r="F3028" s="114" t="s">
        <v>32</v>
      </c>
      <c r="G3028" s="114" t="s">
        <v>130</v>
      </c>
      <c r="H3028" s="115" t="s">
        <v>11262</v>
      </c>
      <c r="I3028" s="116" t="s">
        <v>11263</v>
      </c>
      <c r="J3028" s="116" t="s">
        <v>11264</v>
      </c>
      <c r="K3028" s="114" t="s">
        <v>1157</v>
      </c>
      <c r="L3028" s="114" t="s">
        <v>693</v>
      </c>
      <c r="M3028" s="116" t="s">
        <v>1158</v>
      </c>
      <c r="N3028" s="116" t="s">
        <v>1159</v>
      </c>
      <c r="O3028" s="114" t="s">
        <v>1157</v>
      </c>
      <c r="P3028" s="114" t="s">
        <v>1157</v>
      </c>
      <c r="Q3028" s="114" t="s">
        <v>1880</v>
      </c>
      <c r="R3028" s="116"/>
    </row>
    <row r="3029" spans="2:18" ht="18.75" hidden="1" x14ac:dyDescent="0.25">
      <c r="B3029" s="112">
        <v>3023</v>
      </c>
      <c r="C3029" s="114" t="s">
        <v>3</v>
      </c>
      <c r="D3029" s="114" t="s">
        <v>10598</v>
      </c>
      <c r="E3029" s="114" t="s">
        <v>1</v>
      </c>
      <c r="F3029" s="114" t="s">
        <v>32</v>
      </c>
      <c r="G3029" s="114" t="s">
        <v>130</v>
      </c>
      <c r="H3029" s="115" t="s">
        <v>11265</v>
      </c>
      <c r="I3029" s="116" t="s">
        <v>11266</v>
      </c>
      <c r="J3029" s="116" t="s">
        <v>11267</v>
      </c>
      <c r="K3029" s="114" t="s">
        <v>1157</v>
      </c>
      <c r="L3029" s="114" t="s">
        <v>693</v>
      </c>
      <c r="M3029" s="116" t="s">
        <v>1158</v>
      </c>
      <c r="N3029" s="116" t="s">
        <v>1159</v>
      </c>
      <c r="O3029" s="114" t="s">
        <v>1157</v>
      </c>
      <c r="P3029" s="114" t="s">
        <v>1157</v>
      </c>
      <c r="Q3029" s="114" t="s">
        <v>1880</v>
      </c>
      <c r="R3029" s="116"/>
    </row>
    <row r="3030" spans="2:18" ht="18.75" hidden="1" x14ac:dyDescent="0.25">
      <c r="B3030" s="112">
        <v>3024</v>
      </c>
      <c r="C3030" s="114" t="s">
        <v>3</v>
      </c>
      <c r="D3030" s="114" t="s">
        <v>10598</v>
      </c>
      <c r="E3030" s="114" t="s">
        <v>1</v>
      </c>
      <c r="F3030" s="114" t="s">
        <v>32</v>
      </c>
      <c r="G3030" s="114" t="s">
        <v>130</v>
      </c>
      <c r="H3030" s="115" t="s">
        <v>11268</v>
      </c>
      <c r="I3030" s="116" t="s">
        <v>11269</v>
      </c>
      <c r="J3030" s="116" t="s">
        <v>11270</v>
      </c>
      <c r="K3030" s="114" t="s">
        <v>1157</v>
      </c>
      <c r="L3030" s="114" t="s">
        <v>693</v>
      </c>
      <c r="M3030" s="116" t="s">
        <v>1158</v>
      </c>
      <c r="N3030" s="116" t="s">
        <v>1159</v>
      </c>
      <c r="O3030" s="114" t="s">
        <v>1157</v>
      </c>
      <c r="P3030" s="114" t="s">
        <v>1157</v>
      </c>
      <c r="Q3030" s="114" t="s">
        <v>1880</v>
      </c>
      <c r="R3030" s="116"/>
    </row>
    <row r="3031" spans="2:18" ht="18.75" hidden="1" x14ac:dyDescent="0.25">
      <c r="B3031" s="112">
        <v>3025</v>
      </c>
      <c r="C3031" s="114" t="s">
        <v>3</v>
      </c>
      <c r="D3031" s="114" t="s">
        <v>10598</v>
      </c>
      <c r="E3031" s="114" t="s">
        <v>1</v>
      </c>
      <c r="F3031" s="114" t="s">
        <v>32</v>
      </c>
      <c r="G3031" s="114" t="s">
        <v>130</v>
      </c>
      <c r="H3031" s="115" t="s">
        <v>11271</v>
      </c>
      <c r="I3031" s="116" t="s">
        <v>11272</v>
      </c>
      <c r="J3031" s="116" t="s">
        <v>11273</v>
      </c>
      <c r="K3031" s="114" t="s">
        <v>1157</v>
      </c>
      <c r="L3031" s="114" t="s">
        <v>693</v>
      </c>
      <c r="M3031" s="116" t="s">
        <v>1158</v>
      </c>
      <c r="N3031" s="116" t="s">
        <v>1159</v>
      </c>
      <c r="O3031" s="114" t="s">
        <v>1157</v>
      </c>
      <c r="P3031" s="114" t="s">
        <v>1157</v>
      </c>
      <c r="Q3031" s="114" t="s">
        <v>1880</v>
      </c>
      <c r="R3031" s="116"/>
    </row>
    <row r="3032" spans="2:18" ht="18.75" hidden="1" x14ac:dyDescent="0.25">
      <c r="B3032" s="112">
        <v>3026</v>
      </c>
      <c r="C3032" s="114" t="s">
        <v>3</v>
      </c>
      <c r="D3032" s="114" t="s">
        <v>10598</v>
      </c>
      <c r="E3032" s="114" t="s">
        <v>1</v>
      </c>
      <c r="F3032" s="114" t="s">
        <v>32</v>
      </c>
      <c r="G3032" s="114" t="s">
        <v>130</v>
      </c>
      <c r="H3032" s="115" t="s">
        <v>11274</v>
      </c>
      <c r="I3032" s="116" t="s">
        <v>11275</v>
      </c>
      <c r="J3032" s="116" t="s">
        <v>11276</v>
      </c>
      <c r="K3032" s="114" t="s">
        <v>1157</v>
      </c>
      <c r="L3032" s="114" t="s">
        <v>693</v>
      </c>
      <c r="M3032" s="116" t="s">
        <v>1158</v>
      </c>
      <c r="N3032" s="116" t="s">
        <v>1159</v>
      </c>
      <c r="O3032" s="114" t="s">
        <v>1157</v>
      </c>
      <c r="P3032" s="114" t="s">
        <v>1157</v>
      </c>
      <c r="Q3032" s="114" t="s">
        <v>1880</v>
      </c>
      <c r="R3032" s="116"/>
    </row>
    <row r="3033" spans="2:18" ht="18.75" hidden="1" x14ac:dyDescent="0.25">
      <c r="B3033" s="112">
        <v>3027</v>
      </c>
      <c r="C3033" s="114" t="s">
        <v>3</v>
      </c>
      <c r="D3033" s="114" t="s">
        <v>10598</v>
      </c>
      <c r="E3033" s="114" t="s">
        <v>1</v>
      </c>
      <c r="F3033" s="114" t="s">
        <v>32</v>
      </c>
      <c r="G3033" s="114" t="s">
        <v>130</v>
      </c>
      <c r="H3033" s="115" t="s">
        <v>11277</v>
      </c>
      <c r="I3033" s="116" t="s">
        <v>11278</v>
      </c>
      <c r="J3033" s="116" t="s">
        <v>11279</v>
      </c>
      <c r="K3033" s="114" t="s">
        <v>1157</v>
      </c>
      <c r="L3033" s="114" t="s">
        <v>693</v>
      </c>
      <c r="M3033" s="116" t="s">
        <v>1158</v>
      </c>
      <c r="N3033" s="116" t="s">
        <v>1159</v>
      </c>
      <c r="O3033" s="114" t="s">
        <v>1157</v>
      </c>
      <c r="P3033" s="114" t="s">
        <v>1157</v>
      </c>
      <c r="Q3033" s="114" t="s">
        <v>1880</v>
      </c>
      <c r="R3033" s="116"/>
    </row>
    <row r="3034" spans="2:18" ht="18.75" hidden="1" x14ac:dyDescent="0.25">
      <c r="B3034" s="112">
        <v>3028</v>
      </c>
      <c r="C3034" s="114" t="s">
        <v>3</v>
      </c>
      <c r="D3034" s="114" t="s">
        <v>10598</v>
      </c>
      <c r="E3034" s="114" t="s">
        <v>1</v>
      </c>
      <c r="F3034" s="114" t="s">
        <v>32</v>
      </c>
      <c r="G3034" s="114" t="s">
        <v>130</v>
      </c>
      <c r="H3034" s="115" t="s">
        <v>11280</v>
      </c>
      <c r="I3034" s="116" t="s">
        <v>11281</v>
      </c>
      <c r="J3034" s="116" t="s">
        <v>11282</v>
      </c>
      <c r="K3034" s="114" t="s">
        <v>1157</v>
      </c>
      <c r="L3034" s="114" t="s">
        <v>693</v>
      </c>
      <c r="M3034" s="116" t="s">
        <v>1158</v>
      </c>
      <c r="N3034" s="116" t="s">
        <v>1159</v>
      </c>
      <c r="O3034" s="114" t="s">
        <v>1157</v>
      </c>
      <c r="P3034" s="114" t="s">
        <v>1157</v>
      </c>
      <c r="Q3034" s="114" t="s">
        <v>1880</v>
      </c>
      <c r="R3034" s="116"/>
    </row>
    <row r="3035" spans="2:18" ht="18.75" hidden="1" x14ac:dyDescent="0.25">
      <c r="B3035" s="112">
        <v>3029</v>
      </c>
      <c r="C3035" s="114" t="s">
        <v>3</v>
      </c>
      <c r="D3035" s="114" t="s">
        <v>10598</v>
      </c>
      <c r="E3035" s="114" t="s">
        <v>1</v>
      </c>
      <c r="F3035" s="114" t="s">
        <v>32</v>
      </c>
      <c r="G3035" s="114" t="s">
        <v>130</v>
      </c>
      <c r="H3035" s="115" t="s">
        <v>11283</v>
      </c>
      <c r="I3035" s="116" t="s">
        <v>11284</v>
      </c>
      <c r="J3035" s="116" t="s">
        <v>11285</v>
      </c>
      <c r="K3035" s="114" t="s">
        <v>1157</v>
      </c>
      <c r="L3035" s="114" t="s">
        <v>693</v>
      </c>
      <c r="M3035" s="116" t="s">
        <v>1158</v>
      </c>
      <c r="N3035" s="116" t="s">
        <v>1159</v>
      </c>
      <c r="O3035" s="114" t="s">
        <v>1157</v>
      </c>
      <c r="P3035" s="114" t="s">
        <v>1157</v>
      </c>
      <c r="Q3035" s="114" t="s">
        <v>1880</v>
      </c>
      <c r="R3035" s="116"/>
    </row>
    <row r="3036" spans="2:18" ht="18.75" hidden="1" x14ac:dyDescent="0.25">
      <c r="B3036" s="112">
        <v>3030</v>
      </c>
      <c r="C3036" s="114" t="s">
        <v>3</v>
      </c>
      <c r="D3036" s="114" t="s">
        <v>10598</v>
      </c>
      <c r="E3036" s="114" t="s">
        <v>1</v>
      </c>
      <c r="F3036" s="114" t="s">
        <v>32</v>
      </c>
      <c r="G3036" s="114" t="s">
        <v>130</v>
      </c>
      <c r="H3036" s="115" t="s">
        <v>11286</v>
      </c>
      <c r="I3036" s="116" t="s">
        <v>11287</v>
      </c>
      <c r="J3036" s="116" t="s">
        <v>11288</v>
      </c>
      <c r="K3036" s="114" t="s">
        <v>1157</v>
      </c>
      <c r="L3036" s="114" t="s">
        <v>693</v>
      </c>
      <c r="M3036" s="116" t="s">
        <v>1158</v>
      </c>
      <c r="N3036" s="116" t="s">
        <v>1159</v>
      </c>
      <c r="O3036" s="114" t="s">
        <v>1157</v>
      </c>
      <c r="P3036" s="114" t="s">
        <v>1157</v>
      </c>
      <c r="Q3036" s="114" t="s">
        <v>1880</v>
      </c>
      <c r="R3036" s="116"/>
    </row>
    <row r="3037" spans="2:18" ht="18.75" hidden="1" x14ac:dyDescent="0.25">
      <c r="B3037" s="112">
        <v>3031</v>
      </c>
      <c r="C3037" s="114" t="s">
        <v>3</v>
      </c>
      <c r="D3037" s="114" t="s">
        <v>10598</v>
      </c>
      <c r="E3037" s="114" t="s">
        <v>4</v>
      </c>
      <c r="F3037" s="114" t="s">
        <v>32</v>
      </c>
      <c r="G3037" s="114" t="s">
        <v>130</v>
      </c>
      <c r="H3037" s="115" t="s">
        <v>11289</v>
      </c>
      <c r="I3037" s="116" t="s">
        <v>11290</v>
      </c>
      <c r="J3037" s="116" t="s">
        <v>11291</v>
      </c>
      <c r="K3037" s="114" t="s">
        <v>1157</v>
      </c>
      <c r="L3037" s="114" t="s">
        <v>693</v>
      </c>
      <c r="M3037" s="116" t="s">
        <v>1158</v>
      </c>
      <c r="N3037" s="116" t="s">
        <v>1159</v>
      </c>
      <c r="O3037" s="114" t="s">
        <v>1157</v>
      </c>
      <c r="P3037" s="114" t="s">
        <v>1157</v>
      </c>
      <c r="Q3037" s="114" t="s">
        <v>1880</v>
      </c>
      <c r="R3037" s="116"/>
    </row>
    <row r="3038" spans="2:18" ht="18.75" hidden="1" x14ac:dyDescent="0.25">
      <c r="B3038" s="112">
        <v>3032</v>
      </c>
      <c r="C3038" s="114" t="s">
        <v>3</v>
      </c>
      <c r="D3038" s="114" t="s">
        <v>10598</v>
      </c>
      <c r="E3038" s="114" t="s">
        <v>4</v>
      </c>
      <c r="F3038" s="114" t="s">
        <v>32</v>
      </c>
      <c r="G3038" s="114" t="s">
        <v>130</v>
      </c>
      <c r="H3038" s="115" t="s">
        <v>11292</v>
      </c>
      <c r="I3038" s="116" t="s">
        <v>11293</v>
      </c>
      <c r="J3038" s="116" t="s">
        <v>11294</v>
      </c>
      <c r="K3038" s="114" t="s">
        <v>1157</v>
      </c>
      <c r="L3038" s="114" t="s">
        <v>693</v>
      </c>
      <c r="M3038" s="116" t="s">
        <v>1158</v>
      </c>
      <c r="N3038" s="116" t="s">
        <v>1159</v>
      </c>
      <c r="O3038" s="114" t="s">
        <v>1157</v>
      </c>
      <c r="P3038" s="114" t="s">
        <v>1157</v>
      </c>
      <c r="Q3038" s="114" t="s">
        <v>1880</v>
      </c>
      <c r="R3038" s="116"/>
    </row>
    <row r="3039" spans="2:18" ht="18.75" hidden="1" x14ac:dyDescent="0.25">
      <c r="B3039" s="112">
        <v>3033</v>
      </c>
      <c r="C3039" s="114" t="s">
        <v>3</v>
      </c>
      <c r="D3039" s="114" t="s">
        <v>10598</v>
      </c>
      <c r="E3039" s="114" t="s">
        <v>4</v>
      </c>
      <c r="F3039" s="114" t="s">
        <v>32</v>
      </c>
      <c r="G3039" s="114" t="s">
        <v>130</v>
      </c>
      <c r="H3039" s="115" t="s">
        <v>11295</v>
      </c>
      <c r="I3039" s="116" t="s">
        <v>11296</v>
      </c>
      <c r="J3039" s="116" t="s">
        <v>11297</v>
      </c>
      <c r="K3039" s="114" t="s">
        <v>1157</v>
      </c>
      <c r="L3039" s="114" t="s">
        <v>693</v>
      </c>
      <c r="M3039" s="116" t="s">
        <v>1158</v>
      </c>
      <c r="N3039" s="116" t="s">
        <v>1159</v>
      </c>
      <c r="O3039" s="114" t="s">
        <v>1157</v>
      </c>
      <c r="P3039" s="114" t="s">
        <v>1157</v>
      </c>
      <c r="Q3039" s="114" t="s">
        <v>1880</v>
      </c>
      <c r="R3039" s="116"/>
    </row>
    <row r="3040" spans="2:18" ht="18.75" hidden="1" x14ac:dyDescent="0.25">
      <c r="B3040" s="112">
        <v>3034</v>
      </c>
      <c r="C3040" s="114" t="s">
        <v>3</v>
      </c>
      <c r="D3040" s="114" t="s">
        <v>10598</v>
      </c>
      <c r="E3040" s="114" t="s">
        <v>4</v>
      </c>
      <c r="F3040" s="114" t="s">
        <v>32</v>
      </c>
      <c r="G3040" s="114" t="s">
        <v>130</v>
      </c>
      <c r="H3040" s="115" t="s">
        <v>11298</v>
      </c>
      <c r="I3040" s="116" t="s">
        <v>11299</v>
      </c>
      <c r="J3040" s="116" t="s">
        <v>11300</v>
      </c>
      <c r="K3040" s="114" t="s">
        <v>1157</v>
      </c>
      <c r="L3040" s="114" t="s">
        <v>693</v>
      </c>
      <c r="M3040" s="116" t="s">
        <v>1158</v>
      </c>
      <c r="N3040" s="116" t="s">
        <v>1159</v>
      </c>
      <c r="O3040" s="114" t="s">
        <v>1157</v>
      </c>
      <c r="P3040" s="114" t="s">
        <v>1157</v>
      </c>
      <c r="Q3040" s="114" t="s">
        <v>1880</v>
      </c>
      <c r="R3040" s="116"/>
    </row>
    <row r="3041" spans="2:18" ht="18.75" hidden="1" x14ac:dyDescent="0.25">
      <c r="B3041" s="112">
        <v>3035</v>
      </c>
      <c r="C3041" s="114" t="s">
        <v>3</v>
      </c>
      <c r="D3041" s="114" t="s">
        <v>10598</v>
      </c>
      <c r="E3041" s="114" t="s">
        <v>4</v>
      </c>
      <c r="F3041" s="114" t="s">
        <v>32</v>
      </c>
      <c r="G3041" s="114" t="s">
        <v>130</v>
      </c>
      <c r="H3041" s="115" t="s">
        <v>11301</v>
      </c>
      <c r="I3041" s="116" t="s">
        <v>11302</v>
      </c>
      <c r="J3041" s="116" t="s">
        <v>11303</v>
      </c>
      <c r="K3041" s="114" t="s">
        <v>1157</v>
      </c>
      <c r="L3041" s="114" t="s">
        <v>693</v>
      </c>
      <c r="M3041" s="116" t="s">
        <v>1158</v>
      </c>
      <c r="N3041" s="116" t="s">
        <v>1159</v>
      </c>
      <c r="O3041" s="114" t="s">
        <v>1157</v>
      </c>
      <c r="P3041" s="114" t="s">
        <v>1157</v>
      </c>
      <c r="Q3041" s="114" t="s">
        <v>1880</v>
      </c>
      <c r="R3041" s="116"/>
    </row>
    <row r="3042" spans="2:18" ht="18.75" hidden="1" x14ac:dyDescent="0.25">
      <c r="B3042" s="112">
        <v>3036</v>
      </c>
      <c r="C3042" s="114" t="s">
        <v>3</v>
      </c>
      <c r="D3042" s="114" t="s">
        <v>10598</v>
      </c>
      <c r="E3042" s="114" t="s">
        <v>4</v>
      </c>
      <c r="F3042" s="114" t="s">
        <v>32</v>
      </c>
      <c r="G3042" s="114" t="s">
        <v>130</v>
      </c>
      <c r="H3042" s="115" t="s">
        <v>11304</v>
      </c>
      <c r="I3042" s="116" t="s">
        <v>11305</v>
      </c>
      <c r="J3042" s="116" t="s">
        <v>11306</v>
      </c>
      <c r="K3042" s="114" t="s">
        <v>1157</v>
      </c>
      <c r="L3042" s="114" t="s">
        <v>693</v>
      </c>
      <c r="M3042" s="116" t="s">
        <v>1158</v>
      </c>
      <c r="N3042" s="116" t="s">
        <v>1159</v>
      </c>
      <c r="O3042" s="114" t="s">
        <v>1157</v>
      </c>
      <c r="P3042" s="114" t="s">
        <v>1157</v>
      </c>
      <c r="Q3042" s="114" t="s">
        <v>1880</v>
      </c>
      <c r="R3042" s="116"/>
    </row>
    <row r="3043" spans="2:18" ht="18.75" hidden="1" x14ac:dyDescent="0.25">
      <c r="B3043" s="112">
        <v>3037</v>
      </c>
      <c r="C3043" s="114" t="s">
        <v>3</v>
      </c>
      <c r="D3043" s="114" t="s">
        <v>10598</v>
      </c>
      <c r="E3043" s="114" t="s">
        <v>4</v>
      </c>
      <c r="F3043" s="114" t="s">
        <v>32</v>
      </c>
      <c r="G3043" s="114" t="s">
        <v>130</v>
      </c>
      <c r="H3043" s="115" t="s">
        <v>11307</v>
      </c>
      <c r="I3043" s="116" t="s">
        <v>11308</v>
      </c>
      <c r="J3043" s="116" t="s">
        <v>11309</v>
      </c>
      <c r="K3043" s="114" t="s">
        <v>1157</v>
      </c>
      <c r="L3043" s="114" t="s">
        <v>693</v>
      </c>
      <c r="M3043" s="116" t="s">
        <v>1158</v>
      </c>
      <c r="N3043" s="116" t="s">
        <v>1159</v>
      </c>
      <c r="O3043" s="114" t="s">
        <v>1157</v>
      </c>
      <c r="P3043" s="114" t="s">
        <v>1157</v>
      </c>
      <c r="Q3043" s="114" t="s">
        <v>1880</v>
      </c>
      <c r="R3043" s="116"/>
    </row>
    <row r="3044" spans="2:18" ht="18.75" hidden="1" x14ac:dyDescent="0.25">
      <c r="B3044" s="112">
        <v>3038</v>
      </c>
      <c r="C3044" s="114" t="s">
        <v>3</v>
      </c>
      <c r="D3044" s="114" t="s">
        <v>10598</v>
      </c>
      <c r="E3044" s="114" t="s">
        <v>4</v>
      </c>
      <c r="F3044" s="114" t="s">
        <v>32</v>
      </c>
      <c r="G3044" s="114" t="s">
        <v>130</v>
      </c>
      <c r="H3044" s="115" t="s">
        <v>11310</v>
      </c>
      <c r="I3044" s="116" t="s">
        <v>11311</v>
      </c>
      <c r="J3044" s="116" t="s">
        <v>11312</v>
      </c>
      <c r="K3044" s="114" t="s">
        <v>1157</v>
      </c>
      <c r="L3044" s="114" t="s">
        <v>693</v>
      </c>
      <c r="M3044" s="116" t="s">
        <v>1158</v>
      </c>
      <c r="N3044" s="116" t="s">
        <v>1159</v>
      </c>
      <c r="O3044" s="114" t="s">
        <v>1157</v>
      </c>
      <c r="P3044" s="114" t="s">
        <v>1157</v>
      </c>
      <c r="Q3044" s="114" t="s">
        <v>1880</v>
      </c>
      <c r="R3044" s="116"/>
    </row>
    <row r="3045" spans="2:18" ht="18.75" hidden="1" x14ac:dyDescent="0.25">
      <c r="B3045" s="112">
        <v>3039</v>
      </c>
      <c r="C3045" s="114" t="s">
        <v>3</v>
      </c>
      <c r="D3045" s="114" t="s">
        <v>10598</v>
      </c>
      <c r="E3045" s="114" t="s">
        <v>4</v>
      </c>
      <c r="F3045" s="114" t="s">
        <v>32</v>
      </c>
      <c r="G3045" s="114" t="s">
        <v>130</v>
      </c>
      <c r="H3045" s="115" t="s">
        <v>11313</v>
      </c>
      <c r="I3045" s="116" t="s">
        <v>11314</v>
      </c>
      <c r="J3045" s="116" t="s">
        <v>11315</v>
      </c>
      <c r="K3045" s="114" t="s">
        <v>1157</v>
      </c>
      <c r="L3045" s="114" t="s">
        <v>693</v>
      </c>
      <c r="M3045" s="116" t="s">
        <v>1158</v>
      </c>
      <c r="N3045" s="116" t="s">
        <v>1159</v>
      </c>
      <c r="O3045" s="114" t="s">
        <v>1157</v>
      </c>
      <c r="P3045" s="114" t="s">
        <v>1157</v>
      </c>
      <c r="Q3045" s="114" t="s">
        <v>1880</v>
      </c>
      <c r="R3045" s="116"/>
    </row>
    <row r="3046" spans="2:18" ht="18.75" hidden="1" x14ac:dyDescent="0.25">
      <c r="B3046" s="112">
        <v>3040</v>
      </c>
      <c r="C3046" s="114" t="s">
        <v>3</v>
      </c>
      <c r="D3046" s="114" t="s">
        <v>10598</v>
      </c>
      <c r="E3046" s="114" t="s">
        <v>4</v>
      </c>
      <c r="F3046" s="114" t="s">
        <v>32</v>
      </c>
      <c r="G3046" s="114" t="s">
        <v>130</v>
      </c>
      <c r="H3046" s="115" t="s">
        <v>11316</v>
      </c>
      <c r="I3046" s="116" t="s">
        <v>11317</v>
      </c>
      <c r="J3046" s="116" t="s">
        <v>11318</v>
      </c>
      <c r="K3046" s="114" t="s">
        <v>1157</v>
      </c>
      <c r="L3046" s="114" t="s">
        <v>693</v>
      </c>
      <c r="M3046" s="116" t="s">
        <v>1158</v>
      </c>
      <c r="N3046" s="116" t="s">
        <v>1159</v>
      </c>
      <c r="O3046" s="114" t="s">
        <v>1157</v>
      </c>
      <c r="P3046" s="114" t="s">
        <v>1157</v>
      </c>
      <c r="Q3046" s="114" t="s">
        <v>1880</v>
      </c>
      <c r="R3046" s="116"/>
    </row>
    <row r="3047" spans="2:18" ht="18.75" hidden="1" x14ac:dyDescent="0.25">
      <c r="B3047" s="112">
        <v>3041</v>
      </c>
      <c r="C3047" s="114" t="s">
        <v>3</v>
      </c>
      <c r="D3047" s="114" t="s">
        <v>10598</v>
      </c>
      <c r="E3047" s="114" t="s">
        <v>1</v>
      </c>
      <c r="F3047" s="114" t="s">
        <v>34</v>
      </c>
      <c r="G3047" s="114" t="s">
        <v>130</v>
      </c>
      <c r="H3047" s="115" t="s">
        <v>11319</v>
      </c>
      <c r="I3047" s="116" t="s">
        <v>11320</v>
      </c>
      <c r="J3047" s="116" t="s">
        <v>11321</v>
      </c>
      <c r="K3047" s="114" t="s">
        <v>1160</v>
      </c>
      <c r="L3047" s="114" t="s">
        <v>699</v>
      </c>
      <c r="M3047" s="116" t="s">
        <v>1161</v>
      </c>
      <c r="N3047" s="116" t="s">
        <v>1162</v>
      </c>
      <c r="O3047" s="114" t="s">
        <v>1160</v>
      </c>
      <c r="P3047" s="114" t="s">
        <v>1881</v>
      </c>
      <c r="Q3047" s="114" t="s">
        <v>1882</v>
      </c>
      <c r="R3047" s="116"/>
    </row>
    <row r="3048" spans="2:18" ht="18.75" hidden="1" x14ac:dyDescent="0.25">
      <c r="B3048" s="112">
        <v>3042</v>
      </c>
      <c r="C3048" s="114" t="s">
        <v>3</v>
      </c>
      <c r="D3048" s="114" t="s">
        <v>10598</v>
      </c>
      <c r="E3048" s="114" t="s">
        <v>1</v>
      </c>
      <c r="F3048" s="114" t="s">
        <v>34</v>
      </c>
      <c r="G3048" s="114" t="s">
        <v>130</v>
      </c>
      <c r="H3048" s="115" t="s">
        <v>11322</v>
      </c>
      <c r="I3048" s="116" t="s">
        <v>11323</v>
      </c>
      <c r="J3048" s="116" t="s">
        <v>11324</v>
      </c>
      <c r="K3048" s="114" t="s">
        <v>1160</v>
      </c>
      <c r="L3048" s="114" t="s">
        <v>699</v>
      </c>
      <c r="M3048" s="116" t="s">
        <v>1161</v>
      </c>
      <c r="N3048" s="116" t="s">
        <v>1162</v>
      </c>
      <c r="O3048" s="114" t="s">
        <v>1160</v>
      </c>
      <c r="P3048" s="114" t="s">
        <v>1881</v>
      </c>
      <c r="Q3048" s="114" t="s">
        <v>1882</v>
      </c>
      <c r="R3048" s="116"/>
    </row>
    <row r="3049" spans="2:18" ht="18.75" hidden="1" x14ac:dyDescent="0.25">
      <c r="B3049" s="112">
        <v>3043</v>
      </c>
      <c r="C3049" s="114" t="s">
        <v>3</v>
      </c>
      <c r="D3049" s="114" t="s">
        <v>10598</v>
      </c>
      <c r="E3049" s="114" t="s">
        <v>1</v>
      </c>
      <c r="F3049" s="114" t="s">
        <v>34</v>
      </c>
      <c r="G3049" s="114" t="s">
        <v>130</v>
      </c>
      <c r="H3049" s="115" t="s">
        <v>11325</v>
      </c>
      <c r="I3049" s="116" t="s">
        <v>11326</v>
      </c>
      <c r="J3049" s="116" t="s">
        <v>11327</v>
      </c>
      <c r="K3049" s="114" t="s">
        <v>1160</v>
      </c>
      <c r="L3049" s="114" t="s">
        <v>699</v>
      </c>
      <c r="M3049" s="116" t="s">
        <v>1161</v>
      </c>
      <c r="N3049" s="116" t="s">
        <v>1162</v>
      </c>
      <c r="O3049" s="114" t="s">
        <v>1160</v>
      </c>
      <c r="P3049" s="114" t="s">
        <v>1881</v>
      </c>
      <c r="Q3049" s="114" t="s">
        <v>1882</v>
      </c>
      <c r="R3049" s="116"/>
    </row>
    <row r="3050" spans="2:18" ht="18.75" hidden="1" x14ac:dyDescent="0.25">
      <c r="B3050" s="112">
        <v>3044</v>
      </c>
      <c r="C3050" s="114" t="s">
        <v>3</v>
      </c>
      <c r="D3050" s="114" t="s">
        <v>10598</v>
      </c>
      <c r="E3050" s="114" t="s">
        <v>1</v>
      </c>
      <c r="F3050" s="114" t="s">
        <v>34</v>
      </c>
      <c r="G3050" s="114" t="s">
        <v>130</v>
      </c>
      <c r="H3050" s="115" t="s">
        <v>11328</v>
      </c>
      <c r="I3050" s="116" t="s">
        <v>11329</v>
      </c>
      <c r="J3050" s="116" t="s">
        <v>11330</v>
      </c>
      <c r="K3050" s="114" t="s">
        <v>1160</v>
      </c>
      <c r="L3050" s="114" t="s">
        <v>699</v>
      </c>
      <c r="M3050" s="116" t="s">
        <v>1161</v>
      </c>
      <c r="N3050" s="116" t="s">
        <v>1162</v>
      </c>
      <c r="O3050" s="114" t="s">
        <v>1160</v>
      </c>
      <c r="P3050" s="114" t="s">
        <v>1881</v>
      </c>
      <c r="Q3050" s="114" t="s">
        <v>1882</v>
      </c>
      <c r="R3050" s="116"/>
    </row>
    <row r="3051" spans="2:18" ht="18.75" hidden="1" x14ac:dyDescent="0.25">
      <c r="B3051" s="112">
        <v>3045</v>
      </c>
      <c r="C3051" s="114" t="s">
        <v>3</v>
      </c>
      <c r="D3051" s="114" t="s">
        <v>10598</v>
      </c>
      <c r="E3051" s="114" t="s">
        <v>1</v>
      </c>
      <c r="F3051" s="114" t="s">
        <v>34</v>
      </c>
      <c r="G3051" s="114" t="s">
        <v>130</v>
      </c>
      <c r="H3051" s="115" t="s">
        <v>11331</v>
      </c>
      <c r="I3051" s="116" t="s">
        <v>11332</v>
      </c>
      <c r="J3051" s="116" t="s">
        <v>11333</v>
      </c>
      <c r="K3051" s="114" t="s">
        <v>1160</v>
      </c>
      <c r="L3051" s="114" t="s">
        <v>699</v>
      </c>
      <c r="M3051" s="116" t="s">
        <v>1161</v>
      </c>
      <c r="N3051" s="116" t="s">
        <v>1162</v>
      </c>
      <c r="O3051" s="114" t="s">
        <v>1160</v>
      </c>
      <c r="P3051" s="114" t="s">
        <v>1881</v>
      </c>
      <c r="Q3051" s="114" t="s">
        <v>1882</v>
      </c>
      <c r="R3051" s="116"/>
    </row>
    <row r="3052" spans="2:18" ht="18.75" hidden="1" x14ac:dyDescent="0.25">
      <c r="B3052" s="112">
        <v>3046</v>
      </c>
      <c r="C3052" s="114" t="s">
        <v>3</v>
      </c>
      <c r="D3052" s="114" t="s">
        <v>10598</v>
      </c>
      <c r="E3052" s="114" t="s">
        <v>1</v>
      </c>
      <c r="F3052" s="114" t="s">
        <v>34</v>
      </c>
      <c r="G3052" s="114" t="s">
        <v>130</v>
      </c>
      <c r="H3052" s="115" t="s">
        <v>11334</v>
      </c>
      <c r="I3052" s="116" t="s">
        <v>11335</v>
      </c>
      <c r="J3052" s="116" t="s">
        <v>11336</v>
      </c>
      <c r="K3052" s="114" t="s">
        <v>1160</v>
      </c>
      <c r="L3052" s="114" t="s">
        <v>699</v>
      </c>
      <c r="M3052" s="116" t="s">
        <v>1161</v>
      </c>
      <c r="N3052" s="116" t="s">
        <v>1162</v>
      </c>
      <c r="O3052" s="114" t="s">
        <v>1160</v>
      </c>
      <c r="P3052" s="114" t="s">
        <v>1881</v>
      </c>
      <c r="Q3052" s="114" t="s">
        <v>1882</v>
      </c>
      <c r="R3052" s="116"/>
    </row>
    <row r="3053" spans="2:18" ht="18.75" hidden="1" x14ac:dyDescent="0.25">
      <c r="B3053" s="112">
        <v>3047</v>
      </c>
      <c r="C3053" s="114" t="s">
        <v>3</v>
      </c>
      <c r="D3053" s="114" t="s">
        <v>10598</v>
      </c>
      <c r="E3053" s="114" t="s">
        <v>1</v>
      </c>
      <c r="F3053" s="114" t="s">
        <v>34</v>
      </c>
      <c r="G3053" s="114" t="s">
        <v>130</v>
      </c>
      <c r="H3053" s="115" t="s">
        <v>11337</v>
      </c>
      <c r="I3053" s="116" t="s">
        <v>11338</v>
      </c>
      <c r="J3053" s="116" t="s">
        <v>11339</v>
      </c>
      <c r="K3053" s="114" t="s">
        <v>1160</v>
      </c>
      <c r="L3053" s="114" t="s">
        <v>699</v>
      </c>
      <c r="M3053" s="116" t="s">
        <v>1161</v>
      </c>
      <c r="N3053" s="116" t="s">
        <v>1162</v>
      </c>
      <c r="O3053" s="114" t="s">
        <v>1160</v>
      </c>
      <c r="P3053" s="114" t="s">
        <v>1881</v>
      </c>
      <c r="Q3053" s="114" t="s">
        <v>1882</v>
      </c>
      <c r="R3053" s="116"/>
    </row>
    <row r="3054" spans="2:18" ht="18.75" hidden="1" x14ac:dyDescent="0.25">
      <c r="B3054" s="112">
        <v>3048</v>
      </c>
      <c r="C3054" s="114" t="s">
        <v>3</v>
      </c>
      <c r="D3054" s="114" t="s">
        <v>10598</v>
      </c>
      <c r="E3054" s="114" t="s">
        <v>1</v>
      </c>
      <c r="F3054" s="114" t="s">
        <v>34</v>
      </c>
      <c r="G3054" s="114" t="s">
        <v>130</v>
      </c>
      <c r="H3054" s="115" t="s">
        <v>11340</v>
      </c>
      <c r="I3054" s="116" t="s">
        <v>11341</v>
      </c>
      <c r="J3054" s="116" t="s">
        <v>11342</v>
      </c>
      <c r="K3054" s="114" t="s">
        <v>1160</v>
      </c>
      <c r="L3054" s="114" t="s">
        <v>699</v>
      </c>
      <c r="M3054" s="116" t="s">
        <v>1161</v>
      </c>
      <c r="N3054" s="116" t="s">
        <v>1162</v>
      </c>
      <c r="O3054" s="114" t="s">
        <v>1160</v>
      </c>
      <c r="P3054" s="114" t="s">
        <v>1881</v>
      </c>
      <c r="Q3054" s="114" t="s">
        <v>1882</v>
      </c>
      <c r="R3054" s="116"/>
    </row>
    <row r="3055" spans="2:18" ht="18.75" hidden="1" x14ac:dyDescent="0.25">
      <c r="B3055" s="112">
        <v>3049</v>
      </c>
      <c r="C3055" s="114" t="s">
        <v>3</v>
      </c>
      <c r="D3055" s="114" t="s">
        <v>10598</v>
      </c>
      <c r="E3055" s="114" t="s">
        <v>1</v>
      </c>
      <c r="F3055" s="114" t="s">
        <v>34</v>
      </c>
      <c r="G3055" s="114" t="s">
        <v>130</v>
      </c>
      <c r="H3055" s="115" t="s">
        <v>11343</v>
      </c>
      <c r="I3055" s="116" t="s">
        <v>11344</v>
      </c>
      <c r="J3055" s="116" t="s">
        <v>11345</v>
      </c>
      <c r="K3055" s="114" t="s">
        <v>1160</v>
      </c>
      <c r="L3055" s="114" t="s">
        <v>699</v>
      </c>
      <c r="M3055" s="116" t="s">
        <v>1161</v>
      </c>
      <c r="N3055" s="116" t="s">
        <v>1162</v>
      </c>
      <c r="O3055" s="114" t="s">
        <v>1160</v>
      </c>
      <c r="P3055" s="114" t="s">
        <v>1881</v>
      </c>
      <c r="Q3055" s="114" t="s">
        <v>1882</v>
      </c>
      <c r="R3055" s="116"/>
    </row>
    <row r="3056" spans="2:18" ht="18.75" hidden="1" x14ac:dyDescent="0.25">
      <c r="B3056" s="112">
        <v>3050</v>
      </c>
      <c r="C3056" s="114" t="s">
        <v>3</v>
      </c>
      <c r="D3056" s="114" t="s">
        <v>10598</v>
      </c>
      <c r="E3056" s="114" t="s">
        <v>1</v>
      </c>
      <c r="F3056" s="114" t="s">
        <v>34</v>
      </c>
      <c r="G3056" s="114" t="s">
        <v>130</v>
      </c>
      <c r="H3056" s="115" t="s">
        <v>11346</v>
      </c>
      <c r="I3056" s="116" t="s">
        <v>11347</v>
      </c>
      <c r="J3056" s="116" t="s">
        <v>11348</v>
      </c>
      <c r="K3056" s="114" t="s">
        <v>1160</v>
      </c>
      <c r="L3056" s="114" t="s">
        <v>699</v>
      </c>
      <c r="M3056" s="116" t="s">
        <v>1161</v>
      </c>
      <c r="N3056" s="116" t="s">
        <v>1162</v>
      </c>
      <c r="O3056" s="114" t="s">
        <v>1160</v>
      </c>
      <c r="P3056" s="114" t="s">
        <v>1881</v>
      </c>
      <c r="Q3056" s="114" t="s">
        <v>1882</v>
      </c>
      <c r="R3056" s="116"/>
    </row>
    <row r="3057" spans="2:18" ht="18.75" hidden="1" x14ac:dyDescent="0.25">
      <c r="B3057" s="112">
        <v>3051</v>
      </c>
      <c r="C3057" s="114" t="s">
        <v>3</v>
      </c>
      <c r="D3057" s="114" t="s">
        <v>10598</v>
      </c>
      <c r="E3057" s="114" t="s">
        <v>4</v>
      </c>
      <c r="F3057" s="114" t="s">
        <v>34</v>
      </c>
      <c r="G3057" s="114" t="s">
        <v>130</v>
      </c>
      <c r="H3057" s="115" t="s">
        <v>11349</v>
      </c>
      <c r="I3057" s="116" t="s">
        <v>11350</v>
      </c>
      <c r="J3057" s="116" t="s">
        <v>11351</v>
      </c>
      <c r="K3057" s="114" t="s">
        <v>1160</v>
      </c>
      <c r="L3057" s="114" t="s">
        <v>699</v>
      </c>
      <c r="M3057" s="116" t="s">
        <v>1161</v>
      </c>
      <c r="N3057" s="116" t="s">
        <v>1162</v>
      </c>
      <c r="O3057" s="114" t="s">
        <v>1160</v>
      </c>
      <c r="P3057" s="114" t="s">
        <v>1881</v>
      </c>
      <c r="Q3057" s="114" t="s">
        <v>1882</v>
      </c>
      <c r="R3057" s="116"/>
    </row>
    <row r="3058" spans="2:18" ht="18.75" hidden="1" x14ac:dyDescent="0.25">
      <c r="B3058" s="112">
        <v>3052</v>
      </c>
      <c r="C3058" s="114" t="s">
        <v>3</v>
      </c>
      <c r="D3058" s="114" t="s">
        <v>10598</v>
      </c>
      <c r="E3058" s="114" t="s">
        <v>4</v>
      </c>
      <c r="F3058" s="114" t="s">
        <v>34</v>
      </c>
      <c r="G3058" s="114" t="s">
        <v>130</v>
      </c>
      <c r="H3058" s="115" t="s">
        <v>11352</v>
      </c>
      <c r="I3058" s="116" t="s">
        <v>11353</v>
      </c>
      <c r="J3058" s="116" t="s">
        <v>11354</v>
      </c>
      <c r="K3058" s="114" t="s">
        <v>1160</v>
      </c>
      <c r="L3058" s="114" t="s">
        <v>699</v>
      </c>
      <c r="M3058" s="116" t="s">
        <v>1161</v>
      </c>
      <c r="N3058" s="116" t="s">
        <v>1162</v>
      </c>
      <c r="O3058" s="114" t="s">
        <v>1160</v>
      </c>
      <c r="P3058" s="114" t="s">
        <v>1881</v>
      </c>
      <c r="Q3058" s="114" t="s">
        <v>1882</v>
      </c>
      <c r="R3058" s="116"/>
    </row>
    <row r="3059" spans="2:18" ht="18.75" hidden="1" x14ac:dyDescent="0.25">
      <c r="B3059" s="112">
        <v>3053</v>
      </c>
      <c r="C3059" s="114" t="s">
        <v>3</v>
      </c>
      <c r="D3059" s="114" t="s">
        <v>10598</v>
      </c>
      <c r="E3059" s="114" t="s">
        <v>4</v>
      </c>
      <c r="F3059" s="114" t="s">
        <v>34</v>
      </c>
      <c r="G3059" s="114" t="s">
        <v>130</v>
      </c>
      <c r="H3059" s="115" t="s">
        <v>11355</v>
      </c>
      <c r="I3059" s="116" t="s">
        <v>11356</v>
      </c>
      <c r="J3059" s="116" t="s">
        <v>11357</v>
      </c>
      <c r="K3059" s="114" t="s">
        <v>1160</v>
      </c>
      <c r="L3059" s="114" t="s">
        <v>699</v>
      </c>
      <c r="M3059" s="116" t="s">
        <v>1161</v>
      </c>
      <c r="N3059" s="116" t="s">
        <v>1162</v>
      </c>
      <c r="O3059" s="114" t="s">
        <v>1160</v>
      </c>
      <c r="P3059" s="114" t="s">
        <v>1881</v>
      </c>
      <c r="Q3059" s="114" t="s">
        <v>1882</v>
      </c>
      <c r="R3059" s="116"/>
    </row>
    <row r="3060" spans="2:18" ht="18.75" hidden="1" x14ac:dyDescent="0.25">
      <c r="B3060" s="112">
        <v>3054</v>
      </c>
      <c r="C3060" s="114" t="s">
        <v>3</v>
      </c>
      <c r="D3060" s="114" t="s">
        <v>10598</v>
      </c>
      <c r="E3060" s="114" t="s">
        <v>4</v>
      </c>
      <c r="F3060" s="114" t="s">
        <v>34</v>
      </c>
      <c r="G3060" s="114" t="s">
        <v>130</v>
      </c>
      <c r="H3060" s="115" t="s">
        <v>11358</v>
      </c>
      <c r="I3060" s="116" t="s">
        <v>11359</v>
      </c>
      <c r="J3060" s="116" t="s">
        <v>11360</v>
      </c>
      <c r="K3060" s="114" t="s">
        <v>1160</v>
      </c>
      <c r="L3060" s="114" t="s">
        <v>699</v>
      </c>
      <c r="M3060" s="116" t="s">
        <v>1161</v>
      </c>
      <c r="N3060" s="116" t="s">
        <v>1162</v>
      </c>
      <c r="O3060" s="114" t="s">
        <v>1160</v>
      </c>
      <c r="P3060" s="114" t="s">
        <v>1881</v>
      </c>
      <c r="Q3060" s="114" t="s">
        <v>1882</v>
      </c>
      <c r="R3060" s="116"/>
    </row>
    <row r="3061" spans="2:18" ht="18.75" hidden="1" x14ac:dyDescent="0.25">
      <c r="B3061" s="112">
        <v>3055</v>
      </c>
      <c r="C3061" s="114" t="s">
        <v>3</v>
      </c>
      <c r="D3061" s="114" t="s">
        <v>10598</v>
      </c>
      <c r="E3061" s="114" t="s">
        <v>4</v>
      </c>
      <c r="F3061" s="114" t="s">
        <v>34</v>
      </c>
      <c r="G3061" s="114" t="s">
        <v>130</v>
      </c>
      <c r="H3061" s="115" t="s">
        <v>11361</v>
      </c>
      <c r="I3061" s="116" t="s">
        <v>11362</v>
      </c>
      <c r="J3061" s="116" t="s">
        <v>11363</v>
      </c>
      <c r="K3061" s="114" t="s">
        <v>1160</v>
      </c>
      <c r="L3061" s="114" t="s">
        <v>699</v>
      </c>
      <c r="M3061" s="116" t="s">
        <v>1161</v>
      </c>
      <c r="N3061" s="116" t="s">
        <v>1162</v>
      </c>
      <c r="O3061" s="114" t="s">
        <v>1160</v>
      </c>
      <c r="P3061" s="114" t="s">
        <v>1881</v>
      </c>
      <c r="Q3061" s="114" t="s">
        <v>1882</v>
      </c>
      <c r="R3061" s="116"/>
    </row>
    <row r="3062" spans="2:18" ht="18.75" hidden="1" x14ac:dyDescent="0.25">
      <c r="B3062" s="112">
        <v>3056</v>
      </c>
      <c r="C3062" s="114" t="s">
        <v>3</v>
      </c>
      <c r="D3062" s="114" t="s">
        <v>10598</v>
      </c>
      <c r="E3062" s="114" t="s">
        <v>4</v>
      </c>
      <c r="F3062" s="114" t="s">
        <v>34</v>
      </c>
      <c r="G3062" s="114" t="s">
        <v>130</v>
      </c>
      <c r="H3062" s="115" t="s">
        <v>11364</v>
      </c>
      <c r="I3062" s="116" t="s">
        <v>11365</v>
      </c>
      <c r="J3062" s="116" t="s">
        <v>11366</v>
      </c>
      <c r="K3062" s="114" t="s">
        <v>1160</v>
      </c>
      <c r="L3062" s="114" t="s">
        <v>699</v>
      </c>
      <c r="M3062" s="116" t="s">
        <v>1161</v>
      </c>
      <c r="N3062" s="116" t="s">
        <v>1162</v>
      </c>
      <c r="O3062" s="114" t="s">
        <v>1160</v>
      </c>
      <c r="P3062" s="114" t="s">
        <v>1881</v>
      </c>
      <c r="Q3062" s="114" t="s">
        <v>1882</v>
      </c>
      <c r="R3062" s="116"/>
    </row>
    <row r="3063" spans="2:18" ht="18.75" hidden="1" x14ac:dyDescent="0.25">
      <c r="B3063" s="112">
        <v>3057</v>
      </c>
      <c r="C3063" s="114" t="s">
        <v>3</v>
      </c>
      <c r="D3063" s="114" t="s">
        <v>10598</v>
      </c>
      <c r="E3063" s="114" t="s">
        <v>4</v>
      </c>
      <c r="F3063" s="114" t="s">
        <v>34</v>
      </c>
      <c r="G3063" s="114" t="s">
        <v>130</v>
      </c>
      <c r="H3063" s="115" t="s">
        <v>11367</v>
      </c>
      <c r="I3063" s="116" t="s">
        <v>11368</v>
      </c>
      <c r="J3063" s="116" t="s">
        <v>11369</v>
      </c>
      <c r="K3063" s="114" t="s">
        <v>1160</v>
      </c>
      <c r="L3063" s="114" t="s">
        <v>699</v>
      </c>
      <c r="M3063" s="116" t="s">
        <v>1161</v>
      </c>
      <c r="N3063" s="116" t="s">
        <v>1162</v>
      </c>
      <c r="O3063" s="114" t="s">
        <v>1160</v>
      </c>
      <c r="P3063" s="114" t="s">
        <v>1881</v>
      </c>
      <c r="Q3063" s="114" t="s">
        <v>1882</v>
      </c>
      <c r="R3063" s="116"/>
    </row>
    <row r="3064" spans="2:18" ht="18.75" hidden="1" x14ac:dyDescent="0.25">
      <c r="B3064" s="112">
        <v>3058</v>
      </c>
      <c r="C3064" s="114" t="s">
        <v>3</v>
      </c>
      <c r="D3064" s="114" t="s">
        <v>10598</v>
      </c>
      <c r="E3064" s="114" t="s">
        <v>4</v>
      </c>
      <c r="F3064" s="114" t="s">
        <v>34</v>
      </c>
      <c r="G3064" s="114" t="s">
        <v>130</v>
      </c>
      <c r="H3064" s="115" t="s">
        <v>11370</v>
      </c>
      <c r="I3064" s="116" t="s">
        <v>11371</v>
      </c>
      <c r="J3064" s="116" t="s">
        <v>11372</v>
      </c>
      <c r="K3064" s="114" t="s">
        <v>1160</v>
      </c>
      <c r="L3064" s="114" t="s">
        <v>699</v>
      </c>
      <c r="M3064" s="116" t="s">
        <v>1161</v>
      </c>
      <c r="N3064" s="116" t="s">
        <v>1162</v>
      </c>
      <c r="O3064" s="114" t="s">
        <v>1160</v>
      </c>
      <c r="P3064" s="114" t="s">
        <v>1881</v>
      </c>
      <c r="Q3064" s="114" t="s">
        <v>1882</v>
      </c>
      <c r="R3064" s="116"/>
    </row>
    <row r="3065" spans="2:18" ht="18.75" hidden="1" x14ac:dyDescent="0.25">
      <c r="B3065" s="112">
        <v>3059</v>
      </c>
      <c r="C3065" s="114" t="s">
        <v>3</v>
      </c>
      <c r="D3065" s="114" t="s">
        <v>10598</v>
      </c>
      <c r="E3065" s="114" t="s">
        <v>4</v>
      </c>
      <c r="F3065" s="114" t="s">
        <v>34</v>
      </c>
      <c r="G3065" s="114" t="s">
        <v>130</v>
      </c>
      <c r="H3065" s="115" t="s">
        <v>11373</v>
      </c>
      <c r="I3065" s="116" t="s">
        <v>11374</v>
      </c>
      <c r="J3065" s="116" t="s">
        <v>11375</v>
      </c>
      <c r="K3065" s="114" t="s">
        <v>1160</v>
      </c>
      <c r="L3065" s="114" t="s">
        <v>699</v>
      </c>
      <c r="M3065" s="116" t="s">
        <v>1161</v>
      </c>
      <c r="N3065" s="116" t="s">
        <v>1162</v>
      </c>
      <c r="O3065" s="114" t="s">
        <v>1160</v>
      </c>
      <c r="P3065" s="114" t="s">
        <v>1881</v>
      </c>
      <c r="Q3065" s="114" t="s">
        <v>1882</v>
      </c>
      <c r="R3065" s="116"/>
    </row>
    <row r="3066" spans="2:18" ht="18.75" hidden="1" x14ac:dyDescent="0.25">
      <c r="B3066" s="112">
        <v>3060</v>
      </c>
      <c r="C3066" s="114" t="s">
        <v>3</v>
      </c>
      <c r="D3066" s="114" t="s">
        <v>10598</v>
      </c>
      <c r="E3066" s="114" t="s">
        <v>4</v>
      </c>
      <c r="F3066" s="114" t="s">
        <v>34</v>
      </c>
      <c r="G3066" s="114" t="s">
        <v>130</v>
      </c>
      <c r="H3066" s="115" t="s">
        <v>11376</v>
      </c>
      <c r="I3066" s="116" t="s">
        <v>11377</v>
      </c>
      <c r="J3066" s="116" t="s">
        <v>11378</v>
      </c>
      <c r="K3066" s="114" t="s">
        <v>1160</v>
      </c>
      <c r="L3066" s="114" t="s">
        <v>699</v>
      </c>
      <c r="M3066" s="116" t="s">
        <v>1161</v>
      </c>
      <c r="N3066" s="116" t="s">
        <v>1162</v>
      </c>
      <c r="O3066" s="114" t="s">
        <v>1160</v>
      </c>
      <c r="P3066" s="114" t="s">
        <v>1881</v>
      </c>
      <c r="Q3066" s="114" t="s">
        <v>1882</v>
      </c>
      <c r="R3066" s="116"/>
    </row>
    <row r="3067" spans="2:18" ht="18.75" hidden="1" x14ac:dyDescent="0.25">
      <c r="B3067" s="112">
        <v>3061</v>
      </c>
      <c r="C3067" s="114" t="s">
        <v>3</v>
      </c>
      <c r="D3067" s="114" t="s">
        <v>10598</v>
      </c>
      <c r="E3067" s="114" t="s">
        <v>1</v>
      </c>
      <c r="F3067" s="114" t="s">
        <v>33</v>
      </c>
      <c r="G3067" s="114" t="s">
        <v>155</v>
      </c>
      <c r="H3067" s="115" t="s">
        <v>11379</v>
      </c>
      <c r="I3067" s="116" t="s">
        <v>11380</v>
      </c>
      <c r="J3067" s="116" t="s">
        <v>11381</v>
      </c>
      <c r="K3067" s="114" t="s">
        <v>1163</v>
      </c>
      <c r="L3067" s="114" t="s">
        <v>704</v>
      </c>
      <c r="M3067" s="116" t="s">
        <v>1164</v>
      </c>
      <c r="N3067" s="116" t="s">
        <v>1165</v>
      </c>
      <c r="O3067" s="114" t="s">
        <v>1163</v>
      </c>
      <c r="P3067" s="114" t="s">
        <v>1883</v>
      </c>
      <c r="Q3067" s="114" t="s">
        <v>1884</v>
      </c>
      <c r="R3067" s="116"/>
    </row>
    <row r="3068" spans="2:18" ht="18.75" hidden="1" x14ac:dyDescent="0.25">
      <c r="B3068" s="112">
        <v>3062</v>
      </c>
      <c r="C3068" s="114" t="s">
        <v>3</v>
      </c>
      <c r="D3068" s="114" t="s">
        <v>10598</v>
      </c>
      <c r="E3068" s="114" t="s">
        <v>1</v>
      </c>
      <c r="F3068" s="114" t="s">
        <v>33</v>
      </c>
      <c r="G3068" s="114" t="s">
        <v>155</v>
      </c>
      <c r="H3068" s="115" t="s">
        <v>11382</v>
      </c>
      <c r="I3068" s="116" t="s">
        <v>11383</v>
      </c>
      <c r="J3068" s="116" t="s">
        <v>11384</v>
      </c>
      <c r="K3068" s="114" t="s">
        <v>1163</v>
      </c>
      <c r="L3068" s="114" t="s">
        <v>704</v>
      </c>
      <c r="M3068" s="116" t="s">
        <v>1164</v>
      </c>
      <c r="N3068" s="116" t="s">
        <v>1165</v>
      </c>
      <c r="O3068" s="114" t="s">
        <v>1163</v>
      </c>
      <c r="P3068" s="114" t="s">
        <v>1883</v>
      </c>
      <c r="Q3068" s="114" t="s">
        <v>1884</v>
      </c>
      <c r="R3068" s="116"/>
    </row>
    <row r="3069" spans="2:18" ht="18.75" hidden="1" x14ac:dyDescent="0.25">
      <c r="B3069" s="112">
        <v>3063</v>
      </c>
      <c r="C3069" s="114" t="s">
        <v>3</v>
      </c>
      <c r="D3069" s="114" t="s">
        <v>10598</v>
      </c>
      <c r="E3069" s="114" t="s">
        <v>1</v>
      </c>
      <c r="F3069" s="114" t="s">
        <v>33</v>
      </c>
      <c r="G3069" s="114" t="s">
        <v>155</v>
      </c>
      <c r="H3069" s="115" t="s">
        <v>11385</v>
      </c>
      <c r="I3069" s="116" t="s">
        <v>11386</v>
      </c>
      <c r="J3069" s="116" t="s">
        <v>11387</v>
      </c>
      <c r="K3069" s="114" t="s">
        <v>1163</v>
      </c>
      <c r="L3069" s="114" t="s">
        <v>704</v>
      </c>
      <c r="M3069" s="116" t="s">
        <v>1164</v>
      </c>
      <c r="N3069" s="116" t="s">
        <v>1165</v>
      </c>
      <c r="O3069" s="114" t="s">
        <v>1163</v>
      </c>
      <c r="P3069" s="114" t="s">
        <v>1883</v>
      </c>
      <c r="Q3069" s="114" t="s">
        <v>1884</v>
      </c>
      <c r="R3069" s="116"/>
    </row>
    <row r="3070" spans="2:18" ht="18.75" hidden="1" x14ac:dyDescent="0.25">
      <c r="B3070" s="112">
        <v>3064</v>
      </c>
      <c r="C3070" s="114" t="s">
        <v>3</v>
      </c>
      <c r="D3070" s="114" t="s">
        <v>10598</v>
      </c>
      <c r="E3070" s="114" t="s">
        <v>1</v>
      </c>
      <c r="F3070" s="114" t="s">
        <v>33</v>
      </c>
      <c r="G3070" s="114" t="s">
        <v>155</v>
      </c>
      <c r="H3070" s="115" t="s">
        <v>11388</v>
      </c>
      <c r="I3070" s="116" t="s">
        <v>11389</v>
      </c>
      <c r="J3070" s="116" t="s">
        <v>11390</v>
      </c>
      <c r="K3070" s="114" t="s">
        <v>1163</v>
      </c>
      <c r="L3070" s="114" t="s">
        <v>704</v>
      </c>
      <c r="M3070" s="116" t="s">
        <v>1164</v>
      </c>
      <c r="N3070" s="116" t="s">
        <v>1165</v>
      </c>
      <c r="O3070" s="114" t="s">
        <v>1163</v>
      </c>
      <c r="P3070" s="114" t="s">
        <v>1883</v>
      </c>
      <c r="Q3070" s="114" t="s">
        <v>1884</v>
      </c>
      <c r="R3070" s="116"/>
    </row>
    <row r="3071" spans="2:18" ht="18.75" hidden="1" x14ac:dyDescent="0.25">
      <c r="B3071" s="112">
        <v>3065</v>
      </c>
      <c r="C3071" s="114" t="s">
        <v>3</v>
      </c>
      <c r="D3071" s="114" t="s">
        <v>10598</v>
      </c>
      <c r="E3071" s="114" t="s">
        <v>1</v>
      </c>
      <c r="F3071" s="114" t="s">
        <v>33</v>
      </c>
      <c r="G3071" s="114" t="s">
        <v>155</v>
      </c>
      <c r="H3071" s="115" t="s">
        <v>11391</v>
      </c>
      <c r="I3071" s="116" t="s">
        <v>11392</v>
      </c>
      <c r="J3071" s="116" t="s">
        <v>11393</v>
      </c>
      <c r="K3071" s="114" t="s">
        <v>1163</v>
      </c>
      <c r="L3071" s="114" t="s">
        <v>704</v>
      </c>
      <c r="M3071" s="116" t="s">
        <v>1164</v>
      </c>
      <c r="N3071" s="116" t="s">
        <v>1165</v>
      </c>
      <c r="O3071" s="114" t="s">
        <v>1163</v>
      </c>
      <c r="P3071" s="114" t="s">
        <v>1883</v>
      </c>
      <c r="Q3071" s="114" t="s">
        <v>1884</v>
      </c>
      <c r="R3071" s="116"/>
    </row>
    <row r="3072" spans="2:18" ht="18.75" hidden="1" x14ac:dyDescent="0.25">
      <c r="B3072" s="112">
        <v>3066</v>
      </c>
      <c r="C3072" s="114" t="s">
        <v>3</v>
      </c>
      <c r="D3072" s="114" t="s">
        <v>10598</v>
      </c>
      <c r="E3072" s="114" t="s">
        <v>1</v>
      </c>
      <c r="F3072" s="114" t="s">
        <v>33</v>
      </c>
      <c r="G3072" s="114" t="s">
        <v>155</v>
      </c>
      <c r="H3072" s="115" t="s">
        <v>11394</v>
      </c>
      <c r="I3072" s="116" t="s">
        <v>11395</v>
      </c>
      <c r="J3072" s="116" t="s">
        <v>11396</v>
      </c>
      <c r="K3072" s="114" t="s">
        <v>1163</v>
      </c>
      <c r="L3072" s="114" t="s">
        <v>704</v>
      </c>
      <c r="M3072" s="116" t="s">
        <v>1164</v>
      </c>
      <c r="N3072" s="116" t="s">
        <v>1165</v>
      </c>
      <c r="O3072" s="114" t="s">
        <v>1163</v>
      </c>
      <c r="P3072" s="114" t="s">
        <v>1883</v>
      </c>
      <c r="Q3072" s="114" t="s">
        <v>1884</v>
      </c>
      <c r="R3072" s="116"/>
    </row>
    <row r="3073" spans="2:18" ht="18.75" hidden="1" x14ac:dyDescent="0.25">
      <c r="B3073" s="112">
        <v>3067</v>
      </c>
      <c r="C3073" s="114" t="s">
        <v>3</v>
      </c>
      <c r="D3073" s="114" t="s">
        <v>10598</v>
      </c>
      <c r="E3073" s="114" t="s">
        <v>1</v>
      </c>
      <c r="F3073" s="114" t="s">
        <v>33</v>
      </c>
      <c r="G3073" s="114" t="s">
        <v>155</v>
      </c>
      <c r="H3073" s="115" t="s">
        <v>11397</v>
      </c>
      <c r="I3073" s="116" t="s">
        <v>11398</v>
      </c>
      <c r="J3073" s="116" t="s">
        <v>11399</v>
      </c>
      <c r="K3073" s="114" t="s">
        <v>1163</v>
      </c>
      <c r="L3073" s="114" t="s">
        <v>704</v>
      </c>
      <c r="M3073" s="116" t="s">
        <v>1164</v>
      </c>
      <c r="N3073" s="116" t="s">
        <v>1165</v>
      </c>
      <c r="O3073" s="114" t="s">
        <v>1163</v>
      </c>
      <c r="P3073" s="114" t="s">
        <v>1883</v>
      </c>
      <c r="Q3073" s="114" t="s">
        <v>1884</v>
      </c>
      <c r="R3073" s="116"/>
    </row>
    <row r="3074" spans="2:18" ht="18.75" hidden="1" x14ac:dyDescent="0.25">
      <c r="B3074" s="112">
        <v>3068</v>
      </c>
      <c r="C3074" s="114" t="s">
        <v>3</v>
      </c>
      <c r="D3074" s="114" t="s">
        <v>10598</v>
      </c>
      <c r="E3074" s="114" t="s">
        <v>1</v>
      </c>
      <c r="F3074" s="114" t="s">
        <v>33</v>
      </c>
      <c r="G3074" s="114" t="s">
        <v>155</v>
      </c>
      <c r="H3074" s="115" t="s">
        <v>11400</v>
      </c>
      <c r="I3074" s="116" t="s">
        <v>11401</v>
      </c>
      <c r="J3074" s="116" t="s">
        <v>11402</v>
      </c>
      <c r="K3074" s="114" t="s">
        <v>1163</v>
      </c>
      <c r="L3074" s="114" t="s">
        <v>704</v>
      </c>
      <c r="M3074" s="116" t="s">
        <v>1164</v>
      </c>
      <c r="N3074" s="116" t="s">
        <v>1165</v>
      </c>
      <c r="O3074" s="114" t="s">
        <v>1163</v>
      </c>
      <c r="P3074" s="114" t="s">
        <v>1883</v>
      </c>
      <c r="Q3074" s="114" t="s">
        <v>1884</v>
      </c>
      <c r="R3074" s="116"/>
    </row>
    <row r="3075" spans="2:18" ht="18.75" hidden="1" x14ac:dyDescent="0.25">
      <c r="B3075" s="112">
        <v>3069</v>
      </c>
      <c r="C3075" s="114" t="s">
        <v>3</v>
      </c>
      <c r="D3075" s="114" t="s">
        <v>10598</v>
      </c>
      <c r="E3075" s="114" t="s">
        <v>1</v>
      </c>
      <c r="F3075" s="114" t="s">
        <v>33</v>
      </c>
      <c r="G3075" s="114" t="s">
        <v>155</v>
      </c>
      <c r="H3075" s="115" t="s">
        <v>11403</v>
      </c>
      <c r="I3075" s="116" t="s">
        <v>11404</v>
      </c>
      <c r="J3075" s="116" t="s">
        <v>11405</v>
      </c>
      <c r="K3075" s="114" t="s">
        <v>1163</v>
      </c>
      <c r="L3075" s="114" t="s">
        <v>704</v>
      </c>
      <c r="M3075" s="116" t="s">
        <v>1164</v>
      </c>
      <c r="N3075" s="116" t="s">
        <v>1165</v>
      </c>
      <c r="O3075" s="114" t="s">
        <v>1163</v>
      </c>
      <c r="P3075" s="114" t="s">
        <v>1883</v>
      </c>
      <c r="Q3075" s="114" t="s">
        <v>1884</v>
      </c>
      <c r="R3075" s="116"/>
    </row>
    <row r="3076" spans="2:18" ht="18.75" hidden="1" x14ac:dyDescent="0.25">
      <c r="B3076" s="112">
        <v>3070</v>
      </c>
      <c r="C3076" s="114" t="s">
        <v>3</v>
      </c>
      <c r="D3076" s="114" t="s">
        <v>10598</v>
      </c>
      <c r="E3076" s="114" t="s">
        <v>1</v>
      </c>
      <c r="F3076" s="114" t="s">
        <v>33</v>
      </c>
      <c r="G3076" s="114" t="s">
        <v>155</v>
      </c>
      <c r="H3076" s="115" t="s">
        <v>11406</v>
      </c>
      <c r="I3076" s="116" t="s">
        <v>11407</v>
      </c>
      <c r="J3076" s="116" t="s">
        <v>11408</v>
      </c>
      <c r="K3076" s="114" t="s">
        <v>1163</v>
      </c>
      <c r="L3076" s="114" t="s">
        <v>704</v>
      </c>
      <c r="M3076" s="116" t="s">
        <v>1164</v>
      </c>
      <c r="N3076" s="116" t="s">
        <v>1165</v>
      </c>
      <c r="O3076" s="114" t="s">
        <v>1163</v>
      </c>
      <c r="P3076" s="114" t="s">
        <v>1883</v>
      </c>
      <c r="Q3076" s="114" t="s">
        <v>1884</v>
      </c>
      <c r="R3076" s="116"/>
    </row>
    <row r="3077" spans="2:18" ht="18.75" hidden="1" x14ac:dyDescent="0.25">
      <c r="B3077" s="112">
        <v>3071</v>
      </c>
      <c r="C3077" s="114" t="s">
        <v>3</v>
      </c>
      <c r="D3077" s="114" t="s">
        <v>10598</v>
      </c>
      <c r="E3077" s="114" t="s">
        <v>4</v>
      </c>
      <c r="F3077" s="114" t="s">
        <v>33</v>
      </c>
      <c r="G3077" s="114" t="s">
        <v>155</v>
      </c>
      <c r="H3077" s="115" t="s">
        <v>11409</v>
      </c>
      <c r="I3077" s="116" t="s">
        <v>11410</v>
      </c>
      <c r="J3077" s="116" t="s">
        <v>11411</v>
      </c>
      <c r="K3077" s="114" t="s">
        <v>1163</v>
      </c>
      <c r="L3077" s="114" t="s">
        <v>704</v>
      </c>
      <c r="M3077" s="116" t="s">
        <v>1164</v>
      </c>
      <c r="N3077" s="116" t="s">
        <v>1165</v>
      </c>
      <c r="O3077" s="114" t="s">
        <v>1163</v>
      </c>
      <c r="P3077" s="114" t="s">
        <v>1883</v>
      </c>
      <c r="Q3077" s="114" t="s">
        <v>1884</v>
      </c>
      <c r="R3077" s="116"/>
    </row>
    <row r="3078" spans="2:18" ht="18.75" hidden="1" x14ac:dyDescent="0.25">
      <c r="B3078" s="112">
        <v>3072</v>
      </c>
      <c r="C3078" s="114" t="s">
        <v>3</v>
      </c>
      <c r="D3078" s="114" t="s">
        <v>10598</v>
      </c>
      <c r="E3078" s="114" t="s">
        <v>4</v>
      </c>
      <c r="F3078" s="114" t="s">
        <v>33</v>
      </c>
      <c r="G3078" s="114" t="s">
        <v>155</v>
      </c>
      <c r="H3078" s="115" t="s">
        <v>11412</v>
      </c>
      <c r="I3078" s="116" t="s">
        <v>11413</v>
      </c>
      <c r="J3078" s="116" t="s">
        <v>11414</v>
      </c>
      <c r="K3078" s="114" t="s">
        <v>1163</v>
      </c>
      <c r="L3078" s="114" t="s">
        <v>704</v>
      </c>
      <c r="M3078" s="116" t="s">
        <v>1164</v>
      </c>
      <c r="N3078" s="116" t="s">
        <v>1165</v>
      </c>
      <c r="O3078" s="114" t="s">
        <v>1163</v>
      </c>
      <c r="P3078" s="114" t="s">
        <v>1883</v>
      </c>
      <c r="Q3078" s="114" t="s">
        <v>1884</v>
      </c>
      <c r="R3078" s="116"/>
    </row>
    <row r="3079" spans="2:18" ht="18.75" hidden="1" x14ac:dyDescent="0.25">
      <c r="B3079" s="112">
        <v>3073</v>
      </c>
      <c r="C3079" s="114" t="s">
        <v>3</v>
      </c>
      <c r="D3079" s="114" t="s">
        <v>10598</v>
      </c>
      <c r="E3079" s="114" t="s">
        <v>4</v>
      </c>
      <c r="F3079" s="114" t="s">
        <v>33</v>
      </c>
      <c r="G3079" s="114" t="s">
        <v>155</v>
      </c>
      <c r="H3079" s="115" t="s">
        <v>11415</v>
      </c>
      <c r="I3079" s="116" t="s">
        <v>11416</v>
      </c>
      <c r="J3079" s="116" t="s">
        <v>11417</v>
      </c>
      <c r="K3079" s="114" t="s">
        <v>1163</v>
      </c>
      <c r="L3079" s="114" t="s">
        <v>704</v>
      </c>
      <c r="M3079" s="116" t="s">
        <v>1164</v>
      </c>
      <c r="N3079" s="116" t="s">
        <v>1165</v>
      </c>
      <c r="O3079" s="114" t="s">
        <v>1163</v>
      </c>
      <c r="P3079" s="114" t="s">
        <v>1883</v>
      </c>
      <c r="Q3079" s="114" t="s">
        <v>1884</v>
      </c>
      <c r="R3079" s="116"/>
    </row>
    <row r="3080" spans="2:18" ht="18.75" hidden="1" x14ac:dyDescent="0.25">
      <c r="B3080" s="112">
        <v>3074</v>
      </c>
      <c r="C3080" s="114" t="s">
        <v>3</v>
      </c>
      <c r="D3080" s="114" t="s">
        <v>10598</v>
      </c>
      <c r="E3080" s="114" t="s">
        <v>4</v>
      </c>
      <c r="F3080" s="114" t="s">
        <v>33</v>
      </c>
      <c r="G3080" s="114" t="s">
        <v>155</v>
      </c>
      <c r="H3080" s="115" t="s">
        <v>11418</v>
      </c>
      <c r="I3080" s="116" t="s">
        <v>11419</v>
      </c>
      <c r="J3080" s="116" t="s">
        <v>11420</v>
      </c>
      <c r="K3080" s="114" t="s">
        <v>1163</v>
      </c>
      <c r="L3080" s="114" t="s">
        <v>704</v>
      </c>
      <c r="M3080" s="116" t="s">
        <v>1164</v>
      </c>
      <c r="N3080" s="116" t="s">
        <v>1165</v>
      </c>
      <c r="O3080" s="114" t="s">
        <v>1163</v>
      </c>
      <c r="P3080" s="114" t="s">
        <v>1883</v>
      </c>
      <c r="Q3080" s="114" t="s">
        <v>1884</v>
      </c>
      <c r="R3080" s="116"/>
    </row>
    <row r="3081" spans="2:18" ht="18.75" hidden="1" x14ac:dyDescent="0.25">
      <c r="B3081" s="112">
        <v>3075</v>
      </c>
      <c r="C3081" s="114" t="s">
        <v>3</v>
      </c>
      <c r="D3081" s="114" t="s">
        <v>10598</v>
      </c>
      <c r="E3081" s="114" t="s">
        <v>4</v>
      </c>
      <c r="F3081" s="114" t="s">
        <v>33</v>
      </c>
      <c r="G3081" s="114" t="s">
        <v>155</v>
      </c>
      <c r="H3081" s="115" t="s">
        <v>11421</v>
      </c>
      <c r="I3081" s="116" t="s">
        <v>11422</v>
      </c>
      <c r="J3081" s="116" t="s">
        <v>11423</v>
      </c>
      <c r="K3081" s="114" t="s">
        <v>1163</v>
      </c>
      <c r="L3081" s="114" t="s">
        <v>704</v>
      </c>
      <c r="M3081" s="116" t="s">
        <v>1164</v>
      </c>
      <c r="N3081" s="116" t="s">
        <v>1165</v>
      </c>
      <c r="O3081" s="114" t="s">
        <v>1163</v>
      </c>
      <c r="P3081" s="114" t="s">
        <v>1883</v>
      </c>
      <c r="Q3081" s="114" t="s">
        <v>1884</v>
      </c>
      <c r="R3081" s="116"/>
    </row>
    <row r="3082" spans="2:18" ht="18.75" hidden="1" x14ac:dyDescent="0.25">
      <c r="B3082" s="112">
        <v>3076</v>
      </c>
      <c r="C3082" s="114" t="s">
        <v>3</v>
      </c>
      <c r="D3082" s="114" t="s">
        <v>10598</v>
      </c>
      <c r="E3082" s="114" t="s">
        <v>4</v>
      </c>
      <c r="F3082" s="114" t="s">
        <v>33</v>
      </c>
      <c r="G3082" s="114" t="s">
        <v>155</v>
      </c>
      <c r="H3082" s="115" t="s">
        <v>11424</v>
      </c>
      <c r="I3082" s="116" t="s">
        <v>11425</v>
      </c>
      <c r="J3082" s="116" t="s">
        <v>11426</v>
      </c>
      <c r="K3082" s="114" t="s">
        <v>1163</v>
      </c>
      <c r="L3082" s="114" t="s">
        <v>704</v>
      </c>
      <c r="M3082" s="116" t="s">
        <v>1164</v>
      </c>
      <c r="N3082" s="116" t="s">
        <v>1165</v>
      </c>
      <c r="O3082" s="114" t="s">
        <v>1163</v>
      </c>
      <c r="P3082" s="114" t="s">
        <v>1883</v>
      </c>
      <c r="Q3082" s="114" t="s">
        <v>1884</v>
      </c>
      <c r="R3082" s="116"/>
    </row>
    <row r="3083" spans="2:18" ht="18.75" hidden="1" x14ac:dyDescent="0.25">
      <c r="B3083" s="112">
        <v>3077</v>
      </c>
      <c r="C3083" s="114" t="s">
        <v>3</v>
      </c>
      <c r="D3083" s="114" t="s">
        <v>10598</v>
      </c>
      <c r="E3083" s="114" t="s">
        <v>4</v>
      </c>
      <c r="F3083" s="114" t="s">
        <v>33</v>
      </c>
      <c r="G3083" s="114" t="s">
        <v>155</v>
      </c>
      <c r="H3083" s="115" t="s">
        <v>11427</v>
      </c>
      <c r="I3083" s="116" t="s">
        <v>11428</v>
      </c>
      <c r="J3083" s="116" t="s">
        <v>11429</v>
      </c>
      <c r="K3083" s="114" t="s">
        <v>1163</v>
      </c>
      <c r="L3083" s="114" t="s">
        <v>704</v>
      </c>
      <c r="M3083" s="116" t="s">
        <v>1164</v>
      </c>
      <c r="N3083" s="116" t="s">
        <v>1165</v>
      </c>
      <c r="O3083" s="114" t="s">
        <v>1163</v>
      </c>
      <c r="P3083" s="114" t="s">
        <v>1883</v>
      </c>
      <c r="Q3083" s="114" t="s">
        <v>1884</v>
      </c>
      <c r="R3083" s="116"/>
    </row>
    <row r="3084" spans="2:18" ht="18.75" hidden="1" x14ac:dyDescent="0.25">
      <c r="B3084" s="112">
        <v>3078</v>
      </c>
      <c r="C3084" s="114" t="s">
        <v>3</v>
      </c>
      <c r="D3084" s="114" t="s">
        <v>10598</v>
      </c>
      <c r="E3084" s="114" t="s">
        <v>4</v>
      </c>
      <c r="F3084" s="114" t="s">
        <v>33</v>
      </c>
      <c r="G3084" s="114" t="s">
        <v>155</v>
      </c>
      <c r="H3084" s="115" t="s">
        <v>11430</v>
      </c>
      <c r="I3084" s="116" t="s">
        <v>11431</v>
      </c>
      <c r="J3084" s="116" t="s">
        <v>11432</v>
      </c>
      <c r="K3084" s="114" t="s">
        <v>1163</v>
      </c>
      <c r="L3084" s="114" t="s">
        <v>704</v>
      </c>
      <c r="M3084" s="116" t="s">
        <v>1164</v>
      </c>
      <c r="N3084" s="116" t="s">
        <v>1165</v>
      </c>
      <c r="O3084" s="114" t="s">
        <v>1163</v>
      </c>
      <c r="P3084" s="114" t="s">
        <v>1883</v>
      </c>
      <c r="Q3084" s="114" t="s">
        <v>1884</v>
      </c>
      <c r="R3084" s="116"/>
    </row>
    <row r="3085" spans="2:18" ht="18.75" hidden="1" x14ac:dyDescent="0.25">
      <c r="B3085" s="112">
        <v>3079</v>
      </c>
      <c r="C3085" s="114" t="s">
        <v>3</v>
      </c>
      <c r="D3085" s="114" t="s">
        <v>10598</v>
      </c>
      <c r="E3085" s="114" t="s">
        <v>4</v>
      </c>
      <c r="F3085" s="114" t="s">
        <v>33</v>
      </c>
      <c r="G3085" s="114" t="s">
        <v>155</v>
      </c>
      <c r="H3085" s="115" t="s">
        <v>11433</v>
      </c>
      <c r="I3085" s="116" t="s">
        <v>11434</v>
      </c>
      <c r="J3085" s="116" t="s">
        <v>11435</v>
      </c>
      <c r="K3085" s="114" t="s">
        <v>1163</v>
      </c>
      <c r="L3085" s="114" t="s">
        <v>704</v>
      </c>
      <c r="M3085" s="116" t="s">
        <v>1164</v>
      </c>
      <c r="N3085" s="116" t="s">
        <v>1165</v>
      </c>
      <c r="O3085" s="114" t="s">
        <v>1163</v>
      </c>
      <c r="P3085" s="114" t="s">
        <v>1883</v>
      </c>
      <c r="Q3085" s="114" t="s">
        <v>1884</v>
      </c>
      <c r="R3085" s="116"/>
    </row>
    <row r="3086" spans="2:18" ht="18.75" hidden="1" x14ac:dyDescent="0.25">
      <c r="B3086" s="112">
        <v>3080</v>
      </c>
      <c r="C3086" s="114" t="s">
        <v>3</v>
      </c>
      <c r="D3086" s="114" t="s">
        <v>10598</v>
      </c>
      <c r="E3086" s="114" t="s">
        <v>4</v>
      </c>
      <c r="F3086" s="114" t="s">
        <v>33</v>
      </c>
      <c r="G3086" s="114" t="s">
        <v>155</v>
      </c>
      <c r="H3086" s="115" t="s">
        <v>11436</v>
      </c>
      <c r="I3086" s="116" t="s">
        <v>11437</v>
      </c>
      <c r="J3086" s="116" t="s">
        <v>11438</v>
      </c>
      <c r="K3086" s="114" t="s">
        <v>1163</v>
      </c>
      <c r="L3086" s="114" t="s">
        <v>704</v>
      </c>
      <c r="M3086" s="116" t="s">
        <v>1164</v>
      </c>
      <c r="N3086" s="116" t="s">
        <v>1165</v>
      </c>
      <c r="O3086" s="114" t="s">
        <v>1163</v>
      </c>
      <c r="P3086" s="114" t="s">
        <v>1883</v>
      </c>
      <c r="Q3086" s="114" t="s">
        <v>1884</v>
      </c>
      <c r="R3086" s="116"/>
    </row>
    <row r="3087" spans="2:18" ht="18.75" hidden="1" x14ac:dyDescent="0.25">
      <c r="B3087" s="112">
        <v>3081</v>
      </c>
      <c r="C3087" s="114" t="s">
        <v>3</v>
      </c>
      <c r="D3087" s="114" t="s">
        <v>10598</v>
      </c>
      <c r="E3087" s="114" t="s">
        <v>1</v>
      </c>
      <c r="F3087" s="114" t="s">
        <v>160</v>
      </c>
      <c r="G3087" s="114" t="s">
        <v>109</v>
      </c>
      <c r="H3087" s="115" t="s">
        <v>11439</v>
      </c>
      <c r="I3087" s="116" t="s">
        <v>11440</v>
      </c>
      <c r="J3087" s="116" t="s">
        <v>11441</v>
      </c>
      <c r="K3087" s="114" t="s">
        <v>1166</v>
      </c>
      <c r="L3087" s="114" t="s">
        <v>709</v>
      </c>
      <c r="M3087" s="116" t="s">
        <v>1167</v>
      </c>
      <c r="N3087" s="116" t="s">
        <v>1168</v>
      </c>
      <c r="O3087" s="114" t="s">
        <v>1166</v>
      </c>
      <c r="P3087" s="114" t="s">
        <v>1885</v>
      </c>
      <c r="Q3087" s="114" t="s">
        <v>1886</v>
      </c>
      <c r="R3087" s="116"/>
    </row>
    <row r="3088" spans="2:18" ht="18.75" hidden="1" x14ac:dyDescent="0.25">
      <c r="B3088" s="112">
        <v>3082</v>
      </c>
      <c r="C3088" s="114" t="s">
        <v>3</v>
      </c>
      <c r="D3088" s="114" t="s">
        <v>10598</v>
      </c>
      <c r="E3088" s="114" t="s">
        <v>1</v>
      </c>
      <c r="F3088" s="114" t="s">
        <v>160</v>
      </c>
      <c r="G3088" s="114" t="s">
        <v>109</v>
      </c>
      <c r="H3088" s="115" t="s">
        <v>11442</v>
      </c>
      <c r="I3088" s="116" t="s">
        <v>11443</v>
      </c>
      <c r="J3088" s="116" t="s">
        <v>11444</v>
      </c>
      <c r="K3088" s="114" t="s">
        <v>1166</v>
      </c>
      <c r="L3088" s="114" t="s">
        <v>709</v>
      </c>
      <c r="M3088" s="116" t="s">
        <v>1167</v>
      </c>
      <c r="N3088" s="116" t="s">
        <v>1168</v>
      </c>
      <c r="O3088" s="114" t="s">
        <v>1166</v>
      </c>
      <c r="P3088" s="114" t="s">
        <v>1885</v>
      </c>
      <c r="Q3088" s="114" t="s">
        <v>1886</v>
      </c>
      <c r="R3088" s="116"/>
    </row>
    <row r="3089" spans="2:18" ht="18.75" hidden="1" x14ac:dyDescent="0.25">
      <c r="B3089" s="112">
        <v>3083</v>
      </c>
      <c r="C3089" s="114" t="s">
        <v>3</v>
      </c>
      <c r="D3089" s="114" t="s">
        <v>10598</v>
      </c>
      <c r="E3089" s="114" t="s">
        <v>1</v>
      </c>
      <c r="F3089" s="114" t="s">
        <v>160</v>
      </c>
      <c r="G3089" s="114" t="s">
        <v>109</v>
      </c>
      <c r="H3089" s="115" t="s">
        <v>11445</v>
      </c>
      <c r="I3089" s="116" t="s">
        <v>11446</v>
      </c>
      <c r="J3089" s="116" t="s">
        <v>11447</v>
      </c>
      <c r="K3089" s="114" t="s">
        <v>1166</v>
      </c>
      <c r="L3089" s="114" t="s">
        <v>709</v>
      </c>
      <c r="M3089" s="116" t="s">
        <v>1167</v>
      </c>
      <c r="N3089" s="116" t="s">
        <v>1168</v>
      </c>
      <c r="O3089" s="114" t="s">
        <v>1166</v>
      </c>
      <c r="P3089" s="114" t="s">
        <v>1885</v>
      </c>
      <c r="Q3089" s="114" t="s">
        <v>1886</v>
      </c>
      <c r="R3089" s="116"/>
    </row>
    <row r="3090" spans="2:18" ht="18.75" hidden="1" x14ac:dyDescent="0.25">
      <c r="B3090" s="112">
        <v>3084</v>
      </c>
      <c r="C3090" s="114" t="s">
        <v>3</v>
      </c>
      <c r="D3090" s="114" t="s">
        <v>10598</v>
      </c>
      <c r="E3090" s="114" t="s">
        <v>1</v>
      </c>
      <c r="F3090" s="114" t="s">
        <v>160</v>
      </c>
      <c r="G3090" s="114" t="s">
        <v>109</v>
      </c>
      <c r="H3090" s="115" t="s">
        <v>11448</v>
      </c>
      <c r="I3090" s="116" t="s">
        <v>11449</v>
      </c>
      <c r="J3090" s="116" t="s">
        <v>11450</v>
      </c>
      <c r="K3090" s="114" t="s">
        <v>1166</v>
      </c>
      <c r="L3090" s="114" t="s">
        <v>709</v>
      </c>
      <c r="M3090" s="116" t="s">
        <v>1167</v>
      </c>
      <c r="N3090" s="116" t="s">
        <v>1168</v>
      </c>
      <c r="O3090" s="114" t="s">
        <v>1166</v>
      </c>
      <c r="P3090" s="114" t="s">
        <v>1885</v>
      </c>
      <c r="Q3090" s="114" t="s">
        <v>1886</v>
      </c>
      <c r="R3090" s="116"/>
    </row>
    <row r="3091" spans="2:18" ht="18.75" hidden="1" x14ac:dyDescent="0.25">
      <c r="B3091" s="112">
        <v>3085</v>
      </c>
      <c r="C3091" s="114" t="s">
        <v>3</v>
      </c>
      <c r="D3091" s="114" t="s">
        <v>10598</v>
      </c>
      <c r="E3091" s="114" t="s">
        <v>1</v>
      </c>
      <c r="F3091" s="114" t="s">
        <v>160</v>
      </c>
      <c r="G3091" s="114" t="s">
        <v>109</v>
      </c>
      <c r="H3091" s="115" t="s">
        <v>11451</v>
      </c>
      <c r="I3091" s="116" t="s">
        <v>11452</v>
      </c>
      <c r="J3091" s="116" t="s">
        <v>11453</v>
      </c>
      <c r="K3091" s="114" t="s">
        <v>1166</v>
      </c>
      <c r="L3091" s="114" t="s">
        <v>709</v>
      </c>
      <c r="M3091" s="116" t="s">
        <v>1167</v>
      </c>
      <c r="N3091" s="116" t="s">
        <v>1168</v>
      </c>
      <c r="O3091" s="114" t="s">
        <v>1166</v>
      </c>
      <c r="P3091" s="114" t="s">
        <v>1885</v>
      </c>
      <c r="Q3091" s="114" t="s">
        <v>1886</v>
      </c>
      <c r="R3091" s="116"/>
    </row>
    <row r="3092" spans="2:18" ht="18.75" hidden="1" x14ac:dyDescent="0.25">
      <c r="B3092" s="112">
        <v>3086</v>
      </c>
      <c r="C3092" s="114" t="s">
        <v>3</v>
      </c>
      <c r="D3092" s="114" t="s">
        <v>10598</v>
      </c>
      <c r="E3092" s="114" t="s">
        <v>1</v>
      </c>
      <c r="F3092" s="114" t="s">
        <v>160</v>
      </c>
      <c r="G3092" s="114" t="s">
        <v>109</v>
      </c>
      <c r="H3092" s="115" t="s">
        <v>11454</v>
      </c>
      <c r="I3092" s="116" t="s">
        <v>11455</v>
      </c>
      <c r="J3092" s="116" t="s">
        <v>11456</v>
      </c>
      <c r="K3092" s="114" t="s">
        <v>1166</v>
      </c>
      <c r="L3092" s="114" t="s">
        <v>709</v>
      </c>
      <c r="M3092" s="116" t="s">
        <v>1167</v>
      </c>
      <c r="N3092" s="116" t="s">
        <v>1168</v>
      </c>
      <c r="O3092" s="114" t="s">
        <v>1166</v>
      </c>
      <c r="P3092" s="114" t="s">
        <v>1885</v>
      </c>
      <c r="Q3092" s="114" t="s">
        <v>1886</v>
      </c>
      <c r="R3092" s="116"/>
    </row>
    <row r="3093" spans="2:18" ht="18.75" hidden="1" x14ac:dyDescent="0.25">
      <c r="B3093" s="112">
        <v>3087</v>
      </c>
      <c r="C3093" s="114" t="s">
        <v>3</v>
      </c>
      <c r="D3093" s="114" t="s">
        <v>10598</v>
      </c>
      <c r="E3093" s="114" t="s">
        <v>1</v>
      </c>
      <c r="F3093" s="114" t="s">
        <v>160</v>
      </c>
      <c r="G3093" s="114" t="s">
        <v>109</v>
      </c>
      <c r="H3093" s="115" t="s">
        <v>11457</v>
      </c>
      <c r="I3093" s="116" t="s">
        <v>11458</v>
      </c>
      <c r="J3093" s="116" t="s">
        <v>11459</v>
      </c>
      <c r="K3093" s="114" t="s">
        <v>1166</v>
      </c>
      <c r="L3093" s="114" t="s">
        <v>709</v>
      </c>
      <c r="M3093" s="116" t="s">
        <v>1167</v>
      </c>
      <c r="N3093" s="116" t="s">
        <v>1168</v>
      </c>
      <c r="O3093" s="114" t="s">
        <v>1166</v>
      </c>
      <c r="P3093" s="114" t="s">
        <v>1885</v>
      </c>
      <c r="Q3093" s="114" t="s">
        <v>1886</v>
      </c>
      <c r="R3093" s="116"/>
    </row>
    <row r="3094" spans="2:18" ht="18.75" hidden="1" x14ac:dyDescent="0.25">
      <c r="B3094" s="112">
        <v>3088</v>
      </c>
      <c r="C3094" s="114" t="s">
        <v>3</v>
      </c>
      <c r="D3094" s="114" t="s">
        <v>10598</v>
      </c>
      <c r="E3094" s="114" t="s">
        <v>1</v>
      </c>
      <c r="F3094" s="114" t="s">
        <v>160</v>
      </c>
      <c r="G3094" s="114" t="s">
        <v>109</v>
      </c>
      <c r="H3094" s="115" t="s">
        <v>11460</v>
      </c>
      <c r="I3094" s="116" t="s">
        <v>11461</v>
      </c>
      <c r="J3094" s="116" t="s">
        <v>11462</v>
      </c>
      <c r="K3094" s="114" t="s">
        <v>1166</v>
      </c>
      <c r="L3094" s="114" t="s">
        <v>709</v>
      </c>
      <c r="M3094" s="116" t="s">
        <v>1167</v>
      </c>
      <c r="N3094" s="116" t="s">
        <v>1168</v>
      </c>
      <c r="O3094" s="114" t="s">
        <v>1166</v>
      </c>
      <c r="P3094" s="114" t="s">
        <v>1885</v>
      </c>
      <c r="Q3094" s="114" t="s">
        <v>1886</v>
      </c>
      <c r="R3094" s="116"/>
    </row>
    <row r="3095" spans="2:18" ht="18.75" hidden="1" x14ac:dyDescent="0.25">
      <c r="B3095" s="112">
        <v>3089</v>
      </c>
      <c r="C3095" s="114" t="s">
        <v>3</v>
      </c>
      <c r="D3095" s="114" t="s">
        <v>10598</v>
      </c>
      <c r="E3095" s="114" t="s">
        <v>1</v>
      </c>
      <c r="F3095" s="114" t="s">
        <v>160</v>
      </c>
      <c r="G3095" s="114" t="s">
        <v>109</v>
      </c>
      <c r="H3095" s="115" t="s">
        <v>11463</v>
      </c>
      <c r="I3095" s="116" t="s">
        <v>11464</v>
      </c>
      <c r="J3095" s="116" t="s">
        <v>11465</v>
      </c>
      <c r="K3095" s="114" t="s">
        <v>1166</v>
      </c>
      <c r="L3095" s="114" t="s">
        <v>709</v>
      </c>
      <c r="M3095" s="116" t="s">
        <v>1167</v>
      </c>
      <c r="N3095" s="116" t="s">
        <v>1168</v>
      </c>
      <c r="O3095" s="114" t="s">
        <v>1166</v>
      </c>
      <c r="P3095" s="114" t="s">
        <v>1885</v>
      </c>
      <c r="Q3095" s="114" t="s">
        <v>1886</v>
      </c>
      <c r="R3095" s="116"/>
    </row>
    <row r="3096" spans="2:18" ht="18.75" hidden="1" x14ac:dyDescent="0.25">
      <c r="B3096" s="112">
        <v>3090</v>
      </c>
      <c r="C3096" s="114" t="s">
        <v>3</v>
      </c>
      <c r="D3096" s="114" t="s">
        <v>10598</v>
      </c>
      <c r="E3096" s="114" t="s">
        <v>1</v>
      </c>
      <c r="F3096" s="114" t="s">
        <v>160</v>
      </c>
      <c r="G3096" s="114" t="s">
        <v>109</v>
      </c>
      <c r="H3096" s="115" t="s">
        <v>11466</v>
      </c>
      <c r="I3096" s="116" t="s">
        <v>11467</v>
      </c>
      <c r="J3096" s="116" t="s">
        <v>11468</v>
      </c>
      <c r="K3096" s="114" t="s">
        <v>1166</v>
      </c>
      <c r="L3096" s="114" t="s">
        <v>709</v>
      </c>
      <c r="M3096" s="116" t="s">
        <v>1167</v>
      </c>
      <c r="N3096" s="116" t="s">
        <v>1168</v>
      </c>
      <c r="O3096" s="114" t="s">
        <v>1166</v>
      </c>
      <c r="P3096" s="114" t="s">
        <v>1885</v>
      </c>
      <c r="Q3096" s="114" t="s">
        <v>1886</v>
      </c>
      <c r="R3096" s="116"/>
    </row>
    <row r="3097" spans="2:18" ht="18.75" hidden="1" x14ac:dyDescent="0.25">
      <c r="B3097" s="112">
        <v>3091</v>
      </c>
      <c r="C3097" s="114" t="s">
        <v>3</v>
      </c>
      <c r="D3097" s="114" t="s">
        <v>10598</v>
      </c>
      <c r="E3097" s="114" t="s">
        <v>4</v>
      </c>
      <c r="F3097" s="114" t="s">
        <v>160</v>
      </c>
      <c r="G3097" s="114" t="s">
        <v>109</v>
      </c>
      <c r="H3097" s="115" t="s">
        <v>11469</v>
      </c>
      <c r="I3097" s="116" t="s">
        <v>11470</v>
      </c>
      <c r="J3097" s="116" t="s">
        <v>11471</v>
      </c>
      <c r="K3097" s="114" t="s">
        <v>1166</v>
      </c>
      <c r="L3097" s="114" t="s">
        <v>709</v>
      </c>
      <c r="M3097" s="116" t="s">
        <v>1167</v>
      </c>
      <c r="N3097" s="116" t="s">
        <v>1168</v>
      </c>
      <c r="O3097" s="114" t="s">
        <v>1166</v>
      </c>
      <c r="P3097" s="114" t="s">
        <v>1885</v>
      </c>
      <c r="Q3097" s="114" t="s">
        <v>1886</v>
      </c>
      <c r="R3097" s="116"/>
    </row>
    <row r="3098" spans="2:18" ht="18.75" hidden="1" x14ac:dyDescent="0.25">
      <c r="B3098" s="112">
        <v>3092</v>
      </c>
      <c r="C3098" s="114" t="s">
        <v>3</v>
      </c>
      <c r="D3098" s="114" t="s">
        <v>10598</v>
      </c>
      <c r="E3098" s="114" t="s">
        <v>4</v>
      </c>
      <c r="F3098" s="114" t="s">
        <v>160</v>
      </c>
      <c r="G3098" s="114" t="s">
        <v>109</v>
      </c>
      <c r="H3098" s="115" t="s">
        <v>11472</v>
      </c>
      <c r="I3098" s="116" t="s">
        <v>11473</v>
      </c>
      <c r="J3098" s="116" t="s">
        <v>11474</v>
      </c>
      <c r="K3098" s="114" t="s">
        <v>1166</v>
      </c>
      <c r="L3098" s="114" t="s">
        <v>709</v>
      </c>
      <c r="M3098" s="116" t="s">
        <v>1167</v>
      </c>
      <c r="N3098" s="116" t="s">
        <v>1168</v>
      </c>
      <c r="O3098" s="114" t="s">
        <v>1166</v>
      </c>
      <c r="P3098" s="114" t="s">
        <v>1885</v>
      </c>
      <c r="Q3098" s="114" t="s">
        <v>1886</v>
      </c>
      <c r="R3098" s="116"/>
    </row>
    <row r="3099" spans="2:18" ht="18.75" hidden="1" x14ac:dyDescent="0.25">
      <c r="B3099" s="112">
        <v>3093</v>
      </c>
      <c r="C3099" s="114" t="s">
        <v>3</v>
      </c>
      <c r="D3099" s="114" t="s">
        <v>10598</v>
      </c>
      <c r="E3099" s="114" t="s">
        <v>4</v>
      </c>
      <c r="F3099" s="114" t="s">
        <v>160</v>
      </c>
      <c r="G3099" s="114" t="s">
        <v>109</v>
      </c>
      <c r="H3099" s="115" t="s">
        <v>11475</v>
      </c>
      <c r="I3099" s="116" t="s">
        <v>11476</v>
      </c>
      <c r="J3099" s="116" t="s">
        <v>11477</v>
      </c>
      <c r="K3099" s="114" t="s">
        <v>1166</v>
      </c>
      <c r="L3099" s="114" t="s">
        <v>709</v>
      </c>
      <c r="M3099" s="116" t="s">
        <v>1167</v>
      </c>
      <c r="N3099" s="116" t="s">
        <v>1168</v>
      </c>
      <c r="O3099" s="114" t="s">
        <v>1166</v>
      </c>
      <c r="P3099" s="114" t="s">
        <v>1885</v>
      </c>
      <c r="Q3099" s="114" t="s">
        <v>1886</v>
      </c>
      <c r="R3099" s="116"/>
    </row>
    <row r="3100" spans="2:18" ht="18.75" hidden="1" x14ac:dyDescent="0.25">
      <c r="B3100" s="112">
        <v>3094</v>
      </c>
      <c r="C3100" s="114" t="s">
        <v>3</v>
      </c>
      <c r="D3100" s="114" t="s">
        <v>10598</v>
      </c>
      <c r="E3100" s="114" t="s">
        <v>4</v>
      </c>
      <c r="F3100" s="114" t="s">
        <v>160</v>
      </c>
      <c r="G3100" s="114" t="s">
        <v>109</v>
      </c>
      <c r="H3100" s="115" t="s">
        <v>11478</v>
      </c>
      <c r="I3100" s="116" t="s">
        <v>11479</v>
      </c>
      <c r="J3100" s="116" t="s">
        <v>11480</v>
      </c>
      <c r="K3100" s="114" t="s">
        <v>1166</v>
      </c>
      <c r="L3100" s="114" t="s">
        <v>709</v>
      </c>
      <c r="M3100" s="116" t="s">
        <v>1167</v>
      </c>
      <c r="N3100" s="116" t="s">
        <v>1168</v>
      </c>
      <c r="O3100" s="114" t="s">
        <v>1166</v>
      </c>
      <c r="P3100" s="114" t="s">
        <v>1885</v>
      </c>
      <c r="Q3100" s="114" t="s">
        <v>1886</v>
      </c>
      <c r="R3100" s="116"/>
    </row>
    <row r="3101" spans="2:18" ht="18.75" hidden="1" x14ac:dyDescent="0.25">
      <c r="B3101" s="112">
        <v>3095</v>
      </c>
      <c r="C3101" s="114" t="s">
        <v>3</v>
      </c>
      <c r="D3101" s="114" t="s">
        <v>10598</v>
      </c>
      <c r="E3101" s="114" t="s">
        <v>4</v>
      </c>
      <c r="F3101" s="114" t="s">
        <v>160</v>
      </c>
      <c r="G3101" s="114" t="s">
        <v>109</v>
      </c>
      <c r="H3101" s="115" t="s">
        <v>11481</v>
      </c>
      <c r="I3101" s="116" t="s">
        <v>11482</v>
      </c>
      <c r="J3101" s="116" t="s">
        <v>11483</v>
      </c>
      <c r="K3101" s="114" t="s">
        <v>1166</v>
      </c>
      <c r="L3101" s="114" t="s">
        <v>709</v>
      </c>
      <c r="M3101" s="116" t="s">
        <v>1167</v>
      </c>
      <c r="N3101" s="116" t="s">
        <v>1168</v>
      </c>
      <c r="O3101" s="114" t="s">
        <v>1166</v>
      </c>
      <c r="P3101" s="114" t="s">
        <v>1885</v>
      </c>
      <c r="Q3101" s="114" t="s">
        <v>1886</v>
      </c>
      <c r="R3101" s="116"/>
    </row>
    <row r="3102" spans="2:18" ht="18.75" hidden="1" x14ac:dyDescent="0.25">
      <c r="B3102" s="112">
        <v>3096</v>
      </c>
      <c r="C3102" s="114" t="s">
        <v>3</v>
      </c>
      <c r="D3102" s="114" t="s">
        <v>10598</v>
      </c>
      <c r="E3102" s="114" t="s">
        <v>4</v>
      </c>
      <c r="F3102" s="114" t="s">
        <v>160</v>
      </c>
      <c r="G3102" s="114" t="s">
        <v>109</v>
      </c>
      <c r="H3102" s="115" t="s">
        <v>11484</v>
      </c>
      <c r="I3102" s="116" t="s">
        <v>11485</v>
      </c>
      <c r="J3102" s="116" t="s">
        <v>11486</v>
      </c>
      <c r="K3102" s="114" t="s">
        <v>1166</v>
      </c>
      <c r="L3102" s="114" t="s">
        <v>709</v>
      </c>
      <c r="M3102" s="116" t="s">
        <v>1167</v>
      </c>
      <c r="N3102" s="116" t="s">
        <v>1168</v>
      </c>
      <c r="O3102" s="114" t="s">
        <v>1166</v>
      </c>
      <c r="P3102" s="114" t="s">
        <v>1885</v>
      </c>
      <c r="Q3102" s="114" t="s">
        <v>1886</v>
      </c>
      <c r="R3102" s="116"/>
    </row>
    <row r="3103" spans="2:18" ht="18.75" hidden="1" x14ac:dyDescent="0.25">
      <c r="B3103" s="112">
        <v>3097</v>
      </c>
      <c r="C3103" s="114" t="s">
        <v>3</v>
      </c>
      <c r="D3103" s="114" t="s">
        <v>10598</v>
      </c>
      <c r="E3103" s="114" t="s">
        <v>4</v>
      </c>
      <c r="F3103" s="114" t="s">
        <v>160</v>
      </c>
      <c r="G3103" s="114" t="s">
        <v>109</v>
      </c>
      <c r="H3103" s="115" t="s">
        <v>11487</v>
      </c>
      <c r="I3103" s="116" t="s">
        <v>11488</v>
      </c>
      <c r="J3103" s="116" t="s">
        <v>11489</v>
      </c>
      <c r="K3103" s="114" t="s">
        <v>1166</v>
      </c>
      <c r="L3103" s="114" t="s">
        <v>709</v>
      </c>
      <c r="M3103" s="116" t="s">
        <v>1167</v>
      </c>
      <c r="N3103" s="116" t="s">
        <v>1168</v>
      </c>
      <c r="O3103" s="114" t="s">
        <v>1166</v>
      </c>
      <c r="P3103" s="114" t="s">
        <v>1885</v>
      </c>
      <c r="Q3103" s="114" t="s">
        <v>1886</v>
      </c>
      <c r="R3103" s="116"/>
    </row>
    <row r="3104" spans="2:18" ht="18.75" hidden="1" x14ac:dyDescent="0.25">
      <c r="B3104" s="112">
        <v>3098</v>
      </c>
      <c r="C3104" s="114" t="s">
        <v>3</v>
      </c>
      <c r="D3104" s="114" t="s">
        <v>10598</v>
      </c>
      <c r="E3104" s="114" t="s">
        <v>4</v>
      </c>
      <c r="F3104" s="114" t="s">
        <v>160</v>
      </c>
      <c r="G3104" s="114" t="s">
        <v>109</v>
      </c>
      <c r="H3104" s="115" t="s">
        <v>11490</v>
      </c>
      <c r="I3104" s="116" t="s">
        <v>11491</v>
      </c>
      <c r="J3104" s="116" t="s">
        <v>11492</v>
      </c>
      <c r="K3104" s="114" t="s">
        <v>1166</v>
      </c>
      <c r="L3104" s="114" t="s">
        <v>709</v>
      </c>
      <c r="M3104" s="116" t="s">
        <v>1167</v>
      </c>
      <c r="N3104" s="116" t="s">
        <v>1168</v>
      </c>
      <c r="O3104" s="114" t="s">
        <v>1166</v>
      </c>
      <c r="P3104" s="114" t="s">
        <v>1885</v>
      </c>
      <c r="Q3104" s="114" t="s">
        <v>1886</v>
      </c>
      <c r="R3104" s="116"/>
    </row>
    <row r="3105" spans="2:18" ht="18.75" hidden="1" x14ac:dyDescent="0.25">
      <c r="B3105" s="112">
        <v>3099</v>
      </c>
      <c r="C3105" s="114" t="s">
        <v>3</v>
      </c>
      <c r="D3105" s="114" t="s">
        <v>10598</v>
      </c>
      <c r="E3105" s="114" t="s">
        <v>4</v>
      </c>
      <c r="F3105" s="114" t="s">
        <v>160</v>
      </c>
      <c r="G3105" s="114" t="s">
        <v>109</v>
      </c>
      <c r="H3105" s="115" t="s">
        <v>11493</v>
      </c>
      <c r="I3105" s="116" t="s">
        <v>11494</v>
      </c>
      <c r="J3105" s="116" t="s">
        <v>11495</v>
      </c>
      <c r="K3105" s="114" t="s">
        <v>1166</v>
      </c>
      <c r="L3105" s="114" t="s">
        <v>709</v>
      </c>
      <c r="M3105" s="116" t="s">
        <v>1167</v>
      </c>
      <c r="N3105" s="116" t="s">
        <v>1168</v>
      </c>
      <c r="O3105" s="114" t="s">
        <v>1166</v>
      </c>
      <c r="P3105" s="114" t="s">
        <v>1885</v>
      </c>
      <c r="Q3105" s="114" t="s">
        <v>1886</v>
      </c>
      <c r="R3105" s="116"/>
    </row>
    <row r="3106" spans="2:18" ht="18.75" hidden="1" x14ac:dyDescent="0.25">
      <c r="B3106" s="112">
        <v>3100</v>
      </c>
      <c r="C3106" s="114" t="s">
        <v>3</v>
      </c>
      <c r="D3106" s="114" t="s">
        <v>10598</v>
      </c>
      <c r="E3106" s="114" t="s">
        <v>4</v>
      </c>
      <c r="F3106" s="114" t="s">
        <v>160</v>
      </c>
      <c r="G3106" s="114" t="s">
        <v>109</v>
      </c>
      <c r="H3106" s="115" t="s">
        <v>11496</v>
      </c>
      <c r="I3106" s="116" t="s">
        <v>11497</v>
      </c>
      <c r="J3106" s="116" t="s">
        <v>11498</v>
      </c>
      <c r="K3106" s="114" t="s">
        <v>1166</v>
      </c>
      <c r="L3106" s="114" t="s">
        <v>709</v>
      </c>
      <c r="M3106" s="116" t="s">
        <v>1167</v>
      </c>
      <c r="N3106" s="116" t="s">
        <v>1168</v>
      </c>
      <c r="O3106" s="114" t="s">
        <v>1166</v>
      </c>
      <c r="P3106" s="114" t="s">
        <v>1885</v>
      </c>
      <c r="Q3106" s="114" t="s">
        <v>1886</v>
      </c>
      <c r="R3106" s="116"/>
    </row>
    <row r="3107" spans="2:18" ht="18.75" hidden="1" x14ac:dyDescent="0.25">
      <c r="B3107" s="112">
        <v>3101</v>
      </c>
      <c r="C3107" s="114" t="s">
        <v>3</v>
      </c>
      <c r="D3107" s="114" t="s">
        <v>10598</v>
      </c>
      <c r="E3107" s="114" t="s">
        <v>1</v>
      </c>
      <c r="F3107" s="114" t="s">
        <v>161</v>
      </c>
      <c r="G3107" s="114" t="s">
        <v>130</v>
      </c>
      <c r="H3107" s="115" t="s">
        <v>11499</v>
      </c>
      <c r="I3107" s="116" t="s">
        <v>11500</v>
      </c>
      <c r="J3107" s="116" t="s">
        <v>11501</v>
      </c>
      <c r="K3107" s="114" t="s">
        <v>1169</v>
      </c>
      <c r="L3107" s="114" t="s">
        <v>715</v>
      </c>
      <c r="M3107" s="116" t="s">
        <v>1170</v>
      </c>
      <c r="N3107" s="116" t="s">
        <v>1171</v>
      </c>
      <c r="O3107" s="114" t="s">
        <v>1169</v>
      </c>
      <c r="P3107" s="114" t="s">
        <v>1887</v>
      </c>
      <c r="Q3107" s="114" t="s">
        <v>1888</v>
      </c>
      <c r="R3107" s="116"/>
    </row>
    <row r="3108" spans="2:18" ht="18.75" hidden="1" x14ac:dyDescent="0.25">
      <c r="B3108" s="112">
        <v>3102</v>
      </c>
      <c r="C3108" s="114" t="s">
        <v>3</v>
      </c>
      <c r="D3108" s="114" t="s">
        <v>10598</v>
      </c>
      <c r="E3108" s="114" t="s">
        <v>1</v>
      </c>
      <c r="F3108" s="114" t="s">
        <v>161</v>
      </c>
      <c r="G3108" s="114" t="s">
        <v>130</v>
      </c>
      <c r="H3108" s="115" t="s">
        <v>11502</v>
      </c>
      <c r="I3108" s="116" t="s">
        <v>11503</v>
      </c>
      <c r="J3108" s="116" t="s">
        <v>11504</v>
      </c>
      <c r="K3108" s="114" t="s">
        <v>1169</v>
      </c>
      <c r="L3108" s="114" t="s">
        <v>715</v>
      </c>
      <c r="M3108" s="116" t="s">
        <v>1170</v>
      </c>
      <c r="N3108" s="116" t="s">
        <v>1171</v>
      </c>
      <c r="O3108" s="114" t="s">
        <v>1169</v>
      </c>
      <c r="P3108" s="114" t="s">
        <v>1887</v>
      </c>
      <c r="Q3108" s="114" t="s">
        <v>1888</v>
      </c>
      <c r="R3108" s="116"/>
    </row>
    <row r="3109" spans="2:18" ht="18.75" hidden="1" x14ac:dyDescent="0.25">
      <c r="B3109" s="112">
        <v>3103</v>
      </c>
      <c r="C3109" s="114" t="s">
        <v>3</v>
      </c>
      <c r="D3109" s="114" t="s">
        <v>10598</v>
      </c>
      <c r="E3109" s="114" t="s">
        <v>1</v>
      </c>
      <c r="F3109" s="114" t="s">
        <v>161</v>
      </c>
      <c r="G3109" s="114" t="s">
        <v>130</v>
      </c>
      <c r="H3109" s="115" t="s">
        <v>11505</v>
      </c>
      <c r="I3109" s="116" t="s">
        <v>11506</v>
      </c>
      <c r="J3109" s="116" t="s">
        <v>11507</v>
      </c>
      <c r="K3109" s="114" t="s">
        <v>1169</v>
      </c>
      <c r="L3109" s="114" t="s">
        <v>715</v>
      </c>
      <c r="M3109" s="116" t="s">
        <v>1170</v>
      </c>
      <c r="N3109" s="116" t="s">
        <v>1171</v>
      </c>
      <c r="O3109" s="114" t="s">
        <v>1169</v>
      </c>
      <c r="P3109" s="114" t="s">
        <v>1887</v>
      </c>
      <c r="Q3109" s="114" t="s">
        <v>1888</v>
      </c>
      <c r="R3109" s="116"/>
    </row>
    <row r="3110" spans="2:18" ht="18.75" hidden="1" x14ac:dyDescent="0.25">
      <c r="B3110" s="112">
        <v>3104</v>
      </c>
      <c r="C3110" s="114" t="s">
        <v>3</v>
      </c>
      <c r="D3110" s="114" t="s">
        <v>10598</v>
      </c>
      <c r="E3110" s="114" t="s">
        <v>1</v>
      </c>
      <c r="F3110" s="114" t="s">
        <v>161</v>
      </c>
      <c r="G3110" s="114" t="s">
        <v>130</v>
      </c>
      <c r="H3110" s="115" t="s">
        <v>11508</v>
      </c>
      <c r="I3110" s="116" t="s">
        <v>11509</v>
      </c>
      <c r="J3110" s="116" t="s">
        <v>11510</v>
      </c>
      <c r="K3110" s="114" t="s">
        <v>1169</v>
      </c>
      <c r="L3110" s="114" t="s">
        <v>715</v>
      </c>
      <c r="M3110" s="116" t="s">
        <v>1170</v>
      </c>
      <c r="N3110" s="116" t="s">
        <v>1171</v>
      </c>
      <c r="O3110" s="114" t="s">
        <v>1169</v>
      </c>
      <c r="P3110" s="114" t="s">
        <v>1887</v>
      </c>
      <c r="Q3110" s="114" t="s">
        <v>1888</v>
      </c>
      <c r="R3110" s="116"/>
    </row>
    <row r="3111" spans="2:18" ht="18.75" hidden="1" x14ac:dyDescent="0.25">
      <c r="B3111" s="112">
        <v>3105</v>
      </c>
      <c r="C3111" s="114" t="s">
        <v>3</v>
      </c>
      <c r="D3111" s="114" t="s">
        <v>10598</v>
      </c>
      <c r="E3111" s="114" t="s">
        <v>1</v>
      </c>
      <c r="F3111" s="114" t="s">
        <v>161</v>
      </c>
      <c r="G3111" s="114" t="s">
        <v>130</v>
      </c>
      <c r="H3111" s="115" t="s">
        <v>11511</v>
      </c>
      <c r="I3111" s="116" t="s">
        <v>11512</v>
      </c>
      <c r="J3111" s="116" t="s">
        <v>11513</v>
      </c>
      <c r="K3111" s="114" t="s">
        <v>1169</v>
      </c>
      <c r="L3111" s="114" t="s">
        <v>715</v>
      </c>
      <c r="M3111" s="116" t="s">
        <v>1170</v>
      </c>
      <c r="N3111" s="116" t="s">
        <v>1171</v>
      </c>
      <c r="O3111" s="114" t="s">
        <v>1169</v>
      </c>
      <c r="P3111" s="114" t="s">
        <v>1887</v>
      </c>
      <c r="Q3111" s="114" t="s">
        <v>1888</v>
      </c>
      <c r="R3111" s="116"/>
    </row>
    <row r="3112" spans="2:18" ht="18.75" hidden="1" x14ac:dyDescent="0.25">
      <c r="B3112" s="112">
        <v>3106</v>
      </c>
      <c r="C3112" s="114" t="s">
        <v>3</v>
      </c>
      <c r="D3112" s="114" t="s">
        <v>10598</v>
      </c>
      <c r="E3112" s="114" t="s">
        <v>1</v>
      </c>
      <c r="F3112" s="114" t="s">
        <v>161</v>
      </c>
      <c r="G3112" s="114" t="s">
        <v>130</v>
      </c>
      <c r="H3112" s="115" t="s">
        <v>11514</v>
      </c>
      <c r="I3112" s="116" t="s">
        <v>11515</v>
      </c>
      <c r="J3112" s="116" t="s">
        <v>11516</v>
      </c>
      <c r="K3112" s="114" t="s">
        <v>1169</v>
      </c>
      <c r="L3112" s="114" t="s">
        <v>715</v>
      </c>
      <c r="M3112" s="116" t="s">
        <v>1170</v>
      </c>
      <c r="N3112" s="116" t="s">
        <v>1171</v>
      </c>
      <c r="O3112" s="114" t="s">
        <v>1169</v>
      </c>
      <c r="P3112" s="114" t="s">
        <v>1887</v>
      </c>
      <c r="Q3112" s="114" t="s">
        <v>1888</v>
      </c>
      <c r="R3112" s="116"/>
    </row>
    <row r="3113" spans="2:18" ht="18.75" hidden="1" x14ac:dyDescent="0.25">
      <c r="B3113" s="112">
        <v>3107</v>
      </c>
      <c r="C3113" s="114" t="s">
        <v>3</v>
      </c>
      <c r="D3113" s="114" t="s">
        <v>10598</v>
      </c>
      <c r="E3113" s="114" t="s">
        <v>1</v>
      </c>
      <c r="F3113" s="114" t="s">
        <v>161</v>
      </c>
      <c r="G3113" s="114" t="s">
        <v>130</v>
      </c>
      <c r="H3113" s="115" t="s">
        <v>11517</v>
      </c>
      <c r="I3113" s="116" t="s">
        <v>11518</v>
      </c>
      <c r="J3113" s="116" t="s">
        <v>11519</v>
      </c>
      <c r="K3113" s="114" t="s">
        <v>1169</v>
      </c>
      <c r="L3113" s="114" t="s">
        <v>715</v>
      </c>
      <c r="M3113" s="116" t="s">
        <v>1170</v>
      </c>
      <c r="N3113" s="116" t="s">
        <v>1171</v>
      </c>
      <c r="O3113" s="114" t="s">
        <v>1169</v>
      </c>
      <c r="P3113" s="114" t="s">
        <v>1887</v>
      </c>
      <c r="Q3113" s="114" t="s">
        <v>1888</v>
      </c>
      <c r="R3113" s="116"/>
    </row>
    <row r="3114" spans="2:18" ht="18.75" hidden="1" x14ac:dyDescent="0.25">
      <c r="B3114" s="112">
        <v>3108</v>
      </c>
      <c r="C3114" s="114" t="s">
        <v>3</v>
      </c>
      <c r="D3114" s="114" t="s">
        <v>10598</v>
      </c>
      <c r="E3114" s="114" t="s">
        <v>1</v>
      </c>
      <c r="F3114" s="114" t="s">
        <v>161</v>
      </c>
      <c r="G3114" s="114" t="s">
        <v>130</v>
      </c>
      <c r="H3114" s="115" t="s">
        <v>11520</v>
      </c>
      <c r="I3114" s="116" t="s">
        <v>11521</v>
      </c>
      <c r="J3114" s="116" t="s">
        <v>11522</v>
      </c>
      <c r="K3114" s="114" t="s">
        <v>1169</v>
      </c>
      <c r="L3114" s="114" t="s">
        <v>715</v>
      </c>
      <c r="M3114" s="116" t="s">
        <v>1170</v>
      </c>
      <c r="N3114" s="116" t="s">
        <v>1171</v>
      </c>
      <c r="O3114" s="114" t="s">
        <v>1169</v>
      </c>
      <c r="P3114" s="114" t="s">
        <v>1887</v>
      </c>
      <c r="Q3114" s="114" t="s">
        <v>1888</v>
      </c>
      <c r="R3114" s="116"/>
    </row>
    <row r="3115" spans="2:18" ht="18.75" hidden="1" x14ac:dyDescent="0.25">
      <c r="B3115" s="112">
        <v>3109</v>
      </c>
      <c r="C3115" s="114" t="s">
        <v>3</v>
      </c>
      <c r="D3115" s="114" t="s">
        <v>10598</v>
      </c>
      <c r="E3115" s="114" t="s">
        <v>1</v>
      </c>
      <c r="F3115" s="114" t="s">
        <v>161</v>
      </c>
      <c r="G3115" s="114" t="s">
        <v>130</v>
      </c>
      <c r="H3115" s="115" t="s">
        <v>11523</v>
      </c>
      <c r="I3115" s="116" t="s">
        <v>11524</v>
      </c>
      <c r="J3115" s="116" t="s">
        <v>11525</v>
      </c>
      <c r="K3115" s="114" t="s">
        <v>1169</v>
      </c>
      <c r="L3115" s="114" t="s">
        <v>715</v>
      </c>
      <c r="M3115" s="116" t="s">
        <v>1170</v>
      </c>
      <c r="N3115" s="116" t="s">
        <v>1171</v>
      </c>
      <c r="O3115" s="114" t="s">
        <v>1169</v>
      </c>
      <c r="P3115" s="114" t="s">
        <v>1887</v>
      </c>
      <c r="Q3115" s="114" t="s">
        <v>1888</v>
      </c>
      <c r="R3115" s="116"/>
    </row>
    <row r="3116" spans="2:18" ht="18.75" hidden="1" x14ac:dyDescent="0.25">
      <c r="B3116" s="112">
        <v>3110</v>
      </c>
      <c r="C3116" s="114" t="s">
        <v>3</v>
      </c>
      <c r="D3116" s="114" t="s">
        <v>10598</v>
      </c>
      <c r="E3116" s="114" t="s">
        <v>1</v>
      </c>
      <c r="F3116" s="114" t="s">
        <v>161</v>
      </c>
      <c r="G3116" s="114" t="s">
        <v>130</v>
      </c>
      <c r="H3116" s="115" t="s">
        <v>11526</v>
      </c>
      <c r="I3116" s="116" t="s">
        <v>11527</v>
      </c>
      <c r="J3116" s="116" t="s">
        <v>11528</v>
      </c>
      <c r="K3116" s="114" t="s">
        <v>1169</v>
      </c>
      <c r="L3116" s="114" t="s">
        <v>715</v>
      </c>
      <c r="M3116" s="116" t="s">
        <v>1170</v>
      </c>
      <c r="N3116" s="116" t="s">
        <v>1171</v>
      </c>
      <c r="O3116" s="114" t="s">
        <v>1169</v>
      </c>
      <c r="P3116" s="114" t="s">
        <v>1887</v>
      </c>
      <c r="Q3116" s="114" t="s">
        <v>1888</v>
      </c>
      <c r="R3116" s="116"/>
    </row>
    <row r="3117" spans="2:18" ht="18.75" hidden="1" x14ac:dyDescent="0.25">
      <c r="B3117" s="112">
        <v>3111</v>
      </c>
      <c r="C3117" s="114" t="s">
        <v>3</v>
      </c>
      <c r="D3117" s="114" t="s">
        <v>10598</v>
      </c>
      <c r="E3117" s="114" t="s">
        <v>4</v>
      </c>
      <c r="F3117" s="114" t="s">
        <v>161</v>
      </c>
      <c r="G3117" s="114" t="s">
        <v>130</v>
      </c>
      <c r="H3117" s="115" t="s">
        <v>11529</v>
      </c>
      <c r="I3117" s="116" t="s">
        <v>11530</v>
      </c>
      <c r="J3117" s="116" t="s">
        <v>11531</v>
      </c>
      <c r="K3117" s="114" t="s">
        <v>1169</v>
      </c>
      <c r="L3117" s="114" t="s">
        <v>715</v>
      </c>
      <c r="M3117" s="116" t="s">
        <v>1170</v>
      </c>
      <c r="N3117" s="116" t="s">
        <v>1171</v>
      </c>
      <c r="O3117" s="114" t="s">
        <v>1169</v>
      </c>
      <c r="P3117" s="114" t="s">
        <v>1887</v>
      </c>
      <c r="Q3117" s="114" t="s">
        <v>1888</v>
      </c>
      <c r="R3117" s="116"/>
    </row>
    <row r="3118" spans="2:18" ht="18.75" hidden="1" x14ac:dyDescent="0.25">
      <c r="B3118" s="112">
        <v>3112</v>
      </c>
      <c r="C3118" s="114" t="s">
        <v>3</v>
      </c>
      <c r="D3118" s="114" t="s">
        <v>10598</v>
      </c>
      <c r="E3118" s="114" t="s">
        <v>4</v>
      </c>
      <c r="F3118" s="114" t="s">
        <v>161</v>
      </c>
      <c r="G3118" s="114" t="s">
        <v>130</v>
      </c>
      <c r="H3118" s="115" t="s">
        <v>11532</v>
      </c>
      <c r="I3118" s="116" t="s">
        <v>11533</v>
      </c>
      <c r="J3118" s="116" t="s">
        <v>11534</v>
      </c>
      <c r="K3118" s="114" t="s">
        <v>1169</v>
      </c>
      <c r="L3118" s="114" t="s">
        <v>715</v>
      </c>
      <c r="M3118" s="116" t="s">
        <v>1170</v>
      </c>
      <c r="N3118" s="116" t="s">
        <v>1171</v>
      </c>
      <c r="O3118" s="114" t="s">
        <v>1169</v>
      </c>
      <c r="P3118" s="114" t="s">
        <v>1887</v>
      </c>
      <c r="Q3118" s="114" t="s">
        <v>1888</v>
      </c>
      <c r="R3118" s="116"/>
    </row>
    <row r="3119" spans="2:18" ht="18.75" hidden="1" x14ac:dyDescent="0.25">
      <c r="B3119" s="112">
        <v>3113</v>
      </c>
      <c r="C3119" s="114" t="s">
        <v>3</v>
      </c>
      <c r="D3119" s="114" t="s">
        <v>10598</v>
      </c>
      <c r="E3119" s="114" t="s">
        <v>4</v>
      </c>
      <c r="F3119" s="114" t="s">
        <v>161</v>
      </c>
      <c r="G3119" s="114" t="s">
        <v>130</v>
      </c>
      <c r="H3119" s="115" t="s">
        <v>11535</v>
      </c>
      <c r="I3119" s="116" t="s">
        <v>11536</v>
      </c>
      <c r="J3119" s="116" t="s">
        <v>11537</v>
      </c>
      <c r="K3119" s="114" t="s">
        <v>1169</v>
      </c>
      <c r="L3119" s="114" t="s">
        <v>715</v>
      </c>
      <c r="M3119" s="116" t="s">
        <v>1170</v>
      </c>
      <c r="N3119" s="116" t="s">
        <v>1171</v>
      </c>
      <c r="O3119" s="114" t="s">
        <v>1169</v>
      </c>
      <c r="P3119" s="114" t="s">
        <v>1887</v>
      </c>
      <c r="Q3119" s="114" t="s">
        <v>1888</v>
      </c>
      <c r="R3119" s="116"/>
    </row>
    <row r="3120" spans="2:18" ht="18.75" hidden="1" x14ac:dyDescent="0.25">
      <c r="B3120" s="112">
        <v>3114</v>
      </c>
      <c r="C3120" s="114" t="s">
        <v>3</v>
      </c>
      <c r="D3120" s="114" t="s">
        <v>10598</v>
      </c>
      <c r="E3120" s="114" t="s">
        <v>4</v>
      </c>
      <c r="F3120" s="114" t="s">
        <v>161</v>
      </c>
      <c r="G3120" s="114" t="s">
        <v>130</v>
      </c>
      <c r="H3120" s="115" t="s">
        <v>11538</v>
      </c>
      <c r="I3120" s="116" t="s">
        <v>11539</v>
      </c>
      <c r="J3120" s="116" t="s">
        <v>11540</v>
      </c>
      <c r="K3120" s="114" t="s">
        <v>1169</v>
      </c>
      <c r="L3120" s="114" t="s">
        <v>715</v>
      </c>
      <c r="M3120" s="116" t="s">
        <v>1170</v>
      </c>
      <c r="N3120" s="116" t="s">
        <v>1171</v>
      </c>
      <c r="O3120" s="114" t="s">
        <v>1169</v>
      </c>
      <c r="P3120" s="114" t="s">
        <v>1887</v>
      </c>
      <c r="Q3120" s="114" t="s">
        <v>1888</v>
      </c>
      <c r="R3120" s="116"/>
    </row>
    <row r="3121" spans="2:18" ht="18.75" hidden="1" x14ac:dyDescent="0.25">
      <c r="B3121" s="112">
        <v>3115</v>
      </c>
      <c r="C3121" s="114" t="s">
        <v>3</v>
      </c>
      <c r="D3121" s="114" t="s">
        <v>10598</v>
      </c>
      <c r="E3121" s="114" t="s">
        <v>4</v>
      </c>
      <c r="F3121" s="114" t="s">
        <v>161</v>
      </c>
      <c r="G3121" s="114" t="s">
        <v>130</v>
      </c>
      <c r="H3121" s="115" t="s">
        <v>11541</v>
      </c>
      <c r="I3121" s="116" t="s">
        <v>11542</v>
      </c>
      <c r="J3121" s="116" t="s">
        <v>11543</v>
      </c>
      <c r="K3121" s="114" t="s">
        <v>1169</v>
      </c>
      <c r="L3121" s="114" t="s">
        <v>715</v>
      </c>
      <c r="M3121" s="116" t="s">
        <v>1170</v>
      </c>
      <c r="N3121" s="116" t="s">
        <v>1171</v>
      </c>
      <c r="O3121" s="114" t="s">
        <v>1169</v>
      </c>
      <c r="P3121" s="114" t="s">
        <v>1887</v>
      </c>
      <c r="Q3121" s="114" t="s">
        <v>1888</v>
      </c>
      <c r="R3121" s="116"/>
    </row>
    <row r="3122" spans="2:18" ht="18.75" hidden="1" x14ac:dyDescent="0.25">
      <c r="B3122" s="112">
        <v>3116</v>
      </c>
      <c r="C3122" s="114" t="s">
        <v>3</v>
      </c>
      <c r="D3122" s="114" t="s">
        <v>10598</v>
      </c>
      <c r="E3122" s="114" t="s">
        <v>4</v>
      </c>
      <c r="F3122" s="114" t="s">
        <v>161</v>
      </c>
      <c r="G3122" s="114" t="s">
        <v>130</v>
      </c>
      <c r="H3122" s="115" t="s">
        <v>11544</v>
      </c>
      <c r="I3122" s="116" t="s">
        <v>11545</v>
      </c>
      <c r="J3122" s="116" t="s">
        <v>11546</v>
      </c>
      <c r="K3122" s="114" t="s">
        <v>1169</v>
      </c>
      <c r="L3122" s="114" t="s">
        <v>715</v>
      </c>
      <c r="M3122" s="116" t="s">
        <v>1170</v>
      </c>
      <c r="N3122" s="116" t="s">
        <v>1171</v>
      </c>
      <c r="O3122" s="114" t="s">
        <v>1169</v>
      </c>
      <c r="P3122" s="114" t="s">
        <v>1887</v>
      </c>
      <c r="Q3122" s="114" t="s">
        <v>1888</v>
      </c>
      <c r="R3122" s="116"/>
    </row>
    <row r="3123" spans="2:18" ht="18.75" hidden="1" x14ac:dyDescent="0.25">
      <c r="B3123" s="112">
        <v>3117</v>
      </c>
      <c r="C3123" s="114" t="s">
        <v>3</v>
      </c>
      <c r="D3123" s="114" t="s">
        <v>10598</v>
      </c>
      <c r="E3123" s="114" t="s">
        <v>4</v>
      </c>
      <c r="F3123" s="114" t="s">
        <v>161</v>
      </c>
      <c r="G3123" s="114" t="s">
        <v>130</v>
      </c>
      <c r="H3123" s="115" t="s">
        <v>11547</v>
      </c>
      <c r="I3123" s="116" t="s">
        <v>11548</v>
      </c>
      <c r="J3123" s="116" t="s">
        <v>11549</v>
      </c>
      <c r="K3123" s="114" t="s">
        <v>1169</v>
      </c>
      <c r="L3123" s="114" t="s">
        <v>715</v>
      </c>
      <c r="M3123" s="116" t="s">
        <v>1170</v>
      </c>
      <c r="N3123" s="116" t="s">
        <v>1171</v>
      </c>
      <c r="O3123" s="114" t="s">
        <v>1169</v>
      </c>
      <c r="P3123" s="114" t="s">
        <v>1887</v>
      </c>
      <c r="Q3123" s="114" t="s">
        <v>1888</v>
      </c>
      <c r="R3123" s="116"/>
    </row>
    <row r="3124" spans="2:18" ht="18.75" hidden="1" x14ac:dyDescent="0.25">
      <c r="B3124" s="112">
        <v>3118</v>
      </c>
      <c r="C3124" s="114" t="s">
        <v>3</v>
      </c>
      <c r="D3124" s="114" t="s">
        <v>10598</v>
      </c>
      <c r="E3124" s="114" t="s">
        <v>4</v>
      </c>
      <c r="F3124" s="114" t="s">
        <v>161</v>
      </c>
      <c r="G3124" s="114" t="s">
        <v>130</v>
      </c>
      <c r="H3124" s="115" t="s">
        <v>11550</v>
      </c>
      <c r="I3124" s="116" t="s">
        <v>11551</v>
      </c>
      <c r="J3124" s="116" t="s">
        <v>11552</v>
      </c>
      <c r="K3124" s="114" t="s">
        <v>1169</v>
      </c>
      <c r="L3124" s="114" t="s">
        <v>715</v>
      </c>
      <c r="M3124" s="116" t="s">
        <v>1170</v>
      </c>
      <c r="N3124" s="116" t="s">
        <v>1171</v>
      </c>
      <c r="O3124" s="114" t="s">
        <v>1169</v>
      </c>
      <c r="P3124" s="114" t="s">
        <v>1887</v>
      </c>
      <c r="Q3124" s="114" t="s">
        <v>1888</v>
      </c>
      <c r="R3124" s="116"/>
    </row>
    <row r="3125" spans="2:18" ht="18.75" hidden="1" x14ac:dyDescent="0.25">
      <c r="B3125" s="112">
        <v>3119</v>
      </c>
      <c r="C3125" s="114" t="s">
        <v>3</v>
      </c>
      <c r="D3125" s="114" t="s">
        <v>10598</v>
      </c>
      <c r="E3125" s="114" t="s">
        <v>4</v>
      </c>
      <c r="F3125" s="114" t="s">
        <v>161</v>
      </c>
      <c r="G3125" s="114" t="s">
        <v>130</v>
      </c>
      <c r="H3125" s="115" t="s">
        <v>11553</v>
      </c>
      <c r="I3125" s="116" t="s">
        <v>11554</v>
      </c>
      <c r="J3125" s="116" t="s">
        <v>11555</v>
      </c>
      <c r="K3125" s="114" t="s">
        <v>1169</v>
      </c>
      <c r="L3125" s="114" t="s">
        <v>715</v>
      </c>
      <c r="M3125" s="116" t="s">
        <v>1170</v>
      </c>
      <c r="N3125" s="116" t="s">
        <v>1171</v>
      </c>
      <c r="O3125" s="114" t="s">
        <v>1169</v>
      </c>
      <c r="P3125" s="114" t="s">
        <v>1887</v>
      </c>
      <c r="Q3125" s="114" t="s">
        <v>1888</v>
      </c>
      <c r="R3125" s="116"/>
    </row>
    <row r="3126" spans="2:18" ht="18.75" hidden="1" x14ac:dyDescent="0.25">
      <c r="B3126" s="112">
        <v>3120</v>
      </c>
      <c r="C3126" s="114" t="s">
        <v>3</v>
      </c>
      <c r="D3126" s="114" t="s">
        <v>10598</v>
      </c>
      <c r="E3126" s="114" t="s">
        <v>4</v>
      </c>
      <c r="F3126" s="114" t="s">
        <v>161</v>
      </c>
      <c r="G3126" s="114" t="s">
        <v>130</v>
      </c>
      <c r="H3126" s="115" t="s">
        <v>11556</v>
      </c>
      <c r="I3126" s="116" t="s">
        <v>11557</v>
      </c>
      <c r="J3126" s="116" t="s">
        <v>11558</v>
      </c>
      <c r="K3126" s="114" t="s">
        <v>1169</v>
      </c>
      <c r="L3126" s="114" t="s">
        <v>715</v>
      </c>
      <c r="M3126" s="116" t="s">
        <v>1170</v>
      </c>
      <c r="N3126" s="116" t="s">
        <v>1171</v>
      </c>
      <c r="O3126" s="114" t="s">
        <v>1169</v>
      </c>
      <c r="P3126" s="114" t="s">
        <v>1887</v>
      </c>
      <c r="Q3126" s="114" t="s">
        <v>1888</v>
      </c>
      <c r="R3126" s="116"/>
    </row>
    <row r="3127" spans="2:18" ht="18.75" hidden="1" x14ac:dyDescent="0.25">
      <c r="B3127" s="112">
        <v>3121</v>
      </c>
      <c r="C3127" s="114" t="s">
        <v>3</v>
      </c>
      <c r="D3127" s="114" t="s">
        <v>10598</v>
      </c>
      <c r="E3127" s="114" t="s">
        <v>1</v>
      </c>
      <c r="F3127" s="114" t="s">
        <v>169</v>
      </c>
      <c r="G3127" s="114" t="s">
        <v>130</v>
      </c>
      <c r="H3127" s="115" t="s">
        <v>11559</v>
      </c>
      <c r="I3127" s="116" t="s">
        <v>11560</v>
      </c>
      <c r="J3127" s="116" t="s">
        <v>11561</v>
      </c>
      <c r="K3127" s="114" t="s">
        <v>1172</v>
      </c>
      <c r="L3127" s="114" t="s">
        <v>721</v>
      </c>
      <c r="M3127" s="116" t="s">
        <v>1173</v>
      </c>
      <c r="N3127" s="116" t="s">
        <v>1174</v>
      </c>
      <c r="O3127" s="114" t="s">
        <v>1172</v>
      </c>
      <c r="P3127" s="114" t="s">
        <v>1889</v>
      </c>
      <c r="Q3127" s="114" t="s">
        <v>1890</v>
      </c>
      <c r="R3127" s="116"/>
    </row>
    <row r="3128" spans="2:18" ht="18.75" hidden="1" x14ac:dyDescent="0.25">
      <c r="B3128" s="112">
        <v>3122</v>
      </c>
      <c r="C3128" s="114" t="s">
        <v>3</v>
      </c>
      <c r="D3128" s="114" t="s">
        <v>10598</v>
      </c>
      <c r="E3128" s="114" t="s">
        <v>1</v>
      </c>
      <c r="F3128" s="114" t="s">
        <v>169</v>
      </c>
      <c r="G3128" s="114" t="s">
        <v>130</v>
      </c>
      <c r="H3128" s="115" t="s">
        <v>11562</v>
      </c>
      <c r="I3128" s="116" t="s">
        <v>11563</v>
      </c>
      <c r="J3128" s="116" t="s">
        <v>11564</v>
      </c>
      <c r="K3128" s="114" t="s">
        <v>1172</v>
      </c>
      <c r="L3128" s="114" t="s">
        <v>721</v>
      </c>
      <c r="M3128" s="116" t="s">
        <v>1173</v>
      </c>
      <c r="N3128" s="116" t="s">
        <v>1174</v>
      </c>
      <c r="O3128" s="114" t="s">
        <v>1172</v>
      </c>
      <c r="P3128" s="114" t="s">
        <v>1889</v>
      </c>
      <c r="Q3128" s="114" t="s">
        <v>1890</v>
      </c>
      <c r="R3128" s="116"/>
    </row>
    <row r="3129" spans="2:18" ht="18.75" hidden="1" x14ac:dyDescent="0.25">
      <c r="B3129" s="112">
        <v>3123</v>
      </c>
      <c r="C3129" s="114" t="s">
        <v>3</v>
      </c>
      <c r="D3129" s="114" t="s">
        <v>10598</v>
      </c>
      <c r="E3129" s="114" t="s">
        <v>1</v>
      </c>
      <c r="F3129" s="114" t="s">
        <v>169</v>
      </c>
      <c r="G3129" s="114" t="s">
        <v>130</v>
      </c>
      <c r="H3129" s="115" t="s">
        <v>11565</v>
      </c>
      <c r="I3129" s="116" t="s">
        <v>11566</v>
      </c>
      <c r="J3129" s="116" t="s">
        <v>11567</v>
      </c>
      <c r="K3129" s="114" t="s">
        <v>1172</v>
      </c>
      <c r="L3129" s="114" t="s">
        <v>721</v>
      </c>
      <c r="M3129" s="116" t="s">
        <v>1173</v>
      </c>
      <c r="N3129" s="116" t="s">
        <v>1174</v>
      </c>
      <c r="O3129" s="114" t="s">
        <v>1172</v>
      </c>
      <c r="P3129" s="114" t="s">
        <v>1889</v>
      </c>
      <c r="Q3129" s="114" t="s">
        <v>1890</v>
      </c>
      <c r="R3129" s="116"/>
    </row>
    <row r="3130" spans="2:18" ht="18.75" hidden="1" x14ac:dyDescent="0.25">
      <c r="B3130" s="112">
        <v>3124</v>
      </c>
      <c r="C3130" s="114" t="s">
        <v>3</v>
      </c>
      <c r="D3130" s="114" t="s">
        <v>10598</v>
      </c>
      <c r="E3130" s="114" t="s">
        <v>1</v>
      </c>
      <c r="F3130" s="114" t="s">
        <v>169</v>
      </c>
      <c r="G3130" s="114" t="s">
        <v>130</v>
      </c>
      <c r="H3130" s="115" t="s">
        <v>11568</v>
      </c>
      <c r="I3130" s="116" t="s">
        <v>11569</v>
      </c>
      <c r="J3130" s="116" t="s">
        <v>11570</v>
      </c>
      <c r="K3130" s="114" t="s">
        <v>1172</v>
      </c>
      <c r="L3130" s="114" t="s">
        <v>721</v>
      </c>
      <c r="M3130" s="116" t="s">
        <v>1173</v>
      </c>
      <c r="N3130" s="116" t="s">
        <v>1174</v>
      </c>
      <c r="O3130" s="114" t="s">
        <v>1172</v>
      </c>
      <c r="P3130" s="114" t="s">
        <v>1889</v>
      </c>
      <c r="Q3130" s="114" t="s">
        <v>1890</v>
      </c>
      <c r="R3130" s="116"/>
    </row>
    <row r="3131" spans="2:18" ht="18.75" hidden="1" x14ac:dyDescent="0.25">
      <c r="B3131" s="112">
        <v>3125</v>
      </c>
      <c r="C3131" s="114" t="s">
        <v>3</v>
      </c>
      <c r="D3131" s="114" t="s">
        <v>10598</v>
      </c>
      <c r="E3131" s="114" t="s">
        <v>1</v>
      </c>
      <c r="F3131" s="114" t="s">
        <v>169</v>
      </c>
      <c r="G3131" s="114" t="s">
        <v>130</v>
      </c>
      <c r="H3131" s="115" t="s">
        <v>11571</v>
      </c>
      <c r="I3131" s="116" t="s">
        <v>11572</v>
      </c>
      <c r="J3131" s="116" t="s">
        <v>11573</v>
      </c>
      <c r="K3131" s="114" t="s">
        <v>1172</v>
      </c>
      <c r="L3131" s="114" t="s">
        <v>721</v>
      </c>
      <c r="M3131" s="116" t="s">
        <v>1173</v>
      </c>
      <c r="N3131" s="116" t="s">
        <v>1174</v>
      </c>
      <c r="O3131" s="114" t="s">
        <v>1172</v>
      </c>
      <c r="P3131" s="114" t="s">
        <v>1889</v>
      </c>
      <c r="Q3131" s="114" t="s">
        <v>1890</v>
      </c>
      <c r="R3131" s="116"/>
    </row>
    <row r="3132" spans="2:18" ht="18.75" hidden="1" x14ac:dyDescent="0.25">
      <c r="B3132" s="112">
        <v>3126</v>
      </c>
      <c r="C3132" s="114" t="s">
        <v>3</v>
      </c>
      <c r="D3132" s="114" t="s">
        <v>10598</v>
      </c>
      <c r="E3132" s="114" t="s">
        <v>1</v>
      </c>
      <c r="F3132" s="114" t="s">
        <v>169</v>
      </c>
      <c r="G3132" s="114" t="s">
        <v>130</v>
      </c>
      <c r="H3132" s="115" t="s">
        <v>11574</v>
      </c>
      <c r="I3132" s="116" t="s">
        <v>11575</v>
      </c>
      <c r="J3132" s="116" t="s">
        <v>11576</v>
      </c>
      <c r="K3132" s="114" t="s">
        <v>1172</v>
      </c>
      <c r="L3132" s="114" t="s">
        <v>721</v>
      </c>
      <c r="M3132" s="116" t="s">
        <v>1173</v>
      </c>
      <c r="N3132" s="116" t="s">
        <v>1174</v>
      </c>
      <c r="O3132" s="114" t="s">
        <v>1172</v>
      </c>
      <c r="P3132" s="114" t="s">
        <v>1889</v>
      </c>
      <c r="Q3132" s="114" t="s">
        <v>1890</v>
      </c>
      <c r="R3132" s="116"/>
    </row>
    <row r="3133" spans="2:18" ht="18.75" hidden="1" x14ac:dyDescent="0.25">
      <c r="B3133" s="112">
        <v>3127</v>
      </c>
      <c r="C3133" s="114" t="s">
        <v>3</v>
      </c>
      <c r="D3133" s="114" t="s">
        <v>10598</v>
      </c>
      <c r="E3133" s="114" t="s">
        <v>1</v>
      </c>
      <c r="F3133" s="114" t="s">
        <v>169</v>
      </c>
      <c r="G3133" s="114" t="s">
        <v>130</v>
      </c>
      <c r="H3133" s="115" t="s">
        <v>11577</v>
      </c>
      <c r="I3133" s="116" t="s">
        <v>11578</v>
      </c>
      <c r="J3133" s="116" t="s">
        <v>11579</v>
      </c>
      <c r="K3133" s="114" t="s">
        <v>1172</v>
      </c>
      <c r="L3133" s="114" t="s">
        <v>721</v>
      </c>
      <c r="M3133" s="116" t="s">
        <v>1173</v>
      </c>
      <c r="N3133" s="116" t="s">
        <v>1174</v>
      </c>
      <c r="O3133" s="114" t="s">
        <v>1172</v>
      </c>
      <c r="P3133" s="114" t="s">
        <v>1889</v>
      </c>
      <c r="Q3133" s="114" t="s">
        <v>1890</v>
      </c>
      <c r="R3133" s="116"/>
    </row>
    <row r="3134" spans="2:18" ht="18.75" hidden="1" x14ac:dyDescent="0.25">
      <c r="B3134" s="112">
        <v>3128</v>
      </c>
      <c r="C3134" s="114" t="s">
        <v>3</v>
      </c>
      <c r="D3134" s="114" t="s">
        <v>10598</v>
      </c>
      <c r="E3134" s="114" t="s">
        <v>1</v>
      </c>
      <c r="F3134" s="114" t="s">
        <v>169</v>
      </c>
      <c r="G3134" s="114" t="s">
        <v>130</v>
      </c>
      <c r="H3134" s="115" t="s">
        <v>11580</v>
      </c>
      <c r="I3134" s="116" t="s">
        <v>11581</v>
      </c>
      <c r="J3134" s="116" t="s">
        <v>11582</v>
      </c>
      <c r="K3134" s="114" t="s">
        <v>1172</v>
      </c>
      <c r="L3134" s="114" t="s">
        <v>721</v>
      </c>
      <c r="M3134" s="116" t="s">
        <v>1173</v>
      </c>
      <c r="N3134" s="116" t="s">
        <v>1174</v>
      </c>
      <c r="O3134" s="114" t="s">
        <v>1172</v>
      </c>
      <c r="P3134" s="114" t="s">
        <v>1889</v>
      </c>
      <c r="Q3134" s="114" t="s">
        <v>1890</v>
      </c>
      <c r="R3134" s="116"/>
    </row>
    <row r="3135" spans="2:18" ht="18.75" hidden="1" x14ac:dyDescent="0.25">
      <c r="B3135" s="112">
        <v>3129</v>
      </c>
      <c r="C3135" s="114" t="s">
        <v>3</v>
      </c>
      <c r="D3135" s="114" t="s">
        <v>10598</v>
      </c>
      <c r="E3135" s="114" t="s">
        <v>1</v>
      </c>
      <c r="F3135" s="114" t="s">
        <v>169</v>
      </c>
      <c r="G3135" s="114" t="s">
        <v>130</v>
      </c>
      <c r="H3135" s="115" t="s">
        <v>11583</v>
      </c>
      <c r="I3135" s="116" t="s">
        <v>11584</v>
      </c>
      <c r="J3135" s="116" t="s">
        <v>11585</v>
      </c>
      <c r="K3135" s="114" t="s">
        <v>1172</v>
      </c>
      <c r="L3135" s="114" t="s">
        <v>721</v>
      </c>
      <c r="M3135" s="116" t="s">
        <v>1173</v>
      </c>
      <c r="N3135" s="116" t="s">
        <v>1174</v>
      </c>
      <c r="O3135" s="114" t="s">
        <v>1172</v>
      </c>
      <c r="P3135" s="114" t="s">
        <v>1889</v>
      </c>
      <c r="Q3135" s="114" t="s">
        <v>1890</v>
      </c>
      <c r="R3135" s="116"/>
    </row>
    <row r="3136" spans="2:18" ht="18.75" hidden="1" x14ac:dyDescent="0.25">
      <c r="B3136" s="112">
        <v>3130</v>
      </c>
      <c r="C3136" s="114" t="s">
        <v>3</v>
      </c>
      <c r="D3136" s="114" t="s">
        <v>10598</v>
      </c>
      <c r="E3136" s="114" t="s">
        <v>1</v>
      </c>
      <c r="F3136" s="114" t="s">
        <v>169</v>
      </c>
      <c r="G3136" s="114" t="s">
        <v>130</v>
      </c>
      <c r="H3136" s="115" t="s">
        <v>11586</v>
      </c>
      <c r="I3136" s="116" t="s">
        <v>11587</v>
      </c>
      <c r="J3136" s="116" t="s">
        <v>11588</v>
      </c>
      <c r="K3136" s="114" t="s">
        <v>1172</v>
      </c>
      <c r="L3136" s="114" t="s">
        <v>721</v>
      </c>
      <c r="M3136" s="116" t="s">
        <v>1173</v>
      </c>
      <c r="N3136" s="116" t="s">
        <v>1174</v>
      </c>
      <c r="O3136" s="114" t="s">
        <v>1172</v>
      </c>
      <c r="P3136" s="114" t="s">
        <v>1889</v>
      </c>
      <c r="Q3136" s="114" t="s">
        <v>1890</v>
      </c>
      <c r="R3136" s="116"/>
    </row>
    <row r="3137" spans="2:18" ht="18.75" hidden="1" x14ac:dyDescent="0.25">
      <c r="B3137" s="112">
        <v>3131</v>
      </c>
      <c r="C3137" s="114" t="s">
        <v>3</v>
      </c>
      <c r="D3137" s="114" t="s">
        <v>10598</v>
      </c>
      <c r="E3137" s="114" t="s">
        <v>4</v>
      </c>
      <c r="F3137" s="114" t="s">
        <v>169</v>
      </c>
      <c r="G3137" s="114" t="s">
        <v>130</v>
      </c>
      <c r="H3137" s="115" t="s">
        <v>11589</v>
      </c>
      <c r="I3137" s="116" t="s">
        <v>11590</v>
      </c>
      <c r="J3137" s="116" t="s">
        <v>11591</v>
      </c>
      <c r="K3137" s="114" t="s">
        <v>1172</v>
      </c>
      <c r="L3137" s="114" t="s">
        <v>721</v>
      </c>
      <c r="M3137" s="116" t="s">
        <v>1173</v>
      </c>
      <c r="N3137" s="116" t="s">
        <v>1174</v>
      </c>
      <c r="O3137" s="114" t="s">
        <v>1172</v>
      </c>
      <c r="P3137" s="114" t="s">
        <v>1889</v>
      </c>
      <c r="Q3137" s="114" t="s">
        <v>1890</v>
      </c>
      <c r="R3137" s="116"/>
    </row>
    <row r="3138" spans="2:18" ht="18.75" hidden="1" x14ac:dyDescent="0.25">
      <c r="B3138" s="112">
        <v>3132</v>
      </c>
      <c r="C3138" s="114" t="s">
        <v>3</v>
      </c>
      <c r="D3138" s="114" t="s">
        <v>10598</v>
      </c>
      <c r="E3138" s="114" t="s">
        <v>4</v>
      </c>
      <c r="F3138" s="114" t="s">
        <v>169</v>
      </c>
      <c r="G3138" s="114" t="s">
        <v>130</v>
      </c>
      <c r="H3138" s="115" t="s">
        <v>11592</v>
      </c>
      <c r="I3138" s="116" t="s">
        <v>11593</v>
      </c>
      <c r="J3138" s="116" t="s">
        <v>11594</v>
      </c>
      <c r="K3138" s="114" t="s">
        <v>1172</v>
      </c>
      <c r="L3138" s="114" t="s">
        <v>721</v>
      </c>
      <c r="M3138" s="116" t="s">
        <v>1173</v>
      </c>
      <c r="N3138" s="116" t="s">
        <v>1174</v>
      </c>
      <c r="O3138" s="114" t="s">
        <v>1172</v>
      </c>
      <c r="P3138" s="114" t="s">
        <v>1889</v>
      </c>
      <c r="Q3138" s="114" t="s">
        <v>1890</v>
      </c>
      <c r="R3138" s="116"/>
    </row>
    <row r="3139" spans="2:18" ht="18.75" hidden="1" x14ac:dyDescent="0.25">
      <c r="B3139" s="112">
        <v>3133</v>
      </c>
      <c r="C3139" s="114" t="s">
        <v>3</v>
      </c>
      <c r="D3139" s="114" t="s">
        <v>10598</v>
      </c>
      <c r="E3139" s="114" t="s">
        <v>4</v>
      </c>
      <c r="F3139" s="114" t="s">
        <v>169</v>
      </c>
      <c r="G3139" s="114" t="s">
        <v>130</v>
      </c>
      <c r="H3139" s="115" t="s">
        <v>11595</v>
      </c>
      <c r="I3139" s="116" t="s">
        <v>11596</v>
      </c>
      <c r="J3139" s="116" t="s">
        <v>11597</v>
      </c>
      <c r="K3139" s="114" t="s">
        <v>1172</v>
      </c>
      <c r="L3139" s="114" t="s">
        <v>721</v>
      </c>
      <c r="M3139" s="116" t="s">
        <v>1173</v>
      </c>
      <c r="N3139" s="116" t="s">
        <v>1174</v>
      </c>
      <c r="O3139" s="114" t="s">
        <v>1172</v>
      </c>
      <c r="P3139" s="114" t="s">
        <v>1889</v>
      </c>
      <c r="Q3139" s="114" t="s">
        <v>1890</v>
      </c>
      <c r="R3139" s="116"/>
    </row>
    <row r="3140" spans="2:18" ht="18.75" hidden="1" x14ac:dyDescent="0.25">
      <c r="B3140" s="112">
        <v>3134</v>
      </c>
      <c r="C3140" s="114" t="s">
        <v>3</v>
      </c>
      <c r="D3140" s="114" t="s">
        <v>10598</v>
      </c>
      <c r="E3140" s="114" t="s">
        <v>4</v>
      </c>
      <c r="F3140" s="114" t="s">
        <v>169</v>
      </c>
      <c r="G3140" s="114" t="s">
        <v>130</v>
      </c>
      <c r="H3140" s="115" t="s">
        <v>11598</v>
      </c>
      <c r="I3140" s="116" t="s">
        <v>11599</v>
      </c>
      <c r="J3140" s="116" t="s">
        <v>11600</v>
      </c>
      <c r="K3140" s="114" t="s">
        <v>1172</v>
      </c>
      <c r="L3140" s="114" t="s">
        <v>721</v>
      </c>
      <c r="M3140" s="116" t="s">
        <v>1173</v>
      </c>
      <c r="N3140" s="116" t="s">
        <v>1174</v>
      </c>
      <c r="O3140" s="114" t="s">
        <v>1172</v>
      </c>
      <c r="P3140" s="114" t="s">
        <v>1889</v>
      </c>
      <c r="Q3140" s="114" t="s">
        <v>1890</v>
      </c>
      <c r="R3140" s="116"/>
    </row>
    <row r="3141" spans="2:18" ht="18.75" hidden="1" x14ac:dyDescent="0.25">
      <c r="B3141" s="112">
        <v>3135</v>
      </c>
      <c r="C3141" s="114" t="s">
        <v>3</v>
      </c>
      <c r="D3141" s="114" t="s">
        <v>10598</v>
      </c>
      <c r="E3141" s="114" t="s">
        <v>4</v>
      </c>
      <c r="F3141" s="114" t="s">
        <v>169</v>
      </c>
      <c r="G3141" s="114" t="s">
        <v>130</v>
      </c>
      <c r="H3141" s="115" t="s">
        <v>11601</v>
      </c>
      <c r="I3141" s="116" t="s">
        <v>11602</v>
      </c>
      <c r="J3141" s="116" t="s">
        <v>11603</v>
      </c>
      <c r="K3141" s="114" t="s">
        <v>1172</v>
      </c>
      <c r="L3141" s="114" t="s">
        <v>721</v>
      </c>
      <c r="M3141" s="116" t="s">
        <v>1173</v>
      </c>
      <c r="N3141" s="116" t="s">
        <v>1174</v>
      </c>
      <c r="O3141" s="114" t="s">
        <v>1172</v>
      </c>
      <c r="P3141" s="114" t="s">
        <v>1889</v>
      </c>
      <c r="Q3141" s="114" t="s">
        <v>1890</v>
      </c>
      <c r="R3141" s="116"/>
    </row>
    <row r="3142" spans="2:18" ht="18.75" hidden="1" x14ac:dyDescent="0.25">
      <c r="B3142" s="112">
        <v>3136</v>
      </c>
      <c r="C3142" s="114" t="s">
        <v>3</v>
      </c>
      <c r="D3142" s="114" t="s">
        <v>10598</v>
      </c>
      <c r="E3142" s="114" t="s">
        <v>4</v>
      </c>
      <c r="F3142" s="114" t="s">
        <v>169</v>
      </c>
      <c r="G3142" s="114" t="s">
        <v>130</v>
      </c>
      <c r="H3142" s="115" t="s">
        <v>11604</v>
      </c>
      <c r="I3142" s="116" t="s">
        <v>11605</v>
      </c>
      <c r="J3142" s="116" t="s">
        <v>11606</v>
      </c>
      <c r="K3142" s="114" t="s">
        <v>1172</v>
      </c>
      <c r="L3142" s="114" t="s">
        <v>721</v>
      </c>
      <c r="M3142" s="116" t="s">
        <v>1173</v>
      </c>
      <c r="N3142" s="116" t="s">
        <v>1174</v>
      </c>
      <c r="O3142" s="114" t="s">
        <v>1172</v>
      </c>
      <c r="P3142" s="114" t="s">
        <v>1889</v>
      </c>
      <c r="Q3142" s="114" t="s">
        <v>1890</v>
      </c>
      <c r="R3142" s="116"/>
    </row>
    <row r="3143" spans="2:18" ht="18.75" hidden="1" x14ac:dyDescent="0.25">
      <c r="B3143" s="112">
        <v>3137</v>
      </c>
      <c r="C3143" s="114" t="s">
        <v>3</v>
      </c>
      <c r="D3143" s="114" t="s">
        <v>10598</v>
      </c>
      <c r="E3143" s="114" t="s">
        <v>4</v>
      </c>
      <c r="F3143" s="114" t="s">
        <v>169</v>
      </c>
      <c r="G3143" s="114" t="s">
        <v>130</v>
      </c>
      <c r="H3143" s="115" t="s">
        <v>11607</v>
      </c>
      <c r="I3143" s="116" t="s">
        <v>11608</v>
      </c>
      <c r="J3143" s="116" t="s">
        <v>11609</v>
      </c>
      <c r="K3143" s="114" t="s">
        <v>1172</v>
      </c>
      <c r="L3143" s="114" t="s">
        <v>721</v>
      </c>
      <c r="M3143" s="116" t="s">
        <v>1173</v>
      </c>
      <c r="N3143" s="116" t="s">
        <v>1174</v>
      </c>
      <c r="O3143" s="114" t="s">
        <v>1172</v>
      </c>
      <c r="P3143" s="114" t="s">
        <v>1889</v>
      </c>
      <c r="Q3143" s="114" t="s">
        <v>1890</v>
      </c>
      <c r="R3143" s="116"/>
    </row>
    <row r="3144" spans="2:18" ht="18.75" hidden="1" x14ac:dyDescent="0.25">
      <c r="B3144" s="112">
        <v>3138</v>
      </c>
      <c r="C3144" s="114" t="s">
        <v>3</v>
      </c>
      <c r="D3144" s="114" t="s">
        <v>10598</v>
      </c>
      <c r="E3144" s="114" t="s">
        <v>4</v>
      </c>
      <c r="F3144" s="114" t="s">
        <v>169</v>
      </c>
      <c r="G3144" s="114" t="s">
        <v>130</v>
      </c>
      <c r="H3144" s="115" t="s">
        <v>11610</v>
      </c>
      <c r="I3144" s="116" t="s">
        <v>11611</v>
      </c>
      <c r="J3144" s="116" t="s">
        <v>11612</v>
      </c>
      <c r="K3144" s="114" t="s">
        <v>1172</v>
      </c>
      <c r="L3144" s="114" t="s">
        <v>721</v>
      </c>
      <c r="M3144" s="116" t="s">
        <v>1173</v>
      </c>
      <c r="N3144" s="116" t="s">
        <v>1174</v>
      </c>
      <c r="O3144" s="114" t="s">
        <v>1172</v>
      </c>
      <c r="P3144" s="114" t="s">
        <v>1889</v>
      </c>
      <c r="Q3144" s="114" t="s">
        <v>1890</v>
      </c>
      <c r="R3144" s="116"/>
    </row>
    <row r="3145" spans="2:18" ht="18.75" hidden="1" x14ac:dyDescent="0.25">
      <c r="B3145" s="112">
        <v>3139</v>
      </c>
      <c r="C3145" s="114" t="s">
        <v>3</v>
      </c>
      <c r="D3145" s="114" t="s">
        <v>10598</v>
      </c>
      <c r="E3145" s="114" t="s">
        <v>4</v>
      </c>
      <c r="F3145" s="114" t="s">
        <v>169</v>
      </c>
      <c r="G3145" s="114" t="s">
        <v>130</v>
      </c>
      <c r="H3145" s="115" t="s">
        <v>11613</v>
      </c>
      <c r="I3145" s="116" t="s">
        <v>11614</v>
      </c>
      <c r="J3145" s="116" t="s">
        <v>11615</v>
      </c>
      <c r="K3145" s="114" t="s">
        <v>1172</v>
      </c>
      <c r="L3145" s="114" t="s">
        <v>721</v>
      </c>
      <c r="M3145" s="116" t="s">
        <v>1173</v>
      </c>
      <c r="N3145" s="116" t="s">
        <v>1174</v>
      </c>
      <c r="O3145" s="114" t="s">
        <v>1172</v>
      </c>
      <c r="P3145" s="114" t="s">
        <v>1889</v>
      </c>
      <c r="Q3145" s="114" t="s">
        <v>1890</v>
      </c>
      <c r="R3145" s="116"/>
    </row>
    <row r="3146" spans="2:18" ht="18.75" hidden="1" x14ac:dyDescent="0.25">
      <c r="B3146" s="112">
        <v>3140</v>
      </c>
      <c r="C3146" s="114" t="s">
        <v>3</v>
      </c>
      <c r="D3146" s="114" t="s">
        <v>10598</v>
      </c>
      <c r="E3146" s="114" t="s">
        <v>4</v>
      </c>
      <c r="F3146" s="114" t="s">
        <v>169</v>
      </c>
      <c r="G3146" s="114" t="s">
        <v>130</v>
      </c>
      <c r="H3146" s="115" t="s">
        <v>11616</v>
      </c>
      <c r="I3146" s="116" t="s">
        <v>11617</v>
      </c>
      <c r="J3146" s="116" t="s">
        <v>11618</v>
      </c>
      <c r="K3146" s="114" t="s">
        <v>1172</v>
      </c>
      <c r="L3146" s="114" t="s">
        <v>721</v>
      </c>
      <c r="M3146" s="116" t="s">
        <v>1173</v>
      </c>
      <c r="N3146" s="116" t="s">
        <v>1174</v>
      </c>
      <c r="O3146" s="114" t="s">
        <v>1172</v>
      </c>
      <c r="P3146" s="114" t="s">
        <v>1889</v>
      </c>
      <c r="Q3146" s="114" t="s">
        <v>1890</v>
      </c>
      <c r="R3146" s="116"/>
    </row>
    <row r="3147" spans="2:18" ht="18.75" hidden="1" x14ac:dyDescent="0.25">
      <c r="B3147" s="112">
        <v>3141</v>
      </c>
      <c r="C3147" s="114" t="s">
        <v>3</v>
      </c>
      <c r="D3147" s="114" t="s">
        <v>10598</v>
      </c>
      <c r="E3147" s="114" t="s">
        <v>1</v>
      </c>
      <c r="F3147" s="114" t="s">
        <v>175</v>
      </c>
      <c r="G3147" s="114" t="s">
        <v>102</v>
      </c>
      <c r="H3147" s="115" t="s">
        <v>11619</v>
      </c>
      <c r="I3147" s="116" t="s">
        <v>11620</v>
      </c>
      <c r="J3147" s="116" t="s">
        <v>11621</v>
      </c>
      <c r="K3147" s="114" t="s">
        <v>1175</v>
      </c>
      <c r="L3147" s="114" t="s">
        <v>727</v>
      </c>
      <c r="M3147" s="116" t="s">
        <v>1176</v>
      </c>
      <c r="N3147" s="116" t="s">
        <v>1177</v>
      </c>
      <c r="O3147" s="114" t="s">
        <v>1175</v>
      </c>
      <c r="P3147" s="114" t="s">
        <v>1891</v>
      </c>
      <c r="Q3147" s="114" t="s">
        <v>1892</v>
      </c>
      <c r="R3147" s="116"/>
    </row>
    <row r="3148" spans="2:18" ht="18.75" hidden="1" x14ac:dyDescent="0.25">
      <c r="B3148" s="112">
        <v>3142</v>
      </c>
      <c r="C3148" s="114" t="s">
        <v>3</v>
      </c>
      <c r="D3148" s="114" t="s">
        <v>10598</v>
      </c>
      <c r="E3148" s="114" t="s">
        <v>1</v>
      </c>
      <c r="F3148" s="114" t="s">
        <v>175</v>
      </c>
      <c r="G3148" s="114" t="s">
        <v>102</v>
      </c>
      <c r="H3148" s="115" t="s">
        <v>11622</v>
      </c>
      <c r="I3148" s="116" t="s">
        <v>11623</v>
      </c>
      <c r="J3148" s="116" t="s">
        <v>11624</v>
      </c>
      <c r="K3148" s="114" t="s">
        <v>1175</v>
      </c>
      <c r="L3148" s="114" t="s">
        <v>727</v>
      </c>
      <c r="M3148" s="116" t="s">
        <v>1176</v>
      </c>
      <c r="N3148" s="116" t="s">
        <v>1177</v>
      </c>
      <c r="O3148" s="114" t="s">
        <v>1175</v>
      </c>
      <c r="P3148" s="114" t="s">
        <v>1891</v>
      </c>
      <c r="Q3148" s="114" t="s">
        <v>1892</v>
      </c>
      <c r="R3148" s="116"/>
    </row>
    <row r="3149" spans="2:18" ht="18.75" hidden="1" x14ac:dyDescent="0.25">
      <c r="B3149" s="112">
        <v>3143</v>
      </c>
      <c r="C3149" s="114" t="s">
        <v>3</v>
      </c>
      <c r="D3149" s="114" t="s">
        <v>10598</v>
      </c>
      <c r="E3149" s="114" t="s">
        <v>1</v>
      </c>
      <c r="F3149" s="114" t="s">
        <v>175</v>
      </c>
      <c r="G3149" s="114" t="s">
        <v>102</v>
      </c>
      <c r="H3149" s="115" t="s">
        <v>11625</v>
      </c>
      <c r="I3149" s="116" t="s">
        <v>11626</v>
      </c>
      <c r="J3149" s="116" t="s">
        <v>11627</v>
      </c>
      <c r="K3149" s="114" t="s">
        <v>1175</v>
      </c>
      <c r="L3149" s="114" t="s">
        <v>727</v>
      </c>
      <c r="M3149" s="116" t="s">
        <v>1176</v>
      </c>
      <c r="N3149" s="116" t="s">
        <v>1177</v>
      </c>
      <c r="O3149" s="114" t="s">
        <v>1175</v>
      </c>
      <c r="P3149" s="114" t="s">
        <v>1891</v>
      </c>
      <c r="Q3149" s="114" t="s">
        <v>1892</v>
      </c>
      <c r="R3149" s="116"/>
    </row>
    <row r="3150" spans="2:18" ht="18.75" hidden="1" x14ac:dyDescent="0.25">
      <c r="B3150" s="112">
        <v>3144</v>
      </c>
      <c r="C3150" s="114" t="s">
        <v>3</v>
      </c>
      <c r="D3150" s="114" t="s">
        <v>10598</v>
      </c>
      <c r="E3150" s="114" t="s">
        <v>1</v>
      </c>
      <c r="F3150" s="114" t="s">
        <v>175</v>
      </c>
      <c r="G3150" s="114" t="s">
        <v>102</v>
      </c>
      <c r="H3150" s="115" t="s">
        <v>11628</v>
      </c>
      <c r="I3150" s="116" t="s">
        <v>11629</v>
      </c>
      <c r="J3150" s="116" t="s">
        <v>11630</v>
      </c>
      <c r="K3150" s="114" t="s">
        <v>1175</v>
      </c>
      <c r="L3150" s="114" t="s">
        <v>727</v>
      </c>
      <c r="M3150" s="116" t="s">
        <v>1176</v>
      </c>
      <c r="N3150" s="116" t="s">
        <v>1177</v>
      </c>
      <c r="O3150" s="114" t="s">
        <v>1175</v>
      </c>
      <c r="P3150" s="114" t="s">
        <v>1891</v>
      </c>
      <c r="Q3150" s="114" t="s">
        <v>1892</v>
      </c>
      <c r="R3150" s="116"/>
    </row>
    <row r="3151" spans="2:18" ht="18.75" hidden="1" x14ac:dyDescent="0.25">
      <c r="B3151" s="112">
        <v>3145</v>
      </c>
      <c r="C3151" s="114" t="s">
        <v>3</v>
      </c>
      <c r="D3151" s="114" t="s">
        <v>10598</v>
      </c>
      <c r="E3151" s="114" t="s">
        <v>1</v>
      </c>
      <c r="F3151" s="114" t="s">
        <v>175</v>
      </c>
      <c r="G3151" s="114" t="s">
        <v>102</v>
      </c>
      <c r="H3151" s="115" t="s">
        <v>11631</v>
      </c>
      <c r="I3151" s="116" t="s">
        <v>11632</v>
      </c>
      <c r="J3151" s="116" t="s">
        <v>11633</v>
      </c>
      <c r="K3151" s="114" t="s">
        <v>1175</v>
      </c>
      <c r="L3151" s="114" t="s">
        <v>727</v>
      </c>
      <c r="M3151" s="116" t="s">
        <v>1176</v>
      </c>
      <c r="N3151" s="116" t="s">
        <v>1177</v>
      </c>
      <c r="O3151" s="114" t="s">
        <v>1175</v>
      </c>
      <c r="P3151" s="114" t="s">
        <v>1891</v>
      </c>
      <c r="Q3151" s="114" t="s">
        <v>1892</v>
      </c>
      <c r="R3151" s="116"/>
    </row>
    <row r="3152" spans="2:18" ht="18.75" hidden="1" x14ac:dyDescent="0.25">
      <c r="B3152" s="112">
        <v>3146</v>
      </c>
      <c r="C3152" s="114" t="s">
        <v>3</v>
      </c>
      <c r="D3152" s="114" t="s">
        <v>10598</v>
      </c>
      <c r="E3152" s="114" t="s">
        <v>1</v>
      </c>
      <c r="F3152" s="114" t="s">
        <v>175</v>
      </c>
      <c r="G3152" s="114" t="s">
        <v>102</v>
      </c>
      <c r="H3152" s="115" t="s">
        <v>11634</v>
      </c>
      <c r="I3152" s="116" t="s">
        <v>11635</v>
      </c>
      <c r="J3152" s="116" t="s">
        <v>11636</v>
      </c>
      <c r="K3152" s="114" t="s">
        <v>1175</v>
      </c>
      <c r="L3152" s="114" t="s">
        <v>727</v>
      </c>
      <c r="M3152" s="116" t="s">
        <v>1176</v>
      </c>
      <c r="N3152" s="116" t="s">
        <v>1177</v>
      </c>
      <c r="O3152" s="114" t="s">
        <v>1175</v>
      </c>
      <c r="P3152" s="114" t="s">
        <v>1891</v>
      </c>
      <c r="Q3152" s="114" t="s">
        <v>1892</v>
      </c>
      <c r="R3152" s="116"/>
    </row>
    <row r="3153" spans="2:18" ht="18.75" hidden="1" x14ac:dyDescent="0.25">
      <c r="B3153" s="112">
        <v>3147</v>
      </c>
      <c r="C3153" s="114" t="s">
        <v>3</v>
      </c>
      <c r="D3153" s="114" t="s">
        <v>10598</v>
      </c>
      <c r="E3153" s="114" t="s">
        <v>1</v>
      </c>
      <c r="F3153" s="114" t="s">
        <v>175</v>
      </c>
      <c r="G3153" s="114" t="s">
        <v>102</v>
      </c>
      <c r="H3153" s="115" t="s">
        <v>11637</v>
      </c>
      <c r="I3153" s="116" t="s">
        <v>11638</v>
      </c>
      <c r="J3153" s="116" t="s">
        <v>11639</v>
      </c>
      <c r="K3153" s="114" t="s">
        <v>1175</v>
      </c>
      <c r="L3153" s="114" t="s">
        <v>727</v>
      </c>
      <c r="M3153" s="116" t="s">
        <v>1176</v>
      </c>
      <c r="N3153" s="116" t="s">
        <v>1177</v>
      </c>
      <c r="O3153" s="114" t="s">
        <v>1175</v>
      </c>
      <c r="P3153" s="114" t="s">
        <v>1891</v>
      </c>
      <c r="Q3153" s="114" t="s">
        <v>1892</v>
      </c>
      <c r="R3153" s="116"/>
    </row>
    <row r="3154" spans="2:18" ht="18.75" hidden="1" x14ac:dyDescent="0.25">
      <c r="B3154" s="112">
        <v>3148</v>
      </c>
      <c r="C3154" s="114" t="s">
        <v>3</v>
      </c>
      <c r="D3154" s="114" t="s">
        <v>10598</v>
      </c>
      <c r="E3154" s="114" t="s">
        <v>1</v>
      </c>
      <c r="F3154" s="114" t="s">
        <v>175</v>
      </c>
      <c r="G3154" s="114" t="s">
        <v>102</v>
      </c>
      <c r="H3154" s="115" t="s">
        <v>11640</v>
      </c>
      <c r="I3154" s="116" t="s">
        <v>11641</v>
      </c>
      <c r="J3154" s="116" t="s">
        <v>11642</v>
      </c>
      <c r="K3154" s="114" t="s">
        <v>1175</v>
      </c>
      <c r="L3154" s="114" t="s">
        <v>727</v>
      </c>
      <c r="M3154" s="116" t="s">
        <v>1176</v>
      </c>
      <c r="N3154" s="116" t="s">
        <v>1177</v>
      </c>
      <c r="O3154" s="114" t="s">
        <v>1175</v>
      </c>
      <c r="P3154" s="114" t="s">
        <v>1891</v>
      </c>
      <c r="Q3154" s="114" t="s">
        <v>1892</v>
      </c>
      <c r="R3154" s="116"/>
    </row>
    <row r="3155" spans="2:18" ht="18.75" hidden="1" x14ac:dyDescent="0.25">
      <c r="B3155" s="112">
        <v>3149</v>
      </c>
      <c r="C3155" s="114" t="s">
        <v>3</v>
      </c>
      <c r="D3155" s="114" t="s">
        <v>10598</v>
      </c>
      <c r="E3155" s="114" t="s">
        <v>1</v>
      </c>
      <c r="F3155" s="114" t="s">
        <v>175</v>
      </c>
      <c r="G3155" s="114" t="s">
        <v>102</v>
      </c>
      <c r="H3155" s="115" t="s">
        <v>11643</v>
      </c>
      <c r="I3155" s="116" t="s">
        <v>11644</v>
      </c>
      <c r="J3155" s="116" t="s">
        <v>11645</v>
      </c>
      <c r="K3155" s="114" t="s">
        <v>1175</v>
      </c>
      <c r="L3155" s="114" t="s">
        <v>727</v>
      </c>
      <c r="M3155" s="116" t="s">
        <v>1176</v>
      </c>
      <c r="N3155" s="116" t="s">
        <v>1177</v>
      </c>
      <c r="O3155" s="114" t="s">
        <v>1175</v>
      </c>
      <c r="P3155" s="114" t="s">
        <v>1891</v>
      </c>
      <c r="Q3155" s="114" t="s">
        <v>1892</v>
      </c>
      <c r="R3155" s="116"/>
    </row>
    <row r="3156" spans="2:18" ht="18.75" hidden="1" x14ac:dyDescent="0.25">
      <c r="B3156" s="112">
        <v>3150</v>
      </c>
      <c r="C3156" s="114" t="s">
        <v>3</v>
      </c>
      <c r="D3156" s="114" t="s">
        <v>10598</v>
      </c>
      <c r="E3156" s="114" t="s">
        <v>1</v>
      </c>
      <c r="F3156" s="114" t="s">
        <v>175</v>
      </c>
      <c r="G3156" s="114" t="s">
        <v>102</v>
      </c>
      <c r="H3156" s="115" t="s">
        <v>11646</v>
      </c>
      <c r="I3156" s="116" t="s">
        <v>11647</v>
      </c>
      <c r="J3156" s="116" t="s">
        <v>11648</v>
      </c>
      <c r="K3156" s="114" t="s">
        <v>1175</v>
      </c>
      <c r="L3156" s="114" t="s">
        <v>727</v>
      </c>
      <c r="M3156" s="116" t="s">
        <v>1176</v>
      </c>
      <c r="N3156" s="116" t="s">
        <v>1177</v>
      </c>
      <c r="O3156" s="114" t="s">
        <v>1175</v>
      </c>
      <c r="P3156" s="114" t="s">
        <v>1891</v>
      </c>
      <c r="Q3156" s="114" t="s">
        <v>1892</v>
      </c>
      <c r="R3156" s="116"/>
    </row>
    <row r="3157" spans="2:18" ht="18.75" hidden="1" x14ac:dyDescent="0.25">
      <c r="B3157" s="112">
        <v>3151</v>
      </c>
      <c r="C3157" s="114" t="s">
        <v>3</v>
      </c>
      <c r="D3157" s="114" t="s">
        <v>10598</v>
      </c>
      <c r="E3157" s="114" t="s">
        <v>4</v>
      </c>
      <c r="F3157" s="114" t="s">
        <v>175</v>
      </c>
      <c r="G3157" s="114" t="s">
        <v>102</v>
      </c>
      <c r="H3157" s="115" t="s">
        <v>11649</v>
      </c>
      <c r="I3157" s="116" t="s">
        <v>11650</v>
      </c>
      <c r="J3157" s="116" t="s">
        <v>11651</v>
      </c>
      <c r="K3157" s="114" t="s">
        <v>1175</v>
      </c>
      <c r="L3157" s="114" t="s">
        <v>727</v>
      </c>
      <c r="M3157" s="116" t="s">
        <v>1176</v>
      </c>
      <c r="N3157" s="116" t="s">
        <v>1177</v>
      </c>
      <c r="O3157" s="114" t="s">
        <v>1175</v>
      </c>
      <c r="P3157" s="114" t="s">
        <v>1891</v>
      </c>
      <c r="Q3157" s="114" t="s">
        <v>1892</v>
      </c>
      <c r="R3157" s="116"/>
    </row>
    <row r="3158" spans="2:18" ht="18.75" hidden="1" x14ac:dyDescent="0.25">
      <c r="B3158" s="112">
        <v>3152</v>
      </c>
      <c r="C3158" s="114" t="s">
        <v>3</v>
      </c>
      <c r="D3158" s="114" t="s">
        <v>10598</v>
      </c>
      <c r="E3158" s="114" t="s">
        <v>4</v>
      </c>
      <c r="F3158" s="114" t="s">
        <v>175</v>
      </c>
      <c r="G3158" s="114" t="s">
        <v>102</v>
      </c>
      <c r="H3158" s="115" t="s">
        <v>11652</v>
      </c>
      <c r="I3158" s="116" t="s">
        <v>11653</v>
      </c>
      <c r="J3158" s="116" t="s">
        <v>11654</v>
      </c>
      <c r="K3158" s="114" t="s">
        <v>1175</v>
      </c>
      <c r="L3158" s="114" t="s">
        <v>727</v>
      </c>
      <c r="M3158" s="116" t="s">
        <v>1176</v>
      </c>
      <c r="N3158" s="116" t="s">
        <v>1177</v>
      </c>
      <c r="O3158" s="114" t="s">
        <v>1175</v>
      </c>
      <c r="P3158" s="114" t="s">
        <v>1891</v>
      </c>
      <c r="Q3158" s="114" t="s">
        <v>1892</v>
      </c>
      <c r="R3158" s="116"/>
    </row>
    <row r="3159" spans="2:18" ht="18.75" hidden="1" x14ac:dyDescent="0.25">
      <c r="B3159" s="112">
        <v>3153</v>
      </c>
      <c r="C3159" s="114" t="s">
        <v>3</v>
      </c>
      <c r="D3159" s="114" t="s">
        <v>10598</v>
      </c>
      <c r="E3159" s="114" t="s">
        <v>4</v>
      </c>
      <c r="F3159" s="114" t="s">
        <v>175</v>
      </c>
      <c r="G3159" s="114" t="s">
        <v>102</v>
      </c>
      <c r="H3159" s="115" t="s">
        <v>11655</v>
      </c>
      <c r="I3159" s="116" t="s">
        <v>11656</v>
      </c>
      <c r="J3159" s="116" t="s">
        <v>11657</v>
      </c>
      <c r="K3159" s="114" t="s">
        <v>1175</v>
      </c>
      <c r="L3159" s="114" t="s">
        <v>727</v>
      </c>
      <c r="M3159" s="116" t="s">
        <v>1176</v>
      </c>
      <c r="N3159" s="116" t="s">
        <v>1177</v>
      </c>
      <c r="O3159" s="114" t="s">
        <v>1175</v>
      </c>
      <c r="P3159" s="114" t="s">
        <v>1891</v>
      </c>
      <c r="Q3159" s="114" t="s">
        <v>1892</v>
      </c>
      <c r="R3159" s="116"/>
    </row>
    <row r="3160" spans="2:18" ht="18.75" hidden="1" x14ac:dyDescent="0.25">
      <c r="B3160" s="112">
        <v>3154</v>
      </c>
      <c r="C3160" s="114" t="s">
        <v>3</v>
      </c>
      <c r="D3160" s="114" t="s">
        <v>10598</v>
      </c>
      <c r="E3160" s="114" t="s">
        <v>4</v>
      </c>
      <c r="F3160" s="114" t="s">
        <v>175</v>
      </c>
      <c r="G3160" s="114" t="s">
        <v>102</v>
      </c>
      <c r="H3160" s="115" t="s">
        <v>11658</v>
      </c>
      <c r="I3160" s="116" t="s">
        <v>11659</v>
      </c>
      <c r="J3160" s="116" t="s">
        <v>11660</v>
      </c>
      <c r="K3160" s="114" t="s">
        <v>1175</v>
      </c>
      <c r="L3160" s="114" t="s">
        <v>727</v>
      </c>
      <c r="M3160" s="116" t="s">
        <v>1176</v>
      </c>
      <c r="N3160" s="116" t="s">
        <v>1177</v>
      </c>
      <c r="O3160" s="114" t="s">
        <v>1175</v>
      </c>
      <c r="P3160" s="114" t="s">
        <v>1891</v>
      </c>
      <c r="Q3160" s="114" t="s">
        <v>1892</v>
      </c>
      <c r="R3160" s="116"/>
    </row>
    <row r="3161" spans="2:18" ht="18.75" hidden="1" x14ac:dyDescent="0.25">
      <c r="B3161" s="112">
        <v>3155</v>
      </c>
      <c r="C3161" s="114" t="s">
        <v>3</v>
      </c>
      <c r="D3161" s="114" t="s">
        <v>10598</v>
      </c>
      <c r="E3161" s="114" t="s">
        <v>4</v>
      </c>
      <c r="F3161" s="114" t="s">
        <v>175</v>
      </c>
      <c r="G3161" s="114" t="s">
        <v>102</v>
      </c>
      <c r="H3161" s="115" t="s">
        <v>11661</v>
      </c>
      <c r="I3161" s="116" t="s">
        <v>11662</v>
      </c>
      <c r="J3161" s="116" t="s">
        <v>11663</v>
      </c>
      <c r="K3161" s="114" t="s">
        <v>1175</v>
      </c>
      <c r="L3161" s="114" t="s">
        <v>727</v>
      </c>
      <c r="M3161" s="116" t="s">
        <v>1176</v>
      </c>
      <c r="N3161" s="116" t="s">
        <v>1177</v>
      </c>
      <c r="O3161" s="114" t="s">
        <v>1175</v>
      </c>
      <c r="P3161" s="114" t="s">
        <v>1891</v>
      </c>
      <c r="Q3161" s="114" t="s">
        <v>1892</v>
      </c>
      <c r="R3161" s="116"/>
    </row>
    <row r="3162" spans="2:18" ht="18.75" hidden="1" x14ac:dyDescent="0.25">
      <c r="B3162" s="112">
        <v>3156</v>
      </c>
      <c r="C3162" s="114" t="s">
        <v>3</v>
      </c>
      <c r="D3162" s="114" t="s">
        <v>10598</v>
      </c>
      <c r="E3162" s="114" t="s">
        <v>4</v>
      </c>
      <c r="F3162" s="114" t="s">
        <v>175</v>
      </c>
      <c r="G3162" s="114" t="s">
        <v>102</v>
      </c>
      <c r="H3162" s="115" t="s">
        <v>11664</v>
      </c>
      <c r="I3162" s="116" t="s">
        <v>11665</v>
      </c>
      <c r="J3162" s="116" t="s">
        <v>11666</v>
      </c>
      <c r="K3162" s="114" t="s">
        <v>1175</v>
      </c>
      <c r="L3162" s="114" t="s">
        <v>727</v>
      </c>
      <c r="M3162" s="116" t="s">
        <v>1176</v>
      </c>
      <c r="N3162" s="116" t="s">
        <v>1177</v>
      </c>
      <c r="O3162" s="114" t="s">
        <v>1175</v>
      </c>
      <c r="P3162" s="114" t="s">
        <v>1891</v>
      </c>
      <c r="Q3162" s="114" t="s">
        <v>1892</v>
      </c>
      <c r="R3162" s="116"/>
    </row>
    <row r="3163" spans="2:18" ht="18.75" hidden="1" x14ac:dyDescent="0.25">
      <c r="B3163" s="112">
        <v>3157</v>
      </c>
      <c r="C3163" s="114" t="s">
        <v>3</v>
      </c>
      <c r="D3163" s="114" t="s">
        <v>10598</v>
      </c>
      <c r="E3163" s="114" t="s">
        <v>4</v>
      </c>
      <c r="F3163" s="114" t="s">
        <v>175</v>
      </c>
      <c r="G3163" s="114" t="s">
        <v>102</v>
      </c>
      <c r="H3163" s="115" t="s">
        <v>11667</v>
      </c>
      <c r="I3163" s="116" t="s">
        <v>11668</v>
      </c>
      <c r="J3163" s="116" t="s">
        <v>11669</v>
      </c>
      <c r="K3163" s="114" t="s">
        <v>1175</v>
      </c>
      <c r="L3163" s="114" t="s">
        <v>727</v>
      </c>
      <c r="M3163" s="116" t="s">
        <v>1176</v>
      </c>
      <c r="N3163" s="116" t="s">
        <v>1177</v>
      </c>
      <c r="O3163" s="114" t="s">
        <v>1175</v>
      </c>
      <c r="P3163" s="114" t="s">
        <v>1891</v>
      </c>
      <c r="Q3163" s="114" t="s">
        <v>1892</v>
      </c>
      <c r="R3163" s="116"/>
    </row>
    <row r="3164" spans="2:18" ht="18.75" hidden="1" x14ac:dyDescent="0.25">
      <c r="B3164" s="112">
        <v>3158</v>
      </c>
      <c r="C3164" s="114" t="s">
        <v>3</v>
      </c>
      <c r="D3164" s="114" t="s">
        <v>10598</v>
      </c>
      <c r="E3164" s="114" t="s">
        <v>4</v>
      </c>
      <c r="F3164" s="114" t="s">
        <v>175</v>
      </c>
      <c r="G3164" s="114" t="s">
        <v>102</v>
      </c>
      <c r="H3164" s="115" t="s">
        <v>11670</v>
      </c>
      <c r="I3164" s="116" t="s">
        <v>11671</v>
      </c>
      <c r="J3164" s="116" t="s">
        <v>11672</v>
      </c>
      <c r="K3164" s="114" t="s">
        <v>1175</v>
      </c>
      <c r="L3164" s="114" t="s">
        <v>727</v>
      </c>
      <c r="M3164" s="116" t="s">
        <v>1176</v>
      </c>
      <c r="N3164" s="116" t="s">
        <v>1177</v>
      </c>
      <c r="O3164" s="114" t="s">
        <v>1175</v>
      </c>
      <c r="P3164" s="114" t="s">
        <v>1891</v>
      </c>
      <c r="Q3164" s="114" t="s">
        <v>1892</v>
      </c>
      <c r="R3164" s="116"/>
    </row>
    <row r="3165" spans="2:18" ht="18.75" hidden="1" x14ac:dyDescent="0.25">
      <c r="B3165" s="112">
        <v>3159</v>
      </c>
      <c r="C3165" s="114" t="s">
        <v>3</v>
      </c>
      <c r="D3165" s="114" t="s">
        <v>10598</v>
      </c>
      <c r="E3165" s="114" t="s">
        <v>4</v>
      </c>
      <c r="F3165" s="114" t="s">
        <v>175</v>
      </c>
      <c r="G3165" s="114" t="s">
        <v>102</v>
      </c>
      <c r="H3165" s="115" t="s">
        <v>11673</v>
      </c>
      <c r="I3165" s="116" t="s">
        <v>11674</v>
      </c>
      <c r="J3165" s="116" t="s">
        <v>11675</v>
      </c>
      <c r="K3165" s="114" t="s">
        <v>1175</v>
      </c>
      <c r="L3165" s="114" t="s">
        <v>727</v>
      </c>
      <c r="M3165" s="116" t="s">
        <v>1176</v>
      </c>
      <c r="N3165" s="116" t="s">
        <v>1177</v>
      </c>
      <c r="O3165" s="114" t="s">
        <v>1175</v>
      </c>
      <c r="P3165" s="114" t="s">
        <v>1891</v>
      </c>
      <c r="Q3165" s="114" t="s">
        <v>1892</v>
      </c>
      <c r="R3165" s="116"/>
    </row>
    <row r="3166" spans="2:18" ht="18.75" hidden="1" x14ac:dyDescent="0.25">
      <c r="B3166" s="112">
        <v>3160</v>
      </c>
      <c r="C3166" s="114" t="s">
        <v>3</v>
      </c>
      <c r="D3166" s="114" t="s">
        <v>10598</v>
      </c>
      <c r="E3166" s="114" t="s">
        <v>4</v>
      </c>
      <c r="F3166" s="114" t="s">
        <v>175</v>
      </c>
      <c r="G3166" s="114" t="s">
        <v>102</v>
      </c>
      <c r="H3166" s="115" t="s">
        <v>11676</v>
      </c>
      <c r="I3166" s="116" t="s">
        <v>11677</v>
      </c>
      <c r="J3166" s="116" t="s">
        <v>11678</v>
      </c>
      <c r="K3166" s="114" t="s">
        <v>1175</v>
      </c>
      <c r="L3166" s="114" t="s">
        <v>727</v>
      </c>
      <c r="M3166" s="116" t="s">
        <v>1176</v>
      </c>
      <c r="N3166" s="116" t="s">
        <v>1177</v>
      </c>
      <c r="O3166" s="114" t="s">
        <v>1175</v>
      </c>
      <c r="P3166" s="114" t="s">
        <v>1891</v>
      </c>
      <c r="Q3166" s="114" t="s">
        <v>1892</v>
      </c>
      <c r="R3166" s="116"/>
    </row>
    <row r="3167" spans="2:18" ht="18.75" hidden="1" x14ac:dyDescent="0.25">
      <c r="B3167" s="112">
        <v>3161</v>
      </c>
      <c r="C3167" s="114" t="s">
        <v>3</v>
      </c>
      <c r="D3167" s="114" t="s">
        <v>10598</v>
      </c>
      <c r="E3167" s="114" t="s">
        <v>1</v>
      </c>
      <c r="F3167" s="114" t="s">
        <v>213</v>
      </c>
      <c r="G3167" s="114" t="s">
        <v>102</v>
      </c>
      <c r="H3167" s="115" t="s">
        <v>11679</v>
      </c>
      <c r="I3167" s="116" t="s">
        <v>11680</v>
      </c>
      <c r="J3167" s="116" t="s">
        <v>11681</v>
      </c>
      <c r="K3167" s="114" t="s">
        <v>1178</v>
      </c>
      <c r="L3167" s="114" t="s">
        <v>732</v>
      </c>
      <c r="M3167" s="116" t="s">
        <v>1179</v>
      </c>
      <c r="N3167" s="116" t="s">
        <v>1180</v>
      </c>
      <c r="O3167" s="114" t="s">
        <v>1178</v>
      </c>
      <c r="P3167" s="114" t="s">
        <v>1893</v>
      </c>
      <c r="Q3167" s="114" t="s">
        <v>1894</v>
      </c>
      <c r="R3167" s="116"/>
    </row>
    <row r="3168" spans="2:18" ht="18.75" hidden="1" x14ac:dyDescent="0.25">
      <c r="B3168" s="112">
        <v>3162</v>
      </c>
      <c r="C3168" s="114" t="s">
        <v>3</v>
      </c>
      <c r="D3168" s="114" t="s">
        <v>10598</v>
      </c>
      <c r="E3168" s="114" t="s">
        <v>1</v>
      </c>
      <c r="F3168" s="114" t="s">
        <v>213</v>
      </c>
      <c r="G3168" s="114" t="s">
        <v>102</v>
      </c>
      <c r="H3168" s="115" t="s">
        <v>11682</v>
      </c>
      <c r="I3168" s="116" t="s">
        <v>11683</v>
      </c>
      <c r="J3168" s="116" t="s">
        <v>11684</v>
      </c>
      <c r="K3168" s="114" t="s">
        <v>1178</v>
      </c>
      <c r="L3168" s="114" t="s">
        <v>732</v>
      </c>
      <c r="M3168" s="116" t="s">
        <v>1179</v>
      </c>
      <c r="N3168" s="116" t="s">
        <v>1180</v>
      </c>
      <c r="O3168" s="114" t="s">
        <v>1178</v>
      </c>
      <c r="P3168" s="114" t="s">
        <v>1893</v>
      </c>
      <c r="Q3168" s="114" t="s">
        <v>1894</v>
      </c>
      <c r="R3168" s="116"/>
    </row>
    <row r="3169" spans="2:18" ht="18.75" hidden="1" x14ac:dyDescent="0.25">
      <c r="B3169" s="112">
        <v>3163</v>
      </c>
      <c r="C3169" s="114" t="s">
        <v>3</v>
      </c>
      <c r="D3169" s="114" t="s">
        <v>10598</v>
      </c>
      <c r="E3169" s="114" t="s">
        <v>1</v>
      </c>
      <c r="F3169" s="114" t="s">
        <v>213</v>
      </c>
      <c r="G3169" s="114" t="s">
        <v>102</v>
      </c>
      <c r="H3169" s="115" t="s">
        <v>11685</v>
      </c>
      <c r="I3169" s="116" t="s">
        <v>11686</v>
      </c>
      <c r="J3169" s="116" t="s">
        <v>11687</v>
      </c>
      <c r="K3169" s="114" t="s">
        <v>1178</v>
      </c>
      <c r="L3169" s="114" t="s">
        <v>732</v>
      </c>
      <c r="M3169" s="116" t="s">
        <v>1179</v>
      </c>
      <c r="N3169" s="116" t="s">
        <v>1180</v>
      </c>
      <c r="O3169" s="114" t="s">
        <v>1178</v>
      </c>
      <c r="P3169" s="114" t="s">
        <v>1893</v>
      </c>
      <c r="Q3169" s="114" t="s">
        <v>1894</v>
      </c>
      <c r="R3169" s="116"/>
    </row>
    <row r="3170" spans="2:18" ht="18.75" hidden="1" x14ac:dyDescent="0.25">
      <c r="B3170" s="112">
        <v>3164</v>
      </c>
      <c r="C3170" s="114" t="s">
        <v>3</v>
      </c>
      <c r="D3170" s="114" t="s">
        <v>10598</v>
      </c>
      <c r="E3170" s="114" t="s">
        <v>1</v>
      </c>
      <c r="F3170" s="114" t="s">
        <v>213</v>
      </c>
      <c r="G3170" s="114" t="s">
        <v>102</v>
      </c>
      <c r="H3170" s="115" t="s">
        <v>11688</v>
      </c>
      <c r="I3170" s="116" t="s">
        <v>11689</v>
      </c>
      <c r="J3170" s="116" t="s">
        <v>11690</v>
      </c>
      <c r="K3170" s="114" t="s">
        <v>1178</v>
      </c>
      <c r="L3170" s="114" t="s">
        <v>732</v>
      </c>
      <c r="M3170" s="116" t="s">
        <v>1179</v>
      </c>
      <c r="N3170" s="116" t="s">
        <v>1180</v>
      </c>
      <c r="O3170" s="114" t="s">
        <v>1178</v>
      </c>
      <c r="P3170" s="114" t="s">
        <v>1893</v>
      </c>
      <c r="Q3170" s="114" t="s">
        <v>1894</v>
      </c>
      <c r="R3170" s="116"/>
    </row>
    <row r="3171" spans="2:18" ht="18.75" hidden="1" x14ac:dyDescent="0.25">
      <c r="B3171" s="112">
        <v>3165</v>
      </c>
      <c r="C3171" s="114" t="s">
        <v>3</v>
      </c>
      <c r="D3171" s="114" t="s">
        <v>10598</v>
      </c>
      <c r="E3171" s="114" t="s">
        <v>1</v>
      </c>
      <c r="F3171" s="114" t="s">
        <v>213</v>
      </c>
      <c r="G3171" s="114" t="s">
        <v>102</v>
      </c>
      <c r="H3171" s="115" t="s">
        <v>11691</v>
      </c>
      <c r="I3171" s="116" t="s">
        <v>11692</v>
      </c>
      <c r="J3171" s="116" t="s">
        <v>11693</v>
      </c>
      <c r="K3171" s="114" t="s">
        <v>1178</v>
      </c>
      <c r="L3171" s="114" t="s">
        <v>732</v>
      </c>
      <c r="M3171" s="116" t="s">
        <v>1179</v>
      </c>
      <c r="N3171" s="116" t="s">
        <v>1180</v>
      </c>
      <c r="O3171" s="114" t="s">
        <v>1178</v>
      </c>
      <c r="P3171" s="114" t="s">
        <v>1893</v>
      </c>
      <c r="Q3171" s="114" t="s">
        <v>1894</v>
      </c>
      <c r="R3171" s="116"/>
    </row>
    <row r="3172" spans="2:18" ht="18.75" hidden="1" x14ac:dyDescent="0.25">
      <c r="B3172" s="112">
        <v>3166</v>
      </c>
      <c r="C3172" s="114" t="s">
        <v>3</v>
      </c>
      <c r="D3172" s="114" t="s">
        <v>10598</v>
      </c>
      <c r="E3172" s="114" t="s">
        <v>1</v>
      </c>
      <c r="F3172" s="114" t="s">
        <v>213</v>
      </c>
      <c r="G3172" s="114" t="s">
        <v>102</v>
      </c>
      <c r="H3172" s="115" t="s">
        <v>11694</v>
      </c>
      <c r="I3172" s="116" t="s">
        <v>11695</v>
      </c>
      <c r="J3172" s="116" t="s">
        <v>11696</v>
      </c>
      <c r="K3172" s="114" t="s">
        <v>1178</v>
      </c>
      <c r="L3172" s="114" t="s">
        <v>732</v>
      </c>
      <c r="M3172" s="116" t="s">
        <v>1179</v>
      </c>
      <c r="N3172" s="116" t="s">
        <v>1180</v>
      </c>
      <c r="O3172" s="114" t="s">
        <v>1178</v>
      </c>
      <c r="P3172" s="114" t="s">
        <v>1893</v>
      </c>
      <c r="Q3172" s="114" t="s">
        <v>1894</v>
      </c>
      <c r="R3172" s="116"/>
    </row>
    <row r="3173" spans="2:18" ht="18.75" hidden="1" x14ac:dyDescent="0.25">
      <c r="B3173" s="112">
        <v>3167</v>
      </c>
      <c r="C3173" s="114" t="s">
        <v>3</v>
      </c>
      <c r="D3173" s="114" t="s">
        <v>10598</v>
      </c>
      <c r="E3173" s="114" t="s">
        <v>1</v>
      </c>
      <c r="F3173" s="114" t="s">
        <v>213</v>
      </c>
      <c r="G3173" s="114" t="s">
        <v>102</v>
      </c>
      <c r="H3173" s="115" t="s">
        <v>11697</v>
      </c>
      <c r="I3173" s="116" t="s">
        <v>11698</v>
      </c>
      <c r="J3173" s="116" t="s">
        <v>11699</v>
      </c>
      <c r="K3173" s="114" t="s">
        <v>1178</v>
      </c>
      <c r="L3173" s="114" t="s">
        <v>732</v>
      </c>
      <c r="M3173" s="116" t="s">
        <v>1179</v>
      </c>
      <c r="N3173" s="116" t="s">
        <v>1180</v>
      </c>
      <c r="O3173" s="114" t="s">
        <v>1178</v>
      </c>
      <c r="P3173" s="114" t="s">
        <v>1893</v>
      </c>
      <c r="Q3173" s="114" t="s">
        <v>1894</v>
      </c>
      <c r="R3173" s="116"/>
    </row>
    <row r="3174" spans="2:18" ht="18.75" hidden="1" x14ac:dyDescent="0.25">
      <c r="B3174" s="112">
        <v>3168</v>
      </c>
      <c r="C3174" s="114" t="s">
        <v>3</v>
      </c>
      <c r="D3174" s="114" t="s">
        <v>10598</v>
      </c>
      <c r="E3174" s="114" t="s">
        <v>1</v>
      </c>
      <c r="F3174" s="114" t="s">
        <v>213</v>
      </c>
      <c r="G3174" s="114" t="s">
        <v>102</v>
      </c>
      <c r="H3174" s="115" t="s">
        <v>11700</v>
      </c>
      <c r="I3174" s="116" t="s">
        <v>11701</v>
      </c>
      <c r="J3174" s="116" t="s">
        <v>11702</v>
      </c>
      <c r="K3174" s="114" t="s">
        <v>1178</v>
      </c>
      <c r="L3174" s="114" t="s">
        <v>732</v>
      </c>
      <c r="M3174" s="116" t="s">
        <v>1179</v>
      </c>
      <c r="N3174" s="116" t="s">
        <v>1180</v>
      </c>
      <c r="O3174" s="114" t="s">
        <v>1178</v>
      </c>
      <c r="P3174" s="114" t="s">
        <v>1893</v>
      </c>
      <c r="Q3174" s="114" t="s">
        <v>1894</v>
      </c>
      <c r="R3174" s="116"/>
    </row>
    <row r="3175" spans="2:18" ht="18.75" hidden="1" x14ac:dyDescent="0.25">
      <c r="B3175" s="112">
        <v>3169</v>
      </c>
      <c r="C3175" s="114" t="s">
        <v>3</v>
      </c>
      <c r="D3175" s="114" t="s">
        <v>10598</v>
      </c>
      <c r="E3175" s="114" t="s">
        <v>1</v>
      </c>
      <c r="F3175" s="114" t="s">
        <v>213</v>
      </c>
      <c r="G3175" s="114" t="s">
        <v>102</v>
      </c>
      <c r="H3175" s="115" t="s">
        <v>11703</v>
      </c>
      <c r="I3175" s="116" t="s">
        <v>11704</v>
      </c>
      <c r="J3175" s="116" t="s">
        <v>11705</v>
      </c>
      <c r="K3175" s="114" t="s">
        <v>1178</v>
      </c>
      <c r="L3175" s="114" t="s">
        <v>732</v>
      </c>
      <c r="M3175" s="116" t="s">
        <v>1179</v>
      </c>
      <c r="N3175" s="116" t="s">
        <v>1180</v>
      </c>
      <c r="O3175" s="114" t="s">
        <v>1178</v>
      </c>
      <c r="P3175" s="114" t="s">
        <v>1893</v>
      </c>
      <c r="Q3175" s="114" t="s">
        <v>1894</v>
      </c>
      <c r="R3175" s="116"/>
    </row>
    <row r="3176" spans="2:18" ht="18.75" hidden="1" x14ac:dyDescent="0.25">
      <c r="B3176" s="112">
        <v>3170</v>
      </c>
      <c r="C3176" s="114" t="s">
        <v>3</v>
      </c>
      <c r="D3176" s="114" t="s">
        <v>10598</v>
      </c>
      <c r="E3176" s="114" t="s">
        <v>1</v>
      </c>
      <c r="F3176" s="114" t="s">
        <v>213</v>
      </c>
      <c r="G3176" s="114" t="s">
        <v>102</v>
      </c>
      <c r="H3176" s="115" t="s">
        <v>11706</v>
      </c>
      <c r="I3176" s="116" t="s">
        <v>11707</v>
      </c>
      <c r="J3176" s="116" t="s">
        <v>11708</v>
      </c>
      <c r="K3176" s="114" t="s">
        <v>1178</v>
      </c>
      <c r="L3176" s="114" t="s">
        <v>732</v>
      </c>
      <c r="M3176" s="116" t="s">
        <v>1179</v>
      </c>
      <c r="N3176" s="116" t="s">
        <v>1180</v>
      </c>
      <c r="O3176" s="114" t="s">
        <v>1178</v>
      </c>
      <c r="P3176" s="114" t="s">
        <v>1893</v>
      </c>
      <c r="Q3176" s="114" t="s">
        <v>1894</v>
      </c>
      <c r="R3176" s="116"/>
    </row>
    <row r="3177" spans="2:18" ht="18.75" hidden="1" x14ac:dyDescent="0.25">
      <c r="B3177" s="112">
        <v>3171</v>
      </c>
      <c r="C3177" s="114" t="s">
        <v>3</v>
      </c>
      <c r="D3177" s="114" t="s">
        <v>10598</v>
      </c>
      <c r="E3177" s="114" t="s">
        <v>4</v>
      </c>
      <c r="F3177" s="114" t="s">
        <v>213</v>
      </c>
      <c r="G3177" s="114" t="s">
        <v>102</v>
      </c>
      <c r="H3177" s="115" t="s">
        <v>11709</v>
      </c>
      <c r="I3177" s="116" t="s">
        <v>11710</v>
      </c>
      <c r="J3177" s="116" t="s">
        <v>11711</v>
      </c>
      <c r="K3177" s="114" t="s">
        <v>1178</v>
      </c>
      <c r="L3177" s="114" t="s">
        <v>732</v>
      </c>
      <c r="M3177" s="116" t="s">
        <v>1179</v>
      </c>
      <c r="N3177" s="116" t="s">
        <v>1180</v>
      </c>
      <c r="O3177" s="114" t="s">
        <v>1178</v>
      </c>
      <c r="P3177" s="114" t="s">
        <v>1893</v>
      </c>
      <c r="Q3177" s="114" t="s">
        <v>1894</v>
      </c>
      <c r="R3177" s="116"/>
    </row>
    <row r="3178" spans="2:18" ht="18.75" hidden="1" x14ac:dyDescent="0.25">
      <c r="B3178" s="112">
        <v>3172</v>
      </c>
      <c r="C3178" s="114" t="s">
        <v>3</v>
      </c>
      <c r="D3178" s="114" t="s">
        <v>10598</v>
      </c>
      <c r="E3178" s="114" t="s">
        <v>4</v>
      </c>
      <c r="F3178" s="114" t="s">
        <v>213</v>
      </c>
      <c r="G3178" s="114" t="s">
        <v>102</v>
      </c>
      <c r="H3178" s="115" t="s">
        <v>11712</v>
      </c>
      <c r="I3178" s="116" t="s">
        <v>11713</v>
      </c>
      <c r="J3178" s="116" t="s">
        <v>11714</v>
      </c>
      <c r="K3178" s="114" t="s">
        <v>1178</v>
      </c>
      <c r="L3178" s="114" t="s">
        <v>732</v>
      </c>
      <c r="M3178" s="116" t="s">
        <v>1179</v>
      </c>
      <c r="N3178" s="116" t="s">
        <v>1180</v>
      </c>
      <c r="O3178" s="114" t="s">
        <v>1178</v>
      </c>
      <c r="P3178" s="114" t="s">
        <v>1893</v>
      </c>
      <c r="Q3178" s="114" t="s">
        <v>1894</v>
      </c>
      <c r="R3178" s="116"/>
    </row>
    <row r="3179" spans="2:18" ht="18.75" hidden="1" x14ac:dyDescent="0.25">
      <c r="B3179" s="112">
        <v>3173</v>
      </c>
      <c r="C3179" s="114" t="s">
        <v>3</v>
      </c>
      <c r="D3179" s="114" t="s">
        <v>10598</v>
      </c>
      <c r="E3179" s="114" t="s">
        <v>4</v>
      </c>
      <c r="F3179" s="114" t="s">
        <v>213</v>
      </c>
      <c r="G3179" s="114" t="s">
        <v>102</v>
      </c>
      <c r="H3179" s="115" t="s">
        <v>11715</v>
      </c>
      <c r="I3179" s="116" t="s">
        <v>11716</v>
      </c>
      <c r="J3179" s="116" t="s">
        <v>11717</v>
      </c>
      <c r="K3179" s="114" t="s">
        <v>1178</v>
      </c>
      <c r="L3179" s="114" t="s">
        <v>732</v>
      </c>
      <c r="M3179" s="116" t="s">
        <v>1179</v>
      </c>
      <c r="N3179" s="116" t="s">
        <v>1180</v>
      </c>
      <c r="O3179" s="114" t="s">
        <v>1178</v>
      </c>
      <c r="P3179" s="114" t="s">
        <v>1893</v>
      </c>
      <c r="Q3179" s="114" t="s">
        <v>1894</v>
      </c>
      <c r="R3179" s="116"/>
    </row>
    <row r="3180" spans="2:18" ht="18.75" hidden="1" x14ac:dyDescent="0.25">
      <c r="B3180" s="112">
        <v>3174</v>
      </c>
      <c r="C3180" s="114" t="s">
        <v>3</v>
      </c>
      <c r="D3180" s="114" t="s">
        <v>10598</v>
      </c>
      <c r="E3180" s="114" t="s">
        <v>4</v>
      </c>
      <c r="F3180" s="114" t="s">
        <v>213</v>
      </c>
      <c r="G3180" s="114" t="s">
        <v>102</v>
      </c>
      <c r="H3180" s="115" t="s">
        <v>11718</v>
      </c>
      <c r="I3180" s="116" t="s">
        <v>11719</v>
      </c>
      <c r="J3180" s="116" t="s">
        <v>11720</v>
      </c>
      <c r="K3180" s="114" t="s">
        <v>1178</v>
      </c>
      <c r="L3180" s="114" t="s">
        <v>732</v>
      </c>
      <c r="M3180" s="116" t="s">
        <v>1179</v>
      </c>
      <c r="N3180" s="116" t="s">
        <v>1180</v>
      </c>
      <c r="O3180" s="114" t="s">
        <v>1178</v>
      </c>
      <c r="P3180" s="114" t="s">
        <v>1893</v>
      </c>
      <c r="Q3180" s="114" t="s">
        <v>1894</v>
      </c>
      <c r="R3180" s="116"/>
    </row>
    <row r="3181" spans="2:18" ht="18.75" hidden="1" x14ac:dyDescent="0.25">
      <c r="B3181" s="112">
        <v>3175</v>
      </c>
      <c r="C3181" s="114" t="s">
        <v>3</v>
      </c>
      <c r="D3181" s="114" t="s">
        <v>10598</v>
      </c>
      <c r="E3181" s="114" t="s">
        <v>4</v>
      </c>
      <c r="F3181" s="114" t="s">
        <v>213</v>
      </c>
      <c r="G3181" s="114" t="s">
        <v>102</v>
      </c>
      <c r="H3181" s="115" t="s">
        <v>11721</v>
      </c>
      <c r="I3181" s="116" t="s">
        <v>11722</v>
      </c>
      <c r="J3181" s="116" t="s">
        <v>11723</v>
      </c>
      <c r="K3181" s="114" t="s">
        <v>1178</v>
      </c>
      <c r="L3181" s="114" t="s">
        <v>732</v>
      </c>
      <c r="M3181" s="116" t="s">
        <v>1179</v>
      </c>
      <c r="N3181" s="116" t="s">
        <v>1180</v>
      </c>
      <c r="O3181" s="114" t="s">
        <v>1178</v>
      </c>
      <c r="P3181" s="114" t="s">
        <v>1893</v>
      </c>
      <c r="Q3181" s="114" t="s">
        <v>1894</v>
      </c>
      <c r="R3181" s="116"/>
    </row>
    <row r="3182" spans="2:18" ht="18.75" hidden="1" x14ac:dyDescent="0.25">
      <c r="B3182" s="112">
        <v>3176</v>
      </c>
      <c r="C3182" s="114" t="s">
        <v>3</v>
      </c>
      <c r="D3182" s="114" t="s">
        <v>10598</v>
      </c>
      <c r="E3182" s="114" t="s">
        <v>4</v>
      </c>
      <c r="F3182" s="114" t="s">
        <v>213</v>
      </c>
      <c r="G3182" s="114" t="s">
        <v>102</v>
      </c>
      <c r="H3182" s="115" t="s">
        <v>11724</v>
      </c>
      <c r="I3182" s="116" t="s">
        <v>11725</v>
      </c>
      <c r="J3182" s="116" t="s">
        <v>11726</v>
      </c>
      <c r="K3182" s="114" t="s">
        <v>1178</v>
      </c>
      <c r="L3182" s="114" t="s">
        <v>732</v>
      </c>
      <c r="M3182" s="116" t="s">
        <v>1179</v>
      </c>
      <c r="N3182" s="116" t="s">
        <v>1180</v>
      </c>
      <c r="O3182" s="114" t="s">
        <v>1178</v>
      </c>
      <c r="P3182" s="114" t="s">
        <v>1893</v>
      </c>
      <c r="Q3182" s="114" t="s">
        <v>1894</v>
      </c>
      <c r="R3182" s="116"/>
    </row>
    <row r="3183" spans="2:18" ht="18.75" hidden="1" x14ac:dyDescent="0.25">
      <c r="B3183" s="112">
        <v>3177</v>
      </c>
      <c r="C3183" s="114" t="s">
        <v>3</v>
      </c>
      <c r="D3183" s="114" t="s">
        <v>10598</v>
      </c>
      <c r="E3183" s="114" t="s">
        <v>4</v>
      </c>
      <c r="F3183" s="114" t="s">
        <v>213</v>
      </c>
      <c r="G3183" s="114" t="s">
        <v>102</v>
      </c>
      <c r="H3183" s="115" t="s">
        <v>11727</v>
      </c>
      <c r="I3183" s="116" t="s">
        <v>11728</v>
      </c>
      <c r="J3183" s="116" t="s">
        <v>11729</v>
      </c>
      <c r="K3183" s="114" t="s">
        <v>1178</v>
      </c>
      <c r="L3183" s="114" t="s">
        <v>732</v>
      </c>
      <c r="M3183" s="116" t="s">
        <v>1179</v>
      </c>
      <c r="N3183" s="116" t="s">
        <v>1180</v>
      </c>
      <c r="O3183" s="114" t="s">
        <v>1178</v>
      </c>
      <c r="P3183" s="114" t="s">
        <v>1893</v>
      </c>
      <c r="Q3183" s="114" t="s">
        <v>1894</v>
      </c>
      <c r="R3183" s="116"/>
    </row>
    <row r="3184" spans="2:18" ht="18.75" hidden="1" x14ac:dyDescent="0.25">
      <c r="B3184" s="112">
        <v>3178</v>
      </c>
      <c r="C3184" s="114" t="s">
        <v>3</v>
      </c>
      <c r="D3184" s="114" t="s">
        <v>10598</v>
      </c>
      <c r="E3184" s="114" t="s">
        <v>4</v>
      </c>
      <c r="F3184" s="114" t="s">
        <v>213</v>
      </c>
      <c r="G3184" s="114" t="s">
        <v>102</v>
      </c>
      <c r="H3184" s="115" t="s">
        <v>11730</v>
      </c>
      <c r="I3184" s="116" t="s">
        <v>11731</v>
      </c>
      <c r="J3184" s="116" t="s">
        <v>11732</v>
      </c>
      <c r="K3184" s="114" t="s">
        <v>1178</v>
      </c>
      <c r="L3184" s="114" t="s">
        <v>732</v>
      </c>
      <c r="M3184" s="116" t="s">
        <v>1179</v>
      </c>
      <c r="N3184" s="116" t="s">
        <v>1180</v>
      </c>
      <c r="O3184" s="114" t="s">
        <v>1178</v>
      </c>
      <c r="P3184" s="114" t="s">
        <v>1893</v>
      </c>
      <c r="Q3184" s="114" t="s">
        <v>1894</v>
      </c>
      <c r="R3184" s="116"/>
    </row>
    <row r="3185" spans="2:18" ht="18.75" hidden="1" x14ac:dyDescent="0.25">
      <c r="B3185" s="112">
        <v>3179</v>
      </c>
      <c r="C3185" s="114" t="s">
        <v>3</v>
      </c>
      <c r="D3185" s="114" t="s">
        <v>10598</v>
      </c>
      <c r="E3185" s="114" t="s">
        <v>4</v>
      </c>
      <c r="F3185" s="114" t="s">
        <v>213</v>
      </c>
      <c r="G3185" s="114" t="s">
        <v>102</v>
      </c>
      <c r="H3185" s="115" t="s">
        <v>11733</v>
      </c>
      <c r="I3185" s="116" t="s">
        <v>11734</v>
      </c>
      <c r="J3185" s="116" t="s">
        <v>11735</v>
      </c>
      <c r="K3185" s="114" t="s">
        <v>1178</v>
      </c>
      <c r="L3185" s="114" t="s">
        <v>732</v>
      </c>
      <c r="M3185" s="116" t="s">
        <v>1179</v>
      </c>
      <c r="N3185" s="116" t="s">
        <v>1180</v>
      </c>
      <c r="O3185" s="114" t="s">
        <v>1178</v>
      </c>
      <c r="P3185" s="114" t="s">
        <v>1893</v>
      </c>
      <c r="Q3185" s="114" t="s">
        <v>1894</v>
      </c>
      <c r="R3185" s="116"/>
    </row>
    <row r="3186" spans="2:18" ht="18.75" hidden="1" x14ac:dyDescent="0.25">
      <c r="B3186" s="112">
        <v>3180</v>
      </c>
      <c r="C3186" s="114" t="s">
        <v>3</v>
      </c>
      <c r="D3186" s="114" t="s">
        <v>10598</v>
      </c>
      <c r="E3186" s="114" t="s">
        <v>4</v>
      </c>
      <c r="F3186" s="114" t="s">
        <v>213</v>
      </c>
      <c r="G3186" s="114" t="s">
        <v>102</v>
      </c>
      <c r="H3186" s="115" t="s">
        <v>11736</v>
      </c>
      <c r="I3186" s="116" t="s">
        <v>11737</v>
      </c>
      <c r="J3186" s="116" t="s">
        <v>11738</v>
      </c>
      <c r="K3186" s="114" t="s">
        <v>1178</v>
      </c>
      <c r="L3186" s="114" t="s">
        <v>732</v>
      </c>
      <c r="M3186" s="116" t="s">
        <v>1179</v>
      </c>
      <c r="N3186" s="116" t="s">
        <v>1180</v>
      </c>
      <c r="O3186" s="114" t="s">
        <v>1178</v>
      </c>
      <c r="P3186" s="114" t="s">
        <v>1893</v>
      </c>
      <c r="Q3186" s="114" t="s">
        <v>1894</v>
      </c>
      <c r="R3186" s="116"/>
    </row>
    <row r="3187" spans="2:18" ht="18.75" hidden="1" x14ac:dyDescent="0.25">
      <c r="B3187" s="112">
        <v>3181</v>
      </c>
      <c r="C3187" s="114" t="s">
        <v>3</v>
      </c>
      <c r="D3187" s="114" t="s">
        <v>10598</v>
      </c>
      <c r="E3187" s="114" t="s">
        <v>1</v>
      </c>
      <c r="F3187" s="114" t="s">
        <v>216</v>
      </c>
      <c r="G3187" s="114" t="s">
        <v>102</v>
      </c>
      <c r="H3187" s="115" t="s">
        <v>11739</v>
      </c>
      <c r="I3187" s="116" t="s">
        <v>11740</v>
      </c>
      <c r="J3187" s="116" t="s">
        <v>11741</v>
      </c>
      <c r="K3187" s="114" t="s">
        <v>1181</v>
      </c>
      <c r="L3187" s="114" t="s">
        <v>738</v>
      </c>
      <c r="M3187" s="116" t="s">
        <v>1182</v>
      </c>
      <c r="N3187" s="116" t="s">
        <v>1183</v>
      </c>
      <c r="O3187" s="114" t="s">
        <v>1181</v>
      </c>
      <c r="P3187" s="114" t="s">
        <v>1895</v>
      </c>
      <c r="Q3187" s="114" t="s">
        <v>1896</v>
      </c>
      <c r="R3187" s="116"/>
    </row>
    <row r="3188" spans="2:18" ht="18.75" hidden="1" x14ac:dyDescent="0.25">
      <c r="B3188" s="112">
        <v>3182</v>
      </c>
      <c r="C3188" s="114" t="s">
        <v>3</v>
      </c>
      <c r="D3188" s="114" t="s">
        <v>10598</v>
      </c>
      <c r="E3188" s="114" t="s">
        <v>1</v>
      </c>
      <c r="F3188" s="114" t="s">
        <v>216</v>
      </c>
      <c r="G3188" s="114" t="s">
        <v>102</v>
      </c>
      <c r="H3188" s="115" t="s">
        <v>11742</v>
      </c>
      <c r="I3188" s="116" t="s">
        <v>11743</v>
      </c>
      <c r="J3188" s="116" t="s">
        <v>11744</v>
      </c>
      <c r="K3188" s="114" t="s">
        <v>1181</v>
      </c>
      <c r="L3188" s="114" t="s">
        <v>738</v>
      </c>
      <c r="M3188" s="116" t="s">
        <v>1182</v>
      </c>
      <c r="N3188" s="116" t="s">
        <v>1183</v>
      </c>
      <c r="O3188" s="114" t="s">
        <v>1181</v>
      </c>
      <c r="P3188" s="114" t="s">
        <v>1895</v>
      </c>
      <c r="Q3188" s="114" t="s">
        <v>1896</v>
      </c>
      <c r="R3188" s="116"/>
    </row>
    <row r="3189" spans="2:18" ht="18.75" hidden="1" x14ac:dyDescent="0.25">
      <c r="B3189" s="112">
        <v>3183</v>
      </c>
      <c r="C3189" s="114" t="s">
        <v>3</v>
      </c>
      <c r="D3189" s="114" t="s">
        <v>10598</v>
      </c>
      <c r="E3189" s="114" t="s">
        <v>1</v>
      </c>
      <c r="F3189" s="114" t="s">
        <v>216</v>
      </c>
      <c r="G3189" s="114" t="s">
        <v>102</v>
      </c>
      <c r="H3189" s="115" t="s">
        <v>11745</v>
      </c>
      <c r="I3189" s="116" t="s">
        <v>11746</v>
      </c>
      <c r="J3189" s="116" t="s">
        <v>11747</v>
      </c>
      <c r="K3189" s="114" t="s">
        <v>1181</v>
      </c>
      <c r="L3189" s="114" t="s">
        <v>738</v>
      </c>
      <c r="M3189" s="116" t="s">
        <v>1182</v>
      </c>
      <c r="N3189" s="116" t="s">
        <v>1183</v>
      </c>
      <c r="O3189" s="114" t="s">
        <v>1181</v>
      </c>
      <c r="P3189" s="114" t="s">
        <v>1895</v>
      </c>
      <c r="Q3189" s="114" t="s">
        <v>1896</v>
      </c>
      <c r="R3189" s="116"/>
    </row>
    <row r="3190" spans="2:18" ht="18.75" hidden="1" x14ac:dyDescent="0.25">
      <c r="B3190" s="112">
        <v>3184</v>
      </c>
      <c r="C3190" s="114" t="s">
        <v>3</v>
      </c>
      <c r="D3190" s="114" t="s">
        <v>10598</v>
      </c>
      <c r="E3190" s="114" t="s">
        <v>1</v>
      </c>
      <c r="F3190" s="114" t="s">
        <v>216</v>
      </c>
      <c r="G3190" s="114" t="s">
        <v>102</v>
      </c>
      <c r="H3190" s="115" t="s">
        <v>11748</v>
      </c>
      <c r="I3190" s="116" t="s">
        <v>11749</v>
      </c>
      <c r="J3190" s="116" t="s">
        <v>11750</v>
      </c>
      <c r="K3190" s="114" t="s">
        <v>1181</v>
      </c>
      <c r="L3190" s="114" t="s">
        <v>738</v>
      </c>
      <c r="M3190" s="116" t="s">
        <v>1182</v>
      </c>
      <c r="N3190" s="116" t="s">
        <v>1183</v>
      </c>
      <c r="O3190" s="114" t="s">
        <v>1181</v>
      </c>
      <c r="P3190" s="114" t="s">
        <v>1895</v>
      </c>
      <c r="Q3190" s="114" t="s">
        <v>1896</v>
      </c>
      <c r="R3190" s="116"/>
    </row>
    <row r="3191" spans="2:18" ht="18.75" hidden="1" x14ac:dyDescent="0.25">
      <c r="B3191" s="112">
        <v>3185</v>
      </c>
      <c r="C3191" s="114" t="s">
        <v>3</v>
      </c>
      <c r="D3191" s="114" t="s">
        <v>10598</v>
      </c>
      <c r="E3191" s="114" t="s">
        <v>1</v>
      </c>
      <c r="F3191" s="114" t="s">
        <v>216</v>
      </c>
      <c r="G3191" s="114" t="s">
        <v>102</v>
      </c>
      <c r="H3191" s="115" t="s">
        <v>11751</v>
      </c>
      <c r="I3191" s="116" t="s">
        <v>11752</v>
      </c>
      <c r="J3191" s="116" t="s">
        <v>11753</v>
      </c>
      <c r="K3191" s="114" t="s">
        <v>1181</v>
      </c>
      <c r="L3191" s="114" t="s">
        <v>738</v>
      </c>
      <c r="M3191" s="116" t="s">
        <v>1182</v>
      </c>
      <c r="N3191" s="116" t="s">
        <v>1183</v>
      </c>
      <c r="O3191" s="114" t="s">
        <v>1181</v>
      </c>
      <c r="P3191" s="114" t="s">
        <v>1895</v>
      </c>
      <c r="Q3191" s="114" t="s">
        <v>1896</v>
      </c>
      <c r="R3191" s="116"/>
    </row>
    <row r="3192" spans="2:18" ht="18.75" hidden="1" x14ac:dyDescent="0.25">
      <c r="B3192" s="112">
        <v>3186</v>
      </c>
      <c r="C3192" s="114" t="s">
        <v>3</v>
      </c>
      <c r="D3192" s="114" t="s">
        <v>10598</v>
      </c>
      <c r="E3192" s="114" t="s">
        <v>1</v>
      </c>
      <c r="F3192" s="114" t="s">
        <v>216</v>
      </c>
      <c r="G3192" s="114" t="s">
        <v>102</v>
      </c>
      <c r="H3192" s="115" t="s">
        <v>11754</v>
      </c>
      <c r="I3192" s="116" t="s">
        <v>11755</v>
      </c>
      <c r="J3192" s="116" t="s">
        <v>11756</v>
      </c>
      <c r="K3192" s="114" t="s">
        <v>1181</v>
      </c>
      <c r="L3192" s="114" t="s">
        <v>738</v>
      </c>
      <c r="M3192" s="116" t="s">
        <v>1182</v>
      </c>
      <c r="N3192" s="116" t="s">
        <v>1183</v>
      </c>
      <c r="O3192" s="114" t="s">
        <v>1181</v>
      </c>
      <c r="P3192" s="114" t="s">
        <v>1895</v>
      </c>
      <c r="Q3192" s="114" t="s">
        <v>1896</v>
      </c>
      <c r="R3192" s="116"/>
    </row>
    <row r="3193" spans="2:18" ht="18.75" hidden="1" x14ac:dyDescent="0.25">
      <c r="B3193" s="112">
        <v>3187</v>
      </c>
      <c r="C3193" s="114" t="s">
        <v>3</v>
      </c>
      <c r="D3193" s="114" t="s">
        <v>10598</v>
      </c>
      <c r="E3193" s="114" t="s">
        <v>1</v>
      </c>
      <c r="F3193" s="114" t="s">
        <v>216</v>
      </c>
      <c r="G3193" s="114" t="s">
        <v>102</v>
      </c>
      <c r="H3193" s="115" t="s">
        <v>11757</v>
      </c>
      <c r="I3193" s="116" t="s">
        <v>11758</v>
      </c>
      <c r="J3193" s="116" t="s">
        <v>11759</v>
      </c>
      <c r="K3193" s="114" t="s">
        <v>1181</v>
      </c>
      <c r="L3193" s="114" t="s">
        <v>738</v>
      </c>
      <c r="M3193" s="116" t="s">
        <v>1182</v>
      </c>
      <c r="N3193" s="116" t="s">
        <v>1183</v>
      </c>
      <c r="O3193" s="114" t="s">
        <v>1181</v>
      </c>
      <c r="P3193" s="114" t="s">
        <v>1895</v>
      </c>
      <c r="Q3193" s="114" t="s">
        <v>1896</v>
      </c>
      <c r="R3193" s="116"/>
    </row>
    <row r="3194" spans="2:18" ht="18.75" hidden="1" x14ac:dyDescent="0.25">
      <c r="B3194" s="112">
        <v>3188</v>
      </c>
      <c r="C3194" s="114" t="s">
        <v>3</v>
      </c>
      <c r="D3194" s="114" t="s">
        <v>10598</v>
      </c>
      <c r="E3194" s="114" t="s">
        <v>1</v>
      </c>
      <c r="F3194" s="114" t="s">
        <v>216</v>
      </c>
      <c r="G3194" s="114" t="s">
        <v>102</v>
      </c>
      <c r="H3194" s="115" t="s">
        <v>11760</v>
      </c>
      <c r="I3194" s="116" t="s">
        <v>11761</v>
      </c>
      <c r="J3194" s="116" t="s">
        <v>11762</v>
      </c>
      <c r="K3194" s="114" t="s">
        <v>1181</v>
      </c>
      <c r="L3194" s="114" t="s">
        <v>738</v>
      </c>
      <c r="M3194" s="116" t="s">
        <v>1182</v>
      </c>
      <c r="N3194" s="116" t="s">
        <v>1183</v>
      </c>
      <c r="O3194" s="114" t="s">
        <v>1181</v>
      </c>
      <c r="P3194" s="114" t="s">
        <v>1895</v>
      </c>
      <c r="Q3194" s="114" t="s">
        <v>1896</v>
      </c>
      <c r="R3194" s="116"/>
    </row>
    <row r="3195" spans="2:18" ht="18.75" hidden="1" x14ac:dyDescent="0.25">
      <c r="B3195" s="112">
        <v>3189</v>
      </c>
      <c r="C3195" s="114" t="s">
        <v>3</v>
      </c>
      <c r="D3195" s="114" t="s">
        <v>10598</v>
      </c>
      <c r="E3195" s="114" t="s">
        <v>1</v>
      </c>
      <c r="F3195" s="114" t="s">
        <v>216</v>
      </c>
      <c r="G3195" s="114" t="s">
        <v>102</v>
      </c>
      <c r="H3195" s="115" t="s">
        <v>11763</v>
      </c>
      <c r="I3195" s="116" t="s">
        <v>11764</v>
      </c>
      <c r="J3195" s="116" t="s">
        <v>11765</v>
      </c>
      <c r="K3195" s="114" t="s">
        <v>1181</v>
      </c>
      <c r="L3195" s="114" t="s">
        <v>738</v>
      </c>
      <c r="M3195" s="116" t="s">
        <v>1182</v>
      </c>
      <c r="N3195" s="116" t="s">
        <v>1183</v>
      </c>
      <c r="O3195" s="114" t="s">
        <v>1181</v>
      </c>
      <c r="P3195" s="114" t="s">
        <v>1895</v>
      </c>
      <c r="Q3195" s="114" t="s">
        <v>1896</v>
      </c>
      <c r="R3195" s="116"/>
    </row>
    <row r="3196" spans="2:18" ht="18.75" hidden="1" x14ac:dyDescent="0.25">
      <c r="B3196" s="112">
        <v>3190</v>
      </c>
      <c r="C3196" s="114" t="s">
        <v>3</v>
      </c>
      <c r="D3196" s="114" t="s">
        <v>10598</v>
      </c>
      <c r="E3196" s="114" t="s">
        <v>1</v>
      </c>
      <c r="F3196" s="114" t="s">
        <v>216</v>
      </c>
      <c r="G3196" s="114" t="s">
        <v>102</v>
      </c>
      <c r="H3196" s="115" t="s">
        <v>11766</v>
      </c>
      <c r="I3196" s="116" t="s">
        <v>11767</v>
      </c>
      <c r="J3196" s="116" t="s">
        <v>11768</v>
      </c>
      <c r="K3196" s="114" t="s">
        <v>1181</v>
      </c>
      <c r="L3196" s="114" t="s">
        <v>738</v>
      </c>
      <c r="M3196" s="116" t="s">
        <v>1182</v>
      </c>
      <c r="N3196" s="116" t="s">
        <v>1183</v>
      </c>
      <c r="O3196" s="114" t="s">
        <v>1181</v>
      </c>
      <c r="P3196" s="114" t="s">
        <v>1895</v>
      </c>
      <c r="Q3196" s="114" t="s">
        <v>1896</v>
      </c>
      <c r="R3196" s="116"/>
    </row>
    <row r="3197" spans="2:18" ht="18.75" hidden="1" x14ac:dyDescent="0.25">
      <c r="B3197" s="112">
        <v>3191</v>
      </c>
      <c r="C3197" s="114" t="s">
        <v>3</v>
      </c>
      <c r="D3197" s="114" t="s">
        <v>10598</v>
      </c>
      <c r="E3197" s="114" t="s">
        <v>4</v>
      </c>
      <c r="F3197" s="114" t="s">
        <v>216</v>
      </c>
      <c r="G3197" s="114" t="s">
        <v>102</v>
      </c>
      <c r="H3197" s="115" t="s">
        <v>11769</v>
      </c>
      <c r="I3197" s="116" t="s">
        <v>11770</v>
      </c>
      <c r="J3197" s="116" t="s">
        <v>11771</v>
      </c>
      <c r="K3197" s="114" t="s">
        <v>1181</v>
      </c>
      <c r="L3197" s="114" t="s">
        <v>738</v>
      </c>
      <c r="M3197" s="116" t="s">
        <v>1182</v>
      </c>
      <c r="N3197" s="116" t="s">
        <v>1183</v>
      </c>
      <c r="O3197" s="114" t="s">
        <v>1181</v>
      </c>
      <c r="P3197" s="114" t="s">
        <v>1895</v>
      </c>
      <c r="Q3197" s="114" t="s">
        <v>1896</v>
      </c>
      <c r="R3197" s="116"/>
    </row>
    <row r="3198" spans="2:18" ht="18.75" hidden="1" x14ac:dyDescent="0.25">
      <c r="B3198" s="112">
        <v>3192</v>
      </c>
      <c r="C3198" s="114" t="s">
        <v>3</v>
      </c>
      <c r="D3198" s="114" t="s">
        <v>10598</v>
      </c>
      <c r="E3198" s="114" t="s">
        <v>4</v>
      </c>
      <c r="F3198" s="114" t="s">
        <v>216</v>
      </c>
      <c r="G3198" s="114" t="s">
        <v>102</v>
      </c>
      <c r="H3198" s="115" t="s">
        <v>11772</v>
      </c>
      <c r="I3198" s="116" t="s">
        <v>11773</v>
      </c>
      <c r="J3198" s="116" t="s">
        <v>11774</v>
      </c>
      <c r="K3198" s="114" t="s">
        <v>1181</v>
      </c>
      <c r="L3198" s="114" t="s">
        <v>738</v>
      </c>
      <c r="M3198" s="116" t="s">
        <v>1182</v>
      </c>
      <c r="N3198" s="116" t="s">
        <v>1183</v>
      </c>
      <c r="O3198" s="114" t="s">
        <v>1181</v>
      </c>
      <c r="P3198" s="114" t="s">
        <v>1895</v>
      </c>
      <c r="Q3198" s="114" t="s">
        <v>1896</v>
      </c>
      <c r="R3198" s="116"/>
    </row>
    <row r="3199" spans="2:18" ht="18.75" hidden="1" x14ac:dyDescent="0.25">
      <c r="B3199" s="112">
        <v>3193</v>
      </c>
      <c r="C3199" s="114" t="s">
        <v>3</v>
      </c>
      <c r="D3199" s="114" t="s">
        <v>10598</v>
      </c>
      <c r="E3199" s="114" t="s">
        <v>4</v>
      </c>
      <c r="F3199" s="114" t="s">
        <v>216</v>
      </c>
      <c r="G3199" s="114" t="s">
        <v>102</v>
      </c>
      <c r="H3199" s="115" t="s">
        <v>11775</v>
      </c>
      <c r="I3199" s="116" t="s">
        <v>11776</v>
      </c>
      <c r="J3199" s="116" t="s">
        <v>11777</v>
      </c>
      <c r="K3199" s="114" t="s">
        <v>1181</v>
      </c>
      <c r="L3199" s="114" t="s">
        <v>738</v>
      </c>
      <c r="M3199" s="116" t="s">
        <v>1182</v>
      </c>
      <c r="N3199" s="116" t="s">
        <v>1183</v>
      </c>
      <c r="O3199" s="114" t="s">
        <v>1181</v>
      </c>
      <c r="P3199" s="114" t="s">
        <v>1895</v>
      </c>
      <c r="Q3199" s="114" t="s">
        <v>1896</v>
      </c>
      <c r="R3199" s="116"/>
    </row>
    <row r="3200" spans="2:18" ht="18.75" hidden="1" x14ac:dyDescent="0.25">
      <c r="B3200" s="112">
        <v>3194</v>
      </c>
      <c r="C3200" s="114" t="s">
        <v>3</v>
      </c>
      <c r="D3200" s="114" t="s">
        <v>10598</v>
      </c>
      <c r="E3200" s="114" t="s">
        <v>4</v>
      </c>
      <c r="F3200" s="114" t="s">
        <v>216</v>
      </c>
      <c r="G3200" s="114" t="s">
        <v>102</v>
      </c>
      <c r="H3200" s="115" t="s">
        <v>11778</v>
      </c>
      <c r="I3200" s="116" t="s">
        <v>11779</v>
      </c>
      <c r="J3200" s="116" t="s">
        <v>11780</v>
      </c>
      <c r="K3200" s="114" t="s">
        <v>1181</v>
      </c>
      <c r="L3200" s="114" t="s">
        <v>738</v>
      </c>
      <c r="M3200" s="116" t="s">
        <v>1182</v>
      </c>
      <c r="N3200" s="116" t="s">
        <v>1183</v>
      </c>
      <c r="O3200" s="114" t="s">
        <v>1181</v>
      </c>
      <c r="P3200" s="114" t="s">
        <v>1895</v>
      </c>
      <c r="Q3200" s="114" t="s">
        <v>1896</v>
      </c>
      <c r="R3200" s="116"/>
    </row>
    <row r="3201" spans="2:18" ht="18.75" hidden="1" x14ac:dyDescent="0.25">
      <c r="B3201" s="112">
        <v>3195</v>
      </c>
      <c r="C3201" s="114" t="s">
        <v>3</v>
      </c>
      <c r="D3201" s="114" t="s">
        <v>10598</v>
      </c>
      <c r="E3201" s="114" t="s">
        <v>4</v>
      </c>
      <c r="F3201" s="114" t="s">
        <v>216</v>
      </c>
      <c r="G3201" s="114" t="s">
        <v>102</v>
      </c>
      <c r="H3201" s="115" t="s">
        <v>11781</v>
      </c>
      <c r="I3201" s="116" t="s">
        <v>11782</v>
      </c>
      <c r="J3201" s="116" t="s">
        <v>11783</v>
      </c>
      <c r="K3201" s="114" t="s">
        <v>1181</v>
      </c>
      <c r="L3201" s="114" t="s">
        <v>738</v>
      </c>
      <c r="M3201" s="116" t="s">
        <v>1182</v>
      </c>
      <c r="N3201" s="116" t="s">
        <v>1183</v>
      </c>
      <c r="O3201" s="114" t="s">
        <v>1181</v>
      </c>
      <c r="P3201" s="114" t="s">
        <v>1895</v>
      </c>
      <c r="Q3201" s="114" t="s">
        <v>1896</v>
      </c>
      <c r="R3201" s="116"/>
    </row>
    <row r="3202" spans="2:18" ht="18.75" hidden="1" x14ac:dyDescent="0.25">
      <c r="B3202" s="112">
        <v>3196</v>
      </c>
      <c r="C3202" s="114" t="s">
        <v>3</v>
      </c>
      <c r="D3202" s="114" t="s">
        <v>10598</v>
      </c>
      <c r="E3202" s="114" t="s">
        <v>4</v>
      </c>
      <c r="F3202" s="114" t="s">
        <v>216</v>
      </c>
      <c r="G3202" s="114" t="s">
        <v>102</v>
      </c>
      <c r="H3202" s="115" t="s">
        <v>11784</v>
      </c>
      <c r="I3202" s="116" t="s">
        <v>11785</v>
      </c>
      <c r="J3202" s="116" t="s">
        <v>11786</v>
      </c>
      <c r="K3202" s="114" t="s">
        <v>1181</v>
      </c>
      <c r="L3202" s="114" t="s">
        <v>738</v>
      </c>
      <c r="M3202" s="116" t="s">
        <v>1182</v>
      </c>
      <c r="N3202" s="116" t="s">
        <v>1183</v>
      </c>
      <c r="O3202" s="114" t="s">
        <v>1181</v>
      </c>
      <c r="P3202" s="114" t="s">
        <v>1895</v>
      </c>
      <c r="Q3202" s="114" t="s">
        <v>1896</v>
      </c>
      <c r="R3202" s="116"/>
    </row>
    <row r="3203" spans="2:18" ht="18.75" hidden="1" x14ac:dyDescent="0.25">
      <c r="B3203" s="112">
        <v>3197</v>
      </c>
      <c r="C3203" s="114" t="s">
        <v>3</v>
      </c>
      <c r="D3203" s="114" t="s">
        <v>10598</v>
      </c>
      <c r="E3203" s="114" t="s">
        <v>4</v>
      </c>
      <c r="F3203" s="114" t="s">
        <v>216</v>
      </c>
      <c r="G3203" s="114" t="s">
        <v>102</v>
      </c>
      <c r="H3203" s="115" t="s">
        <v>11787</v>
      </c>
      <c r="I3203" s="116" t="s">
        <v>11788</v>
      </c>
      <c r="J3203" s="116" t="s">
        <v>11789</v>
      </c>
      <c r="K3203" s="114" t="s">
        <v>1181</v>
      </c>
      <c r="L3203" s="114" t="s">
        <v>738</v>
      </c>
      <c r="M3203" s="116" t="s">
        <v>1182</v>
      </c>
      <c r="N3203" s="116" t="s">
        <v>1183</v>
      </c>
      <c r="O3203" s="114" t="s">
        <v>1181</v>
      </c>
      <c r="P3203" s="114" t="s">
        <v>1895</v>
      </c>
      <c r="Q3203" s="114" t="s">
        <v>1896</v>
      </c>
      <c r="R3203" s="116"/>
    </row>
    <row r="3204" spans="2:18" ht="18.75" hidden="1" x14ac:dyDescent="0.25">
      <c r="B3204" s="112">
        <v>3198</v>
      </c>
      <c r="C3204" s="114" t="s">
        <v>3</v>
      </c>
      <c r="D3204" s="114" t="s">
        <v>10598</v>
      </c>
      <c r="E3204" s="114" t="s">
        <v>4</v>
      </c>
      <c r="F3204" s="114" t="s">
        <v>216</v>
      </c>
      <c r="G3204" s="114" t="s">
        <v>102</v>
      </c>
      <c r="H3204" s="115" t="s">
        <v>11790</v>
      </c>
      <c r="I3204" s="116" t="s">
        <v>11791</v>
      </c>
      <c r="J3204" s="116" t="s">
        <v>11792</v>
      </c>
      <c r="K3204" s="114" t="s">
        <v>1181</v>
      </c>
      <c r="L3204" s="114" t="s">
        <v>738</v>
      </c>
      <c r="M3204" s="116" t="s">
        <v>1182</v>
      </c>
      <c r="N3204" s="116" t="s">
        <v>1183</v>
      </c>
      <c r="O3204" s="114" t="s">
        <v>1181</v>
      </c>
      <c r="P3204" s="114" t="s">
        <v>1895</v>
      </c>
      <c r="Q3204" s="114" t="s">
        <v>1896</v>
      </c>
      <c r="R3204" s="116"/>
    </row>
    <row r="3205" spans="2:18" ht="18.75" hidden="1" x14ac:dyDescent="0.25">
      <c r="B3205" s="112">
        <v>3199</v>
      </c>
      <c r="C3205" s="114" t="s">
        <v>3</v>
      </c>
      <c r="D3205" s="114" t="s">
        <v>10598</v>
      </c>
      <c r="E3205" s="114" t="s">
        <v>4</v>
      </c>
      <c r="F3205" s="114" t="s">
        <v>216</v>
      </c>
      <c r="G3205" s="114" t="s">
        <v>102</v>
      </c>
      <c r="H3205" s="115" t="s">
        <v>11793</v>
      </c>
      <c r="I3205" s="116" t="s">
        <v>11794</v>
      </c>
      <c r="J3205" s="116" t="s">
        <v>11795</v>
      </c>
      <c r="K3205" s="114" t="s">
        <v>1181</v>
      </c>
      <c r="L3205" s="114" t="s">
        <v>738</v>
      </c>
      <c r="M3205" s="116" t="s">
        <v>1182</v>
      </c>
      <c r="N3205" s="116" t="s">
        <v>1183</v>
      </c>
      <c r="O3205" s="114" t="s">
        <v>1181</v>
      </c>
      <c r="P3205" s="114" t="s">
        <v>1895</v>
      </c>
      <c r="Q3205" s="114" t="s">
        <v>1896</v>
      </c>
      <c r="R3205" s="116"/>
    </row>
    <row r="3206" spans="2:18" ht="18.75" hidden="1" x14ac:dyDescent="0.25">
      <c r="B3206" s="112">
        <v>3200</v>
      </c>
      <c r="C3206" s="114" t="s">
        <v>3</v>
      </c>
      <c r="D3206" s="114" t="s">
        <v>10598</v>
      </c>
      <c r="E3206" s="114" t="s">
        <v>4</v>
      </c>
      <c r="F3206" s="114" t="s">
        <v>216</v>
      </c>
      <c r="G3206" s="114" t="s">
        <v>102</v>
      </c>
      <c r="H3206" s="115" t="s">
        <v>11796</v>
      </c>
      <c r="I3206" s="116" t="s">
        <v>11797</v>
      </c>
      <c r="J3206" s="116" t="s">
        <v>11798</v>
      </c>
      <c r="K3206" s="114" t="s">
        <v>1181</v>
      </c>
      <c r="L3206" s="114" t="s">
        <v>738</v>
      </c>
      <c r="M3206" s="116" t="s">
        <v>1182</v>
      </c>
      <c r="N3206" s="116" t="s">
        <v>1183</v>
      </c>
      <c r="O3206" s="114" t="s">
        <v>1181</v>
      </c>
      <c r="P3206" s="114" t="s">
        <v>1895</v>
      </c>
      <c r="Q3206" s="114" t="s">
        <v>1896</v>
      </c>
      <c r="R3206" s="116"/>
    </row>
    <row r="3207" spans="2:18" ht="18.75" hidden="1" x14ac:dyDescent="0.25">
      <c r="B3207" s="112">
        <v>3201</v>
      </c>
      <c r="C3207" s="114" t="s">
        <v>11</v>
      </c>
      <c r="D3207" s="114" t="s">
        <v>11799</v>
      </c>
      <c r="E3207" s="114" t="s">
        <v>1</v>
      </c>
      <c r="F3207" s="114" t="s">
        <v>20</v>
      </c>
      <c r="G3207" s="114" t="s">
        <v>102</v>
      </c>
      <c r="H3207" s="115" t="s">
        <v>11800</v>
      </c>
      <c r="I3207" s="116" t="s">
        <v>11801</v>
      </c>
      <c r="J3207" s="116" t="s">
        <v>11802</v>
      </c>
      <c r="K3207" s="114" t="s">
        <v>1184</v>
      </c>
      <c r="L3207" s="114" t="s">
        <v>228</v>
      </c>
      <c r="M3207" s="116" t="s">
        <v>1185</v>
      </c>
      <c r="N3207" s="116" t="s">
        <v>1186</v>
      </c>
      <c r="O3207" s="114" t="s">
        <v>1184</v>
      </c>
      <c r="P3207" s="114" t="s">
        <v>1897</v>
      </c>
      <c r="Q3207" s="114" t="s">
        <v>1898</v>
      </c>
      <c r="R3207" s="116"/>
    </row>
    <row r="3208" spans="2:18" ht="18.75" hidden="1" x14ac:dyDescent="0.25">
      <c r="B3208" s="112">
        <v>3202</v>
      </c>
      <c r="C3208" s="114" t="s">
        <v>11</v>
      </c>
      <c r="D3208" s="114" t="s">
        <v>11799</v>
      </c>
      <c r="E3208" s="114" t="s">
        <v>1</v>
      </c>
      <c r="F3208" s="114" t="s">
        <v>20</v>
      </c>
      <c r="G3208" s="114" t="s">
        <v>102</v>
      </c>
      <c r="H3208" s="115" t="s">
        <v>11803</v>
      </c>
      <c r="I3208" s="116" t="s">
        <v>11804</v>
      </c>
      <c r="J3208" s="116" t="s">
        <v>11805</v>
      </c>
      <c r="K3208" s="114" t="s">
        <v>1184</v>
      </c>
      <c r="L3208" s="114" t="s">
        <v>228</v>
      </c>
      <c r="M3208" s="116" t="s">
        <v>1185</v>
      </c>
      <c r="N3208" s="116" t="s">
        <v>1186</v>
      </c>
      <c r="O3208" s="114" t="s">
        <v>1184</v>
      </c>
      <c r="P3208" s="114" t="s">
        <v>1897</v>
      </c>
      <c r="Q3208" s="114" t="s">
        <v>1898</v>
      </c>
      <c r="R3208" s="116"/>
    </row>
    <row r="3209" spans="2:18" ht="18.75" hidden="1" x14ac:dyDescent="0.25">
      <c r="B3209" s="112">
        <v>3203</v>
      </c>
      <c r="C3209" s="114" t="s">
        <v>11</v>
      </c>
      <c r="D3209" s="114" t="s">
        <v>11799</v>
      </c>
      <c r="E3209" s="114" t="s">
        <v>1</v>
      </c>
      <c r="F3209" s="114" t="s">
        <v>20</v>
      </c>
      <c r="G3209" s="114" t="s">
        <v>102</v>
      </c>
      <c r="H3209" s="115" t="s">
        <v>11806</v>
      </c>
      <c r="I3209" s="116" t="s">
        <v>11807</v>
      </c>
      <c r="J3209" s="116" t="s">
        <v>11808</v>
      </c>
      <c r="K3209" s="114" t="s">
        <v>1184</v>
      </c>
      <c r="L3209" s="114" t="s">
        <v>228</v>
      </c>
      <c r="M3209" s="116" t="s">
        <v>1185</v>
      </c>
      <c r="N3209" s="116" t="s">
        <v>1186</v>
      </c>
      <c r="O3209" s="114" t="s">
        <v>1184</v>
      </c>
      <c r="P3209" s="114" t="s">
        <v>1897</v>
      </c>
      <c r="Q3209" s="114" t="s">
        <v>1898</v>
      </c>
      <c r="R3209" s="116"/>
    </row>
    <row r="3210" spans="2:18" ht="18.75" hidden="1" x14ac:dyDescent="0.25">
      <c r="B3210" s="112">
        <v>3204</v>
      </c>
      <c r="C3210" s="114" t="s">
        <v>11</v>
      </c>
      <c r="D3210" s="114" t="s">
        <v>11799</v>
      </c>
      <c r="E3210" s="114" t="s">
        <v>1</v>
      </c>
      <c r="F3210" s="114" t="s">
        <v>20</v>
      </c>
      <c r="G3210" s="114" t="s">
        <v>102</v>
      </c>
      <c r="H3210" s="115" t="s">
        <v>11809</v>
      </c>
      <c r="I3210" s="116" t="s">
        <v>11810</v>
      </c>
      <c r="J3210" s="116" t="s">
        <v>11811</v>
      </c>
      <c r="K3210" s="114" t="s">
        <v>1184</v>
      </c>
      <c r="L3210" s="114" t="s">
        <v>228</v>
      </c>
      <c r="M3210" s="116" t="s">
        <v>1185</v>
      </c>
      <c r="N3210" s="116" t="s">
        <v>1186</v>
      </c>
      <c r="O3210" s="114" t="s">
        <v>1184</v>
      </c>
      <c r="P3210" s="114" t="s">
        <v>1897</v>
      </c>
      <c r="Q3210" s="114" t="s">
        <v>1898</v>
      </c>
      <c r="R3210" s="116"/>
    </row>
    <row r="3211" spans="2:18" ht="18.75" hidden="1" x14ac:dyDescent="0.25">
      <c r="B3211" s="112">
        <v>3205</v>
      </c>
      <c r="C3211" s="114" t="s">
        <v>11</v>
      </c>
      <c r="D3211" s="114" t="s">
        <v>11799</v>
      </c>
      <c r="E3211" s="114" t="s">
        <v>1</v>
      </c>
      <c r="F3211" s="114" t="s">
        <v>20</v>
      </c>
      <c r="G3211" s="114" t="s">
        <v>102</v>
      </c>
      <c r="H3211" s="115" t="s">
        <v>11812</v>
      </c>
      <c r="I3211" s="116" t="s">
        <v>11813</v>
      </c>
      <c r="J3211" s="116" t="s">
        <v>11814</v>
      </c>
      <c r="K3211" s="114" t="s">
        <v>1184</v>
      </c>
      <c r="L3211" s="114" t="s">
        <v>228</v>
      </c>
      <c r="M3211" s="116" t="s">
        <v>1185</v>
      </c>
      <c r="N3211" s="116" t="s">
        <v>1186</v>
      </c>
      <c r="O3211" s="114" t="s">
        <v>1184</v>
      </c>
      <c r="P3211" s="114" t="s">
        <v>1897</v>
      </c>
      <c r="Q3211" s="114" t="s">
        <v>1898</v>
      </c>
      <c r="R3211" s="116"/>
    </row>
    <row r="3212" spans="2:18" ht="18.75" hidden="1" x14ac:dyDescent="0.25">
      <c r="B3212" s="112">
        <v>3206</v>
      </c>
      <c r="C3212" s="114" t="s">
        <v>11</v>
      </c>
      <c r="D3212" s="114" t="s">
        <v>11799</v>
      </c>
      <c r="E3212" s="114" t="s">
        <v>1</v>
      </c>
      <c r="F3212" s="114" t="s">
        <v>20</v>
      </c>
      <c r="G3212" s="114" t="s">
        <v>102</v>
      </c>
      <c r="H3212" s="115" t="s">
        <v>11815</v>
      </c>
      <c r="I3212" s="116" t="s">
        <v>11816</v>
      </c>
      <c r="J3212" s="116" t="s">
        <v>11817</v>
      </c>
      <c r="K3212" s="114" t="s">
        <v>1184</v>
      </c>
      <c r="L3212" s="114" t="s">
        <v>228</v>
      </c>
      <c r="M3212" s="116" t="s">
        <v>1185</v>
      </c>
      <c r="N3212" s="116" t="s">
        <v>1186</v>
      </c>
      <c r="O3212" s="114" t="s">
        <v>1184</v>
      </c>
      <c r="P3212" s="114" t="s">
        <v>1897</v>
      </c>
      <c r="Q3212" s="114" t="s">
        <v>1898</v>
      </c>
      <c r="R3212" s="116"/>
    </row>
    <row r="3213" spans="2:18" ht="18.75" hidden="1" x14ac:dyDescent="0.25">
      <c r="B3213" s="112">
        <v>3207</v>
      </c>
      <c r="C3213" s="114" t="s">
        <v>11</v>
      </c>
      <c r="D3213" s="114" t="s">
        <v>11799</v>
      </c>
      <c r="E3213" s="114" t="s">
        <v>1</v>
      </c>
      <c r="F3213" s="114" t="s">
        <v>20</v>
      </c>
      <c r="G3213" s="114" t="s">
        <v>102</v>
      </c>
      <c r="H3213" s="115" t="s">
        <v>11818</v>
      </c>
      <c r="I3213" s="116" t="s">
        <v>11819</v>
      </c>
      <c r="J3213" s="116" t="s">
        <v>11820</v>
      </c>
      <c r="K3213" s="114" t="s">
        <v>1184</v>
      </c>
      <c r="L3213" s="114" t="s">
        <v>228</v>
      </c>
      <c r="M3213" s="116" t="s">
        <v>1185</v>
      </c>
      <c r="N3213" s="116" t="s">
        <v>1186</v>
      </c>
      <c r="O3213" s="114" t="s">
        <v>1184</v>
      </c>
      <c r="P3213" s="114" t="s">
        <v>1897</v>
      </c>
      <c r="Q3213" s="114" t="s">
        <v>1898</v>
      </c>
      <c r="R3213" s="116"/>
    </row>
    <row r="3214" spans="2:18" ht="18.75" hidden="1" x14ac:dyDescent="0.25">
      <c r="B3214" s="112">
        <v>3208</v>
      </c>
      <c r="C3214" s="114" t="s">
        <v>11</v>
      </c>
      <c r="D3214" s="114" t="s">
        <v>11799</v>
      </c>
      <c r="E3214" s="114" t="s">
        <v>1</v>
      </c>
      <c r="F3214" s="114" t="s">
        <v>20</v>
      </c>
      <c r="G3214" s="114" t="s">
        <v>102</v>
      </c>
      <c r="H3214" s="115" t="s">
        <v>11821</v>
      </c>
      <c r="I3214" s="116" t="s">
        <v>11822</v>
      </c>
      <c r="J3214" s="116" t="s">
        <v>11823</v>
      </c>
      <c r="K3214" s="114" t="s">
        <v>1184</v>
      </c>
      <c r="L3214" s="114" t="s">
        <v>228</v>
      </c>
      <c r="M3214" s="116" t="s">
        <v>1185</v>
      </c>
      <c r="N3214" s="116" t="s">
        <v>1186</v>
      </c>
      <c r="O3214" s="114" t="s">
        <v>1184</v>
      </c>
      <c r="P3214" s="114" t="s">
        <v>1897</v>
      </c>
      <c r="Q3214" s="114" t="s">
        <v>1898</v>
      </c>
      <c r="R3214" s="116"/>
    </row>
    <row r="3215" spans="2:18" ht="18.75" hidden="1" x14ac:dyDescent="0.25">
      <c r="B3215" s="112">
        <v>3209</v>
      </c>
      <c r="C3215" s="114" t="s">
        <v>11</v>
      </c>
      <c r="D3215" s="114" t="s">
        <v>11799</v>
      </c>
      <c r="E3215" s="114" t="s">
        <v>1</v>
      </c>
      <c r="F3215" s="114" t="s">
        <v>20</v>
      </c>
      <c r="G3215" s="114" t="s">
        <v>102</v>
      </c>
      <c r="H3215" s="115" t="s">
        <v>11824</v>
      </c>
      <c r="I3215" s="116" t="s">
        <v>11825</v>
      </c>
      <c r="J3215" s="116" t="s">
        <v>11826</v>
      </c>
      <c r="K3215" s="114" t="s">
        <v>1184</v>
      </c>
      <c r="L3215" s="114" t="s">
        <v>228</v>
      </c>
      <c r="M3215" s="116" t="s">
        <v>1185</v>
      </c>
      <c r="N3215" s="116" t="s">
        <v>1186</v>
      </c>
      <c r="O3215" s="114" t="s">
        <v>1184</v>
      </c>
      <c r="P3215" s="114" t="s">
        <v>1897</v>
      </c>
      <c r="Q3215" s="114" t="s">
        <v>1898</v>
      </c>
      <c r="R3215" s="116"/>
    </row>
    <row r="3216" spans="2:18" ht="18.75" hidden="1" x14ac:dyDescent="0.25">
      <c r="B3216" s="112">
        <v>3210</v>
      </c>
      <c r="C3216" s="114" t="s">
        <v>11</v>
      </c>
      <c r="D3216" s="114" t="s">
        <v>11799</v>
      </c>
      <c r="E3216" s="114" t="s">
        <v>1</v>
      </c>
      <c r="F3216" s="114" t="s">
        <v>20</v>
      </c>
      <c r="G3216" s="114" t="s">
        <v>102</v>
      </c>
      <c r="H3216" s="115" t="s">
        <v>11827</v>
      </c>
      <c r="I3216" s="116" t="s">
        <v>11828</v>
      </c>
      <c r="J3216" s="116" t="s">
        <v>11829</v>
      </c>
      <c r="K3216" s="114" t="s">
        <v>1184</v>
      </c>
      <c r="L3216" s="114" t="s">
        <v>228</v>
      </c>
      <c r="M3216" s="116" t="s">
        <v>1185</v>
      </c>
      <c r="N3216" s="116" t="s">
        <v>1186</v>
      </c>
      <c r="O3216" s="114" t="s">
        <v>1184</v>
      </c>
      <c r="P3216" s="114" t="s">
        <v>1897</v>
      </c>
      <c r="Q3216" s="114" t="s">
        <v>1898</v>
      </c>
      <c r="R3216" s="116"/>
    </row>
    <row r="3217" spans="2:18" ht="18.75" hidden="1" x14ac:dyDescent="0.25">
      <c r="B3217" s="112">
        <v>3211</v>
      </c>
      <c r="C3217" s="114" t="s">
        <v>11</v>
      </c>
      <c r="D3217" s="114" t="s">
        <v>11799</v>
      </c>
      <c r="E3217" s="114" t="s">
        <v>4</v>
      </c>
      <c r="F3217" s="114" t="s">
        <v>20</v>
      </c>
      <c r="G3217" s="114" t="s">
        <v>102</v>
      </c>
      <c r="H3217" s="115" t="s">
        <v>11830</v>
      </c>
      <c r="I3217" s="116" t="s">
        <v>11831</v>
      </c>
      <c r="J3217" s="116" t="s">
        <v>11832</v>
      </c>
      <c r="K3217" s="114" t="s">
        <v>1184</v>
      </c>
      <c r="L3217" s="114" t="s">
        <v>228</v>
      </c>
      <c r="M3217" s="116" t="s">
        <v>1185</v>
      </c>
      <c r="N3217" s="116" t="s">
        <v>1186</v>
      </c>
      <c r="O3217" s="114" t="s">
        <v>1184</v>
      </c>
      <c r="P3217" s="114" t="s">
        <v>1897</v>
      </c>
      <c r="Q3217" s="114" t="s">
        <v>1898</v>
      </c>
      <c r="R3217" s="116"/>
    </row>
    <row r="3218" spans="2:18" ht="18.75" hidden="1" x14ac:dyDescent="0.25">
      <c r="B3218" s="112">
        <v>3212</v>
      </c>
      <c r="C3218" s="114" t="s">
        <v>11</v>
      </c>
      <c r="D3218" s="114" t="s">
        <v>11799</v>
      </c>
      <c r="E3218" s="114" t="s">
        <v>4</v>
      </c>
      <c r="F3218" s="114" t="s">
        <v>20</v>
      </c>
      <c r="G3218" s="114" t="s">
        <v>102</v>
      </c>
      <c r="H3218" s="115" t="s">
        <v>11833</v>
      </c>
      <c r="I3218" s="116" t="s">
        <v>11834</v>
      </c>
      <c r="J3218" s="116" t="s">
        <v>11835</v>
      </c>
      <c r="K3218" s="114" t="s">
        <v>1184</v>
      </c>
      <c r="L3218" s="114" t="s">
        <v>228</v>
      </c>
      <c r="M3218" s="116" t="s">
        <v>1185</v>
      </c>
      <c r="N3218" s="116" t="s">
        <v>1186</v>
      </c>
      <c r="O3218" s="114" t="s">
        <v>1184</v>
      </c>
      <c r="P3218" s="114" t="s">
        <v>1897</v>
      </c>
      <c r="Q3218" s="114" t="s">
        <v>1898</v>
      </c>
      <c r="R3218" s="116"/>
    </row>
    <row r="3219" spans="2:18" ht="18.75" hidden="1" x14ac:dyDescent="0.25">
      <c r="B3219" s="112">
        <v>3213</v>
      </c>
      <c r="C3219" s="114" t="s">
        <v>11</v>
      </c>
      <c r="D3219" s="114" t="s">
        <v>11799</v>
      </c>
      <c r="E3219" s="114" t="s">
        <v>4</v>
      </c>
      <c r="F3219" s="114" t="s">
        <v>20</v>
      </c>
      <c r="G3219" s="114" t="s">
        <v>102</v>
      </c>
      <c r="H3219" s="115" t="s">
        <v>11836</v>
      </c>
      <c r="I3219" s="116" t="s">
        <v>11837</v>
      </c>
      <c r="J3219" s="116" t="s">
        <v>11838</v>
      </c>
      <c r="K3219" s="114" t="s">
        <v>1184</v>
      </c>
      <c r="L3219" s="114" t="s">
        <v>228</v>
      </c>
      <c r="M3219" s="116" t="s">
        <v>1185</v>
      </c>
      <c r="N3219" s="116" t="s">
        <v>1186</v>
      </c>
      <c r="O3219" s="114" t="s">
        <v>1184</v>
      </c>
      <c r="P3219" s="114" t="s">
        <v>1897</v>
      </c>
      <c r="Q3219" s="114" t="s">
        <v>1898</v>
      </c>
      <c r="R3219" s="116"/>
    </row>
    <row r="3220" spans="2:18" ht="18.75" hidden="1" x14ac:dyDescent="0.25">
      <c r="B3220" s="112">
        <v>3214</v>
      </c>
      <c r="C3220" s="114" t="s">
        <v>11</v>
      </c>
      <c r="D3220" s="114" t="s">
        <v>11799</v>
      </c>
      <c r="E3220" s="114" t="s">
        <v>4</v>
      </c>
      <c r="F3220" s="114" t="s">
        <v>20</v>
      </c>
      <c r="G3220" s="114" t="s">
        <v>102</v>
      </c>
      <c r="H3220" s="115" t="s">
        <v>11839</v>
      </c>
      <c r="I3220" s="116" t="s">
        <v>11840</v>
      </c>
      <c r="J3220" s="116" t="s">
        <v>11841</v>
      </c>
      <c r="K3220" s="114" t="s">
        <v>1184</v>
      </c>
      <c r="L3220" s="114" t="s">
        <v>228</v>
      </c>
      <c r="M3220" s="116" t="s">
        <v>1185</v>
      </c>
      <c r="N3220" s="116" t="s">
        <v>1186</v>
      </c>
      <c r="O3220" s="114" t="s">
        <v>1184</v>
      </c>
      <c r="P3220" s="114" t="s">
        <v>1897</v>
      </c>
      <c r="Q3220" s="114" t="s">
        <v>1898</v>
      </c>
      <c r="R3220" s="116"/>
    </row>
    <row r="3221" spans="2:18" ht="18.75" hidden="1" x14ac:dyDescent="0.25">
      <c r="B3221" s="112">
        <v>3215</v>
      </c>
      <c r="C3221" s="114" t="s">
        <v>11</v>
      </c>
      <c r="D3221" s="114" t="s">
        <v>11799</v>
      </c>
      <c r="E3221" s="114" t="s">
        <v>4</v>
      </c>
      <c r="F3221" s="114" t="s">
        <v>20</v>
      </c>
      <c r="G3221" s="114" t="s">
        <v>102</v>
      </c>
      <c r="H3221" s="115" t="s">
        <v>11842</v>
      </c>
      <c r="I3221" s="116" t="s">
        <v>11843</v>
      </c>
      <c r="J3221" s="116" t="s">
        <v>11844</v>
      </c>
      <c r="K3221" s="114" t="s">
        <v>1184</v>
      </c>
      <c r="L3221" s="114" t="s">
        <v>228</v>
      </c>
      <c r="M3221" s="116" t="s">
        <v>1185</v>
      </c>
      <c r="N3221" s="116" t="s">
        <v>1186</v>
      </c>
      <c r="O3221" s="114" t="s">
        <v>1184</v>
      </c>
      <c r="P3221" s="114" t="s">
        <v>1897</v>
      </c>
      <c r="Q3221" s="114" t="s">
        <v>1898</v>
      </c>
      <c r="R3221" s="116"/>
    </row>
    <row r="3222" spans="2:18" ht="18.75" hidden="1" x14ac:dyDescent="0.25">
      <c r="B3222" s="112">
        <v>3216</v>
      </c>
      <c r="C3222" s="114" t="s">
        <v>11</v>
      </c>
      <c r="D3222" s="114" t="s">
        <v>11799</v>
      </c>
      <c r="E3222" s="114" t="s">
        <v>4</v>
      </c>
      <c r="F3222" s="114" t="s">
        <v>20</v>
      </c>
      <c r="G3222" s="114" t="s">
        <v>102</v>
      </c>
      <c r="H3222" s="115" t="s">
        <v>11845</v>
      </c>
      <c r="I3222" s="116" t="s">
        <v>11846</v>
      </c>
      <c r="J3222" s="116" t="s">
        <v>11847</v>
      </c>
      <c r="K3222" s="114" t="s">
        <v>1184</v>
      </c>
      <c r="L3222" s="114" t="s">
        <v>228</v>
      </c>
      <c r="M3222" s="116" t="s">
        <v>1185</v>
      </c>
      <c r="N3222" s="116" t="s">
        <v>1186</v>
      </c>
      <c r="O3222" s="114" t="s">
        <v>1184</v>
      </c>
      <c r="P3222" s="114" t="s">
        <v>1897</v>
      </c>
      <c r="Q3222" s="114" t="s">
        <v>1898</v>
      </c>
      <c r="R3222" s="116"/>
    </row>
    <row r="3223" spans="2:18" ht="18.75" hidden="1" x14ac:dyDescent="0.25">
      <c r="B3223" s="112">
        <v>3217</v>
      </c>
      <c r="C3223" s="114" t="s">
        <v>11</v>
      </c>
      <c r="D3223" s="114" t="s">
        <v>11799</v>
      </c>
      <c r="E3223" s="114" t="s">
        <v>4</v>
      </c>
      <c r="F3223" s="114" t="s">
        <v>20</v>
      </c>
      <c r="G3223" s="114" t="s">
        <v>102</v>
      </c>
      <c r="H3223" s="115" t="s">
        <v>11848</v>
      </c>
      <c r="I3223" s="116" t="s">
        <v>11849</v>
      </c>
      <c r="J3223" s="116" t="s">
        <v>11850</v>
      </c>
      <c r="K3223" s="114" t="s">
        <v>1184</v>
      </c>
      <c r="L3223" s="114" t="s">
        <v>228</v>
      </c>
      <c r="M3223" s="116" t="s">
        <v>1185</v>
      </c>
      <c r="N3223" s="116" t="s">
        <v>1186</v>
      </c>
      <c r="O3223" s="114" t="s">
        <v>1184</v>
      </c>
      <c r="P3223" s="114" t="s">
        <v>1897</v>
      </c>
      <c r="Q3223" s="114" t="s">
        <v>1898</v>
      </c>
      <c r="R3223" s="116"/>
    </row>
    <row r="3224" spans="2:18" ht="18.75" hidden="1" x14ac:dyDescent="0.25">
      <c r="B3224" s="112">
        <v>3218</v>
      </c>
      <c r="C3224" s="114" t="s">
        <v>11</v>
      </c>
      <c r="D3224" s="114" t="s">
        <v>11799</v>
      </c>
      <c r="E3224" s="114" t="s">
        <v>4</v>
      </c>
      <c r="F3224" s="114" t="s">
        <v>20</v>
      </c>
      <c r="G3224" s="114" t="s">
        <v>102</v>
      </c>
      <c r="H3224" s="115" t="s">
        <v>11851</v>
      </c>
      <c r="I3224" s="116" t="s">
        <v>11852</v>
      </c>
      <c r="J3224" s="116" t="s">
        <v>11853</v>
      </c>
      <c r="K3224" s="114" t="s">
        <v>1184</v>
      </c>
      <c r="L3224" s="114" t="s">
        <v>228</v>
      </c>
      <c r="M3224" s="116" t="s">
        <v>1185</v>
      </c>
      <c r="N3224" s="116" t="s">
        <v>1186</v>
      </c>
      <c r="O3224" s="114" t="s">
        <v>1184</v>
      </c>
      <c r="P3224" s="114" t="s">
        <v>1897</v>
      </c>
      <c r="Q3224" s="114" t="s">
        <v>1898</v>
      </c>
      <c r="R3224" s="116"/>
    </row>
    <row r="3225" spans="2:18" ht="18.75" hidden="1" x14ac:dyDescent="0.25">
      <c r="B3225" s="112">
        <v>3219</v>
      </c>
      <c r="C3225" s="114" t="s">
        <v>11</v>
      </c>
      <c r="D3225" s="114" t="s">
        <v>11799</v>
      </c>
      <c r="E3225" s="114" t="s">
        <v>4</v>
      </c>
      <c r="F3225" s="114" t="s">
        <v>20</v>
      </c>
      <c r="G3225" s="114" t="s">
        <v>102</v>
      </c>
      <c r="H3225" s="115" t="s">
        <v>11854</v>
      </c>
      <c r="I3225" s="116" t="s">
        <v>11855</v>
      </c>
      <c r="J3225" s="116" t="s">
        <v>11856</v>
      </c>
      <c r="K3225" s="114" t="s">
        <v>1184</v>
      </c>
      <c r="L3225" s="114" t="s">
        <v>228</v>
      </c>
      <c r="M3225" s="116" t="s">
        <v>1185</v>
      </c>
      <c r="N3225" s="116" t="s">
        <v>1186</v>
      </c>
      <c r="O3225" s="114" t="s">
        <v>1184</v>
      </c>
      <c r="P3225" s="114" t="s">
        <v>1897</v>
      </c>
      <c r="Q3225" s="114" t="s">
        <v>1898</v>
      </c>
      <c r="R3225" s="116"/>
    </row>
    <row r="3226" spans="2:18" ht="18.75" hidden="1" x14ac:dyDescent="0.25">
      <c r="B3226" s="112">
        <v>3220</v>
      </c>
      <c r="C3226" s="114" t="s">
        <v>11</v>
      </c>
      <c r="D3226" s="114" t="s">
        <v>11799</v>
      </c>
      <c r="E3226" s="114" t="s">
        <v>4</v>
      </c>
      <c r="F3226" s="114" t="s">
        <v>20</v>
      </c>
      <c r="G3226" s="114" t="s">
        <v>102</v>
      </c>
      <c r="H3226" s="115" t="s">
        <v>11857</v>
      </c>
      <c r="I3226" s="116" t="s">
        <v>11858</v>
      </c>
      <c r="J3226" s="116" t="s">
        <v>11859</v>
      </c>
      <c r="K3226" s="114" t="s">
        <v>1184</v>
      </c>
      <c r="L3226" s="114" t="s">
        <v>228</v>
      </c>
      <c r="M3226" s="116" t="s">
        <v>1185</v>
      </c>
      <c r="N3226" s="116" t="s">
        <v>1186</v>
      </c>
      <c r="O3226" s="114" t="s">
        <v>1184</v>
      </c>
      <c r="P3226" s="114" t="s">
        <v>1897</v>
      </c>
      <c r="Q3226" s="114" t="s">
        <v>1898</v>
      </c>
      <c r="R3226" s="116"/>
    </row>
    <row r="3227" spans="2:18" ht="18.75" hidden="1" x14ac:dyDescent="0.25">
      <c r="B3227" s="112">
        <v>3221</v>
      </c>
      <c r="C3227" s="114" t="s">
        <v>11</v>
      </c>
      <c r="D3227" s="114" t="s">
        <v>11799</v>
      </c>
      <c r="E3227" s="114" t="s">
        <v>1</v>
      </c>
      <c r="F3227" s="114" t="s">
        <v>114</v>
      </c>
      <c r="G3227" s="114" t="s">
        <v>102</v>
      </c>
      <c r="H3227" s="115" t="s">
        <v>11860</v>
      </c>
      <c r="I3227" s="116" t="s">
        <v>11861</v>
      </c>
      <c r="J3227" s="116" t="s">
        <v>11862</v>
      </c>
      <c r="K3227" s="114" t="s">
        <v>1187</v>
      </c>
      <c r="L3227" s="114" t="s">
        <v>299</v>
      </c>
      <c r="M3227" s="116" t="s">
        <v>1188</v>
      </c>
      <c r="N3227" s="116" t="s">
        <v>1189</v>
      </c>
      <c r="O3227" s="114" t="s">
        <v>1187</v>
      </c>
      <c r="P3227" s="114" t="s">
        <v>1899</v>
      </c>
      <c r="Q3227" s="114" t="s">
        <v>1900</v>
      </c>
      <c r="R3227" s="116"/>
    </row>
    <row r="3228" spans="2:18" ht="18.75" hidden="1" x14ac:dyDescent="0.25">
      <c r="B3228" s="112">
        <v>3222</v>
      </c>
      <c r="C3228" s="114" t="s">
        <v>11</v>
      </c>
      <c r="D3228" s="114" t="s">
        <v>11799</v>
      </c>
      <c r="E3228" s="114" t="s">
        <v>1</v>
      </c>
      <c r="F3228" s="114" t="s">
        <v>114</v>
      </c>
      <c r="G3228" s="114" t="s">
        <v>102</v>
      </c>
      <c r="H3228" s="115" t="s">
        <v>11863</v>
      </c>
      <c r="I3228" s="116" t="s">
        <v>11864</v>
      </c>
      <c r="J3228" s="116" t="s">
        <v>11865</v>
      </c>
      <c r="K3228" s="114" t="s">
        <v>1187</v>
      </c>
      <c r="L3228" s="114" t="s">
        <v>299</v>
      </c>
      <c r="M3228" s="116" t="s">
        <v>1188</v>
      </c>
      <c r="N3228" s="116" t="s">
        <v>1189</v>
      </c>
      <c r="O3228" s="114" t="s">
        <v>1187</v>
      </c>
      <c r="P3228" s="114" t="s">
        <v>1899</v>
      </c>
      <c r="Q3228" s="114" t="s">
        <v>1900</v>
      </c>
      <c r="R3228" s="116"/>
    </row>
    <row r="3229" spans="2:18" ht="18.75" hidden="1" x14ac:dyDescent="0.25">
      <c r="B3229" s="112">
        <v>3223</v>
      </c>
      <c r="C3229" s="114" t="s">
        <v>11</v>
      </c>
      <c r="D3229" s="114" t="s">
        <v>11799</v>
      </c>
      <c r="E3229" s="114" t="s">
        <v>1</v>
      </c>
      <c r="F3229" s="114" t="s">
        <v>114</v>
      </c>
      <c r="G3229" s="114" t="s">
        <v>102</v>
      </c>
      <c r="H3229" s="115" t="s">
        <v>11866</v>
      </c>
      <c r="I3229" s="116" t="s">
        <v>11867</v>
      </c>
      <c r="J3229" s="116" t="s">
        <v>11868</v>
      </c>
      <c r="K3229" s="114" t="s">
        <v>1187</v>
      </c>
      <c r="L3229" s="114" t="s">
        <v>299</v>
      </c>
      <c r="M3229" s="116" t="s">
        <v>1188</v>
      </c>
      <c r="N3229" s="116" t="s">
        <v>1189</v>
      </c>
      <c r="O3229" s="114" t="s">
        <v>1187</v>
      </c>
      <c r="P3229" s="114" t="s">
        <v>1899</v>
      </c>
      <c r="Q3229" s="114" t="s">
        <v>1900</v>
      </c>
      <c r="R3229" s="116"/>
    </row>
    <row r="3230" spans="2:18" ht="18.75" hidden="1" x14ac:dyDescent="0.25">
      <c r="B3230" s="112">
        <v>3224</v>
      </c>
      <c r="C3230" s="114" t="s">
        <v>11</v>
      </c>
      <c r="D3230" s="114" t="s">
        <v>11799</v>
      </c>
      <c r="E3230" s="114" t="s">
        <v>1</v>
      </c>
      <c r="F3230" s="114" t="s">
        <v>114</v>
      </c>
      <c r="G3230" s="114" t="s">
        <v>102</v>
      </c>
      <c r="H3230" s="115" t="s">
        <v>11869</v>
      </c>
      <c r="I3230" s="116" t="s">
        <v>11870</v>
      </c>
      <c r="J3230" s="116" t="s">
        <v>11871</v>
      </c>
      <c r="K3230" s="114" t="s">
        <v>1187</v>
      </c>
      <c r="L3230" s="114" t="s">
        <v>299</v>
      </c>
      <c r="M3230" s="116" t="s">
        <v>1188</v>
      </c>
      <c r="N3230" s="116" t="s">
        <v>1189</v>
      </c>
      <c r="O3230" s="114" t="s">
        <v>1187</v>
      </c>
      <c r="P3230" s="114" t="s">
        <v>1899</v>
      </c>
      <c r="Q3230" s="114" t="s">
        <v>1900</v>
      </c>
      <c r="R3230" s="116"/>
    </row>
    <row r="3231" spans="2:18" ht="18.75" hidden="1" x14ac:dyDescent="0.25">
      <c r="B3231" s="112">
        <v>3225</v>
      </c>
      <c r="C3231" s="114" t="s">
        <v>11</v>
      </c>
      <c r="D3231" s="114" t="s">
        <v>11799</v>
      </c>
      <c r="E3231" s="114" t="s">
        <v>1</v>
      </c>
      <c r="F3231" s="114" t="s">
        <v>114</v>
      </c>
      <c r="G3231" s="114" t="s">
        <v>102</v>
      </c>
      <c r="H3231" s="115" t="s">
        <v>11872</v>
      </c>
      <c r="I3231" s="116" t="s">
        <v>11873</v>
      </c>
      <c r="J3231" s="116" t="s">
        <v>11874</v>
      </c>
      <c r="K3231" s="114" t="s">
        <v>1187</v>
      </c>
      <c r="L3231" s="114" t="s">
        <v>299</v>
      </c>
      <c r="M3231" s="116" t="s">
        <v>1188</v>
      </c>
      <c r="N3231" s="116" t="s">
        <v>1189</v>
      </c>
      <c r="O3231" s="114" t="s">
        <v>1187</v>
      </c>
      <c r="P3231" s="114" t="s">
        <v>1899</v>
      </c>
      <c r="Q3231" s="114" t="s">
        <v>1900</v>
      </c>
      <c r="R3231" s="116"/>
    </row>
    <row r="3232" spans="2:18" ht="18.75" hidden="1" x14ac:dyDescent="0.25">
      <c r="B3232" s="112">
        <v>3226</v>
      </c>
      <c r="C3232" s="114" t="s">
        <v>11</v>
      </c>
      <c r="D3232" s="114" t="s">
        <v>11799</v>
      </c>
      <c r="E3232" s="114" t="s">
        <v>1</v>
      </c>
      <c r="F3232" s="114" t="s">
        <v>114</v>
      </c>
      <c r="G3232" s="114" t="s">
        <v>102</v>
      </c>
      <c r="H3232" s="115" t="s">
        <v>11875</v>
      </c>
      <c r="I3232" s="116" t="s">
        <v>11876</v>
      </c>
      <c r="J3232" s="116" t="s">
        <v>11877</v>
      </c>
      <c r="K3232" s="114" t="s">
        <v>1187</v>
      </c>
      <c r="L3232" s="114" t="s">
        <v>299</v>
      </c>
      <c r="M3232" s="116" t="s">
        <v>1188</v>
      </c>
      <c r="N3232" s="116" t="s">
        <v>1189</v>
      </c>
      <c r="O3232" s="114" t="s">
        <v>1187</v>
      </c>
      <c r="P3232" s="114" t="s">
        <v>1899</v>
      </c>
      <c r="Q3232" s="114" t="s">
        <v>1900</v>
      </c>
      <c r="R3232" s="116"/>
    </row>
    <row r="3233" spans="2:18" ht="18.75" hidden="1" x14ac:dyDescent="0.25">
      <c r="B3233" s="112">
        <v>3227</v>
      </c>
      <c r="C3233" s="114" t="s">
        <v>11</v>
      </c>
      <c r="D3233" s="114" t="s">
        <v>11799</v>
      </c>
      <c r="E3233" s="114" t="s">
        <v>1</v>
      </c>
      <c r="F3233" s="114" t="s">
        <v>114</v>
      </c>
      <c r="G3233" s="114" t="s">
        <v>102</v>
      </c>
      <c r="H3233" s="115" t="s">
        <v>11878</v>
      </c>
      <c r="I3233" s="116" t="s">
        <v>11879</v>
      </c>
      <c r="J3233" s="116" t="s">
        <v>11880</v>
      </c>
      <c r="K3233" s="114" t="s">
        <v>1187</v>
      </c>
      <c r="L3233" s="114" t="s">
        <v>299</v>
      </c>
      <c r="M3233" s="116" t="s">
        <v>1188</v>
      </c>
      <c r="N3233" s="116" t="s">
        <v>1189</v>
      </c>
      <c r="O3233" s="114" t="s">
        <v>1187</v>
      </c>
      <c r="P3233" s="114" t="s">
        <v>1899</v>
      </c>
      <c r="Q3233" s="114" t="s">
        <v>1900</v>
      </c>
      <c r="R3233" s="116"/>
    </row>
    <row r="3234" spans="2:18" ht="18.75" hidden="1" x14ac:dyDescent="0.25">
      <c r="B3234" s="112">
        <v>3228</v>
      </c>
      <c r="C3234" s="114" t="s">
        <v>11</v>
      </c>
      <c r="D3234" s="114" t="s">
        <v>11799</v>
      </c>
      <c r="E3234" s="114" t="s">
        <v>1</v>
      </c>
      <c r="F3234" s="114" t="s">
        <v>114</v>
      </c>
      <c r="G3234" s="114" t="s">
        <v>102</v>
      </c>
      <c r="H3234" s="115" t="s">
        <v>11881</v>
      </c>
      <c r="I3234" s="116" t="s">
        <v>11882</v>
      </c>
      <c r="J3234" s="116" t="s">
        <v>11883</v>
      </c>
      <c r="K3234" s="114" t="s">
        <v>1187</v>
      </c>
      <c r="L3234" s="114" t="s">
        <v>299</v>
      </c>
      <c r="M3234" s="116" t="s">
        <v>1188</v>
      </c>
      <c r="N3234" s="116" t="s">
        <v>1189</v>
      </c>
      <c r="O3234" s="114" t="s">
        <v>1187</v>
      </c>
      <c r="P3234" s="114" t="s">
        <v>1899</v>
      </c>
      <c r="Q3234" s="114" t="s">
        <v>1900</v>
      </c>
      <c r="R3234" s="116"/>
    </row>
    <row r="3235" spans="2:18" ht="18.75" hidden="1" x14ac:dyDescent="0.25">
      <c r="B3235" s="112">
        <v>3229</v>
      </c>
      <c r="C3235" s="114" t="s">
        <v>11</v>
      </c>
      <c r="D3235" s="114" t="s">
        <v>11799</v>
      </c>
      <c r="E3235" s="114" t="s">
        <v>1</v>
      </c>
      <c r="F3235" s="114" t="s">
        <v>114</v>
      </c>
      <c r="G3235" s="114" t="s">
        <v>102</v>
      </c>
      <c r="H3235" s="115" t="s">
        <v>11884</v>
      </c>
      <c r="I3235" s="116" t="s">
        <v>11885</v>
      </c>
      <c r="J3235" s="116" t="s">
        <v>11886</v>
      </c>
      <c r="K3235" s="114" t="s">
        <v>1187</v>
      </c>
      <c r="L3235" s="114" t="s">
        <v>299</v>
      </c>
      <c r="M3235" s="116" t="s">
        <v>1188</v>
      </c>
      <c r="N3235" s="116" t="s">
        <v>1189</v>
      </c>
      <c r="O3235" s="114" t="s">
        <v>1187</v>
      </c>
      <c r="P3235" s="114" t="s">
        <v>1899</v>
      </c>
      <c r="Q3235" s="114" t="s">
        <v>1900</v>
      </c>
      <c r="R3235" s="116"/>
    </row>
    <row r="3236" spans="2:18" ht="18.75" hidden="1" x14ac:dyDescent="0.25">
      <c r="B3236" s="112">
        <v>3230</v>
      </c>
      <c r="C3236" s="114" t="s">
        <v>11</v>
      </c>
      <c r="D3236" s="114" t="s">
        <v>11799</v>
      </c>
      <c r="E3236" s="114" t="s">
        <v>1</v>
      </c>
      <c r="F3236" s="114" t="s">
        <v>114</v>
      </c>
      <c r="G3236" s="114" t="s">
        <v>102</v>
      </c>
      <c r="H3236" s="115" t="s">
        <v>11887</v>
      </c>
      <c r="I3236" s="116" t="s">
        <v>11888</v>
      </c>
      <c r="J3236" s="116" t="s">
        <v>11889</v>
      </c>
      <c r="K3236" s="114" t="s">
        <v>1187</v>
      </c>
      <c r="L3236" s="114" t="s">
        <v>299</v>
      </c>
      <c r="M3236" s="116" t="s">
        <v>1188</v>
      </c>
      <c r="N3236" s="116" t="s">
        <v>1189</v>
      </c>
      <c r="O3236" s="114" t="s">
        <v>1187</v>
      </c>
      <c r="P3236" s="114" t="s">
        <v>1899</v>
      </c>
      <c r="Q3236" s="114" t="s">
        <v>1900</v>
      </c>
      <c r="R3236" s="116"/>
    </row>
    <row r="3237" spans="2:18" ht="18.75" hidden="1" x14ac:dyDescent="0.25">
      <c r="B3237" s="112">
        <v>3231</v>
      </c>
      <c r="C3237" s="114" t="s">
        <v>11</v>
      </c>
      <c r="D3237" s="114" t="s">
        <v>11799</v>
      </c>
      <c r="E3237" s="114" t="s">
        <v>4</v>
      </c>
      <c r="F3237" s="114" t="s">
        <v>114</v>
      </c>
      <c r="G3237" s="114" t="s">
        <v>102</v>
      </c>
      <c r="H3237" s="115" t="s">
        <v>11890</v>
      </c>
      <c r="I3237" s="116" t="s">
        <v>11891</v>
      </c>
      <c r="J3237" s="116" t="s">
        <v>11892</v>
      </c>
      <c r="K3237" s="114" t="s">
        <v>1187</v>
      </c>
      <c r="L3237" s="114" t="s">
        <v>299</v>
      </c>
      <c r="M3237" s="116" t="s">
        <v>1188</v>
      </c>
      <c r="N3237" s="116" t="s">
        <v>1189</v>
      </c>
      <c r="O3237" s="114" t="s">
        <v>1187</v>
      </c>
      <c r="P3237" s="114" t="s">
        <v>1899</v>
      </c>
      <c r="Q3237" s="114" t="s">
        <v>1900</v>
      </c>
      <c r="R3237" s="116"/>
    </row>
    <row r="3238" spans="2:18" ht="18.75" hidden="1" x14ac:dyDescent="0.25">
      <c r="B3238" s="112">
        <v>3232</v>
      </c>
      <c r="C3238" s="114" t="s">
        <v>11</v>
      </c>
      <c r="D3238" s="114" t="s">
        <v>11799</v>
      </c>
      <c r="E3238" s="114" t="s">
        <v>4</v>
      </c>
      <c r="F3238" s="114" t="s">
        <v>114</v>
      </c>
      <c r="G3238" s="114" t="s">
        <v>102</v>
      </c>
      <c r="H3238" s="115" t="s">
        <v>11893</v>
      </c>
      <c r="I3238" s="116" t="s">
        <v>11894</v>
      </c>
      <c r="J3238" s="116" t="s">
        <v>11895</v>
      </c>
      <c r="K3238" s="114" t="s">
        <v>1187</v>
      </c>
      <c r="L3238" s="114" t="s">
        <v>299</v>
      </c>
      <c r="M3238" s="116" t="s">
        <v>1188</v>
      </c>
      <c r="N3238" s="116" t="s">
        <v>1189</v>
      </c>
      <c r="O3238" s="114" t="s">
        <v>1187</v>
      </c>
      <c r="P3238" s="114" t="s">
        <v>1899</v>
      </c>
      <c r="Q3238" s="114" t="s">
        <v>1900</v>
      </c>
      <c r="R3238" s="116"/>
    </row>
    <row r="3239" spans="2:18" ht="18.75" hidden="1" x14ac:dyDescent="0.25">
      <c r="B3239" s="112">
        <v>3233</v>
      </c>
      <c r="C3239" s="114" t="s">
        <v>11</v>
      </c>
      <c r="D3239" s="114" t="s">
        <v>11799</v>
      </c>
      <c r="E3239" s="114" t="s">
        <v>4</v>
      </c>
      <c r="F3239" s="114" t="s">
        <v>114</v>
      </c>
      <c r="G3239" s="114" t="s">
        <v>102</v>
      </c>
      <c r="H3239" s="115" t="s">
        <v>11896</v>
      </c>
      <c r="I3239" s="116" t="s">
        <v>11897</v>
      </c>
      <c r="J3239" s="116" t="s">
        <v>11898</v>
      </c>
      <c r="K3239" s="114" t="s">
        <v>1187</v>
      </c>
      <c r="L3239" s="114" t="s">
        <v>299</v>
      </c>
      <c r="M3239" s="116" t="s">
        <v>1188</v>
      </c>
      <c r="N3239" s="116" t="s">
        <v>1189</v>
      </c>
      <c r="O3239" s="114" t="s">
        <v>1187</v>
      </c>
      <c r="P3239" s="114" t="s">
        <v>1899</v>
      </c>
      <c r="Q3239" s="114" t="s">
        <v>1900</v>
      </c>
      <c r="R3239" s="116"/>
    </row>
    <row r="3240" spans="2:18" ht="18.75" hidden="1" x14ac:dyDescent="0.25">
      <c r="B3240" s="112">
        <v>3234</v>
      </c>
      <c r="C3240" s="114" t="s">
        <v>11</v>
      </c>
      <c r="D3240" s="114" t="s">
        <v>11799</v>
      </c>
      <c r="E3240" s="114" t="s">
        <v>4</v>
      </c>
      <c r="F3240" s="114" t="s">
        <v>114</v>
      </c>
      <c r="G3240" s="114" t="s">
        <v>102</v>
      </c>
      <c r="H3240" s="115" t="s">
        <v>11899</v>
      </c>
      <c r="I3240" s="116" t="s">
        <v>11900</v>
      </c>
      <c r="J3240" s="116" t="s">
        <v>11901</v>
      </c>
      <c r="K3240" s="114" t="s">
        <v>1187</v>
      </c>
      <c r="L3240" s="114" t="s">
        <v>299</v>
      </c>
      <c r="M3240" s="116" t="s">
        <v>1188</v>
      </c>
      <c r="N3240" s="116" t="s">
        <v>1189</v>
      </c>
      <c r="O3240" s="114" t="s">
        <v>1187</v>
      </c>
      <c r="P3240" s="114" t="s">
        <v>1899</v>
      </c>
      <c r="Q3240" s="114" t="s">
        <v>1900</v>
      </c>
      <c r="R3240" s="116"/>
    </row>
    <row r="3241" spans="2:18" ht="18.75" hidden="1" x14ac:dyDescent="0.25">
      <c r="B3241" s="112">
        <v>3235</v>
      </c>
      <c r="C3241" s="114" t="s">
        <v>11</v>
      </c>
      <c r="D3241" s="114" t="s">
        <v>11799</v>
      </c>
      <c r="E3241" s="114" t="s">
        <v>4</v>
      </c>
      <c r="F3241" s="114" t="s">
        <v>114</v>
      </c>
      <c r="G3241" s="114" t="s">
        <v>102</v>
      </c>
      <c r="H3241" s="115" t="s">
        <v>11902</v>
      </c>
      <c r="I3241" s="116" t="s">
        <v>11903</v>
      </c>
      <c r="J3241" s="116" t="s">
        <v>11904</v>
      </c>
      <c r="K3241" s="114" t="s">
        <v>1187</v>
      </c>
      <c r="L3241" s="114" t="s">
        <v>299</v>
      </c>
      <c r="M3241" s="116" t="s">
        <v>1188</v>
      </c>
      <c r="N3241" s="116" t="s">
        <v>1189</v>
      </c>
      <c r="O3241" s="114" t="s">
        <v>1187</v>
      </c>
      <c r="P3241" s="114" t="s">
        <v>1899</v>
      </c>
      <c r="Q3241" s="114" t="s">
        <v>1900</v>
      </c>
      <c r="R3241" s="116"/>
    </row>
    <row r="3242" spans="2:18" ht="18.75" hidden="1" x14ac:dyDescent="0.25">
      <c r="B3242" s="112">
        <v>3236</v>
      </c>
      <c r="C3242" s="114" t="s">
        <v>11</v>
      </c>
      <c r="D3242" s="114" t="s">
        <v>11799</v>
      </c>
      <c r="E3242" s="114" t="s">
        <v>4</v>
      </c>
      <c r="F3242" s="114" t="s">
        <v>114</v>
      </c>
      <c r="G3242" s="114" t="s">
        <v>102</v>
      </c>
      <c r="H3242" s="115" t="s">
        <v>11905</v>
      </c>
      <c r="I3242" s="116" t="s">
        <v>11906</v>
      </c>
      <c r="J3242" s="116" t="s">
        <v>11907</v>
      </c>
      <c r="K3242" s="114" t="s">
        <v>1187</v>
      </c>
      <c r="L3242" s="114" t="s">
        <v>299</v>
      </c>
      <c r="M3242" s="116" t="s">
        <v>1188</v>
      </c>
      <c r="N3242" s="116" t="s">
        <v>1189</v>
      </c>
      <c r="O3242" s="114" t="s">
        <v>1187</v>
      </c>
      <c r="P3242" s="114" t="s">
        <v>1899</v>
      </c>
      <c r="Q3242" s="114" t="s">
        <v>1900</v>
      </c>
      <c r="R3242" s="116"/>
    </row>
    <row r="3243" spans="2:18" ht="18.75" hidden="1" x14ac:dyDescent="0.25">
      <c r="B3243" s="112">
        <v>3237</v>
      </c>
      <c r="C3243" s="114" t="s">
        <v>11</v>
      </c>
      <c r="D3243" s="114" t="s">
        <v>11799</v>
      </c>
      <c r="E3243" s="114" t="s">
        <v>4</v>
      </c>
      <c r="F3243" s="114" t="s">
        <v>114</v>
      </c>
      <c r="G3243" s="114" t="s">
        <v>102</v>
      </c>
      <c r="H3243" s="115" t="s">
        <v>11908</v>
      </c>
      <c r="I3243" s="116" t="s">
        <v>11909</v>
      </c>
      <c r="J3243" s="116" t="s">
        <v>11910</v>
      </c>
      <c r="K3243" s="114" t="s">
        <v>1187</v>
      </c>
      <c r="L3243" s="114" t="s">
        <v>299</v>
      </c>
      <c r="M3243" s="116" t="s">
        <v>1188</v>
      </c>
      <c r="N3243" s="116" t="s">
        <v>1189</v>
      </c>
      <c r="O3243" s="114" t="s">
        <v>1187</v>
      </c>
      <c r="P3243" s="114" t="s">
        <v>1899</v>
      </c>
      <c r="Q3243" s="114" t="s">
        <v>1900</v>
      </c>
      <c r="R3243" s="116"/>
    </row>
    <row r="3244" spans="2:18" ht="18.75" hidden="1" x14ac:dyDescent="0.25">
      <c r="B3244" s="112">
        <v>3238</v>
      </c>
      <c r="C3244" s="114" t="s">
        <v>11</v>
      </c>
      <c r="D3244" s="114" t="s">
        <v>11799</v>
      </c>
      <c r="E3244" s="114" t="s">
        <v>4</v>
      </c>
      <c r="F3244" s="114" t="s">
        <v>114</v>
      </c>
      <c r="G3244" s="114" t="s">
        <v>102</v>
      </c>
      <c r="H3244" s="115" t="s">
        <v>11911</v>
      </c>
      <c r="I3244" s="116" t="s">
        <v>11912</v>
      </c>
      <c r="J3244" s="116" t="s">
        <v>11913</v>
      </c>
      <c r="K3244" s="114" t="s">
        <v>1187</v>
      </c>
      <c r="L3244" s="114" t="s">
        <v>299</v>
      </c>
      <c r="M3244" s="116" t="s">
        <v>1188</v>
      </c>
      <c r="N3244" s="116" t="s">
        <v>1189</v>
      </c>
      <c r="O3244" s="114" t="s">
        <v>1187</v>
      </c>
      <c r="P3244" s="114" t="s">
        <v>1899</v>
      </c>
      <c r="Q3244" s="114" t="s">
        <v>1900</v>
      </c>
      <c r="R3244" s="116"/>
    </row>
    <row r="3245" spans="2:18" ht="18.75" hidden="1" x14ac:dyDescent="0.25">
      <c r="B3245" s="112">
        <v>3239</v>
      </c>
      <c r="C3245" s="114" t="s">
        <v>11</v>
      </c>
      <c r="D3245" s="114" t="s">
        <v>11799</v>
      </c>
      <c r="E3245" s="114" t="s">
        <v>4</v>
      </c>
      <c r="F3245" s="114" t="s">
        <v>114</v>
      </c>
      <c r="G3245" s="114" t="s">
        <v>102</v>
      </c>
      <c r="H3245" s="115" t="s">
        <v>11914</v>
      </c>
      <c r="I3245" s="116" t="s">
        <v>11915</v>
      </c>
      <c r="J3245" s="116" t="s">
        <v>11916</v>
      </c>
      <c r="K3245" s="114" t="s">
        <v>1187</v>
      </c>
      <c r="L3245" s="114" t="s">
        <v>299</v>
      </c>
      <c r="M3245" s="116" t="s">
        <v>1188</v>
      </c>
      <c r="N3245" s="116" t="s">
        <v>1189</v>
      </c>
      <c r="O3245" s="114" t="s">
        <v>1187</v>
      </c>
      <c r="P3245" s="114" t="s">
        <v>1899</v>
      </c>
      <c r="Q3245" s="114" t="s">
        <v>1900</v>
      </c>
      <c r="R3245" s="116"/>
    </row>
    <row r="3246" spans="2:18" ht="18.75" hidden="1" x14ac:dyDescent="0.25">
      <c r="B3246" s="112">
        <v>3240</v>
      </c>
      <c r="C3246" s="114" t="s">
        <v>11</v>
      </c>
      <c r="D3246" s="114" t="s">
        <v>11799</v>
      </c>
      <c r="E3246" s="114" t="s">
        <v>4</v>
      </c>
      <c r="F3246" s="114" t="s">
        <v>114</v>
      </c>
      <c r="G3246" s="114" t="s">
        <v>102</v>
      </c>
      <c r="H3246" s="115" t="s">
        <v>11917</v>
      </c>
      <c r="I3246" s="116" t="s">
        <v>11918</v>
      </c>
      <c r="J3246" s="116" t="s">
        <v>11919</v>
      </c>
      <c r="K3246" s="114" t="s">
        <v>1187</v>
      </c>
      <c r="L3246" s="114" t="s">
        <v>299</v>
      </c>
      <c r="M3246" s="116" t="s">
        <v>1188</v>
      </c>
      <c r="N3246" s="116" t="s">
        <v>1189</v>
      </c>
      <c r="O3246" s="114" t="s">
        <v>1187</v>
      </c>
      <c r="P3246" s="114" t="s">
        <v>1899</v>
      </c>
      <c r="Q3246" s="114" t="s">
        <v>1900</v>
      </c>
      <c r="R3246" s="116"/>
    </row>
    <row r="3247" spans="2:18" ht="18.75" hidden="1" x14ac:dyDescent="0.25">
      <c r="B3247" s="112">
        <v>3241</v>
      </c>
      <c r="C3247" s="114" t="s">
        <v>11</v>
      </c>
      <c r="D3247" s="114" t="s">
        <v>11799</v>
      </c>
      <c r="E3247" s="114" t="s">
        <v>1</v>
      </c>
      <c r="F3247" s="114" t="s">
        <v>30</v>
      </c>
      <c r="G3247" s="114" t="s">
        <v>116</v>
      </c>
      <c r="H3247" s="115" t="s">
        <v>11920</v>
      </c>
      <c r="I3247" s="116" t="s">
        <v>11921</v>
      </c>
      <c r="J3247" s="116" t="s">
        <v>11922</v>
      </c>
      <c r="K3247" s="114" t="s">
        <v>1190</v>
      </c>
      <c r="L3247" s="114" t="s">
        <v>342</v>
      </c>
      <c r="M3247" s="116" t="s">
        <v>1191</v>
      </c>
      <c r="N3247" s="116" t="s">
        <v>1192</v>
      </c>
      <c r="O3247" s="114" t="s">
        <v>1190</v>
      </c>
      <c r="P3247" s="114" t="s">
        <v>1901</v>
      </c>
      <c r="Q3247" s="114" t="s">
        <v>1902</v>
      </c>
      <c r="R3247" s="116"/>
    </row>
    <row r="3248" spans="2:18" ht="18.75" hidden="1" x14ac:dyDescent="0.25">
      <c r="B3248" s="112">
        <v>3242</v>
      </c>
      <c r="C3248" s="114" t="s">
        <v>11</v>
      </c>
      <c r="D3248" s="114" t="s">
        <v>11799</v>
      </c>
      <c r="E3248" s="114" t="s">
        <v>1</v>
      </c>
      <c r="F3248" s="114" t="s">
        <v>30</v>
      </c>
      <c r="G3248" s="114" t="s">
        <v>116</v>
      </c>
      <c r="H3248" s="115" t="s">
        <v>11923</v>
      </c>
      <c r="I3248" s="116" t="s">
        <v>11924</v>
      </c>
      <c r="J3248" s="116" t="s">
        <v>11925</v>
      </c>
      <c r="K3248" s="114" t="s">
        <v>1190</v>
      </c>
      <c r="L3248" s="114" t="s">
        <v>342</v>
      </c>
      <c r="M3248" s="116" t="s">
        <v>1191</v>
      </c>
      <c r="N3248" s="116" t="s">
        <v>1192</v>
      </c>
      <c r="O3248" s="114" t="s">
        <v>1190</v>
      </c>
      <c r="P3248" s="114" t="s">
        <v>1901</v>
      </c>
      <c r="Q3248" s="114" t="s">
        <v>1902</v>
      </c>
      <c r="R3248" s="116"/>
    </row>
    <row r="3249" spans="1:18" ht="18.75" hidden="1" x14ac:dyDescent="0.25">
      <c r="A3249" s="118"/>
      <c r="B3249" s="112">
        <v>3243</v>
      </c>
      <c r="C3249" s="114" t="s">
        <v>11</v>
      </c>
      <c r="D3249" s="114" t="s">
        <v>11799</v>
      </c>
      <c r="E3249" s="114" t="s">
        <v>1</v>
      </c>
      <c r="F3249" s="114" t="s">
        <v>30</v>
      </c>
      <c r="G3249" s="114" t="s">
        <v>116</v>
      </c>
      <c r="H3249" s="115" t="s">
        <v>11926</v>
      </c>
      <c r="I3249" s="116" t="s">
        <v>11927</v>
      </c>
      <c r="J3249" s="116" t="s">
        <v>11928</v>
      </c>
      <c r="K3249" s="114" t="s">
        <v>1190</v>
      </c>
      <c r="L3249" s="114" t="s">
        <v>342</v>
      </c>
      <c r="M3249" s="116" t="s">
        <v>1191</v>
      </c>
      <c r="N3249" s="116" t="s">
        <v>1192</v>
      </c>
      <c r="O3249" s="114" t="s">
        <v>1190</v>
      </c>
      <c r="P3249" s="114" t="s">
        <v>1901</v>
      </c>
      <c r="Q3249" s="114" t="s">
        <v>1902</v>
      </c>
      <c r="R3249" s="116"/>
    </row>
    <row r="3250" spans="1:18" ht="18.75" hidden="1" x14ac:dyDescent="0.25">
      <c r="B3250" s="112">
        <v>3244</v>
      </c>
      <c r="C3250" s="114" t="s">
        <v>11</v>
      </c>
      <c r="D3250" s="114" t="s">
        <v>11799</v>
      </c>
      <c r="E3250" s="114" t="s">
        <v>1</v>
      </c>
      <c r="F3250" s="114" t="s">
        <v>30</v>
      </c>
      <c r="G3250" s="114" t="s">
        <v>116</v>
      </c>
      <c r="H3250" s="115" t="s">
        <v>11929</v>
      </c>
      <c r="I3250" s="116" t="s">
        <v>11930</v>
      </c>
      <c r="J3250" s="116" t="s">
        <v>11931</v>
      </c>
      <c r="K3250" s="114" t="s">
        <v>1190</v>
      </c>
      <c r="L3250" s="114" t="s">
        <v>342</v>
      </c>
      <c r="M3250" s="116" t="s">
        <v>1191</v>
      </c>
      <c r="N3250" s="116" t="s">
        <v>1192</v>
      </c>
      <c r="O3250" s="114" t="s">
        <v>1190</v>
      </c>
      <c r="P3250" s="114" t="s">
        <v>1901</v>
      </c>
      <c r="Q3250" s="114" t="s">
        <v>1902</v>
      </c>
      <c r="R3250" s="116"/>
    </row>
    <row r="3251" spans="1:18" ht="18.75" hidden="1" x14ac:dyDescent="0.25">
      <c r="B3251" s="112">
        <v>3245</v>
      </c>
      <c r="C3251" s="114" t="s">
        <v>11</v>
      </c>
      <c r="D3251" s="114" t="s">
        <v>11799</v>
      </c>
      <c r="E3251" s="114" t="s">
        <v>1</v>
      </c>
      <c r="F3251" s="114" t="s">
        <v>30</v>
      </c>
      <c r="G3251" s="114" t="s">
        <v>116</v>
      </c>
      <c r="H3251" s="115" t="s">
        <v>11932</v>
      </c>
      <c r="I3251" s="116" t="s">
        <v>11933</v>
      </c>
      <c r="J3251" s="116" t="s">
        <v>11934</v>
      </c>
      <c r="K3251" s="114" t="s">
        <v>1190</v>
      </c>
      <c r="L3251" s="114" t="s">
        <v>342</v>
      </c>
      <c r="M3251" s="116" t="s">
        <v>1191</v>
      </c>
      <c r="N3251" s="116" t="s">
        <v>1192</v>
      </c>
      <c r="O3251" s="114" t="s">
        <v>1190</v>
      </c>
      <c r="P3251" s="114" t="s">
        <v>1901</v>
      </c>
      <c r="Q3251" s="114" t="s">
        <v>1902</v>
      </c>
      <c r="R3251" s="116"/>
    </row>
    <row r="3252" spans="1:18" ht="18.75" hidden="1" x14ac:dyDescent="0.25">
      <c r="B3252" s="112">
        <v>3246</v>
      </c>
      <c r="C3252" s="114" t="s">
        <v>11</v>
      </c>
      <c r="D3252" s="114" t="s">
        <v>11799</v>
      </c>
      <c r="E3252" s="114" t="s">
        <v>1</v>
      </c>
      <c r="F3252" s="114" t="s">
        <v>30</v>
      </c>
      <c r="G3252" s="114" t="s">
        <v>116</v>
      </c>
      <c r="H3252" s="115" t="s">
        <v>11935</v>
      </c>
      <c r="I3252" s="116" t="s">
        <v>11936</v>
      </c>
      <c r="J3252" s="116" t="s">
        <v>11937</v>
      </c>
      <c r="K3252" s="114" t="s">
        <v>1190</v>
      </c>
      <c r="L3252" s="114" t="s">
        <v>342</v>
      </c>
      <c r="M3252" s="116" t="s">
        <v>1191</v>
      </c>
      <c r="N3252" s="116" t="s">
        <v>1192</v>
      </c>
      <c r="O3252" s="114" t="s">
        <v>1190</v>
      </c>
      <c r="P3252" s="114" t="s">
        <v>1901</v>
      </c>
      <c r="Q3252" s="114" t="s">
        <v>1902</v>
      </c>
      <c r="R3252" s="116"/>
    </row>
    <row r="3253" spans="1:18" ht="18.75" hidden="1" x14ac:dyDescent="0.25">
      <c r="B3253" s="112">
        <v>3247</v>
      </c>
      <c r="C3253" s="114" t="s">
        <v>11</v>
      </c>
      <c r="D3253" s="114" t="s">
        <v>11799</v>
      </c>
      <c r="E3253" s="114" t="s">
        <v>1</v>
      </c>
      <c r="F3253" s="114" t="s">
        <v>30</v>
      </c>
      <c r="G3253" s="114" t="s">
        <v>116</v>
      </c>
      <c r="H3253" s="115" t="s">
        <v>11938</v>
      </c>
      <c r="I3253" s="116" t="s">
        <v>11939</v>
      </c>
      <c r="J3253" s="116" t="s">
        <v>11940</v>
      </c>
      <c r="K3253" s="114" t="s">
        <v>1190</v>
      </c>
      <c r="L3253" s="114" t="s">
        <v>342</v>
      </c>
      <c r="M3253" s="116" t="s">
        <v>1191</v>
      </c>
      <c r="N3253" s="116" t="s">
        <v>1192</v>
      </c>
      <c r="O3253" s="114" t="s">
        <v>1190</v>
      </c>
      <c r="P3253" s="114" t="s">
        <v>1901</v>
      </c>
      <c r="Q3253" s="114" t="s">
        <v>1902</v>
      </c>
      <c r="R3253" s="116"/>
    </row>
    <row r="3254" spans="1:18" ht="18.75" hidden="1" x14ac:dyDescent="0.25">
      <c r="B3254" s="112">
        <v>3248</v>
      </c>
      <c r="C3254" s="114" t="s">
        <v>11</v>
      </c>
      <c r="D3254" s="114" t="s">
        <v>11799</v>
      </c>
      <c r="E3254" s="114" t="s">
        <v>1</v>
      </c>
      <c r="F3254" s="114" t="s">
        <v>30</v>
      </c>
      <c r="G3254" s="114" t="s">
        <v>116</v>
      </c>
      <c r="H3254" s="115" t="s">
        <v>11941</v>
      </c>
      <c r="I3254" s="116" t="s">
        <v>11942</v>
      </c>
      <c r="J3254" s="116" t="s">
        <v>11943</v>
      </c>
      <c r="K3254" s="114" t="s">
        <v>1190</v>
      </c>
      <c r="L3254" s="114" t="s">
        <v>342</v>
      </c>
      <c r="M3254" s="116" t="s">
        <v>1191</v>
      </c>
      <c r="N3254" s="116" t="s">
        <v>1192</v>
      </c>
      <c r="O3254" s="114" t="s">
        <v>1190</v>
      </c>
      <c r="P3254" s="114" t="s">
        <v>1901</v>
      </c>
      <c r="Q3254" s="114" t="s">
        <v>1902</v>
      </c>
      <c r="R3254" s="116"/>
    </row>
    <row r="3255" spans="1:18" ht="18.75" hidden="1" x14ac:dyDescent="0.25">
      <c r="B3255" s="112">
        <v>3249</v>
      </c>
      <c r="C3255" s="114" t="s">
        <v>11</v>
      </c>
      <c r="D3255" s="114" t="s">
        <v>11799</v>
      </c>
      <c r="E3255" s="114" t="s">
        <v>1</v>
      </c>
      <c r="F3255" s="114" t="s">
        <v>30</v>
      </c>
      <c r="G3255" s="114" t="s">
        <v>116</v>
      </c>
      <c r="H3255" s="115" t="s">
        <v>11944</v>
      </c>
      <c r="I3255" s="116" t="s">
        <v>11945</v>
      </c>
      <c r="J3255" s="116" t="s">
        <v>11946</v>
      </c>
      <c r="K3255" s="114" t="s">
        <v>1190</v>
      </c>
      <c r="L3255" s="114" t="s">
        <v>342</v>
      </c>
      <c r="M3255" s="116" t="s">
        <v>1191</v>
      </c>
      <c r="N3255" s="116" t="s">
        <v>1192</v>
      </c>
      <c r="O3255" s="114" t="s">
        <v>1190</v>
      </c>
      <c r="P3255" s="114" t="s">
        <v>1901</v>
      </c>
      <c r="Q3255" s="114" t="s">
        <v>1902</v>
      </c>
      <c r="R3255" s="116"/>
    </row>
    <row r="3256" spans="1:18" ht="18.75" hidden="1" x14ac:dyDescent="0.25">
      <c r="B3256" s="112">
        <v>3250</v>
      </c>
      <c r="C3256" s="114" t="s">
        <v>11</v>
      </c>
      <c r="D3256" s="114" t="s">
        <v>11799</v>
      </c>
      <c r="E3256" s="114" t="s">
        <v>1</v>
      </c>
      <c r="F3256" s="114" t="s">
        <v>30</v>
      </c>
      <c r="G3256" s="114" t="s">
        <v>116</v>
      </c>
      <c r="H3256" s="115" t="s">
        <v>11947</v>
      </c>
      <c r="I3256" s="116" t="s">
        <v>11948</v>
      </c>
      <c r="J3256" s="116" t="s">
        <v>11949</v>
      </c>
      <c r="K3256" s="114" t="s">
        <v>1190</v>
      </c>
      <c r="L3256" s="114" t="s">
        <v>342</v>
      </c>
      <c r="M3256" s="116" t="s">
        <v>1191</v>
      </c>
      <c r="N3256" s="116" t="s">
        <v>1192</v>
      </c>
      <c r="O3256" s="114" t="s">
        <v>1190</v>
      </c>
      <c r="P3256" s="114" t="s">
        <v>1901</v>
      </c>
      <c r="Q3256" s="114" t="s">
        <v>1902</v>
      </c>
      <c r="R3256" s="116"/>
    </row>
    <row r="3257" spans="1:18" ht="18.75" hidden="1" x14ac:dyDescent="0.25">
      <c r="B3257" s="112">
        <v>3251</v>
      </c>
      <c r="C3257" s="114" t="s">
        <v>11</v>
      </c>
      <c r="D3257" s="114" t="s">
        <v>11799</v>
      </c>
      <c r="E3257" s="114" t="s">
        <v>4</v>
      </c>
      <c r="F3257" s="114" t="s">
        <v>30</v>
      </c>
      <c r="G3257" s="114" t="s">
        <v>116</v>
      </c>
      <c r="H3257" s="115" t="s">
        <v>11950</v>
      </c>
      <c r="I3257" s="116" t="s">
        <v>11951</v>
      </c>
      <c r="J3257" s="116" t="s">
        <v>11952</v>
      </c>
      <c r="K3257" s="114" t="s">
        <v>1190</v>
      </c>
      <c r="L3257" s="114" t="s">
        <v>342</v>
      </c>
      <c r="M3257" s="116" t="s">
        <v>1191</v>
      </c>
      <c r="N3257" s="116" t="s">
        <v>1192</v>
      </c>
      <c r="O3257" s="114" t="s">
        <v>1190</v>
      </c>
      <c r="P3257" s="114" t="s">
        <v>1901</v>
      </c>
      <c r="Q3257" s="114" t="s">
        <v>1902</v>
      </c>
      <c r="R3257" s="116"/>
    </row>
    <row r="3258" spans="1:18" ht="18.75" hidden="1" x14ac:dyDescent="0.25">
      <c r="B3258" s="112">
        <v>3252</v>
      </c>
      <c r="C3258" s="114" t="s">
        <v>11</v>
      </c>
      <c r="D3258" s="114" t="s">
        <v>11799</v>
      </c>
      <c r="E3258" s="114" t="s">
        <v>4</v>
      </c>
      <c r="F3258" s="114" t="s">
        <v>30</v>
      </c>
      <c r="G3258" s="114" t="s">
        <v>116</v>
      </c>
      <c r="H3258" s="115" t="s">
        <v>11953</v>
      </c>
      <c r="I3258" s="116" t="s">
        <v>11954</v>
      </c>
      <c r="J3258" s="116" t="s">
        <v>11955</v>
      </c>
      <c r="K3258" s="114" t="s">
        <v>1190</v>
      </c>
      <c r="L3258" s="114" t="s">
        <v>342</v>
      </c>
      <c r="M3258" s="116" t="s">
        <v>1191</v>
      </c>
      <c r="N3258" s="116" t="s">
        <v>1192</v>
      </c>
      <c r="O3258" s="114" t="s">
        <v>1190</v>
      </c>
      <c r="P3258" s="114" t="s">
        <v>1901</v>
      </c>
      <c r="Q3258" s="114" t="s">
        <v>1902</v>
      </c>
      <c r="R3258" s="116"/>
    </row>
    <row r="3259" spans="1:18" ht="18.75" hidden="1" x14ac:dyDescent="0.25">
      <c r="B3259" s="112">
        <v>3253</v>
      </c>
      <c r="C3259" s="114" t="s">
        <v>11</v>
      </c>
      <c r="D3259" s="114" t="s">
        <v>11799</v>
      </c>
      <c r="E3259" s="114" t="s">
        <v>4</v>
      </c>
      <c r="F3259" s="114" t="s">
        <v>30</v>
      </c>
      <c r="G3259" s="114" t="s">
        <v>116</v>
      </c>
      <c r="H3259" s="115" t="s">
        <v>11956</v>
      </c>
      <c r="I3259" s="116" t="s">
        <v>11957</v>
      </c>
      <c r="J3259" s="116" t="s">
        <v>11958</v>
      </c>
      <c r="K3259" s="114" t="s">
        <v>1190</v>
      </c>
      <c r="L3259" s="114" t="s">
        <v>342</v>
      </c>
      <c r="M3259" s="116" t="s">
        <v>1191</v>
      </c>
      <c r="N3259" s="116" t="s">
        <v>1192</v>
      </c>
      <c r="O3259" s="114" t="s">
        <v>1190</v>
      </c>
      <c r="P3259" s="114" t="s">
        <v>1901</v>
      </c>
      <c r="Q3259" s="114" t="s">
        <v>1902</v>
      </c>
      <c r="R3259" s="116"/>
    </row>
    <row r="3260" spans="1:18" ht="18.75" hidden="1" x14ac:dyDescent="0.25">
      <c r="B3260" s="112">
        <v>3254</v>
      </c>
      <c r="C3260" s="114" t="s">
        <v>11</v>
      </c>
      <c r="D3260" s="114" t="s">
        <v>11799</v>
      </c>
      <c r="E3260" s="114" t="s">
        <v>4</v>
      </c>
      <c r="F3260" s="114" t="s">
        <v>30</v>
      </c>
      <c r="G3260" s="114" t="s">
        <v>116</v>
      </c>
      <c r="H3260" s="115" t="s">
        <v>11959</v>
      </c>
      <c r="I3260" s="116" t="s">
        <v>11960</v>
      </c>
      <c r="J3260" s="116" t="s">
        <v>11961</v>
      </c>
      <c r="K3260" s="114" t="s">
        <v>1190</v>
      </c>
      <c r="L3260" s="114" t="s">
        <v>342</v>
      </c>
      <c r="M3260" s="116" t="s">
        <v>1191</v>
      </c>
      <c r="N3260" s="116" t="s">
        <v>1192</v>
      </c>
      <c r="O3260" s="114" t="s">
        <v>1190</v>
      </c>
      <c r="P3260" s="114" t="s">
        <v>1901</v>
      </c>
      <c r="Q3260" s="114" t="s">
        <v>1902</v>
      </c>
      <c r="R3260" s="116"/>
    </row>
    <row r="3261" spans="1:18" ht="18.75" hidden="1" x14ac:dyDescent="0.25">
      <c r="B3261" s="112">
        <v>3255</v>
      </c>
      <c r="C3261" s="114" t="s">
        <v>11</v>
      </c>
      <c r="D3261" s="114" t="s">
        <v>11799</v>
      </c>
      <c r="E3261" s="114" t="s">
        <v>4</v>
      </c>
      <c r="F3261" s="114" t="s">
        <v>30</v>
      </c>
      <c r="G3261" s="114" t="s">
        <v>116</v>
      </c>
      <c r="H3261" s="115" t="s">
        <v>11962</v>
      </c>
      <c r="I3261" s="116" t="s">
        <v>11963</v>
      </c>
      <c r="J3261" s="116" t="s">
        <v>11964</v>
      </c>
      <c r="K3261" s="114" t="s">
        <v>1190</v>
      </c>
      <c r="L3261" s="114" t="s">
        <v>342</v>
      </c>
      <c r="M3261" s="116" t="s">
        <v>1191</v>
      </c>
      <c r="N3261" s="116" t="s">
        <v>1192</v>
      </c>
      <c r="O3261" s="114" t="s">
        <v>1190</v>
      </c>
      <c r="P3261" s="114" t="s">
        <v>1901</v>
      </c>
      <c r="Q3261" s="114" t="s">
        <v>1902</v>
      </c>
      <c r="R3261" s="116"/>
    </row>
    <row r="3262" spans="1:18" ht="18.75" hidden="1" x14ac:dyDescent="0.25">
      <c r="B3262" s="112">
        <v>3256</v>
      </c>
      <c r="C3262" s="114" t="s">
        <v>11</v>
      </c>
      <c r="D3262" s="114" t="s">
        <v>11799</v>
      </c>
      <c r="E3262" s="114" t="s">
        <v>4</v>
      </c>
      <c r="F3262" s="114" t="s">
        <v>30</v>
      </c>
      <c r="G3262" s="114" t="s">
        <v>116</v>
      </c>
      <c r="H3262" s="115" t="s">
        <v>11965</v>
      </c>
      <c r="I3262" s="116" t="s">
        <v>11966</v>
      </c>
      <c r="J3262" s="116" t="s">
        <v>11967</v>
      </c>
      <c r="K3262" s="114" t="s">
        <v>1190</v>
      </c>
      <c r="L3262" s="114" t="s">
        <v>342</v>
      </c>
      <c r="M3262" s="116" t="s">
        <v>1191</v>
      </c>
      <c r="N3262" s="116" t="s">
        <v>1192</v>
      </c>
      <c r="O3262" s="114" t="s">
        <v>1190</v>
      </c>
      <c r="P3262" s="114" t="s">
        <v>1901</v>
      </c>
      <c r="Q3262" s="114" t="s">
        <v>1902</v>
      </c>
      <c r="R3262" s="116"/>
    </row>
    <row r="3263" spans="1:18" ht="18.75" hidden="1" x14ac:dyDescent="0.25">
      <c r="B3263" s="112">
        <v>3257</v>
      </c>
      <c r="C3263" s="114" t="s">
        <v>11</v>
      </c>
      <c r="D3263" s="114" t="s">
        <v>11799</v>
      </c>
      <c r="E3263" s="114" t="s">
        <v>4</v>
      </c>
      <c r="F3263" s="114" t="s">
        <v>30</v>
      </c>
      <c r="G3263" s="114" t="s">
        <v>116</v>
      </c>
      <c r="H3263" s="115" t="s">
        <v>11968</v>
      </c>
      <c r="I3263" s="116" t="s">
        <v>11969</v>
      </c>
      <c r="J3263" s="116" t="s">
        <v>11970</v>
      </c>
      <c r="K3263" s="114" t="s">
        <v>1190</v>
      </c>
      <c r="L3263" s="114" t="s">
        <v>342</v>
      </c>
      <c r="M3263" s="116" t="s">
        <v>1191</v>
      </c>
      <c r="N3263" s="116" t="s">
        <v>1192</v>
      </c>
      <c r="O3263" s="114" t="s">
        <v>1190</v>
      </c>
      <c r="P3263" s="114" t="s">
        <v>1901</v>
      </c>
      <c r="Q3263" s="114" t="s">
        <v>1902</v>
      </c>
      <c r="R3263" s="116"/>
    </row>
    <row r="3264" spans="1:18" ht="18.75" hidden="1" x14ac:dyDescent="0.25">
      <c r="B3264" s="112">
        <v>3258</v>
      </c>
      <c r="C3264" s="114" t="s">
        <v>11</v>
      </c>
      <c r="D3264" s="114" t="s">
        <v>11799</v>
      </c>
      <c r="E3264" s="114" t="s">
        <v>4</v>
      </c>
      <c r="F3264" s="114" t="s">
        <v>30</v>
      </c>
      <c r="G3264" s="114" t="s">
        <v>116</v>
      </c>
      <c r="H3264" s="115" t="s">
        <v>11971</v>
      </c>
      <c r="I3264" s="116" t="s">
        <v>11972</v>
      </c>
      <c r="J3264" s="116" t="s">
        <v>11973</v>
      </c>
      <c r="K3264" s="114" t="s">
        <v>1190</v>
      </c>
      <c r="L3264" s="114" t="s">
        <v>342</v>
      </c>
      <c r="M3264" s="116" t="s">
        <v>1191</v>
      </c>
      <c r="N3264" s="116" t="s">
        <v>1192</v>
      </c>
      <c r="O3264" s="114" t="s">
        <v>1190</v>
      </c>
      <c r="P3264" s="114" t="s">
        <v>1901</v>
      </c>
      <c r="Q3264" s="114" t="s">
        <v>1902</v>
      </c>
      <c r="R3264" s="116"/>
    </row>
    <row r="3265" spans="2:18" ht="18.75" hidden="1" x14ac:dyDescent="0.25">
      <c r="B3265" s="112">
        <v>3259</v>
      </c>
      <c r="C3265" s="114" t="s">
        <v>11</v>
      </c>
      <c r="D3265" s="114" t="s">
        <v>11799</v>
      </c>
      <c r="E3265" s="114" t="s">
        <v>4</v>
      </c>
      <c r="F3265" s="114" t="s">
        <v>30</v>
      </c>
      <c r="G3265" s="114" t="s">
        <v>116</v>
      </c>
      <c r="H3265" s="115" t="s">
        <v>11974</v>
      </c>
      <c r="I3265" s="116" t="s">
        <v>11975</v>
      </c>
      <c r="J3265" s="116" t="s">
        <v>11976</v>
      </c>
      <c r="K3265" s="114" t="s">
        <v>1190</v>
      </c>
      <c r="L3265" s="114" t="s">
        <v>342</v>
      </c>
      <c r="M3265" s="116" t="s">
        <v>1191</v>
      </c>
      <c r="N3265" s="116" t="s">
        <v>1192</v>
      </c>
      <c r="O3265" s="114" t="s">
        <v>1190</v>
      </c>
      <c r="P3265" s="114" t="s">
        <v>1901</v>
      </c>
      <c r="Q3265" s="114" t="s">
        <v>1902</v>
      </c>
      <c r="R3265" s="116"/>
    </row>
    <row r="3266" spans="2:18" ht="18.75" hidden="1" x14ac:dyDescent="0.25">
      <c r="B3266" s="112">
        <v>3260</v>
      </c>
      <c r="C3266" s="114" t="s">
        <v>11</v>
      </c>
      <c r="D3266" s="114" t="s">
        <v>11799</v>
      </c>
      <c r="E3266" s="114" t="s">
        <v>4</v>
      </c>
      <c r="F3266" s="114" t="s">
        <v>30</v>
      </c>
      <c r="G3266" s="114" t="s">
        <v>116</v>
      </c>
      <c r="H3266" s="115" t="s">
        <v>11977</v>
      </c>
      <c r="I3266" s="116" t="s">
        <v>11978</v>
      </c>
      <c r="J3266" s="116" t="s">
        <v>11979</v>
      </c>
      <c r="K3266" s="114" t="s">
        <v>1190</v>
      </c>
      <c r="L3266" s="114" t="s">
        <v>342</v>
      </c>
      <c r="M3266" s="116" t="s">
        <v>1191</v>
      </c>
      <c r="N3266" s="116" t="s">
        <v>1192</v>
      </c>
      <c r="O3266" s="114" t="s">
        <v>1190</v>
      </c>
      <c r="P3266" s="114" t="s">
        <v>1901</v>
      </c>
      <c r="Q3266" s="114" t="s">
        <v>1902</v>
      </c>
      <c r="R3266" s="116"/>
    </row>
    <row r="3267" spans="2:18" ht="18.75" hidden="1" x14ac:dyDescent="0.25">
      <c r="B3267" s="112">
        <v>3261</v>
      </c>
      <c r="C3267" s="114" t="s">
        <v>11</v>
      </c>
      <c r="D3267" s="114" t="s">
        <v>11799</v>
      </c>
      <c r="E3267" s="114" t="s">
        <v>1</v>
      </c>
      <c r="F3267" s="114" t="s">
        <v>21</v>
      </c>
      <c r="G3267" s="114" t="s">
        <v>102</v>
      </c>
      <c r="H3267" s="115" t="s">
        <v>11980</v>
      </c>
      <c r="I3267" s="116" t="s">
        <v>11981</v>
      </c>
      <c r="J3267" s="116" t="s">
        <v>11982</v>
      </c>
      <c r="K3267" s="114" t="s">
        <v>1193</v>
      </c>
      <c r="L3267" s="114" t="s">
        <v>385</v>
      </c>
      <c r="M3267" s="116" t="s">
        <v>1194</v>
      </c>
      <c r="N3267" s="116" t="s">
        <v>1195</v>
      </c>
      <c r="O3267" s="114" t="s">
        <v>1193</v>
      </c>
      <c r="P3267" s="114" t="s">
        <v>1903</v>
      </c>
      <c r="Q3267" s="114" t="s">
        <v>1904</v>
      </c>
      <c r="R3267" s="116"/>
    </row>
    <row r="3268" spans="2:18" ht="18.75" hidden="1" x14ac:dyDescent="0.25">
      <c r="B3268" s="112">
        <v>3262</v>
      </c>
      <c r="C3268" s="114" t="s">
        <v>11</v>
      </c>
      <c r="D3268" s="114" t="s">
        <v>11799</v>
      </c>
      <c r="E3268" s="114" t="s">
        <v>1</v>
      </c>
      <c r="F3268" s="114" t="s">
        <v>21</v>
      </c>
      <c r="G3268" s="114" t="s">
        <v>102</v>
      </c>
      <c r="H3268" s="115" t="s">
        <v>11983</v>
      </c>
      <c r="I3268" s="116" t="s">
        <v>11984</v>
      </c>
      <c r="J3268" s="116" t="s">
        <v>11985</v>
      </c>
      <c r="K3268" s="114" t="s">
        <v>1193</v>
      </c>
      <c r="L3268" s="114" t="s">
        <v>385</v>
      </c>
      <c r="M3268" s="116" t="s">
        <v>1194</v>
      </c>
      <c r="N3268" s="116" t="s">
        <v>1195</v>
      </c>
      <c r="O3268" s="114" t="s">
        <v>1193</v>
      </c>
      <c r="P3268" s="114" t="s">
        <v>1903</v>
      </c>
      <c r="Q3268" s="114" t="s">
        <v>1904</v>
      </c>
      <c r="R3268" s="116"/>
    </row>
    <row r="3269" spans="2:18" ht="18.75" hidden="1" x14ac:dyDescent="0.25">
      <c r="B3269" s="112">
        <v>3263</v>
      </c>
      <c r="C3269" s="114" t="s">
        <v>11</v>
      </c>
      <c r="D3269" s="114" t="s">
        <v>11799</v>
      </c>
      <c r="E3269" s="114" t="s">
        <v>1</v>
      </c>
      <c r="F3269" s="114" t="s">
        <v>21</v>
      </c>
      <c r="G3269" s="114" t="s">
        <v>102</v>
      </c>
      <c r="H3269" s="115" t="s">
        <v>11986</v>
      </c>
      <c r="I3269" s="116" t="s">
        <v>11987</v>
      </c>
      <c r="J3269" s="116" t="s">
        <v>11988</v>
      </c>
      <c r="K3269" s="114" t="s">
        <v>1193</v>
      </c>
      <c r="L3269" s="114" t="s">
        <v>385</v>
      </c>
      <c r="M3269" s="116" t="s">
        <v>1194</v>
      </c>
      <c r="N3269" s="116" t="s">
        <v>1195</v>
      </c>
      <c r="O3269" s="114" t="s">
        <v>1193</v>
      </c>
      <c r="P3269" s="114" t="s">
        <v>1903</v>
      </c>
      <c r="Q3269" s="114" t="s">
        <v>1904</v>
      </c>
      <c r="R3269" s="116"/>
    </row>
    <row r="3270" spans="2:18" ht="18.75" hidden="1" x14ac:dyDescent="0.25">
      <c r="B3270" s="112">
        <v>3264</v>
      </c>
      <c r="C3270" s="114" t="s">
        <v>11</v>
      </c>
      <c r="D3270" s="114" t="s">
        <v>11799</v>
      </c>
      <c r="E3270" s="114" t="s">
        <v>1</v>
      </c>
      <c r="F3270" s="114" t="s">
        <v>21</v>
      </c>
      <c r="G3270" s="114" t="s">
        <v>102</v>
      </c>
      <c r="H3270" s="115" t="s">
        <v>11989</v>
      </c>
      <c r="I3270" s="116" t="s">
        <v>11990</v>
      </c>
      <c r="J3270" s="116" t="s">
        <v>11991</v>
      </c>
      <c r="K3270" s="114" t="s">
        <v>1193</v>
      </c>
      <c r="L3270" s="114" t="s">
        <v>385</v>
      </c>
      <c r="M3270" s="116" t="s">
        <v>1194</v>
      </c>
      <c r="N3270" s="116" t="s">
        <v>1195</v>
      </c>
      <c r="O3270" s="114" t="s">
        <v>1193</v>
      </c>
      <c r="P3270" s="114" t="s">
        <v>1903</v>
      </c>
      <c r="Q3270" s="114" t="s">
        <v>1904</v>
      </c>
      <c r="R3270" s="116"/>
    </row>
    <row r="3271" spans="2:18" ht="18.75" hidden="1" x14ac:dyDescent="0.25">
      <c r="B3271" s="112">
        <v>3265</v>
      </c>
      <c r="C3271" s="114" t="s">
        <v>11</v>
      </c>
      <c r="D3271" s="114" t="s">
        <v>11799</v>
      </c>
      <c r="E3271" s="114" t="s">
        <v>1</v>
      </c>
      <c r="F3271" s="114" t="s">
        <v>21</v>
      </c>
      <c r="G3271" s="114" t="s">
        <v>102</v>
      </c>
      <c r="H3271" s="115" t="s">
        <v>11992</v>
      </c>
      <c r="I3271" s="116" t="s">
        <v>11993</v>
      </c>
      <c r="J3271" s="116" t="s">
        <v>11994</v>
      </c>
      <c r="K3271" s="114" t="s">
        <v>1193</v>
      </c>
      <c r="L3271" s="114" t="s">
        <v>385</v>
      </c>
      <c r="M3271" s="116" t="s">
        <v>1194</v>
      </c>
      <c r="N3271" s="116" t="s">
        <v>1195</v>
      </c>
      <c r="O3271" s="114" t="s">
        <v>1193</v>
      </c>
      <c r="P3271" s="114" t="s">
        <v>1903</v>
      </c>
      <c r="Q3271" s="114" t="s">
        <v>1904</v>
      </c>
      <c r="R3271" s="116"/>
    </row>
    <row r="3272" spans="2:18" ht="18.75" hidden="1" x14ac:dyDescent="0.25">
      <c r="B3272" s="112">
        <v>3266</v>
      </c>
      <c r="C3272" s="114" t="s">
        <v>11</v>
      </c>
      <c r="D3272" s="114" t="s">
        <v>11799</v>
      </c>
      <c r="E3272" s="114" t="s">
        <v>1</v>
      </c>
      <c r="F3272" s="114" t="s">
        <v>21</v>
      </c>
      <c r="G3272" s="114" t="s">
        <v>102</v>
      </c>
      <c r="H3272" s="115" t="s">
        <v>11995</v>
      </c>
      <c r="I3272" s="116" t="s">
        <v>11996</v>
      </c>
      <c r="J3272" s="116" t="s">
        <v>11997</v>
      </c>
      <c r="K3272" s="114" t="s">
        <v>1193</v>
      </c>
      <c r="L3272" s="114" t="s">
        <v>385</v>
      </c>
      <c r="M3272" s="116" t="s">
        <v>1194</v>
      </c>
      <c r="N3272" s="116" t="s">
        <v>1195</v>
      </c>
      <c r="O3272" s="114" t="s">
        <v>1193</v>
      </c>
      <c r="P3272" s="114" t="s">
        <v>1903</v>
      </c>
      <c r="Q3272" s="114" t="s">
        <v>1904</v>
      </c>
      <c r="R3272" s="116"/>
    </row>
    <row r="3273" spans="2:18" ht="18.75" hidden="1" x14ac:dyDescent="0.25">
      <c r="B3273" s="112">
        <v>3267</v>
      </c>
      <c r="C3273" s="114" t="s">
        <v>11</v>
      </c>
      <c r="D3273" s="114" t="s">
        <v>11799</v>
      </c>
      <c r="E3273" s="114" t="s">
        <v>1</v>
      </c>
      <c r="F3273" s="114" t="s">
        <v>21</v>
      </c>
      <c r="G3273" s="114" t="s">
        <v>102</v>
      </c>
      <c r="H3273" s="115" t="s">
        <v>11998</v>
      </c>
      <c r="I3273" s="116" t="s">
        <v>11999</v>
      </c>
      <c r="J3273" s="116" t="s">
        <v>12000</v>
      </c>
      <c r="K3273" s="114" t="s">
        <v>1193</v>
      </c>
      <c r="L3273" s="114" t="s">
        <v>385</v>
      </c>
      <c r="M3273" s="116" t="s">
        <v>1194</v>
      </c>
      <c r="N3273" s="116" t="s">
        <v>1195</v>
      </c>
      <c r="O3273" s="114" t="s">
        <v>1193</v>
      </c>
      <c r="P3273" s="114" t="s">
        <v>1903</v>
      </c>
      <c r="Q3273" s="114" t="s">
        <v>1904</v>
      </c>
      <c r="R3273" s="116"/>
    </row>
    <row r="3274" spans="2:18" ht="18.75" hidden="1" x14ac:dyDescent="0.25">
      <c r="B3274" s="112">
        <v>3268</v>
      </c>
      <c r="C3274" s="114" t="s">
        <v>11</v>
      </c>
      <c r="D3274" s="114" t="s">
        <v>11799</v>
      </c>
      <c r="E3274" s="114" t="s">
        <v>1</v>
      </c>
      <c r="F3274" s="114" t="s">
        <v>21</v>
      </c>
      <c r="G3274" s="114" t="s">
        <v>102</v>
      </c>
      <c r="H3274" s="115" t="s">
        <v>12001</v>
      </c>
      <c r="I3274" s="116" t="s">
        <v>12002</v>
      </c>
      <c r="J3274" s="116" t="s">
        <v>12003</v>
      </c>
      <c r="K3274" s="114" t="s">
        <v>1193</v>
      </c>
      <c r="L3274" s="114" t="s">
        <v>385</v>
      </c>
      <c r="M3274" s="116" t="s">
        <v>1194</v>
      </c>
      <c r="N3274" s="116" t="s">
        <v>1195</v>
      </c>
      <c r="O3274" s="114" t="s">
        <v>1193</v>
      </c>
      <c r="P3274" s="114" t="s">
        <v>1903</v>
      </c>
      <c r="Q3274" s="114" t="s">
        <v>1904</v>
      </c>
      <c r="R3274" s="116"/>
    </row>
    <row r="3275" spans="2:18" ht="18.75" hidden="1" x14ac:dyDescent="0.25">
      <c r="B3275" s="112">
        <v>3269</v>
      </c>
      <c r="C3275" s="114" t="s">
        <v>11</v>
      </c>
      <c r="D3275" s="114" t="s">
        <v>11799</v>
      </c>
      <c r="E3275" s="114" t="s">
        <v>1</v>
      </c>
      <c r="F3275" s="114" t="s">
        <v>21</v>
      </c>
      <c r="G3275" s="114" t="s">
        <v>102</v>
      </c>
      <c r="H3275" s="115" t="s">
        <v>12004</v>
      </c>
      <c r="I3275" s="116" t="s">
        <v>12005</v>
      </c>
      <c r="J3275" s="116" t="s">
        <v>12006</v>
      </c>
      <c r="K3275" s="114" t="s">
        <v>1193</v>
      </c>
      <c r="L3275" s="114" t="s">
        <v>385</v>
      </c>
      <c r="M3275" s="116" t="s">
        <v>1194</v>
      </c>
      <c r="N3275" s="116" t="s">
        <v>1195</v>
      </c>
      <c r="O3275" s="114" t="s">
        <v>1193</v>
      </c>
      <c r="P3275" s="114" t="s">
        <v>1903</v>
      </c>
      <c r="Q3275" s="114" t="s">
        <v>1904</v>
      </c>
      <c r="R3275" s="116"/>
    </row>
    <row r="3276" spans="2:18" ht="18.75" hidden="1" x14ac:dyDescent="0.25">
      <c r="B3276" s="112">
        <v>3270</v>
      </c>
      <c r="C3276" s="114" t="s">
        <v>11</v>
      </c>
      <c r="D3276" s="114" t="s">
        <v>11799</v>
      </c>
      <c r="E3276" s="114" t="s">
        <v>1</v>
      </c>
      <c r="F3276" s="114" t="s">
        <v>21</v>
      </c>
      <c r="G3276" s="114" t="s">
        <v>102</v>
      </c>
      <c r="H3276" s="115" t="s">
        <v>12007</v>
      </c>
      <c r="I3276" s="116" t="s">
        <v>12008</v>
      </c>
      <c r="J3276" s="116" t="s">
        <v>12009</v>
      </c>
      <c r="K3276" s="114" t="s">
        <v>1193</v>
      </c>
      <c r="L3276" s="114" t="s">
        <v>385</v>
      </c>
      <c r="M3276" s="116" t="s">
        <v>1194</v>
      </c>
      <c r="N3276" s="116" t="s">
        <v>1195</v>
      </c>
      <c r="O3276" s="114" t="s">
        <v>1193</v>
      </c>
      <c r="P3276" s="114" t="s">
        <v>1903</v>
      </c>
      <c r="Q3276" s="114" t="s">
        <v>1904</v>
      </c>
      <c r="R3276" s="116"/>
    </row>
    <row r="3277" spans="2:18" ht="18.75" hidden="1" x14ac:dyDescent="0.25">
      <c r="B3277" s="112">
        <v>3271</v>
      </c>
      <c r="C3277" s="114" t="s">
        <v>11</v>
      </c>
      <c r="D3277" s="114" t="s">
        <v>11799</v>
      </c>
      <c r="E3277" s="114" t="s">
        <v>4</v>
      </c>
      <c r="F3277" s="114" t="s">
        <v>21</v>
      </c>
      <c r="G3277" s="114" t="s">
        <v>102</v>
      </c>
      <c r="H3277" s="115" t="s">
        <v>12010</v>
      </c>
      <c r="I3277" s="116" t="s">
        <v>12011</v>
      </c>
      <c r="J3277" s="116" t="s">
        <v>12012</v>
      </c>
      <c r="K3277" s="114" t="s">
        <v>1193</v>
      </c>
      <c r="L3277" s="114" t="s">
        <v>385</v>
      </c>
      <c r="M3277" s="116" t="s">
        <v>1194</v>
      </c>
      <c r="N3277" s="116" t="s">
        <v>1195</v>
      </c>
      <c r="O3277" s="114" t="s">
        <v>1193</v>
      </c>
      <c r="P3277" s="114" t="s">
        <v>1903</v>
      </c>
      <c r="Q3277" s="114" t="s">
        <v>1904</v>
      </c>
      <c r="R3277" s="116"/>
    </row>
    <row r="3278" spans="2:18" ht="18.75" hidden="1" x14ac:dyDescent="0.25">
      <c r="B3278" s="112">
        <v>3272</v>
      </c>
      <c r="C3278" s="114" t="s">
        <v>11</v>
      </c>
      <c r="D3278" s="114" t="s">
        <v>11799</v>
      </c>
      <c r="E3278" s="114" t="s">
        <v>4</v>
      </c>
      <c r="F3278" s="114" t="s">
        <v>21</v>
      </c>
      <c r="G3278" s="114" t="s">
        <v>102</v>
      </c>
      <c r="H3278" s="115" t="s">
        <v>12013</v>
      </c>
      <c r="I3278" s="116" t="s">
        <v>12014</v>
      </c>
      <c r="J3278" s="116" t="s">
        <v>12015</v>
      </c>
      <c r="K3278" s="114" t="s">
        <v>1193</v>
      </c>
      <c r="L3278" s="114" t="s">
        <v>385</v>
      </c>
      <c r="M3278" s="116" t="s">
        <v>1194</v>
      </c>
      <c r="N3278" s="116" t="s">
        <v>1195</v>
      </c>
      <c r="O3278" s="114" t="s">
        <v>1193</v>
      </c>
      <c r="P3278" s="114" t="s">
        <v>1903</v>
      </c>
      <c r="Q3278" s="114" t="s">
        <v>1904</v>
      </c>
      <c r="R3278" s="116"/>
    </row>
    <row r="3279" spans="2:18" ht="18.75" hidden="1" x14ac:dyDescent="0.25">
      <c r="B3279" s="112">
        <v>3273</v>
      </c>
      <c r="C3279" s="114" t="s">
        <v>11</v>
      </c>
      <c r="D3279" s="114" t="s">
        <v>11799</v>
      </c>
      <c r="E3279" s="114" t="s">
        <v>4</v>
      </c>
      <c r="F3279" s="114" t="s">
        <v>21</v>
      </c>
      <c r="G3279" s="114" t="s">
        <v>102</v>
      </c>
      <c r="H3279" s="115" t="s">
        <v>12016</v>
      </c>
      <c r="I3279" s="116" t="s">
        <v>12017</v>
      </c>
      <c r="J3279" s="116" t="s">
        <v>12018</v>
      </c>
      <c r="K3279" s="114" t="s">
        <v>1193</v>
      </c>
      <c r="L3279" s="114" t="s">
        <v>385</v>
      </c>
      <c r="M3279" s="116" t="s">
        <v>1194</v>
      </c>
      <c r="N3279" s="116" t="s">
        <v>1195</v>
      </c>
      <c r="O3279" s="114" t="s">
        <v>1193</v>
      </c>
      <c r="P3279" s="114" t="s">
        <v>1903</v>
      </c>
      <c r="Q3279" s="114" t="s">
        <v>1904</v>
      </c>
      <c r="R3279" s="116"/>
    </row>
    <row r="3280" spans="2:18" ht="18.75" hidden="1" x14ac:dyDescent="0.25">
      <c r="B3280" s="112">
        <v>3274</v>
      </c>
      <c r="C3280" s="114" t="s">
        <v>11</v>
      </c>
      <c r="D3280" s="114" t="s">
        <v>11799</v>
      </c>
      <c r="E3280" s="114" t="s">
        <v>4</v>
      </c>
      <c r="F3280" s="114" t="s">
        <v>21</v>
      </c>
      <c r="G3280" s="114" t="s">
        <v>102</v>
      </c>
      <c r="H3280" s="115" t="s">
        <v>12019</v>
      </c>
      <c r="I3280" s="116" t="s">
        <v>12020</v>
      </c>
      <c r="J3280" s="116" t="s">
        <v>12021</v>
      </c>
      <c r="K3280" s="114" t="s">
        <v>1193</v>
      </c>
      <c r="L3280" s="114" t="s">
        <v>385</v>
      </c>
      <c r="M3280" s="116" t="s">
        <v>1194</v>
      </c>
      <c r="N3280" s="116" t="s">
        <v>1195</v>
      </c>
      <c r="O3280" s="114" t="s">
        <v>1193</v>
      </c>
      <c r="P3280" s="114" t="s">
        <v>1903</v>
      </c>
      <c r="Q3280" s="114" t="s">
        <v>1904</v>
      </c>
      <c r="R3280" s="116"/>
    </row>
    <row r="3281" spans="2:18" ht="18.75" hidden="1" x14ac:dyDescent="0.25">
      <c r="B3281" s="112">
        <v>3275</v>
      </c>
      <c r="C3281" s="114" t="s">
        <v>11</v>
      </c>
      <c r="D3281" s="114" t="s">
        <v>11799</v>
      </c>
      <c r="E3281" s="114" t="s">
        <v>4</v>
      </c>
      <c r="F3281" s="114" t="s">
        <v>21</v>
      </c>
      <c r="G3281" s="114" t="s">
        <v>102</v>
      </c>
      <c r="H3281" s="115" t="s">
        <v>12022</v>
      </c>
      <c r="I3281" s="116" t="s">
        <v>12023</v>
      </c>
      <c r="J3281" s="116" t="s">
        <v>12024</v>
      </c>
      <c r="K3281" s="114" t="s">
        <v>1193</v>
      </c>
      <c r="L3281" s="114" t="s">
        <v>385</v>
      </c>
      <c r="M3281" s="116" t="s">
        <v>1194</v>
      </c>
      <c r="N3281" s="116" t="s">
        <v>1195</v>
      </c>
      <c r="O3281" s="114" t="s">
        <v>1193</v>
      </c>
      <c r="P3281" s="114" t="s">
        <v>1903</v>
      </c>
      <c r="Q3281" s="114" t="s">
        <v>1904</v>
      </c>
      <c r="R3281" s="116"/>
    </row>
    <row r="3282" spans="2:18" ht="18.75" hidden="1" x14ac:dyDescent="0.25">
      <c r="B3282" s="112">
        <v>3276</v>
      </c>
      <c r="C3282" s="114" t="s">
        <v>11</v>
      </c>
      <c r="D3282" s="114" t="s">
        <v>11799</v>
      </c>
      <c r="E3282" s="114" t="s">
        <v>4</v>
      </c>
      <c r="F3282" s="114" t="s">
        <v>21</v>
      </c>
      <c r="G3282" s="114" t="s">
        <v>102</v>
      </c>
      <c r="H3282" s="115" t="s">
        <v>12025</v>
      </c>
      <c r="I3282" s="116" t="s">
        <v>12026</v>
      </c>
      <c r="J3282" s="116" t="s">
        <v>12027</v>
      </c>
      <c r="K3282" s="114" t="s">
        <v>1193</v>
      </c>
      <c r="L3282" s="114" t="s">
        <v>385</v>
      </c>
      <c r="M3282" s="116" t="s">
        <v>1194</v>
      </c>
      <c r="N3282" s="116" t="s">
        <v>1195</v>
      </c>
      <c r="O3282" s="114" t="s">
        <v>1193</v>
      </c>
      <c r="P3282" s="114" t="s">
        <v>1903</v>
      </c>
      <c r="Q3282" s="114" t="s">
        <v>1904</v>
      </c>
      <c r="R3282" s="116"/>
    </row>
    <row r="3283" spans="2:18" ht="18.75" hidden="1" x14ac:dyDescent="0.25">
      <c r="B3283" s="112">
        <v>3277</v>
      </c>
      <c r="C3283" s="114" t="s">
        <v>11</v>
      </c>
      <c r="D3283" s="114" t="s">
        <v>11799</v>
      </c>
      <c r="E3283" s="114" t="s">
        <v>4</v>
      </c>
      <c r="F3283" s="114" t="s">
        <v>21</v>
      </c>
      <c r="G3283" s="114" t="s">
        <v>102</v>
      </c>
      <c r="H3283" s="115" t="s">
        <v>12028</v>
      </c>
      <c r="I3283" s="116" t="s">
        <v>12029</v>
      </c>
      <c r="J3283" s="116" t="s">
        <v>12030</v>
      </c>
      <c r="K3283" s="114" t="s">
        <v>1193</v>
      </c>
      <c r="L3283" s="114" t="s">
        <v>385</v>
      </c>
      <c r="M3283" s="116" t="s">
        <v>1194</v>
      </c>
      <c r="N3283" s="116" t="s">
        <v>1195</v>
      </c>
      <c r="O3283" s="114" t="s">
        <v>1193</v>
      </c>
      <c r="P3283" s="114" t="s">
        <v>1903</v>
      </c>
      <c r="Q3283" s="114" t="s">
        <v>1904</v>
      </c>
      <c r="R3283" s="116"/>
    </row>
    <row r="3284" spans="2:18" ht="18.75" hidden="1" x14ac:dyDescent="0.25">
      <c r="B3284" s="112">
        <v>3278</v>
      </c>
      <c r="C3284" s="114" t="s">
        <v>11</v>
      </c>
      <c r="D3284" s="114" t="s">
        <v>11799</v>
      </c>
      <c r="E3284" s="114" t="s">
        <v>4</v>
      </c>
      <c r="F3284" s="114" t="s">
        <v>21</v>
      </c>
      <c r="G3284" s="114" t="s">
        <v>102</v>
      </c>
      <c r="H3284" s="115" t="s">
        <v>12031</v>
      </c>
      <c r="I3284" s="116" t="s">
        <v>12032</v>
      </c>
      <c r="J3284" s="116" t="s">
        <v>12033</v>
      </c>
      <c r="K3284" s="114" t="s">
        <v>1193</v>
      </c>
      <c r="L3284" s="114" t="s">
        <v>385</v>
      </c>
      <c r="M3284" s="116" t="s">
        <v>1194</v>
      </c>
      <c r="N3284" s="116" t="s">
        <v>1195</v>
      </c>
      <c r="O3284" s="114" t="s">
        <v>1193</v>
      </c>
      <c r="P3284" s="114" t="s">
        <v>1903</v>
      </c>
      <c r="Q3284" s="114" t="s">
        <v>1904</v>
      </c>
      <c r="R3284" s="116"/>
    </row>
    <row r="3285" spans="2:18" ht="18.75" hidden="1" x14ac:dyDescent="0.25">
      <c r="B3285" s="112">
        <v>3279</v>
      </c>
      <c r="C3285" s="114" t="s">
        <v>11</v>
      </c>
      <c r="D3285" s="114" t="s">
        <v>11799</v>
      </c>
      <c r="E3285" s="114" t="s">
        <v>4</v>
      </c>
      <c r="F3285" s="114" t="s">
        <v>21</v>
      </c>
      <c r="G3285" s="114" t="s">
        <v>102</v>
      </c>
      <c r="H3285" s="115" t="s">
        <v>12034</v>
      </c>
      <c r="I3285" s="116" t="s">
        <v>12035</v>
      </c>
      <c r="J3285" s="116" t="s">
        <v>12036</v>
      </c>
      <c r="K3285" s="114" t="s">
        <v>1193</v>
      </c>
      <c r="L3285" s="114" t="s">
        <v>385</v>
      </c>
      <c r="M3285" s="116" t="s">
        <v>1194</v>
      </c>
      <c r="N3285" s="116" t="s">
        <v>1195</v>
      </c>
      <c r="O3285" s="114" t="s">
        <v>1193</v>
      </c>
      <c r="P3285" s="114" t="s">
        <v>1903</v>
      </c>
      <c r="Q3285" s="114" t="s">
        <v>1904</v>
      </c>
      <c r="R3285" s="116"/>
    </row>
    <row r="3286" spans="2:18" ht="18.75" hidden="1" x14ac:dyDescent="0.25">
      <c r="B3286" s="112">
        <v>3280</v>
      </c>
      <c r="C3286" s="114" t="s">
        <v>11</v>
      </c>
      <c r="D3286" s="114" t="s">
        <v>11799</v>
      </c>
      <c r="E3286" s="114" t="s">
        <v>4</v>
      </c>
      <c r="F3286" s="114" t="s">
        <v>21</v>
      </c>
      <c r="G3286" s="114" t="s">
        <v>102</v>
      </c>
      <c r="H3286" s="115" t="s">
        <v>12037</v>
      </c>
      <c r="I3286" s="116" t="s">
        <v>12038</v>
      </c>
      <c r="J3286" s="116" t="s">
        <v>12039</v>
      </c>
      <c r="K3286" s="114" t="s">
        <v>1193</v>
      </c>
      <c r="L3286" s="114" t="s">
        <v>385</v>
      </c>
      <c r="M3286" s="116" t="s">
        <v>1194</v>
      </c>
      <c r="N3286" s="116" t="s">
        <v>1195</v>
      </c>
      <c r="O3286" s="114" t="s">
        <v>1193</v>
      </c>
      <c r="P3286" s="114" t="s">
        <v>1903</v>
      </c>
      <c r="Q3286" s="114" t="s">
        <v>1904</v>
      </c>
      <c r="R3286" s="116"/>
    </row>
    <row r="3287" spans="2:18" ht="18.75" hidden="1" x14ac:dyDescent="0.25">
      <c r="B3287" s="112">
        <v>3281</v>
      </c>
      <c r="C3287" s="114" t="s">
        <v>11</v>
      </c>
      <c r="D3287" s="114" t="s">
        <v>11799</v>
      </c>
      <c r="E3287" s="114" t="s">
        <v>1</v>
      </c>
      <c r="F3287" s="114" t="s">
        <v>22</v>
      </c>
      <c r="G3287" s="114" t="s">
        <v>102</v>
      </c>
      <c r="H3287" s="115" t="s">
        <v>12040</v>
      </c>
      <c r="I3287" s="116" t="s">
        <v>12041</v>
      </c>
      <c r="J3287" s="116" t="s">
        <v>12042</v>
      </c>
      <c r="K3287" s="114" t="s">
        <v>1196</v>
      </c>
      <c r="L3287" s="114" t="s">
        <v>428</v>
      </c>
      <c r="M3287" s="116" t="s">
        <v>1197</v>
      </c>
      <c r="N3287" s="116" t="s">
        <v>1198</v>
      </c>
      <c r="O3287" s="114" t="s">
        <v>1196</v>
      </c>
      <c r="P3287" s="114" t="s">
        <v>1905</v>
      </c>
      <c r="Q3287" s="114" t="s">
        <v>1906</v>
      </c>
      <c r="R3287" s="116"/>
    </row>
    <row r="3288" spans="2:18" ht="18.75" hidden="1" x14ac:dyDescent="0.25">
      <c r="B3288" s="112">
        <v>3282</v>
      </c>
      <c r="C3288" s="114" t="s">
        <v>11</v>
      </c>
      <c r="D3288" s="114" t="s">
        <v>11799</v>
      </c>
      <c r="E3288" s="114" t="s">
        <v>1</v>
      </c>
      <c r="F3288" s="114" t="s">
        <v>22</v>
      </c>
      <c r="G3288" s="114" t="s">
        <v>102</v>
      </c>
      <c r="H3288" s="115" t="s">
        <v>12043</v>
      </c>
      <c r="I3288" s="116" t="s">
        <v>12044</v>
      </c>
      <c r="J3288" s="116" t="s">
        <v>12045</v>
      </c>
      <c r="K3288" s="114" t="s">
        <v>1196</v>
      </c>
      <c r="L3288" s="114" t="s">
        <v>428</v>
      </c>
      <c r="M3288" s="116" t="s">
        <v>1197</v>
      </c>
      <c r="N3288" s="116" t="s">
        <v>1198</v>
      </c>
      <c r="O3288" s="114" t="s">
        <v>1196</v>
      </c>
      <c r="P3288" s="114" t="s">
        <v>1905</v>
      </c>
      <c r="Q3288" s="114" t="s">
        <v>1906</v>
      </c>
      <c r="R3288" s="116"/>
    </row>
    <row r="3289" spans="2:18" ht="18.75" hidden="1" x14ac:dyDescent="0.25">
      <c r="B3289" s="112">
        <v>3283</v>
      </c>
      <c r="C3289" s="114" t="s">
        <v>11</v>
      </c>
      <c r="D3289" s="114" t="s">
        <v>11799</v>
      </c>
      <c r="E3289" s="114" t="s">
        <v>1</v>
      </c>
      <c r="F3289" s="114" t="s">
        <v>22</v>
      </c>
      <c r="G3289" s="114" t="s">
        <v>102</v>
      </c>
      <c r="H3289" s="115" t="s">
        <v>12046</v>
      </c>
      <c r="I3289" s="116" t="s">
        <v>12047</v>
      </c>
      <c r="J3289" s="116" t="s">
        <v>12048</v>
      </c>
      <c r="K3289" s="114" t="s">
        <v>1196</v>
      </c>
      <c r="L3289" s="114" t="s">
        <v>428</v>
      </c>
      <c r="M3289" s="116" t="s">
        <v>1197</v>
      </c>
      <c r="N3289" s="116" t="s">
        <v>1198</v>
      </c>
      <c r="O3289" s="114" t="s">
        <v>1196</v>
      </c>
      <c r="P3289" s="114" t="s">
        <v>1905</v>
      </c>
      <c r="Q3289" s="114" t="s">
        <v>1906</v>
      </c>
      <c r="R3289" s="116"/>
    </row>
    <row r="3290" spans="2:18" ht="18.75" hidden="1" x14ac:dyDescent="0.25">
      <c r="B3290" s="112">
        <v>3284</v>
      </c>
      <c r="C3290" s="114" t="s">
        <v>11</v>
      </c>
      <c r="D3290" s="114" t="s">
        <v>11799</v>
      </c>
      <c r="E3290" s="114" t="s">
        <v>1</v>
      </c>
      <c r="F3290" s="114" t="s">
        <v>22</v>
      </c>
      <c r="G3290" s="114" t="s">
        <v>102</v>
      </c>
      <c r="H3290" s="115" t="s">
        <v>12049</v>
      </c>
      <c r="I3290" s="116" t="s">
        <v>12050</v>
      </c>
      <c r="J3290" s="116" t="s">
        <v>12051</v>
      </c>
      <c r="K3290" s="114" t="s">
        <v>1196</v>
      </c>
      <c r="L3290" s="114" t="s">
        <v>428</v>
      </c>
      <c r="M3290" s="116" t="s">
        <v>1197</v>
      </c>
      <c r="N3290" s="116" t="s">
        <v>1198</v>
      </c>
      <c r="O3290" s="114" t="s">
        <v>1196</v>
      </c>
      <c r="P3290" s="114" t="s">
        <v>1905</v>
      </c>
      <c r="Q3290" s="114" t="s">
        <v>1906</v>
      </c>
      <c r="R3290" s="116"/>
    </row>
    <row r="3291" spans="2:18" ht="18.75" hidden="1" x14ac:dyDescent="0.25">
      <c r="B3291" s="112">
        <v>3285</v>
      </c>
      <c r="C3291" s="114" t="s">
        <v>11</v>
      </c>
      <c r="D3291" s="114" t="s">
        <v>11799</v>
      </c>
      <c r="E3291" s="114" t="s">
        <v>1</v>
      </c>
      <c r="F3291" s="114" t="s">
        <v>22</v>
      </c>
      <c r="G3291" s="114" t="s">
        <v>102</v>
      </c>
      <c r="H3291" s="115" t="s">
        <v>12052</v>
      </c>
      <c r="I3291" s="116" t="s">
        <v>12053</v>
      </c>
      <c r="J3291" s="116" t="s">
        <v>12054</v>
      </c>
      <c r="K3291" s="114" t="s">
        <v>1196</v>
      </c>
      <c r="L3291" s="114" t="s">
        <v>428</v>
      </c>
      <c r="M3291" s="116" t="s">
        <v>1197</v>
      </c>
      <c r="N3291" s="116" t="s">
        <v>1198</v>
      </c>
      <c r="O3291" s="114" t="s">
        <v>1196</v>
      </c>
      <c r="P3291" s="114" t="s">
        <v>1905</v>
      </c>
      <c r="Q3291" s="114" t="s">
        <v>1906</v>
      </c>
      <c r="R3291" s="116"/>
    </row>
    <row r="3292" spans="2:18" ht="18.75" hidden="1" x14ac:dyDescent="0.25">
      <c r="B3292" s="112">
        <v>3286</v>
      </c>
      <c r="C3292" s="114" t="s">
        <v>11</v>
      </c>
      <c r="D3292" s="114" t="s">
        <v>11799</v>
      </c>
      <c r="E3292" s="114" t="s">
        <v>1</v>
      </c>
      <c r="F3292" s="114" t="s">
        <v>22</v>
      </c>
      <c r="G3292" s="114" t="s">
        <v>102</v>
      </c>
      <c r="H3292" s="115" t="s">
        <v>12055</v>
      </c>
      <c r="I3292" s="116" t="s">
        <v>12056</v>
      </c>
      <c r="J3292" s="116" t="s">
        <v>12057</v>
      </c>
      <c r="K3292" s="114" t="s">
        <v>1196</v>
      </c>
      <c r="L3292" s="114" t="s">
        <v>428</v>
      </c>
      <c r="M3292" s="116" t="s">
        <v>1197</v>
      </c>
      <c r="N3292" s="116" t="s">
        <v>1198</v>
      </c>
      <c r="O3292" s="114" t="s">
        <v>1196</v>
      </c>
      <c r="P3292" s="114" t="s">
        <v>1905</v>
      </c>
      <c r="Q3292" s="114" t="s">
        <v>1906</v>
      </c>
      <c r="R3292" s="116"/>
    </row>
    <row r="3293" spans="2:18" ht="18.75" hidden="1" x14ac:dyDescent="0.25">
      <c r="B3293" s="112">
        <v>3287</v>
      </c>
      <c r="C3293" s="114" t="s">
        <v>11</v>
      </c>
      <c r="D3293" s="114" t="s">
        <v>11799</v>
      </c>
      <c r="E3293" s="114" t="s">
        <v>1</v>
      </c>
      <c r="F3293" s="114" t="s">
        <v>22</v>
      </c>
      <c r="G3293" s="114" t="s">
        <v>102</v>
      </c>
      <c r="H3293" s="115" t="s">
        <v>12058</v>
      </c>
      <c r="I3293" s="116" t="s">
        <v>12059</v>
      </c>
      <c r="J3293" s="116" t="s">
        <v>12060</v>
      </c>
      <c r="K3293" s="114" t="s">
        <v>1196</v>
      </c>
      <c r="L3293" s="114" t="s">
        <v>428</v>
      </c>
      <c r="M3293" s="116" t="s">
        <v>1197</v>
      </c>
      <c r="N3293" s="116" t="s">
        <v>1198</v>
      </c>
      <c r="O3293" s="114" t="s">
        <v>1196</v>
      </c>
      <c r="P3293" s="114" t="s">
        <v>1905</v>
      </c>
      <c r="Q3293" s="114" t="s">
        <v>1906</v>
      </c>
      <c r="R3293" s="116"/>
    </row>
    <row r="3294" spans="2:18" ht="18.75" hidden="1" x14ac:dyDescent="0.25">
      <c r="B3294" s="112">
        <v>3288</v>
      </c>
      <c r="C3294" s="114" t="s">
        <v>11</v>
      </c>
      <c r="D3294" s="114" t="s">
        <v>11799</v>
      </c>
      <c r="E3294" s="114" t="s">
        <v>1</v>
      </c>
      <c r="F3294" s="114" t="s">
        <v>22</v>
      </c>
      <c r="G3294" s="114" t="s">
        <v>102</v>
      </c>
      <c r="H3294" s="115" t="s">
        <v>12061</v>
      </c>
      <c r="I3294" s="116" t="s">
        <v>12062</v>
      </c>
      <c r="J3294" s="116" t="s">
        <v>12063</v>
      </c>
      <c r="K3294" s="114" t="s">
        <v>1196</v>
      </c>
      <c r="L3294" s="114" t="s">
        <v>428</v>
      </c>
      <c r="M3294" s="116" t="s">
        <v>1197</v>
      </c>
      <c r="N3294" s="116" t="s">
        <v>1198</v>
      </c>
      <c r="O3294" s="114" t="s">
        <v>1196</v>
      </c>
      <c r="P3294" s="114" t="s">
        <v>1905</v>
      </c>
      <c r="Q3294" s="114" t="s">
        <v>1906</v>
      </c>
      <c r="R3294" s="116"/>
    </row>
    <row r="3295" spans="2:18" ht="18.75" hidden="1" x14ac:dyDescent="0.25">
      <c r="B3295" s="112">
        <v>3289</v>
      </c>
      <c r="C3295" s="114" t="s">
        <v>11</v>
      </c>
      <c r="D3295" s="114" t="s">
        <v>11799</v>
      </c>
      <c r="E3295" s="114" t="s">
        <v>1</v>
      </c>
      <c r="F3295" s="114" t="s">
        <v>22</v>
      </c>
      <c r="G3295" s="114" t="s">
        <v>102</v>
      </c>
      <c r="H3295" s="115" t="s">
        <v>12064</v>
      </c>
      <c r="I3295" s="116" t="s">
        <v>12065</v>
      </c>
      <c r="J3295" s="116" t="s">
        <v>12066</v>
      </c>
      <c r="K3295" s="114" t="s">
        <v>1196</v>
      </c>
      <c r="L3295" s="114" t="s">
        <v>428</v>
      </c>
      <c r="M3295" s="116" t="s">
        <v>1197</v>
      </c>
      <c r="N3295" s="116" t="s">
        <v>1198</v>
      </c>
      <c r="O3295" s="114" t="s">
        <v>1196</v>
      </c>
      <c r="P3295" s="114" t="s">
        <v>1905</v>
      </c>
      <c r="Q3295" s="114" t="s">
        <v>1906</v>
      </c>
      <c r="R3295" s="116"/>
    </row>
    <row r="3296" spans="2:18" ht="18.75" hidden="1" x14ac:dyDescent="0.25">
      <c r="B3296" s="112">
        <v>3290</v>
      </c>
      <c r="C3296" s="114" t="s">
        <v>11</v>
      </c>
      <c r="D3296" s="114" t="s">
        <v>11799</v>
      </c>
      <c r="E3296" s="114" t="s">
        <v>1</v>
      </c>
      <c r="F3296" s="114" t="s">
        <v>22</v>
      </c>
      <c r="G3296" s="114" t="s">
        <v>102</v>
      </c>
      <c r="H3296" s="115" t="s">
        <v>12067</v>
      </c>
      <c r="I3296" s="116" t="s">
        <v>12068</v>
      </c>
      <c r="J3296" s="116" t="s">
        <v>12069</v>
      </c>
      <c r="K3296" s="114" t="s">
        <v>1196</v>
      </c>
      <c r="L3296" s="114" t="s">
        <v>428</v>
      </c>
      <c r="M3296" s="116" t="s">
        <v>1197</v>
      </c>
      <c r="N3296" s="116" t="s">
        <v>1198</v>
      </c>
      <c r="O3296" s="114" t="s">
        <v>1196</v>
      </c>
      <c r="P3296" s="114" t="s">
        <v>1905</v>
      </c>
      <c r="Q3296" s="114" t="s">
        <v>1906</v>
      </c>
      <c r="R3296" s="116"/>
    </row>
    <row r="3297" spans="2:18" ht="18.75" hidden="1" x14ac:dyDescent="0.25">
      <c r="B3297" s="112">
        <v>3291</v>
      </c>
      <c r="C3297" s="114" t="s">
        <v>11</v>
      </c>
      <c r="D3297" s="114" t="s">
        <v>11799</v>
      </c>
      <c r="E3297" s="114" t="s">
        <v>4</v>
      </c>
      <c r="F3297" s="114" t="s">
        <v>22</v>
      </c>
      <c r="G3297" s="114" t="s">
        <v>102</v>
      </c>
      <c r="H3297" s="115" t="s">
        <v>12070</v>
      </c>
      <c r="I3297" s="116" t="s">
        <v>12071</v>
      </c>
      <c r="J3297" s="116" t="s">
        <v>12072</v>
      </c>
      <c r="K3297" s="114" t="s">
        <v>1196</v>
      </c>
      <c r="L3297" s="114" t="s">
        <v>428</v>
      </c>
      <c r="M3297" s="116" t="s">
        <v>1197</v>
      </c>
      <c r="N3297" s="116" t="s">
        <v>1198</v>
      </c>
      <c r="O3297" s="114" t="s">
        <v>1196</v>
      </c>
      <c r="P3297" s="114" t="s">
        <v>1905</v>
      </c>
      <c r="Q3297" s="114" t="s">
        <v>1906</v>
      </c>
      <c r="R3297" s="116"/>
    </row>
    <row r="3298" spans="2:18" ht="18.75" hidden="1" x14ac:dyDescent="0.25">
      <c r="B3298" s="112">
        <v>3292</v>
      </c>
      <c r="C3298" s="114" t="s">
        <v>11</v>
      </c>
      <c r="D3298" s="114" t="s">
        <v>11799</v>
      </c>
      <c r="E3298" s="114" t="s">
        <v>4</v>
      </c>
      <c r="F3298" s="114" t="s">
        <v>22</v>
      </c>
      <c r="G3298" s="114" t="s">
        <v>102</v>
      </c>
      <c r="H3298" s="115" t="s">
        <v>12073</v>
      </c>
      <c r="I3298" s="116" t="s">
        <v>12074</v>
      </c>
      <c r="J3298" s="116" t="s">
        <v>12075</v>
      </c>
      <c r="K3298" s="114" t="s">
        <v>1196</v>
      </c>
      <c r="L3298" s="114" t="s">
        <v>428</v>
      </c>
      <c r="M3298" s="116" t="s">
        <v>1197</v>
      </c>
      <c r="N3298" s="116" t="s">
        <v>1198</v>
      </c>
      <c r="O3298" s="114" t="s">
        <v>1196</v>
      </c>
      <c r="P3298" s="114" t="s">
        <v>1905</v>
      </c>
      <c r="Q3298" s="114" t="s">
        <v>1906</v>
      </c>
      <c r="R3298" s="116"/>
    </row>
    <row r="3299" spans="2:18" ht="18.75" hidden="1" x14ac:dyDescent="0.25">
      <c r="B3299" s="112">
        <v>3293</v>
      </c>
      <c r="C3299" s="114" t="s">
        <v>11</v>
      </c>
      <c r="D3299" s="114" t="s">
        <v>11799</v>
      </c>
      <c r="E3299" s="114" t="s">
        <v>4</v>
      </c>
      <c r="F3299" s="114" t="s">
        <v>22</v>
      </c>
      <c r="G3299" s="114" t="s">
        <v>102</v>
      </c>
      <c r="H3299" s="115" t="s">
        <v>12076</v>
      </c>
      <c r="I3299" s="116" t="s">
        <v>12077</v>
      </c>
      <c r="J3299" s="116" t="s">
        <v>12078</v>
      </c>
      <c r="K3299" s="114" t="s">
        <v>1196</v>
      </c>
      <c r="L3299" s="114" t="s">
        <v>428</v>
      </c>
      <c r="M3299" s="116" t="s">
        <v>1197</v>
      </c>
      <c r="N3299" s="116" t="s">
        <v>1198</v>
      </c>
      <c r="O3299" s="114" t="s">
        <v>1196</v>
      </c>
      <c r="P3299" s="114" t="s">
        <v>1905</v>
      </c>
      <c r="Q3299" s="114" t="s">
        <v>1906</v>
      </c>
      <c r="R3299" s="116"/>
    </row>
    <row r="3300" spans="2:18" ht="18.75" hidden="1" x14ac:dyDescent="0.25">
      <c r="B3300" s="112">
        <v>3294</v>
      </c>
      <c r="C3300" s="114" t="s">
        <v>11</v>
      </c>
      <c r="D3300" s="114" t="s">
        <v>11799</v>
      </c>
      <c r="E3300" s="114" t="s">
        <v>4</v>
      </c>
      <c r="F3300" s="114" t="s">
        <v>22</v>
      </c>
      <c r="G3300" s="114" t="s">
        <v>102</v>
      </c>
      <c r="H3300" s="115" t="s">
        <v>12079</v>
      </c>
      <c r="I3300" s="116" t="s">
        <v>12080</v>
      </c>
      <c r="J3300" s="116" t="s">
        <v>12081</v>
      </c>
      <c r="K3300" s="114" t="s">
        <v>1196</v>
      </c>
      <c r="L3300" s="114" t="s">
        <v>428</v>
      </c>
      <c r="M3300" s="116" t="s">
        <v>1197</v>
      </c>
      <c r="N3300" s="116" t="s">
        <v>1198</v>
      </c>
      <c r="O3300" s="114" t="s">
        <v>1196</v>
      </c>
      <c r="P3300" s="114" t="s">
        <v>1905</v>
      </c>
      <c r="Q3300" s="114" t="s">
        <v>1906</v>
      </c>
      <c r="R3300" s="116"/>
    </row>
    <row r="3301" spans="2:18" ht="18.75" hidden="1" x14ac:dyDescent="0.25">
      <c r="B3301" s="112">
        <v>3295</v>
      </c>
      <c r="C3301" s="114" t="s">
        <v>11</v>
      </c>
      <c r="D3301" s="114" t="s">
        <v>11799</v>
      </c>
      <c r="E3301" s="114" t="s">
        <v>4</v>
      </c>
      <c r="F3301" s="114" t="s">
        <v>22</v>
      </c>
      <c r="G3301" s="114" t="s">
        <v>102</v>
      </c>
      <c r="H3301" s="115" t="s">
        <v>12082</v>
      </c>
      <c r="I3301" s="116" t="s">
        <v>12083</v>
      </c>
      <c r="J3301" s="116" t="s">
        <v>12084</v>
      </c>
      <c r="K3301" s="114" t="s">
        <v>1196</v>
      </c>
      <c r="L3301" s="114" t="s">
        <v>428</v>
      </c>
      <c r="M3301" s="116" t="s">
        <v>1197</v>
      </c>
      <c r="N3301" s="116" t="s">
        <v>1198</v>
      </c>
      <c r="O3301" s="114" t="s">
        <v>1196</v>
      </c>
      <c r="P3301" s="114" t="s">
        <v>1905</v>
      </c>
      <c r="Q3301" s="114" t="s">
        <v>1906</v>
      </c>
      <c r="R3301" s="116"/>
    </row>
    <row r="3302" spans="2:18" ht="18.75" hidden="1" x14ac:dyDescent="0.25">
      <c r="B3302" s="112">
        <v>3296</v>
      </c>
      <c r="C3302" s="114" t="s">
        <v>11</v>
      </c>
      <c r="D3302" s="114" t="s">
        <v>11799</v>
      </c>
      <c r="E3302" s="114" t="s">
        <v>4</v>
      </c>
      <c r="F3302" s="114" t="s">
        <v>22</v>
      </c>
      <c r="G3302" s="114" t="s">
        <v>102</v>
      </c>
      <c r="H3302" s="115" t="s">
        <v>12085</v>
      </c>
      <c r="I3302" s="116" t="s">
        <v>12086</v>
      </c>
      <c r="J3302" s="116" t="s">
        <v>12087</v>
      </c>
      <c r="K3302" s="114" t="s">
        <v>1196</v>
      </c>
      <c r="L3302" s="114" t="s">
        <v>428</v>
      </c>
      <c r="M3302" s="116" t="s">
        <v>1197</v>
      </c>
      <c r="N3302" s="116" t="s">
        <v>1198</v>
      </c>
      <c r="O3302" s="114" t="s">
        <v>1196</v>
      </c>
      <c r="P3302" s="114" t="s">
        <v>1905</v>
      </c>
      <c r="Q3302" s="114" t="s">
        <v>1906</v>
      </c>
      <c r="R3302" s="116"/>
    </row>
    <row r="3303" spans="2:18" ht="18.75" hidden="1" x14ac:dyDescent="0.25">
      <c r="B3303" s="112">
        <v>3297</v>
      </c>
      <c r="C3303" s="114" t="s">
        <v>11</v>
      </c>
      <c r="D3303" s="114" t="s">
        <v>11799</v>
      </c>
      <c r="E3303" s="114" t="s">
        <v>4</v>
      </c>
      <c r="F3303" s="114" t="s">
        <v>22</v>
      </c>
      <c r="G3303" s="114" t="s">
        <v>102</v>
      </c>
      <c r="H3303" s="115" t="s">
        <v>12088</v>
      </c>
      <c r="I3303" s="116" t="s">
        <v>12089</v>
      </c>
      <c r="J3303" s="116" t="s">
        <v>12090</v>
      </c>
      <c r="K3303" s="114" t="s">
        <v>1196</v>
      </c>
      <c r="L3303" s="114" t="s">
        <v>428</v>
      </c>
      <c r="M3303" s="116" t="s">
        <v>1197</v>
      </c>
      <c r="N3303" s="116" t="s">
        <v>1198</v>
      </c>
      <c r="O3303" s="114" t="s">
        <v>1196</v>
      </c>
      <c r="P3303" s="114" t="s">
        <v>1905</v>
      </c>
      <c r="Q3303" s="114" t="s">
        <v>1906</v>
      </c>
      <c r="R3303" s="116"/>
    </row>
    <row r="3304" spans="2:18" ht="18.75" hidden="1" x14ac:dyDescent="0.25">
      <c r="B3304" s="112">
        <v>3298</v>
      </c>
      <c r="C3304" s="114" t="s">
        <v>11</v>
      </c>
      <c r="D3304" s="114" t="s">
        <v>11799</v>
      </c>
      <c r="E3304" s="114" t="s">
        <v>4</v>
      </c>
      <c r="F3304" s="114" t="s">
        <v>22</v>
      </c>
      <c r="G3304" s="114" t="s">
        <v>102</v>
      </c>
      <c r="H3304" s="115" t="s">
        <v>12091</v>
      </c>
      <c r="I3304" s="116" t="s">
        <v>12092</v>
      </c>
      <c r="J3304" s="116" t="s">
        <v>12093</v>
      </c>
      <c r="K3304" s="114" t="s">
        <v>1196</v>
      </c>
      <c r="L3304" s="114" t="s">
        <v>428</v>
      </c>
      <c r="M3304" s="116" t="s">
        <v>1197</v>
      </c>
      <c r="N3304" s="116" t="s">
        <v>1198</v>
      </c>
      <c r="O3304" s="114" t="s">
        <v>1196</v>
      </c>
      <c r="P3304" s="114" t="s">
        <v>1905</v>
      </c>
      <c r="Q3304" s="114" t="s">
        <v>1906</v>
      </c>
      <c r="R3304" s="116"/>
    </row>
    <row r="3305" spans="2:18" ht="18.75" hidden="1" x14ac:dyDescent="0.25">
      <c r="B3305" s="112">
        <v>3299</v>
      </c>
      <c r="C3305" s="114" t="s">
        <v>11</v>
      </c>
      <c r="D3305" s="114" t="s">
        <v>11799</v>
      </c>
      <c r="E3305" s="114" t="s">
        <v>4</v>
      </c>
      <c r="F3305" s="114" t="s">
        <v>22</v>
      </c>
      <c r="G3305" s="114" t="s">
        <v>102</v>
      </c>
      <c r="H3305" s="115" t="s">
        <v>12094</v>
      </c>
      <c r="I3305" s="116" t="s">
        <v>12095</v>
      </c>
      <c r="J3305" s="116" t="s">
        <v>12096</v>
      </c>
      <c r="K3305" s="114" t="s">
        <v>1196</v>
      </c>
      <c r="L3305" s="114" t="s">
        <v>428</v>
      </c>
      <c r="M3305" s="116" t="s">
        <v>1197</v>
      </c>
      <c r="N3305" s="116" t="s">
        <v>1198</v>
      </c>
      <c r="O3305" s="114" t="s">
        <v>1196</v>
      </c>
      <c r="P3305" s="114" t="s">
        <v>1905</v>
      </c>
      <c r="Q3305" s="114" t="s">
        <v>1906</v>
      </c>
      <c r="R3305" s="116"/>
    </row>
    <row r="3306" spans="2:18" ht="18.75" hidden="1" x14ac:dyDescent="0.25">
      <c r="B3306" s="112">
        <v>3300</v>
      </c>
      <c r="C3306" s="114" t="s">
        <v>11</v>
      </c>
      <c r="D3306" s="114" t="s">
        <v>11799</v>
      </c>
      <c r="E3306" s="114" t="s">
        <v>4</v>
      </c>
      <c r="F3306" s="114" t="s">
        <v>22</v>
      </c>
      <c r="G3306" s="114" t="s">
        <v>102</v>
      </c>
      <c r="H3306" s="115" t="s">
        <v>12097</v>
      </c>
      <c r="I3306" s="116" t="s">
        <v>12098</v>
      </c>
      <c r="J3306" s="116" t="s">
        <v>12099</v>
      </c>
      <c r="K3306" s="114" t="s">
        <v>1196</v>
      </c>
      <c r="L3306" s="114" t="s">
        <v>428</v>
      </c>
      <c r="M3306" s="116" t="s">
        <v>1197</v>
      </c>
      <c r="N3306" s="116" t="s">
        <v>1198</v>
      </c>
      <c r="O3306" s="114" t="s">
        <v>1196</v>
      </c>
      <c r="P3306" s="114" t="s">
        <v>1905</v>
      </c>
      <c r="Q3306" s="114" t="s">
        <v>1906</v>
      </c>
      <c r="R3306" s="116"/>
    </row>
    <row r="3307" spans="2:18" ht="18.75" hidden="1" x14ac:dyDescent="0.25">
      <c r="B3307" s="112">
        <v>3301</v>
      </c>
      <c r="C3307" s="114" t="s">
        <v>11</v>
      </c>
      <c r="D3307" s="114" t="s">
        <v>11799</v>
      </c>
      <c r="E3307" s="114" t="s">
        <v>1</v>
      </c>
      <c r="F3307" s="114" t="s">
        <v>25</v>
      </c>
      <c r="G3307" s="114" t="s">
        <v>102</v>
      </c>
      <c r="H3307" s="115" t="s">
        <v>12100</v>
      </c>
      <c r="I3307" s="116" t="s">
        <v>12101</v>
      </c>
      <c r="J3307" s="116" t="s">
        <v>12102</v>
      </c>
      <c r="K3307" s="114" t="s">
        <v>1199</v>
      </c>
      <c r="L3307" s="114" t="s">
        <v>472</v>
      </c>
      <c r="M3307" s="116" t="s">
        <v>1200</v>
      </c>
      <c r="N3307" s="116" t="s">
        <v>1201</v>
      </c>
      <c r="O3307" s="114" t="s">
        <v>1199</v>
      </c>
      <c r="P3307" s="114" t="s">
        <v>1907</v>
      </c>
      <c r="Q3307" s="114" t="s">
        <v>1908</v>
      </c>
      <c r="R3307" s="116"/>
    </row>
    <row r="3308" spans="2:18" ht="18.75" hidden="1" x14ac:dyDescent="0.25">
      <c r="B3308" s="112">
        <v>3302</v>
      </c>
      <c r="C3308" s="114" t="s">
        <v>11</v>
      </c>
      <c r="D3308" s="114" t="s">
        <v>11799</v>
      </c>
      <c r="E3308" s="114" t="s">
        <v>1</v>
      </c>
      <c r="F3308" s="114" t="s">
        <v>25</v>
      </c>
      <c r="G3308" s="114" t="s">
        <v>102</v>
      </c>
      <c r="H3308" s="115" t="s">
        <v>12103</v>
      </c>
      <c r="I3308" s="116" t="s">
        <v>12104</v>
      </c>
      <c r="J3308" s="116" t="s">
        <v>12105</v>
      </c>
      <c r="K3308" s="114" t="s">
        <v>1199</v>
      </c>
      <c r="L3308" s="114" t="s">
        <v>472</v>
      </c>
      <c r="M3308" s="116" t="s">
        <v>1200</v>
      </c>
      <c r="N3308" s="116" t="s">
        <v>1201</v>
      </c>
      <c r="O3308" s="114" t="s">
        <v>1199</v>
      </c>
      <c r="P3308" s="114" t="s">
        <v>1907</v>
      </c>
      <c r="Q3308" s="114" t="s">
        <v>1908</v>
      </c>
      <c r="R3308" s="116"/>
    </row>
    <row r="3309" spans="2:18" ht="18.75" hidden="1" x14ac:dyDescent="0.25">
      <c r="B3309" s="112">
        <v>3303</v>
      </c>
      <c r="C3309" s="114" t="s">
        <v>11</v>
      </c>
      <c r="D3309" s="114" t="s">
        <v>11799</v>
      </c>
      <c r="E3309" s="114" t="s">
        <v>1</v>
      </c>
      <c r="F3309" s="114" t="s">
        <v>25</v>
      </c>
      <c r="G3309" s="114" t="s">
        <v>102</v>
      </c>
      <c r="H3309" s="115" t="s">
        <v>12106</v>
      </c>
      <c r="I3309" s="116" t="s">
        <v>12107</v>
      </c>
      <c r="J3309" s="116" t="s">
        <v>12108</v>
      </c>
      <c r="K3309" s="114" t="s">
        <v>1199</v>
      </c>
      <c r="L3309" s="114" t="s">
        <v>472</v>
      </c>
      <c r="M3309" s="116" t="s">
        <v>1200</v>
      </c>
      <c r="N3309" s="116" t="s">
        <v>1201</v>
      </c>
      <c r="O3309" s="114" t="s">
        <v>1199</v>
      </c>
      <c r="P3309" s="114" t="s">
        <v>1907</v>
      </c>
      <c r="Q3309" s="114" t="s">
        <v>1908</v>
      </c>
      <c r="R3309" s="116"/>
    </row>
    <row r="3310" spans="2:18" ht="18.75" hidden="1" x14ac:dyDescent="0.25">
      <c r="B3310" s="112">
        <v>3304</v>
      </c>
      <c r="C3310" s="114" t="s">
        <v>11</v>
      </c>
      <c r="D3310" s="114" t="s">
        <v>11799</v>
      </c>
      <c r="E3310" s="114" t="s">
        <v>1</v>
      </c>
      <c r="F3310" s="114" t="s">
        <v>25</v>
      </c>
      <c r="G3310" s="114" t="s">
        <v>102</v>
      </c>
      <c r="H3310" s="115" t="s">
        <v>12109</v>
      </c>
      <c r="I3310" s="116" t="s">
        <v>12110</v>
      </c>
      <c r="J3310" s="116" t="s">
        <v>12111</v>
      </c>
      <c r="K3310" s="114" t="s">
        <v>1199</v>
      </c>
      <c r="L3310" s="114" t="s">
        <v>472</v>
      </c>
      <c r="M3310" s="116" t="s">
        <v>1200</v>
      </c>
      <c r="N3310" s="116" t="s">
        <v>1201</v>
      </c>
      <c r="O3310" s="114" t="s">
        <v>1199</v>
      </c>
      <c r="P3310" s="114" t="s">
        <v>1907</v>
      </c>
      <c r="Q3310" s="114" t="s">
        <v>1908</v>
      </c>
      <c r="R3310" s="116"/>
    </row>
    <row r="3311" spans="2:18" ht="18.75" hidden="1" x14ac:dyDescent="0.25">
      <c r="B3311" s="112">
        <v>3305</v>
      </c>
      <c r="C3311" s="114" t="s">
        <v>11</v>
      </c>
      <c r="D3311" s="114" t="s">
        <v>11799</v>
      </c>
      <c r="E3311" s="114" t="s">
        <v>1</v>
      </c>
      <c r="F3311" s="114" t="s">
        <v>25</v>
      </c>
      <c r="G3311" s="114" t="s">
        <v>102</v>
      </c>
      <c r="H3311" s="115" t="s">
        <v>12112</v>
      </c>
      <c r="I3311" s="116" t="s">
        <v>12113</v>
      </c>
      <c r="J3311" s="116" t="s">
        <v>12114</v>
      </c>
      <c r="K3311" s="114" t="s">
        <v>1199</v>
      </c>
      <c r="L3311" s="114" t="s">
        <v>472</v>
      </c>
      <c r="M3311" s="116" t="s">
        <v>1200</v>
      </c>
      <c r="N3311" s="116" t="s">
        <v>1201</v>
      </c>
      <c r="O3311" s="114" t="s">
        <v>1199</v>
      </c>
      <c r="P3311" s="114" t="s">
        <v>1907</v>
      </c>
      <c r="Q3311" s="114" t="s">
        <v>1908</v>
      </c>
      <c r="R3311" s="116"/>
    </row>
    <row r="3312" spans="2:18" ht="18.75" hidden="1" x14ac:dyDescent="0.25">
      <c r="B3312" s="112">
        <v>3306</v>
      </c>
      <c r="C3312" s="114" t="s">
        <v>11</v>
      </c>
      <c r="D3312" s="114" t="s">
        <v>11799</v>
      </c>
      <c r="E3312" s="114" t="s">
        <v>1</v>
      </c>
      <c r="F3312" s="114" t="s">
        <v>25</v>
      </c>
      <c r="G3312" s="114" t="s">
        <v>102</v>
      </c>
      <c r="H3312" s="115" t="s">
        <v>12115</v>
      </c>
      <c r="I3312" s="116" t="s">
        <v>12116</v>
      </c>
      <c r="J3312" s="116" t="s">
        <v>12117</v>
      </c>
      <c r="K3312" s="114" t="s">
        <v>1199</v>
      </c>
      <c r="L3312" s="114" t="s">
        <v>472</v>
      </c>
      <c r="M3312" s="116" t="s">
        <v>1200</v>
      </c>
      <c r="N3312" s="116" t="s">
        <v>1201</v>
      </c>
      <c r="O3312" s="114" t="s">
        <v>1199</v>
      </c>
      <c r="P3312" s="114" t="s">
        <v>1907</v>
      </c>
      <c r="Q3312" s="114" t="s">
        <v>1908</v>
      </c>
      <c r="R3312" s="116"/>
    </row>
    <row r="3313" spans="2:18" ht="18.75" hidden="1" x14ac:dyDescent="0.25">
      <c r="B3313" s="112">
        <v>3307</v>
      </c>
      <c r="C3313" s="114" t="s">
        <v>11</v>
      </c>
      <c r="D3313" s="114" t="s">
        <v>11799</v>
      </c>
      <c r="E3313" s="114" t="s">
        <v>1</v>
      </c>
      <c r="F3313" s="114" t="s">
        <v>25</v>
      </c>
      <c r="G3313" s="114" t="s">
        <v>102</v>
      </c>
      <c r="H3313" s="115" t="s">
        <v>12118</v>
      </c>
      <c r="I3313" s="116" t="s">
        <v>12119</v>
      </c>
      <c r="J3313" s="116" t="s">
        <v>12120</v>
      </c>
      <c r="K3313" s="114" t="s">
        <v>1199</v>
      </c>
      <c r="L3313" s="114" t="s">
        <v>472</v>
      </c>
      <c r="M3313" s="116" t="s">
        <v>1200</v>
      </c>
      <c r="N3313" s="116" t="s">
        <v>1201</v>
      </c>
      <c r="O3313" s="114" t="s">
        <v>1199</v>
      </c>
      <c r="P3313" s="114" t="s">
        <v>1907</v>
      </c>
      <c r="Q3313" s="114" t="s">
        <v>1908</v>
      </c>
      <c r="R3313" s="116"/>
    </row>
    <row r="3314" spans="2:18" ht="18.75" hidden="1" x14ac:dyDescent="0.25">
      <c r="B3314" s="112">
        <v>3308</v>
      </c>
      <c r="C3314" s="114" t="s">
        <v>11</v>
      </c>
      <c r="D3314" s="114" t="s">
        <v>11799</v>
      </c>
      <c r="E3314" s="114" t="s">
        <v>1</v>
      </c>
      <c r="F3314" s="114" t="s">
        <v>25</v>
      </c>
      <c r="G3314" s="114" t="s">
        <v>102</v>
      </c>
      <c r="H3314" s="115" t="s">
        <v>12121</v>
      </c>
      <c r="I3314" s="116" t="s">
        <v>12122</v>
      </c>
      <c r="J3314" s="116" t="s">
        <v>12123</v>
      </c>
      <c r="K3314" s="114" t="s">
        <v>1199</v>
      </c>
      <c r="L3314" s="114" t="s">
        <v>472</v>
      </c>
      <c r="M3314" s="116" t="s">
        <v>1200</v>
      </c>
      <c r="N3314" s="116" t="s">
        <v>1201</v>
      </c>
      <c r="O3314" s="114" t="s">
        <v>1199</v>
      </c>
      <c r="P3314" s="114" t="s">
        <v>1907</v>
      </c>
      <c r="Q3314" s="114" t="s">
        <v>1908</v>
      </c>
      <c r="R3314" s="116"/>
    </row>
    <row r="3315" spans="2:18" ht="18.75" hidden="1" x14ac:dyDescent="0.25">
      <c r="B3315" s="112">
        <v>3309</v>
      </c>
      <c r="C3315" s="114" t="s">
        <v>11</v>
      </c>
      <c r="D3315" s="114" t="s">
        <v>11799</v>
      </c>
      <c r="E3315" s="114" t="s">
        <v>1</v>
      </c>
      <c r="F3315" s="114" t="s">
        <v>25</v>
      </c>
      <c r="G3315" s="114" t="s">
        <v>102</v>
      </c>
      <c r="H3315" s="115" t="s">
        <v>12124</v>
      </c>
      <c r="I3315" s="116" t="s">
        <v>12125</v>
      </c>
      <c r="J3315" s="116" t="s">
        <v>12126</v>
      </c>
      <c r="K3315" s="114" t="s">
        <v>1199</v>
      </c>
      <c r="L3315" s="114" t="s">
        <v>472</v>
      </c>
      <c r="M3315" s="116" t="s">
        <v>1200</v>
      </c>
      <c r="N3315" s="116" t="s">
        <v>1201</v>
      </c>
      <c r="O3315" s="114" t="s">
        <v>1199</v>
      </c>
      <c r="P3315" s="114" t="s">
        <v>1907</v>
      </c>
      <c r="Q3315" s="114" t="s">
        <v>1908</v>
      </c>
      <c r="R3315" s="116"/>
    </row>
    <row r="3316" spans="2:18" ht="18.75" hidden="1" x14ac:dyDescent="0.25">
      <c r="B3316" s="112">
        <v>3310</v>
      </c>
      <c r="C3316" s="114" t="s">
        <v>11</v>
      </c>
      <c r="D3316" s="114" t="s">
        <v>11799</v>
      </c>
      <c r="E3316" s="114" t="s">
        <v>1</v>
      </c>
      <c r="F3316" s="114" t="s">
        <v>25</v>
      </c>
      <c r="G3316" s="114" t="s">
        <v>102</v>
      </c>
      <c r="H3316" s="115" t="s">
        <v>12127</v>
      </c>
      <c r="I3316" s="116" t="s">
        <v>12128</v>
      </c>
      <c r="J3316" s="116" t="s">
        <v>12129</v>
      </c>
      <c r="K3316" s="114" t="s">
        <v>1199</v>
      </c>
      <c r="L3316" s="114" t="s">
        <v>472</v>
      </c>
      <c r="M3316" s="116" t="s">
        <v>1200</v>
      </c>
      <c r="N3316" s="116" t="s">
        <v>1201</v>
      </c>
      <c r="O3316" s="114" t="s">
        <v>1199</v>
      </c>
      <c r="P3316" s="114" t="s">
        <v>1907</v>
      </c>
      <c r="Q3316" s="114" t="s">
        <v>1908</v>
      </c>
      <c r="R3316" s="116"/>
    </row>
    <row r="3317" spans="2:18" ht="18.75" hidden="1" x14ac:dyDescent="0.25">
      <c r="B3317" s="112">
        <v>3311</v>
      </c>
      <c r="C3317" s="114" t="s">
        <v>11</v>
      </c>
      <c r="D3317" s="114" t="s">
        <v>11799</v>
      </c>
      <c r="E3317" s="114" t="s">
        <v>4</v>
      </c>
      <c r="F3317" s="114" t="s">
        <v>25</v>
      </c>
      <c r="G3317" s="114" t="s">
        <v>102</v>
      </c>
      <c r="H3317" s="115" t="s">
        <v>12130</v>
      </c>
      <c r="I3317" s="116" t="s">
        <v>12131</v>
      </c>
      <c r="J3317" s="116" t="s">
        <v>12132</v>
      </c>
      <c r="K3317" s="114" t="s">
        <v>1199</v>
      </c>
      <c r="L3317" s="114" t="s">
        <v>472</v>
      </c>
      <c r="M3317" s="116" t="s">
        <v>1200</v>
      </c>
      <c r="N3317" s="116" t="s">
        <v>1201</v>
      </c>
      <c r="O3317" s="114" t="s">
        <v>1199</v>
      </c>
      <c r="P3317" s="114" t="s">
        <v>1907</v>
      </c>
      <c r="Q3317" s="114" t="s">
        <v>1908</v>
      </c>
      <c r="R3317" s="116"/>
    </row>
    <row r="3318" spans="2:18" ht="18.75" hidden="1" x14ac:dyDescent="0.25">
      <c r="B3318" s="112">
        <v>3312</v>
      </c>
      <c r="C3318" s="114" t="s">
        <v>11</v>
      </c>
      <c r="D3318" s="114" t="s">
        <v>11799</v>
      </c>
      <c r="E3318" s="114" t="s">
        <v>4</v>
      </c>
      <c r="F3318" s="114" t="s">
        <v>25</v>
      </c>
      <c r="G3318" s="114" t="s">
        <v>102</v>
      </c>
      <c r="H3318" s="115" t="s">
        <v>12133</v>
      </c>
      <c r="I3318" s="116" t="s">
        <v>12134</v>
      </c>
      <c r="J3318" s="116" t="s">
        <v>12135</v>
      </c>
      <c r="K3318" s="114" t="s">
        <v>1199</v>
      </c>
      <c r="L3318" s="114" t="s">
        <v>472</v>
      </c>
      <c r="M3318" s="116" t="s">
        <v>1200</v>
      </c>
      <c r="N3318" s="116" t="s">
        <v>1201</v>
      </c>
      <c r="O3318" s="114" t="s">
        <v>1199</v>
      </c>
      <c r="P3318" s="114" t="s">
        <v>1907</v>
      </c>
      <c r="Q3318" s="114" t="s">
        <v>1908</v>
      </c>
      <c r="R3318" s="116"/>
    </row>
    <row r="3319" spans="2:18" ht="18.75" hidden="1" x14ac:dyDescent="0.25">
      <c r="B3319" s="112">
        <v>3313</v>
      </c>
      <c r="C3319" s="114" t="s">
        <v>11</v>
      </c>
      <c r="D3319" s="114" t="s">
        <v>11799</v>
      </c>
      <c r="E3319" s="114" t="s">
        <v>4</v>
      </c>
      <c r="F3319" s="114" t="s">
        <v>25</v>
      </c>
      <c r="G3319" s="114" t="s">
        <v>102</v>
      </c>
      <c r="H3319" s="115" t="s">
        <v>12136</v>
      </c>
      <c r="I3319" s="116" t="s">
        <v>12137</v>
      </c>
      <c r="J3319" s="116" t="s">
        <v>12138</v>
      </c>
      <c r="K3319" s="114" t="s">
        <v>1199</v>
      </c>
      <c r="L3319" s="114" t="s">
        <v>472</v>
      </c>
      <c r="M3319" s="116" t="s">
        <v>1200</v>
      </c>
      <c r="N3319" s="116" t="s">
        <v>1201</v>
      </c>
      <c r="O3319" s="114" t="s">
        <v>1199</v>
      </c>
      <c r="P3319" s="114" t="s">
        <v>1907</v>
      </c>
      <c r="Q3319" s="114" t="s">
        <v>1908</v>
      </c>
      <c r="R3319" s="116"/>
    </row>
    <row r="3320" spans="2:18" ht="18.75" hidden="1" x14ac:dyDescent="0.25">
      <c r="B3320" s="112">
        <v>3314</v>
      </c>
      <c r="C3320" s="114" t="s">
        <v>11</v>
      </c>
      <c r="D3320" s="114" t="s">
        <v>11799</v>
      </c>
      <c r="E3320" s="114" t="s">
        <v>4</v>
      </c>
      <c r="F3320" s="114" t="s">
        <v>25</v>
      </c>
      <c r="G3320" s="114" t="s">
        <v>102</v>
      </c>
      <c r="H3320" s="115" t="s">
        <v>12139</v>
      </c>
      <c r="I3320" s="116" t="s">
        <v>12140</v>
      </c>
      <c r="J3320" s="116" t="s">
        <v>12141</v>
      </c>
      <c r="K3320" s="114" t="s">
        <v>1199</v>
      </c>
      <c r="L3320" s="114" t="s">
        <v>472</v>
      </c>
      <c r="M3320" s="116" t="s">
        <v>1200</v>
      </c>
      <c r="N3320" s="116" t="s">
        <v>1201</v>
      </c>
      <c r="O3320" s="114" t="s">
        <v>1199</v>
      </c>
      <c r="P3320" s="114" t="s">
        <v>1907</v>
      </c>
      <c r="Q3320" s="114" t="s">
        <v>1908</v>
      </c>
      <c r="R3320" s="116"/>
    </row>
    <row r="3321" spans="2:18" ht="18.75" hidden="1" x14ac:dyDescent="0.25">
      <c r="B3321" s="112">
        <v>3315</v>
      </c>
      <c r="C3321" s="114" t="s">
        <v>11</v>
      </c>
      <c r="D3321" s="114" t="s">
        <v>11799</v>
      </c>
      <c r="E3321" s="114" t="s">
        <v>4</v>
      </c>
      <c r="F3321" s="114" t="s">
        <v>25</v>
      </c>
      <c r="G3321" s="114" t="s">
        <v>102</v>
      </c>
      <c r="H3321" s="115" t="s">
        <v>12142</v>
      </c>
      <c r="I3321" s="116" t="s">
        <v>12143</v>
      </c>
      <c r="J3321" s="116" t="s">
        <v>12144</v>
      </c>
      <c r="K3321" s="114" t="s">
        <v>1199</v>
      </c>
      <c r="L3321" s="114" t="s">
        <v>472</v>
      </c>
      <c r="M3321" s="116" t="s">
        <v>1200</v>
      </c>
      <c r="N3321" s="116" t="s">
        <v>1201</v>
      </c>
      <c r="O3321" s="114" t="s">
        <v>1199</v>
      </c>
      <c r="P3321" s="114" t="s">
        <v>1907</v>
      </c>
      <c r="Q3321" s="114" t="s">
        <v>1908</v>
      </c>
      <c r="R3321" s="116"/>
    </row>
    <row r="3322" spans="2:18" ht="18.75" hidden="1" x14ac:dyDescent="0.25">
      <c r="B3322" s="112">
        <v>3316</v>
      </c>
      <c r="C3322" s="114" t="s">
        <v>11</v>
      </c>
      <c r="D3322" s="114" t="s">
        <v>11799</v>
      </c>
      <c r="E3322" s="114" t="s">
        <v>4</v>
      </c>
      <c r="F3322" s="114" t="s">
        <v>25</v>
      </c>
      <c r="G3322" s="114" t="s">
        <v>102</v>
      </c>
      <c r="H3322" s="115" t="s">
        <v>12145</v>
      </c>
      <c r="I3322" s="116" t="s">
        <v>12146</v>
      </c>
      <c r="J3322" s="116" t="s">
        <v>12147</v>
      </c>
      <c r="K3322" s="114" t="s">
        <v>1199</v>
      </c>
      <c r="L3322" s="114" t="s">
        <v>472</v>
      </c>
      <c r="M3322" s="116" t="s">
        <v>1200</v>
      </c>
      <c r="N3322" s="116" t="s">
        <v>1201</v>
      </c>
      <c r="O3322" s="114" t="s">
        <v>1199</v>
      </c>
      <c r="P3322" s="114" t="s">
        <v>1907</v>
      </c>
      <c r="Q3322" s="114" t="s">
        <v>1908</v>
      </c>
      <c r="R3322" s="116"/>
    </row>
    <row r="3323" spans="2:18" ht="18.75" hidden="1" x14ac:dyDescent="0.25">
      <c r="B3323" s="112">
        <v>3317</v>
      </c>
      <c r="C3323" s="114" t="s">
        <v>11</v>
      </c>
      <c r="D3323" s="114" t="s">
        <v>11799</v>
      </c>
      <c r="E3323" s="114" t="s">
        <v>4</v>
      </c>
      <c r="F3323" s="114" t="s">
        <v>25</v>
      </c>
      <c r="G3323" s="114" t="s">
        <v>102</v>
      </c>
      <c r="H3323" s="115" t="s">
        <v>12148</v>
      </c>
      <c r="I3323" s="116" t="s">
        <v>12149</v>
      </c>
      <c r="J3323" s="116" t="s">
        <v>12150</v>
      </c>
      <c r="K3323" s="114" t="s">
        <v>1199</v>
      </c>
      <c r="L3323" s="114" t="s">
        <v>472</v>
      </c>
      <c r="M3323" s="116" t="s">
        <v>1200</v>
      </c>
      <c r="N3323" s="116" t="s">
        <v>1201</v>
      </c>
      <c r="O3323" s="114" t="s">
        <v>1199</v>
      </c>
      <c r="P3323" s="114" t="s">
        <v>1907</v>
      </c>
      <c r="Q3323" s="114" t="s">
        <v>1908</v>
      </c>
      <c r="R3323" s="116"/>
    </row>
    <row r="3324" spans="2:18" ht="18.75" hidden="1" x14ac:dyDescent="0.25">
      <c r="B3324" s="112">
        <v>3318</v>
      </c>
      <c r="C3324" s="114" t="s">
        <v>11</v>
      </c>
      <c r="D3324" s="114" t="s">
        <v>11799</v>
      </c>
      <c r="E3324" s="114" t="s">
        <v>4</v>
      </c>
      <c r="F3324" s="114" t="s">
        <v>25</v>
      </c>
      <c r="G3324" s="114" t="s">
        <v>102</v>
      </c>
      <c r="H3324" s="115" t="s">
        <v>12151</v>
      </c>
      <c r="I3324" s="116" t="s">
        <v>12152</v>
      </c>
      <c r="J3324" s="116" t="s">
        <v>12153</v>
      </c>
      <c r="K3324" s="114" t="s">
        <v>1199</v>
      </c>
      <c r="L3324" s="114" t="s">
        <v>472</v>
      </c>
      <c r="M3324" s="116" t="s">
        <v>1200</v>
      </c>
      <c r="N3324" s="116" t="s">
        <v>1201</v>
      </c>
      <c r="O3324" s="114" t="s">
        <v>1199</v>
      </c>
      <c r="P3324" s="114" t="s">
        <v>1907</v>
      </c>
      <c r="Q3324" s="114" t="s">
        <v>1908</v>
      </c>
      <c r="R3324" s="116"/>
    </row>
    <row r="3325" spans="2:18" ht="18.75" hidden="1" x14ac:dyDescent="0.25">
      <c r="B3325" s="112">
        <v>3319</v>
      </c>
      <c r="C3325" s="114" t="s">
        <v>11</v>
      </c>
      <c r="D3325" s="114" t="s">
        <v>11799</v>
      </c>
      <c r="E3325" s="114" t="s">
        <v>4</v>
      </c>
      <c r="F3325" s="114" t="s">
        <v>25</v>
      </c>
      <c r="G3325" s="114" t="s">
        <v>102</v>
      </c>
      <c r="H3325" s="115" t="s">
        <v>12154</v>
      </c>
      <c r="I3325" s="116" t="s">
        <v>12155</v>
      </c>
      <c r="J3325" s="116" t="s">
        <v>12156</v>
      </c>
      <c r="K3325" s="114" t="s">
        <v>1199</v>
      </c>
      <c r="L3325" s="114" t="s">
        <v>472</v>
      </c>
      <c r="M3325" s="116" t="s">
        <v>1200</v>
      </c>
      <c r="N3325" s="116" t="s">
        <v>1201</v>
      </c>
      <c r="O3325" s="114" t="s">
        <v>1199</v>
      </c>
      <c r="P3325" s="114" t="s">
        <v>1907</v>
      </c>
      <c r="Q3325" s="114" t="s">
        <v>1908</v>
      </c>
      <c r="R3325" s="116"/>
    </row>
    <row r="3326" spans="2:18" ht="18.75" hidden="1" x14ac:dyDescent="0.25">
      <c r="B3326" s="112">
        <v>3320</v>
      </c>
      <c r="C3326" s="114" t="s">
        <v>11</v>
      </c>
      <c r="D3326" s="114" t="s">
        <v>11799</v>
      </c>
      <c r="E3326" s="114" t="s">
        <v>4</v>
      </c>
      <c r="F3326" s="114" t="s">
        <v>25</v>
      </c>
      <c r="G3326" s="114" t="s">
        <v>102</v>
      </c>
      <c r="H3326" s="115" t="s">
        <v>12157</v>
      </c>
      <c r="I3326" s="116" t="s">
        <v>12158</v>
      </c>
      <c r="J3326" s="116" t="s">
        <v>12159</v>
      </c>
      <c r="K3326" s="114" t="s">
        <v>1199</v>
      </c>
      <c r="L3326" s="114" t="s">
        <v>472</v>
      </c>
      <c r="M3326" s="116" t="s">
        <v>1200</v>
      </c>
      <c r="N3326" s="116" t="s">
        <v>1201</v>
      </c>
      <c r="O3326" s="114" t="s">
        <v>1199</v>
      </c>
      <c r="P3326" s="114" t="s">
        <v>1907</v>
      </c>
      <c r="Q3326" s="114" t="s">
        <v>1908</v>
      </c>
      <c r="R3326" s="116"/>
    </row>
    <row r="3327" spans="2:18" ht="18.75" hidden="1" x14ac:dyDescent="0.25">
      <c r="B3327" s="112">
        <v>3321</v>
      </c>
      <c r="C3327" s="114" t="s">
        <v>11</v>
      </c>
      <c r="D3327" s="114" t="s">
        <v>11799</v>
      </c>
      <c r="E3327" s="114" t="s">
        <v>1</v>
      </c>
      <c r="F3327" s="114" t="s">
        <v>14</v>
      </c>
      <c r="G3327" s="114" t="s">
        <v>102</v>
      </c>
      <c r="H3327" s="115" t="s">
        <v>12160</v>
      </c>
      <c r="I3327" s="116" t="s">
        <v>12161</v>
      </c>
      <c r="J3327" s="116" t="s">
        <v>12162</v>
      </c>
      <c r="K3327" s="114" t="s">
        <v>1202</v>
      </c>
      <c r="L3327" s="114" t="s">
        <v>515</v>
      </c>
      <c r="M3327" s="116" t="s">
        <v>1203</v>
      </c>
      <c r="N3327" s="116" t="s">
        <v>1204</v>
      </c>
      <c r="O3327" s="114" t="s">
        <v>1202</v>
      </c>
      <c r="P3327" s="114" t="s">
        <v>1909</v>
      </c>
      <c r="Q3327" s="114" t="s">
        <v>1910</v>
      </c>
      <c r="R3327" s="116"/>
    </row>
    <row r="3328" spans="2:18" ht="18.75" hidden="1" x14ac:dyDescent="0.25">
      <c r="B3328" s="112">
        <v>3322</v>
      </c>
      <c r="C3328" s="114" t="s">
        <v>11</v>
      </c>
      <c r="D3328" s="114" t="s">
        <v>11799</v>
      </c>
      <c r="E3328" s="114" t="s">
        <v>1</v>
      </c>
      <c r="F3328" s="114" t="s">
        <v>14</v>
      </c>
      <c r="G3328" s="114" t="s">
        <v>102</v>
      </c>
      <c r="H3328" s="115" t="s">
        <v>12163</v>
      </c>
      <c r="I3328" s="116" t="s">
        <v>12164</v>
      </c>
      <c r="J3328" s="116" t="s">
        <v>12165</v>
      </c>
      <c r="K3328" s="114" t="s">
        <v>1202</v>
      </c>
      <c r="L3328" s="114" t="s">
        <v>515</v>
      </c>
      <c r="M3328" s="116" t="s">
        <v>1203</v>
      </c>
      <c r="N3328" s="116" t="s">
        <v>1204</v>
      </c>
      <c r="O3328" s="114" t="s">
        <v>1202</v>
      </c>
      <c r="P3328" s="114" t="s">
        <v>1909</v>
      </c>
      <c r="Q3328" s="114" t="s">
        <v>1910</v>
      </c>
      <c r="R3328" s="116"/>
    </row>
    <row r="3329" spans="2:18" ht="18.75" hidden="1" x14ac:dyDescent="0.25">
      <c r="B3329" s="112">
        <v>3323</v>
      </c>
      <c r="C3329" s="114" t="s">
        <v>11</v>
      </c>
      <c r="D3329" s="114" t="s">
        <v>11799</v>
      </c>
      <c r="E3329" s="114" t="s">
        <v>1</v>
      </c>
      <c r="F3329" s="114" t="s">
        <v>14</v>
      </c>
      <c r="G3329" s="114" t="s">
        <v>102</v>
      </c>
      <c r="H3329" s="115" t="s">
        <v>12166</v>
      </c>
      <c r="I3329" s="116" t="s">
        <v>12167</v>
      </c>
      <c r="J3329" s="116" t="s">
        <v>12168</v>
      </c>
      <c r="K3329" s="114" t="s">
        <v>1202</v>
      </c>
      <c r="L3329" s="114" t="s">
        <v>515</v>
      </c>
      <c r="M3329" s="116" t="s">
        <v>1203</v>
      </c>
      <c r="N3329" s="116" t="s">
        <v>1204</v>
      </c>
      <c r="O3329" s="114" t="s">
        <v>1202</v>
      </c>
      <c r="P3329" s="114" t="s">
        <v>1909</v>
      </c>
      <c r="Q3329" s="114" t="s">
        <v>1910</v>
      </c>
      <c r="R3329" s="116"/>
    </row>
    <row r="3330" spans="2:18" ht="18.75" hidden="1" x14ac:dyDescent="0.25">
      <c r="B3330" s="112">
        <v>3324</v>
      </c>
      <c r="C3330" s="114" t="s">
        <v>11</v>
      </c>
      <c r="D3330" s="114" t="s">
        <v>11799</v>
      </c>
      <c r="E3330" s="114" t="s">
        <v>1</v>
      </c>
      <c r="F3330" s="114" t="s">
        <v>14</v>
      </c>
      <c r="G3330" s="114" t="s">
        <v>102</v>
      </c>
      <c r="H3330" s="115" t="s">
        <v>12169</v>
      </c>
      <c r="I3330" s="116" t="s">
        <v>12170</v>
      </c>
      <c r="J3330" s="116" t="s">
        <v>12171</v>
      </c>
      <c r="K3330" s="114" t="s">
        <v>1202</v>
      </c>
      <c r="L3330" s="114" t="s">
        <v>515</v>
      </c>
      <c r="M3330" s="116" t="s">
        <v>1203</v>
      </c>
      <c r="N3330" s="116" t="s">
        <v>1204</v>
      </c>
      <c r="O3330" s="114" t="s">
        <v>1202</v>
      </c>
      <c r="P3330" s="114" t="s">
        <v>1909</v>
      </c>
      <c r="Q3330" s="114" t="s">
        <v>1910</v>
      </c>
      <c r="R3330" s="116"/>
    </row>
    <row r="3331" spans="2:18" ht="18.75" hidden="1" x14ac:dyDescent="0.25">
      <c r="B3331" s="112">
        <v>3325</v>
      </c>
      <c r="C3331" s="114" t="s">
        <v>11</v>
      </c>
      <c r="D3331" s="114" t="s">
        <v>11799</v>
      </c>
      <c r="E3331" s="114" t="s">
        <v>1</v>
      </c>
      <c r="F3331" s="114" t="s">
        <v>14</v>
      </c>
      <c r="G3331" s="114" t="s">
        <v>102</v>
      </c>
      <c r="H3331" s="115" t="s">
        <v>12172</v>
      </c>
      <c r="I3331" s="116" t="s">
        <v>12173</v>
      </c>
      <c r="J3331" s="116" t="s">
        <v>12174</v>
      </c>
      <c r="K3331" s="114" t="s">
        <v>1202</v>
      </c>
      <c r="L3331" s="114" t="s">
        <v>515</v>
      </c>
      <c r="M3331" s="116" t="s">
        <v>1203</v>
      </c>
      <c r="N3331" s="116" t="s">
        <v>1204</v>
      </c>
      <c r="O3331" s="114" t="s">
        <v>1202</v>
      </c>
      <c r="P3331" s="114" t="s">
        <v>1909</v>
      </c>
      <c r="Q3331" s="114" t="s">
        <v>1910</v>
      </c>
      <c r="R3331" s="116"/>
    </row>
    <row r="3332" spans="2:18" ht="18.75" hidden="1" x14ac:dyDescent="0.25">
      <c r="B3332" s="112">
        <v>3326</v>
      </c>
      <c r="C3332" s="114" t="s">
        <v>11</v>
      </c>
      <c r="D3332" s="114" t="s">
        <v>11799</v>
      </c>
      <c r="E3332" s="114" t="s">
        <v>1</v>
      </c>
      <c r="F3332" s="114" t="s">
        <v>14</v>
      </c>
      <c r="G3332" s="114" t="s">
        <v>102</v>
      </c>
      <c r="H3332" s="115" t="s">
        <v>12175</v>
      </c>
      <c r="I3332" s="116" t="s">
        <v>12176</v>
      </c>
      <c r="J3332" s="116" t="s">
        <v>12177</v>
      </c>
      <c r="K3332" s="114" t="s">
        <v>1202</v>
      </c>
      <c r="L3332" s="114" t="s">
        <v>515</v>
      </c>
      <c r="M3332" s="116" t="s">
        <v>1203</v>
      </c>
      <c r="N3332" s="116" t="s">
        <v>1204</v>
      </c>
      <c r="O3332" s="114" t="s">
        <v>1202</v>
      </c>
      <c r="P3332" s="114" t="s">
        <v>1909</v>
      </c>
      <c r="Q3332" s="114" t="s">
        <v>1910</v>
      </c>
      <c r="R3332" s="116"/>
    </row>
    <row r="3333" spans="2:18" ht="18.75" hidden="1" x14ac:dyDescent="0.25">
      <c r="B3333" s="112">
        <v>3327</v>
      </c>
      <c r="C3333" s="114" t="s">
        <v>11</v>
      </c>
      <c r="D3333" s="114" t="s">
        <v>11799</v>
      </c>
      <c r="E3333" s="114" t="s">
        <v>1</v>
      </c>
      <c r="F3333" s="114" t="s">
        <v>14</v>
      </c>
      <c r="G3333" s="114" t="s">
        <v>102</v>
      </c>
      <c r="H3333" s="115" t="s">
        <v>12178</v>
      </c>
      <c r="I3333" s="116" t="s">
        <v>12179</v>
      </c>
      <c r="J3333" s="116" t="s">
        <v>12180</v>
      </c>
      <c r="K3333" s="114" t="s">
        <v>1202</v>
      </c>
      <c r="L3333" s="114" t="s">
        <v>515</v>
      </c>
      <c r="M3333" s="116" t="s">
        <v>1203</v>
      </c>
      <c r="N3333" s="116" t="s">
        <v>1204</v>
      </c>
      <c r="O3333" s="114" t="s">
        <v>1202</v>
      </c>
      <c r="P3333" s="114" t="s">
        <v>1909</v>
      </c>
      <c r="Q3333" s="114" t="s">
        <v>1910</v>
      </c>
      <c r="R3333" s="116"/>
    </row>
    <row r="3334" spans="2:18" ht="18.75" hidden="1" x14ac:dyDescent="0.25">
      <c r="B3334" s="112">
        <v>3328</v>
      </c>
      <c r="C3334" s="114" t="s">
        <v>11</v>
      </c>
      <c r="D3334" s="114" t="s">
        <v>11799</v>
      </c>
      <c r="E3334" s="114" t="s">
        <v>1</v>
      </c>
      <c r="F3334" s="114" t="s">
        <v>14</v>
      </c>
      <c r="G3334" s="114" t="s">
        <v>102</v>
      </c>
      <c r="H3334" s="115" t="s">
        <v>12181</v>
      </c>
      <c r="I3334" s="116" t="s">
        <v>12182</v>
      </c>
      <c r="J3334" s="116" t="s">
        <v>12183</v>
      </c>
      <c r="K3334" s="114" t="s">
        <v>1202</v>
      </c>
      <c r="L3334" s="114" t="s">
        <v>515</v>
      </c>
      <c r="M3334" s="116" t="s">
        <v>1203</v>
      </c>
      <c r="N3334" s="116" t="s">
        <v>1204</v>
      </c>
      <c r="O3334" s="114" t="s">
        <v>1202</v>
      </c>
      <c r="P3334" s="114" t="s">
        <v>1909</v>
      </c>
      <c r="Q3334" s="114" t="s">
        <v>1910</v>
      </c>
      <c r="R3334" s="116"/>
    </row>
    <row r="3335" spans="2:18" ht="18.75" hidden="1" x14ac:dyDescent="0.25">
      <c r="B3335" s="112">
        <v>3329</v>
      </c>
      <c r="C3335" s="114" t="s">
        <v>11</v>
      </c>
      <c r="D3335" s="114" t="s">
        <v>11799</v>
      </c>
      <c r="E3335" s="114" t="s">
        <v>1</v>
      </c>
      <c r="F3335" s="114" t="s">
        <v>14</v>
      </c>
      <c r="G3335" s="114" t="s">
        <v>102</v>
      </c>
      <c r="H3335" s="115" t="s">
        <v>12184</v>
      </c>
      <c r="I3335" s="116" t="s">
        <v>12185</v>
      </c>
      <c r="J3335" s="116" t="s">
        <v>12186</v>
      </c>
      <c r="K3335" s="114" t="s">
        <v>1202</v>
      </c>
      <c r="L3335" s="114" t="s">
        <v>515</v>
      </c>
      <c r="M3335" s="116" t="s">
        <v>1203</v>
      </c>
      <c r="N3335" s="116" t="s">
        <v>1204</v>
      </c>
      <c r="O3335" s="114" t="s">
        <v>1202</v>
      </c>
      <c r="P3335" s="114" t="s">
        <v>1909</v>
      </c>
      <c r="Q3335" s="114" t="s">
        <v>1910</v>
      </c>
      <c r="R3335" s="116"/>
    </row>
    <row r="3336" spans="2:18" ht="18.75" hidden="1" x14ac:dyDescent="0.25">
      <c r="B3336" s="112">
        <v>3330</v>
      </c>
      <c r="C3336" s="114" t="s">
        <v>11</v>
      </c>
      <c r="D3336" s="114" t="s">
        <v>11799</v>
      </c>
      <c r="E3336" s="114" t="s">
        <v>1</v>
      </c>
      <c r="F3336" s="114" t="s">
        <v>14</v>
      </c>
      <c r="G3336" s="114" t="s">
        <v>102</v>
      </c>
      <c r="H3336" s="115" t="s">
        <v>12187</v>
      </c>
      <c r="I3336" s="116" t="s">
        <v>12188</v>
      </c>
      <c r="J3336" s="116" t="s">
        <v>12189</v>
      </c>
      <c r="K3336" s="114" t="s">
        <v>1202</v>
      </c>
      <c r="L3336" s="114" t="s">
        <v>515</v>
      </c>
      <c r="M3336" s="116" t="s">
        <v>1203</v>
      </c>
      <c r="N3336" s="116" t="s">
        <v>1204</v>
      </c>
      <c r="O3336" s="114" t="s">
        <v>1202</v>
      </c>
      <c r="P3336" s="114" t="s">
        <v>1909</v>
      </c>
      <c r="Q3336" s="114" t="s">
        <v>1910</v>
      </c>
      <c r="R3336" s="116"/>
    </row>
    <row r="3337" spans="2:18" ht="18.75" hidden="1" x14ac:dyDescent="0.25">
      <c r="B3337" s="112">
        <v>3331</v>
      </c>
      <c r="C3337" s="114" t="s">
        <v>11</v>
      </c>
      <c r="D3337" s="114" t="s">
        <v>11799</v>
      </c>
      <c r="E3337" s="114" t="s">
        <v>4</v>
      </c>
      <c r="F3337" s="114" t="s">
        <v>14</v>
      </c>
      <c r="G3337" s="114" t="s">
        <v>102</v>
      </c>
      <c r="H3337" s="115" t="s">
        <v>12190</v>
      </c>
      <c r="I3337" s="116" t="s">
        <v>12191</v>
      </c>
      <c r="J3337" s="116" t="s">
        <v>12192</v>
      </c>
      <c r="K3337" s="114" t="s">
        <v>1202</v>
      </c>
      <c r="L3337" s="114" t="s">
        <v>515</v>
      </c>
      <c r="M3337" s="116" t="s">
        <v>1203</v>
      </c>
      <c r="N3337" s="116" t="s">
        <v>1204</v>
      </c>
      <c r="O3337" s="114" t="s">
        <v>1202</v>
      </c>
      <c r="P3337" s="114" t="s">
        <v>1909</v>
      </c>
      <c r="Q3337" s="114" t="s">
        <v>1910</v>
      </c>
      <c r="R3337" s="116"/>
    </row>
    <row r="3338" spans="2:18" ht="18.75" hidden="1" x14ac:dyDescent="0.25">
      <c r="B3338" s="112">
        <v>3332</v>
      </c>
      <c r="C3338" s="114" t="s">
        <v>11</v>
      </c>
      <c r="D3338" s="114" t="s">
        <v>11799</v>
      </c>
      <c r="E3338" s="114" t="s">
        <v>4</v>
      </c>
      <c r="F3338" s="114" t="s">
        <v>14</v>
      </c>
      <c r="G3338" s="114" t="s">
        <v>102</v>
      </c>
      <c r="H3338" s="115" t="s">
        <v>12193</v>
      </c>
      <c r="I3338" s="116" t="s">
        <v>12194</v>
      </c>
      <c r="J3338" s="116" t="s">
        <v>12195</v>
      </c>
      <c r="K3338" s="114" t="s">
        <v>1202</v>
      </c>
      <c r="L3338" s="114" t="s">
        <v>515</v>
      </c>
      <c r="M3338" s="116" t="s">
        <v>1203</v>
      </c>
      <c r="N3338" s="116" t="s">
        <v>1204</v>
      </c>
      <c r="O3338" s="114" t="s">
        <v>1202</v>
      </c>
      <c r="P3338" s="114" t="s">
        <v>1909</v>
      </c>
      <c r="Q3338" s="114" t="s">
        <v>1910</v>
      </c>
      <c r="R3338" s="116"/>
    </row>
    <row r="3339" spans="2:18" ht="18.75" hidden="1" x14ac:dyDescent="0.25">
      <c r="B3339" s="112">
        <v>3333</v>
      </c>
      <c r="C3339" s="114" t="s">
        <v>11</v>
      </c>
      <c r="D3339" s="114" t="s">
        <v>11799</v>
      </c>
      <c r="E3339" s="114" t="s">
        <v>4</v>
      </c>
      <c r="F3339" s="114" t="s">
        <v>14</v>
      </c>
      <c r="G3339" s="114" t="s">
        <v>102</v>
      </c>
      <c r="H3339" s="115" t="s">
        <v>12196</v>
      </c>
      <c r="I3339" s="116" t="s">
        <v>12197</v>
      </c>
      <c r="J3339" s="116" t="s">
        <v>12198</v>
      </c>
      <c r="K3339" s="114" t="s">
        <v>1202</v>
      </c>
      <c r="L3339" s="114" t="s">
        <v>515</v>
      </c>
      <c r="M3339" s="116" t="s">
        <v>1203</v>
      </c>
      <c r="N3339" s="116" t="s">
        <v>1204</v>
      </c>
      <c r="O3339" s="114" t="s">
        <v>1202</v>
      </c>
      <c r="P3339" s="114" t="s">
        <v>1909</v>
      </c>
      <c r="Q3339" s="114" t="s">
        <v>1910</v>
      </c>
      <c r="R3339" s="116"/>
    </row>
    <row r="3340" spans="2:18" ht="18.75" hidden="1" x14ac:dyDescent="0.25">
      <c r="B3340" s="112">
        <v>3334</v>
      </c>
      <c r="C3340" s="114" t="s">
        <v>11</v>
      </c>
      <c r="D3340" s="114" t="s">
        <v>11799</v>
      </c>
      <c r="E3340" s="114" t="s">
        <v>4</v>
      </c>
      <c r="F3340" s="114" t="s">
        <v>14</v>
      </c>
      <c r="G3340" s="114" t="s">
        <v>102</v>
      </c>
      <c r="H3340" s="115" t="s">
        <v>12199</v>
      </c>
      <c r="I3340" s="116" t="s">
        <v>12200</v>
      </c>
      <c r="J3340" s="116" t="s">
        <v>12201</v>
      </c>
      <c r="K3340" s="114" t="s">
        <v>1202</v>
      </c>
      <c r="L3340" s="114" t="s">
        <v>515</v>
      </c>
      <c r="M3340" s="116" t="s">
        <v>1203</v>
      </c>
      <c r="N3340" s="116" t="s">
        <v>1204</v>
      </c>
      <c r="O3340" s="114" t="s">
        <v>1202</v>
      </c>
      <c r="P3340" s="114" t="s">
        <v>1909</v>
      </c>
      <c r="Q3340" s="114" t="s">
        <v>1910</v>
      </c>
      <c r="R3340" s="116"/>
    </row>
    <row r="3341" spans="2:18" ht="18.75" hidden="1" x14ac:dyDescent="0.25">
      <c r="B3341" s="112">
        <v>3335</v>
      </c>
      <c r="C3341" s="114" t="s">
        <v>11</v>
      </c>
      <c r="D3341" s="114" t="s">
        <v>11799</v>
      </c>
      <c r="E3341" s="114" t="s">
        <v>4</v>
      </c>
      <c r="F3341" s="114" t="s">
        <v>14</v>
      </c>
      <c r="G3341" s="114" t="s">
        <v>102</v>
      </c>
      <c r="H3341" s="115" t="s">
        <v>12202</v>
      </c>
      <c r="I3341" s="116" t="s">
        <v>12203</v>
      </c>
      <c r="J3341" s="116" t="s">
        <v>12204</v>
      </c>
      <c r="K3341" s="114" t="s">
        <v>1202</v>
      </c>
      <c r="L3341" s="114" t="s">
        <v>515</v>
      </c>
      <c r="M3341" s="116" t="s">
        <v>1203</v>
      </c>
      <c r="N3341" s="116" t="s">
        <v>1204</v>
      </c>
      <c r="O3341" s="114" t="s">
        <v>1202</v>
      </c>
      <c r="P3341" s="114" t="s">
        <v>1909</v>
      </c>
      <c r="Q3341" s="114" t="s">
        <v>1910</v>
      </c>
      <c r="R3341" s="116"/>
    </row>
    <row r="3342" spans="2:18" ht="18.75" hidden="1" x14ac:dyDescent="0.25">
      <c r="B3342" s="112">
        <v>3336</v>
      </c>
      <c r="C3342" s="114" t="s">
        <v>11</v>
      </c>
      <c r="D3342" s="114" t="s">
        <v>11799</v>
      </c>
      <c r="E3342" s="114" t="s">
        <v>4</v>
      </c>
      <c r="F3342" s="114" t="s">
        <v>14</v>
      </c>
      <c r="G3342" s="114" t="s">
        <v>102</v>
      </c>
      <c r="H3342" s="115" t="s">
        <v>12205</v>
      </c>
      <c r="I3342" s="116" t="s">
        <v>12206</v>
      </c>
      <c r="J3342" s="116" t="s">
        <v>12207</v>
      </c>
      <c r="K3342" s="114" t="s">
        <v>1202</v>
      </c>
      <c r="L3342" s="114" t="s">
        <v>515</v>
      </c>
      <c r="M3342" s="116" t="s">
        <v>1203</v>
      </c>
      <c r="N3342" s="116" t="s">
        <v>1204</v>
      </c>
      <c r="O3342" s="114" t="s">
        <v>1202</v>
      </c>
      <c r="P3342" s="114" t="s">
        <v>1909</v>
      </c>
      <c r="Q3342" s="114" t="s">
        <v>1910</v>
      </c>
      <c r="R3342" s="116"/>
    </row>
    <row r="3343" spans="2:18" ht="18.75" hidden="1" x14ac:dyDescent="0.25">
      <c r="B3343" s="112">
        <v>3337</v>
      </c>
      <c r="C3343" s="114" t="s">
        <v>11</v>
      </c>
      <c r="D3343" s="114" t="s">
        <v>11799</v>
      </c>
      <c r="E3343" s="114" t="s">
        <v>4</v>
      </c>
      <c r="F3343" s="114" t="s">
        <v>14</v>
      </c>
      <c r="G3343" s="114" t="s">
        <v>102</v>
      </c>
      <c r="H3343" s="115" t="s">
        <v>12208</v>
      </c>
      <c r="I3343" s="116" t="s">
        <v>12209</v>
      </c>
      <c r="J3343" s="116" t="s">
        <v>12210</v>
      </c>
      <c r="K3343" s="114" t="s">
        <v>1202</v>
      </c>
      <c r="L3343" s="114" t="s">
        <v>515</v>
      </c>
      <c r="M3343" s="116" t="s">
        <v>1203</v>
      </c>
      <c r="N3343" s="116" t="s">
        <v>1204</v>
      </c>
      <c r="O3343" s="114" t="s">
        <v>1202</v>
      </c>
      <c r="P3343" s="114" t="s">
        <v>1909</v>
      </c>
      <c r="Q3343" s="114" t="s">
        <v>1910</v>
      </c>
      <c r="R3343" s="116"/>
    </row>
    <row r="3344" spans="2:18" ht="18.75" hidden="1" x14ac:dyDescent="0.25">
      <c r="B3344" s="112">
        <v>3338</v>
      </c>
      <c r="C3344" s="114" t="s">
        <v>11</v>
      </c>
      <c r="D3344" s="114" t="s">
        <v>11799</v>
      </c>
      <c r="E3344" s="114" t="s">
        <v>4</v>
      </c>
      <c r="F3344" s="114" t="s">
        <v>14</v>
      </c>
      <c r="G3344" s="114" t="s">
        <v>102</v>
      </c>
      <c r="H3344" s="115" t="s">
        <v>12211</v>
      </c>
      <c r="I3344" s="116" t="s">
        <v>12212</v>
      </c>
      <c r="J3344" s="116" t="s">
        <v>12213</v>
      </c>
      <c r="K3344" s="114" t="s">
        <v>1202</v>
      </c>
      <c r="L3344" s="114" t="s">
        <v>515</v>
      </c>
      <c r="M3344" s="116" t="s">
        <v>1203</v>
      </c>
      <c r="N3344" s="116" t="s">
        <v>1204</v>
      </c>
      <c r="O3344" s="114" t="s">
        <v>1202</v>
      </c>
      <c r="P3344" s="114" t="s">
        <v>1909</v>
      </c>
      <c r="Q3344" s="114" t="s">
        <v>1910</v>
      </c>
      <c r="R3344" s="116"/>
    </row>
    <row r="3345" spans="2:18" ht="18.75" hidden="1" x14ac:dyDescent="0.25">
      <c r="B3345" s="112">
        <v>3339</v>
      </c>
      <c r="C3345" s="114" t="s">
        <v>11</v>
      </c>
      <c r="D3345" s="114" t="s">
        <v>11799</v>
      </c>
      <c r="E3345" s="114" t="s">
        <v>4</v>
      </c>
      <c r="F3345" s="114" t="s">
        <v>14</v>
      </c>
      <c r="G3345" s="114" t="s">
        <v>102</v>
      </c>
      <c r="H3345" s="115" t="s">
        <v>12214</v>
      </c>
      <c r="I3345" s="116" t="s">
        <v>12215</v>
      </c>
      <c r="J3345" s="116" t="s">
        <v>12216</v>
      </c>
      <c r="K3345" s="114" t="s">
        <v>1202</v>
      </c>
      <c r="L3345" s="114" t="s">
        <v>515</v>
      </c>
      <c r="M3345" s="116" t="s">
        <v>1203</v>
      </c>
      <c r="N3345" s="116" t="s">
        <v>1204</v>
      </c>
      <c r="O3345" s="114" t="s">
        <v>1202</v>
      </c>
      <c r="P3345" s="114" t="s">
        <v>1909</v>
      </c>
      <c r="Q3345" s="114" t="s">
        <v>1910</v>
      </c>
      <c r="R3345" s="116"/>
    </row>
    <row r="3346" spans="2:18" ht="18.75" hidden="1" x14ac:dyDescent="0.25">
      <c r="B3346" s="112">
        <v>3340</v>
      </c>
      <c r="C3346" s="114" t="s">
        <v>11</v>
      </c>
      <c r="D3346" s="114" t="s">
        <v>11799</v>
      </c>
      <c r="E3346" s="114" t="s">
        <v>4</v>
      </c>
      <c r="F3346" s="114" t="s">
        <v>14</v>
      </c>
      <c r="G3346" s="114" t="s">
        <v>102</v>
      </c>
      <c r="H3346" s="115" t="s">
        <v>12217</v>
      </c>
      <c r="I3346" s="116" t="s">
        <v>12218</v>
      </c>
      <c r="J3346" s="116" t="s">
        <v>12219</v>
      </c>
      <c r="K3346" s="114" t="s">
        <v>1202</v>
      </c>
      <c r="L3346" s="114" t="s">
        <v>515</v>
      </c>
      <c r="M3346" s="116" t="s">
        <v>1203</v>
      </c>
      <c r="N3346" s="116" t="s">
        <v>1204</v>
      </c>
      <c r="O3346" s="114" t="s">
        <v>1202</v>
      </c>
      <c r="P3346" s="114" t="s">
        <v>1909</v>
      </c>
      <c r="Q3346" s="114" t="s">
        <v>1910</v>
      </c>
      <c r="R3346" s="116"/>
    </row>
    <row r="3347" spans="2:18" ht="18.75" hidden="1" x14ac:dyDescent="0.25">
      <c r="B3347" s="112">
        <v>3341</v>
      </c>
      <c r="C3347" s="114" t="s">
        <v>11</v>
      </c>
      <c r="D3347" s="114" t="s">
        <v>11799</v>
      </c>
      <c r="E3347" s="114" t="s">
        <v>1</v>
      </c>
      <c r="F3347" s="114" t="s">
        <v>26</v>
      </c>
      <c r="G3347" s="114" t="s">
        <v>102</v>
      </c>
      <c r="H3347" s="115" t="s">
        <v>12220</v>
      </c>
      <c r="I3347" s="116" t="s">
        <v>12221</v>
      </c>
      <c r="J3347" s="116" t="s">
        <v>12222</v>
      </c>
      <c r="K3347" s="114" t="s">
        <v>1205</v>
      </c>
      <c r="L3347" s="114" t="s">
        <v>558</v>
      </c>
      <c r="M3347" s="116" t="s">
        <v>1206</v>
      </c>
      <c r="N3347" s="116" t="s">
        <v>1207</v>
      </c>
      <c r="O3347" s="114" t="s">
        <v>1205</v>
      </c>
      <c r="P3347" s="114" t="s">
        <v>1911</v>
      </c>
      <c r="Q3347" s="114" t="s">
        <v>1912</v>
      </c>
      <c r="R3347" s="116"/>
    </row>
    <row r="3348" spans="2:18" ht="18.75" hidden="1" x14ac:dyDescent="0.25">
      <c r="B3348" s="112">
        <v>3342</v>
      </c>
      <c r="C3348" s="114" t="s">
        <v>11</v>
      </c>
      <c r="D3348" s="114" t="s">
        <v>11799</v>
      </c>
      <c r="E3348" s="114" t="s">
        <v>1</v>
      </c>
      <c r="F3348" s="114" t="s">
        <v>26</v>
      </c>
      <c r="G3348" s="114" t="s">
        <v>102</v>
      </c>
      <c r="H3348" s="115" t="s">
        <v>12223</v>
      </c>
      <c r="I3348" s="116" t="s">
        <v>12224</v>
      </c>
      <c r="J3348" s="116" t="s">
        <v>12225</v>
      </c>
      <c r="K3348" s="114" t="s">
        <v>1205</v>
      </c>
      <c r="L3348" s="114" t="s">
        <v>558</v>
      </c>
      <c r="M3348" s="116" t="s">
        <v>1206</v>
      </c>
      <c r="N3348" s="116" t="s">
        <v>1207</v>
      </c>
      <c r="O3348" s="114" t="s">
        <v>1205</v>
      </c>
      <c r="P3348" s="114" t="s">
        <v>1911</v>
      </c>
      <c r="Q3348" s="114" t="s">
        <v>1912</v>
      </c>
      <c r="R3348" s="116"/>
    </row>
    <row r="3349" spans="2:18" ht="18.75" hidden="1" x14ac:dyDescent="0.25">
      <c r="B3349" s="112">
        <v>3343</v>
      </c>
      <c r="C3349" s="114" t="s">
        <v>11</v>
      </c>
      <c r="D3349" s="114" t="s">
        <v>11799</v>
      </c>
      <c r="E3349" s="114" t="s">
        <v>1</v>
      </c>
      <c r="F3349" s="114" t="s">
        <v>26</v>
      </c>
      <c r="G3349" s="114" t="s">
        <v>102</v>
      </c>
      <c r="H3349" s="115" t="s">
        <v>12226</v>
      </c>
      <c r="I3349" s="116" t="s">
        <v>12227</v>
      </c>
      <c r="J3349" s="116" t="s">
        <v>12228</v>
      </c>
      <c r="K3349" s="114" t="s">
        <v>1205</v>
      </c>
      <c r="L3349" s="114" t="s">
        <v>558</v>
      </c>
      <c r="M3349" s="116" t="s">
        <v>1206</v>
      </c>
      <c r="N3349" s="116" t="s">
        <v>1207</v>
      </c>
      <c r="O3349" s="114" t="s">
        <v>1205</v>
      </c>
      <c r="P3349" s="114" t="s">
        <v>1911</v>
      </c>
      <c r="Q3349" s="114" t="s">
        <v>1912</v>
      </c>
      <c r="R3349" s="116"/>
    </row>
    <row r="3350" spans="2:18" ht="18.75" hidden="1" x14ac:dyDescent="0.25">
      <c r="B3350" s="112">
        <v>3344</v>
      </c>
      <c r="C3350" s="114" t="s">
        <v>11</v>
      </c>
      <c r="D3350" s="114" t="s">
        <v>11799</v>
      </c>
      <c r="E3350" s="114" t="s">
        <v>1</v>
      </c>
      <c r="F3350" s="114" t="s">
        <v>26</v>
      </c>
      <c r="G3350" s="114" t="s">
        <v>102</v>
      </c>
      <c r="H3350" s="115" t="s">
        <v>12229</v>
      </c>
      <c r="I3350" s="116" t="s">
        <v>12230</v>
      </c>
      <c r="J3350" s="116" t="s">
        <v>12231</v>
      </c>
      <c r="K3350" s="114" t="s">
        <v>1205</v>
      </c>
      <c r="L3350" s="114" t="s">
        <v>558</v>
      </c>
      <c r="M3350" s="116" t="s">
        <v>1206</v>
      </c>
      <c r="N3350" s="116" t="s">
        <v>1207</v>
      </c>
      <c r="O3350" s="114" t="s">
        <v>1205</v>
      </c>
      <c r="P3350" s="114" t="s">
        <v>1911</v>
      </c>
      <c r="Q3350" s="114" t="s">
        <v>1912</v>
      </c>
      <c r="R3350" s="116"/>
    </row>
    <row r="3351" spans="2:18" ht="18.75" hidden="1" x14ac:dyDescent="0.25">
      <c r="B3351" s="112">
        <v>3345</v>
      </c>
      <c r="C3351" s="114" t="s">
        <v>11</v>
      </c>
      <c r="D3351" s="114" t="s">
        <v>11799</v>
      </c>
      <c r="E3351" s="114" t="s">
        <v>1</v>
      </c>
      <c r="F3351" s="114" t="s">
        <v>26</v>
      </c>
      <c r="G3351" s="114" t="s">
        <v>102</v>
      </c>
      <c r="H3351" s="115" t="s">
        <v>12232</v>
      </c>
      <c r="I3351" s="116" t="s">
        <v>12233</v>
      </c>
      <c r="J3351" s="116" t="s">
        <v>12234</v>
      </c>
      <c r="K3351" s="114" t="s">
        <v>1205</v>
      </c>
      <c r="L3351" s="114" t="s">
        <v>558</v>
      </c>
      <c r="M3351" s="116" t="s">
        <v>1206</v>
      </c>
      <c r="N3351" s="116" t="s">
        <v>1207</v>
      </c>
      <c r="O3351" s="114" t="s">
        <v>1205</v>
      </c>
      <c r="P3351" s="114" t="s">
        <v>1911</v>
      </c>
      <c r="Q3351" s="114" t="s">
        <v>1912</v>
      </c>
      <c r="R3351" s="116"/>
    </row>
    <row r="3352" spans="2:18" ht="18.75" hidden="1" x14ac:dyDescent="0.25">
      <c r="B3352" s="112">
        <v>3346</v>
      </c>
      <c r="C3352" s="114" t="s">
        <v>11</v>
      </c>
      <c r="D3352" s="114" t="s">
        <v>11799</v>
      </c>
      <c r="E3352" s="114" t="s">
        <v>1</v>
      </c>
      <c r="F3352" s="114" t="s">
        <v>26</v>
      </c>
      <c r="G3352" s="114" t="s">
        <v>102</v>
      </c>
      <c r="H3352" s="115" t="s">
        <v>12235</v>
      </c>
      <c r="I3352" s="116" t="s">
        <v>12236</v>
      </c>
      <c r="J3352" s="116" t="s">
        <v>12237</v>
      </c>
      <c r="K3352" s="114" t="s">
        <v>1205</v>
      </c>
      <c r="L3352" s="114" t="s">
        <v>558</v>
      </c>
      <c r="M3352" s="116" t="s">
        <v>1206</v>
      </c>
      <c r="N3352" s="116" t="s">
        <v>1207</v>
      </c>
      <c r="O3352" s="114" t="s">
        <v>1205</v>
      </c>
      <c r="P3352" s="114" t="s">
        <v>1911</v>
      </c>
      <c r="Q3352" s="114" t="s">
        <v>1912</v>
      </c>
      <c r="R3352" s="116"/>
    </row>
    <row r="3353" spans="2:18" ht="18.75" hidden="1" x14ac:dyDescent="0.25">
      <c r="B3353" s="112">
        <v>3347</v>
      </c>
      <c r="C3353" s="114" t="s">
        <v>11</v>
      </c>
      <c r="D3353" s="114" t="s">
        <v>11799</v>
      </c>
      <c r="E3353" s="114" t="s">
        <v>1</v>
      </c>
      <c r="F3353" s="114" t="s">
        <v>26</v>
      </c>
      <c r="G3353" s="114" t="s">
        <v>102</v>
      </c>
      <c r="H3353" s="115" t="s">
        <v>12238</v>
      </c>
      <c r="I3353" s="116" t="s">
        <v>12239</v>
      </c>
      <c r="J3353" s="116" t="s">
        <v>12240</v>
      </c>
      <c r="K3353" s="114" t="s">
        <v>1205</v>
      </c>
      <c r="L3353" s="114" t="s">
        <v>558</v>
      </c>
      <c r="M3353" s="116" t="s">
        <v>1206</v>
      </c>
      <c r="N3353" s="116" t="s">
        <v>1207</v>
      </c>
      <c r="O3353" s="114" t="s">
        <v>1205</v>
      </c>
      <c r="P3353" s="114" t="s">
        <v>1911</v>
      </c>
      <c r="Q3353" s="114" t="s">
        <v>1912</v>
      </c>
      <c r="R3353" s="116"/>
    </row>
    <row r="3354" spans="2:18" ht="18.75" hidden="1" x14ac:dyDescent="0.25">
      <c r="B3354" s="112">
        <v>3348</v>
      </c>
      <c r="C3354" s="114" t="s">
        <v>11</v>
      </c>
      <c r="D3354" s="114" t="s">
        <v>11799</v>
      </c>
      <c r="E3354" s="114" t="s">
        <v>1</v>
      </c>
      <c r="F3354" s="114" t="s">
        <v>26</v>
      </c>
      <c r="G3354" s="114" t="s">
        <v>102</v>
      </c>
      <c r="H3354" s="115" t="s">
        <v>12241</v>
      </c>
      <c r="I3354" s="116" t="s">
        <v>12242</v>
      </c>
      <c r="J3354" s="116" t="s">
        <v>12243</v>
      </c>
      <c r="K3354" s="114" t="s">
        <v>1205</v>
      </c>
      <c r="L3354" s="114" t="s">
        <v>558</v>
      </c>
      <c r="M3354" s="116" t="s">
        <v>1206</v>
      </c>
      <c r="N3354" s="116" t="s">
        <v>1207</v>
      </c>
      <c r="O3354" s="114" t="s">
        <v>1205</v>
      </c>
      <c r="P3354" s="114" t="s">
        <v>1911</v>
      </c>
      <c r="Q3354" s="114" t="s">
        <v>1912</v>
      </c>
      <c r="R3354" s="116"/>
    </row>
    <row r="3355" spans="2:18" ht="18.75" hidden="1" x14ac:dyDescent="0.25">
      <c r="B3355" s="112">
        <v>3349</v>
      </c>
      <c r="C3355" s="114" t="s">
        <v>11</v>
      </c>
      <c r="D3355" s="114" t="s">
        <v>11799</v>
      </c>
      <c r="E3355" s="114" t="s">
        <v>1</v>
      </c>
      <c r="F3355" s="114" t="s">
        <v>26</v>
      </c>
      <c r="G3355" s="114" t="s">
        <v>102</v>
      </c>
      <c r="H3355" s="115" t="s">
        <v>12244</v>
      </c>
      <c r="I3355" s="116" t="s">
        <v>12245</v>
      </c>
      <c r="J3355" s="116" t="s">
        <v>12246</v>
      </c>
      <c r="K3355" s="114" t="s">
        <v>1205</v>
      </c>
      <c r="L3355" s="114" t="s">
        <v>558</v>
      </c>
      <c r="M3355" s="116" t="s">
        <v>1206</v>
      </c>
      <c r="N3355" s="116" t="s">
        <v>1207</v>
      </c>
      <c r="O3355" s="114" t="s">
        <v>1205</v>
      </c>
      <c r="P3355" s="114" t="s">
        <v>1911</v>
      </c>
      <c r="Q3355" s="114" t="s">
        <v>1912</v>
      </c>
      <c r="R3355" s="116"/>
    </row>
    <row r="3356" spans="2:18" ht="18.75" hidden="1" x14ac:dyDescent="0.25">
      <c r="B3356" s="112">
        <v>3350</v>
      </c>
      <c r="C3356" s="114" t="s">
        <v>11</v>
      </c>
      <c r="D3356" s="114" t="s">
        <v>11799</v>
      </c>
      <c r="E3356" s="114" t="s">
        <v>1</v>
      </c>
      <c r="F3356" s="114" t="s">
        <v>26</v>
      </c>
      <c r="G3356" s="114" t="s">
        <v>102</v>
      </c>
      <c r="H3356" s="115" t="s">
        <v>12247</v>
      </c>
      <c r="I3356" s="116" t="s">
        <v>12248</v>
      </c>
      <c r="J3356" s="116" t="s">
        <v>12249</v>
      </c>
      <c r="K3356" s="114" t="s">
        <v>1205</v>
      </c>
      <c r="L3356" s="114" t="s">
        <v>558</v>
      </c>
      <c r="M3356" s="116" t="s">
        <v>1206</v>
      </c>
      <c r="N3356" s="116" t="s">
        <v>1207</v>
      </c>
      <c r="O3356" s="114" t="s">
        <v>1205</v>
      </c>
      <c r="P3356" s="114" t="s">
        <v>1911</v>
      </c>
      <c r="Q3356" s="114" t="s">
        <v>1912</v>
      </c>
      <c r="R3356" s="116"/>
    </row>
    <row r="3357" spans="2:18" ht="18.75" hidden="1" x14ac:dyDescent="0.25">
      <c r="B3357" s="112">
        <v>3351</v>
      </c>
      <c r="C3357" s="114" t="s">
        <v>11</v>
      </c>
      <c r="D3357" s="114" t="s">
        <v>11799</v>
      </c>
      <c r="E3357" s="114" t="s">
        <v>4</v>
      </c>
      <c r="F3357" s="114" t="s">
        <v>26</v>
      </c>
      <c r="G3357" s="114" t="s">
        <v>102</v>
      </c>
      <c r="H3357" s="115" t="s">
        <v>12250</v>
      </c>
      <c r="I3357" s="116" t="s">
        <v>12251</v>
      </c>
      <c r="J3357" s="116" t="s">
        <v>12252</v>
      </c>
      <c r="K3357" s="114" t="s">
        <v>1205</v>
      </c>
      <c r="L3357" s="114" t="s">
        <v>558</v>
      </c>
      <c r="M3357" s="116" t="s">
        <v>1206</v>
      </c>
      <c r="N3357" s="116" t="s">
        <v>1207</v>
      </c>
      <c r="O3357" s="114" t="s">
        <v>1205</v>
      </c>
      <c r="P3357" s="114" t="s">
        <v>1911</v>
      </c>
      <c r="Q3357" s="114" t="s">
        <v>1912</v>
      </c>
      <c r="R3357" s="116"/>
    </row>
    <row r="3358" spans="2:18" ht="18.75" hidden="1" x14ac:dyDescent="0.25">
      <c r="B3358" s="112">
        <v>3352</v>
      </c>
      <c r="C3358" s="114" t="s">
        <v>11</v>
      </c>
      <c r="D3358" s="114" t="s">
        <v>11799</v>
      </c>
      <c r="E3358" s="114" t="s">
        <v>4</v>
      </c>
      <c r="F3358" s="114" t="s">
        <v>26</v>
      </c>
      <c r="G3358" s="114" t="s">
        <v>102</v>
      </c>
      <c r="H3358" s="115" t="s">
        <v>12253</v>
      </c>
      <c r="I3358" s="116" t="s">
        <v>12254</v>
      </c>
      <c r="J3358" s="116" t="s">
        <v>12255</v>
      </c>
      <c r="K3358" s="114" t="s">
        <v>1205</v>
      </c>
      <c r="L3358" s="114" t="s">
        <v>558</v>
      </c>
      <c r="M3358" s="116" t="s">
        <v>1206</v>
      </c>
      <c r="N3358" s="116" t="s">
        <v>1207</v>
      </c>
      <c r="O3358" s="114" t="s">
        <v>1205</v>
      </c>
      <c r="P3358" s="114" t="s">
        <v>1911</v>
      </c>
      <c r="Q3358" s="114" t="s">
        <v>1912</v>
      </c>
      <c r="R3358" s="116"/>
    </row>
    <row r="3359" spans="2:18" ht="18.75" hidden="1" x14ac:dyDescent="0.25">
      <c r="B3359" s="112">
        <v>3353</v>
      </c>
      <c r="C3359" s="114" t="s">
        <v>11</v>
      </c>
      <c r="D3359" s="114" t="s">
        <v>11799</v>
      </c>
      <c r="E3359" s="114" t="s">
        <v>4</v>
      </c>
      <c r="F3359" s="114" t="s">
        <v>26</v>
      </c>
      <c r="G3359" s="114" t="s">
        <v>102</v>
      </c>
      <c r="H3359" s="115" t="s">
        <v>12256</v>
      </c>
      <c r="I3359" s="116" t="s">
        <v>12257</v>
      </c>
      <c r="J3359" s="116" t="s">
        <v>12258</v>
      </c>
      <c r="K3359" s="114" t="s">
        <v>1205</v>
      </c>
      <c r="L3359" s="114" t="s">
        <v>558</v>
      </c>
      <c r="M3359" s="116" t="s">
        <v>1206</v>
      </c>
      <c r="N3359" s="116" t="s">
        <v>1207</v>
      </c>
      <c r="O3359" s="114" t="s">
        <v>1205</v>
      </c>
      <c r="P3359" s="114" t="s">
        <v>1911</v>
      </c>
      <c r="Q3359" s="114" t="s">
        <v>1912</v>
      </c>
      <c r="R3359" s="116"/>
    </row>
    <row r="3360" spans="2:18" ht="18.75" hidden="1" x14ac:dyDescent="0.25">
      <c r="B3360" s="112">
        <v>3354</v>
      </c>
      <c r="C3360" s="114" t="s">
        <v>11</v>
      </c>
      <c r="D3360" s="114" t="s">
        <v>11799</v>
      </c>
      <c r="E3360" s="114" t="s">
        <v>4</v>
      </c>
      <c r="F3360" s="114" t="s">
        <v>26</v>
      </c>
      <c r="G3360" s="114" t="s">
        <v>102</v>
      </c>
      <c r="H3360" s="115" t="s">
        <v>12259</v>
      </c>
      <c r="I3360" s="116" t="s">
        <v>12260</v>
      </c>
      <c r="J3360" s="116" t="s">
        <v>12261</v>
      </c>
      <c r="K3360" s="114" t="s">
        <v>1205</v>
      </c>
      <c r="L3360" s="114" t="s">
        <v>558</v>
      </c>
      <c r="M3360" s="116" t="s">
        <v>1206</v>
      </c>
      <c r="N3360" s="116" t="s">
        <v>1207</v>
      </c>
      <c r="O3360" s="114" t="s">
        <v>1205</v>
      </c>
      <c r="P3360" s="114" t="s">
        <v>1911</v>
      </c>
      <c r="Q3360" s="114" t="s">
        <v>1912</v>
      </c>
      <c r="R3360" s="116"/>
    </row>
    <row r="3361" spans="2:18" ht="18.75" hidden="1" x14ac:dyDescent="0.25">
      <c r="B3361" s="112">
        <v>3355</v>
      </c>
      <c r="C3361" s="114" t="s">
        <v>11</v>
      </c>
      <c r="D3361" s="114" t="s">
        <v>11799</v>
      </c>
      <c r="E3361" s="114" t="s">
        <v>4</v>
      </c>
      <c r="F3361" s="114" t="s">
        <v>26</v>
      </c>
      <c r="G3361" s="114" t="s">
        <v>102</v>
      </c>
      <c r="H3361" s="115" t="s">
        <v>12262</v>
      </c>
      <c r="I3361" s="116" t="s">
        <v>12263</v>
      </c>
      <c r="J3361" s="116" t="s">
        <v>12264</v>
      </c>
      <c r="K3361" s="114" t="s">
        <v>1205</v>
      </c>
      <c r="L3361" s="114" t="s">
        <v>558</v>
      </c>
      <c r="M3361" s="116" t="s">
        <v>1206</v>
      </c>
      <c r="N3361" s="116" t="s">
        <v>1207</v>
      </c>
      <c r="O3361" s="114" t="s">
        <v>1205</v>
      </c>
      <c r="P3361" s="114" t="s">
        <v>1911</v>
      </c>
      <c r="Q3361" s="114" t="s">
        <v>1912</v>
      </c>
      <c r="R3361" s="116"/>
    </row>
    <row r="3362" spans="2:18" ht="18.75" hidden="1" x14ac:dyDescent="0.25">
      <c r="B3362" s="112">
        <v>3356</v>
      </c>
      <c r="C3362" s="114" t="s">
        <v>11</v>
      </c>
      <c r="D3362" s="114" t="s">
        <v>11799</v>
      </c>
      <c r="E3362" s="114" t="s">
        <v>4</v>
      </c>
      <c r="F3362" s="114" t="s">
        <v>26</v>
      </c>
      <c r="G3362" s="114" t="s">
        <v>102</v>
      </c>
      <c r="H3362" s="115" t="s">
        <v>12265</v>
      </c>
      <c r="I3362" s="116" t="s">
        <v>12266</v>
      </c>
      <c r="J3362" s="116" t="s">
        <v>12267</v>
      </c>
      <c r="K3362" s="114" t="s">
        <v>1205</v>
      </c>
      <c r="L3362" s="114" t="s">
        <v>558</v>
      </c>
      <c r="M3362" s="116" t="s">
        <v>1206</v>
      </c>
      <c r="N3362" s="116" t="s">
        <v>1207</v>
      </c>
      <c r="O3362" s="114" t="s">
        <v>1205</v>
      </c>
      <c r="P3362" s="114" t="s">
        <v>1911</v>
      </c>
      <c r="Q3362" s="114" t="s">
        <v>1912</v>
      </c>
      <c r="R3362" s="116"/>
    </row>
    <row r="3363" spans="2:18" ht="18.75" hidden="1" x14ac:dyDescent="0.25">
      <c r="B3363" s="112">
        <v>3357</v>
      </c>
      <c r="C3363" s="114" t="s">
        <v>11</v>
      </c>
      <c r="D3363" s="114" t="s">
        <v>11799</v>
      </c>
      <c r="E3363" s="114" t="s">
        <v>4</v>
      </c>
      <c r="F3363" s="114" t="s">
        <v>26</v>
      </c>
      <c r="G3363" s="114" t="s">
        <v>102</v>
      </c>
      <c r="H3363" s="115" t="s">
        <v>12268</v>
      </c>
      <c r="I3363" s="116" t="s">
        <v>12269</v>
      </c>
      <c r="J3363" s="116" t="s">
        <v>12270</v>
      </c>
      <c r="K3363" s="114" t="s">
        <v>1205</v>
      </c>
      <c r="L3363" s="114" t="s">
        <v>558</v>
      </c>
      <c r="M3363" s="116" t="s">
        <v>1206</v>
      </c>
      <c r="N3363" s="116" t="s">
        <v>1207</v>
      </c>
      <c r="O3363" s="114" t="s">
        <v>1205</v>
      </c>
      <c r="P3363" s="114" t="s">
        <v>1911</v>
      </c>
      <c r="Q3363" s="114" t="s">
        <v>1912</v>
      </c>
      <c r="R3363" s="116"/>
    </row>
    <row r="3364" spans="2:18" ht="18.75" hidden="1" x14ac:dyDescent="0.25">
      <c r="B3364" s="112">
        <v>3358</v>
      </c>
      <c r="C3364" s="114" t="s">
        <v>11</v>
      </c>
      <c r="D3364" s="114" t="s">
        <v>11799</v>
      </c>
      <c r="E3364" s="114" t="s">
        <v>4</v>
      </c>
      <c r="F3364" s="114" t="s">
        <v>26</v>
      </c>
      <c r="G3364" s="114" t="s">
        <v>102</v>
      </c>
      <c r="H3364" s="115" t="s">
        <v>12271</v>
      </c>
      <c r="I3364" s="116" t="s">
        <v>12272</v>
      </c>
      <c r="J3364" s="116" t="s">
        <v>12273</v>
      </c>
      <c r="K3364" s="114" t="s">
        <v>1205</v>
      </c>
      <c r="L3364" s="114" t="s">
        <v>558</v>
      </c>
      <c r="M3364" s="116" t="s">
        <v>1206</v>
      </c>
      <c r="N3364" s="116" t="s">
        <v>1207</v>
      </c>
      <c r="O3364" s="114" t="s">
        <v>1205</v>
      </c>
      <c r="P3364" s="114" t="s">
        <v>1911</v>
      </c>
      <c r="Q3364" s="114" t="s">
        <v>1912</v>
      </c>
      <c r="R3364" s="116"/>
    </row>
    <row r="3365" spans="2:18" ht="18.75" hidden="1" x14ac:dyDescent="0.25">
      <c r="B3365" s="112">
        <v>3359</v>
      </c>
      <c r="C3365" s="114" t="s">
        <v>11</v>
      </c>
      <c r="D3365" s="114" t="s">
        <v>11799</v>
      </c>
      <c r="E3365" s="114" t="s">
        <v>4</v>
      </c>
      <c r="F3365" s="114" t="s">
        <v>26</v>
      </c>
      <c r="G3365" s="114" t="s">
        <v>102</v>
      </c>
      <c r="H3365" s="115" t="s">
        <v>12274</v>
      </c>
      <c r="I3365" s="116" t="s">
        <v>12275</v>
      </c>
      <c r="J3365" s="116" t="s">
        <v>12276</v>
      </c>
      <c r="K3365" s="114" t="s">
        <v>1205</v>
      </c>
      <c r="L3365" s="114" t="s">
        <v>558</v>
      </c>
      <c r="M3365" s="116" t="s">
        <v>1206</v>
      </c>
      <c r="N3365" s="116" t="s">
        <v>1207</v>
      </c>
      <c r="O3365" s="114" t="s">
        <v>1205</v>
      </c>
      <c r="P3365" s="114" t="s">
        <v>1911</v>
      </c>
      <c r="Q3365" s="114" t="s">
        <v>1912</v>
      </c>
      <c r="R3365" s="116"/>
    </row>
    <row r="3366" spans="2:18" ht="18.75" hidden="1" x14ac:dyDescent="0.25">
      <c r="B3366" s="112">
        <v>3360</v>
      </c>
      <c r="C3366" s="114" t="s">
        <v>11</v>
      </c>
      <c r="D3366" s="114" t="s">
        <v>11799</v>
      </c>
      <c r="E3366" s="114" t="s">
        <v>4</v>
      </c>
      <c r="F3366" s="114" t="s">
        <v>26</v>
      </c>
      <c r="G3366" s="114" t="s">
        <v>102</v>
      </c>
      <c r="H3366" s="115" t="s">
        <v>12277</v>
      </c>
      <c r="I3366" s="116" t="s">
        <v>12278</v>
      </c>
      <c r="J3366" s="116" t="s">
        <v>12279</v>
      </c>
      <c r="K3366" s="114" t="s">
        <v>1205</v>
      </c>
      <c r="L3366" s="114" t="s">
        <v>558</v>
      </c>
      <c r="M3366" s="116" t="s">
        <v>1206</v>
      </c>
      <c r="N3366" s="116" t="s">
        <v>1207</v>
      </c>
      <c r="O3366" s="114" t="s">
        <v>1205</v>
      </c>
      <c r="P3366" s="114" t="s">
        <v>1911</v>
      </c>
      <c r="Q3366" s="114" t="s">
        <v>1912</v>
      </c>
      <c r="R3366" s="116"/>
    </row>
    <row r="3367" spans="2:18" ht="18.75" hidden="1" x14ac:dyDescent="0.25">
      <c r="B3367" s="112">
        <v>3361</v>
      </c>
      <c r="C3367" s="114" t="s">
        <v>11</v>
      </c>
      <c r="D3367" s="114" t="s">
        <v>11799</v>
      </c>
      <c r="E3367" s="114" t="s">
        <v>1</v>
      </c>
      <c r="F3367" s="114" t="s">
        <v>129</v>
      </c>
      <c r="G3367" s="114" t="s">
        <v>102</v>
      </c>
      <c r="H3367" s="115" t="s">
        <v>12280</v>
      </c>
      <c r="I3367" s="116" t="s">
        <v>12281</v>
      </c>
      <c r="J3367" s="116" t="s">
        <v>12282</v>
      </c>
      <c r="K3367" s="114" t="s">
        <v>1208</v>
      </c>
      <c r="L3367" s="114" t="s">
        <v>601</v>
      </c>
      <c r="M3367" s="116" t="s">
        <v>1209</v>
      </c>
      <c r="N3367" s="116" t="s">
        <v>1210</v>
      </c>
      <c r="O3367" s="114" t="s">
        <v>1208</v>
      </c>
      <c r="P3367" s="114" t="s">
        <v>1913</v>
      </c>
      <c r="Q3367" s="114" t="s">
        <v>1914</v>
      </c>
      <c r="R3367" s="116"/>
    </row>
    <row r="3368" spans="2:18" ht="18.75" hidden="1" x14ac:dyDescent="0.25">
      <c r="B3368" s="112">
        <v>3362</v>
      </c>
      <c r="C3368" s="114" t="s">
        <v>11</v>
      </c>
      <c r="D3368" s="114" t="s">
        <v>11799</v>
      </c>
      <c r="E3368" s="114" t="s">
        <v>1</v>
      </c>
      <c r="F3368" s="114" t="s">
        <v>129</v>
      </c>
      <c r="G3368" s="114" t="s">
        <v>102</v>
      </c>
      <c r="H3368" s="115" t="s">
        <v>12283</v>
      </c>
      <c r="I3368" s="116" t="s">
        <v>12284</v>
      </c>
      <c r="J3368" s="116" t="s">
        <v>12285</v>
      </c>
      <c r="K3368" s="114" t="s">
        <v>1208</v>
      </c>
      <c r="L3368" s="114" t="s">
        <v>601</v>
      </c>
      <c r="M3368" s="116" t="s">
        <v>1209</v>
      </c>
      <c r="N3368" s="116" t="s">
        <v>1210</v>
      </c>
      <c r="O3368" s="114" t="s">
        <v>1208</v>
      </c>
      <c r="P3368" s="114" t="s">
        <v>1913</v>
      </c>
      <c r="Q3368" s="114" t="s">
        <v>1914</v>
      </c>
      <c r="R3368" s="116"/>
    </row>
    <row r="3369" spans="2:18" ht="18.75" hidden="1" x14ac:dyDescent="0.25">
      <c r="B3369" s="112">
        <v>3363</v>
      </c>
      <c r="C3369" s="114" t="s">
        <v>11</v>
      </c>
      <c r="D3369" s="114" t="s">
        <v>11799</v>
      </c>
      <c r="E3369" s="114" t="s">
        <v>1</v>
      </c>
      <c r="F3369" s="114" t="s">
        <v>129</v>
      </c>
      <c r="G3369" s="114" t="s">
        <v>102</v>
      </c>
      <c r="H3369" s="115" t="s">
        <v>12286</v>
      </c>
      <c r="I3369" s="116" t="s">
        <v>12287</v>
      </c>
      <c r="J3369" s="116" t="s">
        <v>12288</v>
      </c>
      <c r="K3369" s="114" t="s">
        <v>1208</v>
      </c>
      <c r="L3369" s="114" t="s">
        <v>601</v>
      </c>
      <c r="M3369" s="116" t="s">
        <v>1209</v>
      </c>
      <c r="N3369" s="116" t="s">
        <v>1210</v>
      </c>
      <c r="O3369" s="114" t="s">
        <v>1208</v>
      </c>
      <c r="P3369" s="114" t="s">
        <v>1913</v>
      </c>
      <c r="Q3369" s="114" t="s">
        <v>1914</v>
      </c>
      <c r="R3369" s="116"/>
    </row>
    <row r="3370" spans="2:18" ht="18.75" hidden="1" x14ac:dyDescent="0.25">
      <c r="B3370" s="112">
        <v>3364</v>
      </c>
      <c r="C3370" s="114" t="s">
        <v>11</v>
      </c>
      <c r="D3370" s="114" t="s">
        <v>11799</v>
      </c>
      <c r="E3370" s="114" t="s">
        <v>1</v>
      </c>
      <c r="F3370" s="114" t="s">
        <v>129</v>
      </c>
      <c r="G3370" s="114" t="s">
        <v>102</v>
      </c>
      <c r="H3370" s="115" t="s">
        <v>12289</v>
      </c>
      <c r="I3370" s="116" t="s">
        <v>12290</v>
      </c>
      <c r="J3370" s="116" t="s">
        <v>12291</v>
      </c>
      <c r="K3370" s="114" t="s">
        <v>1208</v>
      </c>
      <c r="L3370" s="114" t="s">
        <v>601</v>
      </c>
      <c r="M3370" s="116" t="s">
        <v>1209</v>
      </c>
      <c r="N3370" s="116" t="s">
        <v>1210</v>
      </c>
      <c r="O3370" s="114" t="s">
        <v>1208</v>
      </c>
      <c r="P3370" s="114" t="s">
        <v>1913</v>
      </c>
      <c r="Q3370" s="114" t="s">
        <v>1914</v>
      </c>
      <c r="R3370" s="116"/>
    </row>
    <row r="3371" spans="2:18" ht="18.75" hidden="1" x14ac:dyDescent="0.25">
      <c r="B3371" s="112">
        <v>3365</v>
      </c>
      <c r="C3371" s="114" t="s">
        <v>11</v>
      </c>
      <c r="D3371" s="114" t="s">
        <v>11799</v>
      </c>
      <c r="E3371" s="114" t="s">
        <v>1</v>
      </c>
      <c r="F3371" s="114" t="s">
        <v>129</v>
      </c>
      <c r="G3371" s="114" t="s">
        <v>102</v>
      </c>
      <c r="H3371" s="115" t="s">
        <v>12292</v>
      </c>
      <c r="I3371" s="116" t="s">
        <v>12293</v>
      </c>
      <c r="J3371" s="116" t="s">
        <v>12294</v>
      </c>
      <c r="K3371" s="114" t="s">
        <v>1208</v>
      </c>
      <c r="L3371" s="114" t="s">
        <v>601</v>
      </c>
      <c r="M3371" s="116" t="s">
        <v>1209</v>
      </c>
      <c r="N3371" s="116" t="s">
        <v>1210</v>
      </c>
      <c r="O3371" s="114" t="s">
        <v>1208</v>
      </c>
      <c r="P3371" s="114" t="s">
        <v>1913</v>
      </c>
      <c r="Q3371" s="114" t="s">
        <v>1914</v>
      </c>
      <c r="R3371" s="116"/>
    </row>
    <row r="3372" spans="2:18" ht="18.75" hidden="1" x14ac:dyDescent="0.25">
      <c r="B3372" s="112">
        <v>3366</v>
      </c>
      <c r="C3372" s="114" t="s">
        <v>11</v>
      </c>
      <c r="D3372" s="114" t="s">
        <v>11799</v>
      </c>
      <c r="E3372" s="114" t="s">
        <v>1</v>
      </c>
      <c r="F3372" s="114" t="s">
        <v>129</v>
      </c>
      <c r="G3372" s="114" t="s">
        <v>102</v>
      </c>
      <c r="H3372" s="115" t="s">
        <v>12295</v>
      </c>
      <c r="I3372" s="116" t="s">
        <v>12296</v>
      </c>
      <c r="J3372" s="116" t="s">
        <v>12297</v>
      </c>
      <c r="K3372" s="114" t="s">
        <v>1208</v>
      </c>
      <c r="L3372" s="114" t="s">
        <v>601</v>
      </c>
      <c r="M3372" s="116" t="s">
        <v>1209</v>
      </c>
      <c r="N3372" s="116" t="s">
        <v>1210</v>
      </c>
      <c r="O3372" s="114" t="s">
        <v>1208</v>
      </c>
      <c r="P3372" s="114" t="s">
        <v>1913</v>
      </c>
      <c r="Q3372" s="114" t="s">
        <v>1914</v>
      </c>
      <c r="R3372" s="116"/>
    </row>
    <row r="3373" spans="2:18" ht="18.75" hidden="1" x14ac:dyDescent="0.25">
      <c r="B3373" s="112">
        <v>3367</v>
      </c>
      <c r="C3373" s="114" t="s">
        <v>11</v>
      </c>
      <c r="D3373" s="114" t="s">
        <v>11799</v>
      </c>
      <c r="E3373" s="114" t="s">
        <v>1</v>
      </c>
      <c r="F3373" s="114" t="s">
        <v>129</v>
      </c>
      <c r="G3373" s="114" t="s">
        <v>102</v>
      </c>
      <c r="H3373" s="115" t="s">
        <v>12298</v>
      </c>
      <c r="I3373" s="116" t="s">
        <v>12299</v>
      </c>
      <c r="J3373" s="116" t="s">
        <v>12300</v>
      </c>
      <c r="K3373" s="114" t="s">
        <v>1208</v>
      </c>
      <c r="L3373" s="114" t="s">
        <v>601</v>
      </c>
      <c r="M3373" s="116" t="s">
        <v>1209</v>
      </c>
      <c r="N3373" s="116" t="s">
        <v>1210</v>
      </c>
      <c r="O3373" s="114" t="s">
        <v>1208</v>
      </c>
      <c r="P3373" s="114" t="s">
        <v>1913</v>
      </c>
      <c r="Q3373" s="114" t="s">
        <v>1914</v>
      </c>
      <c r="R3373" s="116"/>
    </row>
    <row r="3374" spans="2:18" ht="18.75" hidden="1" x14ac:dyDescent="0.25">
      <c r="B3374" s="112">
        <v>3368</v>
      </c>
      <c r="C3374" s="114" t="s">
        <v>11</v>
      </c>
      <c r="D3374" s="114" t="s">
        <v>11799</v>
      </c>
      <c r="E3374" s="114" t="s">
        <v>1</v>
      </c>
      <c r="F3374" s="114" t="s">
        <v>129</v>
      </c>
      <c r="G3374" s="114" t="s">
        <v>102</v>
      </c>
      <c r="H3374" s="115" t="s">
        <v>12301</v>
      </c>
      <c r="I3374" s="116" t="s">
        <v>12302</v>
      </c>
      <c r="J3374" s="116" t="s">
        <v>12303</v>
      </c>
      <c r="K3374" s="114" t="s">
        <v>1208</v>
      </c>
      <c r="L3374" s="114" t="s">
        <v>601</v>
      </c>
      <c r="M3374" s="116" t="s">
        <v>1209</v>
      </c>
      <c r="N3374" s="116" t="s">
        <v>1210</v>
      </c>
      <c r="O3374" s="114" t="s">
        <v>1208</v>
      </c>
      <c r="P3374" s="114" t="s">
        <v>1913</v>
      </c>
      <c r="Q3374" s="114" t="s">
        <v>1914</v>
      </c>
      <c r="R3374" s="116"/>
    </row>
    <row r="3375" spans="2:18" ht="18.75" hidden="1" x14ac:dyDescent="0.25">
      <c r="B3375" s="112">
        <v>3369</v>
      </c>
      <c r="C3375" s="114" t="s">
        <v>11</v>
      </c>
      <c r="D3375" s="114" t="s">
        <v>11799</v>
      </c>
      <c r="E3375" s="114" t="s">
        <v>1</v>
      </c>
      <c r="F3375" s="114" t="s">
        <v>129</v>
      </c>
      <c r="G3375" s="114" t="s">
        <v>102</v>
      </c>
      <c r="H3375" s="115" t="s">
        <v>12304</v>
      </c>
      <c r="I3375" s="116" t="s">
        <v>12305</v>
      </c>
      <c r="J3375" s="116" t="s">
        <v>12306</v>
      </c>
      <c r="K3375" s="114" t="s">
        <v>1208</v>
      </c>
      <c r="L3375" s="114" t="s">
        <v>601</v>
      </c>
      <c r="M3375" s="116" t="s">
        <v>1209</v>
      </c>
      <c r="N3375" s="116" t="s">
        <v>1210</v>
      </c>
      <c r="O3375" s="114" t="s">
        <v>1208</v>
      </c>
      <c r="P3375" s="114" t="s">
        <v>1913</v>
      </c>
      <c r="Q3375" s="114" t="s">
        <v>1914</v>
      </c>
      <c r="R3375" s="116"/>
    </row>
    <row r="3376" spans="2:18" ht="18.75" hidden="1" x14ac:dyDescent="0.25">
      <c r="B3376" s="112">
        <v>3370</v>
      </c>
      <c r="C3376" s="114" t="s">
        <v>11</v>
      </c>
      <c r="D3376" s="114" t="s">
        <v>11799</v>
      </c>
      <c r="E3376" s="114" t="s">
        <v>1</v>
      </c>
      <c r="F3376" s="114" t="s">
        <v>129</v>
      </c>
      <c r="G3376" s="114" t="s">
        <v>102</v>
      </c>
      <c r="H3376" s="115" t="s">
        <v>12307</v>
      </c>
      <c r="I3376" s="116" t="s">
        <v>12308</v>
      </c>
      <c r="J3376" s="116" t="s">
        <v>12309</v>
      </c>
      <c r="K3376" s="114" t="s">
        <v>1208</v>
      </c>
      <c r="L3376" s="114" t="s">
        <v>601</v>
      </c>
      <c r="M3376" s="116" t="s">
        <v>1209</v>
      </c>
      <c r="N3376" s="116" t="s">
        <v>1210</v>
      </c>
      <c r="O3376" s="114" t="s">
        <v>1208</v>
      </c>
      <c r="P3376" s="114" t="s">
        <v>1913</v>
      </c>
      <c r="Q3376" s="114" t="s">
        <v>1914</v>
      </c>
      <c r="R3376" s="116"/>
    </row>
    <row r="3377" spans="2:18" ht="18.75" hidden="1" x14ac:dyDescent="0.25">
      <c r="B3377" s="112">
        <v>3371</v>
      </c>
      <c r="C3377" s="114" t="s">
        <v>11</v>
      </c>
      <c r="D3377" s="114" t="s">
        <v>11799</v>
      </c>
      <c r="E3377" s="114" t="s">
        <v>4</v>
      </c>
      <c r="F3377" s="114" t="s">
        <v>129</v>
      </c>
      <c r="G3377" s="114" t="s">
        <v>102</v>
      </c>
      <c r="H3377" s="115" t="s">
        <v>12310</v>
      </c>
      <c r="I3377" s="116" t="s">
        <v>12311</v>
      </c>
      <c r="J3377" s="116" t="s">
        <v>12312</v>
      </c>
      <c r="K3377" s="114" t="s">
        <v>1208</v>
      </c>
      <c r="L3377" s="114" t="s">
        <v>601</v>
      </c>
      <c r="M3377" s="116" t="s">
        <v>1209</v>
      </c>
      <c r="N3377" s="116" t="s">
        <v>1210</v>
      </c>
      <c r="O3377" s="114" t="s">
        <v>1208</v>
      </c>
      <c r="P3377" s="114" t="s">
        <v>1913</v>
      </c>
      <c r="Q3377" s="114" t="s">
        <v>1914</v>
      </c>
      <c r="R3377" s="116"/>
    </row>
    <row r="3378" spans="2:18" ht="18.75" hidden="1" x14ac:dyDescent="0.25">
      <c r="B3378" s="112">
        <v>3372</v>
      </c>
      <c r="C3378" s="114" t="s">
        <v>11</v>
      </c>
      <c r="D3378" s="114" t="s">
        <v>11799</v>
      </c>
      <c r="E3378" s="114" t="s">
        <v>4</v>
      </c>
      <c r="F3378" s="114" t="s">
        <v>129</v>
      </c>
      <c r="G3378" s="114" t="s">
        <v>102</v>
      </c>
      <c r="H3378" s="115" t="s">
        <v>12313</v>
      </c>
      <c r="I3378" s="116" t="s">
        <v>12314</v>
      </c>
      <c r="J3378" s="116" t="s">
        <v>12315</v>
      </c>
      <c r="K3378" s="114" t="s">
        <v>1208</v>
      </c>
      <c r="L3378" s="114" t="s">
        <v>601</v>
      </c>
      <c r="M3378" s="116" t="s">
        <v>1209</v>
      </c>
      <c r="N3378" s="116" t="s">
        <v>1210</v>
      </c>
      <c r="O3378" s="114" t="s">
        <v>1208</v>
      </c>
      <c r="P3378" s="114" t="s">
        <v>1913</v>
      </c>
      <c r="Q3378" s="114" t="s">
        <v>1914</v>
      </c>
      <c r="R3378" s="116"/>
    </row>
    <row r="3379" spans="2:18" ht="18.75" hidden="1" x14ac:dyDescent="0.25">
      <c r="B3379" s="112">
        <v>3373</v>
      </c>
      <c r="C3379" s="114" t="s">
        <v>11</v>
      </c>
      <c r="D3379" s="114" t="s">
        <v>11799</v>
      </c>
      <c r="E3379" s="114" t="s">
        <v>4</v>
      </c>
      <c r="F3379" s="114" t="s">
        <v>129</v>
      </c>
      <c r="G3379" s="114" t="s">
        <v>102</v>
      </c>
      <c r="H3379" s="115" t="s">
        <v>12316</v>
      </c>
      <c r="I3379" s="116" t="s">
        <v>12317</v>
      </c>
      <c r="J3379" s="116" t="s">
        <v>12318</v>
      </c>
      <c r="K3379" s="114" t="s">
        <v>1208</v>
      </c>
      <c r="L3379" s="114" t="s">
        <v>601</v>
      </c>
      <c r="M3379" s="116" t="s">
        <v>1209</v>
      </c>
      <c r="N3379" s="116" t="s">
        <v>1210</v>
      </c>
      <c r="O3379" s="114" t="s">
        <v>1208</v>
      </c>
      <c r="P3379" s="114" t="s">
        <v>1913</v>
      </c>
      <c r="Q3379" s="114" t="s">
        <v>1914</v>
      </c>
      <c r="R3379" s="116"/>
    </row>
    <row r="3380" spans="2:18" ht="18.75" hidden="1" x14ac:dyDescent="0.25">
      <c r="B3380" s="112">
        <v>3374</v>
      </c>
      <c r="C3380" s="114" t="s">
        <v>11</v>
      </c>
      <c r="D3380" s="114" t="s">
        <v>11799</v>
      </c>
      <c r="E3380" s="114" t="s">
        <v>4</v>
      </c>
      <c r="F3380" s="114" t="s">
        <v>129</v>
      </c>
      <c r="G3380" s="114" t="s">
        <v>102</v>
      </c>
      <c r="H3380" s="115" t="s">
        <v>12319</v>
      </c>
      <c r="I3380" s="116" t="s">
        <v>12320</v>
      </c>
      <c r="J3380" s="116" t="s">
        <v>12321</v>
      </c>
      <c r="K3380" s="114" t="s">
        <v>1208</v>
      </c>
      <c r="L3380" s="114" t="s">
        <v>601</v>
      </c>
      <c r="M3380" s="116" t="s">
        <v>1209</v>
      </c>
      <c r="N3380" s="116" t="s">
        <v>1210</v>
      </c>
      <c r="O3380" s="114" t="s">
        <v>1208</v>
      </c>
      <c r="P3380" s="114" t="s">
        <v>1913</v>
      </c>
      <c r="Q3380" s="114" t="s">
        <v>1914</v>
      </c>
      <c r="R3380" s="116"/>
    </row>
    <row r="3381" spans="2:18" ht="18.75" hidden="1" x14ac:dyDescent="0.25">
      <c r="B3381" s="112">
        <v>3375</v>
      </c>
      <c r="C3381" s="114" t="s">
        <v>11</v>
      </c>
      <c r="D3381" s="114" t="s">
        <v>11799</v>
      </c>
      <c r="E3381" s="114" t="s">
        <v>4</v>
      </c>
      <c r="F3381" s="114" t="s">
        <v>129</v>
      </c>
      <c r="G3381" s="114" t="s">
        <v>102</v>
      </c>
      <c r="H3381" s="115" t="s">
        <v>12322</v>
      </c>
      <c r="I3381" s="116" t="s">
        <v>12323</v>
      </c>
      <c r="J3381" s="116" t="s">
        <v>12324</v>
      </c>
      <c r="K3381" s="114" t="s">
        <v>1208</v>
      </c>
      <c r="L3381" s="114" t="s">
        <v>601</v>
      </c>
      <c r="M3381" s="116" t="s">
        <v>1209</v>
      </c>
      <c r="N3381" s="116" t="s">
        <v>1210</v>
      </c>
      <c r="O3381" s="114" t="s">
        <v>1208</v>
      </c>
      <c r="P3381" s="114" t="s">
        <v>1913</v>
      </c>
      <c r="Q3381" s="114" t="s">
        <v>1914</v>
      </c>
      <c r="R3381" s="116"/>
    </row>
    <row r="3382" spans="2:18" ht="18.75" hidden="1" x14ac:dyDescent="0.25">
      <c r="B3382" s="112">
        <v>3376</v>
      </c>
      <c r="C3382" s="114" t="s">
        <v>11</v>
      </c>
      <c r="D3382" s="114" t="s">
        <v>11799</v>
      </c>
      <c r="E3382" s="114" t="s">
        <v>4</v>
      </c>
      <c r="F3382" s="114" t="s">
        <v>129</v>
      </c>
      <c r="G3382" s="114" t="s">
        <v>102</v>
      </c>
      <c r="H3382" s="115" t="s">
        <v>12325</v>
      </c>
      <c r="I3382" s="116" t="s">
        <v>12326</v>
      </c>
      <c r="J3382" s="116" t="s">
        <v>12327</v>
      </c>
      <c r="K3382" s="114" t="s">
        <v>1208</v>
      </c>
      <c r="L3382" s="114" t="s">
        <v>601</v>
      </c>
      <c r="M3382" s="116" t="s">
        <v>1209</v>
      </c>
      <c r="N3382" s="116" t="s">
        <v>1210</v>
      </c>
      <c r="O3382" s="114" t="s">
        <v>1208</v>
      </c>
      <c r="P3382" s="114" t="s">
        <v>1913</v>
      </c>
      <c r="Q3382" s="114" t="s">
        <v>1914</v>
      </c>
      <c r="R3382" s="116"/>
    </row>
    <row r="3383" spans="2:18" ht="18.75" hidden="1" x14ac:dyDescent="0.25">
      <c r="B3383" s="112">
        <v>3377</v>
      </c>
      <c r="C3383" s="114" t="s">
        <v>11</v>
      </c>
      <c r="D3383" s="114" t="s">
        <v>11799</v>
      </c>
      <c r="E3383" s="114" t="s">
        <v>4</v>
      </c>
      <c r="F3383" s="114" t="s">
        <v>129</v>
      </c>
      <c r="G3383" s="114" t="s">
        <v>102</v>
      </c>
      <c r="H3383" s="115" t="s">
        <v>12328</v>
      </c>
      <c r="I3383" s="116" t="s">
        <v>12329</v>
      </c>
      <c r="J3383" s="116" t="s">
        <v>12330</v>
      </c>
      <c r="K3383" s="114" t="s">
        <v>1208</v>
      </c>
      <c r="L3383" s="114" t="s">
        <v>601</v>
      </c>
      <c r="M3383" s="116" t="s">
        <v>1209</v>
      </c>
      <c r="N3383" s="116" t="s">
        <v>1210</v>
      </c>
      <c r="O3383" s="114" t="s">
        <v>1208</v>
      </c>
      <c r="P3383" s="114" t="s">
        <v>1913</v>
      </c>
      <c r="Q3383" s="114" t="s">
        <v>1914</v>
      </c>
      <c r="R3383" s="116"/>
    </row>
    <row r="3384" spans="2:18" ht="18.75" hidden="1" x14ac:dyDescent="0.25">
      <c r="B3384" s="112">
        <v>3378</v>
      </c>
      <c r="C3384" s="114" t="s">
        <v>11</v>
      </c>
      <c r="D3384" s="114" t="s">
        <v>11799</v>
      </c>
      <c r="E3384" s="114" t="s">
        <v>4</v>
      </c>
      <c r="F3384" s="114" t="s">
        <v>129</v>
      </c>
      <c r="G3384" s="114" t="s">
        <v>102</v>
      </c>
      <c r="H3384" s="115" t="s">
        <v>12331</v>
      </c>
      <c r="I3384" s="116" t="s">
        <v>12332</v>
      </c>
      <c r="J3384" s="116" t="s">
        <v>12333</v>
      </c>
      <c r="K3384" s="114" t="s">
        <v>1208</v>
      </c>
      <c r="L3384" s="114" t="s">
        <v>601</v>
      </c>
      <c r="M3384" s="116" t="s">
        <v>1209</v>
      </c>
      <c r="N3384" s="116" t="s">
        <v>1210</v>
      </c>
      <c r="O3384" s="114" t="s">
        <v>1208</v>
      </c>
      <c r="P3384" s="114" t="s">
        <v>1913</v>
      </c>
      <c r="Q3384" s="114" t="s">
        <v>1914</v>
      </c>
      <c r="R3384" s="116"/>
    </row>
    <row r="3385" spans="2:18" ht="18.75" hidden="1" x14ac:dyDescent="0.25">
      <c r="B3385" s="112">
        <v>3379</v>
      </c>
      <c r="C3385" s="114" t="s">
        <v>11</v>
      </c>
      <c r="D3385" s="114" t="s">
        <v>11799</v>
      </c>
      <c r="E3385" s="114" t="s">
        <v>4</v>
      </c>
      <c r="F3385" s="114" t="s">
        <v>129</v>
      </c>
      <c r="G3385" s="114" t="s">
        <v>102</v>
      </c>
      <c r="H3385" s="115" t="s">
        <v>12334</v>
      </c>
      <c r="I3385" s="116" t="s">
        <v>12335</v>
      </c>
      <c r="J3385" s="116" t="s">
        <v>12336</v>
      </c>
      <c r="K3385" s="114" t="s">
        <v>1208</v>
      </c>
      <c r="L3385" s="114" t="s">
        <v>601</v>
      </c>
      <c r="M3385" s="116" t="s">
        <v>1209</v>
      </c>
      <c r="N3385" s="116" t="s">
        <v>1210</v>
      </c>
      <c r="O3385" s="114" t="s">
        <v>1208</v>
      </c>
      <c r="P3385" s="114" t="s">
        <v>1913</v>
      </c>
      <c r="Q3385" s="114" t="s">
        <v>1914</v>
      </c>
      <c r="R3385" s="116"/>
    </row>
    <row r="3386" spans="2:18" ht="18.75" hidden="1" x14ac:dyDescent="0.25">
      <c r="B3386" s="112">
        <v>3380</v>
      </c>
      <c r="C3386" s="114" t="s">
        <v>11</v>
      </c>
      <c r="D3386" s="114" t="s">
        <v>11799</v>
      </c>
      <c r="E3386" s="114" t="s">
        <v>4</v>
      </c>
      <c r="F3386" s="114" t="s">
        <v>129</v>
      </c>
      <c r="G3386" s="114" t="s">
        <v>102</v>
      </c>
      <c r="H3386" s="115" t="s">
        <v>12337</v>
      </c>
      <c r="I3386" s="116" t="s">
        <v>12338</v>
      </c>
      <c r="J3386" s="116" t="s">
        <v>12339</v>
      </c>
      <c r="K3386" s="114" t="s">
        <v>1208</v>
      </c>
      <c r="L3386" s="114" t="s">
        <v>601</v>
      </c>
      <c r="M3386" s="116" t="s">
        <v>1209</v>
      </c>
      <c r="N3386" s="116" t="s">
        <v>1210</v>
      </c>
      <c r="O3386" s="114" t="s">
        <v>1208</v>
      </c>
      <c r="P3386" s="114" t="s">
        <v>1913</v>
      </c>
      <c r="Q3386" s="114" t="s">
        <v>1914</v>
      </c>
      <c r="R3386" s="116"/>
    </row>
    <row r="3387" spans="2:18" ht="18.75" hidden="1" x14ac:dyDescent="0.25">
      <c r="B3387" s="112">
        <v>3381</v>
      </c>
      <c r="C3387" s="114" t="s">
        <v>11</v>
      </c>
      <c r="D3387" s="114" t="s">
        <v>11799</v>
      </c>
      <c r="E3387" s="114" t="s">
        <v>1</v>
      </c>
      <c r="F3387" s="114" t="s">
        <v>27</v>
      </c>
      <c r="G3387" s="114" t="s">
        <v>102</v>
      </c>
      <c r="H3387" s="115" t="s">
        <v>12340</v>
      </c>
      <c r="I3387" s="116" t="s">
        <v>12341</v>
      </c>
      <c r="J3387" s="116" t="s">
        <v>12342</v>
      </c>
      <c r="K3387" s="114" t="s">
        <v>1211</v>
      </c>
      <c r="L3387" s="114" t="s">
        <v>648</v>
      </c>
      <c r="M3387" s="116" t="s">
        <v>1212</v>
      </c>
      <c r="N3387" s="116" t="s">
        <v>1213</v>
      </c>
      <c r="O3387" s="114" t="s">
        <v>1211</v>
      </c>
      <c r="P3387" s="114" t="s">
        <v>1915</v>
      </c>
      <c r="Q3387" s="114" t="s">
        <v>1916</v>
      </c>
      <c r="R3387" s="116"/>
    </row>
    <row r="3388" spans="2:18" ht="18.75" hidden="1" x14ac:dyDescent="0.25">
      <c r="B3388" s="112">
        <v>3382</v>
      </c>
      <c r="C3388" s="114" t="s">
        <v>11</v>
      </c>
      <c r="D3388" s="114" t="s">
        <v>11799</v>
      </c>
      <c r="E3388" s="114" t="s">
        <v>1</v>
      </c>
      <c r="F3388" s="114" t="s">
        <v>27</v>
      </c>
      <c r="G3388" s="114" t="s">
        <v>102</v>
      </c>
      <c r="H3388" s="115" t="s">
        <v>12343</v>
      </c>
      <c r="I3388" s="116" t="s">
        <v>12344</v>
      </c>
      <c r="J3388" s="116" t="s">
        <v>12345</v>
      </c>
      <c r="K3388" s="114" t="s">
        <v>1211</v>
      </c>
      <c r="L3388" s="114" t="s">
        <v>648</v>
      </c>
      <c r="M3388" s="116" t="s">
        <v>1212</v>
      </c>
      <c r="N3388" s="116" t="s">
        <v>1213</v>
      </c>
      <c r="O3388" s="114" t="s">
        <v>1211</v>
      </c>
      <c r="P3388" s="114" t="s">
        <v>1915</v>
      </c>
      <c r="Q3388" s="114" t="s">
        <v>1916</v>
      </c>
      <c r="R3388" s="116"/>
    </row>
    <row r="3389" spans="2:18" ht="18.75" hidden="1" x14ac:dyDescent="0.25">
      <c r="B3389" s="112">
        <v>3383</v>
      </c>
      <c r="C3389" s="114" t="s">
        <v>11</v>
      </c>
      <c r="D3389" s="114" t="s">
        <v>11799</v>
      </c>
      <c r="E3389" s="114" t="s">
        <v>1</v>
      </c>
      <c r="F3389" s="114" t="s">
        <v>27</v>
      </c>
      <c r="G3389" s="114" t="s">
        <v>102</v>
      </c>
      <c r="H3389" s="115" t="s">
        <v>12346</v>
      </c>
      <c r="I3389" s="116" t="s">
        <v>12347</v>
      </c>
      <c r="J3389" s="116" t="s">
        <v>12348</v>
      </c>
      <c r="K3389" s="114" t="s">
        <v>1211</v>
      </c>
      <c r="L3389" s="114" t="s">
        <v>648</v>
      </c>
      <c r="M3389" s="116" t="s">
        <v>1212</v>
      </c>
      <c r="N3389" s="116" t="s">
        <v>1213</v>
      </c>
      <c r="O3389" s="114" t="s">
        <v>1211</v>
      </c>
      <c r="P3389" s="114" t="s">
        <v>1915</v>
      </c>
      <c r="Q3389" s="114" t="s">
        <v>1916</v>
      </c>
      <c r="R3389" s="116"/>
    </row>
    <row r="3390" spans="2:18" ht="18.75" hidden="1" x14ac:dyDescent="0.25">
      <c r="B3390" s="112">
        <v>3384</v>
      </c>
      <c r="C3390" s="114" t="s">
        <v>11</v>
      </c>
      <c r="D3390" s="114" t="s">
        <v>11799</v>
      </c>
      <c r="E3390" s="114" t="s">
        <v>1</v>
      </c>
      <c r="F3390" s="114" t="s">
        <v>27</v>
      </c>
      <c r="G3390" s="114" t="s">
        <v>102</v>
      </c>
      <c r="H3390" s="115" t="s">
        <v>12349</v>
      </c>
      <c r="I3390" s="116" t="s">
        <v>12350</v>
      </c>
      <c r="J3390" s="116" t="s">
        <v>12351</v>
      </c>
      <c r="K3390" s="114" t="s">
        <v>1211</v>
      </c>
      <c r="L3390" s="114" t="s">
        <v>648</v>
      </c>
      <c r="M3390" s="116" t="s">
        <v>1212</v>
      </c>
      <c r="N3390" s="116" t="s">
        <v>1213</v>
      </c>
      <c r="O3390" s="114" t="s">
        <v>1211</v>
      </c>
      <c r="P3390" s="114" t="s">
        <v>1915</v>
      </c>
      <c r="Q3390" s="114" t="s">
        <v>1916</v>
      </c>
      <c r="R3390" s="116"/>
    </row>
    <row r="3391" spans="2:18" ht="18.75" hidden="1" x14ac:dyDescent="0.25">
      <c r="B3391" s="112">
        <v>3385</v>
      </c>
      <c r="C3391" s="114" t="s">
        <v>11</v>
      </c>
      <c r="D3391" s="114" t="s">
        <v>11799</v>
      </c>
      <c r="E3391" s="114" t="s">
        <v>1</v>
      </c>
      <c r="F3391" s="114" t="s">
        <v>27</v>
      </c>
      <c r="G3391" s="114" t="s">
        <v>102</v>
      </c>
      <c r="H3391" s="115" t="s">
        <v>12352</v>
      </c>
      <c r="I3391" s="116" t="s">
        <v>12353</v>
      </c>
      <c r="J3391" s="116" t="s">
        <v>12354</v>
      </c>
      <c r="K3391" s="114" t="s">
        <v>1211</v>
      </c>
      <c r="L3391" s="114" t="s">
        <v>648</v>
      </c>
      <c r="M3391" s="116" t="s">
        <v>1212</v>
      </c>
      <c r="N3391" s="116" t="s">
        <v>1213</v>
      </c>
      <c r="O3391" s="114" t="s">
        <v>1211</v>
      </c>
      <c r="P3391" s="114" t="s">
        <v>1915</v>
      </c>
      <c r="Q3391" s="114" t="s">
        <v>1916</v>
      </c>
      <c r="R3391" s="116"/>
    </row>
    <row r="3392" spans="2:18" ht="18.75" hidden="1" x14ac:dyDescent="0.25">
      <c r="B3392" s="112">
        <v>3386</v>
      </c>
      <c r="C3392" s="114" t="s">
        <v>11</v>
      </c>
      <c r="D3392" s="114" t="s">
        <v>11799</v>
      </c>
      <c r="E3392" s="114" t="s">
        <v>1</v>
      </c>
      <c r="F3392" s="114" t="s">
        <v>27</v>
      </c>
      <c r="G3392" s="114" t="s">
        <v>102</v>
      </c>
      <c r="H3392" s="115" t="s">
        <v>12355</v>
      </c>
      <c r="I3392" s="116" t="s">
        <v>12356</v>
      </c>
      <c r="J3392" s="116" t="s">
        <v>12357</v>
      </c>
      <c r="K3392" s="114" t="s">
        <v>1211</v>
      </c>
      <c r="L3392" s="114" t="s">
        <v>648</v>
      </c>
      <c r="M3392" s="116" t="s">
        <v>1212</v>
      </c>
      <c r="N3392" s="116" t="s">
        <v>1213</v>
      </c>
      <c r="O3392" s="114" t="s">
        <v>1211</v>
      </c>
      <c r="P3392" s="114" t="s">
        <v>1915</v>
      </c>
      <c r="Q3392" s="114" t="s">
        <v>1916</v>
      </c>
      <c r="R3392" s="116"/>
    </row>
    <row r="3393" spans="2:18" ht="18.75" hidden="1" x14ac:dyDescent="0.25">
      <c r="B3393" s="112">
        <v>3387</v>
      </c>
      <c r="C3393" s="114" t="s">
        <v>11</v>
      </c>
      <c r="D3393" s="114" t="s">
        <v>11799</v>
      </c>
      <c r="E3393" s="114" t="s">
        <v>1</v>
      </c>
      <c r="F3393" s="114" t="s">
        <v>27</v>
      </c>
      <c r="G3393" s="114" t="s">
        <v>102</v>
      </c>
      <c r="H3393" s="115" t="s">
        <v>12358</v>
      </c>
      <c r="I3393" s="116" t="s">
        <v>12359</v>
      </c>
      <c r="J3393" s="116" t="s">
        <v>12360</v>
      </c>
      <c r="K3393" s="114" t="s">
        <v>1211</v>
      </c>
      <c r="L3393" s="114" t="s">
        <v>648</v>
      </c>
      <c r="M3393" s="116" t="s">
        <v>1212</v>
      </c>
      <c r="N3393" s="116" t="s">
        <v>1213</v>
      </c>
      <c r="O3393" s="114" t="s">
        <v>1211</v>
      </c>
      <c r="P3393" s="114" t="s">
        <v>1915</v>
      </c>
      <c r="Q3393" s="114" t="s">
        <v>1916</v>
      </c>
      <c r="R3393" s="116"/>
    </row>
    <row r="3394" spans="2:18" ht="18.75" hidden="1" x14ac:dyDescent="0.25">
      <c r="B3394" s="112">
        <v>3388</v>
      </c>
      <c r="C3394" s="114" t="s">
        <v>11</v>
      </c>
      <c r="D3394" s="114" t="s">
        <v>11799</v>
      </c>
      <c r="E3394" s="114" t="s">
        <v>1</v>
      </c>
      <c r="F3394" s="114" t="s">
        <v>27</v>
      </c>
      <c r="G3394" s="114" t="s">
        <v>102</v>
      </c>
      <c r="H3394" s="115" t="s">
        <v>12361</v>
      </c>
      <c r="I3394" s="116" t="s">
        <v>12362</v>
      </c>
      <c r="J3394" s="116" t="s">
        <v>12363</v>
      </c>
      <c r="K3394" s="114" t="s">
        <v>1211</v>
      </c>
      <c r="L3394" s="114" t="s">
        <v>648</v>
      </c>
      <c r="M3394" s="116" t="s">
        <v>1212</v>
      </c>
      <c r="N3394" s="116" t="s">
        <v>1213</v>
      </c>
      <c r="O3394" s="114" t="s">
        <v>1211</v>
      </c>
      <c r="P3394" s="114" t="s">
        <v>1915</v>
      </c>
      <c r="Q3394" s="114" t="s">
        <v>1916</v>
      </c>
      <c r="R3394" s="116"/>
    </row>
    <row r="3395" spans="2:18" ht="18.75" hidden="1" x14ac:dyDescent="0.25">
      <c r="B3395" s="112">
        <v>3389</v>
      </c>
      <c r="C3395" s="114" t="s">
        <v>11</v>
      </c>
      <c r="D3395" s="114" t="s">
        <v>11799</v>
      </c>
      <c r="E3395" s="114" t="s">
        <v>1</v>
      </c>
      <c r="F3395" s="114" t="s">
        <v>27</v>
      </c>
      <c r="G3395" s="114" t="s">
        <v>102</v>
      </c>
      <c r="H3395" s="115" t="s">
        <v>12364</v>
      </c>
      <c r="I3395" s="116" t="s">
        <v>12365</v>
      </c>
      <c r="J3395" s="116" t="s">
        <v>12366</v>
      </c>
      <c r="K3395" s="114" t="s">
        <v>1211</v>
      </c>
      <c r="L3395" s="114" t="s">
        <v>648</v>
      </c>
      <c r="M3395" s="116" t="s">
        <v>1212</v>
      </c>
      <c r="N3395" s="116" t="s">
        <v>1213</v>
      </c>
      <c r="O3395" s="114" t="s">
        <v>1211</v>
      </c>
      <c r="P3395" s="114" t="s">
        <v>1915</v>
      </c>
      <c r="Q3395" s="114" t="s">
        <v>1916</v>
      </c>
      <c r="R3395" s="116"/>
    </row>
    <row r="3396" spans="2:18" ht="18.75" hidden="1" x14ac:dyDescent="0.25">
      <c r="B3396" s="112">
        <v>3390</v>
      </c>
      <c r="C3396" s="114" t="s">
        <v>11</v>
      </c>
      <c r="D3396" s="114" t="s">
        <v>11799</v>
      </c>
      <c r="E3396" s="114" t="s">
        <v>1</v>
      </c>
      <c r="F3396" s="114" t="s">
        <v>27</v>
      </c>
      <c r="G3396" s="114" t="s">
        <v>102</v>
      </c>
      <c r="H3396" s="115" t="s">
        <v>12367</v>
      </c>
      <c r="I3396" s="116" t="s">
        <v>12368</v>
      </c>
      <c r="J3396" s="116" t="s">
        <v>12369</v>
      </c>
      <c r="K3396" s="114" t="s">
        <v>1211</v>
      </c>
      <c r="L3396" s="114" t="s">
        <v>648</v>
      </c>
      <c r="M3396" s="116" t="s">
        <v>1212</v>
      </c>
      <c r="N3396" s="116" t="s">
        <v>1213</v>
      </c>
      <c r="O3396" s="114" t="s">
        <v>1211</v>
      </c>
      <c r="P3396" s="114" t="s">
        <v>1915</v>
      </c>
      <c r="Q3396" s="114" t="s">
        <v>1916</v>
      </c>
      <c r="R3396" s="116"/>
    </row>
    <row r="3397" spans="2:18" ht="18.75" hidden="1" x14ac:dyDescent="0.25">
      <c r="B3397" s="112">
        <v>3391</v>
      </c>
      <c r="C3397" s="114" t="s">
        <v>11</v>
      </c>
      <c r="D3397" s="114" t="s">
        <v>11799</v>
      </c>
      <c r="E3397" s="114" t="s">
        <v>4</v>
      </c>
      <c r="F3397" s="114" t="s">
        <v>27</v>
      </c>
      <c r="G3397" s="114" t="s">
        <v>102</v>
      </c>
      <c r="H3397" s="115" t="s">
        <v>12370</v>
      </c>
      <c r="I3397" s="116" t="s">
        <v>12371</v>
      </c>
      <c r="J3397" s="116" t="s">
        <v>12372</v>
      </c>
      <c r="K3397" s="114" t="s">
        <v>1211</v>
      </c>
      <c r="L3397" s="114" t="s">
        <v>648</v>
      </c>
      <c r="M3397" s="116" t="s">
        <v>1212</v>
      </c>
      <c r="N3397" s="116" t="s">
        <v>1213</v>
      </c>
      <c r="O3397" s="114" t="s">
        <v>1211</v>
      </c>
      <c r="P3397" s="114" t="s">
        <v>1915</v>
      </c>
      <c r="Q3397" s="114" t="s">
        <v>1916</v>
      </c>
      <c r="R3397" s="116"/>
    </row>
    <row r="3398" spans="2:18" ht="18.75" hidden="1" x14ac:dyDescent="0.25">
      <c r="B3398" s="112">
        <v>3392</v>
      </c>
      <c r="C3398" s="114" t="s">
        <v>11</v>
      </c>
      <c r="D3398" s="114" t="s">
        <v>11799</v>
      </c>
      <c r="E3398" s="114" t="s">
        <v>4</v>
      </c>
      <c r="F3398" s="114" t="s">
        <v>27</v>
      </c>
      <c r="G3398" s="114" t="s">
        <v>102</v>
      </c>
      <c r="H3398" s="115" t="s">
        <v>12373</v>
      </c>
      <c r="I3398" s="116" t="s">
        <v>12374</v>
      </c>
      <c r="J3398" s="116" t="s">
        <v>12375</v>
      </c>
      <c r="K3398" s="114" t="s">
        <v>1211</v>
      </c>
      <c r="L3398" s="114" t="s">
        <v>648</v>
      </c>
      <c r="M3398" s="116" t="s">
        <v>1212</v>
      </c>
      <c r="N3398" s="116" t="s">
        <v>1213</v>
      </c>
      <c r="O3398" s="114" t="s">
        <v>1211</v>
      </c>
      <c r="P3398" s="114" t="s">
        <v>1915</v>
      </c>
      <c r="Q3398" s="114" t="s">
        <v>1916</v>
      </c>
      <c r="R3398" s="116"/>
    </row>
    <row r="3399" spans="2:18" ht="18.75" hidden="1" x14ac:dyDescent="0.25">
      <c r="B3399" s="112">
        <v>3393</v>
      </c>
      <c r="C3399" s="114" t="s">
        <v>11</v>
      </c>
      <c r="D3399" s="114" t="s">
        <v>11799</v>
      </c>
      <c r="E3399" s="114" t="s">
        <v>4</v>
      </c>
      <c r="F3399" s="114" t="s">
        <v>27</v>
      </c>
      <c r="G3399" s="114" t="s">
        <v>102</v>
      </c>
      <c r="H3399" s="115" t="s">
        <v>12376</v>
      </c>
      <c r="I3399" s="116" t="s">
        <v>12377</v>
      </c>
      <c r="J3399" s="116" t="s">
        <v>12378</v>
      </c>
      <c r="K3399" s="114" t="s">
        <v>1211</v>
      </c>
      <c r="L3399" s="114" t="s">
        <v>648</v>
      </c>
      <c r="M3399" s="116" t="s">
        <v>1212</v>
      </c>
      <c r="N3399" s="116" t="s">
        <v>1213</v>
      </c>
      <c r="O3399" s="114" t="s">
        <v>1211</v>
      </c>
      <c r="P3399" s="114" t="s">
        <v>1915</v>
      </c>
      <c r="Q3399" s="114" t="s">
        <v>1916</v>
      </c>
      <c r="R3399" s="116"/>
    </row>
    <row r="3400" spans="2:18" ht="18.75" hidden="1" x14ac:dyDescent="0.25">
      <c r="B3400" s="112">
        <v>3394</v>
      </c>
      <c r="C3400" s="114" t="s">
        <v>11</v>
      </c>
      <c r="D3400" s="114" t="s">
        <v>11799</v>
      </c>
      <c r="E3400" s="114" t="s">
        <v>4</v>
      </c>
      <c r="F3400" s="114" t="s">
        <v>27</v>
      </c>
      <c r="G3400" s="114" t="s">
        <v>102</v>
      </c>
      <c r="H3400" s="115" t="s">
        <v>12379</v>
      </c>
      <c r="I3400" s="116" t="s">
        <v>12380</v>
      </c>
      <c r="J3400" s="116" t="s">
        <v>12381</v>
      </c>
      <c r="K3400" s="114" t="s">
        <v>1211</v>
      </c>
      <c r="L3400" s="114" t="s">
        <v>648</v>
      </c>
      <c r="M3400" s="116" t="s">
        <v>1212</v>
      </c>
      <c r="N3400" s="116" t="s">
        <v>1213</v>
      </c>
      <c r="O3400" s="114" t="s">
        <v>1211</v>
      </c>
      <c r="P3400" s="114" t="s">
        <v>1915</v>
      </c>
      <c r="Q3400" s="114" t="s">
        <v>1916</v>
      </c>
      <c r="R3400" s="116"/>
    </row>
    <row r="3401" spans="2:18" ht="18.75" hidden="1" x14ac:dyDescent="0.25">
      <c r="B3401" s="112">
        <v>3395</v>
      </c>
      <c r="C3401" s="114" t="s">
        <v>11</v>
      </c>
      <c r="D3401" s="114" t="s">
        <v>11799</v>
      </c>
      <c r="E3401" s="114" t="s">
        <v>4</v>
      </c>
      <c r="F3401" s="114" t="s">
        <v>27</v>
      </c>
      <c r="G3401" s="114" t="s">
        <v>102</v>
      </c>
      <c r="H3401" s="115" t="s">
        <v>12382</v>
      </c>
      <c r="I3401" s="116" t="s">
        <v>12383</v>
      </c>
      <c r="J3401" s="116" t="s">
        <v>12384</v>
      </c>
      <c r="K3401" s="114" t="s">
        <v>1211</v>
      </c>
      <c r="L3401" s="114" t="s">
        <v>648</v>
      </c>
      <c r="M3401" s="116" t="s">
        <v>1212</v>
      </c>
      <c r="N3401" s="116" t="s">
        <v>1213</v>
      </c>
      <c r="O3401" s="114" t="s">
        <v>1211</v>
      </c>
      <c r="P3401" s="114" t="s">
        <v>1915</v>
      </c>
      <c r="Q3401" s="114" t="s">
        <v>1916</v>
      </c>
      <c r="R3401" s="116"/>
    </row>
    <row r="3402" spans="2:18" ht="18.75" hidden="1" x14ac:dyDescent="0.25">
      <c r="B3402" s="112">
        <v>3396</v>
      </c>
      <c r="C3402" s="114" t="s">
        <v>11</v>
      </c>
      <c r="D3402" s="114" t="s">
        <v>11799</v>
      </c>
      <c r="E3402" s="114" t="s">
        <v>4</v>
      </c>
      <c r="F3402" s="114" t="s">
        <v>27</v>
      </c>
      <c r="G3402" s="114" t="s">
        <v>102</v>
      </c>
      <c r="H3402" s="115" t="s">
        <v>12385</v>
      </c>
      <c r="I3402" s="116" t="s">
        <v>12386</v>
      </c>
      <c r="J3402" s="116" t="s">
        <v>12387</v>
      </c>
      <c r="K3402" s="114" t="s">
        <v>1211</v>
      </c>
      <c r="L3402" s="114" t="s">
        <v>648</v>
      </c>
      <c r="M3402" s="116" t="s">
        <v>1212</v>
      </c>
      <c r="N3402" s="116" t="s">
        <v>1213</v>
      </c>
      <c r="O3402" s="114" t="s">
        <v>1211</v>
      </c>
      <c r="P3402" s="114" t="s">
        <v>1915</v>
      </c>
      <c r="Q3402" s="114" t="s">
        <v>1916</v>
      </c>
      <c r="R3402" s="116"/>
    </row>
    <row r="3403" spans="2:18" ht="18.75" hidden="1" x14ac:dyDescent="0.25">
      <c r="B3403" s="112">
        <v>3397</v>
      </c>
      <c r="C3403" s="114" t="s">
        <v>11</v>
      </c>
      <c r="D3403" s="114" t="s">
        <v>11799</v>
      </c>
      <c r="E3403" s="114" t="s">
        <v>4</v>
      </c>
      <c r="F3403" s="114" t="s">
        <v>27</v>
      </c>
      <c r="G3403" s="114" t="s">
        <v>102</v>
      </c>
      <c r="H3403" s="115" t="s">
        <v>12388</v>
      </c>
      <c r="I3403" s="116" t="s">
        <v>12389</v>
      </c>
      <c r="J3403" s="116" t="s">
        <v>12390</v>
      </c>
      <c r="K3403" s="114" t="s">
        <v>1211</v>
      </c>
      <c r="L3403" s="114" t="s">
        <v>648</v>
      </c>
      <c r="M3403" s="116" t="s">
        <v>1212</v>
      </c>
      <c r="N3403" s="116" t="s">
        <v>1213</v>
      </c>
      <c r="O3403" s="114" t="s">
        <v>1211</v>
      </c>
      <c r="P3403" s="114" t="s">
        <v>1915</v>
      </c>
      <c r="Q3403" s="114" t="s">
        <v>1916</v>
      </c>
      <c r="R3403" s="116"/>
    </row>
    <row r="3404" spans="2:18" ht="18.75" hidden="1" x14ac:dyDescent="0.25">
      <c r="B3404" s="112">
        <v>3398</v>
      </c>
      <c r="C3404" s="114" t="s">
        <v>11</v>
      </c>
      <c r="D3404" s="114" t="s">
        <v>11799</v>
      </c>
      <c r="E3404" s="114" t="s">
        <v>4</v>
      </c>
      <c r="F3404" s="114" t="s">
        <v>27</v>
      </c>
      <c r="G3404" s="114" t="s">
        <v>102</v>
      </c>
      <c r="H3404" s="115" t="s">
        <v>12391</v>
      </c>
      <c r="I3404" s="116" t="s">
        <v>12392</v>
      </c>
      <c r="J3404" s="116" t="s">
        <v>12393</v>
      </c>
      <c r="K3404" s="114" t="s">
        <v>1211</v>
      </c>
      <c r="L3404" s="114" t="s">
        <v>648</v>
      </c>
      <c r="M3404" s="116" t="s">
        <v>1212</v>
      </c>
      <c r="N3404" s="116" t="s">
        <v>1213</v>
      </c>
      <c r="O3404" s="114" t="s">
        <v>1211</v>
      </c>
      <c r="P3404" s="114" t="s">
        <v>1915</v>
      </c>
      <c r="Q3404" s="114" t="s">
        <v>1916</v>
      </c>
      <c r="R3404" s="116"/>
    </row>
    <row r="3405" spans="2:18" ht="18.75" hidden="1" x14ac:dyDescent="0.25">
      <c r="B3405" s="112">
        <v>3399</v>
      </c>
      <c r="C3405" s="114" t="s">
        <v>11</v>
      </c>
      <c r="D3405" s="114" t="s">
        <v>11799</v>
      </c>
      <c r="E3405" s="114" t="s">
        <v>4</v>
      </c>
      <c r="F3405" s="114" t="s">
        <v>27</v>
      </c>
      <c r="G3405" s="114" t="s">
        <v>102</v>
      </c>
      <c r="H3405" s="115" t="s">
        <v>12394</v>
      </c>
      <c r="I3405" s="116" t="s">
        <v>12395</v>
      </c>
      <c r="J3405" s="116" t="s">
        <v>12396</v>
      </c>
      <c r="K3405" s="114" t="s">
        <v>1211</v>
      </c>
      <c r="L3405" s="114" t="s">
        <v>648</v>
      </c>
      <c r="M3405" s="116" t="s">
        <v>1212</v>
      </c>
      <c r="N3405" s="116" t="s">
        <v>1213</v>
      </c>
      <c r="O3405" s="114" t="s">
        <v>1211</v>
      </c>
      <c r="P3405" s="114" t="s">
        <v>1915</v>
      </c>
      <c r="Q3405" s="114" t="s">
        <v>1916</v>
      </c>
      <c r="R3405" s="116"/>
    </row>
    <row r="3406" spans="2:18" ht="18.75" hidden="1" x14ac:dyDescent="0.25">
      <c r="B3406" s="112">
        <v>3400</v>
      </c>
      <c r="C3406" s="114" t="s">
        <v>11</v>
      </c>
      <c r="D3406" s="114" t="s">
        <v>11799</v>
      </c>
      <c r="E3406" s="114" t="s">
        <v>4</v>
      </c>
      <c r="F3406" s="114" t="s">
        <v>27</v>
      </c>
      <c r="G3406" s="114" t="s">
        <v>102</v>
      </c>
      <c r="H3406" s="115" t="s">
        <v>12397</v>
      </c>
      <c r="I3406" s="116" t="s">
        <v>12398</v>
      </c>
      <c r="J3406" s="116" t="s">
        <v>12399</v>
      </c>
      <c r="K3406" s="114" t="s">
        <v>1211</v>
      </c>
      <c r="L3406" s="114" t="s">
        <v>648</v>
      </c>
      <c r="M3406" s="116" t="s">
        <v>1212</v>
      </c>
      <c r="N3406" s="116" t="s">
        <v>1213</v>
      </c>
      <c r="O3406" s="114" t="s">
        <v>1211</v>
      </c>
      <c r="P3406" s="114" t="s">
        <v>1915</v>
      </c>
      <c r="Q3406" s="114" t="s">
        <v>1916</v>
      </c>
      <c r="R3406" s="116"/>
    </row>
    <row r="3407" spans="2:18" ht="18.75" hidden="1" x14ac:dyDescent="0.25">
      <c r="B3407" s="112">
        <v>3401</v>
      </c>
      <c r="C3407" s="114" t="s">
        <v>11</v>
      </c>
      <c r="D3407" s="114" t="s">
        <v>11799</v>
      </c>
      <c r="E3407" s="114" t="s">
        <v>1</v>
      </c>
      <c r="F3407" s="114" t="s">
        <v>31</v>
      </c>
      <c r="G3407" s="114" t="s">
        <v>130</v>
      </c>
      <c r="H3407" s="115" t="s">
        <v>12400</v>
      </c>
      <c r="I3407" s="116" t="s">
        <v>12401</v>
      </c>
      <c r="J3407" s="116" t="s">
        <v>12402</v>
      </c>
      <c r="K3407" s="114" t="s">
        <v>1214</v>
      </c>
      <c r="L3407" s="114" t="s">
        <v>687</v>
      </c>
      <c r="M3407" s="116" t="s">
        <v>1215</v>
      </c>
      <c r="N3407" s="116" t="s">
        <v>1216</v>
      </c>
      <c r="O3407" s="114" t="s">
        <v>1214</v>
      </c>
      <c r="P3407" s="114" t="s">
        <v>1917</v>
      </c>
      <c r="Q3407" s="114" t="s">
        <v>1918</v>
      </c>
      <c r="R3407" s="116"/>
    </row>
    <row r="3408" spans="2:18" ht="18.75" hidden="1" x14ac:dyDescent="0.25">
      <c r="B3408" s="112">
        <v>3402</v>
      </c>
      <c r="C3408" s="114" t="s">
        <v>11</v>
      </c>
      <c r="D3408" s="114" t="s">
        <v>11799</v>
      </c>
      <c r="E3408" s="114" t="s">
        <v>1</v>
      </c>
      <c r="F3408" s="114" t="s">
        <v>31</v>
      </c>
      <c r="G3408" s="114" t="s">
        <v>130</v>
      </c>
      <c r="H3408" s="115" t="s">
        <v>12403</v>
      </c>
      <c r="I3408" s="116" t="s">
        <v>12404</v>
      </c>
      <c r="J3408" s="116" t="s">
        <v>12405</v>
      </c>
      <c r="K3408" s="114" t="s">
        <v>1214</v>
      </c>
      <c r="L3408" s="114" t="s">
        <v>687</v>
      </c>
      <c r="M3408" s="116" t="s">
        <v>1215</v>
      </c>
      <c r="N3408" s="116" t="s">
        <v>1216</v>
      </c>
      <c r="O3408" s="114" t="s">
        <v>1214</v>
      </c>
      <c r="P3408" s="114" t="s">
        <v>1917</v>
      </c>
      <c r="Q3408" s="114" t="s">
        <v>1918</v>
      </c>
      <c r="R3408" s="116"/>
    </row>
    <row r="3409" spans="2:18" ht="18.75" hidden="1" x14ac:dyDescent="0.25">
      <c r="B3409" s="112">
        <v>3403</v>
      </c>
      <c r="C3409" s="114" t="s">
        <v>11</v>
      </c>
      <c r="D3409" s="114" t="s">
        <v>11799</v>
      </c>
      <c r="E3409" s="114" t="s">
        <v>1</v>
      </c>
      <c r="F3409" s="114" t="s">
        <v>31</v>
      </c>
      <c r="G3409" s="114" t="s">
        <v>130</v>
      </c>
      <c r="H3409" s="115" t="s">
        <v>12406</v>
      </c>
      <c r="I3409" s="116" t="s">
        <v>12407</v>
      </c>
      <c r="J3409" s="116" t="s">
        <v>12408</v>
      </c>
      <c r="K3409" s="114" t="s">
        <v>1214</v>
      </c>
      <c r="L3409" s="114" t="s">
        <v>687</v>
      </c>
      <c r="M3409" s="116" t="s">
        <v>1215</v>
      </c>
      <c r="N3409" s="116" t="s">
        <v>1216</v>
      </c>
      <c r="O3409" s="114" t="s">
        <v>1214</v>
      </c>
      <c r="P3409" s="114" t="s">
        <v>1917</v>
      </c>
      <c r="Q3409" s="114" t="s">
        <v>1918</v>
      </c>
      <c r="R3409" s="116"/>
    </row>
    <row r="3410" spans="2:18" ht="18.75" hidden="1" x14ac:dyDescent="0.25">
      <c r="B3410" s="112">
        <v>3404</v>
      </c>
      <c r="C3410" s="114" t="s">
        <v>11</v>
      </c>
      <c r="D3410" s="114" t="s">
        <v>11799</v>
      </c>
      <c r="E3410" s="114" t="s">
        <v>1</v>
      </c>
      <c r="F3410" s="114" t="s">
        <v>31</v>
      </c>
      <c r="G3410" s="114" t="s">
        <v>130</v>
      </c>
      <c r="H3410" s="115" t="s">
        <v>12409</v>
      </c>
      <c r="I3410" s="116" t="s">
        <v>12410</v>
      </c>
      <c r="J3410" s="116" t="s">
        <v>12411</v>
      </c>
      <c r="K3410" s="114" t="s">
        <v>1214</v>
      </c>
      <c r="L3410" s="114" t="s">
        <v>687</v>
      </c>
      <c r="M3410" s="116" t="s">
        <v>1215</v>
      </c>
      <c r="N3410" s="116" t="s">
        <v>1216</v>
      </c>
      <c r="O3410" s="114" t="s">
        <v>1214</v>
      </c>
      <c r="P3410" s="114" t="s">
        <v>1917</v>
      </c>
      <c r="Q3410" s="114" t="s">
        <v>1918</v>
      </c>
      <c r="R3410" s="116"/>
    </row>
    <row r="3411" spans="2:18" ht="18.75" hidden="1" x14ac:dyDescent="0.25">
      <c r="B3411" s="112">
        <v>3405</v>
      </c>
      <c r="C3411" s="114" t="s">
        <v>11</v>
      </c>
      <c r="D3411" s="114" t="s">
        <v>11799</v>
      </c>
      <c r="E3411" s="114" t="s">
        <v>1</v>
      </c>
      <c r="F3411" s="114" t="s">
        <v>31</v>
      </c>
      <c r="G3411" s="114" t="s">
        <v>130</v>
      </c>
      <c r="H3411" s="115" t="s">
        <v>12412</v>
      </c>
      <c r="I3411" s="116" t="s">
        <v>12413</v>
      </c>
      <c r="J3411" s="116" t="s">
        <v>12414</v>
      </c>
      <c r="K3411" s="114" t="s">
        <v>1214</v>
      </c>
      <c r="L3411" s="114" t="s">
        <v>687</v>
      </c>
      <c r="M3411" s="116" t="s">
        <v>1215</v>
      </c>
      <c r="N3411" s="116" t="s">
        <v>1216</v>
      </c>
      <c r="O3411" s="114" t="s">
        <v>1214</v>
      </c>
      <c r="P3411" s="114" t="s">
        <v>1917</v>
      </c>
      <c r="Q3411" s="114" t="s">
        <v>1918</v>
      </c>
      <c r="R3411" s="116"/>
    </row>
    <row r="3412" spans="2:18" ht="18.75" hidden="1" x14ac:dyDescent="0.25">
      <c r="B3412" s="112">
        <v>3406</v>
      </c>
      <c r="C3412" s="114" t="s">
        <v>11</v>
      </c>
      <c r="D3412" s="114" t="s">
        <v>11799</v>
      </c>
      <c r="E3412" s="114" t="s">
        <v>1</v>
      </c>
      <c r="F3412" s="114" t="s">
        <v>31</v>
      </c>
      <c r="G3412" s="114" t="s">
        <v>130</v>
      </c>
      <c r="H3412" s="115" t="s">
        <v>12415</v>
      </c>
      <c r="I3412" s="116" t="s">
        <v>12416</v>
      </c>
      <c r="J3412" s="116" t="s">
        <v>12417</v>
      </c>
      <c r="K3412" s="114" t="s">
        <v>1214</v>
      </c>
      <c r="L3412" s="114" t="s">
        <v>687</v>
      </c>
      <c r="M3412" s="116" t="s">
        <v>1215</v>
      </c>
      <c r="N3412" s="116" t="s">
        <v>1216</v>
      </c>
      <c r="O3412" s="114" t="s">
        <v>1214</v>
      </c>
      <c r="P3412" s="114" t="s">
        <v>1917</v>
      </c>
      <c r="Q3412" s="114" t="s">
        <v>1918</v>
      </c>
      <c r="R3412" s="116"/>
    </row>
    <row r="3413" spans="2:18" ht="18.75" hidden="1" x14ac:dyDescent="0.25">
      <c r="B3413" s="112">
        <v>3407</v>
      </c>
      <c r="C3413" s="114" t="s">
        <v>11</v>
      </c>
      <c r="D3413" s="114" t="s">
        <v>11799</v>
      </c>
      <c r="E3413" s="114" t="s">
        <v>1</v>
      </c>
      <c r="F3413" s="114" t="s">
        <v>31</v>
      </c>
      <c r="G3413" s="114" t="s">
        <v>130</v>
      </c>
      <c r="H3413" s="115" t="s">
        <v>12418</v>
      </c>
      <c r="I3413" s="116" t="s">
        <v>12419</v>
      </c>
      <c r="J3413" s="116" t="s">
        <v>12420</v>
      </c>
      <c r="K3413" s="114" t="s">
        <v>1214</v>
      </c>
      <c r="L3413" s="114" t="s">
        <v>687</v>
      </c>
      <c r="M3413" s="116" t="s">
        <v>1215</v>
      </c>
      <c r="N3413" s="116" t="s">
        <v>1216</v>
      </c>
      <c r="O3413" s="114" t="s">
        <v>1214</v>
      </c>
      <c r="P3413" s="114" t="s">
        <v>1917</v>
      </c>
      <c r="Q3413" s="114" t="s">
        <v>1918</v>
      </c>
      <c r="R3413" s="116"/>
    </row>
    <row r="3414" spans="2:18" ht="18.75" hidden="1" x14ac:dyDescent="0.25">
      <c r="B3414" s="112">
        <v>3408</v>
      </c>
      <c r="C3414" s="114" t="s">
        <v>11</v>
      </c>
      <c r="D3414" s="114" t="s">
        <v>11799</v>
      </c>
      <c r="E3414" s="114" t="s">
        <v>1</v>
      </c>
      <c r="F3414" s="114" t="s">
        <v>31</v>
      </c>
      <c r="G3414" s="114" t="s">
        <v>130</v>
      </c>
      <c r="H3414" s="115" t="s">
        <v>12421</v>
      </c>
      <c r="I3414" s="116" t="s">
        <v>12422</v>
      </c>
      <c r="J3414" s="116" t="s">
        <v>12423</v>
      </c>
      <c r="K3414" s="114" t="s">
        <v>1214</v>
      </c>
      <c r="L3414" s="114" t="s">
        <v>687</v>
      </c>
      <c r="M3414" s="116" t="s">
        <v>1215</v>
      </c>
      <c r="N3414" s="116" t="s">
        <v>1216</v>
      </c>
      <c r="O3414" s="114" t="s">
        <v>1214</v>
      </c>
      <c r="P3414" s="114" t="s">
        <v>1917</v>
      </c>
      <c r="Q3414" s="114" t="s">
        <v>1918</v>
      </c>
      <c r="R3414" s="116"/>
    </row>
    <row r="3415" spans="2:18" ht="18.75" hidden="1" x14ac:dyDescent="0.25">
      <c r="B3415" s="112">
        <v>3409</v>
      </c>
      <c r="C3415" s="114" t="s">
        <v>11</v>
      </c>
      <c r="D3415" s="114" t="s">
        <v>11799</v>
      </c>
      <c r="E3415" s="114" t="s">
        <v>1</v>
      </c>
      <c r="F3415" s="114" t="s">
        <v>31</v>
      </c>
      <c r="G3415" s="114" t="s">
        <v>130</v>
      </c>
      <c r="H3415" s="115" t="s">
        <v>12424</v>
      </c>
      <c r="I3415" s="116" t="s">
        <v>12425</v>
      </c>
      <c r="J3415" s="116" t="s">
        <v>12426</v>
      </c>
      <c r="K3415" s="114" t="s">
        <v>1214</v>
      </c>
      <c r="L3415" s="114" t="s">
        <v>687</v>
      </c>
      <c r="M3415" s="116" t="s">
        <v>1215</v>
      </c>
      <c r="N3415" s="116" t="s">
        <v>1216</v>
      </c>
      <c r="O3415" s="114" t="s">
        <v>1214</v>
      </c>
      <c r="P3415" s="114" t="s">
        <v>1917</v>
      </c>
      <c r="Q3415" s="114" t="s">
        <v>1918</v>
      </c>
      <c r="R3415" s="116"/>
    </row>
    <row r="3416" spans="2:18" ht="18.75" hidden="1" x14ac:dyDescent="0.25">
      <c r="B3416" s="112">
        <v>3410</v>
      </c>
      <c r="C3416" s="114" t="s">
        <v>11</v>
      </c>
      <c r="D3416" s="114" t="s">
        <v>11799</v>
      </c>
      <c r="E3416" s="114" t="s">
        <v>1</v>
      </c>
      <c r="F3416" s="114" t="s">
        <v>31</v>
      </c>
      <c r="G3416" s="114" t="s">
        <v>130</v>
      </c>
      <c r="H3416" s="115" t="s">
        <v>12427</v>
      </c>
      <c r="I3416" s="116" t="s">
        <v>12428</v>
      </c>
      <c r="J3416" s="116" t="s">
        <v>12429</v>
      </c>
      <c r="K3416" s="114" t="s">
        <v>1214</v>
      </c>
      <c r="L3416" s="114" t="s">
        <v>687</v>
      </c>
      <c r="M3416" s="116" t="s">
        <v>1215</v>
      </c>
      <c r="N3416" s="116" t="s">
        <v>1216</v>
      </c>
      <c r="O3416" s="114" t="s">
        <v>1214</v>
      </c>
      <c r="P3416" s="114" t="s">
        <v>1917</v>
      </c>
      <c r="Q3416" s="114" t="s">
        <v>1918</v>
      </c>
      <c r="R3416" s="116"/>
    </row>
    <row r="3417" spans="2:18" ht="18.75" hidden="1" x14ac:dyDescent="0.25">
      <c r="B3417" s="112">
        <v>3411</v>
      </c>
      <c r="C3417" s="114" t="s">
        <v>11</v>
      </c>
      <c r="D3417" s="114" t="s">
        <v>11799</v>
      </c>
      <c r="E3417" s="114" t="s">
        <v>4</v>
      </c>
      <c r="F3417" s="114" t="s">
        <v>31</v>
      </c>
      <c r="G3417" s="114" t="s">
        <v>130</v>
      </c>
      <c r="H3417" s="115" t="s">
        <v>12430</v>
      </c>
      <c r="I3417" s="116" t="s">
        <v>12431</v>
      </c>
      <c r="J3417" s="116" t="s">
        <v>12432</v>
      </c>
      <c r="K3417" s="114" t="s">
        <v>1214</v>
      </c>
      <c r="L3417" s="114" t="s">
        <v>687</v>
      </c>
      <c r="M3417" s="116" t="s">
        <v>1215</v>
      </c>
      <c r="N3417" s="116" t="s">
        <v>1216</v>
      </c>
      <c r="O3417" s="114" t="s">
        <v>1214</v>
      </c>
      <c r="P3417" s="114" t="s">
        <v>1917</v>
      </c>
      <c r="Q3417" s="114" t="s">
        <v>1918</v>
      </c>
      <c r="R3417" s="116"/>
    </row>
    <row r="3418" spans="2:18" ht="18.75" hidden="1" x14ac:dyDescent="0.25">
      <c r="B3418" s="112">
        <v>3412</v>
      </c>
      <c r="C3418" s="114" t="s">
        <v>11</v>
      </c>
      <c r="D3418" s="114" t="s">
        <v>11799</v>
      </c>
      <c r="E3418" s="114" t="s">
        <v>4</v>
      </c>
      <c r="F3418" s="114" t="s">
        <v>31</v>
      </c>
      <c r="G3418" s="114" t="s">
        <v>130</v>
      </c>
      <c r="H3418" s="115" t="s">
        <v>12433</v>
      </c>
      <c r="I3418" s="116" t="s">
        <v>12434</v>
      </c>
      <c r="J3418" s="116" t="s">
        <v>12435</v>
      </c>
      <c r="K3418" s="114" t="s">
        <v>1214</v>
      </c>
      <c r="L3418" s="114" t="s">
        <v>687</v>
      </c>
      <c r="M3418" s="116" t="s">
        <v>1215</v>
      </c>
      <c r="N3418" s="116" t="s">
        <v>1216</v>
      </c>
      <c r="O3418" s="114" t="s">
        <v>1214</v>
      </c>
      <c r="P3418" s="114" t="s">
        <v>1917</v>
      </c>
      <c r="Q3418" s="114" t="s">
        <v>1918</v>
      </c>
      <c r="R3418" s="116"/>
    </row>
    <row r="3419" spans="2:18" ht="18.75" hidden="1" x14ac:dyDescent="0.25">
      <c r="B3419" s="112">
        <v>3413</v>
      </c>
      <c r="C3419" s="114" t="s">
        <v>11</v>
      </c>
      <c r="D3419" s="114" t="s">
        <v>11799</v>
      </c>
      <c r="E3419" s="114" t="s">
        <v>4</v>
      </c>
      <c r="F3419" s="114" t="s">
        <v>31</v>
      </c>
      <c r="G3419" s="114" t="s">
        <v>130</v>
      </c>
      <c r="H3419" s="115" t="s">
        <v>12436</v>
      </c>
      <c r="I3419" s="116" t="s">
        <v>12437</v>
      </c>
      <c r="J3419" s="116" t="s">
        <v>12438</v>
      </c>
      <c r="K3419" s="114" t="s">
        <v>1214</v>
      </c>
      <c r="L3419" s="114" t="s">
        <v>687</v>
      </c>
      <c r="M3419" s="116" t="s">
        <v>1215</v>
      </c>
      <c r="N3419" s="116" t="s">
        <v>1216</v>
      </c>
      <c r="O3419" s="114" t="s">
        <v>1214</v>
      </c>
      <c r="P3419" s="114" t="s">
        <v>1917</v>
      </c>
      <c r="Q3419" s="114" t="s">
        <v>1918</v>
      </c>
      <c r="R3419" s="116"/>
    </row>
    <row r="3420" spans="2:18" ht="18.75" hidden="1" x14ac:dyDescent="0.25">
      <c r="B3420" s="112">
        <v>3414</v>
      </c>
      <c r="C3420" s="114" t="s">
        <v>11</v>
      </c>
      <c r="D3420" s="114" t="s">
        <v>11799</v>
      </c>
      <c r="E3420" s="114" t="s">
        <v>4</v>
      </c>
      <c r="F3420" s="114" t="s">
        <v>31</v>
      </c>
      <c r="G3420" s="114" t="s">
        <v>130</v>
      </c>
      <c r="H3420" s="115" t="s">
        <v>12439</v>
      </c>
      <c r="I3420" s="116" t="s">
        <v>12440</v>
      </c>
      <c r="J3420" s="116" t="s">
        <v>12441</v>
      </c>
      <c r="K3420" s="114" t="s">
        <v>1214</v>
      </c>
      <c r="L3420" s="114" t="s">
        <v>687</v>
      </c>
      <c r="M3420" s="116" t="s">
        <v>1215</v>
      </c>
      <c r="N3420" s="116" t="s">
        <v>1216</v>
      </c>
      <c r="O3420" s="114" t="s">
        <v>1214</v>
      </c>
      <c r="P3420" s="114" t="s">
        <v>1917</v>
      </c>
      <c r="Q3420" s="114" t="s">
        <v>1918</v>
      </c>
      <c r="R3420" s="116"/>
    </row>
    <row r="3421" spans="2:18" ht="18.75" hidden="1" x14ac:dyDescent="0.25">
      <c r="B3421" s="112">
        <v>3415</v>
      </c>
      <c r="C3421" s="114" t="s">
        <v>11</v>
      </c>
      <c r="D3421" s="114" t="s">
        <v>11799</v>
      </c>
      <c r="E3421" s="114" t="s">
        <v>4</v>
      </c>
      <c r="F3421" s="114" t="s">
        <v>31</v>
      </c>
      <c r="G3421" s="114" t="s">
        <v>130</v>
      </c>
      <c r="H3421" s="115" t="s">
        <v>12442</v>
      </c>
      <c r="I3421" s="116" t="s">
        <v>12443</v>
      </c>
      <c r="J3421" s="116" t="s">
        <v>12444</v>
      </c>
      <c r="K3421" s="114" t="s">
        <v>1214</v>
      </c>
      <c r="L3421" s="114" t="s">
        <v>687</v>
      </c>
      <c r="M3421" s="116" t="s">
        <v>1215</v>
      </c>
      <c r="N3421" s="116" t="s">
        <v>1216</v>
      </c>
      <c r="O3421" s="114" t="s">
        <v>1214</v>
      </c>
      <c r="P3421" s="114" t="s">
        <v>1917</v>
      </c>
      <c r="Q3421" s="114" t="s">
        <v>1918</v>
      </c>
      <c r="R3421" s="116"/>
    </row>
    <row r="3422" spans="2:18" ht="18.75" hidden="1" x14ac:dyDescent="0.25">
      <c r="B3422" s="112">
        <v>3416</v>
      </c>
      <c r="C3422" s="114" t="s">
        <v>11</v>
      </c>
      <c r="D3422" s="114" t="s">
        <v>11799</v>
      </c>
      <c r="E3422" s="114" t="s">
        <v>4</v>
      </c>
      <c r="F3422" s="114" t="s">
        <v>31</v>
      </c>
      <c r="G3422" s="114" t="s">
        <v>130</v>
      </c>
      <c r="H3422" s="115" t="s">
        <v>12445</v>
      </c>
      <c r="I3422" s="116" t="s">
        <v>12446</v>
      </c>
      <c r="J3422" s="116" t="s">
        <v>12447</v>
      </c>
      <c r="K3422" s="114" t="s">
        <v>1214</v>
      </c>
      <c r="L3422" s="114" t="s">
        <v>687</v>
      </c>
      <c r="M3422" s="116" t="s">
        <v>1215</v>
      </c>
      <c r="N3422" s="116" t="s">
        <v>1216</v>
      </c>
      <c r="O3422" s="114" t="s">
        <v>1214</v>
      </c>
      <c r="P3422" s="114" t="s">
        <v>1917</v>
      </c>
      <c r="Q3422" s="114" t="s">
        <v>1918</v>
      </c>
      <c r="R3422" s="116"/>
    </row>
    <row r="3423" spans="2:18" ht="18.75" hidden="1" x14ac:dyDescent="0.25">
      <c r="B3423" s="112">
        <v>3417</v>
      </c>
      <c r="C3423" s="114" t="s">
        <v>11</v>
      </c>
      <c r="D3423" s="114" t="s">
        <v>11799</v>
      </c>
      <c r="E3423" s="114" t="s">
        <v>4</v>
      </c>
      <c r="F3423" s="114" t="s">
        <v>31</v>
      </c>
      <c r="G3423" s="114" t="s">
        <v>130</v>
      </c>
      <c r="H3423" s="115" t="s">
        <v>12448</v>
      </c>
      <c r="I3423" s="116" t="s">
        <v>12449</v>
      </c>
      <c r="J3423" s="116" t="s">
        <v>12450</v>
      </c>
      <c r="K3423" s="114" t="s">
        <v>1214</v>
      </c>
      <c r="L3423" s="114" t="s">
        <v>687</v>
      </c>
      <c r="M3423" s="116" t="s">
        <v>1215</v>
      </c>
      <c r="N3423" s="116" t="s">
        <v>1216</v>
      </c>
      <c r="O3423" s="114" t="s">
        <v>1214</v>
      </c>
      <c r="P3423" s="114" t="s">
        <v>1917</v>
      </c>
      <c r="Q3423" s="114" t="s">
        <v>1918</v>
      </c>
      <c r="R3423" s="116"/>
    </row>
    <row r="3424" spans="2:18" ht="18.75" hidden="1" x14ac:dyDescent="0.25">
      <c r="B3424" s="112">
        <v>3418</v>
      </c>
      <c r="C3424" s="114" t="s">
        <v>11</v>
      </c>
      <c r="D3424" s="114" t="s">
        <v>11799</v>
      </c>
      <c r="E3424" s="114" t="s">
        <v>4</v>
      </c>
      <c r="F3424" s="114" t="s">
        <v>31</v>
      </c>
      <c r="G3424" s="114" t="s">
        <v>130</v>
      </c>
      <c r="H3424" s="115" t="s">
        <v>12451</v>
      </c>
      <c r="I3424" s="116" t="s">
        <v>12452</v>
      </c>
      <c r="J3424" s="116" t="s">
        <v>12453</v>
      </c>
      <c r="K3424" s="114" t="s">
        <v>1214</v>
      </c>
      <c r="L3424" s="114" t="s">
        <v>687</v>
      </c>
      <c r="M3424" s="116" t="s">
        <v>1215</v>
      </c>
      <c r="N3424" s="116" t="s">
        <v>1216</v>
      </c>
      <c r="O3424" s="114" t="s">
        <v>1214</v>
      </c>
      <c r="P3424" s="114" t="s">
        <v>1917</v>
      </c>
      <c r="Q3424" s="114" t="s">
        <v>1918</v>
      </c>
      <c r="R3424" s="116"/>
    </row>
    <row r="3425" spans="2:18" ht="18.75" hidden="1" x14ac:dyDescent="0.25">
      <c r="B3425" s="112">
        <v>3419</v>
      </c>
      <c r="C3425" s="114" t="s">
        <v>11</v>
      </c>
      <c r="D3425" s="114" t="s">
        <v>11799</v>
      </c>
      <c r="E3425" s="114" t="s">
        <v>4</v>
      </c>
      <c r="F3425" s="114" t="s">
        <v>31</v>
      </c>
      <c r="G3425" s="114" t="s">
        <v>130</v>
      </c>
      <c r="H3425" s="115" t="s">
        <v>12454</v>
      </c>
      <c r="I3425" s="116" t="s">
        <v>12455</v>
      </c>
      <c r="J3425" s="116" t="s">
        <v>12456</v>
      </c>
      <c r="K3425" s="114" t="s">
        <v>1214</v>
      </c>
      <c r="L3425" s="114" t="s">
        <v>687</v>
      </c>
      <c r="M3425" s="116" t="s">
        <v>1215</v>
      </c>
      <c r="N3425" s="116" t="s">
        <v>1216</v>
      </c>
      <c r="O3425" s="114" t="s">
        <v>1214</v>
      </c>
      <c r="P3425" s="114" t="s">
        <v>1917</v>
      </c>
      <c r="Q3425" s="114" t="s">
        <v>1918</v>
      </c>
      <c r="R3425" s="116"/>
    </row>
    <row r="3426" spans="2:18" ht="18.75" hidden="1" x14ac:dyDescent="0.25">
      <c r="B3426" s="112">
        <v>3420</v>
      </c>
      <c r="C3426" s="114" t="s">
        <v>11</v>
      </c>
      <c r="D3426" s="114" t="s">
        <v>11799</v>
      </c>
      <c r="E3426" s="114" t="s">
        <v>4</v>
      </c>
      <c r="F3426" s="114" t="s">
        <v>31</v>
      </c>
      <c r="G3426" s="114" t="s">
        <v>130</v>
      </c>
      <c r="H3426" s="115" t="s">
        <v>12457</v>
      </c>
      <c r="I3426" s="116" t="s">
        <v>12458</v>
      </c>
      <c r="J3426" s="116" t="s">
        <v>12459</v>
      </c>
      <c r="K3426" s="114" t="s">
        <v>1214</v>
      </c>
      <c r="L3426" s="114" t="s">
        <v>687</v>
      </c>
      <c r="M3426" s="116" t="s">
        <v>1215</v>
      </c>
      <c r="N3426" s="116" t="s">
        <v>1216</v>
      </c>
      <c r="O3426" s="114" t="s">
        <v>1214</v>
      </c>
      <c r="P3426" s="114" t="s">
        <v>1917</v>
      </c>
      <c r="Q3426" s="114" t="s">
        <v>1918</v>
      </c>
      <c r="R3426" s="116"/>
    </row>
    <row r="3427" spans="2:18" ht="18.75" hidden="1" x14ac:dyDescent="0.25">
      <c r="B3427" s="112">
        <v>3421</v>
      </c>
      <c r="C3427" s="114" t="s">
        <v>11</v>
      </c>
      <c r="D3427" s="114" t="s">
        <v>11799</v>
      </c>
      <c r="E3427" s="114" t="s">
        <v>1</v>
      </c>
      <c r="F3427" s="114" t="s">
        <v>32</v>
      </c>
      <c r="G3427" s="114" t="s">
        <v>130</v>
      </c>
      <c r="H3427" s="115" t="s">
        <v>12460</v>
      </c>
      <c r="I3427" s="116" t="s">
        <v>12461</v>
      </c>
      <c r="J3427" s="116" t="s">
        <v>12462</v>
      </c>
      <c r="K3427" s="114" t="s">
        <v>1217</v>
      </c>
      <c r="L3427" s="114" t="s">
        <v>693</v>
      </c>
      <c r="M3427" s="116" t="s">
        <v>1218</v>
      </c>
      <c r="N3427" s="116" t="s">
        <v>1219</v>
      </c>
      <c r="O3427" s="114" t="s">
        <v>1217</v>
      </c>
      <c r="P3427" s="114" t="s">
        <v>1217</v>
      </c>
      <c r="Q3427" s="114" t="s">
        <v>1919</v>
      </c>
      <c r="R3427" s="116"/>
    </row>
    <row r="3428" spans="2:18" ht="18.75" hidden="1" x14ac:dyDescent="0.25">
      <c r="B3428" s="112">
        <v>3422</v>
      </c>
      <c r="C3428" s="114" t="s">
        <v>11</v>
      </c>
      <c r="D3428" s="114" t="s">
        <v>11799</v>
      </c>
      <c r="E3428" s="114" t="s">
        <v>1</v>
      </c>
      <c r="F3428" s="114" t="s">
        <v>32</v>
      </c>
      <c r="G3428" s="114" t="s">
        <v>130</v>
      </c>
      <c r="H3428" s="115" t="s">
        <v>12463</v>
      </c>
      <c r="I3428" s="116" t="s">
        <v>12464</v>
      </c>
      <c r="J3428" s="116" t="s">
        <v>12465</v>
      </c>
      <c r="K3428" s="114" t="s">
        <v>1217</v>
      </c>
      <c r="L3428" s="114" t="s">
        <v>693</v>
      </c>
      <c r="M3428" s="116" t="s">
        <v>1218</v>
      </c>
      <c r="N3428" s="116" t="s">
        <v>1219</v>
      </c>
      <c r="O3428" s="114" t="s">
        <v>1217</v>
      </c>
      <c r="P3428" s="114" t="s">
        <v>1217</v>
      </c>
      <c r="Q3428" s="114" t="s">
        <v>1919</v>
      </c>
      <c r="R3428" s="116"/>
    </row>
    <row r="3429" spans="2:18" ht="18.75" hidden="1" x14ac:dyDescent="0.25">
      <c r="B3429" s="112">
        <v>3423</v>
      </c>
      <c r="C3429" s="114" t="s">
        <v>11</v>
      </c>
      <c r="D3429" s="114" t="s">
        <v>11799</v>
      </c>
      <c r="E3429" s="114" t="s">
        <v>1</v>
      </c>
      <c r="F3429" s="114" t="s">
        <v>32</v>
      </c>
      <c r="G3429" s="114" t="s">
        <v>130</v>
      </c>
      <c r="H3429" s="115" t="s">
        <v>12466</v>
      </c>
      <c r="I3429" s="116" t="s">
        <v>12467</v>
      </c>
      <c r="J3429" s="116" t="s">
        <v>12468</v>
      </c>
      <c r="K3429" s="114" t="s">
        <v>1217</v>
      </c>
      <c r="L3429" s="114" t="s">
        <v>693</v>
      </c>
      <c r="M3429" s="116" t="s">
        <v>1218</v>
      </c>
      <c r="N3429" s="116" t="s">
        <v>1219</v>
      </c>
      <c r="O3429" s="114" t="s">
        <v>1217</v>
      </c>
      <c r="P3429" s="114" t="s">
        <v>1217</v>
      </c>
      <c r="Q3429" s="114" t="s">
        <v>1919</v>
      </c>
      <c r="R3429" s="116"/>
    </row>
    <row r="3430" spans="2:18" ht="18.75" hidden="1" x14ac:dyDescent="0.25">
      <c r="B3430" s="112">
        <v>3424</v>
      </c>
      <c r="C3430" s="114" t="s">
        <v>11</v>
      </c>
      <c r="D3430" s="114" t="s">
        <v>11799</v>
      </c>
      <c r="E3430" s="114" t="s">
        <v>1</v>
      </c>
      <c r="F3430" s="114" t="s">
        <v>32</v>
      </c>
      <c r="G3430" s="114" t="s">
        <v>130</v>
      </c>
      <c r="H3430" s="115" t="s">
        <v>12469</v>
      </c>
      <c r="I3430" s="116" t="s">
        <v>12470</v>
      </c>
      <c r="J3430" s="116" t="s">
        <v>12471</v>
      </c>
      <c r="K3430" s="114" t="s">
        <v>1217</v>
      </c>
      <c r="L3430" s="114" t="s">
        <v>693</v>
      </c>
      <c r="M3430" s="116" t="s">
        <v>1218</v>
      </c>
      <c r="N3430" s="116" t="s">
        <v>1219</v>
      </c>
      <c r="O3430" s="114" t="s">
        <v>1217</v>
      </c>
      <c r="P3430" s="114" t="s">
        <v>1217</v>
      </c>
      <c r="Q3430" s="114" t="s">
        <v>1919</v>
      </c>
      <c r="R3430" s="116"/>
    </row>
    <row r="3431" spans="2:18" ht="18.75" hidden="1" x14ac:dyDescent="0.25">
      <c r="B3431" s="112">
        <v>3425</v>
      </c>
      <c r="C3431" s="114" t="s">
        <v>11</v>
      </c>
      <c r="D3431" s="114" t="s">
        <v>11799</v>
      </c>
      <c r="E3431" s="114" t="s">
        <v>1</v>
      </c>
      <c r="F3431" s="114" t="s">
        <v>32</v>
      </c>
      <c r="G3431" s="114" t="s">
        <v>130</v>
      </c>
      <c r="H3431" s="115" t="s">
        <v>12472</v>
      </c>
      <c r="I3431" s="116" t="s">
        <v>12473</v>
      </c>
      <c r="J3431" s="116" t="s">
        <v>12474</v>
      </c>
      <c r="K3431" s="114" t="s">
        <v>1217</v>
      </c>
      <c r="L3431" s="114" t="s">
        <v>693</v>
      </c>
      <c r="M3431" s="116" t="s">
        <v>1218</v>
      </c>
      <c r="N3431" s="116" t="s">
        <v>1219</v>
      </c>
      <c r="O3431" s="114" t="s">
        <v>1217</v>
      </c>
      <c r="P3431" s="114" t="s">
        <v>1217</v>
      </c>
      <c r="Q3431" s="114" t="s">
        <v>1919</v>
      </c>
      <c r="R3431" s="116"/>
    </row>
    <row r="3432" spans="2:18" ht="18.75" hidden="1" x14ac:dyDescent="0.25">
      <c r="B3432" s="112">
        <v>3426</v>
      </c>
      <c r="C3432" s="114" t="s">
        <v>11</v>
      </c>
      <c r="D3432" s="114" t="s">
        <v>11799</v>
      </c>
      <c r="E3432" s="114" t="s">
        <v>1</v>
      </c>
      <c r="F3432" s="114" t="s">
        <v>32</v>
      </c>
      <c r="G3432" s="114" t="s">
        <v>130</v>
      </c>
      <c r="H3432" s="115" t="s">
        <v>12475</v>
      </c>
      <c r="I3432" s="116" t="s">
        <v>12476</v>
      </c>
      <c r="J3432" s="116" t="s">
        <v>12477</v>
      </c>
      <c r="K3432" s="114" t="s">
        <v>1217</v>
      </c>
      <c r="L3432" s="114" t="s">
        <v>693</v>
      </c>
      <c r="M3432" s="116" t="s">
        <v>1218</v>
      </c>
      <c r="N3432" s="116" t="s">
        <v>1219</v>
      </c>
      <c r="O3432" s="114" t="s">
        <v>1217</v>
      </c>
      <c r="P3432" s="114" t="s">
        <v>1217</v>
      </c>
      <c r="Q3432" s="114" t="s">
        <v>1919</v>
      </c>
      <c r="R3432" s="116"/>
    </row>
    <row r="3433" spans="2:18" ht="18.75" hidden="1" x14ac:dyDescent="0.25">
      <c r="B3433" s="112">
        <v>3427</v>
      </c>
      <c r="C3433" s="114" t="s">
        <v>11</v>
      </c>
      <c r="D3433" s="114" t="s">
        <v>11799</v>
      </c>
      <c r="E3433" s="114" t="s">
        <v>1</v>
      </c>
      <c r="F3433" s="114" t="s">
        <v>32</v>
      </c>
      <c r="G3433" s="114" t="s">
        <v>130</v>
      </c>
      <c r="H3433" s="115" t="s">
        <v>12478</v>
      </c>
      <c r="I3433" s="116" t="s">
        <v>12479</v>
      </c>
      <c r="J3433" s="116" t="s">
        <v>12480</v>
      </c>
      <c r="K3433" s="114" t="s">
        <v>1217</v>
      </c>
      <c r="L3433" s="114" t="s">
        <v>693</v>
      </c>
      <c r="M3433" s="116" t="s">
        <v>1218</v>
      </c>
      <c r="N3433" s="116" t="s">
        <v>1219</v>
      </c>
      <c r="O3433" s="114" t="s">
        <v>1217</v>
      </c>
      <c r="P3433" s="114" t="s">
        <v>1217</v>
      </c>
      <c r="Q3433" s="114" t="s">
        <v>1919</v>
      </c>
      <c r="R3433" s="116"/>
    </row>
    <row r="3434" spans="2:18" ht="18.75" hidden="1" x14ac:dyDescent="0.25">
      <c r="B3434" s="112">
        <v>3428</v>
      </c>
      <c r="C3434" s="114" t="s">
        <v>11</v>
      </c>
      <c r="D3434" s="114" t="s">
        <v>11799</v>
      </c>
      <c r="E3434" s="114" t="s">
        <v>1</v>
      </c>
      <c r="F3434" s="114" t="s">
        <v>32</v>
      </c>
      <c r="G3434" s="114" t="s">
        <v>130</v>
      </c>
      <c r="H3434" s="115" t="s">
        <v>12481</v>
      </c>
      <c r="I3434" s="116" t="s">
        <v>12482</v>
      </c>
      <c r="J3434" s="116" t="s">
        <v>12483</v>
      </c>
      <c r="K3434" s="114" t="s">
        <v>1217</v>
      </c>
      <c r="L3434" s="114" t="s">
        <v>693</v>
      </c>
      <c r="M3434" s="116" t="s">
        <v>1218</v>
      </c>
      <c r="N3434" s="116" t="s">
        <v>1219</v>
      </c>
      <c r="O3434" s="114" t="s">
        <v>1217</v>
      </c>
      <c r="P3434" s="114" t="s">
        <v>1217</v>
      </c>
      <c r="Q3434" s="114" t="s">
        <v>1919</v>
      </c>
      <c r="R3434" s="116"/>
    </row>
    <row r="3435" spans="2:18" ht="18.75" hidden="1" x14ac:dyDescent="0.25">
      <c r="B3435" s="112">
        <v>3429</v>
      </c>
      <c r="C3435" s="114" t="s">
        <v>11</v>
      </c>
      <c r="D3435" s="114" t="s">
        <v>11799</v>
      </c>
      <c r="E3435" s="114" t="s">
        <v>1</v>
      </c>
      <c r="F3435" s="114" t="s">
        <v>32</v>
      </c>
      <c r="G3435" s="114" t="s">
        <v>130</v>
      </c>
      <c r="H3435" s="115" t="s">
        <v>12484</v>
      </c>
      <c r="I3435" s="116" t="s">
        <v>12485</v>
      </c>
      <c r="J3435" s="116" t="s">
        <v>12486</v>
      </c>
      <c r="K3435" s="114" t="s">
        <v>1217</v>
      </c>
      <c r="L3435" s="114" t="s">
        <v>693</v>
      </c>
      <c r="M3435" s="116" t="s">
        <v>1218</v>
      </c>
      <c r="N3435" s="116" t="s">
        <v>1219</v>
      </c>
      <c r="O3435" s="114" t="s">
        <v>1217</v>
      </c>
      <c r="P3435" s="114" t="s">
        <v>1217</v>
      </c>
      <c r="Q3435" s="114" t="s">
        <v>1919</v>
      </c>
      <c r="R3435" s="116"/>
    </row>
    <row r="3436" spans="2:18" ht="18.75" hidden="1" x14ac:dyDescent="0.25">
      <c r="B3436" s="112">
        <v>3430</v>
      </c>
      <c r="C3436" s="114" t="s">
        <v>11</v>
      </c>
      <c r="D3436" s="114" t="s">
        <v>11799</v>
      </c>
      <c r="E3436" s="114" t="s">
        <v>1</v>
      </c>
      <c r="F3436" s="114" t="s">
        <v>32</v>
      </c>
      <c r="G3436" s="114" t="s">
        <v>130</v>
      </c>
      <c r="H3436" s="115" t="s">
        <v>12487</v>
      </c>
      <c r="I3436" s="116" t="s">
        <v>12488</v>
      </c>
      <c r="J3436" s="116" t="s">
        <v>12489</v>
      </c>
      <c r="K3436" s="114" t="s">
        <v>1217</v>
      </c>
      <c r="L3436" s="114" t="s">
        <v>693</v>
      </c>
      <c r="M3436" s="116" t="s">
        <v>1218</v>
      </c>
      <c r="N3436" s="116" t="s">
        <v>1219</v>
      </c>
      <c r="O3436" s="114" t="s">
        <v>1217</v>
      </c>
      <c r="P3436" s="114" t="s">
        <v>1217</v>
      </c>
      <c r="Q3436" s="114" t="s">
        <v>1919</v>
      </c>
      <c r="R3436" s="116"/>
    </row>
    <row r="3437" spans="2:18" ht="18.75" hidden="1" x14ac:dyDescent="0.25">
      <c r="B3437" s="112">
        <v>3431</v>
      </c>
      <c r="C3437" s="114" t="s">
        <v>11</v>
      </c>
      <c r="D3437" s="114" t="s">
        <v>11799</v>
      </c>
      <c r="E3437" s="114" t="s">
        <v>4</v>
      </c>
      <c r="F3437" s="114" t="s">
        <v>32</v>
      </c>
      <c r="G3437" s="114" t="s">
        <v>130</v>
      </c>
      <c r="H3437" s="115" t="s">
        <v>12490</v>
      </c>
      <c r="I3437" s="116" t="s">
        <v>12491</v>
      </c>
      <c r="J3437" s="116" t="s">
        <v>12492</v>
      </c>
      <c r="K3437" s="114" t="s">
        <v>1217</v>
      </c>
      <c r="L3437" s="114" t="s">
        <v>693</v>
      </c>
      <c r="M3437" s="116" t="s">
        <v>1218</v>
      </c>
      <c r="N3437" s="116" t="s">
        <v>1219</v>
      </c>
      <c r="O3437" s="114" t="s">
        <v>1217</v>
      </c>
      <c r="P3437" s="114" t="s">
        <v>1217</v>
      </c>
      <c r="Q3437" s="114" t="s">
        <v>1919</v>
      </c>
      <c r="R3437" s="116"/>
    </row>
    <row r="3438" spans="2:18" ht="18.75" hidden="1" x14ac:dyDescent="0.25">
      <c r="B3438" s="112">
        <v>3432</v>
      </c>
      <c r="C3438" s="114" t="s">
        <v>11</v>
      </c>
      <c r="D3438" s="114" t="s">
        <v>11799</v>
      </c>
      <c r="E3438" s="114" t="s">
        <v>4</v>
      </c>
      <c r="F3438" s="114" t="s">
        <v>32</v>
      </c>
      <c r="G3438" s="114" t="s">
        <v>130</v>
      </c>
      <c r="H3438" s="115" t="s">
        <v>12493</v>
      </c>
      <c r="I3438" s="116" t="s">
        <v>12494</v>
      </c>
      <c r="J3438" s="116" t="s">
        <v>12495</v>
      </c>
      <c r="K3438" s="114" t="s">
        <v>1217</v>
      </c>
      <c r="L3438" s="114" t="s">
        <v>693</v>
      </c>
      <c r="M3438" s="116" t="s">
        <v>1218</v>
      </c>
      <c r="N3438" s="116" t="s">
        <v>1219</v>
      </c>
      <c r="O3438" s="114" t="s">
        <v>1217</v>
      </c>
      <c r="P3438" s="114" t="s">
        <v>1217</v>
      </c>
      <c r="Q3438" s="114" t="s">
        <v>1919</v>
      </c>
      <c r="R3438" s="116"/>
    </row>
    <row r="3439" spans="2:18" ht="18.75" hidden="1" x14ac:dyDescent="0.25">
      <c r="B3439" s="112">
        <v>3433</v>
      </c>
      <c r="C3439" s="114" t="s">
        <v>11</v>
      </c>
      <c r="D3439" s="114" t="s">
        <v>11799</v>
      </c>
      <c r="E3439" s="114" t="s">
        <v>4</v>
      </c>
      <c r="F3439" s="114" t="s">
        <v>32</v>
      </c>
      <c r="G3439" s="114" t="s">
        <v>130</v>
      </c>
      <c r="H3439" s="115" t="s">
        <v>12496</v>
      </c>
      <c r="I3439" s="116" t="s">
        <v>12497</v>
      </c>
      <c r="J3439" s="116" t="s">
        <v>12498</v>
      </c>
      <c r="K3439" s="114" t="s">
        <v>1217</v>
      </c>
      <c r="L3439" s="114" t="s">
        <v>693</v>
      </c>
      <c r="M3439" s="116" t="s">
        <v>1218</v>
      </c>
      <c r="N3439" s="116" t="s">
        <v>1219</v>
      </c>
      <c r="O3439" s="114" t="s">
        <v>1217</v>
      </c>
      <c r="P3439" s="114" t="s">
        <v>1217</v>
      </c>
      <c r="Q3439" s="114" t="s">
        <v>1919</v>
      </c>
      <c r="R3439" s="116"/>
    </row>
    <row r="3440" spans="2:18" ht="18.75" hidden="1" x14ac:dyDescent="0.25">
      <c r="B3440" s="112">
        <v>3434</v>
      </c>
      <c r="C3440" s="114" t="s">
        <v>11</v>
      </c>
      <c r="D3440" s="114" t="s">
        <v>11799</v>
      </c>
      <c r="E3440" s="114" t="s">
        <v>4</v>
      </c>
      <c r="F3440" s="114" t="s">
        <v>32</v>
      </c>
      <c r="G3440" s="114" t="s">
        <v>130</v>
      </c>
      <c r="H3440" s="115" t="s">
        <v>12499</v>
      </c>
      <c r="I3440" s="116" t="s">
        <v>12500</v>
      </c>
      <c r="J3440" s="116" t="s">
        <v>12501</v>
      </c>
      <c r="K3440" s="114" t="s">
        <v>1217</v>
      </c>
      <c r="L3440" s="114" t="s">
        <v>693</v>
      </c>
      <c r="M3440" s="116" t="s">
        <v>1218</v>
      </c>
      <c r="N3440" s="116" t="s">
        <v>1219</v>
      </c>
      <c r="O3440" s="114" t="s">
        <v>1217</v>
      </c>
      <c r="P3440" s="114" t="s">
        <v>1217</v>
      </c>
      <c r="Q3440" s="114" t="s">
        <v>1919</v>
      </c>
      <c r="R3440" s="116"/>
    </row>
    <row r="3441" spans="2:18" ht="18.75" hidden="1" x14ac:dyDescent="0.25">
      <c r="B3441" s="112">
        <v>3435</v>
      </c>
      <c r="C3441" s="114" t="s">
        <v>11</v>
      </c>
      <c r="D3441" s="114" t="s">
        <v>11799</v>
      </c>
      <c r="E3441" s="114" t="s">
        <v>4</v>
      </c>
      <c r="F3441" s="114" t="s">
        <v>32</v>
      </c>
      <c r="G3441" s="114" t="s">
        <v>130</v>
      </c>
      <c r="H3441" s="115" t="s">
        <v>12502</v>
      </c>
      <c r="I3441" s="116" t="s">
        <v>12503</v>
      </c>
      <c r="J3441" s="116" t="s">
        <v>12504</v>
      </c>
      <c r="K3441" s="114" t="s">
        <v>1217</v>
      </c>
      <c r="L3441" s="114" t="s">
        <v>693</v>
      </c>
      <c r="M3441" s="116" t="s">
        <v>1218</v>
      </c>
      <c r="N3441" s="116" t="s">
        <v>1219</v>
      </c>
      <c r="O3441" s="114" t="s">
        <v>1217</v>
      </c>
      <c r="P3441" s="114" t="s">
        <v>1217</v>
      </c>
      <c r="Q3441" s="114" t="s">
        <v>1919</v>
      </c>
      <c r="R3441" s="116"/>
    </row>
    <row r="3442" spans="2:18" ht="18.75" hidden="1" x14ac:dyDescent="0.25">
      <c r="B3442" s="112">
        <v>3436</v>
      </c>
      <c r="C3442" s="114" t="s">
        <v>11</v>
      </c>
      <c r="D3442" s="114" t="s">
        <v>11799</v>
      </c>
      <c r="E3442" s="114" t="s">
        <v>4</v>
      </c>
      <c r="F3442" s="114" t="s">
        <v>32</v>
      </c>
      <c r="G3442" s="114" t="s">
        <v>130</v>
      </c>
      <c r="H3442" s="115" t="s">
        <v>12505</v>
      </c>
      <c r="I3442" s="116" t="s">
        <v>12506</v>
      </c>
      <c r="J3442" s="116" t="s">
        <v>12507</v>
      </c>
      <c r="K3442" s="114" t="s">
        <v>1217</v>
      </c>
      <c r="L3442" s="114" t="s">
        <v>693</v>
      </c>
      <c r="M3442" s="116" t="s">
        <v>1218</v>
      </c>
      <c r="N3442" s="116" t="s">
        <v>1219</v>
      </c>
      <c r="O3442" s="114" t="s">
        <v>1217</v>
      </c>
      <c r="P3442" s="114" t="s">
        <v>1217</v>
      </c>
      <c r="Q3442" s="114" t="s">
        <v>1919</v>
      </c>
      <c r="R3442" s="116"/>
    </row>
    <row r="3443" spans="2:18" ht="18.75" hidden="1" x14ac:dyDescent="0.25">
      <c r="B3443" s="112">
        <v>3437</v>
      </c>
      <c r="C3443" s="114" t="s">
        <v>11</v>
      </c>
      <c r="D3443" s="114" t="s">
        <v>11799</v>
      </c>
      <c r="E3443" s="114" t="s">
        <v>4</v>
      </c>
      <c r="F3443" s="114" t="s">
        <v>32</v>
      </c>
      <c r="G3443" s="114" t="s">
        <v>130</v>
      </c>
      <c r="H3443" s="115" t="s">
        <v>12508</v>
      </c>
      <c r="I3443" s="116" t="s">
        <v>12509</v>
      </c>
      <c r="J3443" s="116" t="s">
        <v>12510</v>
      </c>
      <c r="K3443" s="114" t="s">
        <v>1217</v>
      </c>
      <c r="L3443" s="114" t="s">
        <v>693</v>
      </c>
      <c r="M3443" s="116" t="s">
        <v>1218</v>
      </c>
      <c r="N3443" s="116" t="s">
        <v>1219</v>
      </c>
      <c r="O3443" s="114" t="s">
        <v>1217</v>
      </c>
      <c r="P3443" s="114" t="s">
        <v>1217</v>
      </c>
      <c r="Q3443" s="114" t="s">
        <v>1919</v>
      </c>
      <c r="R3443" s="116"/>
    </row>
    <row r="3444" spans="2:18" ht="18.75" hidden="1" x14ac:dyDescent="0.25">
      <c r="B3444" s="112">
        <v>3438</v>
      </c>
      <c r="C3444" s="114" t="s">
        <v>11</v>
      </c>
      <c r="D3444" s="114" t="s">
        <v>11799</v>
      </c>
      <c r="E3444" s="114" t="s">
        <v>4</v>
      </c>
      <c r="F3444" s="114" t="s">
        <v>32</v>
      </c>
      <c r="G3444" s="114" t="s">
        <v>130</v>
      </c>
      <c r="H3444" s="115" t="s">
        <v>12511</v>
      </c>
      <c r="I3444" s="116" t="s">
        <v>12512</v>
      </c>
      <c r="J3444" s="116" t="s">
        <v>12513</v>
      </c>
      <c r="K3444" s="114" t="s">
        <v>1217</v>
      </c>
      <c r="L3444" s="114" t="s">
        <v>693</v>
      </c>
      <c r="M3444" s="116" t="s">
        <v>1218</v>
      </c>
      <c r="N3444" s="116" t="s">
        <v>1219</v>
      </c>
      <c r="O3444" s="114" t="s">
        <v>1217</v>
      </c>
      <c r="P3444" s="114" t="s">
        <v>1217</v>
      </c>
      <c r="Q3444" s="114" t="s">
        <v>1919</v>
      </c>
      <c r="R3444" s="116"/>
    </row>
    <row r="3445" spans="2:18" ht="18.75" hidden="1" x14ac:dyDescent="0.25">
      <c r="B3445" s="112">
        <v>3439</v>
      </c>
      <c r="C3445" s="114" t="s">
        <v>11</v>
      </c>
      <c r="D3445" s="114" t="s">
        <v>11799</v>
      </c>
      <c r="E3445" s="114" t="s">
        <v>4</v>
      </c>
      <c r="F3445" s="114" t="s">
        <v>32</v>
      </c>
      <c r="G3445" s="114" t="s">
        <v>130</v>
      </c>
      <c r="H3445" s="115" t="s">
        <v>12514</v>
      </c>
      <c r="I3445" s="116" t="s">
        <v>12515</v>
      </c>
      <c r="J3445" s="116" t="s">
        <v>12516</v>
      </c>
      <c r="K3445" s="114" t="s">
        <v>1217</v>
      </c>
      <c r="L3445" s="114" t="s">
        <v>693</v>
      </c>
      <c r="M3445" s="116" t="s">
        <v>1218</v>
      </c>
      <c r="N3445" s="116" t="s">
        <v>1219</v>
      </c>
      <c r="O3445" s="114" t="s">
        <v>1217</v>
      </c>
      <c r="P3445" s="114" t="s">
        <v>1217</v>
      </c>
      <c r="Q3445" s="114" t="s">
        <v>1919</v>
      </c>
      <c r="R3445" s="116"/>
    </row>
    <row r="3446" spans="2:18" ht="18.75" hidden="1" x14ac:dyDescent="0.25">
      <c r="B3446" s="112">
        <v>3440</v>
      </c>
      <c r="C3446" s="114" t="s">
        <v>11</v>
      </c>
      <c r="D3446" s="114" t="s">
        <v>11799</v>
      </c>
      <c r="E3446" s="114" t="s">
        <v>4</v>
      </c>
      <c r="F3446" s="114" t="s">
        <v>32</v>
      </c>
      <c r="G3446" s="114" t="s">
        <v>130</v>
      </c>
      <c r="H3446" s="115" t="s">
        <v>12517</v>
      </c>
      <c r="I3446" s="116" t="s">
        <v>12518</v>
      </c>
      <c r="J3446" s="116" t="s">
        <v>12519</v>
      </c>
      <c r="K3446" s="114" t="s">
        <v>1217</v>
      </c>
      <c r="L3446" s="114" t="s">
        <v>693</v>
      </c>
      <c r="M3446" s="116" t="s">
        <v>1218</v>
      </c>
      <c r="N3446" s="116" t="s">
        <v>1219</v>
      </c>
      <c r="O3446" s="114" t="s">
        <v>1217</v>
      </c>
      <c r="P3446" s="114" t="s">
        <v>1217</v>
      </c>
      <c r="Q3446" s="114" t="s">
        <v>1919</v>
      </c>
      <c r="R3446" s="116"/>
    </row>
    <row r="3447" spans="2:18" ht="18.75" hidden="1" x14ac:dyDescent="0.25">
      <c r="B3447" s="112">
        <v>3441</v>
      </c>
      <c r="C3447" s="114" t="s">
        <v>11</v>
      </c>
      <c r="D3447" s="114" t="s">
        <v>11799</v>
      </c>
      <c r="E3447" s="114" t="s">
        <v>1</v>
      </c>
      <c r="F3447" s="114" t="s">
        <v>34</v>
      </c>
      <c r="G3447" s="114" t="s">
        <v>130</v>
      </c>
      <c r="H3447" s="115" t="s">
        <v>12520</v>
      </c>
      <c r="I3447" s="116" t="s">
        <v>12521</v>
      </c>
      <c r="J3447" s="116" t="s">
        <v>12522</v>
      </c>
      <c r="K3447" s="114" t="s">
        <v>1220</v>
      </c>
      <c r="L3447" s="114" t="s">
        <v>699</v>
      </c>
      <c r="M3447" s="116" t="s">
        <v>1221</v>
      </c>
      <c r="N3447" s="116" t="s">
        <v>1222</v>
      </c>
      <c r="O3447" s="114" t="s">
        <v>1220</v>
      </c>
      <c r="P3447" s="114" t="s">
        <v>1920</v>
      </c>
      <c r="Q3447" s="114" t="s">
        <v>1921</v>
      </c>
      <c r="R3447" s="116"/>
    </row>
    <row r="3448" spans="2:18" ht="18.75" hidden="1" x14ac:dyDescent="0.25">
      <c r="B3448" s="112">
        <v>3442</v>
      </c>
      <c r="C3448" s="114" t="s">
        <v>11</v>
      </c>
      <c r="D3448" s="114" t="s">
        <v>11799</v>
      </c>
      <c r="E3448" s="114" t="s">
        <v>1</v>
      </c>
      <c r="F3448" s="114" t="s">
        <v>34</v>
      </c>
      <c r="G3448" s="114" t="s">
        <v>130</v>
      </c>
      <c r="H3448" s="115" t="s">
        <v>12523</v>
      </c>
      <c r="I3448" s="116" t="s">
        <v>12524</v>
      </c>
      <c r="J3448" s="116" t="s">
        <v>12525</v>
      </c>
      <c r="K3448" s="114" t="s">
        <v>1220</v>
      </c>
      <c r="L3448" s="114" t="s">
        <v>699</v>
      </c>
      <c r="M3448" s="116" t="s">
        <v>1221</v>
      </c>
      <c r="N3448" s="116" t="s">
        <v>1222</v>
      </c>
      <c r="O3448" s="114" t="s">
        <v>1220</v>
      </c>
      <c r="P3448" s="114" t="s">
        <v>1920</v>
      </c>
      <c r="Q3448" s="114" t="s">
        <v>1921</v>
      </c>
      <c r="R3448" s="116"/>
    </row>
    <row r="3449" spans="2:18" ht="18.75" hidden="1" x14ac:dyDescent="0.25">
      <c r="B3449" s="112">
        <v>3443</v>
      </c>
      <c r="C3449" s="114" t="s">
        <v>11</v>
      </c>
      <c r="D3449" s="114" t="s">
        <v>11799</v>
      </c>
      <c r="E3449" s="114" t="s">
        <v>1</v>
      </c>
      <c r="F3449" s="114" t="s">
        <v>34</v>
      </c>
      <c r="G3449" s="114" t="s">
        <v>130</v>
      </c>
      <c r="H3449" s="115" t="s">
        <v>12526</v>
      </c>
      <c r="I3449" s="116" t="s">
        <v>12527</v>
      </c>
      <c r="J3449" s="116" t="s">
        <v>12528</v>
      </c>
      <c r="K3449" s="114" t="s">
        <v>1220</v>
      </c>
      <c r="L3449" s="114" t="s">
        <v>699</v>
      </c>
      <c r="M3449" s="116" t="s">
        <v>1221</v>
      </c>
      <c r="N3449" s="116" t="s">
        <v>1222</v>
      </c>
      <c r="O3449" s="114" t="s">
        <v>1220</v>
      </c>
      <c r="P3449" s="114" t="s">
        <v>1920</v>
      </c>
      <c r="Q3449" s="114" t="s">
        <v>1921</v>
      </c>
      <c r="R3449" s="116"/>
    </row>
    <row r="3450" spans="2:18" ht="18.75" hidden="1" x14ac:dyDescent="0.25">
      <c r="B3450" s="112">
        <v>3444</v>
      </c>
      <c r="C3450" s="114" t="s">
        <v>11</v>
      </c>
      <c r="D3450" s="114" t="s">
        <v>11799</v>
      </c>
      <c r="E3450" s="114" t="s">
        <v>1</v>
      </c>
      <c r="F3450" s="114" t="s">
        <v>34</v>
      </c>
      <c r="G3450" s="114" t="s">
        <v>130</v>
      </c>
      <c r="H3450" s="115" t="s">
        <v>12529</v>
      </c>
      <c r="I3450" s="116" t="s">
        <v>12530</v>
      </c>
      <c r="J3450" s="116" t="s">
        <v>12531</v>
      </c>
      <c r="K3450" s="114" t="s">
        <v>1220</v>
      </c>
      <c r="L3450" s="114" t="s">
        <v>699</v>
      </c>
      <c r="M3450" s="116" t="s">
        <v>1221</v>
      </c>
      <c r="N3450" s="116" t="s">
        <v>1222</v>
      </c>
      <c r="O3450" s="114" t="s">
        <v>1220</v>
      </c>
      <c r="P3450" s="114" t="s">
        <v>1920</v>
      </c>
      <c r="Q3450" s="114" t="s">
        <v>1921</v>
      </c>
      <c r="R3450" s="116"/>
    </row>
    <row r="3451" spans="2:18" ht="18.75" hidden="1" x14ac:dyDescent="0.25">
      <c r="B3451" s="112">
        <v>3445</v>
      </c>
      <c r="C3451" s="114" t="s">
        <v>11</v>
      </c>
      <c r="D3451" s="114" t="s">
        <v>11799</v>
      </c>
      <c r="E3451" s="114" t="s">
        <v>1</v>
      </c>
      <c r="F3451" s="114" t="s">
        <v>34</v>
      </c>
      <c r="G3451" s="114" t="s">
        <v>130</v>
      </c>
      <c r="H3451" s="115" t="s">
        <v>12532</v>
      </c>
      <c r="I3451" s="116" t="s">
        <v>12533</v>
      </c>
      <c r="J3451" s="116" t="s">
        <v>12534</v>
      </c>
      <c r="K3451" s="114" t="s">
        <v>1220</v>
      </c>
      <c r="L3451" s="114" t="s">
        <v>699</v>
      </c>
      <c r="M3451" s="116" t="s">
        <v>1221</v>
      </c>
      <c r="N3451" s="116" t="s">
        <v>1222</v>
      </c>
      <c r="O3451" s="114" t="s">
        <v>1220</v>
      </c>
      <c r="P3451" s="114" t="s">
        <v>1920</v>
      </c>
      <c r="Q3451" s="114" t="s">
        <v>1921</v>
      </c>
      <c r="R3451" s="116"/>
    </row>
    <row r="3452" spans="2:18" ht="18.75" hidden="1" x14ac:dyDescent="0.25">
      <c r="B3452" s="112">
        <v>3446</v>
      </c>
      <c r="C3452" s="114" t="s">
        <v>11</v>
      </c>
      <c r="D3452" s="114" t="s">
        <v>11799</v>
      </c>
      <c r="E3452" s="114" t="s">
        <v>1</v>
      </c>
      <c r="F3452" s="114" t="s">
        <v>34</v>
      </c>
      <c r="G3452" s="114" t="s">
        <v>130</v>
      </c>
      <c r="H3452" s="115" t="s">
        <v>12535</v>
      </c>
      <c r="I3452" s="116" t="s">
        <v>12536</v>
      </c>
      <c r="J3452" s="116" t="s">
        <v>12537</v>
      </c>
      <c r="K3452" s="114" t="s">
        <v>1220</v>
      </c>
      <c r="L3452" s="114" t="s">
        <v>699</v>
      </c>
      <c r="M3452" s="116" t="s">
        <v>1221</v>
      </c>
      <c r="N3452" s="116" t="s">
        <v>1222</v>
      </c>
      <c r="O3452" s="114" t="s">
        <v>1220</v>
      </c>
      <c r="P3452" s="114" t="s">
        <v>1920</v>
      </c>
      <c r="Q3452" s="114" t="s">
        <v>1921</v>
      </c>
      <c r="R3452" s="116"/>
    </row>
    <row r="3453" spans="2:18" ht="18.75" hidden="1" x14ac:dyDescent="0.25">
      <c r="B3453" s="112">
        <v>3447</v>
      </c>
      <c r="C3453" s="114" t="s">
        <v>11</v>
      </c>
      <c r="D3453" s="114" t="s">
        <v>11799</v>
      </c>
      <c r="E3453" s="114" t="s">
        <v>1</v>
      </c>
      <c r="F3453" s="114" t="s">
        <v>34</v>
      </c>
      <c r="G3453" s="114" t="s">
        <v>130</v>
      </c>
      <c r="H3453" s="115" t="s">
        <v>12538</v>
      </c>
      <c r="I3453" s="116" t="s">
        <v>12539</v>
      </c>
      <c r="J3453" s="116" t="s">
        <v>12540</v>
      </c>
      <c r="K3453" s="114" t="s">
        <v>1220</v>
      </c>
      <c r="L3453" s="114" t="s">
        <v>699</v>
      </c>
      <c r="M3453" s="116" t="s">
        <v>1221</v>
      </c>
      <c r="N3453" s="116" t="s">
        <v>1222</v>
      </c>
      <c r="O3453" s="114" t="s">
        <v>1220</v>
      </c>
      <c r="P3453" s="114" t="s">
        <v>1920</v>
      </c>
      <c r="Q3453" s="114" t="s">
        <v>1921</v>
      </c>
      <c r="R3453" s="116"/>
    </row>
    <row r="3454" spans="2:18" ht="18.75" hidden="1" x14ac:dyDescent="0.25">
      <c r="B3454" s="112">
        <v>3448</v>
      </c>
      <c r="C3454" s="114" t="s">
        <v>11</v>
      </c>
      <c r="D3454" s="114" t="s">
        <v>11799</v>
      </c>
      <c r="E3454" s="114" t="s">
        <v>1</v>
      </c>
      <c r="F3454" s="114" t="s">
        <v>34</v>
      </c>
      <c r="G3454" s="114" t="s">
        <v>130</v>
      </c>
      <c r="H3454" s="115" t="s">
        <v>12541</v>
      </c>
      <c r="I3454" s="116" t="s">
        <v>12542</v>
      </c>
      <c r="J3454" s="116" t="s">
        <v>12543</v>
      </c>
      <c r="K3454" s="114" t="s">
        <v>1220</v>
      </c>
      <c r="L3454" s="114" t="s">
        <v>699</v>
      </c>
      <c r="M3454" s="116" t="s">
        <v>1221</v>
      </c>
      <c r="N3454" s="116" t="s">
        <v>1222</v>
      </c>
      <c r="O3454" s="114" t="s">
        <v>1220</v>
      </c>
      <c r="P3454" s="114" t="s">
        <v>1920</v>
      </c>
      <c r="Q3454" s="114" t="s">
        <v>1921</v>
      </c>
      <c r="R3454" s="116"/>
    </row>
    <row r="3455" spans="2:18" ht="18.75" hidden="1" x14ac:dyDescent="0.25">
      <c r="B3455" s="112">
        <v>3449</v>
      </c>
      <c r="C3455" s="114" t="s">
        <v>11</v>
      </c>
      <c r="D3455" s="114" t="s">
        <v>11799</v>
      </c>
      <c r="E3455" s="114" t="s">
        <v>1</v>
      </c>
      <c r="F3455" s="114" t="s">
        <v>34</v>
      </c>
      <c r="G3455" s="114" t="s">
        <v>130</v>
      </c>
      <c r="H3455" s="115" t="s">
        <v>12544</v>
      </c>
      <c r="I3455" s="116" t="s">
        <v>12545</v>
      </c>
      <c r="J3455" s="116" t="s">
        <v>12546</v>
      </c>
      <c r="K3455" s="114" t="s">
        <v>1220</v>
      </c>
      <c r="L3455" s="114" t="s">
        <v>699</v>
      </c>
      <c r="M3455" s="116" t="s">
        <v>1221</v>
      </c>
      <c r="N3455" s="116" t="s">
        <v>1222</v>
      </c>
      <c r="O3455" s="114" t="s">
        <v>1220</v>
      </c>
      <c r="P3455" s="114" t="s">
        <v>1920</v>
      </c>
      <c r="Q3455" s="114" t="s">
        <v>1921</v>
      </c>
      <c r="R3455" s="116"/>
    </row>
    <row r="3456" spans="2:18" ht="18.75" hidden="1" x14ac:dyDescent="0.25">
      <c r="B3456" s="112">
        <v>3450</v>
      </c>
      <c r="C3456" s="114" t="s">
        <v>11</v>
      </c>
      <c r="D3456" s="114" t="s">
        <v>11799</v>
      </c>
      <c r="E3456" s="114" t="s">
        <v>1</v>
      </c>
      <c r="F3456" s="114" t="s">
        <v>34</v>
      </c>
      <c r="G3456" s="114" t="s">
        <v>130</v>
      </c>
      <c r="H3456" s="115" t="s">
        <v>12547</v>
      </c>
      <c r="I3456" s="116" t="s">
        <v>12548</v>
      </c>
      <c r="J3456" s="116" t="s">
        <v>12549</v>
      </c>
      <c r="K3456" s="114" t="s">
        <v>1220</v>
      </c>
      <c r="L3456" s="114" t="s">
        <v>699</v>
      </c>
      <c r="M3456" s="116" t="s">
        <v>1221</v>
      </c>
      <c r="N3456" s="116" t="s">
        <v>1222</v>
      </c>
      <c r="O3456" s="114" t="s">
        <v>1220</v>
      </c>
      <c r="P3456" s="114" t="s">
        <v>1920</v>
      </c>
      <c r="Q3456" s="114" t="s">
        <v>1921</v>
      </c>
      <c r="R3456" s="116"/>
    </row>
    <row r="3457" spans="2:18" ht="18.75" hidden="1" x14ac:dyDescent="0.25">
      <c r="B3457" s="112">
        <v>3451</v>
      </c>
      <c r="C3457" s="114" t="s">
        <v>11</v>
      </c>
      <c r="D3457" s="114" t="s">
        <v>11799</v>
      </c>
      <c r="E3457" s="114" t="s">
        <v>4</v>
      </c>
      <c r="F3457" s="114" t="s">
        <v>34</v>
      </c>
      <c r="G3457" s="114" t="s">
        <v>130</v>
      </c>
      <c r="H3457" s="115" t="s">
        <v>12550</v>
      </c>
      <c r="I3457" s="116" t="s">
        <v>12551</v>
      </c>
      <c r="J3457" s="116" t="s">
        <v>12552</v>
      </c>
      <c r="K3457" s="114" t="s">
        <v>1220</v>
      </c>
      <c r="L3457" s="114" t="s">
        <v>699</v>
      </c>
      <c r="M3457" s="116" t="s">
        <v>1221</v>
      </c>
      <c r="N3457" s="116" t="s">
        <v>1222</v>
      </c>
      <c r="O3457" s="114" t="s">
        <v>1220</v>
      </c>
      <c r="P3457" s="114" t="s">
        <v>1920</v>
      </c>
      <c r="Q3457" s="114" t="s">
        <v>1921</v>
      </c>
      <c r="R3457" s="116"/>
    </row>
    <row r="3458" spans="2:18" ht="18.75" hidden="1" x14ac:dyDescent="0.25">
      <c r="B3458" s="112">
        <v>3452</v>
      </c>
      <c r="C3458" s="114" t="s">
        <v>11</v>
      </c>
      <c r="D3458" s="114" t="s">
        <v>11799</v>
      </c>
      <c r="E3458" s="114" t="s">
        <v>4</v>
      </c>
      <c r="F3458" s="114" t="s">
        <v>34</v>
      </c>
      <c r="G3458" s="114" t="s">
        <v>130</v>
      </c>
      <c r="H3458" s="115" t="s">
        <v>12553</v>
      </c>
      <c r="I3458" s="116" t="s">
        <v>12554</v>
      </c>
      <c r="J3458" s="116" t="s">
        <v>12555</v>
      </c>
      <c r="K3458" s="114" t="s">
        <v>1220</v>
      </c>
      <c r="L3458" s="114" t="s">
        <v>699</v>
      </c>
      <c r="M3458" s="116" t="s">
        <v>1221</v>
      </c>
      <c r="N3458" s="116" t="s">
        <v>1222</v>
      </c>
      <c r="O3458" s="114" t="s">
        <v>1220</v>
      </c>
      <c r="P3458" s="114" t="s">
        <v>1920</v>
      </c>
      <c r="Q3458" s="114" t="s">
        <v>1921</v>
      </c>
      <c r="R3458" s="116"/>
    </row>
    <row r="3459" spans="2:18" ht="18.75" hidden="1" x14ac:dyDescent="0.25">
      <c r="B3459" s="112">
        <v>3453</v>
      </c>
      <c r="C3459" s="114" t="s">
        <v>11</v>
      </c>
      <c r="D3459" s="114" t="s">
        <v>11799</v>
      </c>
      <c r="E3459" s="114" t="s">
        <v>4</v>
      </c>
      <c r="F3459" s="114" t="s">
        <v>34</v>
      </c>
      <c r="G3459" s="114" t="s">
        <v>130</v>
      </c>
      <c r="H3459" s="115" t="s">
        <v>12556</v>
      </c>
      <c r="I3459" s="116" t="s">
        <v>12557</v>
      </c>
      <c r="J3459" s="116" t="s">
        <v>12558</v>
      </c>
      <c r="K3459" s="114" t="s">
        <v>1220</v>
      </c>
      <c r="L3459" s="114" t="s">
        <v>699</v>
      </c>
      <c r="M3459" s="116" t="s">
        <v>1221</v>
      </c>
      <c r="N3459" s="116" t="s">
        <v>1222</v>
      </c>
      <c r="O3459" s="114" t="s">
        <v>1220</v>
      </c>
      <c r="P3459" s="114" t="s">
        <v>1920</v>
      </c>
      <c r="Q3459" s="114" t="s">
        <v>1921</v>
      </c>
      <c r="R3459" s="116"/>
    </row>
    <row r="3460" spans="2:18" ht="18.75" hidden="1" x14ac:dyDescent="0.25">
      <c r="B3460" s="112">
        <v>3454</v>
      </c>
      <c r="C3460" s="114" t="s">
        <v>11</v>
      </c>
      <c r="D3460" s="114" t="s">
        <v>11799</v>
      </c>
      <c r="E3460" s="114" t="s">
        <v>4</v>
      </c>
      <c r="F3460" s="114" t="s">
        <v>34</v>
      </c>
      <c r="G3460" s="114" t="s">
        <v>130</v>
      </c>
      <c r="H3460" s="115" t="s">
        <v>12559</v>
      </c>
      <c r="I3460" s="116" t="s">
        <v>12560</v>
      </c>
      <c r="J3460" s="116" t="s">
        <v>12561</v>
      </c>
      <c r="K3460" s="114" t="s">
        <v>1220</v>
      </c>
      <c r="L3460" s="114" t="s">
        <v>699</v>
      </c>
      <c r="M3460" s="116" t="s">
        <v>1221</v>
      </c>
      <c r="N3460" s="116" t="s">
        <v>1222</v>
      </c>
      <c r="O3460" s="114" t="s">
        <v>1220</v>
      </c>
      <c r="P3460" s="114" t="s">
        <v>1920</v>
      </c>
      <c r="Q3460" s="114" t="s">
        <v>1921</v>
      </c>
      <c r="R3460" s="116"/>
    </row>
    <row r="3461" spans="2:18" ht="18.75" hidden="1" x14ac:dyDescent="0.25">
      <c r="B3461" s="112">
        <v>3455</v>
      </c>
      <c r="C3461" s="114" t="s">
        <v>11</v>
      </c>
      <c r="D3461" s="114" t="s">
        <v>11799</v>
      </c>
      <c r="E3461" s="114" t="s">
        <v>4</v>
      </c>
      <c r="F3461" s="114" t="s">
        <v>34</v>
      </c>
      <c r="G3461" s="114" t="s">
        <v>130</v>
      </c>
      <c r="H3461" s="115" t="s">
        <v>12562</v>
      </c>
      <c r="I3461" s="116" t="s">
        <v>12563</v>
      </c>
      <c r="J3461" s="116" t="s">
        <v>12564</v>
      </c>
      <c r="K3461" s="114" t="s">
        <v>1220</v>
      </c>
      <c r="L3461" s="114" t="s">
        <v>699</v>
      </c>
      <c r="M3461" s="116" t="s">
        <v>1221</v>
      </c>
      <c r="N3461" s="116" t="s">
        <v>1222</v>
      </c>
      <c r="O3461" s="114" t="s">
        <v>1220</v>
      </c>
      <c r="P3461" s="114" t="s">
        <v>1920</v>
      </c>
      <c r="Q3461" s="114" t="s">
        <v>1921</v>
      </c>
      <c r="R3461" s="116"/>
    </row>
    <row r="3462" spans="2:18" ht="18.75" hidden="1" x14ac:dyDescent="0.25">
      <c r="B3462" s="112">
        <v>3456</v>
      </c>
      <c r="C3462" s="114" t="s">
        <v>11</v>
      </c>
      <c r="D3462" s="114" t="s">
        <v>11799</v>
      </c>
      <c r="E3462" s="114" t="s">
        <v>4</v>
      </c>
      <c r="F3462" s="114" t="s">
        <v>34</v>
      </c>
      <c r="G3462" s="114" t="s">
        <v>130</v>
      </c>
      <c r="H3462" s="115" t="s">
        <v>12565</v>
      </c>
      <c r="I3462" s="116" t="s">
        <v>12566</v>
      </c>
      <c r="J3462" s="116" t="s">
        <v>12567</v>
      </c>
      <c r="K3462" s="114" t="s">
        <v>1220</v>
      </c>
      <c r="L3462" s="114" t="s">
        <v>699</v>
      </c>
      <c r="M3462" s="116" t="s">
        <v>1221</v>
      </c>
      <c r="N3462" s="116" t="s">
        <v>1222</v>
      </c>
      <c r="O3462" s="114" t="s">
        <v>1220</v>
      </c>
      <c r="P3462" s="114" t="s">
        <v>1920</v>
      </c>
      <c r="Q3462" s="114" t="s">
        <v>1921</v>
      </c>
      <c r="R3462" s="116"/>
    </row>
    <row r="3463" spans="2:18" ht="18.75" hidden="1" x14ac:dyDescent="0.25">
      <c r="B3463" s="112">
        <v>3457</v>
      </c>
      <c r="C3463" s="114" t="s">
        <v>11</v>
      </c>
      <c r="D3463" s="114" t="s">
        <v>11799</v>
      </c>
      <c r="E3463" s="114" t="s">
        <v>4</v>
      </c>
      <c r="F3463" s="114" t="s">
        <v>34</v>
      </c>
      <c r="G3463" s="114" t="s">
        <v>130</v>
      </c>
      <c r="H3463" s="115" t="s">
        <v>12568</v>
      </c>
      <c r="I3463" s="116" t="s">
        <v>12569</v>
      </c>
      <c r="J3463" s="116" t="s">
        <v>12570</v>
      </c>
      <c r="K3463" s="114" t="s">
        <v>1220</v>
      </c>
      <c r="L3463" s="114" t="s">
        <v>699</v>
      </c>
      <c r="M3463" s="116" t="s">
        <v>1221</v>
      </c>
      <c r="N3463" s="116" t="s">
        <v>1222</v>
      </c>
      <c r="O3463" s="114" t="s">
        <v>1220</v>
      </c>
      <c r="P3463" s="114" t="s">
        <v>1920</v>
      </c>
      <c r="Q3463" s="114" t="s">
        <v>1921</v>
      </c>
      <c r="R3463" s="116"/>
    </row>
    <row r="3464" spans="2:18" ht="18.75" hidden="1" x14ac:dyDescent="0.25">
      <c r="B3464" s="112">
        <v>3458</v>
      </c>
      <c r="C3464" s="114" t="s">
        <v>11</v>
      </c>
      <c r="D3464" s="114" t="s">
        <v>11799</v>
      </c>
      <c r="E3464" s="114" t="s">
        <v>4</v>
      </c>
      <c r="F3464" s="114" t="s">
        <v>34</v>
      </c>
      <c r="G3464" s="114" t="s">
        <v>130</v>
      </c>
      <c r="H3464" s="115" t="s">
        <v>12571</v>
      </c>
      <c r="I3464" s="116" t="s">
        <v>12572</v>
      </c>
      <c r="J3464" s="116" t="s">
        <v>12573</v>
      </c>
      <c r="K3464" s="114" t="s">
        <v>1220</v>
      </c>
      <c r="L3464" s="114" t="s">
        <v>699</v>
      </c>
      <c r="M3464" s="116" t="s">
        <v>1221</v>
      </c>
      <c r="N3464" s="116" t="s">
        <v>1222</v>
      </c>
      <c r="O3464" s="114" t="s">
        <v>1220</v>
      </c>
      <c r="P3464" s="114" t="s">
        <v>1920</v>
      </c>
      <c r="Q3464" s="114" t="s">
        <v>1921</v>
      </c>
      <c r="R3464" s="116"/>
    </row>
    <row r="3465" spans="2:18" ht="18.75" hidden="1" x14ac:dyDescent="0.25">
      <c r="B3465" s="112">
        <v>3459</v>
      </c>
      <c r="C3465" s="114" t="s">
        <v>11</v>
      </c>
      <c r="D3465" s="114" t="s">
        <v>11799</v>
      </c>
      <c r="E3465" s="114" t="s">
        <v>4</v>
      </c>
      <c r="F3465" s="114" t="s">
        <v>34</v>
      </c>
      <c r="G3465" s="114" t="s">
        <v>130</v>
      </c>
      <c r="H3465" s="115" t="s">
        <v>12574</v>
      </c>
      <c r="I3465" s="116" t="s">
        <v>12575</v>
      </c>
      <c r="J3465" s="116" t="s">
        <v>12576</v>
      </c>
      <c r="K3465" s="114" t="s">
        <v>1220</v>
      </c>
      <c r="L3465" s="114" t="s">
        <v>699</v>
      </c>
      <c r="M3465" s="116" t="s">
        <v>1221</v>
      </c>
      <c r="N3465" s="116" t="s">
        <v>1222</v>
      </c>
      <c r="O3465" s="114" t="s">
        <v>1220</v>
      </c>
      <c r="P3465" s="114" t="s">
        <v>1920</v>
      </c>
      <c r="Q3465" s="114" t="s">
        <v>1921</v>
      </c>
      <c r="R3465" s="116"/>
    </row>
    <row r="3466" spans="2:18" ht="18.75" hidden="1" x14ac:dyDescent="0.25">
      <c r="B3466" s="112">
        <v>3460</v>
      </c>
      <c r="C3466" s="114" t="s">
        <v>11</v>
      </c>
      <c r="D3466" s="114" t="s">
        <v>11799</v>
      </c>
      <c r="E3466" s="114" t="s">
        <v>4</v>
      </c>
      <c r="F3466" s="114" t="s">
        <v>34</v>
      </c>
      <c r="G3466" s="114" t="s">
        <v>130</v>
      </c>
      <c r="H3466" s="115" t="s">
        <v>12577</v>
      </c>
      <c r="I3466" s="116" t="s">
        <v>12578</v>
      </c>
      <c r="J3466" s="116" t="s">
        <v>12579</v>
      </c>
      <c r="K3466" s="114" t="s">
        <v>1220</v>
      </c>
      <c r="L3466" s="114" t="s">
        <v>699</v>
      </c>
      <c r="M3466" s="116" t="s">
        <v>1221</v>
      </c>
      <c r="N3466" s="116" t="s">
        <v>1222</v>
      </c>
      <c r="O3466" s="114" t="s">
        <v>1220</v>
      </c>
      <c r="P3466" s="114" t="s">
        <v>1920</v>
      </c>
      <c r="Q3466" s="114" t="s">
        <v>1921</v>
      </c>
      <c r="R3466" s="116"/>
    </row>
    <row r="3467" spans="2:18" ht="18.75" hidden="1" x14ac:dyDescent="0.25">
      <c r="B3467" s="112">
        <v>3461</v>
      </c>
      <c r="C3467" s="114" t="s">
        <v>11</v>
      </c>
      <c r="D3467" s="114" t="s">
        <v>11799</v>
      </c>
      <c r="E3467" s="114" t="s">
        <v>1</v>
      </c>
      <c r="F3467" s="114" t="s">
        <v>33</v>
      </c>
      <c r="G3467" s="114" t="s">
        <v>155</v>
      </c>
      <c r="H3467" s="115" t="s">
        <v>12580</v>
      </c>
      <c r="I3467" s="116" t="s">
        <v>12581</v>
      </c>
      <c r="J3467" s="116" t="s">
        <v>12582</v>
      </c>
      <c r="K3467" s="114" t="s">
        <v>1223</v>
      </c>
      <c r="L3467" s="114" t="s">
        <v>704</v>
      </c>
      <c r="M3467" s="116" t="s">
        <v>1224</v>
      </c>
      <c r="N3467" s="116" t="s">
        <v>1225</v>
      </c>
      <c r="O3467" s="114" t="s">
        <v>1223</v>
      </c>
      <c r="P3467" s="114" t="s">
        <v>1922</v>
      </c>
      <c r="Q3467" s="114" t="s">
        <v>1923</v>
      </c>
      <c r="R3467" s="116"/>
    </row>
    <row r="3468" spans="2:18" ht="18.75" hidden="1" x14ac:dyDescent="0.25">
      <c r="B3468" s="112">
        <v>3462</v>
      </c>
      <c r="C3468" s="114" t="s">
        <v>11</v>
      </c>
      <c r="D3468" s="114" t="s">
        <v>11799</v>
      </c>
      <c r="E3468" s="114" t="s">
        <v>1</v>
      </c>
      <c r="F3468" s="114" t="s">
        <v>33</v>
      </c>
      <c r="G3468" s="114" t="s">
        <v>155</v>
      </c>
      <c r="H3468" s="115" t="s">
        <v>12583</v>
      </c>
      <c r="I3468" s="116" t="s">
        <v>12584</v>
      </c>
      <c r="J3468" s="116" t="s">
        <v>12585</v>
      </c>
      <c r="K3468" s="114" t="s">
        <v>1223</v>
      </c>
      <c r="L3468" s="114" t="s">
        <v>704</v>
      </c>
      <c r="M3468" s="116" t="s">
        <v>1224</v>
      </c>
      <c r="N3468" s="116" t="s">
        <v>1225</v>
      </c>
      <c r="O3468" s="114" t="s">
        <v>1223</v>
      </c>
      <c r="P3468" s="114" t="s">
        <v>1922</v>
      </c>
      <c r="Q3468" s="114" t="s">
        <v>1923</v>
      </c>
      <c r="R3468" s="116"/>
    </row>
    <row r="3469" spans="2:18" ht="18.75" hidden="1" x14ac:dyDescent="0.25">
      <c r="B3469" s="112">
        <v>3463</v>
      </c>
      <c r="C3469" s="114" t="s">
        <v>11</v>
      </c>
      <c r="D3469" s="114" t="s">
        <v>11799</v>
      </c>
      <c r="E3469" s="114" t="s">
        <v>1</v>
      </c>
      <c r="F3469" s="114" t="s">
        <v>33</v>
      </c>
      <c r="G3469" s="114" t="s">
        <v>155</v>
      </c>
      <c r="H3469" s="115" t="s">
        <v>12586</v>
      </c>
      <c r="I3469" s="116" t="s">
        <v>12587</v>
      </c>
      <c r="J3469" s="116" t="s">
        <v>12588</v>
      </c>
      <c r="K3469" s="114" t="s">
        <v>1223</v>
      </c>
      <c r="L3469" s="114" t="s">
        <v>704</v>
      </c>
      <c r="M3469" s="116" t="s">
        <v>1224</v>
      </c>
      <c r="N3469" s="116" t="s">
        <v>1225</v>
      </c>
      <c r="O3469" s="114" t="s">
        <v>1223</v>
      </c>
      <c r="P3469" s="114" t="s">
        <v>1922</v>
      </c>
      <c r="Q3469" s="114" t="s">
        <v>1923</v>
      </c>
      <c r="R3469" s="116"/>
    </row>
    <row r="3470" spans="2:18" ht="18.75" hidden="1" x14ac:dyDescent="0.25">
      <c r="B3470" s="112">
        <v>3464</v>
      </c>
      <c r="C3470" s="114" t="s">
        <v>11</v>
      </c>
      <c r="D3470" s="114" t="s">
        <v>11799</v>
      </c>
      <c r="E3470" s="114" t="s">
        <v>1</v>
      </c>
      <c r="F3470" s="114" t="s">
        <v>33</v>
      </c>
      <c r="G3470" s="114" t="s">
        <v>155</v>
      </c>
      <c r="H3470" s="115" t="s">
        <v>12589</v>
      </c>
      <c r="I3470" s="116" t="s">
        <v>12590</v>
      </c>
      <c r="J3470" s="116" t="s">
        <v>12591</v>
      </c>
      <c r="K3470" s="114" t="s">
        <v>1223</v>
      </c>
      <c r="L3470" s="114" t="s">
        <v>704</v>
      </c>
      <c r="M3470" s="116" t="s">
        <v>1224</v>
      </c>
      <c r="N3470" s="116" t="s">
        <v>1225</v>
      </c>
      <c r="O3470" s="114" t="s">
        <v>1223</v>
      </c>
      <c r="P3470" s="114" t="s">
        <v>1922</v>
      </c>
      <c r="Q3470" s="114" t="s">
        <v>1923</v>
      </c>
      <c r="R3470" s="116"/>
    </row>
    <row r="3471" spans="2:18" ht="18.75" hidden="1" x14ac:dyDescent="0.25">
      <c r="B3471" s="112">
        <v>3465</v>
      </c>
      <c r="C3471" s="114" t="s">
        <v>11</v>
      </c>
      <c r="D3471" s="114" t="s">
        <v>11799</v>
      </c>
      <c r="E3471" s="114" t="s">
        <v>1</v>
      </c>
      <c r="F3471" s="114" t="s">
        <v>33</v>
      </c>
      <c r="G3471" s="114" t="s">
        <v>155</v>
      </c>
      <c r="H3471" s="115" t="s">
        <v>12592</v>
      </c>
      <c r="I3471" s="116" t="s">
        <v>12593</v>
      </c>
      <c r="J3471" s="116" t="s">
        <v>12594</v>
      </c>
      <c r="K3471" s="114" t="s">
        <v>1223</v>
      </c>
      <c r="L3471" s="114" t="s">
        <v>704</v>
      </c>
      <c r="M3471" s="116" t="s">
        <v>1224</v>
      </c>
      <c r="N3471" s="116" t="s">
        <v>1225</v>
      </c>
      <c r="O3471" s="114" t="s">
        <v>1223</v>
      </c>
      <c r="P3471" s="114" t="s">
        <v>1922</v>
      </c>
      <c r="Q3471" s="114" t="s">
        <v>1923</v>
      </c>
      <c r="R3471" s="116"/>
    </row>
    <row r="3472" spans="2:18" ht="18.75" hidden="1" x14ac:dyDescent="0.25">
      <c r="B3472" s="112">
        <v>3466</v>
      </c>
      <c r="C3472" s="114" t="s">
        <v>11</v>
      </c>
      <c r="D3472" s="114" t="s">
        <v>11799</v>
      </c>
      <c r="E3472" s="114" t="s">
        <v>1</v>
      </c>
      <c r="F3472" s="114" t="s">
        <v>33</v>
      </c>
      <c r="G3472" s="114" t="s">
        <v>155</v>
      </c>
      <c r="H3472" s="115" t="s">
        <v>12595</v>
      </c>
      <c r="I3472" s="116" t="s">
        <v>12596</v>
      </c>
      <c r="J3472" s="116" t="s">
        <v>12597</v>
      </c>
      <c r="K3472" s="114" t="s">
        <v>1223</v>
      </c>
      <c r="L3472" s="114" t="s">
        <v>704</v>
      </c>
      <c r="M3472" s="116" t="s">
        <v>1224</v>
      </c>
      <c r="N3472" s="116" t="s">
        <v>1225</v>
      </c>
      <c r="O3472" s="114" t="s">
        <v>1223</v>
      </c>
      <c r="P3472" s="114" t="s">
        <v>1922</v>
      </c>
      <c r="Q3472" s="114" t="s">
        <v>1923</v>
      </c>
      <c r="R3472" s="116"/>
    </row>
    <row r="3473" spans="2:18" ht="18.75" hidden="1" x14ac:dyDescent="0.25">
      <c r="B3473" s="112">
        <v>3467</v>
      </c>
      <c r="C3473" s="114" t="s">
        <v>11</v>
      </c>
      <c r="D3473" s="114" t="s">
        <v>11799</v>
      </c>
      <c r="E3473" s="114" t="s">
        <v>1</v>
      </c>
      <c r="F3473" s="114" t="s">
        <v>33</v>
      </c>
      <c r="G3473" s="114" t="s">
        <v>155</v>
      </c>
      <c r="H3473" s="115" t="s">
        <v>12598</v>
      </c>
      <c r="I3473" s="116" t="s">
        <v>12599</v>
      </c>
      <c r="J3473" s="116" t="s">
        <v>12600</v>
      </c>
      <c r="K3473" s="114" t="s">
        <v>1223</v>
      </c>
      <c r="L3473" s="114" t="s">
        <v>704</v>
      </c>
      <c r="M3473" s="116" t="s">
        <v>1224</v>
      </c>
      <c r="N3473" s="116" t="s">
        <v>1225</v>
      </c>
      <c r="O3473" s="114" t="s">
        <v>1223</v>
      </c>
      <c r="P3473" s="114" t="s">
        <v>1922</v>
      </c>
      <c r="Q3473" s="114" t="s">
        <v>1923</v>
      </c>
      <c r="R3473" s="116"/>
    </row>
    <row r="3474" spans="2:18" ht="18.75" hidden="1" x14ac:dyDescent="0.25">
      <c r="B3474" s="112">
        <v>3468</v>
      </c>
      <c r="C3474" s="114" t="s">
        <v>11</v>
      </c>
      <c r="D3474" s="114" t="s">
        <v>11799</v>
      </c>
      <c r="E3474" s="114" t="s">
        <v>1</v>
      </c>
      <c r="F3474" s="114" t="s">
        <v>33</v>
      </c>
      <c r="G3474" s="114" t="s">
        <v>155</v>
      </c>
      <c r="H3474" s="115" t="s">
        <v>12601</v>
      </c>
      <c r="I3474" s="116" t="s">
        <v>12602</v>
      </c>
      <c r="J3474" s="116" t="s">
        <v>12603</v>
      </c>
      <c r="K3474" s="114" t="s">
        <v>1223</v>
      </c>
      <c r="L3474" s="114" t="s">
        <v>704</v>
      </c>
      <c r="M3474" s="116" t="s">
        <v>1224</v>
      </c>
      <c r="N3474" s="116" t="s">
        <v>1225</v>
      </c>
      <c r="O3474" s="114" t="s">
        <v>1223</v>
      </c>
      <c r="P3474" s="114" t="s">
        <v>1922</v>
      </c>
      <c r="Q3474" s="114" t="s">
        <v>1923</v>
      </c>
      <c r="R3474" s="116"/>
    </row>
    <row r="3475" spans="2:18" ht="18.75" hidden="1" x14ac:dyDescent="0.25">
      <c r="B3475" s="112">
        <v>3469</v>
      </c>
      <c r="C3475" s="114" t="s">
        <v>11</v>
      </c>
      <c r="D3475" s="114" t="s">
        <v>11799</v>
      </c>
      <c r="E3475" s="114" t="s">
        <v>1</v>
      </c>
      <c r="F3475" s="114" t="s">
        <v>33</v>
      </c>
      <c r="G3475" s="114" t="s">
        <v>155</v>
      </c>
      <c r="H3475" s="115" t="s">
        <v>12604</v>
      </c>
      <c r="I3475" s="116" t="s">
        <v>12605</v>
      </c>
      <c r="J3475" s="116" t="s">
        <v>12606</v>
      </c>
      <c r="K3475" s="114" t="s">
        <v>1223</v>
      </c>
      <c r="L3475" s="114" t="s">
        <v>704</v>
      </c>
      <c r="M3475" s="116" t="s">
        <v>1224</v>
      </c>
      <c r="N3475" s="116" t="s">
        <v>1225</v>
      </c>
      <c r="O3475" s="114" t="s">
        <v>1223</v>
      </c>
      <c r="P3475" s="114" t="s">
        <v>1922</v>
      </c>
      <c r="Q3475" s="114" t="s">
        <v>1923</v>
      </c>
      <c r="R3475" s="116"/>
    </row>
    <row r="3476" spans="2:18" ht="18.75" hidden="1" x14ac:dyDescent="0.25">
      <c r="B3476" s="112">
        <v>3470</v>
      </c>
      <c r="C3476" s="114" t="s">
        <v>11</v>
      </c>
      <c r="D3476" s="114" t="s">
        <v>11799</v>
      </c>
      <c r="E3476" s="114" t="s">
        <v>1</v>
      </c>
      <c r="F3476" s="114" t="s">
        <v>33</v>
      </c>
      <c r="G3476" s="114" t="s">
        <v>155</v>
      </c>
      <c r="H3476" s="115" t="s">
        <v>12607</v>
      </c>
      <c r="I3476" s="116" t="s">
        <v>12608</v>
      </c>
      <c r="J3476" s="116" t="s">
        <v>12609</v>
      </c>
      <c r="K3476" s="114" t="s">
        <v>1223</v>
      </c>
      <c r="L3476" s="114" t="s">
        <v>704</v>
      </c>
      <c r="M3476" s="116" t="s">
        <v>1224</v>
      </c>
      <c r="N3476" s="116" t="s">
        <v>1225</v>
      </c>
      <c r="O3476" s="114" t="s">
        <v>1223</v>
      </c>
      <c r="P3476" s="114" t="s">
        <v>1922</v>
      </c>
      <c r="Q3476" s="114" t="s">
        <v>1923</v>
      </c>
      <c r="R3476" s="116"/>
    </row>
    <row r="3477" spans="2:18" ht="18.75" hidden="1" x14ac:dyDescent="0.25">
      <c r="B3477" s="112">
        <v>3471</v>
      </c>
      <c r="C3477" s="114" t="s">
        <v>11</v>
      </c>
      <c r="D3477" s="114" t="s">
        <v>11799</v>
      </c>
      <c r="E3477" s="114" t="s">
        <v>4</v>
      </c>
      <c r="F3477" s="114" t="s">
        <v>33</v>
      </c>
      <c r="G3477" s="114" t="s">
        <v>155</v>
      </c>
      <c r="H3477" s="115" t="s">
        <v>12610</v>
      </c>
      <c r="I3477" s="116" t="s">
        <v>12611</v>
      </c>
      <c r="J3477" s="116" t="s">
        <v>12612</v>
      </c>
      <c r="K3477" s="114" t="s">
        <v>1223</v>
      </c>
      <c r="L3477" s="114" t="s">
        <v>704</v>
      </c>
      <c r="M3477" s="116" t="s">
        <v>1224</v>
      </c>
      <c r="N3477" s="116" t="s">
        <v>1225</v>
      </c>
      <c r="O3477" s="114" t="s">
        <v>1223</v>
      </c>
      <c r="P3477" s="114" t="s">
        <v>1922</v>
      </c>
      <c r="Q3477" s="114" t="s">
        <v>1923</v>
      </c>
      <c r="R3477" s="116"/>
    </row>
    <row r="3478" spans="2:18" ht="18.75" hidden="1" x14ac:dyDescent="0.25">
      <c r="B3478" s="112">
        <v>3472</v>
      </c>
      <c r="C3478" s="114" t="s">
        <v>11</v>
      </c>
      <c r="D3478" s="114" t="s">
        <v>11799</v>
      </c>
      <c r="E3478" s="114" t="s">
        <v>4</v>
      </c>
      <c r="F3478" s="114" t="s">
        <v>33</v>
      </c>
      <c r="G3478" s="114" t="s">
        <v>155</v>
      </c>
      <c r="H3478" s="115" t="s">
        <v>12613</v>
      </c>
      <c r="I3478" s="116" t="s">
        <v>12614</v>
      </c>
      <c r="J3478" s="116" t="s">
        <v>12615</v>
      </c>
      <c r="K3478" s="114" t="s">
        <v>1223</v>
      </c>
      <c r="L3478" s="114" t="s">
        <v>704</v>
      </c>
      <c r="M3478" s="116" t="s">
        <v>1224</v>
      </c>
      <c r="N3478" s="116" t="s">
        <v>1225</v>
      </c>
      <c r="O3478" s="114" t="s">
        <v>1223</v>
      </c>
      <c r="P3478" s="114" t="s">
        <v>1922</v>
      </c>
      <c r="Q3478" s="114" t="s">
        <v>1923</v>
      </c>
      <c r="R3478" s="116"/>
    </row>
    <row r="3479" spans="2:18" ht="18.75" hidden="1" x14ac:dyDescent="0.25">
      <c r="B3479" s="112">
        <v>3473</v>
      </c>
      <c r="C3479" s="114" t="s">
        <v>11</v>
      </c>
      <c r="D3479" s="114" t="s">
        <v>11799</v>
      </c>
      <c r="E3479" s="114" t="s">
        <v>4</v>
      </c>
      <c r="F3479" s="114" t="s">
        <v>33</v>
      </c>
      <c r="G3479" s="114" t="s">
        <v>155</v>
      </c>
      <c r="H3479" s="115" t="s">
        <v>12616</v>
      </c>
      <c r="I3479" s="116" t="s">
        <v>12617</v>
      </c>
      <c r="J3479" s="116" t="s">
        <v>12618</v>
      </c>
      <c r="K3479" s="114" t="s">
        <v>1223</v>
      </c>
      <c r="L3479" s="114" t="s">
        <v>704</v>
      </c>
      <c r="M3479" s="116" t="s">
        <v>1224</v>
      </c>
      <c r="N3479" s="116" t="s">
        <v>1225</v>
      </c>
      <c r="O3479" s="114" t="s">
        <v>1223</v>
      </c>
      <c r="P3479" s="114" t="s">
        <v>1922</v>
      </c>
      <c r="Q3479" s="114" t="s">
        <v>1923</v>
      </c>
      <c r="R3479" s="116"/>
    </row>
    <row r="3480" spans="2:18" ht="18.75" hidden="1" x14ac:dyDescent="0.25">
      <c r="B3480" s="112">
        <v>3474</v>
      </c>
      <c r="C3480" s="114" t="s">
        <v>11</v>
      </c>
      <c r="D3480" s="114" t="s">
        <v>11799</v>
      </c>
      <c r="E3480" s="114" t="s">
        <v>4</v>
      </c>
      <c r="F3480" s="114" t="s">
        <v>33</v>
      </c>
      <c r="G3480" s="114" t="s">
        <v>155</v>
      </c>
      <c r="H3480" s="115" t="s">
        <v>12619</v>
      </c>
      <c r="I3480" s="116" t="s">
        <v>12620</v>
      </c>
      <c r="J3480" s="116" t="s">
        <v>12621</v>
      </c>
      <c r="K3480" s="114" t="s">
        <v>1223</v>
      </c>
      <c r="L3480" s="114" t="s">
        <v>704</v>
      </c>
      <c r="M3480" s="116" t="s">
        <v>1224</v>
      </c>
      <c r="N3480" s="116" t="s">
        <v>1225</v>
      </c>
      <c r="O3480" s="114" t="s">
        <v>1223</v>
      </c>
      <c r="P3480" s="114" t="s">
        <v>1922</v>
      </c>
      <c r="Q3480" s="114" t="s">
        <v>1923</v>
      </c>
      <c r="R3480" s="116"/>
    </row>
    <row r="3481" spans="2:18" ht="18.75" hidden="1" x14ac:dyDescent="0.25">
      <c r="B3481" s="112">
        <v>3475</v>
      </c>
      <c r="C3481" s="114" t="s">
        <v>11</v>
      </c>
      <c r="D3481" s="114" t="s">
        <v>11799</v>
      </c>
      <c r="E3481" s="114" t="s">
        <v>4</v>
      </c>
      <c r="F3481" s="114" t="s">
        <v>33</v>
      </c>
      <c r="G3481" s="114" t="s">
        <v>155</v>
      </c>
      <c r="H3481" s="115" t="s">
        <v>12622</v>
      </c>
      <c r="I3481" s="116" t="s">
        <v>12623</v>
      </c>
      <c r="J3481" s="116" t="s">
        <v>12624</v>
      </c>
      <c r="K3481" s="114" t="s">
        <v>1223</v>
      </c>
      <c r="L3481" s="114" t="s">
        <v>704</v>
      </c>
      <c r="M3481" s="116" t="s">
        <v>1224</v>
      </c>
      <c r="N3481" s="116" t="s">
        <v>1225</v>
      </c>
      <c r="O3481" s="114" t="s">
        <v>1223</v>
      </c>
      <c r="P3481" s="114" t="s">
        <v>1922</v>
      </c>
      <c r="Q3481" s="114" t="s">
        <v>1923</v>
      </c>
      <c r="R3481" s="116"/>
    </row>
    <row r="3482" spans="2:18" ht="18.75" hidden="1" x14ac:dyDescent="0.25">
      <c r="B3482" s="112">
        <v>3476</v>
      </c>
      <c r="C3482" s="114" t="s">
        <v>11</v>
      </c>
      <c r="D3482" s="114" t="s">
        <v>11799</v>
      </c>
      <c r="E3482" s="114" t="s">
        <v>4</v>
      </c>
      <c r="F3482" s="114" t="s">
        <v>33</v>
      </c>
      <c r="G3482" s="114" t="s">
        <v>155</v>
      </c>
      <c r="H3482" s="115" t="s">
        <v>12625</v>
      </c>
      <c r="I3482" s="116" t="s">
        <v>12626</v>
      </c>
      <c r="J3482" s="116" t="s">
        <v>12627</v>
      </c>
      <c r="K3482" s="114" t="s">
        <v>1223</v>
      </c>
      <c r="L3482" s="114" t="s">
        <v>704</v>
      </c>
      <c r="M3482" s="116" t="s">
        <v>1224</v>
      </c>
      <c r="N3482" s="116" t="s">
        <v>1225</v>
      </c>
      <c r="O3482" s="114" t="s">
        <v>1223</v>
      </c>
      <c r="P3482" s="114" t="s">
        <v>1922</v>
      </c>
      <c r="Q3482" s="114" t="s">
        <v>1923</v>
      </c>
      <c r="R3482" s="116"/>
    </row>
    <row r="3483" spans="2:18" ht="18.75" hidden="1" x14ac:dyDescent="0.25">
      <c r="B3483" s="112">
        <v>3477</v>
      </c>
      <c r="C3483" s="114" t="s">
        <v>11</v>
      </c>
      <c r="D3483" s="114" t="s">
        <v>11799</v>
      </c>
      <c r="E3483" s="114" t="s">
        <v>4</v>
      </c>
      <c r="F3483" s="114" t="s">
        <v>33</v>
      </c>
      <c r="G3483" s="114" t="s">
        <v>155</v>
      </c>
      <c r="H3483" s="115" t="s">
        <v>12628</v>
      </c>
      <c r="I3483" s="116" t="s">
        <v>12629</v>
      </c>
      <c r="J3483" s="116" t="s">
        <v>12630</v>
      </c>
      <c r="K3483" s="114" t="s">
        <v>1223</v>
      </c>
      <c r="L3483" s="114" t="s">
        <v>704</v>
      </c>
      <c r="M3483" s="116" t="s">
        <v>1224</v>
      </c>
      <c r="N3483" s="116" t="s">
        <v>1225</v>
      </c>
      <c r="O3483" s="114" t="s">
        <v>1223</v>
      </c>
      <c r="P3483" s="114" t="s">
        <v>1922</v>
      </c>
      <c r="Q3483" s="114" t="s">
        <v>1923</v>
      </c>
      <c r="R3483" s="116"/>
    </row>
    <row r="3484" spans="2:18" ht="18.75" hidden="1" x14ac:dyDescent="0.25">
      <c r="B3484" s="112">
        <v>3478</v>
      </c>
      <c r="C3484" s="114" t="s">
        <v>11</v>
      </c>
      <c r="D3484" s="114" t="s">
        <v>11799</v>
      </c>
      <c r="E3484" s="114" t="s">
        <v>4</v>
      </c>
      <c r="F3484" s="114" t="s">
        <v>33</v>
      </c>
      <c r="G3484" s="114" t="s">
        <v>155</v>
      </c>
      <c r="H3484" s="115" t="s">
        <v>12631</v>
      </c>
      <c r="I3484" s="116" t="s">
        <v>12632</v>
      </c>
      <c r="J3484" s="116" t="s">
        <v>12633</v>
      </c>
      <c r="K3484" s="114" t="s">
        <v>1223</v>
      </c>
      <c r="L3484" s="114" t="s">
        <v>704</v>
      </c>
      <c r="M3484" s="116" t="s">
        <v>1224</v>
      </c>
      <c r="N3484" s="116" t="s">
        <v>1225</v>
      </c>
      <c r="O3484" s="114" t="s">
        <v>1223</v>
      </c>
      <c r="P3484" s="114" t="s">
        <v>1922</v>
      </c>
      <c r="Q3484" s="114" t="s">
        <v>1923</v>
      </c>
      <c r="R3484" s="116"/>
    </row>
    <row r="3485" spans="2:18" ht="18.75" hidden="1" x14ac:dyDescent="0.25">
      <c r="B3485" s="112">
        <v>3479</v>
      </c>
      <c r="C3485" s="114" t="s">
        <v>11</v>
      </c>
      <c r="D3485" s="114" t="s">
        <v>11799</v>
      </c>
      <c r="E3485" s="114" t="s">
        <v>4</v>
      </c>
      <c r="F3485" s="114" t="s">
        <v>33</v>
      </c>
      <c r="G3485" s="114" t="s">
        <v>155</v>
      </c>
      <c r="H3485" s="115" t="s">
        <v>12634</v>
      </c>
      <c r="I3485" s="116" t="s">
        <v>12635</v>
      </c>
      <c r="J3485" s="116" t="s">
        <v>12636</v>
      </c>
      <c r="K3485" s="114" t="s">
        <v>1223</v>
      </c>
      <c r="L3485" s="114" t="s">
        <v>704</v>
      </c>
      <c r="M3485" s="116" t="s">
        <v>1224</v>
      </c>
      <c r="N3485" s="116" t="s">
        <v>1225</v>
      </c>
      <c r="O3485" s="114" t="s">
        <v>1223</v>
      </c>
      <c r="P3485" s="114" t="s">
        <v>1922</v>
      </c>
      <c r="Q3485" s="114" t="s">
        <v>1923</v>
      </c>
      <c r="R3485" s="116"/>
    </row>
    <row r="3486" spans="2:18" ht="18.75" hidden="1" x14ac:dyDescent="0.25">
      <c r="B3486" s="112">
        <v>3480</v>
      </c>
      <c r="C3486" s="114" t="s">
        <v>11</v>
      </c>
      <c r="D3486" s="114" t="s">
        <v>11799</v>
      </c>
      <c r="E3486" s="114" t="s">
        <v>4</v>
      </c>
      <c r="F3486" s="114" t="s">
        <v>33</v>
      </c>
      <c r="G3486" s="114" t="s">
        <v>155</v>
      </c>
      <c r="H3486" s="115" t="s">
        <v>12637</v>
      </c>
      <c r="I3486" s="116" t="s">
        <v>12638</v>
      </c>
      <c r="J3486" s="116" t="s">
        <v>12639</v>
      </c>
      <c r="K3486" s="114" t="s">
        <v>1223</v>
      </c>
      <c r="L3486" s="114" t="s">
        <v>704</v>
      </c>
      <c r="M3486" s="116" t="s">
        <v>1224</v>
      </c>
      <c r="N3486" s="116" t="s">
        <v>1225</v>
      </c>
      <c r="O3486" s="114" t="s">
        <v>1223</v>
      </c>
      <c r="P3486" s="114" t="s">
        <v>1922</v>
      </c>
      <c r="Q3486" s="114" t="s">
        <v>1923</v>
      </c>
      <c r="R3486" s="116"/>
    </row>
    <row r="3487" spans="2:18" ht="18.75" hidden="1" x14ac:dyDescent="0.25">
      <c r="B3487" s="112">
        <v>3481</v>
      </c>
      <c r="C3487" s="114" t="s">
        <v>11</v>
      </c>
      <c r="D3487" s="114" t="s">
        <v>11799</v>
      </c>
      <c r="E3487" s="114" t="s">
        <v>1</v>
      </c>
      <c r="F3487" s="114" t="s">
        <v>160</v>
      </c>
      <c r="G3487" s="114" t="s">
        <v>109</v>
      </c>
      <c r="H3487" s="115" t="s">
        <v>12640</v>
      </c>
      <c r="I3487" s="116" t="s">
        <v>12641</v>
      </c>
      <c r="J3487" s="116" t="s">
        <v>12642</v>
      </c>
      <c r="K3487" s="114" t="s">
        <v>1226</v>
      </c>
      <c r="L3487" s="114" t="s">
        <v>709</v>
      </c>
      <c r="M3487" s="116" t="s">
        <v>1227</v>
      </c>
      <c r="N3487" s="116" t="s">
        <v>1228</v>
      </c>
      <c r="O3487" s="114" t="s">
        <v>1226</v>
      </c>
      <c r="P3487" s="114" t="s">
        <v>1924</v>
      </c>
      <c r="Q3487" s="114" t="s">
        <v>1925</v>
      </c>
      <c r="R3487" s="116"/>
    </row>
    <row r="3488" spans="2:18" ht="18.75" hidden="1" x14ac:dyDescent="0.25">
      <c r="B3488" s="112">
        <v>3482</v>
      </c>
      <c r="C3488" s="114" t="s">
        <v>11</v>
      </c>
      <c r="D3488" s="114" t="s">
        <v>11799</v>
      </c>
      <c r="E3488" s="114" t="s">
        <v>1</v>
      </c>
      <c r="F3488" s="114" t="s">
        <v>160</v>
      </c>
      <c r="G3488" s="114" t="s">
        <v>109</v>
      </c>
      <c r="H3488" s="115" t="s">
        <v>12643</v>
      </c>
      <c r="I3488" s="116" t="s">
        <v>12644</v>
      </c>
      <c r="J3488" s="116" t="s">
        <v>12645</v>
      </c>
      <c r="K3488" s="114" t="s">
        <v>1226</v>
      </c>
      <c r="L3488" s="114" t="s">
        <v>709</v>
      </c>
      <c r="M3488" s="116" t="s">
        <v>1227</v>
      </c>
      <c r="N3488" s="116" t="s">
        <v>1228</v>
      </c>
      <c r="O3488" s="114" t="s">
        <v>1226</v>
      </c>
      <c r="P3488" s="114" t="s">
        <v>1924</v>
      </c>
      <c r="Q3488" s="114" t="s">
        <v>1925</v>
      </c>
      <c r="R3488" s="116"/>
    </row>
    <row r="3489" spans="2:18" ht="18.75" hidden="1" x14ac:dyDescent="0.25">
      <c r="B3489" s="112">
        <v>3483</v>
      </c>
      <c r="C3489" s="114" t="s">
        <v>11</v>
      </c>
      <c r="D3489" s="114" t="s">
        <v>11799</v>
      </c>
      <c r="E3489" s="114" t="s">
        <v>1</v>
      </c>
      <c r="F3489" s="114" t="s">
        <v>160</v>
      </c>
      <c r="G3489" s="114" t="s">
        <v>109</v>
      </c>
      <c r="H3489" s="115" t="s">
        <v>12646</v>
      </c>
      <c r="I3489" s="116" t="s">
        <v>12647</v>
      </c>
      <c r="J3489" s="116" t="s">
        <v>12648</v>
      </c>
      <c r="K3489" s="114" t="s">
        <v>1226</v>
      </c>
      <c r="L3489" s="114" t="s">
        <v>709</v>
      </c>
      <c r="M3489" s="116" t="s">
        <v>1227</v>
      </c>
      <c r="N3489" s="116" t="s">
        <v>1228</v>
      </c>
      <c r="O3489" s="114" t="s">
        <v>1226</v>
      </c>
      <c r="P3489" s="114" t="s">
        <v>1924</v>
      </c>
      <c r="Q3489" s="114" t="s">
        <v>1925</v>
      </c>
      <c r="R3489" s="116"/>
    </row>
    <row r="3490" spans="2:18" ht="18.75" hidden="1" x14ac:dyDescent="0.25">
      <c r="B3490" s="112">
        <v>3484</v>
      </c>
      <c r="C3490" s="114" t="s">
        <v>11</v>
      </c>
      <c r="D3490" s="114" t="s">
        <v>11799</v>
      </c>
      <c r="E3490" s="114" t="s">
        <v>1</v>
      </c>
      <c r="F3490" s="114" t="s">
        <v>160</v>
      </c>
      <c r="G3490" s="114" t="s">
        <v>109</v>
      </c>
      <c r="H3490" s="115" t="s">
        <v>12649</v>
      </c>
      <c r="I3490" s="116" t="s">
        <v>12650</v>
      </c>
      <c r="J3490" s="116" t="s">
        <v>12651</v>
      </c>
      <c r="K3490" s="114" t="s">
        <v>1226</v>
      </c>
      <c r="L3490" s="114" t="s">
        <v>709</v>
      </c>
      <c r="M3490" s="116" t="s">
        <v>1227</v>
      </c>
      <c r="N3490" s="116" t="s">
        <v>1228</v>
      </c>
      <c r="O3490" s="114" t="s">
        <v>1226</v>
      </c>
      <c r="P3490" s="114" t="s">
        <v>1924</v>
      </c>
      <c r="Q3490" s="114" t="s">
        <v>1925</v>
      </c>
      <c r="R3490" s="116"/>
    </row>
    <row r="3491" spans="2:18" ht="18.75" hidden="1" x14ac:dyDescent="0.25">
      <c r="B3491" s="112">
        <v>3485</v>
      </c>
      <c r="C3491" s="114" t="s">
        <v>11</v>
      </c>
      <c r="D3491" s="114" t="s">
        <v>11799</v>
      </c>
      <c r="E3491" s="114" t="s">
        <v>1</v>
      </c>
      <c r="F3491" s="114" t="s">
        <v>160</v>
      </c>
      <c r="G3491" s="114" t="s">
        <v>109</v>
      </c>
      <c r="H3491" s="115" t="s">
        <v>12652</v>
      </c>
      <c r="I3491" s="116" t="s">
        <v>12653</v>
      </c>
      <c r="J3491" s="116" t="s">
        <v>12654</v>
      </c>
      <c r="K3491" s="114" t="s">
        <v>1226</v>
      </c>
      <c r="L3491" s="114" t="s">
        <v>709</v>
      </c>
      <c r="M3491" s="116" t="s">
        <v>1227</v>
      </c>
      <c r="N3491" s="116" t="s">
        <v>1228</v>
      </c>
      <c r="O3491" s="114" t="s">
        <v>1226</v>
      </c>
      <c r="P3491" s="114" t="s">
        <v>1924</v>
      </c>
      <c r="Q3491" s="114" t="s">
        <v>1925</v>
      </c>
      <c r="R3491" s="116"/>
    </row>
    <row r="3492" spans="2:18" ht="18.75" hidden="1" x14ac:dyDescent="0.25">
      <c r="B3492" s="112">
        <v>3486</v>
      </c>
      <c r="C3492" s="114" t="s">
        <v>11</v>
      </c>
      <c r="D3492" s="114" t="s">
        <v>11799</v>
      </c>
      <c r="E3492" s="114" t="s">
        <v>1</v>
      </c>
      <c r="F3492" s="114" t="s">
        <v>160</v>
      </c>
      <c r="G3492" s="114" t="s">
        <v>109</v>
      </c>
      <c r="H3492" s="115" t="s">
        <v>12655</v>
      </c>
      <c r="I3492" s="116" t="s">
        <v>12656</v>
      </c>
      <c r="J3492" s="116" t="s">
        <v>12657</v>
      </c>
      <c r="K3492" s="114" t="s">
        <v>1226</v>
      </c>
      <c r="L3492" s="114" t="s">
        <v>709</v>
      </c>
      <c r="M3492" s="116" t="s">
        <v>1227</v>
      </c>
      <c r="N3492" s="116" t="s">
        <v>1228</v>
      </c>
      <c r="O3492" s="114" t="s">
        <v>1226</v>
      </c>
      <c r="P3492" s="114" t="s">
        <v>1924</v>
      </c>
      <c r="Q3492" s="114" t="s">
        <v>1925</v>
      </c>
      <c r="R3492" s="116"/>
    </row>
    <row r="3493" spans="2:18" ht="18.75" hidden="1" x14ac:dyDescent="0.25">
      <c r="B3493" s="112">
        <v>3487</v>
      </c>
      <c r="C3493" s="114" t="s">
        <v>11</v>
      </c>
      <c r="D3493" s="114" t="s">
        <v>11799</v>
      </c>
      <c r="E3493" s="114" t="s">
        <v>1</v>
      </c>
      <c r="F3493" s="114" t="s">
        <v>160</v>
      </c>
      <c r="G3493" s="114" t="s">
        <v>109</v>
      </c>
      <c r="H3493" s="115" t="s">
        <v>12658</v>
      </c>
      <c r="I3493" s="116" t="s">
        <v>12659</v>
      </c>
      <c r="J3493" s="116" t="s">
        <v>12660</v>
      </c>
      <c r="K3493" s="114" t="s">
        <v>1226</v>
      </c>
      <c r="L3493" s="114" t="s">
        <v>709</v>
      </c>
      <c r="M3493" s="116" t="s">
        <v>1227</v>
      </c>
      <c r="N3493" s="116" t="s">
        <v>1228</v>
      </c>
      <c r="O3493" s="114" t="s">
        <v>1226</v>
      </c>
      <c r="P3493" s="114" t="s">
        <v>1924</v>
      </c>
      <c r="Q3493" s="114" t="s">
        <v>1925</v>
      </c>
      <c r="R3493" s="116"/>
    </row>
    <row r="3494" spans="2:18" ht="18.75" hidden="1" x14ac:dyDescent="0.25">
      <c r="B3494" s="112">
        <v>3488</v>
      </c>
      <c r="C3494" s="114" t="s">
        <v>11</v>
      </c>
      <c r="D3494" s="114" t="s">
        <v>11799</v>
      </c>
      <c r="E3494" s="114" t="s">
        <v>1</v>
      </c>
      <c r="F3494" s="114" t="s">
        <v>160</v>
      </c>
      <c r="G3494" s="114" t="s">
        <v>109</v>
      </c>
      <c r="H3494" s="115" t="s">
        <v>12661</v>
      </c>
      <c r="I3494" s="116" t="s">
        <v>12662</v>
      </c>
      <c r="J3494" s="116" t="s">
        <v>12663</v>
      </c>
      <c r="K3494" s="114" t="s">
        <v>1226</v>
      </c>
      <c r="L3494" s="114" t="s">
        <v>709</v>
      </c>
      <c r="M3494" s="116" t="s">
        <v>1227</v>
      </c>
      <c r="N3494" s="116" t="s">
        <v>1228</v>
      </c>
      <c r="O3494" s="114" t="s">
        <v>1226</v>
      </c>
      <c r="P3494" s="114" t="s">
        <v>1924</v>
      </c>
      <c r="Q3494" s="114" t="s">
        <v>1925</v>
      </c>
      <c r="R3494" s="116"/>
    </row>
    <row r="3495" spans="2:18" ht="18.75" hidden="1" x14ac:dyDescent="0.25">
      <c r="B3495" s="112">
        <v>3489</v>
      </c>
      <c r="C3495" s="114" t="s">
        <v>11</v>
      </c>
      <c r="D3495" s="114" t="s">
        <v>11799</v>
      </c>
      <c r="E3495" s="114" t="s">
        <v>1</v>
      </c>
      <c r="F3495" s="114" t="s">
        <v>160</v>
      </c>
      <c r="G3495" s="114" t="s">
        <v>109</v>
      </c>
      <c r="H3495" s="115" t="s">
        <v>12664</v>
      </c>
      <c r="I3495" s="116" t="s">
        <v>12665</v>
      </c>
      <c r="J3495" s="116" t="s">
        <v>12666</v>
      </c>
      <c r="K3495" s="114" t="s">
        <v>1226</v>
      </c>
      <c r="L3495" s="114" t="s">
        <v>709</v>
      </c>
      <c r="M3495" s="116" t="s">
        <v>1227</v>
      </c>
      <c r="N3495" s="116" t="s">
        <v>1228</v>
      </c>
      <c r="O3495" s="114" t="s">
        <v>1226</v>
      </c>
      <c r="P3495" s="114" t="s">
        <v>1924</v>
      </c>
      <c r="Q3495" s="114" t="s">
        <v>1925</v>
      </c>
      <c r="R3495" s="116"/>
    </row>
    <row r="3496" spans="2:18" ht="18.75" hidden="1" x14ac:dyDescent="0.25">
      <c r="B3496" s="112">
        <v>3490</v>
      </c>
      <c r="C3496" s="114" t="s">
        <v>11</v>
      </c>
      <c r="D3496" s="114" t="s">
        <v>11799</v>
      </c>
      <c r="E3496" s="114" t="s">
        <v>1</v>
      </c>
      <c r="F3496" s="114" t="s">
        <v>160</v>
      </c>
      <c r="G3496" s="114" t="s">
        <v>109</v>
      </c>
      <c r="H3496" s="115" t="s">
        <v>12667</v>
      </c>
      <c r="I3496" s="116" t="s">
        <v>12668</v>
      </c>
      <c r="J3496" s="116" t="s">
        <v>12669</v>
      </c>
      <c r="K3496" s="114" t="s">
        <v>1226</v>
      </c>
      <c r="L3496" s="114" t="s">
        <v>709</v>
      </c>
      <c r="M3496" s="116" t="s">
        <v>1227</v>
      </c>
      <c r="N3496" s="116" t="s">
        <v>1228</v>
      </c>
      <c r="O3496" s="114" t="s">
        <v>1226</v>
      </c>
      <c r="P3496" s="114" t="s">
        <v>1924</v>
      </c>
      <c r="Q3496" s="114" t="s">
        <v>1925</v>
      </c>
      <c r="R3496" s="116"/>
    </row>
    <row r="3497" spans="2:18" ht="18.75" hidden="1" x14ac:dyDescent="0.25">
      <c r="B3497" s="112">
        <v>3491</v>
      </c>
      <c r="C3497" s="114" t="s">
        <v>11</v>
      </c>
      <c r="D3497" s="114" t="s">
        <v>11799</v>
      </c>
      <c r="E3497" s="114" t="s">
        <v>4</v>
      </c>
      <c r="F3497" s="114" t="s">
        <v>160</v>
      </c>
      <c r="G3497" s="114" t="s">
        <v>109</v>
      </c>
      <c r="H3497" s="115" t="s">
        <v>12670</v>
      </c>
      <c r="I3497" s="116" t="s">
        <v>12671</v>
      </c>
      <c r="J3497" s="116" t="s">
        <v>12672</v>
      </c>
      <c r="K3497" s="114" t="s">
        <v>1226</v>
      </c>
      <c r="L3497" s="114" t="s">
        <v>709</v>
      </c>
      <c r="M3497" s="116" t="s">
        <v>1227</v>
      </c>
      <c r="N3497" s="116" t="s">
        <v>1228</v>
      </c>
      <c r="O3497" s="114" t="s">
        <v>1226</v>
      </c>
      <c r="P3497" s="114" t="s">
        <v>1924</v>
      </c>
      <c r="Q3497" s="114" t="s">
        <v>1925</v>
      </c>
      <c r="R3497" s="116"/>
    </row>
    <row r="3498" spans="2:18" ht="18.75" hidden="1" x14ac:dyDescent="0.25">
      <c r="B3498" s="112">
        <v>3492</v>
      </c>
      <c r="C3498" s="114" t="s">
        <v>11</v>
      </c>
      <c r="D3498" s="114" t="s">
        <v>11799</v>
      </c>
      <c r="E3498" s="114" t="s">
        <v>4</v>
      </c>
      <c r="F3498" s="114" t="s">
        <v>160</v>
      </c>
      <c r="G3498" s="114" t="s">
        <v>109</v>
      </c>
      <c r="H3498" s="115" t="s">
        <v>12673</v>
      </c>
      <c r="I3498" s="116" t="s">
        <v>12674</v>
      </c>
      <c r="J3498" s="116" t="s">
        <v>12675</v>
      </c>
      <c r="K3498" s="114" t="s">
        <v>1226</v>
      </c>
      <c r="L3498" s="114" t="s">
        <v>709</v>
      </c>
      <c r="M3498" s="116" t="s">
        <v>1227</v>
      </c>
      <c r="N3498" s="116" t="s">
        <v>1228</v>
      </c>
      <c r="O3498" s="114" t="s">
        <v>1226</v>
      </c>
      <c r="P3498" s="114" t="s">
        <v>1924</v>
      </c>
      <c r="Q3498" s="114" t="s">
        <v>1925</v>
      </c>
      <c r="R3498" s="116"/>
    </row>
    <row r="3499" spans="2:18" ht="18.75" hidden="1" x14ac:dyDescent="0.25">
      <c r="B3499" s="112">
        <v>3493</v>
      </c>
      <c r="C3499" s="114" t="s">
        <v>11</v>
      </c>
      <c r="D3499" s="114" t="s">
        <v>11799</v>
      </c>
      <c r="E3499" s="114" t="s">
        <v>4</v>
      </c>
      <c r="F3499" s="114" t="s">
        <v>160</v>
      </c>
      <c r="G3499" s="114" t="s">
        <v>109</v>
      </c>
      <c r="H3499" s="115" t="s">
        <v>12676</v>
      </c>
      <c r="I3499" s="116" t="s">
        <v>12677</v>
      </c>
      <c r="J3499" s="116" t="s">
        <v>12678</v>
      </c>
      <c r="K3499" s="114" t="s">
        <v>1226</v>
      </c>
      <c r="L3499" s="114" t="s">
        <v>709</v>
      </c>
      <c r="M3499" s="116" t="s">
        <v>1227</v>
      </c>
      <c r="N3499" s="116" t="s">
        <v>1228</v>
      </c>
      <c r="O3499" s="114" t="s">
        <v>1226</v>
      </c>
      <c r="P3499" s="114" t="s">
        <v>1924</v>
      </c>
      <c r="Q3499" s="114" t="s">
        <v>1925</v>
      </c>
      <c r="R3499" s="116"/>
    </row>
    <row r="3500" spans="2:18" ht="18.75" hidden="1" x14ac:dyDescent="0.25">
      <c r="B3500" s="112">
        <v>3494</v>
      </c>
      <c r="C3500" s="114" t="s">
        <v>11</v>
      </c>
      <c r="D3500" s="114" t="s">
        <v>11799</v>
      </c>
      <c r="E3500" s="114" t="s">
        <v>4</v>
      </c>
      <c r="F3500" s="114" t="s">
        <v>160</v>
      </c>
      <c r="G3500" s="114" t="s">
        <v>109</v>
      </c>
      <c r="H3500" s="115" t="s">
        <v>12679</v>
      </c>
      <c r="I3500" s="116" t="s">
        <v>12680</v>
      </c>
      <c r="J3500" s="116" t="s">
        <v>12681</v>
      </c>
      <c r="K3500" s="114" t="s">
        <v>1226</v>
      </c>
      <c r="L3500" s="114" t="s">
        <v>709</v>
      </c>
      <c r="M3500" s="116" t="s">
        <v>1227</v>
      </c>
      <c r="N3500" s="116" t="s">
        <v>1228</v>
      </c>
      <c r="O3500" s="114" t="s">
        <v>1226</v>
      </c>
      <c r="P3500" s="114" t="s">
        <v>1924</v>
      </c>
      <c r="Q3500" s="114" t="s">
        <v>1925</v>
      </c>
      <c r="R3500" s="116"/>
    </row>
    <row r="3501" spans="2:18" ht="18.75" hidden="1" x14ac:dyDescent="0.25">
      <c r="B3501" s="112">
        <v>3495</v>
      </c>
      <c r="C3501" s="114" t="s">
        <v>11</v>
      </c>
      <c r="D3501" s="114" t="s">
        <v>11799</v>
      </c>
      <c r="E3501" s="114" t="s">
        <v>4</v>
      </c>
      <c r="F3501" s="114" t="s">
        <v>160</v>
      </c>
      <c r="G3501" s="114" t="s">
        <v>109</v>
      </c>
      <c r="H3501" s="115" t="s">
        <v>12682</v>
      </c>
      <c r="I3501" s="116" t="s">
        <v>12683</v>
      </c>
      <c r="J3501" s="116" t="s">
        <v>12684</v>
      </c>
      <c r="K3501" s="114" t="s">
        <v>1226</v>
      </c>
      <c r="L3501" s="114" t="s">
        <v>709</v>
      </c>
      <c r="M3501" s="116" t="s">
        <v>1227</v>
      </c>
      <c r="N3501" s="116" t="s">
        <v>1228</v>
      </c>
      <c r="O3501" s="114" t="s">
        <v>1226</v>
      </c>
      <c r="P3501" s="114" t="s">
        <v>1924</v>
      </c>
      <c r="Q3501" s="114" t="s">
        <v>1925</v>
      </c>
      <c r="R3501" s="116"/>
    </row>
    <row r="3502" spans="2:18" ht="18.75" hidden="1" x14ac:dyDescent="0.25">
      <c r="B3502" s="112">
        <v>3496</v>
      </c>
      <c r="C3502" s="114" t="s">
        <v>11</v>
      </c>
      <c r="D3502" s="114" t="s">
        <v>11799</v>
      </c>
      <c r="E3502" s="114" t="s">
        <v>4</v>
      </c>
      <c r="F3502" s="114" t="s">
        <v>160</v>
      </c>
      <c r="G3502" s="114" t="s">
        <v>109</v>
      </c>
      <c r="H3502" s="115" t="s">
        <v>12685</v>
      </c>
      <c r="I3502" s="116" t="s">
        <v>12686</v>
      </c>
      <c r="J3502" s="116" t="s">
        <v>12687</v>
      </c>
      <c r="K3502" s="114" t="s">
        <v>1226</v>
      </c>
      <c r="L3502" s="114" t="s">
        <v>709</v>
      </c>
      <c r="M3502" s="116" t="s">
        <v>1227</v>
      </c>
      <c r="N3502" s="116" t="s">
        <v>1228</v>
      </c>
      <c r="O3502" s="114" t="s">
        <v>1226</v>
      </c>
      <c r="P3502" s="114" t="s">
        <v>1924</v>
      </c>
      <c r="Q3502" s="114" t="s">
        <v>1925</v>
      </c>
      <c r="R3502" s="116"/>
    </row>
    <row r="3503" spans="2:18" ht="18.75" hidden="1" x14ac:dyDescent="0.25">
      <c r="B3503" s="112">
        <v>3497</v>
      </c>
      <c r="C3503" s="114" t="s">
        <v>11</v>
      </c>
      <c r="D3503" s="114" t="s">
        <v>11799</v>
      </c>
      <c r="E3503" s="114" t="s">
        <v>4</v>
      </c>
      <c r="F3503" s="114" t="s">
        <v>160</v>
      </c>
      <c r="G3503" s="114" t="s">
        <v>109</v>
      </c>
      <c r="H3503" s="115" t="s">
        <v>12688</v>
      </c>
      <c r="I3503" s="116" t="s">
        <v>12689</v>
      </c>
      <c r="J3503" s="116" t="s">
        <v>12690</v>
      </c>
      <c r="K3503" s="114" t="s">
        <v>1226</v>
      </c>
      <c r="L3503" s="114" t="s">
        <v>709</v>
      </c>
      <c r="M3503" s="116" t="s">
        <v>1227</v>
      </c>
      <c r="N3503" s="116" t="s">
        <v>1228</v>
      </c>
      <c r="O3503" s="114" t="s">
        <v>1226</v>
      </c>
      <c r="P3503" s="114" t="s">
        <v>1924</v>
      </c>
      <c r="Q3503" s="114" t="s">
        <v>1925</v>
      </c>
      <c r="R3503" s="116"/>
    </row>
    <row r="3504" spans="2:18" ht="18.75" hidden="1" x14ac:dyDescent="0.25">
      <c r="B3504" s="112">
        <v>3498</v>
      </c>
      <c r="C3504" s="114" t="s">
        <v>11</v>
      </c>
      <c r="D3504" s="114" t="s">
        <v>11799</v>
      </c>
      <c r="E3504" s="114" t="s">
        <v>4</v>
      </c>
      <c r="F3504" s="114" t="s">
        <v>160</v>
      </c>
      <c r="G3504" s="114" t="s">
        <v>109</v>
      </c>
      <c r="H3504" s="115" t="s">
        <v>12691</v>
      </c>
      <c r="I3504" s="116" t="s">
        <v>12692</v>
      </c>
      <c r="J3504" s="116" t="s">
        <v>12693</v>
      </c>
      <c r="K3504" s="114" t="s">
        <v>1226</v>
      </c>
      <c r="L3504" s="114" t="s">
        <v>709</v>
      </c>
      <c r="M3504" s="116" t="s">
        <v>1227</v>
      </c>
      <c r="N3504" s="116" t="s">
        <v>1228</v>
      </c>
      <c r="O3504" s="114" t="s">
        <v>1226</v>
      </c>
      <c r="P3504" s="114" t="s">
        <v>1924</v>
      </c>
      <c r="Q3504" s="114" t="s">
        <v>1925</v>
      </c>
      <c r="R3504" s="116"/>
    </row>
    <row r="3505" spans="2:18" ht="18.75" hidden="1" x14ac:dyDescent="0.25">
      <c r="B3505" s="112">
        <v>3499</v>
      </c>
      <c r="C3505" s="114" t="s">
        <v>11</v>
      </c>
      <c r="D3505" s="114" t="s">
        <v>11799</v>
      </c>
      <c r="E3505" s="114" t="s">
        <v>4</v>
      </c>
      <c r="F3505" s="114" t="s">
        <v>160</v>
      </c>
      <c r="G3505" s="114" t="s">
        <v>109</v>
      </c>
      <c r="H3505" s="115" t="s">
        <v>12694</v>
      </c>
      <c r="I3505" s="116" t="s">
        <v>12695</v>
      </c>
      <c r="J3505" s="116" t="s">
        <v>12696</v>
      </c>
      <c r="K3505" s="114" t="s">
        <v>1226</v>
      </c>
      <c r="L3505" s="114" t="s">
        <v>709</v>
      </c>
      <c r="M3505" s="116" t="s">
        <v>1227</v>
      </c>
      <c r="N3505" s="116" t="s">
        <v>1228</v>
      </c>
      <c r="O3505" s="114" t="s">
        <v>1226</v>
      </c>
      <c r="P3505" s="114" t="s">
        <v>1924</v>
      </c>
      <c r="Q3505" s="114" t="s">
        <v>1925</v>
      </c>
      <c r="R3505" s="116"/>
    </row>
    <row r="3506" spans="2:18" ht="18.75" hidden="1" x14ac:dyDescent="0.25">
      <c r="B3506" s="112">
        <v>3500</v>
      </c>
      <c r="C3506" s="114" t="s">
        <v>11</v>
      </c>
      <c r="D3506" s="114" t="s">
        <v>11799</v>
      </c>
      <c r="E3506" s="114" t="s">
        <v>4</v>
      </c>
      <c r="F3506" s="114" t="s">
        <v>160</v>
      </c>
      <c r="G3506" s="114" t="s">
        <v>109</v>
      </c>
      <c r="H3506" s="115" t="s">
        <v>12697</v>
      </c>
      <c r="I3506" s="116" t="s">
        <v>12698</v>
      </c>
      <c r="J3506" s="116" t="s">
        <v>12699</v>
      </c>
      <c r="K3506" s="114" t="s">
        <v>1226</v>
      </c>
      <c r="L3506" s="114" t="s">
        <v>709</v>
      </c>
      <c r="M3506" s="116" t="s">
        <v>1227</v>
      </c>
      <c r="N3506" s="116" t="s">
        <v>1228</v>
      </c>
      <c r="O3506" s="114" t="s">
        <v>1226</v>
      </c>
      <c r="P3506" s="114" t="s">
        <v>1924</v>
      </c>
      <c r="Q3506" s="114" t="s">
        <v>1925</v>
      </c>
      <c r="R3506" s="116"/>
    </row>
    <row r="3507" spans="2:18" ht="18.75" hidden="1" x14ac:dyDescent="0.25">
      <c r="B3507" s="112">
        <v>3501</v>
      </c>
      <c r="C3507" s="114" t="s">
        <v>11</v>
      </c>
      <c r="D3507" s="114" t="s">
        <v>11799</v>
      </c>
      <c r="E3507" s="114" t="s">
        <v>1</v>
      </c>
      <c r="F3507" s="114" t="s">
        <v>161</v>
      </c>
      <c r="G3507" s="114" t="s">
        <v>130</v>
      </c>
      <c r="H3507" s="115" t="s">
        <v>12700</v>
      </c>
      <c r="I3507" s="116" t="s">
        <v>12701</v>
      </c>
      <c r="J3507" s="116" t="s">
        <v>12702</v>
      </c>
      <c r="K3507" s="114" t="s">
        <v>1229</v>
      </c>
      <c r="L3507" s="114" t="s">
        <v>715</v>
      </c>
      <c r="M3507" s="116" t="s">
        <v>1230</v>
      </c>
      <c r="N3507" s="116" t="s">
        <v>1231</v>
      </c>
      <c r="O3507" s="114" t="s">
        <v>1229</v>
      </c>
      <c r="P3507" s="114" t="s">
        <v>1926</v>
      </c>
      <c r="Q3507" s="114" t="s">
        <v>1927</v>
      </c>
      <c r="R3507" s="116"/>
    </row>
    <row r="3508" spans="2:18" ht="18.75" hidden="1" x14ac:dyDescent="0.25">
      <c r="B3508" s="112">
        <v>3502</v>
      </c>
      <c r="C3508" s="114" t="s">
        <v>11</v>
      </c>
      <c r="D3508" s="114" t="s">
        <v>11799</v>
      </c>
      <c r="E3508" s="114" t="s">
        <v>1</v>
      </c>
      <c r="F3508" s="114" t="s">
        <v>161</v>
      </c>
      <c r="G3508" s="114" t="s">
        <v>130</v>
      </c>
      <c r="H3508" s="115" t="s">
        <v>12703</v>
      </c>
      <c r="I3508" s="116" t="s">
        <v>12704</v>
      </c>
      <c r="J3508" s="116" t="s">
        <v>12705</v>
      </c>
      <c r="K3508" s="114" t="s">
        <v>1229</v>
      </c>
      <c r="L3508" s="114" t="s">
        <v>715</v>
      </c>
      <c r="M3508" s="116" t="s">
        <v>1230</v>
      </c>
      <c r="N3508" s="116" t="s">
        <v>1231</v>
      </c>
      <c r="O3508" s="114" t="s">
        <v>1229</v>
      </c>
      <c r="P3508" s="114" t="s">
        <v>1926</v>
      </c>
      <c r="Q3508" s="114" t="s">
        <v>1927</v>
      </c>
      <c r="R3508" s="116"/>
    </row>
    <row r="3509" spans="2:18" ht="18.75" hidden="1" x14ac:dyDescent="0.25">
      <c r="B3509" s="112">
        <v>3503</v>
      </c>
      <c r="C3509" s="114" t="s">
        <v>11</v>
      </c>
      <c r="D3509" s="114" t="s">
        <v>11799</v>
      </c>
      <c r="E3509" s="114" t="s">
        <v>1</v>
      </c>
      <c r="F3509" s="114" t="s">
        <v>161</v>
      </c>
      <c r="G3509" s="114" t="s">
        <v>130</v>
      </c>
      <c r="H3509" s="115" t="s">
        <v>12706</v>
      </c>
      <c r="I3509" s="116" t="s">
        <v>12707</v>
      </c>
      <c r="J3509" s="116" t="s">
        <v>12708</v>
      </c>
      <c r="K3509" s="114" t="s">
        <v>1229</v>
      </c>
      <c r="L3509" s="114" t="s">
        <v>715</v>
      </c>
      <c r="M3509" s="116" t="s">
        <v>1230</v>
      </c>
      <c r="N3509" s="116" t="s">
        <v>1231</v>
      </c>
      <c r="O3509" s="114" t="s">
        <v>1229</v>
      </c>
      <c r="P3509" s="114" t="s">
        <v>1926</v>
      </c>
      <c r="Q3509" s="114" t="s">
        <v>1927</v>
      </c>
      <c r="R3509" s="116"/>
    </row>
    <row r="3510" spans="2:18" ht="18.75" hidden="1" x14ac:dyDescent="0.25">
      <c r="B3510" s="112">
        <v>3504</v>
      </c>
      <c r="C3510" s="114" t="s">
        <v>11</v>
      </c>
      <c r="D3510" s="114" t="s">
        <v>11799</v>
      </c>
      <c r="E3510" s="114" t="s">
        <v>1</v>
      </c>
      <c r="F3510" s="114" t="s">
        <v>161</v>
      </c>
      <c r="G3510" s="114" t="s">
        <v>130</v>
      </c>
      <c r="H3510" s="115" t="s">
        <v>12709</v>
      </c>
      <c r="I3510" s="116" t="s">
        <v>12710</v>
      </c>
      <c r="J3510" s="116" t="s">
        <v>12711</v>
      </c>
      <c r="K3510" s="114" t="s">
        <v>1229</v>
      </c>
      <c r="L3510" s="114" t="s">
        <v>715</v>
      </c>
      <c r="M3510" s="116" t="s">
        <v>1230</v>
      </c>
      <c r="N3510" s="116" t="s">
        <v>1231</v>
      </c>
      <c r="O3510" s="114" t="s">
        <v>1229</v>
      </c>
      <c r="P3510" s="114" t="s">
        <v>1926</v>
      </c>
      <c r="Q3510" s="114" t="s">
        <v>1927</v>
      </c>
      <c r="R3510" s="116"/>
    </row>
    <row r="3511" spans="2:18" ht="18.75" hidden="1" x14ac:dyDescent="0.25">
      <c r="B3511" s="112">
        <v>3505</v>
      </c>
      <c r="C3511" s="114" t="s">
        <v>11</v>
      </c>
      <c r="D3511" s="114" t="s">
        <v>11799</v>
      </c>
      <c r="E3511" s="114" t="s">
        <v>1</v>
      </c>
      <c r="F3511" s="114" t="s">
        <v>161</v>
      </c>
      <c r="G3511" s="114" t="s">
        <v>130</v>
      </c>
      <c r="H3511" s="115" t="s">
        <v>12712</v>
      </c>
      <c r="I3511" s="116" t="s">
        <v>12713</v>
      </c>
      <c r="J3511" s="116" t="s">
        <v>12714</v>
      </c>
      <c r="K3511" s="114" t="s">
        <v>1229</v>
      </c>
      <c r="L3511" s="114" t="s">
        <v>715</v>
      </c>
      <c r="M3511" s="116" t="s">
        <v>1230</v>
      </c>
      <c r="N3511" s="116" t="s">
        <v>1231</v>
      </c>
      <c r="O3511" s="114" t="s">
        <v>1229</v>
      </c>
      <c r="P3511" s="114" t="s">
        <v>1926</v>
      </c>
      <c r="Q3511" s="114" t="s">
        <v>1927</v>
      </c>
      <c r="R3511" s="116"/>
    </row>
    <row r="3512" spans="2:18" ht="18.75" hidden="1" x14ac:dyDescent="0.25">
      <c r="B3512" s="112">
        <v>3506</v>
      </c>
      <c r="C3512" s="114" t="s">
        <v>11</v>
      </c>
      <c r="D3512" s="114" t="s">
        <v>11799</v>
      </c>
      <c r="E3512" s="114" t="s">
        <v>1</v>
      </c>
      <c r="F3512" s="114" t="s">
        <v>161</v>
      </c>
      <c r="G3512" s="114" t="s">
        <v>130</v>
      </c>
      <c r="H3512" s="115" t="s">
        <v>12715</v>
      </c>
      <c r="I3512" s="116" t="s">
        <v>12716</v>
      </c>
      <c r="J3512" s="116" t="s">
        <v>12717</v>
      </c>
      <c r="K3512" s="114" t="s">
        <v>1229</v>
      </c>
      <c r="L3512" s="114" t="s">
        <v>715</v>
      </c>
      <c r="M3512" s="116" t="s">
        <v>1230</v>
      </c>
      <c r="N3512" s="116" t="s">
        <v>1231</v>
      </c>
      <c r="O3512" s="114" t="s">
        <v>1229</v>
      </c>
      <c r="P3512" s="114" t="s">
        <v>1926</v>
      </c>
      <c r="Q3512" s="114" t="s">
        <v>1927</v>
      </c>
      <c r="R3512" s="116"/>
    </row>
    <row r="3513" spans="2:18" ht="18.75" hidden="1" x14ac:dyDescent="0.25">
      <c r="B3513" s="112">
        <v>3507</v>
      </c>
      <c r="C3513" s="114" t="s">
        <v>11</v>
      </c>
      <c r="D3513" s="114" t="s">
        <v>11799</v>
      </c>
      <c r="E3513" s="114" t="s">
        <v>1</v>
      </c>
      <c r="F3513" s="114" t="s">
        <v>161</v>
      </c>
      <c r="G3513" s="114" t="s">
        <v>130</v>
      </c>
      <c r="H3513" s="115" t="s">
        <v>12718</v>
      </c>
      <c r="I3513" s="116" t="s">
        <v>12719</v>
      </c>
      <c r="J3513" s="116" t="s">
        <v>12720</v>
      </c>
      <c r="K3513" s="114" t="s">
        <v>1229</v>
      </c>
      <c r="L3513" s="114" t="s">
        <v>715</v>
      </c>
      <c r="M3513" s="116" t="s">
        <v>1230</v>
      </c>
      <c r="N3513" s="116" t="s">
        <v>1231</v>
      </c>
      <c r="O3513" s="114" t="s">
        <v>1229</v>
      </c>
      <c r="P3513" s="114" t="s">
        <v>1926</v>
      </c>
      <c r="Q3513" s="114" t="s">
        <v>1927</v>
      </c>
      <c r="R3513" s="116"/>
    </row>
    <row r="3514" spans="2:18" ht="18.75" hidden="1" x14ac:dyDescent="0.25">
      <c r="B3514" s="112">
        <v>3508</v>
      </c>
      <c r="C3514" s="114" t="s">
        <v>11</v>
      </c>
      <c r="D3514" s="114" t="s">
        <v>11799</v>
      </c>
      <c r="E3514" s="114" t="s">
        <v>1</v>
      </c>
      <c r="F3514" s="114" t="s">
        <v>161</v>
      </c>
      <c r="G3514" s="114" t="s">
        <v>130</v>
      </c>
      <c r="H3514" s="115" t="s">
        <v>12721</v>
      </c>
      <c r="I3514" s="116" t="s">
        <v>12722</v>
      </c>
      <c r="J3514" s="116" t="s">
        <v>12723</v>
      </c>
      <c r="K3514" s="114" t="s">
        <v>1229</v>
      </c>
      <c r="L3514" s="114" t="s">
        <v>715</v>
      </c>
      <c r="M3514" s="116" t="s">
        <v>1230</v>
      </c>
      <c r="N3514" s="116" t="s">
        <v>1231</v>
      </c>
      <c r="O3514" s="114" t="s">
        <v>1229</v>
      </c>
      <c r="P3514" s="114" t="s">
        <v>1926</v>
      </c>
      <c r="Q3514" s="114" t="s">
        <v>1927</v>
      </c>
      <c r="R3514" s="116"/>
    </row>
    <row r="3515" spans="2:18" ht="18.75" hidden="1" x14ac:dyDescent="0.25">
      <c r="B3515" s="112">
        <v>3509</v>
      </c>
      <c r="C3515" s="114" t="s">
        <v>11</v>
      </c>
      <c r="D3515" s="114" t="s">
        <v>11799</v>
      </c>
      <c r="E3515" s="114" t="s">
        <v>1</v>
      </c>
      <c r="F3515" s="114" t="s">
        <v>161</v>
      </c>
      <c r="G3515" s="114" t="s">
        <v>130</v>
      </c>
      <c r="H3515" s="115" t="s">
        <v>12724</v>
      </c>
      <c r="I3515" s="116" t="s">
        <v>12725</v>
      </c>
      <c r="J3515" s="116" t="s">
        <v>12726</v>
      </c>
      <c r="K3515" s="114" t="s">
        <v>1229</v>
      </c>
      <c r="L3515" s="114" t="s">
        <v>715</v>
      </c>
      <c r="M3515" s="116" t="s">
        <v>1230</v>
      </c>
      <c r="N3515" s="116" t="s">
        <v>1231</v>
      </c>
      <c r="O3515" s="114" t="s">
        <v>1229</v>
      </c>
      <c r="P3515" s="114" t="s">
        <v>1926</v>
      </c>
      <c r="Q3515" s="114" t="s">
        <v>1927</v>
      </c>
      <c r="R3515" s="116"/>
    </row>
    <row r="3516" spans="2:18" ht="18.75" hidden="1" x14ac:dyDescent="0.25">
      <c r="B3516" s="112">
        <v>3510</v>
      </c>
      <c r="C3516" s="114" t="s">
        <v>11</v>
      </c>
      <c r="D3516" s="114" t="s">
        <v>11799</v>
      </c>
      <c r="E3516" s="114" t="s">
        <v>1</v>
      </c>
      <c r="F3516" s="114" t="s">
        <v>161</v>
      </c>
      <c r="G3516" s="114" t="s">
        <v>130</v>
      </c>
      <c r="H3516" s="115" t="s">
        <v>12727</v>
      </c>
      <c r="I3516" s="116" t="s">
        <v>12728</v>
      </c>
      <c r="J3516" s="116" t="s">
        <v>12729</v>
      </c>
      <c r="K3516" s="114" t="s">
        <v>1229</v>
      </c>
      <c r="L3516" s="114" t="s">
        <v>715</v>
      </c>
      <c r="M3516" s="116" t="s">
        <v>1230</v>
      </c>
      <c r="N3516" s="116" t="s">
        <v>1231</v>
      </c>
      <c r="O3516" s="114" t="s">
        <v>1229</v>
      </c>
      <c r="P3516" s="114" t="s">
        <v>1926</v>
      </c>
      <c r="Q3516" s="114" t="s">
        <v>1927</v>
      </c>
      <c r="R3516" s="116"/>
    </row>
    <row r="3517" spans="2:18" ht="18.75" hidden="1" x14ac:dyDescent="0.25">
      <c r="B3517" s="112">
        <v>3511</v>
      </c>
      <c r="C3517" s="114" t="s">
        <v>11</v>
      </c>
      <c r="D3517" s="114" t="s">
        <v>11799</v>
      </c>
      <c r="E3517" s="114" t="s">
        <v>4</v>
      </c>
      <c r="F3517" s="114" t="s">
        <v>161</v>
      </c>
      <c r="G3517" s="114" t="s">
        <v>130</v>
      </c>
      <c r="H3517" s="115" t="s">
        <v>12730</v>
      </c>
      <c r="I3517" s="116" t="s">
        <v>12731</v>
      </c>
      <c r="J3517" s="116" t="s">
        <v>12732</v>
      </c>
      <c r="K3517" s="114" t="s">
        <v>1229</v>
      </c>
      <c r="L3517" s="114" t="s">
        <v>715</v>
      </c>
      <c r="M3517" s="116" t="s">
        <v>1230</v>
      </c>
      <c r="N3517" s="116" t="s">
        <v>1231</v>
      </c>
      <c r="O3517" s="114" t="s">
        <v>1229</v>
      </c>
      <c r="P3517" s="114" t="s">
        <v>1926</v>
      </c>
      <c r="Q3517" s="114" t="s">
        <v>1927</v>
      </c>
      <c r="R3517" s="116"/>
    </row>
    <row r="3518" spans="2:18" ht="18.75" hidden="1" x14ac:dyDescent="0.25">
      <c r="B3518" s="112">
        <v>3512</v>
      </c>
      <c r="C3518" s="114" t="s">
        <v>11</v>
      </c>
      <c r="D3518" s="114" t="s">
        <v>11799</v>
      </c>
      <c r="E3518" s="114" t="s">
        <v>4</v>
      </c>
      <c r="F3518" s="114" t="s">
        <v>161</v>
      </c>
      <c r="G3518" s="114" t="s">
        <v>130</v>
      </c>
      <c r="H3518" s="115" t="s">
        <v>12733</v>
      </c>
      <c r="I3518" s="116" t="s">
        <v>12734</v>
      </c>
      <c r="J3518" s="116" t="s">
        <v>12735</v>
      </c>
      <c r="K3518" s="114" t="s">
        <v>1229</v>
      </c>
      <c r="L3518" s="114" t="s">
        <v>715</v>
      </c>
      <c r="M3518" s="116" t="s">
        <v>1230</v>
      </c>
      <c r="N3518" s="116" t="s">
        <v>1231</v>
      </c>
      <c r="O3518" s="114" t="s">
        <v>1229</v>
      </c>
      <c r="P3518" s="114" t="s">
        <v>1926</v>
      </c>
      <c r="Q3518" s="114" t="s">
        <v>1927</v>
      </c>
      <c r="R3518" s="116"/>
    </row>
    <row r="3519" spans="2:18" ht="18.75" hidden="1" x14ac:dyDescent="0.25">
      <c r="B3519" s="112">
        <v>3513</v>
      </c>
      <c r="C3519" s="114" t="s">
        <v>11</v>
      </c>
      <c r="D3519" s="114" t="s">
        <v>11799</v>
      </c>
      <c r="E3519" s="114" t="s">
        <v>4</v>
      </c>
      <c r="F3519" s="114" t="s">
        <v>161</v>
      </c>
      <c r="G3519" s="114" t="s">
        <v>130</v>
      </c>
      <c r="H3519" s="115" t="s">
        <v>12736</v>
      </c>
      <c r="I3519" s="116" t="s">
        <v>12737</v>
      </c>
      <c r="J3519" s="116" t="s">
        <v>12738</v>
      </c>
      <c r="K3519" s="114" t="s">
        <v>1229</v>
      </c>
      <c r="L3519" s="114" t="s">
        <v>715</v>
      </c>
      <c r="M3519" s="116" t="s">
        <v>1230</v>
      </c>
      <c r="N3519" s="116" t="s">
        <v>1231</v>
      </c>
      <c r="O3519" s="114" t="s">
        <v>1229</v>
      </c>
      <c r="P3519" s="114" t="s">
        <v>1926</v>
      </c>
      <c r="Q3519" s="114" t="s">
        <v>1927</v>
      </c>
      <c r="R3519" s="116"/>
    </row>
    <row r="3520" spans="2:18" ht="18.75" hidden="1" x14ac:dyDescent="0.25">
      <c r="B3520" s="112">
        <v>3514</v>
      </c>
      <c r="C3520" s="114" t="s">
        <v>11</v>
      </c>
      <c r="D3520" s="114" t="s">
        <v>11799</v>
      </c>
      <c r="E3520" s="114" t="s">
        <v>4</v>
      </c>
      <c r="F3520" s="114" t="s">
        <v>161</v>
      </c>
      <c r="G3520" s="114" t="s">
        <v>130</v>
      </c>
      <c r="H3520" s="115" t="s">
        <v>12739</v>
      </c>
      <c r="I3520" s="116" t="s">
        <v>12740</v>
      </c>
      <c r="J3520" s="116" t="s">
        <v>12741</v>
      </c>
      <c r="K3520" s="114" t="s">
        <v>1229</v>
      </c>
      <c r="L3520" s="114" t="s">
        <v>715</v>
      </c>
      <c r="M3520" s="116" t="s">
        <v>1230</v>
      </c>
      <c r="N3520" s="116" t="s">
        <v>1231</v>
      </c>
      <c r="O3520" s="114" t="s">
        <v>1229</v>
      </c>
      <c r="P3520" s="114" t="s">
        <v>1926</v>
      </c>
      <c r="Q3520" s="114" t="s">
        <v>1927</v>
      </c>
      <c r="R3520" s="116"/>
    </row>
    <row r="3521" spans="2:18" ht="18.75" hidden="1" x14ac:dyDescent="0.25">
      <c r="B3521" s="112">
        <v>3515</v>
      </c>
      <c r="C3521" s="114" t="s">
        <v>11</v>
      </c>
      <c r="D3521" s="114" t="s">
        <v>11799</v>
      </c>
      <c r="E3521" s="114" t="s">
        <v>4</v>
      </c>
      <c r="F3521" s="114" t="s">
        <v>161</v>
      </c>
      <c r="G3521" s="114" t="s">
        <v>130</v>
      </c>
      <c r="H3521" s="115" t="s">
        <v>12742</v>
      </c>
      <c r="I3521" s="116" t="s">
        <v>12743</v>
      </c>
      <c r="J3521" s="116" t="s">
        <v>12744</v>
      </c>
      <c r="K3521" s="114" t="s">
        <v>1229</v>
      </c>
      <c r="L3521" s="114" t="s">
        <v>715</v>
      </c>
      <c r="M3521" s="116" t="s">
        <v>1230</v>
      </c>
      <c r="N3521" s="116" t="s">
        <v>1231</v>
      </c>
      <c r="O3521" s="114" t="s">
        <v>1229</v>
      </c>
      <c r="P3521" s="114" t="s">
        <v>1926</v>
      </c>
      <c r="Q3521" s="114" t="s">
        <v>1927</v>
      </c>
      <c r="R3521" s="116"/>
    </row>
    <row r="3522" spans="2:18" ht="18.75" hidden="1" x14ac:dyDescent="0.25">
      <c r="B3522" s="112">
        <v>3516</v>
      </c>
      <c r="C3522" s="114" t="s">
        <v>11</v>
      </c>
      <c r="D3522" s="114" t="s">
        <v>11799</v>
      </c>
      <c r="E3522" s="114" t="s">
        <v>4</v>
      </c>
      <c r="F3522" s="114" t="s">
        <v>161</v>
      </c>
      <c r="G3522" s="114" t="s">
        <v>130</v>
      </c>
      <c r="H3522" s="115" t="s">
        <v>12745</v>
      </c>
      <c r="I3522" s="116" t="s">
        <v>12746</v>
      </c>
      <c r="J3522" s="116" t="s">
        <v>12747</v>
      </c>
      <c r="K3522" s="114" t="s">
        <v>1229</v>
      </c>
      <c r="L3522" s="114" t="s">
        <v>715</v>
      </c>
      <c r="M3522" s="116" t="s">
        <v>1230</v>
      </c>
      <c r="N3522" s="116" t="s">
        <v>1231</v>
      </c>
      <c r="O3522" s="114" t="s">
        <v>1229</v>
      </c>
      <c r="P3522" s="114" t="s">
        <v>1926</v>
      </c>
      <c r="Q3522" s="114" t="s">
        <v>1927</v>
      </c>
      <c r="R3522" s="116"/>
    </row>
    <row r="3523" spans="2:18" ht="18.75" hidden="1" x14ac:dyDescent="0.25">
      <c r="B3523" s="112">
        <v>3517</v>
      </c>
      <c r="C3523" s="114" t="s">
        <v>11</v>
      </c>
      <c r="D3523" s="114" t="s">
        <v>11799</v>
      </c>
      <c r="E3523" s="114" t="s">
        <v>4</v>
      </c>
      <c r="F3523" s="114" t="s">
        <v>161</v>
      </c>
      <c r="G3523" s="114" t="s">
        <v>130</v>
      </c>
      <c r="H3523" s="115" t="s">
        <v>12748</v>
      </c>
      <c r="I3523" s="116" t="s">
        <v>12749</v>
      </c>
      <c r="J3523" s="116" t="s">
        <v>12750</v>
      </c>
      <c r="K3523" s="114" t="s">
        <v>1229</v>
      </c>
      <c r="L3523" s="114" t="s">
        <v>715</v>
      </c>
      <c r="M3523" s="116" t="s">
        <v>1230</v>
      </c>
      <c r="N3523" s="116" t="s">
        <v>1231</v>
      </c>
      <c r="O3523" s="114" t="s">
        <v>1229</v>
      </c>
      <c r="P3523" s="114" t="s">
        <v>1926</v>
      </c>
      <c r="Q3523" s="114" t="s">
        <v>1927</v>
      </c>
      <c r="R3523" s="116"/>
    </row>
    <row r="3524" spans="2:18" ht="18.75" hidden="1" x14ac:dyDescent="0.25">
      <c r="B3524" s="112">
        <v>3518</v>
      </c>
      <c r="C3524" s="114" t="s">
        <v>11</v>
      </c>
      <c r="D3524" s="114" t="s">
        <v>11799</v>
      </c>
      <c r="E3524" s="114" t="s">
        <v>4</v>
      </c>
      <c r="F3524" s="114" t="s">
        <v>161</v>
      </c>
      <c r="G3524" s="114" t="s">
        <v>130</v>
      </c>
      <c r="H3524" s="115" t="s">
        <v>12751</v>
      </c>
      <c r="I3524" s="116" t="s">
        <v>12752</v>
      </c>
      <c r="J3524" s="116" t="s">
        <v>12753</v>
      </c>
      <c r="K3524" s="114" t="s">
        <v>1229</v>
      </c>
      <c r="L3524" s="114" t="s">
        <v>715</v>
      </c>
      <c r="M3524" s="116" t="s">
        <v>1230</v>
      </c>
      <c r="N3524" s="116" t="s">
        <v>1231</v>
      </c>
      <c r="O3524" s="114" t="s">
        <v>1229</v>
      </c>
      <c r="P3524" s="114" t="s">
        <v>1926</v>
      </c>
      <c r="Q3524" s="114" t="s">
        <v>1927</v>
      </c>
      <c r="R3524" s="116"/>
    </row>
    <row r="3525" spans="2:18" ht="18.75" hidden="1" x14ac:dyDescent="0.25">
      <c r="B3525" s="112">
        <v>3519</v>
      </c>
      <c r="C3525" s="114" t="s">
        <v>11</v>
      </c>
      <c r="D3525" s="114" t="s">
        <v>11799</v>
      </c>
      <c r="E3525" s="114" t="s">
        <v>4</v>
      </c>
      <c r="F3525" s="114" t="s">
        <v>161</v>
      </c>
      <c r="G3525" s="114" t="s">
        <v>130</v>
      </c>
      <c r="H3525" s="115" t="s">
        <v>12754</v>
      </c>
      <c r="I3525" s="116" t="s">
        <v>12755</v>
      </c>
      <c r="J3525" s="116" t="s">
        <v>12756</v>
      </c>
      <c r="K3525" s="114" t="s">
        <v>1229</v>
      </c>
      <c r="L3525" s="114" t="s">
        <v>715</v>
      </c>
      <c r="M3525" s="116" t="s">
        <v>1230</v>
      </c>
      <c r="N3525" s="116" t="s">
        <v>1231</v>
      </c>
      <c r="O3525" s="114" t="s">
        <v>1229</v>
      </c>
      <c r="P3525" s="114" t="s">
        <v>1926</v>
      </c>
      <c r="Q3525" s="114" t="s">
        <v>1927</v>
      </c>
      <c r="R3525" s="116"/>
    </row>
    <row r="3526" spans="2:18" ht="18.75" hidden="1" x14ac:dyDescent="0.25">
      <c r="B3526" s="112">
        <v>3520</v>
      </c>
      <c r="C3526" s="114" t="s">
        <v>11</v>
      </c>
      <c r="D3526" s="114" t="s">
        <v>11799</v>
      </c>
      <c r="E3526" s="114" t="s">
        <v>4</v>
      </c>
      <c r="F3526" s="114" t="s">
        <v>161</v>
      </c>
      <c r="G3526" s="114" t="s">
        <v>130</v>
      </c>
      <c r="H3526" s="115" t="s">
        <v>12757</v>
      </c>
      <c r="I3526" s="116" t="s">
        <v>12758</v>
      </c>
      <c r="J3526" s="116" t="s">
        <v>12759</v>
      </c>
      <c r="K3526" s="114" t="s">
        <v>1229</v>
      </c>
      <c r="L3526" s="114" t="s">
        <v>715</v>
      </c>
      <c r="M3526" s="116" t="s">
        <v>1230</v>
      </c>
      <c r="N3526" s="116" t="s">
        <v>1231</v>
      </c>
      <c r="O3526" s="114" t="s">
        <v>1229</v>
      </c>
      <c r="P3526" s="114" t="s">
        <v>1926</v>
      </c>
      <c r="Q3526" s="114" t="s">
        <v>1927</v>
      </c>
      <c r="R3526" s="116"/>
    </row>
    <row r="3527" spans="2:18" ht="18.75" hidden="1" x14ac:dyDescent="0.25">
      <c r="B3527" s="112">
        <v>3521</v>
      </c>
      <c r="C3527" s="114" t="s">
        <v>11</v>
      </c>
      <c r="D3527" s="114" t="s">
        <v>11799</v>
      </c>
      <c r="E3527" s="114" t="s">
        <v>1</v>
      </c>
      <c r="F3527" s="114" t="s">
        <v>169</v>
      </c>
      <c r="G3527" s="114" t="s">
        <v>130</v>
      </c>
      <c r="H3527" s="115" t="s">
        <v>12760</v>
      </c>
      <c r="I3527" s="116" t="s">
        <v>12761</v>
      </c>
      <c r="J3527" s="116" t="s">
        <v>12762</v>
      </c>
      <c r="K3527" s="114" t="s">
        <v>1232</v>
      </c>
      <c r="L3527" s="114" t="s">
        <v>721</v>
      </c>
      <c r="M3527" s="116" t="s">
        <v>1233</v>
      </c>
      <c r="N3527" s="116" t="s">
        <v>1234</v>
      </c>
      <c r="O3527" s="114" t="s">
        <v>1232</v>
      </c>
      <c r="P3527" s="114" t="s">
        <v>1928</v>
      </c>
      <c r="Q3527" s="114" t="s">
        <v>1929</v>
      </c>
      <c r="R3527" s="116"/>
    </row>
    <row r="3528" spans="2:18" ht="18.75" hidden="1" x14ac:dyDescent="0.25">
      <c r="B3528" s="112">
        <v>3522</v>
      </c>
      <c r="C3528" s="114" t="s">
        <v>11</v>
      </c>
      <c r="D3528" s="114" t="s">
        <v>11799</v>
      </c>
      <c r="E3528" s="114" t="s">
        <v>1</v>
      </c>
      <c r="F3528" s="114" t="s">
        <v>169</v>
      </c>
      <c r="G3528" s="114" t="s">
        <v>130</v>
      </c>
      <c r="H3528" s="115" t="s">
        <v>12763</v>
      </c>
      <c r="I3528" s="116" t="s">
        <v>12764</v>
      </c>
      <c r="J3528" s="116" t="s">
        <v>12765</v>
      </c>
      <c r="K3528" s="114" t="s">
        <v>1232</v>
      </c>
      <c r="L3528" s="114" t="s">
        <v>721</v>
      </c>
      <c r="M3528" s="116" t="s">
        <v>1233</v>
      </c>
      <c r="N3528" s="116" t="s">
        <v>1234</v>
      </c>
      <c r="O3528" s="114" t="s">
        <v>1232</v>
      </c>
      <c r="P3528" s="114" t="s">
        <v>1928</v>
      </c>
      <c r="Q3528" s="114" t="s">
        <v>1929</v>
      </c>
      <c r="R3528" s="116"/>
    </row>
    <row r="3529" spans="2:18" ht="18.75" hidden="1" x14ac:dyDescent="0.25">
      <c r="B3529" s="112">
        <v>3523</v>
      </c>
      <c r="C3529" s="114" t="s">
        <v>11</v>
      </c>
      <c r="D3529" s="114" t="s">
        <v>11799</v>
      </c>
      <c r="E3529" s="114" t="s">
        <v>1</v>
      </c>
      <c r="F3529" s="114" t="s">
        <v>169</v>
      </c>
      <c r="G3529" s="114" t="s">
        <v>130</v>
      </c>
      <c r="H3529" s="115" t="s">
        <v>12766</v>
      </c>
      <c r="I3529" s="116" t="s">
        <v>12767</v>
      </c>
      <c r="J3529" s="116" t="s">
        <v>12768</v>
      </c>
      <c r="K3529" s="114" t="s">
        <v>1232</v>
      </c>
      <c r="L3529" s="114" t="s">
        <v>721</v>
      </c>
      <c r="M3529" s="116" t="s">
        <v>1233</v>
      </c>
      <c r="N3529" s="116" t="s">
        <v>1234</v>
      </c>
      <c r="O3529" s="114" t="s">
        <v>1232</v>
      </c>
      <c r="P3529" s="114" t="s">
        <v>1928</v>
      </c>
      <c r="Q3529" s="114" t="s">
        <v>1929</v>
      </c>
      <c r="R3529" s="116"/>
    </row>
    <row r="3530" spans="2:18" ht="18.75" hidden="1" x14ac:dyDescent="0.25">
      <c r="B3530" s="112">
        <v>3524</v>
      </c>
      <c r="C3530" s="114" t="s">
        <v>11</v>
      </c>
      <c r="D3530" s="114" t="s">
        <v>11799</v>
      </c>
      <c r="E3530" s="114" t="s">
        <v>1</v>
      </c>
      <c r="F3530" s="114" t="s">
        <v>169</v>
      </c>
      <c r="G3530" s="114" t="s">
        <v>130</v>
      </c>
      <c r="H3530" s="115" t="s">
        <v>12769</v>
      </c>
      <c r="I3530" s="116" t="s">
        <v>12770</v>
      </c>
      <c r="J3530" s="116" t="s">
        <v>12771</v>
      </c>
      <c r="K3530" s="114" t="s">
        <v>1232</v>
      </c>
      <c r="L3530" s="114" t="s">
        <v>721</v>
      </c>
      <c r="M3530" s="116" t="s">
        <v>1233</v>
      </c>
      <c r="N3530" s="116" t="s">
        <v>1234</v>
      </c>
      <c r="O3530" s="114" t="s">
        <v>1232</v>
      </c>
      <c r="P3530" s="114" t="s">
        <v>1928</v>
      </c>
      <c r="Q3530" s="114" t="s">
        <v>1929</v>
      </c>
      <c r="R3530" s="116"/>
    </row>
    <row r="3531" spans="2:18" ht="18.75" hidden="1" x14ac:dyDescent="0.25">
      <c r="B3531" s="112">
        <v>3525</v>
      </c>
      <c r="C3531" s="114" t="s">
        <v>11</v>
      </c>
      <c r="D3531" s="114" t="s">
        <v>11799</v>
      </c>
      <c r="E3531" s="114" t="s">
        <v>1</v>
      </c>
      <c r="F3531" s="114" t="s">
        <v>169</v>
      </c>
      <c r="G3531" s="114" t="s">
        <v>130</v>
      </c>
      <c r="H3531" s="115" t="s">
        <v>12772</v>
      </c>
      <c r="I3531" s="116" t="s">
        <v>12773</v>
      </c>
      <c r="J3531" s="116" t="s">
        <v>12774</v>
      </c>
      <c r="K3531" s="114" t="s">
        <v>1232</v>
      </c>
      <c r="L3531" s="114" t="s">
        <v>721</v>
      </c>
      <c r="M3531" s="116" t="s">
        <v>1233</v>
      </c>
      <c r="N3531" s="116" t="s">
        <v>1234</v>
      </c>
      <c r="O3531" s="114" t="s">
        <v>1232</v>
      </c>
      <c r="P3531" s="114" t="s">
        <v>1928</v>
      </c>
      <c r="Q3531" s="114" t="s">
        <v>1929</v>
      </c>
      <c r="R3531" s="116"/>
    </row>
    <row r="3532" spans="2:18" ht="18.75" hidden="1" x14ac:dyDescent="0.25">
      <c r="B3532" s="112">
        <v>3526</v>
      </c>
      <c r="C3532" s="114" t="s">
        <v>11</v>
      </c>
      <c r="D3532" s="114" t="s">
        <v>11799</v>
      </c>
      <c r="E3532" s="114" t="s">
        <v>1</v>
      </c>
      <c r="F3532" s="114" t="s">
        <v>169</v>
      </c>
      <c r="G3532" s="114" t="s">
        <v>130</v>
      </c>
      <c r="H3532" s="115" t="s">
        <v>12775</v>
      </c>
      <c r="I3532" s="116" t="s">
        <v>12776</v>
      </c>
      <c r="J3532" s="116" t="s">
        <v>12777</v>
      </c>
      <c r="K3532" s="114" t="s">
        <v>1232</v>
      </c>
      <c r="L3532" s="114" t="s">
        <v>721</v>
      </c>
      <c r="M3532" s="116" t="s">
        <v>1233</v>
      </c>
      <c r="N3532" s="116" t="s">
        <v>1234</v>
      </c>
      <c r="O3532" s="114" t="s">
        <v>1232</v>
      </c>
      <c r="P3532" s="114" t="s">
        <v>1928</v>
      </c>
      <c r="Q3532" s="114" t="s">
        <v>1929</v>
      </c>
      <c r="R3532" s="116"/>
    </row>
    <row r="3533" spans="2:18" ht="18.75" hidden="1" x14ac:dyDescent="0.25">
      <c r="B3533" s="112">
        <v>3527</v>
      </c>
      <c r="C3533" s="114" t="s">
        <v>11</v>
      </c>
      <c r="D3533" s="114" t="s">
        <v>11799</v>
      </c>
      <c r="E3533" s="114" t="s">
        <v>1</v>
      </c>
      <c r="F3533" s="114" t="s">
        <v>169</v>
      </c>
      <c r="G3533" s="114" t="s">
        <v>130</v>
      </c>
      <c r="H3533" s="115" t="s">
        <v>12778</v>
      </c>
      <c r="I3533" s="116" t="s">
        <v>12779</v>
      </c>
      <c r="J3533" s="116" t="s">
        <v>12780</v>
      </c>
      <c r="K3533" s="114" t="s">
        <v>1232</v>
      </c>
      <c r="L3533" s="114" t="s">
        <v>721</v>
      </c>
      <c r="M3533" s="116" t="s">
        <v>1233</v>
      </c>
      <c r="N3533" s="116" t="s">
        <v>1234</v>
      </c>
      <c r="O3533" s="114" t="s">
        <v>1232</v>
      </c>
      <c r="P3533" s="114" t="s">
        <v>1928</v>
      </c>
      <c r="Q3533" s="114" t="s">
        <v>1929</v>
      </c>
      <c r="R3533" s="116"/>
    </row>
    <row r="3534" spans="2:18" ht="18.75" hidden="1" x14ac:dyDescent="0.25">
      <c r="B3534" s="112">
        <v>3528</v>
      </c>
      <c r="C3534" s="114" t="s">
        <v>11</v>
      </c>
      <c r="D3534" s="114" t="s">
        <v>11799</v>
      </c>
      <c r="E3534" s="114" t="s">
        <v>1</v>
      </c>
      <c r="F3534" s="114" t="s">
        <v>169</v>
      </c>
      <c r="G3534" s="114" t="s">
        <v>130</v>
      </c>
      <c r="H3534" s="115" t="s">
        <v>12781</v>
      </c>
      <c r="I3534" s="116" t="s">
        <v>12782</v>
      </c>
      <c r="J3534" s="116" t="s">
        <v>12783</v>
      </c>
      <c r="K3534" s="114" t="s">
        <v>1232</v>
      </c>
      <c r="L3534" s="114" t="s">
        <v>721</v>
      </c>
      <c r="M3534" s="116" t="s">
        <v>1233</v>
      </c>
      <c r="N3534" s="116" t="s">
        <v>1234</v>
      </c>
      <c r="O3534" s="114" t="s">
        <v>1232</v>
      </c>
      <c r="P3534" s="114" t="s">
        <v>1928</v>
      </c>
      <c r="Q3534" s="114" t="s">
        <v>1929</v>
      </c>
      <c r="R3534" s="116"/>
    </row>
    <row r="3535" spans="2:18" ht="18.75" hidden="1" x14ac:dyDescent="0.25">
      <c r="B3535" s="112">
        <v>3529</v>
      </c>
      <c r="C3535" s="114" t="s">
        <v>11</v>
      </c>
      <c r="D3535" s="114" t="s">
        <v>11799</v>
      </c>
      <c r="E3535" s="114" t="s">
        <v>1</v>
      </c>
      <c r="F3535" s="114" t="s">
        <v>169</v>
      </c>
      <c r="G3535" s="114" t="s">
        <v>130</v>
      </c>
      <c r="H3535" s="115" t="s">
        <v>12784</v>
      </c>
      <c r="I3535" s="116" t="s">
        <v>12785</v>
      </c>
      <c r="J3535" s="116" t="s">
        <v>12786</v>
      </c>
      <c r="K3535" s="114" t="s">
        <v>1232</v>
      </c>
      <c r="L3535" s="114" t="s">
        <v>721</v>
      </c>
      <c r="M3535" s="116" t="s">
        <v>1233</v>
      </c>
      <c r="N3535" s="116" t="s">
        <v>1234</v>
      </c>
      <c r="O3535" s="114" t="s">
        <v>1232</v>
      </c>
      <c r="P3535" s="114" t="s">
        <v>1928</v>
      </c>
      <c r="Q3535" s="114" t="s">
        <v>1929</v>
      </c>
      <c r="R3535" s="116"/>
    </row>
    <row r="3536" spans="2:18" ht="18.75" hidden="1" x14ac:dyDescent="0.25">
      <c r="B3536" s="112">
        <v>3530</v>
      </c>
      <c r="C3536" s="114" t="s">
        <v>11</v>
      </c>
      <c r="D3536" s="114" t="s">
        <v>11799</v>
      </c>
      <c r="E3536" s="114" t="s">
        <v>1</v>
      </c>
      <c r="F3536" s="114" t="s">
        <v>169</v>
      </c>
      <c r="G3536" s="114" t="s">
        <v>130</v>
      </c>
      <c r="H3536" s="115" t="s">
        <v>12787</v>
      </c>
      <c r="I3536" s="116" t="s">
        <v>12788</v>
      </c>
      <c r="J3536" s="116" t="s">
        <v>12789</v>
      </c>
      <c r="K3536" s="114" t="s">
        <v>1232</v>
      </c>
      <c r="L3536" s="114" t="s">
        <v>721</v>
      </c>
      <c r="M3536" s="116" t="s">
        <v>1233</v>
      </c>
      <c r="N3536" s="116" t="s">
        <v>1234</v>
      </c>
      <c r="O3536" s="114" t="s">
        <v>1232</v>
      </c>
      <c r="P3536" s="114" t="s">
        <v>1928</v>
      </c>
      <c r="Q3536" s="114" t="s">
        <v>1929</v>
      </c>
      <c r="R3536" s="116"/>
    </row>
    <row r="3537" spans="2:18" ht="18.75" hidden="1" x14ac:dyDescent="0.25">
      <c r="B3537" s="112">
        <v>3531</v>
      </c>
      <c r="C3537" s="114" t="s">
        <v>11</v>
      </c>
      <c r="D3537" s="114" t="s">
        <v>11799</v>
      </c>
      <c r="E3537" s="114" t="s">
        <v>4</v>
      </c>
      <c r="F3537" s="114" t="s">
        <v>169</v>
      </c>
      <c r="G3537" s="114" t="s">
        <v>130</v>
      </c>
      <c r="H3537" s="115" t="s">
        <v>12790</v>
      </c>
      <c r="I3537" s="116" t="s">
        <v>12791</v>
      </c>
      <c r="J3537" s="116" t="s">
        <v>12792</v>
      </c>
      <c r="K3537" s="114" t="s">
        <v>1232</v>
      </c>
      <c r="L3537" s="114" t="s">
        <v>721</v>
      </c>
      <c r="M3537" s="116" t="s">
        <v>1233</v>
      </c>
      <c r="N3537" s="116" t="s">
        <v>1234</v>
      </c>
      <c r="O3537" s="114" t="s">
        <v>1232</v>
      </c>
      <c r="P3537" s="114" t="s">
        <v>1928</v>
      </c>
      <c r="Q3537" s="114" t="s">
        <v>1929</v>
      </c>
      <c r="R3537" s="116"/>
    </row>
    <row r="3538" spans="2:18" ht="18.75" hidden="1" x14ac:dyDescent="0.25">
      <c r="B3538" s="112">
        <v>3532</v>
      </c>
      <c r="C3538" s="114" t="s">
        <v>11</v>
      </c>
      <c r="D3538" s="114" t="s">
        <v>11799</v>
      </c>
      <c r="E3538" s="114" t="s">
        <v>4</v>
      </c>
      <c r="F3538" s="114" t="s">
        <v>169</v>
      </c>
      <c r="G3538" s="114" t="s">
        <v>130</v>
      </c>
      <c r="H3538" s="115" t="s">
        <v>12793</v>
      </c>
      <c r="I3538" s="116" t="s">
        <v>12794</v>
      </c>
      <c r="J3538" s="116" t="s">
        <v>12795</v>
      </c>
      <c r="K3538" s="114" t="s">
        <v>1232</v>
      </c>
      <c r="L3538" s="114" t="s">
        <v>721</v>
      </c>
      <c r="M3538" s="116" t="s">
        <v>1233</v>
      </c>
      <c r="N3538" s="116" t="s">
        <v>1234</v>
      </c>
      <c r="O3538" s="114" t="s">
        <v>1232</v>
      </c>
      <c r="P3538" s="114" t="s">
        <v>1928</v>
      </c>
      <c r="Q3538" s="114" t="s">
        <v>1929</v>
      </c>
      <c r="R3538" s="116"/>
    </row>
    <row r="3539" spans="2:18" ht="18.75" hidden="1" x14ac:dyDescent="0.25">
      <c r="B3539" s="112">
        <v>3533</v>
      </c>
      <c r="C3539" s="114" t="s">
        <v>11</v>
      </c>
      <c r="D3539" s="114" t="s">
        <v>11799</v>
      </c>
      <c r="E3539" s="114" t="s">
        <v>4</v>
      </c>
      <c r="F3539" s="114" t="s">
        <v>169</v>
      </c>
      <c r="G3539" s="114" t="s">
        <v>130</v>
      </c>
      <c r="H3539" s="115" t="s">
        <v>12796</v>
      </c>
      <c r="I3539" s="116" t="s">
        <v>12797</v>
      </c>
      <c r="J3539" s="116" t="s">
        <v>12798</v>
      </c>
      <c r="K3539" s="114" t="s">
        <v>1232</v>
      </c>
      <c r="L3539" s="114" t="s">
        <v>721</v>
      </c>
      <c r="M3539" s="116" t="s">
        <v>1233</v>
      </c>
      <c r="N3539" s="116" t="s">
        <v>1234</v>
      </c>
      <c r="O3539" s="114" t="s">
        <v>1232</v>
      </c>
      <c r="P3539" s="114" t="s">
        <v>1928</v>
      </c>
      <c r="Q3539" s="114" t="s">
        <v>1929</v>
      </c>
      <c r="R3539" s="116"/>
    </row>
    <row r="3540" spans="2:18" ht="18.75" hidden="1" x14ac:dyDescent="0.25">
      <c r="B3540" s="112">
        <v>3534</v>
      </c>
      <c r="C3540" s="114" t="s">
        <v>11</v>
      </c>
      <c r="D3540" s="114" t="s">
        <v>11799</v>
      </c>
      <c r="E3540" s="114" t="s">
        <v>4</v>
      </c>
      <c r="F3540" s="114" t="s">
        <v>169</v>
      </c>
      <c r="G3540" s="114" t="s">
        <v>130</v>
      </c>
      <c r="H3540" s="115" t="s">
        <v>12799</v>
      </c>
      <c r="I3540" s="116" t="s">
        <v>12800</v>
      </c>
      <c r="J3540" s="116" t="s">
        <v>12801</v>
      </c>
      <c r="K3540" s="114" t="s">
        <v>1232</v>
      </c>
      <c r="L3540" s="114" t="s">
        <v>721</v>
      </c>
      <c r="M3540" s="116" t="s">
        <v>1233</v>
      </c>
      <c r="N3540" s="116" t="s">
        <v>1234</v>
      </c>
      <c r="O3540" s="114" t="s">
        <v>1232</v>
      </c>
      <c r="P3540" s="114" t="s">
        <v>1928</v>
      </c>
      <c r="Q3540" s="114" t="s">
        <v>1929</v>
      </c>
      <c r="R3540" s="116"/>
    </row>
    <row r="3541" spans="2:18" ht="18.75" hidden="1" x14ac:dyDescent="0.25">
      <c r="B3541" s="112">
        <v>3535</v>
      </c>
      <c r="C3541" s="114" t="s">
        <v>11</v>
      </c>
      <c r="D3541" s="114" t="s">
        <v>11799</v>
      </c>
      <c r="E3541" s="114" t="s">
        <v>4</v>
      </c>
      <c r="F3541" s="114" t="s">
        <v>169</v>
      </c>
      <c r="G3541" s="114" t="s">
        <v>130</v>
      </c>
      <c r="H3541" s="115" t="s">
        <v>12802</v>
      </c>
      <c r="I3541" s="116" t="s">
        <v>12803</v>
      </c>
      <c r="J3541" s="116" t="s">
        <v>12804</v>
      </c>
      <c r="K3541" s="114" t="s">
        <v>1232</v>
      </c>
      <c r="L3541" s="114" t="s">
        <v>721</v>
      </c>
      <c r="M3541" s="116" t="s">
        <v>1233</v>
      </c>
      <c r="N3541" s="116" t="s">
        <v>1234</v>
      </c>
      <c r="O3541" s="114" t="s">
        <v>1232</v>
      </c>
      <c r="P3541" s="114" t="s">
        <v>1928</v>
      </c>
      <c r="Q3541" s="114" t="s">
        <v>1929</v>
      </c>
      <c r="R3541" s="116"/>
    </row>
    <row r="3542" spans="2:18" ht="18.75" hidden="1" x14ac:dyDescent="0.25">
      <c r="B3542" s="112">
        <v>3536</v>
      </c>
      <c r="C3542" s="114" t="s">
        <v>11</v>
      </c>
      <c r="D3542" s="114" t="s">
        <v>11799</v>
      </c>
      <c r="E3542" s="114" t="s">
        <v>4</v>
      </c>
      <c r="F3542" s="114" t="s">
        <v>169</v>
      </c>
      <c r="G3542" s="114" t="s">
        <v>130</v>
      </c>
      <c r="H3542" s="115" t="s">
        <v>12805</v>
      </c>
      <c r="I3542" s="116" t="s">
        <v>12806</v>
      </c>
      <c r="J3542" s="116" t="s">
        <v>12807</v>
      </c>
      <c r="K3542" s="114" t="s">
        <v>1232</v>
      </c>
      <c r="L3542" s="114" t="s">
        <v>721</v>
      </c>
      <c r="M3542" s="116" t="s">
        <v>1233</v>
      </c>
      <c r="N3542" s="116" t="s">
        <v>1234</v>
      </c>
      <c r="O3542" s="114" t="s">
        <v>1232</v>
      </c>
      <c r="P3542" s="114" t="s">
        <v>1928</v>
      </c>
      <c r="Q3542" s="114" t="s">
        <v>1929</v>
      </c>
      <c r="R3542" s="116"/>
    </row>
    <row r="3543" spans="2:18" ht="18.75" hidden="1" x14ac:dyDescent="0.25">
      <c r="B3543" s="112">
        <v>3537</v>
      </c>
      <c r="C3543" s="114" t="s">
        <v>11</v>
      </c>
      <c r="D3543" s="114" t="s">
        <v>11799</v>
      </c>
      <c r="E3543" s="114" t="s">
        <v>4</v>
      </c>
      <c r="F3543" s="114" t="s">
        <v>169</v>
      </c>
      <c r="G3543" s="114" t="s">
        <v>130</v>
      </c>
      <c r="H3543" s="115" t="s">
        <v>12808</v>
      </c>
      <c r="I3543" s="116" t="s">
        <v>12809</v>
      </c>
      <c r="J3543" s="116" t="s">
        <v>12810</v>
      </c>
      <c r="K3543" s="114" t="s">
        <v>1232</v>
      </c>
      <c r="L3543" s="114" t="s">
        <v>721</v>
      </c>
      <c r="M3543" s="116" t="s">
        <v>1233</v>
      </c>
      <c r="N3543" s="116" t="s">
        <v>1234</v>
      </c>
      <c r="O3543" s="114" t="s">
        <v>1232</v>
      </c>
      <c r="P3543" s="114" t="s">
        <v>1928</v>
      </c>
      <c r="Q3543" s="114" t="s">
        <v>1929</v>
      </c>
      <c r="R3543" s="116"/>
    </row>
    <row r="3544" spans="2:18" ht="18.75" hidden="1" x14ac:dyDescent="0.25">
      <c r="B3544" s="112">
        <v>3538</v>
      </c>
      <c r="C3544" s="114" t="s">
        <v>11</v>
      </c>
      <c r="D3544" s="114" t="s">
        <v>11799</v>
      </c>
      <c r="E3544" s="114" t="s">
        <v>4</v>
      </c>
      <c r="F3544" s="114" t="s">
        <v>169</v>
      </c>
      <c r="G3544" s="114" t="s">
        <v>130</v>
      </c>
      <c r="H3544" s="115" t="s">
        <v>12811</v>
      </c>
      <c r="I3544" s="116" t="s">
        <v>12812</v>
      </c>
      <c r="J3544" s="116" t="s">
        <v>12813</v>
      </c>
      <c r="K3544" s="114" t="s">
        <v>1232</v>
      </c>
      <c r="L3544" s="114" t="s">
        <v>721</v>
      </c>
      <c r="M3544" s="116" t="s">
        <v>1233</v>
      </c>
      <c r="N3544" s="116" t="s">
        <v>1234</v>
      </c>
      <c r="O3544" s="114" t="s">
        <v>1232</v>
      </c>
      <c r="P3544" s="114" t="s">
        <v>1928</v>
      </c>
      <c r="Q3544" s="114" t="s">
        <v>1929</v>
      </c>
      <c r="R3544" s="116"/>
    </row>
    <row r="3545" spans="2:18" ht="18.75" hidden="1" x14ac:dyDescent="0.25">
      <c r="B3545" s="112">
        <v>3539</v>
      </c>
      <c r="C3545" s="114" t="s">
        <v>11</v>
      </c>
      <c r="D3545" s="114" t="s">
        <v>11799</v>
      </c>
      <c r="E3545" s="114" t="s">
        <v>4</v>
      </c>
      <c r="F3545" s="114" t="s">
        <v>169</v>
      </c>
      <c r="G3545" s="114" t="s">
        <v>130</v>
      </c>
      <c r="H3545" s="115" t="s">
        <v>12814</v>
      </c>
      <c r="I3545" s="116" t="s">
        <v>12815</v>
      </c>
      <c r="J3545" s="116" t="s">
        <v>12816</v>
      </c>
      <c r="K3545" s="114" t="s">
        <v>1232</v>
      </c>
      <c r="L3545" s="114" t="s">
        <v>721</v>
      </c>
      <c r="M3545" s="116" t="s">
        <v>1233</v>
      </c>
      <c r="N3545" s="116" t="s">
        <v>1234</v>
      </c>
      <c r="O3545" s="114" t="s">
        <v>1232</v>
      </c>
      <c r="P3545" s="114" t="s">
        <v>1928</v>
      </c>
      <c r="Q3545" s="114" t="s">
        <v>1929</v>
      </c>
      <c r="R3545" s="116"/>
    </row>
    <row r="3546" spans="2:18" ht="18.75" hidden="1" x14ac:dyDescent="0.25">
      <c r="B3546" s="112">
        <v>3540</v>
      </c>
      <c r="C3546" s="114" t="s">
        <v>11</v>
      </c>
      <c r="D3546" s="114" t="s">
        <v>11799</v>
      </c>
      <c r="E3546" s="114" t="s">
        <v>4</v>
      </c>
      <c r="F3546" s="114" t="s">
        <v>169</v>
      </c>
      <c r="G3546" s="114" t="s">
        <v>130</v>
      </c>
      <c r="H3546" s="115" t="s">
        <v>12817</v>
      </c>
      <c r="I3546" s="116" t="s">
        <v>12818</v>
      </c>
      <c r="J3546" s="116" t="s">
        <v>12819</v>
      </c>
      <c r="K3546" s="114" t="s">
        <v>1232</v>
      </c>
      <c r="L3546" s="114" t="s">
        <v>721</v>
      </c>
      <c r="M3546" s="116" t="s">
        <v>1233</v>
      </c>
      <c r="N3546" s="116" t="s">
        <v>1234</v>
      </c>
      <c r="O3546" s="114" t="s">
        <v>1232</v>
      </c>
      <c r="P3546" s="114" t="s">
        <v>1928</v>
      </c>
      <c r="Q3546" s="114" t="s">
        <v>1929</v>
      </c>
      <c r="R3546" s="116"/>
    </row>
    <row r="3547" spans="2:18" ht="18.75" hidden="1" x14ac:dyDescent="0.25">
      <c r="B3547" s="112">
        <v>3541</v>
      </c>
      <c r="C3547" s="114" t="s">
        <v>11</v>
      </c>
      <c r="D3547" s="114" t="s">
        <v>11799</v>
      </c>
      <c r="E3547" s="114" t="s">
        <v>1</v>
      </c>
      <c r="F3547" s="114" t="s">
        <v>175</v>
      </c>
      <c r="G3547" s="114" t="s">
        <v>102</v>
      </c>
      <c r="H3547" s="115" t="s">
        <v>12820</v>
      </c>
      <c r="I3547" s="116" t="s">
        <v>12821</v>
      </c>
      <c r="J3547" s="116" t="s">
        <v>12822</v>
      </c>
      <c r="K3547" s="114" t="s">
        <v>1235</v>
      </c>
      <c r="L3547" s="114" t="s">
        <v>727</v>
      </c>
      <c r="M3547" s="116" t="s">
        <v>1236</v>
      </c>
      <c r="N3547" s="116" t="s">
        <v>1237</v>
      </c>
      <c r="O3547" s="114" t="s">
        <v>1235</v>
      </c>
      <c r="P3547" s="114" t="s">
        <v>1930</v>
      </c>
      <c r="Q3547" s="114" t="s">
        <v>1931</v>
      </c>
      <c r="R3547" s="116"/>
    </row>
    <row r="3548" spans="2:18" ht="18.75" hidden="1" x14ac:dyDescent="0.25">
      <c r="B3548" s="112">
        <v>3542</v>
      </c>
      <c r="C3548" s="114" t="s">
        <v>11</v>
      </c>
      <c r="D3548" s="114" t="s">
        <v>11799</v>
      </c>
      <c r="E3548" s="114" t="s">
        <v>1</v>
      </c>
      <c r="F3548" s="114" t="s">
        <v>175</v>
      </c>
      <c r="G3548" s="114" t="s">
        <v>102</v>
      </c>
      <c r="H3548" s="115" t="s">
        <v>12823</v>
      </c>
      <c r="I3548" s="116" t="s">
        <v>12824</v>
      </c>
      <c r="J3548" s="116" t="s">
        <v>12825</v>
      </c>
      <c r="K3548" s="114" t="s">
        <v>1235</v>
      </c>
      <c r="L3548" s="114" t="s">
        <v>727</v>
      </c>
      <c r="M3548" s="116" t="s">
        <v>1236</v>
      </c>
      <c r="N3548" s="116" t="s">
        <v>1237</v>
      </c>
      <c r="O3548" s="114" t="s">
        <v>1235</v>
      </c>
      <c r="P3548" s="114" t="s">
        <v>1930</v>
      </c>
      <c r="Q3548" s="114" t="s">
        <v>1931</v>
      </c>
      <c r="R3548" s="116"/>
    </row>
    <row r="3549" spans="2:18" ht="18.75" hidden="1" x14ac:dyDescent="0.25">
      <c r="B3549" s="112">
        <v>3543</v>
      </c>
      <c r="C3549" s="114" t="s">
        <v>11</v>
      </c>
      <c r="D3549" s="114" t="s">
        <v>11799</v>
      </c>
      <c r="E3549" s="114" t="s">
        <v>1</v>
      </c>
      <c r="F3549" s="114" t="s">
        <v>175</v>
      </c>
      <c r="G3549" s="114" t="s">
        <v>102</v>
      </c>
      <c r="H3549" s="115" t="s">
        <v>12826</v>
      </c>
      <c r="I3549" s="116" t="s">
        <v>12827</v>
      </c>
      <c r="J3549" s="116" t="s">
        <v>12828</v>
      </c>
      <c r="K3549" s="114" t="s">
        <v>1235</v>
      </c>
      <c r="L3549" s="114" t="s">
        <v>727</v>
      </c>
      <c r="M3549" s="116" t="s">
        <v>1236</v>
      </c>
      <c r="N3549" s="116" t="s">
        <v>1237</v>
      </c>
      <c r="O3549" s="114" t="s">
        <v>1235</v>
      </c>
      <c r="P3549" s="114" t="s">
        <v>1930</v>
      </c>
      <c r="Q3549" s="114" t="s">
        <v>1931</v>
      </c>
      <c r="R3549" s="116"/>
    </row>
    <row r="3550" spans="2:18" ht="18.75" hidden="1" x14ac:dyDescent="0.25">
      <c r="B3550" s="112">
        <v>3544</v>
      </c>
      <c r="C3550" s="114" t="s">
        <v>11</v>
      </c>
      <c r="D3550" s="114" t="s">
        <v>11799</v>
      </c>
      <c r="E3550" s="114" t="s">
        <v>1</v>
      </c>
      <c r="F3550" s="114" t="s">
        <v>175</v>
      </c>
      <c r="G3550" s="114" t="s">
        <v>102</v>
      </c>
      <c r="H3550" s="115" t="s">
        <v>12829</v>
      </c>
      <c r="I3550" s="116" t="s">
        <v>12830</v>
      </c>
      <c r="J3550" s="116" t="s">
        <v>12831</v>
      </c>
      <c r="K3550" s="114" t="s">
        <v>1235</v>
      </c>
      <c r="L3550" s="114" t="s">
        <v>727</v>
      </c>
      <c r="M3550" s="116" t="s">
        <v>1236</v>
      </c>
      <c r="N3550" s="116" t="s">
        <v>1237</v>
      </c>
      <c r="O3550" s="114" t="s">
        <v>1235</v>
      </c>
      <c r="P3550" s="114" t="s">
        <v>1930</v>
      </c>
      <c r="Q3550" s="114" t="s">
        <v>1931</v>
      </c>
      <c r="R3550" s="116"/>
    </row>
    <row r="3551" spans="2:18" ht="18.75" hidden="1" x14ac:dyDescent="0.25">
      <c r="B3551" s="112">
        <v>3545</v>
      </c>
      <c r="C3551" s="114" t="s">
        <v>11</v>
      </c>
      <c r="D3551" s="114" t="s">
        <v>11799</v>
      </c>
      <c r="E3551" s="114" t="s">
        <v>1</v>
      </c>
      <c r="F3551" s="114" t="s">
        <v>175</v>
      </c>
      <c r="G3551" s="114" t="s">
        <v>102</v>
      </c>
      <c r="H3551" s="115" t="s">
        <v>12832</v>
      </c>
      <c r="I3551" s="116" t="s">
        <v>12833</v>
      </c>
      <c r="J3551" s="116" t="s">
        <v>12834</v>
      </c>
      <c r="K3551" s="114" t="s">
        <v>1235</v>
      </c>
      <c r="L3551" s="114" t="s">
        <v>727</v>
      </c>
      <c r="M3551" s="116" t="s">
        <v>1236</v>
      </c>
      <c r="N3551" s="116" t="s">
        <v>1237</v>
      </c>
      <c r="O3551" s="114" t="s">
        <v>1235</v>
      </c>
      <c r="P3551" s="114" t="s">
        <v>1930</v>
      </c>
      <c r="Q3551" s="114" t="s">
        <v>1931</v>
      </c>
      <c r="R3551" s="116"/>
    </row>
    <row r="3552" spans="2:18" ht="18.75" hidden="1" x14ac:dyDescent="0.25">
      <c r="B3552" s="112">
        <v>3546</v>
      </c>
      <c r="C3552" s="114" t="s">
        <v>11</v>
      </c>
      <c r="D3552" s="114" t="s">
        <v>11799</v>
      </c>
      <c r="E3552" s="114" t="s">
        <v>1</v>
      </c>
      <c r="F3552" s="114" t="s">
        <v>175</v>
      </c>
      <c r="G3552" s="114" t="s">
        <v>102</v>
      </c>
      <c r="H3552" s="115" t="s">
        <v>12835</v>
      </c>
      <c r="I3552" s="116" t="s">
        <v>12836</v>
      </c>
      <c r="J3552" s="116" t="s">
        <v>12837</v>
      </c>
      <c r="K3552" s="114" t="s">
        <v>1235</v>
      </c>
      <c r="L3552" s="114" t="s">
        <v>727</v>
      </c>
      <c r="M3552" s="116" t="s">
        <v>1236</v>
      </c>
      <c r="N3552" s="116" t="s">
        <v>1237</v>
      </c>
      <c r="O3552" s="114" t="s">
        <v>1235</v>
      </c>
      <c r="P3552" s="114" t="s">
        <v>1930</v>
      </c>
      <c r="Q3552" s="114" t="s">
        <v>1931</v>
      </c>
      <c r="R3552" s="116"/>
    </row>
    <row r="3553" spans="2:18" ht="18.75" hidden="1" x14ac:dyDescent="0.25">
      <c r="B3553" s="112">
        <v>3547</v>
      </c>
      <c r="C3553" s="114" t="s">
        <v>11</v>
      </c>
      <c r="D3553" s="114" t="s">
        <v>11799</v>
      </c>
      <c r="E3553" s="114" t="s">
        <v>1</v>
      </c>
      <c r="F3553" s="114" t="s">
        <v>175</v>
      </c>
      <c r="G3553" s="114" t="s">
        <v>102</v>
      </c>
      <c r="H3553" s="115" t="s">
        <v>12838</v>
      </c>
      <c r="I3553" s="116" t="s">
        <v>12839</v>
      </c>
      <c r="J3553" s="116" t="s">
        <v>12840</v>
      </c>
      <c r="K3553" s="114" t="s">
        <v>1235</v>
      </c>
      <c r="L3553" s="114" t="s">
        <v>727</v>
      </c>
      <c r="M3553" s="116" t="s">
        <v>1236</v>
      </c>
      <c r="N3553" s="116" t="s">
        <v>1237</v>
      </c>
      <c r="O3553" s="114" t="s">
        <v>1235</v>
      </c>
      <c r="P3553" s="114" t="s">
        <v>1930</v>
      </c>
      <c r="Q3553" s="114" t="s">
        <v>1931</v>
      </c>
      <c r="R3553" s="116"/>
    </row>
    <row r="3554" spans="2:18" ht="18.75" hidden="1" x14ac:dyDescent="0.25">
      <c r="B3554" s="112">
        <v>3548</v>
      </c>
      <c r="C3554" s="114" t="s">
        <v>11</v>
      </c>
      <c r="D3554" s="114" t="s">
        <v>11799</v>
      </c>
      <c r="E3554" s="114" t="s">
        <v>1</v>
      </c>
      <c r="F3554" s="114" t="s">
        <v>175</v>
      </c>
      <c r="G3554" s="114" t="s">
        <v>102</v>
      </c>
      <c r="H3554" s="115" t="s">
        <v>12841</v>
      </c>
      <c r="I3554" s="116" t="s">
        <v>12842</v>
      </c>
      <c r="J3554" s="116" t="s">
        <v>12843</v>
      </c>
      <c r="K3554" s="114" t="s">
        <v>1235</v>
      </c>
      <c r="L3554" s="114" t="s">
        <v>727</v>
      </c>
      <c r="M3554" s="116" t="s">
        <v>1236</v>
      </c>
      <c r="N3554" s="116" t="s">
        <v>1237</v>
      </c>
      <c r="O3554" s="114" t="s">
        <v>1235</v>
      </c>
      <c r="P3554" s="114" t="s">
        <v>1930</v>
      </c>
      <c r="Q3554" s="114" t="s">
        <v>1931</v>
      </c>
      <c r="R3554" s="116"/>
    </row>
    <row r="3555" spans="2:18" ht="18.75" hidden="1" x14ac:dyDescent="0.25">
      <c r="B3555" s="112">
        <v>3549</v>
      </c>
      <c r="C3555" s="114" t="s">
        <v>11</v>
      </c>
      <c r="D3555" s="114" t="s">
        <v>11799</v>
      </c>
      <c r="E3555" s="114" t="s">
        <v>1</v>
      </c>
      <c r="F3555" s="114" t="s">
        <v>175</v>
      </c>
      <c r="G3555" s="114" t="s">
        <v>102</v>
      </c>
      <c r="H3555" s="115" t="s">
        <v>12844</v>
      </c>
      <c r="I3555" s="116" t="s">
        <v>12845</v>
      </c>
      <c r="J3555" s="116" t="s">
        <v>12846</v>
      </c>
      <c r="K3555" s="114" t="s">
        <v>1235</v>
      </c>
      <c r="L3555" s="114" t="s">
        <v>727</v>
      </c>
      <c r="M3555" s="116" t="s">
        <v>1236</v>
      </c>
      <c r="N3555" s="116" t="s">
        <v>1237</v>
      </c>
      <c r="O3555" s="114" t="s">
        <v>1235</v>
      </c>
      <c r="P3555" s="114" t="s">
        <v>1930</v>
      </c>
      <c r="Q3555" s="114" t="s">
        <v>1931</v>
      </c>
      <c r="R3555" s="116"/>
    </row>
    <row r="3556" spans="2:18" ht="18.75" hidden="1" x14ac:dyDescent="0.25">
      <c r="B3556" s="112">
        <v>3550</v>
      </c>
      <c r="C3556" s="114" t="s">
        <v>11</v>
      </c>
      <c r="D3556" s="114" t="s">
        <v>11799</v>
      </c>
      <c r="E3556" s="114" t="s">
        <v>1</v>
      </c>
      <c r="F3556" s="114" t="s">
        <v>175</v>
      </c>
      <c r="G3556" s="114" t="s">
        <v>102</v>
      </c>
      <c r="H3556" s="115" t="s">
        <v>12847</v>
      </c>
      <c r="I3556" s="116" t="s">
        <v>12848</v>
      </c>
      <c r="J3556" s="116" t="s">
        <v>12849</v>
      </c>
      <c r="K3556" s="114" t="s">
        <v>1235</v>
      </c>
      <c r="L3556" s="114" t="s">
        <v>727</v>
      </c>
      <c r="M3556" s="116" t="s">
        <v>1236</v>
      </c>
      <c r="N3556" s="116" t="s">
        <v>1237</v>
      </c>
      <c r="O3556" s="114" t="s">
        <v>1235</v>
      </c>
      <c r="P3556" s="114" t="s">
        <v>1930</v>
      </c>
      <c r="Q3556" s="114" t="s">
        <v>1931</v>
      </c>
      <c r="R3556" s="116"/>
    </row>
    <row r="3557" spans="2:18" ht="18.75" hidden="1" x14ac:dyDescent="0.25">
      <c r="B3557" s="112">
        <v>3551</v>
      </c>
      <c r="C3557" s="114" t="s">
        <v>11</v>
      </c>
      <c r="D3557" s="114" t="s">
        <v>11799</v>
      </c>
      <c r="E3557" s="114" t="s">
        <v>4</v>
      </c>
      <c r="F3557" s="114" t="s">
        <v>175</v>
      </c>
      <c r="G3557" s="114" t="s">
        <v>102</v>
      </c>
      <c r="H3557" s="115" t="s">
        <v>12850</v>
      </c>
      <c r="I3557" s="116" t="s">
        <v>12851</v>
      </c>
      <c r="J3557" s="116" t="s">
        <v>12852</v>
      </c>
      <c r="K3557" s="114" t="s">
        <v>1235</v>
      </c>
      <c r="L3557" s="114" t="s">
        <v>727</v>
      </c>
      <c r="M3557" s="116" t="s">
        <v>1236</v>
      </c>
      <c r="N3557" s="116" t="s">
        <v>1237</v>
      </c>
      <c r="O3557" s="114" t="s">
        <v>1235</v>
      </c>
      <c r="P3557" s="114" t="s">
        <v>1930</v>
      </c>
      <c r="Q3557" s="114" t="s">
        <v>1931</v>
      </c>
      <c r="R3557" s="116"/>
    </row>
    <row r="3558" spans="2:18" ht="18.75" hidden="1" x14ac:dyDescent="0.25">
      <c r="B3558" s="112">
        <v>3552</v>
      </c>
      <c r="C3558" s="114" t="s">
        <v>11</v>
      </c>
      <c r="D3558" s="114" t="s">
        <v>11799</v>
      </c>
      <c r="E3558" s="114" t="s">
        <v>4</v>
      </c>
      <c r="F3558" s="114" t="s">
        <v>175</v>
      </c>
      <c r="G3558" s="114" t="s">
        <v>102</v>
      </c>
      <c r="H3558" s="115" t="s">
        <v>12853</v>
      </c>
      <c r="I3558" s="116" t="s">
        <v>12854</v>
      </c>
      <c r="J3558" s="116" t="s">
        <v>12855</v>
      </c>
      <c r="K3558" s="114" t="s">
        <v>1235</v>
      </c>
      <c r="L3558" s="114" t="s">
        <v>727</v>
      </c>
      <c r="M3558" s="116" t="s">
        <v>1236</v>
      </c>
      <c r="N3558" s="116" t="s">
        <v>1237</v>
      </c>
      <c r="O3558" s="114" t="s">
        <v>1235</v>
      </c>
      <c r="P3558" s="114" t="s">
        <v>1930</v>
      </c>
      <c r="Q3558" s="114" t="s">
        <v>1931</v>
      </c>
      <c r="R3558" s="116"/>
    </row>
    <row r="3559" spans="2:18" ht="18.75" hidden="1" x14ac:dyDescent="0.25">
      <c r="B3559" s="112">
        <v>3553</v>
      </c>
      <c r="C3559" s="114" t="s">
        <v>11</v>
      </c>
      <c r="D3559" s="114" t="s">
        <v>11799</v>
      </c>
      <c r="E3559" s="114" t="s">
        <v>4</v>
      </c>
      <c r="F3559" s="114" t="s">
        <v>175</v>
      </c>
      <c r="G3559" s="114" t="s">
        <v>102</v>
      </c>
      <c r="H3559" s="115" t="s">
        <v>12856</v>
      </c>
      <c r="I3559" s="116" t="s">
        <v>12857</v>
      </c>
      <c r="J3559" s="116" t="s">
        <v>12858</v>
      </c>
      <c r="K3559" s="114" t="s">
        <v>1235</v>
      </c>
      <c r="L3559" s="114" t="s">
        <v>727</v>
      </c>
      <c r="M3559" s="116" t="s">
        <v>1236</v>
      </c>
      <c r="N3559" s="116" t="s">
        <v>1237</v>
      </c>
      <c r="O3559" s="114" t="s">
        <v>1235</v>
      </c>
      <c r="P3559" s="114" t="s">
        <v>1930</v>
      </c>
      <c r="Q3559" s="114" t="s">
        <v>1931</v>
      </c>
      <c r="R3559" s="116"/>
    </row>
    <row r="3560" spans="2:18" ht="18.75" hidden="1" x14ac:dyDescent="0.25">
      <c r="B3560" s="112">
        <v>3554</v>
      </c>
      <c r="C3560" s="114" t="s">
        <v>11</v>
      </c>
      <c r="D3560" s="114" t="s">
        <v>11799</v>
      </c>
      <c r="E3560" s="114" t="s">
        <v>4</v>
      </c>
      <c r="F3560" s="114" t="s">
        <v>175</v>
      </c>
      <c r="G3560" s="114" t="s">
        <v>102</v>
      </c>
      <c r="H3560" s="115" t="s">
        <v>12859</v>
      </c>
      <c r="I3560" s="116" t="s">
        <v>12860</v>
      </c>
      <c r="J3560" s="116" t="s">
        <v>12861</v>
      </c>
      <c r="K3560" s="114" t="s">
        <v>1235</v>
      </c>
      <c r="L3560" s="114" t="s">
        <v>727</v>
      </c>
      <c r="M3560" s="116" t="s">
        <v>1236</v>
      </c>
      <c r="N3560" s="116" t="s">
        <v>1237</v>
      </c>
      <c r="O3560" s="114" t="s">
        <v>1235</v>
      </c>
      <c r="P3560" s="114" t="s">
        <v>1930</v>
      </c>
      <c r="Q3560" s="114" t="s">
        <v>1931</v>
      </c>
      <c r="R3560" s="116"/>
    </row>
    <row r="3561" spans="2:18" ht="18.75" hidden="1" x14ac:dyDescent="0.25">
      <c r="B3561" s="112">
        <v>3555</v>
      </c>
      <c r="C3561" s="114" t="s">
        <v>11</v>
      </c>
      <c r="D3561" s="114" t="s">
        <v>11799</v>
      </c>
      <c r="E3561" s="114" t="s">
        <v>4</v>
      </c>
      <c r="F3561" s="114" t="s">
        <v>175</v>
      </c>
      <c r="G3561" s="114" t="s">
        <v>102</v>
      </c>
      <c r="H3561" s="115" t="s">
        <v>12862</v>
      </c>
      <c r="I3561" s="116" t="s">
        <v>12863</v>
      </c>
      <c r="J3561" s="116" t="s">
        <v>12864</v>
      </c>
      <c r="K3561" s="114" t="s">
        <v>1235</v>
      </c>
      <c r="L3561" s="114" t="s">
        <v>727</v>
      </c>
      <c r="M3561" s="116" t="s">
        <v>1236</v>
      </c>
      <c r="N3561" s="116" t="s">
        <v>1237</v>
      </c>
      <c r="O3561" s="114" t="s">
        <v>1235</v>
      </c>
      <c r="P3561" s="114" t="s">
        <v>1930</v>
      </c>
      <c r="Q3561" s="114" t="s">
        <v>1931</v>
      </c>
      <c r="R3561" s="116"/>
    </row>
    <row r="3562" spans="2:18" ht="18.75" hidden="1" x14ac:dyDescent="0.25">
      <c r="B3562" s="112">
        <v>3556</v>
      </c>
      <c r="C3562" s="114" t="s">
        <v>11</v>
      </c>
      <c r="D3562" s="114" t="s">
        <v>11799</v>
      </c>
      <c r="E3562" s="114" t="s">
        <v>4</v>
      </c>
      <c r="F3562" s="114" t="s">
        <v>175</v>
      </c>
      <c r="G3562" s="114" t="s">
        <v>102</v>
      </c>
      <c r="H3562" s="115" t="s">
        <v>12865</v>
      </c>
      <c r="I3562" s="116" t="s">
        <v>12866</v>
      </c>
      <c r="J3562" s="116" t="s">
        <v>12867</v>
      </c>
      <c r="K3562" s="114" t="s">
        <v>1235</v>
      </c>
      <c r="L3562" s="114" t="s">
        <v>727</v>
      </c>
      <c r="M3562" s="116" t="s">
        <v>1236</v>
      </c>
      <c r="N3562" s="116" t="s">
        <v>1237</v>
      </c>
      <c r="O3562" s="114" t="s">
        <v>1235</v>
      </c>
      <c r="P3562" s="114" t="s">
        <v>1930</v>
      </c>
      <c r="Q3562" s="114" t="s">
        <v>1931</v>
      </c>
      <c r="R3562" s="116"/>
    </row>
    <row r="3563" spans="2:18" ht="18.75" hidden="1" x14ac:dyDescent="0.25">
      <c r="B3563" s="112">
        <v>3557</v>
      </c>
      <c r="C3563" s="114" t="s">
        <v>11</v>
      </c>
      <c r="D3563" s="114" t="s">
        <v>11799</v>
      </c>
      <c r="E3563" s="114" t="s">
        <v>4</v>
      </c>
      <c r="F3563" s="114" t="s">
        <v>175</v>
      </c>
      <c r="G3563" s="114" t="s">
        <v>102</v>
      </c>
      <c r="H3563" s="115" t="s">
        <v>12868</v>
      </c>
      <c r="I3563" s="116" t="s">
        <v>12869</v>
      </c>
      <c r="J3563" s="116" t="s">
        <v>12870</v>
      </c>
      <c r="K3563" s="114" t="s">
        <v>1235</v>
      </c>
      <c r="L3563" s="114" t="s">
        <v>727</v>
      </c>
      <c r="M3563" s="116" t="s">
        <v>1236</v>
      </c>
      <c r="N3563" s="116" t="s">
        <v>1237</v>
      </c>
      <c r="O3563" s="114" t="s">
        <v>1235</v>
      </c>
      <c r="P3563" s="114" t="s">
        <v>1930</v>
      </c>
      <c r="Q3563" s="114" t="s">
        <v>1931</v>
      </c>
      <c r="R3563" s="116"/>
    </row>
    <row r="3564" spans="2:18" ht="18.75" hidden="1" x14ac:dyDescent="0.25">
      <c r="B3564" s="112">
        <v>3558</v>
      </c>
      <c r="C3564" s="114" t="s">
        <v>11</v>
      </c>
      <c r="D3564" s="114" t="s">
        <v>11799</v>
      </c>
      <c r="E3564" s="114" t="s">
        <v>4</v>
      </c>
      <c r="F3564" s="114" t="s">
        <v>175</v>
      </c>
      <c r="G3564" s="114" t="s">
        <v>102</v>
      </c>
      <c r="H3564" s="115" t="s">
        <v>12871</v>
      </c>
      <c r="I3564" s="116" t="s">
        <v>12872</v>
      </c>
      <c r="J3564" s="116" t="s">
        <v>12873</v>
      </c>
      <c r="K3564" s="114" t="s">
        <v>1235</v>
      </c>
      <c r="L3564" s="114" t="s">
        <v>727</v>
      </c>
      <c r="M3564" s="116" t="s">
        <v>1236</v>
      </c>
      <c r="N3564" s="116" t="s">
        <v>1237</v>
      </c>
      <c r="O3564" s="114" t="s">
        <v>1235</v>
      </c>
      <c r="P3564" s="114" t="s">
        <v>1930</v>
      </c>
      <c r="Q3564" s="114" t="s">
        <v>1931</v>
      </c>
      <c r="R3564" s="116"/>
    </row>
    <row r="3565" spans="2:18" ht="18.75" hidden="1" x14ac:dyDescent="0.25">
      <c r="B3565" s="112">
        <v>3559</v>
      </c>
      <c r="C3565" s="114" t="s">
        <v>11</v>
      </c>
      <c r="D3565" s="114" t="s">
        <v>11799</v>
      </c>
      <c r="E3565" s="114" t="s">
        <v>4</v>
      </c>
      <c r="F3565" s="114" t="s">
        <v>175</v>
      </c>
      <c r="G3565" s="114" t="s">
        <v>102</v>
      </c>
      <c r="H3565" s="115" t="s">
        <v>12874</v>
      </c>
      <c r="I3565" s="116" t="s">
        <v>12875</v>
      </c>
      <c r="J3565" s="116" t="s">
        <v>12876</v>
      </c>
      <c r="K3565" s="114" t="s">
        <v>1235</v>
      </c>
      <c r="L3565" s="114" t="s">
        <v>727</v>
      </c>
      <c r="M3565" s="116" t="s">
        <v>1236</v>
      </c>
      <c r="N3565" s="116" t="s">
        <v>1237</v>
      </c>
      <c r="O3565" s="114" t="s">
        <v>1235</v>
      </c>
      <c r="P3565" s="114" t="s">
        <v>1930</v>
      </c>
      <c r="Q3565" s="114" t="s">
        <v>1931</v>
      </c>
      <c r="R3565" s="116"/>
    </row>
    <row r="3566" spans="2:18" ht="18.75" hidden="1" x14ac:dyDescent="0.25">
      <c r="B3566" s="112">
        <v>3560</v>
      </c>
      <c r="C3566" s="114" t="s">
        <v>11</v>
      </c>
      <c r="D3566" s="114" t="s">
        <v>11799</v>
      </c>
      <c r="E3566" s="114" t="s">
        <v>4</v>
      </c>
      <c r="F3566" s="114" t="s">
        <v>175</v>
      </c>
      <c r="G3566" s="114" t="s">
        <v>102</v>
      </c>
      <c r="H3566" s="115" t="s">
        <v>12877</v>
      </c>
      <c r="I3566" s="116" t="s">
        <v>12878</v>
      </c>
      <c r="J3566" s="116" t="s">
        <v>12879</v>
      </c>
      <c r="K3566" s="114" t="s">
        <v>1235</v>
      </c>
      <c r="L3566" s="114" t="s">
        <v>727</v>
      </c>
      <c r="M3566" s="116" t="s">
        <v>1236</v>
      </c>
      <c r="N3566" s="116" t="s">
        <v>1237</v>
      </c>
      <c r="O3566" s="114" t="s">
        <v>1235</v>
      </c>
      <c r="P3566" s="114" t="s">
        <v>1930</v>
      </c>
      <c r="Q3566" s="114" t="s">
        <v>1931</v>
      </c>
      <c r="R3566" s="116"/>
    </row>
    <row r="3567" spans="2:18" ht="18.75" hidden="1" x14ac:dyDescent="0.25">
      <c r="B3567" s="112">
        <v>3561</v>
      </c>
      <c r="C3567" s="114" t="s">
        <v>11</v>
      </c>
      <c r="D3567" s="114" t="s">
        <v>11799</v>
      </c>
      <c r="E3567" s="114" t="s">
        <v>1</v>
      </c>
      <c r="F3567" s="114" t="s">
        <v>213</v>
      </c>
      <c r="G3567" s="114" t="s">
        <v>102</v>
      </c>
      <c r="H3567" s="115" t="s">
        <v>12880</v>
      </c>
      <c r="I3567" s="116" t="s">
        <v>12881</v>
      </c>
      <c r="J3567" s="116" t="s">
        <v>12882</v>
      </c>
      <c r="K3567" s="114" t="s">
        <v>1238</v>
      </c>
      <c r="L3567" s="114" t="s">
        <v>732</v>
      </c>
      <c r="M3567" s="116" t="s">
        <v>1239</v>
      </c>
      <c r="N3567" s="116" t="s">
        <v>1240</v>
      </c>
      <c r="O3567" s="114" t="s">
        <v>1238</v>
      </c>
      <c r="P3567" s="114" t="s">
        <v>1932</v>
      </c>
      <c r="Q3567" s="114" t="s">
        <v>1933</v>
      </c>
      <c r="R3567" s="116"/>
    </row>
    <row r="3568" spans="2:18" ht="18.75" hidden="1" x14ac:dyDescent="0.25">
      <c r="B3568" s="112">
        <v>3562</v>
      </c>
      <c r="C3568" s="114" t="s">
        <v>11</v>
      </c>
      <c r="D3568" s="114" t="s">
        <v>11799</v>
      </c>
      <c r="E3568" s="114" t="s">
        <v>1</v>
      </c>
      <c r="F3568" s="114" t="s">
        <v>213</v>
      </c>
      <c r="G3568" s="114" t="s">
        <v>102</v>
      </c>
      <c r="H3568" s="115" t="s">
        <v>12883</v>
      </c>
      <c r="I3568" s="116" t="s">
        <v>12884</v>
      </c>
      <c r="J3568" s="116" t="s">
        <v>12885</v>
      </c>
      <c r="K3568" s="114" t="s">
        <v>1238</v>
      </c>
      <c r="L3568" s="114" t="s">
        <v>732</v>
      </c>
      <c r="M3568" s="116" t="s">
        <v>1239</v>
      </c>
      <c r="N3568" s="116" t="s">
        <v>1240</v>
      </c>
      <c r="O3568" s="114" t="s">
        <v>1238</v>
      </c>
      <c r="P3568" s="114" t="s">
        <v>1932</v>
      </c>
      <c r="Q3568" s="114" t="s">
        <v>1933</v>
      </c>
      <c r="R3568" s="116"/>
    </row>
    <row r="3569" spans="2:18" ht="18.75" hidden="1" x14ac:dyDescent="0.25">
      <c r="B3569" s="112">
        <v>3563</v>
      </c>
      <c r="C3569" s="114" t="s">
        <v>11</v>
      </c>
      <c r="D3569" s="114" t="s">
        <v>11799</v>
      </c>
      <c r="E3569" s="114" t="s">
        <v>1</v>
      </c>
      <c r="F3569" s="114" t="s">
        <v>213</v>
      </c>
      <c r="G3569" s="114" t="s">
        <v>102</v>
      </c>
      <c r="H3569" s="115" t="s">
        <v>12886</v>
      </c>
      <c r="I3569" s="116" t="s">
        <v>12887</v>
      </c>
      <c r="J3569" s="116" t="s">
        <v>12888</v>
      </c>
      <c r="K3569" s="114" t="s">
        <v>1238</v>
      </c>
      <c r="L3569" s="114" t="s">
        <v>732</v>
      </c>
      <c r="M3569" s="116" t="s">
        <v>1239</v>
      </c>
      <c r="N3569" s="116" t="s">
        <v>1240</v>
      </c>
      <c r="O3569" s="114" t="s">
        <v>1238</v>
      </c>
      <c r="P3569" s="114" t="s">
        <v>1932</v>
      </c>
      <c r="Q3569" s="114" t="s">
        <v>1933</v>
      </c>
      <c r="R3569" s="116"/>
    </row>
    <row r="3570" spans="2:18" ht="18.75" hidden="1" x14ac:dyDescent="0.25">
      <c r="B3570" s="112">
        <v>3564</v>
      </c>
      <c r="C3570" s="114" t="s">
        <v>11</v>
      </c>
      <c r="D3570" s="114" t="s">
        <v>11799</v>
      </c>
      <c r="E3570" s="114" t="s">
        <v>1</v>
      </c>
      <c r="F3570" s="114" t="s">
        <v>213</v>
      </c>
      <c r="G3570" s="114" t="s">
        <v>102</v>
      </c>
      <c r="H3570" s="115" t="s">
        <v>12889</v>
      </c>
      <c r="I3570" s="116" t="s">
        <v>12890</v>
      </c>
      <c r="J3570" s="116" t="s">
        <v>12891</v>
      </c>
      <c r="K3570" s="114" t="s">
        <v>1238</v>
      </c>
      <c r="L3570" s="114" t="s">
        <v>732</v>
      </c>
      <c r="M3570" s="116" t="s">
        <v>1239</v>
      </c>
      <c r="N3570" s="116" t="s">
        <v>1240</v>
      </c>
      <c r="O3570" s="114" t="s">
        <v>1238</v>
      </c>
      <c r="P3570" s="114" t="s">
        <v>1932</v>
      </c>
      <c r="Q3570" s="114" t="s">
        <v>1933</v>
      </c>
      <c r="R3570" s="116"/>
    </row>
    <row r="3571" spans="2:18" ht="18.75" hidden="1" x14ac:dyDescent="0.25">
      <c r="B3571" s="112">
        <v>3565</v>
      </c>
      <c r="C3571" s="114" t="s">
        <v>11</v>
      </c>
      <c r="D3571" s="114" t="s">
        <v>11799</v>
      </c>
      <c r="E3571" s="114" t="s">
        <v>1</v>
      </c>
      <c r="F3571" s="114" t="s">
        <v>213</v>
      </c>
      <c r="G3571" s="114" t="s">
        <v>102</v>
      </c>
      <c r="H3571" s="115" t="s">
        <v>12892</v>
      </c>
      <c r="I3571" s="116" t="s">
        <v>12893</v>
      </c>
      <c r="J3571" s="116" t="s">
        <v>12894</v>
      </c>
      <c r="K3571" s="114" t="s">
        <v>1238</v>
      </c>
      <c r="L3571" s="114" t="s">
        <v>732</v>
      </c>
      <c r="M3571" s="116" t="s">
        <v>1239</v>
      </c>
      <c r="N3571" s="116" t="s">
        <v>1240</v>
      </c>
      <c r="O3571" s="114" t="s">
        <v>1238</v>
      </c>
      <c r="P3571" s="114" t="s">
        <v>1932</v>
      </c>
      <c r="Q3571" s="114" t="s">
        <v>1933</v>
      </c>
      <c r="R3571" s="116"/>
    </row>
    <row r="3572" spans="2:18" ht="18.75" hidden="1" x14ac:dyDescent="0.25">
      <c r="B3572" s="112">
        <v>3566</v>
      </c>
      <c r="C3572" s="114" t="s">
        <v>11</v>
      </c>
      <c r="D3572" s="114" t="s">
        <v>11799</v>
      </c>
      <c r="E3572" s="114" t="s">
        <v>1</v>
      </c>
      <c r="F3572" s="114" t="s">
        <v>213</v>
      </c>
      <c r="G3572" s="114" t="s">
        <v>102</v>
      </c>
      <c r="H3572" s="115" t="s">
        <v>12895</v>
      </c>
      <c r="I3572" s="116" t="s">
        <v>12896</v>
      </c>
      <c r="J3572" s="116" t="s">
        <v>12897</v>
      </c>
      <c r="K3572" s="114" t="s">
        <v>1238</v>
      </c>
      <c r="L3572" s="114" t="s">
        <v>732</v>
      </c>
      <c r="M3572" s="116" t="s">
        <v>1239</v>
      </c>
      <c r="N3572" s="116" t="s">
        <v>1240</v>
      </c>
      <c r="O3572" s="114" t="s">
        <v>1238</v>
      </c>
      <c r="P3572" s="114" t="s">
        <v>1932</v>
      </c>
      <c r="Q3572" s="114" t="s">
        <v>1933</v>
      </c>
      <c r="R3572" s="116"/>
    </row>
    <row r="3573" spans="2:18" ht="18.75" hidden="1" x14ac:dyDescent="0.25">
      <c r="B3573" s="112">
        <v>3567</v>
      </c>
      <c r="C3573" s="114" t="s">
        <v>11</v>
      </c>
      <c r="D3573" s="114" t="s">
        <v>11799</v>
      </c>
      <c r="E3573" s="114" t="s">
        <v>1</v>
      </c>
      <c r="F3573" s="114" t="s">
        <v>213</v>
      </c>
      <c r="G3573" s="114" t="s">
        <v>102</v>
      </c>
      <c r="H3573" s="115" t="s">
        <v>12898</v>
      </c>
      <c r="I3573" s="116" t="s">
        <v>12899</v>
      </c>
      <c r="J3573" s="116" t="s">
        <v>12900</v>
      </c>
      <c r="K3573" s="114" t="s">
        <v>1238</v>
      </c>
      <c r="L3573" s="114" t="s">
        <v>732</v>
      </c>
      <c r="M3573" s="116" t="s">
        <v>1239</v>
      </c>
      <c r="N3573" s="116" t="s">
        <v>1240</v>
      </c>
      <c r="O3573" s="114" t="s">
        <v>1238</v>
      </c>
      <c r="P3573" s="114" t="s">
        <v>1932</v>
      </c>
      <c r="Q3573" s="114" t="s">
        <v>1933</v>
      </c>
      <c r="R3573" s="116"/>
    </row>
    <row r="3574" spans="2:18" ht="18.75" hidden="1" x14ac:dyDescent="0.25">
      <c r="B3574" s="112">
        <v>3568</v>
      </c>
      <c r="C3574" s="114" t="s">
        <v>11</v>
      </c>
      <c r="D3574" s="114" t="s">
        <v>11799</v>
      </c>
      <c r="E3574" s="114" t="s">
        <v>1</v>
      </c>
      <c r="F3574" s="114" t="s">
        <v>213</v>
      </c>
      <c r="G3574" s="114" t="s">
        <v>102</v>
      </c>
      <c r="H3574" s="115" t="s">
        <v>12901</v>
      </c>
      <c r="I3574" s="116" t="s">
        <v>12902</v>
      </c>
      <c r="J3574" s="116" t="s">
        <v>12903</v>
      </c>
      <c r="K3574" s="114" t="s">
        <v>1238</v>
      </c>
      <c r="L3574" s="114" t="s">
        <v>732</v>
      </c>
      <c r="M3574" s="116" t="s">
        <v>1239</v>
      </c>
      <c r="N3574" s="116" t="s">
        <v>1240</v>
      </c>
      <c r="O3574" s="114" t="s">
        <v>1238</v>
      </c>
      <c r="P3574" s="114" t="s">
        <v>1932</v>
      </c>
      <c r="Q3574" s="114" t="s">
        <v>1933</v>
      </c>
      <c r="R3574" s="116"/>
    </row>
    <row r="3575" spans="2:18" ht="18.75" hidden="1" x14ac:dyDescent="0.25">
      <c r="B3575" s="112">
        <v>3569</v>
      </c>
      <c r="C3575" s="114" t="s">
        <v>11</v>
      </c>
      <c r="D3575" s="114" t="s">
        <v>11799</v>
      </c>
      <c r="E3575" s="114" t="s">
        <v>1</v>
      </c>
      <c r="F3575" s="114" t="s">
        <v>213</v>
      </c>
      <c r="G3575" s="114" t="s">
        <v>102</v>
      </c>
      <c r="H3575" s="115" t="s">
        <v>12904</v>
      </c>
      <c r="I3575" s="116" t="s">
        <v>12905</v>
      </c>
      <c r="J3575" s="116" t="s">
        <v>12906</v>
      </c>
      <c r="K3575" s="114" t="s">
        <v>1238</v>
      </c>
      <c r="L3575" s="114" t="s">
        <v>732</v>
      </c>
      <c r="M3575" s="116" t="s">
        <v>1239</v>
      </c>
      <c r="N3575" s="116" t="s">
        <v>1240</v>
      </c>
      <c r="O3575" s="114" t="s">
        <v>1238</v>
      </c>
      <c r="P3575" s="114" t="s">
        <v>1932</v>
      </c>
      <c r="Q3575" s="114" t="s">
        <v>1933</v>
      </c>
      <c r="R3575" s="116"/>
    </row>
    <row r="3576" spans="2:18" ht="18.75" hidden="1" x14ac:dyDescent="0.25">
      <c r="B3576" s="112">
        <v>3570</v>
      </c>
      <c r="C3576" s="114" t="s">
        <v>11</v>
      </c>
      <c r="D3576" s="114" t="s">
        <v>11799</v>
      </c>
      <c r="E3576" s="114" t="s">
        <v>1</v>
      </c>
      <c r="F3576" s="114" t="s">
        <v>213</v>
      </c>
      <c r="G3576" s="114" t="s">
        <v>102</v>
      </c>
      <c r="H3576" s="115" t="s">
        <v>12907</v>
      </c>
      <c r="I3576" s="116" t="s">
        <v>12908</v>
      </c>
      <c r="J3576" s="116" t="s">
        <v>12909</v>
      </c>
      <c r="K3576" s="114" t="s">
        <v>1238</v>
      </c>
      <c r="L3576" s="114" t="s">
        <v>732</v>
      </c>
      <c r="M3576" s="116" t="s">
        <v>1239</v>
      </c>
      <c r="N3576" s="116" t="s">
        <v>1240</v>
      </c>
      <c r="O3576" s="114" t="s">
        <v>1238</v>
      </c>
      <c r="P3576" s="114" t="s">
        <v>1932</v>
      </c>
      <c r="Q3576" s="114" t="s">
        <v>1933</v>
      </c>
      <c r="R3576" s="116"/>
    </row>
    <row r="3577" spans="2:18" ht="18.75" hidden="1" x14ac:dyDescent="0.25">
      <c r="B3577" s="112">
        <v>3571</v>
      </c>
      <c r="C3577" s="114" t="s">
        <v>11</v>
      </c>
      <c r="D3577" s="114" t="s">
        <v>11799</v>
      </c>
      <c r="E3577" s="114" t="s">
        <v>4</v>
      </c>
      <c r="F3577" s="114" t="s">
        <v>213</v>
      </c>
      <c r="G3577" s="114" t="s">
        <v>102</v>
      </c>
      <c r="H3577" s="115" t="s">
        <v>12910</v>
      </c>
      <c r="I3577" s="116" t="s">
        <v>12911</v>
      </c>
      <c r="J3577" s="116" t="s">
        <v>12912</v>
      </c>
      <c r="K3577" s="114" t="s">
        <v>1238</v>
      </c>
      <c r="L3577" s="114" t="s">
        <v>732</v>
      </c>
      <c r="M3577" s="116" t="s">
        <v>1239</v>
      </c>
      <c r="N3577" s="116" t="s">
        <v>1240</v>
      </c>
      <c r="O3577" s="114" t="s">
        <v>1238</v>
      </c>
      <c r="P3577" s="114" t="s">
        <v>1932</v>
      </c>
      <c r="Q3577" s="114" t="s">
        <v>1933</v>
      </c>
      <c r="R3577" s="116"/>
    </row>
    <row r="3578" spans="2:18" ht="18.75" hidden="1" x14ac:dyDescent="0.25">
      <c r="B3578" s="112">
        <v>3572</v>
      </c>
      <c r="C3578" s="114" t="s">
        <v>11</v>
      </c>
      <c r="D3578" s="114" t="s">
        <v>11799</v>
      </c>
      <c r="E3578" s="114" t="s">
        <v>4</v>
      </c>
      <c r="F3578" s="114" t="s">
        <v>213</v>
      </c>
      <c r="G3578" s="114" t="s">
        <v>102</v>
      </c>
      <c r="H3578" s="115" t="s">
        <v>12913</v>
      </c>
      <c r="I3578" s="116" t="s">
        <v>12914</v>
      </c>
      <c r="J3578" s="116" t="s">
        <v>12915</v>
      </c>
      <c r="K3578" s="114" t="s">
        <v>1238</v>
      </c>
      <c r="L3578" s="114" t="s">
        <v>732</v>
      </c>
      <c r="M3578" s="116" t="s">
        <v>1239</v>
      </c>
      <c r="N3578" s="116" t="s">
        <v>1240</v>
      </c>
      <c r="O3578" s="114" t="s">
        <v>1238</v>
      </c>
      <c r="P3578" s="114" t="s">
        <v>1932</v>
      </c>
      <c r="Q3578" s="114" t="s">
        <v>1933</v>
      </c>
      <c r="R3578" s="116"/>
    </row>
    <row r="3579" spans="2:18" ht="18.75" hidden="1" x14ac:dyDescent="0.25">
      <c r="B3579" s="112">
        <v>3573</v>
      </c>
      <c r="C3579" s="114" t="s">
        <v>11</v>
      </c>
      <c r="D3579" s="114" t="s">
        <v>11799</v>
      </c>
      <c r="E3579" s="114" t="s">
        <v>4</v>
      </c>
      <c r="F3579" s="114" t="s">
        <v>213</v>
      </c>
      <c r="G3579" s="114" t="s">
        <v>102</v>
      </c>
      <c r="H3579" s="115" t="s">
        <v>12916</v>
      </c>
      <c r="I3579" s="116" t="s">
        <v>12917</v>
      </c>
      <c r="J3579" s="116" t="s">
        <v>12918</v>
      </c>
      <c r="K3579" s="114" t="s">
        <v>1238</v>
      </c>
      <c r="L3579" s="114" t="s">
        <v>732</v>
      </c>
      <c r="M3579" s="116" t="s">
        <v>1239</v>
      </c>
      <c r="N3579" s="116" t="s">
        <v>1240</v>
      </c>
      <c r="O3579" s="114" t="s">
        <v>1238</v>
      </c>
      <c r="P3579" s="114" t="s">
        <v>1932</v>
      </c>
      <c r="Q3579" s="114" t="s">
        <v>1933</v>
      </c>
      <c r="R3579" s="116"/>
    </row>
    <row r="3580" spans="2:18" ht="18.75" hidden="1" x14ac:dyDescent="0.25">
      <c r="B3580" s="112">
        <v>3574</v>
      </c>
      <c r="C3580" s="114" t="s">
        <v>11</v>
      </c>
      <c r="D3580" s="114" t="s">
        <v>11799</v>
      </c>
      <c r="E3580" s="114" t="s">
        <v>4</v>
      </c>
      <c r="F3580" s="114" t="s">
        <v>213</v>
      </c>
      <c r="G3580" s="114" t="s">
        <v>102</v>
      </c>
      <c r="H3580" s="115" t="s">
        <v>12919</v>
      </c>
      <c r="I3580" s="116" t="s">
        <v>12920</v>
      </c>
      <c r="J3580" s="116" t="s">
        <v>12921</v>
      </c>
      <c r="K3580" s="114" t="s">
        <v>1238</v>
      </c>
      <c r="L3580" s="114" t="s">
        <v>732</v>
      </c>
      <c r="M3580" s="116" t="s">
        <v>1239</v>
      </c>
      <c r="N3580" s="116" t="s">
        <v>1240</v>
      </c>
      <c r="O3580" s="114" t="s">
        <v>1238</v>
      </c>
      <c r="P3580" s="114" t="s">
        <v>1932</v>
      </c>
      <c r="Q3580" s="114" t="s">
        <v>1933</v>
      </c>
      <c r="R3580" s="116"/>
    </row>
    <row r="3581" spans="2:18" ht="18.75" hidden="1" x14ac:dyDescent="0.25">
      <c r="B3581" s="112">
        <v>3575</v>
      </c>
      <c r="C3581" s="114" t="s">
        <v>11</v>
      </c>
      <c r="D3581" s="114" t="s">
        <v>11799</v>
      </c>
      <c r="E3581" s="114" t="s">
        <v>4</v>
      </c>
      <c r="F3581" s="114" t="s">
        <v>213</v>
      </c>
      <c r="G3581" s="114" t="s">
        <v>102</v>
      </c>
      <c r="H3581" s="115" t="s">
        <v>12922</v>
      </c>
      <c r="I3581" s="116" t="s">
        <v>12923</v>
      </c>
      <c r="J3581" s="116" t="s">
        <v>12924</v>
      </c>
      <c r="K3581" s="114" t="s">
        <v>1238</v>
      </c>
      <c r="L3581" s="114" t="s">
        <v>732</v>
      </c>
      <c r="M3581" s="116" t="s">
        <v>1239</v>
      </c>
      <c r="N3581" s="116" t="s">
        <v>1240</v>
      </c>
      <c r="O3581" s="114" t="s">
        <v>1238</v>
      </c>
      <c r="P3581" s="114" t="s">
        <v>1932</v>
      </c>
      <c r="Q3581" s="114" t="s">
        <v>1933</v>
      </c>
      <c r="R3581" s="116"/>
    </row>
    <row r="3582" spans="2:18" ht="18.75" hidden="1" x14ac:dyDescent="0.25">
      <c r="B3582" s="112">
        <v>3576</v>
      </c>
      <c r="C3582" s="114" t="s">
        <v>11</v>
      </c>
      <c r="D3582" s="114" t="s">
        <v>11799</v>
      </c>
      <c r="E3582" s="114" t="s">
        <v>4</v>
      </c>
      <c r="F3582" s="114" t="s">
        <v>213</v>
      </c>
      <c r="G3582" s="114" t="s">
        <v>102</v>
      </c>
      <c r="H3582" s="115" t="s">
        <v>12925</v>
      </c>
      <c r="I3582" s="116" t="s">
        <v>12926</v>
      </c>
      <c r="J3582" s="116" t="s">
        <v>12927</v>
      </c>
      <c r="K3582" s="114" t="s">
        <v>1238</v>
      </c>
      <c r="L3582" s="114" t="s">
        <v>732</v>
      </c>
      <c r="M3582" s="116" t="s">
        <v>1239</v>
      </c>
      <c r="N3582" s="116" t="s">
        <v>1240</v>
      </c>
      <c r="O3582" s="114" t="s">
        <v>1238</v>
      </c>
      <c r="P3582" s="114" t="s">
        <v>1932</v>
      </c>
      <c r="Q3582" s="114" t="s">
        <v>1933</v>
      </c>
      <c r="R3582" s="116"/>
    </row>
    <row r="3583" spans="2:18" ht="18.75" hidden="1" x14ac:dyDescent="0.25">
      <c r="B3583" s="112">
        <v>3577</v>
      </c>
      <c r="C3583" s="114" t="s">
        <v>11</v>
      </c>
      <c r="D3583" s="114" t="s">
        <v>11799</v>
      </c>
      <c r="E3583" s="114" t="s">
        <v>4</v>
      </c>
      <c r="F3583" s="114" t="s">
        <v>213</v>
      </c>
      <c r="G3583" s="114" t="s">
        <v>102</v>
      </c>
      <c r="H3583" s="115" t="s">
        <v>12928</v>
      </c>
      <c r="I3583" s="116" t="s">
        <v>12929</v>
      </c>
      <c r="J3583" s="116" t="s">
        <v>12930</v>
      </c>
      <c r="K3583" s="114" t="s">
        <v>1238</v>
      </c>
      <c r="L3583" s="114" t="s">
        <v>732</v>
      </c>
      <c r="M3583" s="116" t="s">
        <v>1239</v>
      </c>
      <c r="N3583" s="116" t="s">
        <v>1240</v>
      </c>
      <c r="O3583" s="114" t="s">
        <v>1238</v>
      </c>
      <c r="P3583" s="114" t="s">
        <v>1932</v>
      </c>
      <c r="Q3583" s="114" t="s">
        <v>1933</v>
      </c>
      <c r="R3583" s="116"/>
    </row>
    <row r="3584" spans="2:18" ht="18.75" hidden="1" x14ac:dyDescent="0.25">
      <c r="B3584" s="112">
        <v>3578</v>
      </c>
      <c r="C3584" s="114" t="s">
        <v>11</v>
      </c>
      <c r="D3584" s="114" t="s">
        <v>11799</v>
      </c>
      <c r="E3584" s="114" t="s">
        <v>4</v>
      </c>
      <c r="F3584" s="114" t="s">
        <v>213</v>
      </c>
      <c r="G3584" s="114" t="s">
        <v>102</v>
      </c>
      <c r="H3584" s="115" t="s">
        <v>12931</v>
      </c>
      <c r="I3584" s="116" t="s">
        <v>12932</v>
      </c>
      <c r="J3584" s="116" t="s">
        <v>12933</v>
      </c>
      <c r="K3584" s="114" t="s">
        <v>1238</v>
      </c>
      <c r="L3584" s="114" t="s">
        <v>732</v>
      </c>
      <c r="M3584" s="116" t="s">
        <v>1239</v>
      </c>
      <c r="N3584" s="116" t="s">
        <v>1240</v>
      </c>
      <c r="O3584" s="114" t="s">
        <v>1238</v>
      </c>
      <c r="P3584" s="114" t="s">
        <v>1932</v>
      </c>
      <c r="Q3584" s="114" t="s">
        <v>1933</v>
      </c>
      <c r="R3584" s="116"/>
    </row>
    <row r="3585" spans="2:18" ht="18.75" hidden="1" x14ac:dyDescent="0.25">
      <c r="B3585" s="112">
        <v>3579</v>
      </c>
      <c r="C3585" s="114" t="s">
        <v>11</v>
      </c>
      <c r="D3585" s="114" t="s">
        <v>11799</v>
      </c>
      <c r="E3585" s="114" t="s">
        <v>4</v>
      </c>
      <c r="F3585" s="114" t="s">
        <v>213</v>
      </c>
      <c r="G3585" s="114" t="s">
        <v>102</v>
      </c>
      <c r="H3585" s="115" t="s">
        <v>12934</v>
      </c>
      <c r="I3585" s="116" t="s">
        <v>12935</v>
      </c>
      <c r="J3585" s="116" t="s">
        <v>12936</v>
      </c>
      <c r="K3585" s="114" t="s">
        <v>1238</v>
      </c>
      <c r="L3585" s="114" t="s">
        <v>732</v>
      </c>
      <c r="M3585" s="116" t="s">
        <v>1239</v>
      </c>
      <c r="N3585" s="116" t="s">
        <v>1240</v>
      </c>
      <c r="O3585" s="114" t="s">
        <v>1238</v>
      </c>
      <c r="P3585" s="114" t="s">
        <v>1932</v>
      </c>
      <c r="Q3585" s="114" t="s">
        <v>1933</v>
      </c>
      <c r="R3585" s="116"/>
    </row>
    <row r="3586" spans="2:18" ht="18.75" hidden="1" x14ac:dyDescent="0.25">
      <c r="B3586" s="112">
        <v>3580</v>
      </c>
      <c r="C3586" s="114" t="s">
        <v>11</v>
      </c>
      <c r="D3586" s="114" t="s">
        <v>11799</v>
      </c>
      <c r="E3586" s="114" t="s">
        <v>4</v>
      </c>
      <c r="F3586" s="114" t="s">
        <v>213</v>
      </c>
      <c r="G3586" s="114" t="s">
        <v>102</v>
      </c>
      <c r="H3586" s="115" t="s">
        <v>12937</v>
      </c>
      <c r="I3586" s="116" t="s">
        <v>12938</v>
      </c>
      <c r="J3586" s="116" t="s">
        <v>12939</v>
      </c>
      <c r="K3586" s="114" t="s">
        <v>1238</v>
      </c>
      <c r="L3586" s="114" t="s">
        <v>732</v>
      </c>
      <c r="M3586" s="116" t="s">
        <v>1239</v>
      </c>
      <c r="N3586" s="116" t="s">
        <v>1240</v>
      </c>
      <c r="O3586" s="114" t="s">
        <v>1238</v>
      </c>
      <c r="P3586" s="114" t="s">
        <v>1932</v>
      </c>
      <c r="Q3586" s="114" t="s">
        <v>1933</v>
      </c>
      <c r="R3586" s="116"/>
    </row>
    <row r="3587" spans="2:18" ht="18.75" hidden="1" x14ac:dyDescent="0.25">
      <c r="B3587" s="112">
        <v>3581</v>
      </c>
      <c r="C3587" s="114" t="s">
        <v>11</v>
      </c>
      <c r="D3587" s="114" t="s">
        <v>11799</v>
      </c>
      <c r="E3587" s="114" t="s">
        <v>1</v>
      </c>
      <c r="F3587" s="114" t="s">
        <v>216</v>
      </c>
      <c r="G3587" s="114" t="s">
        <v>102</v>
      </c>
      <c r="H3587" s="115" t="s">
        <v>12940</v>
      </c>
      <c r="I3587" s="116" t="s">
        <v>12941</v>
      </c>
      <c r="J3587" s="116" t="s">
        <v>12942</v>
      </c>
      <c r="K3587" s="114" t="s">
        <v>1241</v>
      </c>
      <c r="L3587" s="114" t="s">
        <v>738</v>
      </c>
      <c r="M3587" s="116" t="s">
        <v>1242</v>
      </c>
      <c r="N3587" s="116" t="s">
        <v>1243</v>
      </c>
      <c r="O3587" s="114" t="s">
        <v>1241</v>
      </c>
      <c r="P3587" s="114" t="s">
        <v>1934</v>
      </c>
      <c r="Q3587" s="114" t="s">
        <v>1935</v>
      </c>
      <c r="R3587" s="116"/>
    </row>
    <row r="3588" spans="2:18" ht="18.75" hidden="1" x14ac:dyDescent="0.25">
      <c r="B3588" s="112">
        <v>3582</v>
      </c>
      <c r="C3588" s="114" t="s">
        <v>11</v>
      </c>
      <c r="D3588" s="114" t="s">
        <v>11799</v>
      </c>
      <c r="E3588" s="114" t="s">
        <v>1</v>
      </c>
      <c r="F3588" s="114" t="s">
        <v>216</v>
      </c>
      <c r="G3588" s="114" t="s">
        <v>102</v>
      </c>
      <c r="H3588" s="115" t="s">
        <v>12943</v>
      </c>
      <c r="I3588" s="116" t="s">
        <v>12944</v>
      </c>
      <c r="J3588" s="116" t="s">
        <v>12945</v>
      </c>
      <c r="K3588" s="114" t="s">
        <v>1241</v>
      </c>
      <c r="L3588" s="114" t="s">
        <v>738</v>
      </c>
      <c r="M3588" s="116" t="s">
        <v>1242</v>
      </c>
      <c r="N3588" s="116" t="s">
        <v>1243</v>
      </c>
      <c r="O3588" s="114" t="s">
        <v>1241</v>
      </c>
      <c r="P3588" s="114" t="s">
        <v>1934</v>
      </c>
      <c r="Q3588" s="114" t="s">
        <v>1935</v>
      </c>
      <c r="R3588" s="116"/>
    </row>
    <row r="3589" spans="2:18" ht="18.75" hidden="1" x14ac:dyDescent="0.25">
      <c r="B3589" s="112">
        <v>3583</v>
      </c>
      <c r="C3589" s="114" t="s">
        <v>11</v>
      </c>
      <c r="D3589" s="114" t="s">
        <v>11799</v>
      </c>
      <c r="E3589" s="114" t="s">
        <v>1</v>
      </c>
      <c r="F3589" s="114" t="s">
        <v>216</v>
      </c>
      <c r="G3589" s="114" t="s">
        <v>102</v>
      </c>
      <c r="H3589" s="115" t="s">
        <v>12946</v>
      </c>
      <c r="I3589" s="116" t="s">
        <v>12947</v>
      </c>
      <c r="J3589" s="116" t="s">
        <v>12948</v>
      </c>
      <c r="K3589" s="114" t="s">
        <v>1241</v>
      </c>
      <c r="L3589" s="114" t="s">
        <v>738</v>
      </c>
      <c r="M3589" s="116" t="s">
        <v>1242</v>
      </c>
      <c r="N3589" s="116" t="s">
        <v>1243</v>
      </c>
      <c r="O3589" s="114" t="s">
        <v>1241</v>
      </c>
      <c r="P3589" s="114" t="s">
        <v>1934</v>
      </c>
      <c r="Q3589" s="114" t="s">
        <v>1935</v>
      </c>
      <c r="R3589" s="116"/>
    </row>
    <row r="3590" spans="2:18" ht="18.75" hidden="1" x14ac:dyDescent="0.25">
      <c r="B3590" s="112">
        <v>3584</v>
      </c>
      <c r="C3590" s="114" t="s">
        <v>11</v>
      </c>
      <c r="D3590" s="114" t="s">
        <v>11799</v>
      </c>
      <c r="E3590" s="114" t="s">
        <v>1</v>
      </c>
      <c r="F3590" s="114" t="s">
        <v>216</v>
      </c>
      <c r="G3590" s="114" t="s">
        <v>102</v>
      </c>
      <c r="H3590" s="115" t="s">
        <v>12949</v>
      </c>
      <c r="I3590" s="116" t="s">
        <v>12950</v>
      </c>
      <c r="J3590" s="116" t="s">
        <v>12951</v>
      </c>
      <c r="K3590" s="114" t="s">
        <v>1241</v>
      </c>
      <c r="L3590" s="114" t="s">
        <v>738</v>
      </c>
      <c r="M3590" s="116" t="s">
        <v>1242</v>
      </c>
      <c r="N3590" s="116" t="s">
        <v>1243</v>
      </c>
      <c r="O3590" s="114" t="s">
        <v>1241</v>
      </c>
      <c r="P3590" s="114" t="s">
        <v>1934</v>
      </c>
      <c r="Q3590" s="114" t="s">
        <v>1935</v>
      </c>
      <c r="R3590" s="116"/>
    </row>
    <row r="3591" spans="2:18" ht="18.75" hidden="1" x14ac:dyDescent="0.25">
      <c r="B3591" s="112">
        <v>3585</v>
      </c>
      <c r="C3591" s="114" t="s">
        <v>11</v>
      </c>
      <c r="D3591" s="114" t="s">
        <v>11799</v>
      </c>
      <c r="E3591" s="114" t="s">
        <v>1</v>
      </c>
      <c r="F3591" s="114" t="s">
        <v>216</v>
      </c>
      <c r="G3591" s="114" t="s">
        <v>102</v>
      </c>
      <c r="H3591" s="115" t="s">
        <v>12952</v>
      </c>
      <c r="I3591" s="116" t="s">
        <v>12953</v>
      </c>
      <c r="J3591" s="116" t="s">
        <v>12954</v>
      </c>
      <c r="K3591" s="114" t="s">
        <v>1241</v>
      </c>
      <c r="L3591" s="114" t="s">
        <v>738</v>
      </c>
      <c r="M3591" s="116" t="s">
        <v>1242</v>
      </c>
      <c r="N3591" s="116" t="s">
        <v>1243</v>
      </c>
      <c r="O3591" s="114" t="s">
        <v>1241</v>
      </c>
      <c r="P3591" s="114" t="s">
        <v>1934</v>
      </c>
      <c r="Q3591" s="114" t="s">
        <v>1935</v>
      </c>
      <c r="R3591" s="116"/>
    </row>
    <row r="3592" spans="2:18" ht="18.75" hidden="1" x14ac:dyDescent="0.25">
      <c r="B3592" s="112">
        <v>3586</v>
      </c>
      <c r="C3592" s="114" t="s">
        <v>11</v>
      </c>
      <c r="D3592" s="114" t="s">
        <v>11799</v>
      </c>
      <c r="E3592" s="114" t="s">
        <v>1</v>
      </c>
      <c r="F3592" s="114" t="s">
        <v>216</v>
      </c>
      <c r="G3592" s="114" t="s">
        <v>102</v>
      </c>
      <c r="H3592" s="115" t="s">
        <v>12955</v>
      </c>
      <c r="I3592" s="116" t="s">
        <v>12956</v>
      </c>
      <c r="J3592" s="116" t="s">
        <v>12957</v>
      </c>
      <c r="K3592" s="114" t="s">
        <v>1241</v>
      </c>
      <c r="L3592" s="114" t="s">
        <v>738</v>
      </c>
      <c r="M3592" s="116" t="s">
        <v>1242</v>
      </c>
      <c r="N3592" s="116" t="s">
        <v>1243</v>
      </c>
      <c r="O3592" s="114" t="s">
        <v>1241</v>
      </c>
      <c r="P3592" s="114" t="s">
        <v>1934</v>
      </c>
      <c r="Q3592" s="114" t="s">
        <v>1935</v>
      </c>
      <c r="R3592" s="116"/>
    </row>
    <row r="3593" spans="2:18" ht="18.75" hidden="1" x14ac:dyDescent="0.25">
      <c r="B3593" s="112">
        <v>3587</v>
      </c>
      <c r="C3593" s="114" t="s">
        <v>11</v>
      </c>
      <c r="D3593" s="114" t="s">
        <v>11799</v>
      </c>
      <c r="E3593" s="114" t="s">
        <v>1</v>
      </c>
      <c r="F3593" s="114" t="s">
        <v>216</v>
      </c>
      <c r="G3593" s="114" t="s">
        <v>102</v>
      </c>
      <c r="H3593" s="115" t="s">
        <v>12958</v>
      </c>
      <c r="I3593" s="116" t="s">
        <v>12959</v>
      </c>
      <c r="J3593" s="116" t="s">
        <v>12960</v>
      </c>
      <c r="K3593" s="114" t="s">
        <v>1241</v>
      </c>
      <c r="L3593" s="114" t="s">
        <v>738</v>
      </c>
      <c r="M3593" s="116" t="s">
        <v>1242</v>
      </c>
      <c r="N3593" s="116" t="s">
        <v>1243</v>
      </c>
      <c r="O3593" s="114" t="s">
        <v>1241</v>
      </c>
      <c r="P3593" s="114" t="s">
        <v>1934</v>
      </c>
      <c r="Q3593" s="114" t="s">
        <v>1935</v>
      </c>
      <c r="R3593" s="116"/>
    </row>
    <row r="3594" spans="2:18" ht="18.75" hidden="1" x14ac:dyDescent="0.25">
      <c r="B3594" s="112">
        <v>3588</v>
      </c>
      <c r="C3594" s="114" t="s">
        <v>11</v>
      </c>
      <c r="D3594" s="114" t="s">
        <v>11799</v>
      </c>
      <c r="E3594" s="114" t="s">
        <v>1</v>
      </c>
      <c r="F3594" s="114" t="s">
        <v>216</v>
      </c>
      <c r="G3594" s="114" t="s">
        <v>102</v>
      </c>
      <c r="H3594" s="115" t="s">
        <v>12961</v>
      </c>
      <c r="I3594" s="116" t="s">
        <v>12962</v>
      </c>
      <c r="J3594" s="116" t="s">
        <v>12963</v>
      </c>
      <c r="K3594" s="114" t="s">
        <v>1241</v>
      </c>
      <c r="L3594" s="114" t="s">
        <v>738</v>
      </c>
      <c r="M3594" s="116" t="s">
        <v>1242</v>
      </c>
      <c r="N3594" s="116" t="s">
        <v>1243</v>
      </c>
      <c r="O3594" s="114" t="s">
        <v>1241</v>
      </c>
      <c r="P3594" s="114" t="s">
        <v>1934</v>
      </c>
      <c r="Q3594" s="114" t="s">
        <v>1935</v>
      </c>
      <c r="R3594" s="116"/>
    </row>
    <row r="3595" spans="2:18" ht="18.75" hidden="1" x14ac:dyDescent="0.25">
      <c r="B3595" s="112">
        <v>3589</v>
      </c>
      <c r="C3595" s="114" t="s">
        <v>11</v>
      </c>
      <c r="D3595" s="114" t="s">
        <v>11799</v>
      </c>
      <c r="E3595" s="114" t="s">
        <v>1</v>
      </c>
      <c r="F3595" s="114" t="s">
        <v>216</v>
      </c>
      <c r="G3595" s="114" t="s">
        <v>102</v>
      </c>
      <c r="H3595" s="115" t="s">
        <v>12964</v>
      </c>
      <c r="I3595" s="116" t="s">
        <v>12965</v>
      </c>
      <c r="J3595" s="116" t="s">
        <v>12966</v>
      </c>
      <c r="K3595" s="114" t="s">
        <v>1241</v>
      </c>
      <c r="L3595" s="114" t="s">
        <v>738</v>
      </c>
      <c r="M3595" s="116" t="s">
        <v>1242</v>
      </c>
      <c r="N3595" s="116" t="s">
        <v>1243</v>
      </c>
      <c r="O3595" s="114" t="s">
        <v>1241</v>
      </c>
      <c r="P3595" s="114" t="s">
        <v>1934</v>
      </c>
      <c r="Q3595" s="114" t="s">
        <v>1935</v>
      </c>
      <c r="R3595" s="116"/>
    </row>
    <row r="3596" spans="2:18" ht="18.75" hidden="1" x14ac:dyDescent="0.25">
      <c r="B3596" s="112">
        <v>3590</v>
      </c>
      <c r="C3596" s="114" t="s">
        <v>11</v>
      </c>
      <c r="D3596" s="114" t="s">
        <v>11799</v>
      </c>
      <c r="E3596" s="114" t="s">
        <v>1</v>
      </c>
      <c r="F3596" s="114" t="s">
        <v>216</v>
      </c>
      <c r="G3596" s="114" t="s">
        <v>102</v>
      </c>
      <c r="H3596" s="115" t="s">
        <v>12967</v>
      </c>
      <c r="I3596" s="116" t="s">
        <v>12968</v>
      </c>
      <c r="J3596" s="116" t="s">
        <v>12969</v>
      </c>
      <c r="K3596" s="114" t="s">
        <v>1241</v>
      </c>
      <c r="L3596" s="114" t="s">
        <v>738</v>
      </c>
      <c r="M3596" s="116" t="s">
        <v>1242</v>
      </c>
      <c r="N3596" s="116" t="s">
        <v>1243</v>
      </c>
      <c r="O3596" s="114" t="s">
        <v>1241</v>
      </c>
      <c r="P3596" s="114" t="s">
        <v>1934</v>
      </c>
      <c r="Q3596" s="114" t="s">
        <v>1935</v>
      </c>
      <c r="R3596" s="116"/>
    </row>
    <row r="3597" spans="2:18" ht="18.75" hidden="1" x14ac:dyDescent="0.25">
      <c r="B3597" s="112">
        <v>3591</v>
      </c>
      <c r="C3597" s="114" t="s">
        <v>11</v>
      </c>
      <c r="D3597" s="114" t="s">
        <v>11799</v>
      </c>
      <c r="E3597" s="114" t="s">
        <v>4</v>
      </c>
      <c r="F3597" s="114" t="s">
        <v>216</v>
      </c>
      <c r="G3597" s="114" t="s">
        <v>102</v>
      </c>
      <c r="H3597" s="115" t="s">
        <v>12970</v>
      </c>
      <c r="I3597" s="116" t="s">
        <v>12971</v>
      </c>
      <c r="J3597" s="116" t="s">
        <v>12972</v>
      </c>
      <c r="K3597" s="114" t="s">
        <v>1241</v>
      </c>
      <c r="L3597" s="114" t="s">
        <v>738</v>
      </c>
      <c r="M3597" s="116" t="s">
        <v>1242</v>
      </c>
      <c r="N3597" s="116" t="s">
        <v>1243</v>
      </c>
      <c r="O3597" s="114" t="s">
        <v>1241</v>
      </c>
      <c r="P3597" s="114" t="s">
        <v>1934</v>
      </c>
      <c r="Q3597" s="114" t="s">
        <v>1935</v>
      </c>
      <c r="R3597" s="116"/>
    </row>
    <row r="3598" spans="2:18" ht="18.75" hidden="1" x14ac:dyDescent="0.25">
      <c r="B3598" s="112">
        <v>3592</v>
      </c>
      <c r="C3598" s="114" t="s">
        <v>11</v>
      </c>
      <c r="D3598" s="114" t="s">
        <v>11799</v>
      </c>
      <c r="E3598" s="114" t="s">
        <v>4</v>
      </c>
      <c r="F3598" s="114" t="s">
        <v>216</v>
      </c>
      <c r="G3598" s="114" t="s">
        <v>102</v>
      </c>
      <c r="H3598" s="115" t="s">
        <v>12973</v>
      </c>
      <c r="I3598" s="116" t="s">
        <v>12974</v>
      </c>
      <c r="J3598" s="116" t="s">
        <v>12975</v>
      </c>
      <c r="K3598" s="114" t="s">
        <v>1241</v>
      </c>
      <c r="L3598" s="114" t="s">
        <v>738</v>
      </c>
      <c r="M3598" s="116" t="s">
        <v>1242</v>
      </c>
      <c r="N3598" s="116" t="s">
        <v>1243</v>
      </c>
      <c r="O3598" s="114" t="s">
        <v>1241</v>
      </c>
      <c r="P3598" s="114" t="s">
        <v>1934</v>
      </c>
      <c r="Q3598" s="114" t="s">
        <v>1935</v>
      </c>
      <c r="R3598" s="116"/>
    </row>
    <row r="3599" spans="2:18" ht="18.75" hidden="1" x14ac:dyDescent="0.25">
      <c r="B3599" s="112">
        <v>3593</v>
      </c>
      <c r="C3599" s="114" t="s">
        <v>11</v>
      </c>
      <c r="D3599" s="114" t="s">
        <v>11799</v>
      </c>
      <c r="E3599" s="114" t="s">
        <v>4</v>
      </c>
      <c r="F3599" s="114" t="s">
        <v>216</v>
      </c>
      <c r="G3599" s="114" t="s">
        <v>102</v>
      </c>
      <c r="H3599" s="115" t="s">
        <v>12976</v>
      </c>
      <c r="I3599" s="116" t="s">
        <v>12977</v>
      </c>
      <c r="J3599" s="116" t="s">
        <v>12978</v>
      </c>
      <c r="K3599" s="114" t="s">
        <v>1241</v>
      </c>
      <c r="L3599" s="114" t="s">
        <v>738</v>
      </c>
      <c r="M3599" s="116" t="s">
        <v>1242</v>
      </c>
      <c r="N3599" s="116" t="s">
        <v>1243</v>
      </c>
      <c r="O3599" s="114" t="s">
        <v>1241</v>
      </c>
      <c r="P3599" s="114" t="s">
        <v>1934</v>
      </c>
      <c r="Q3599" s="114" t="s">
        <v>1935</v>
      </c>
      <c r="R3599" s="116"/>
    </row>
    <row r="3600" spans="2:18" ht="18.75" hidden="1" x14ac:dyDescent="0.25">
      <c r="B3600" s="112">
        <v>3594</v>
      </c>
      <c r="C3600" s="114" t="s">
        <v>11</v>
      </c>
      <c r="D3600" s="114" t="s">
        <v>11799</v>
      </c>
      <c r="E3600" s="114" t="s">
        <v>4</v>
      </c>
      <c r="F3600" s="114" t="s">
        <v>216</v>
      </c>
      <c r="G3600" s="114" t="s">
        <v>102</v>
      </c>
      <c r="H3600" s="115" t="s">
        <v>12979</v>
      </c>
      <c r="I3600" s="116" t="s">
        <v>12980</v>
      </c>
      <c r="J3600" s="116" t="s">
        <v>12981</v>
      </c>
      <c r="K3600" s="114" t="s">
        <v>1241</v>
      </c>
      <c r="L3600" s="114" t="s">
        <v>738</v>
      </c>
      <c r="M3600" s="116" t="s">
        <v>1242</v>
      </c>
      <c r="N3600" s="116" t="s">
        <v>1243</v>
      </c>
      <c r="O3600" s="114" t="s">
        <v>1241</v>
      </c>
      <c r="P3600" s="114" t="s">
        <v>1934</v>
      </c>
      <c r="Q3600" s="114" t="s">
        <v>1935</v>
      </c>
      <c r="R3600" s="116"/>
    </row>
    <row r="3601" spans="2:18" ht="18.75" hidden="1" x14ac:dyDescent="0.25">
      <c r="B3601" s="112">
        <v>3595</v>
      </c>
      <c r="C3601" s="114" t="s">
        <v>11</v>
      </c>
      <c r="D3601" s="114" t="s">
        <v>11799</v>
      </c>
      <c r="E3601" s="114" t="s">
        <v>4</v>
      </c>
      <c r="F3601" s="114" t="s">
        <v>216</v>
      </c>
      <c r="G3601" s="114" t="s">
        <v>102</v>
      </c>
      <c r="H3601" s="115" t="s">
        <v>12982</v>
      </c>
      <c r="I3601" s="116" t="s">
        <v>12983</v>
      </c>
      <c r="J3601" s="116" t="s">
        <v>12984</v>
      </c>
      <c r="K3601" s="114" t="s">
        <v>1241</v>
      </c>
      <c r="L3601" s="114" t="s">
        <v>738</v>
      </c>
      <c r="M3601" s="116" t="s">
        <v>1242</v>
      </c>
      <c r="N3601" s="116" t="s">
        <v>1243</v>
      </c>
      <c r="O3601" s="114" t="s">
        <v>1241</v>
      </c>
      <c r="P3601" s="114" t="s">
        <v>1934</v>
      </c>
      <c r="Q3601" s="114" t="s">
        <v>1935</v>
      </c>
      <c r="R3601" s="116"/>
    </row>
    <row r="3602" spans="2:18" ht="18.75" hidden="1" x14ac:dyDescent="0.25">
      <c r="B3602" s="112">
        <v>3596</v>
      </c>
      <c r="C3602" s="114" t="s">
        <v>11</v>
      </c>
      <c r="D3602" s="114" t="s">
        <v>11799</v>
      </c>
      <c r="E3602" s="114" t="s">
        <v>4</v>
      </c>
      <c r="F3602" s="114" t="s">
        <v>216</v>
      </c>
      <c r="G3602" s="114" t="s">
        <v>102</v>
      </c>
      <c r="H3602" s="115" t="s">
        <v>12985</v>
      </c>
      <c r="I3602" s="116" t="s">
        <v>12986</v>
      </c>
      <c r="J3602" s="116" t="s">
        <v>12987</v>
      </c>
      <c r="K3602" s="114" t="s">
        <v>1241</v>
      </c>
      <c r="L3602" s="114" t="s">
        <v>738</v>
      </c>
      <c r="M3602" s="116" t="s">
        <v>1242</v>
      </c>
      <c r="N3602" s="116" t="s">
        <v>1243</v>
      </c>
      <c r="O3602" s="114" t="s">
        <v>1241</v>
      </c>
      <c r="P3602" s="114" t="s">
        <v>1934</v>
      </c>
      <c r="Q3602" s="114" t="s">
        <v>1935</v>
      </c>
      <c r="R3602" s="116"/>
    </row>
    <row r="3603" spans="2:18" ht="18.75" hidden="1" x14ac:dyDescent="0.25">
      <c r="B3603" s="112">
        <v>3597</v>
      </c>
      <c r="C3603" s="114" t="s">
        <v>11</v>
      </c>
      <c r="D3603" s="114" t="s">
        <v>11799</v>
      </c>
      <c r="E3603" s="114" t="s">
        <v>4</v>
      </c>
      <c r="F3603" s="114" t="s">
        <v>216</v>
      </c>
      <c r="G3603" s="114" t="s">
        <v>102</v>
      </c>
      <c r="H3603" s="115" t="s">
        <v>12988</v>
      </c>
      <c r="I3603" s="116" t="s">
        <v>12989</v>
      </c>
      <c r="J3603" s="116" t="s">
        <v>12990</v>
      </c>
      <c r="K3603" s="114" t="s">
        <v>1241</v>
      </c>
      <c r="L3603" s="114" t="s">
        <v>738</v>
      </c>
      <c r="M3603" s="116" t="s">
        <v>1242</v>
      </c>
      <c r="N3603" s="116" t="s">
        <v>1243</v>
      </c>
      <c r="O3603" s="114" t="s">
        <v>1241</v>
      </c>
      <c r="P3603" s="114" t="s">
        <v>1934</v>
      </c>
      <c r="Q3603" s="114" t="s">
        <v>1935</v>
      </c>
      <c r="R3603" s="116"/>
    </row>
    <row r="3604" spans="2:18" ht="18.75" hidden="1" x14ac:dyDescent="0.25">
      <c r="B3604" s="112">
        <v>3598</v>
      </c>
      <c r="C3604" s="114" t="s">
        <v>11</v>
      </c>
      <c r="D3604" s="114" t="s">
        <v>11799</v>
      </c>
      <c r="E3604" s="114" t="s">
        <v>4</v>
      </c>
      <c r="F3604" s="114" t="s">
        <v>216</v>
      </c>
      <c r="G3604" s="114" t="s">
        <v>102</v>
      </c>
      <c r="H3604" s="115" t="s">
        <v>12991</v>
      </c>
      <c r="I3604" s="116" t="s">
        <v>12992</v>
      </c>
      <c r="J3604" s="116" t="s">
        <v>12993</v>
      </c>
      <c r="K3604" s="114" t="s">
        <v>1241</v>
      </c>
      <c r="L3604" s="114" t="s">
        <v>738</v>
      </c>
      <c r="M3604" s="116" t="s">
        <v>1242</v>
      </c>
      <c r="N3604" s="116" t="s">
        <v>1243</v>
      </c>
      <c r="O3604" s="114" t="s">
        <v>1241</v>
      </c>
      <c r="P3604" s="114" t="s">
        <v>1934</v>
      </c>
      <c r="Q3604" s="114" t="s">
        <v>1935</v>
      </c>
      <c r="R3604" s="116"/>
    </row>
    <row r="3605" spans="2:18" ht="18.75" hidden="1" x14ac:dyDescent="0.25">
      <c r="B3605" s="112">
        <v>3599</v>
      </c>
      <c r="C3605" s="114" t="s">
        <v>11</v>
      </c>
      <c r="D3605" s="114" t="s">
        <v>11799</v>
      </c>
      <c r="E3605" s="114" t="s">
        <v>4</v>
      </c>
      <c r="F3605" s="114" t="s">
        <v>216</v>
      </c>
      <c r="G3605" s="114" t="s">
        <v>102</v>
      </c>
      <c r="H3605" s="115" t="s">
        <v>12994</v>
      </c>
      <c r="I3605" s="116" t="s">
        <v>12995</v>
      </c>
      <c r="J3605" s="116" t="s">
        <v>12996</v>
      </c>
      <c r="K3605" s="114" t="s">
        <v>1241</v>
      </c>
      <c r="L3605" s="114" t="s">
        <v>738</v>
      </c>
      <c r="M3605" s="116" t="s">
        <v>1242</v>
      </c>
      <c r="N3605" s="116" t="s">
        <v>1243</v>
      </c>
      <c r="O3605" s="114" t="s">
        <v>1241</v>
      </c>
      <c r="P3605" s="114" t="s">
        <v>1934</v>
      </c>
      <c r="Q3605" s="114" t="s">
        <v>1935</v>
      </c>
      <c r="R3605" s="116"/>
    </row>
    <row r="3606" spans="2:18" ht="18.75" hidden="1" x14ac:dyDescent="0.25">
      <c r="B3606" s="112">
        <v>3600</v>
      </c>
      <c r="C3606" s="114" t="s">
        <v>11</v>
      </c>
      <c r="D3606" s="114" t="s">
        <v>11799</v>
      </c>
      <c r="E3606" s="114" t="s">
        <v>4</v>
      </c>
      <c r="F3606" s="114" t="s">
        <v>216</v>
      </c>
      <c r="G3606" s="114" t="s">
        <v>102</v>
      </c>
      <c r="H3606" s="115" t="s">
        <v>12997</v>
      </c>
      <c r="I3606" s="116" t="s">
        <v>12998</v>
      </c>
      <c r="J3606" s="116" t="s">
        <v>12999</v>
      </c>
      <c r="K3606" s="114" t="s">
        <v>1241</v>
      </c>
      <c r="L3606" s="114" t="s">
        <v>738</v>
      </c>
      <c r="M3606" s="116" t="s">
        <v>1242</v>
      </c>
      <c r="N3606" s="116" t="s">
        <v>1243</v>
      </c>
      <c r="O3606" s="114" t="s">
        <v>1241</v>
      </c>
      <c r="P3606" s="114" t="s">
        <v>1934</v>
      </c>
      <c r="Q3606" s="114" t="s">
        <v>1935</v>
      </c>
      <c r="R3606" s="116"/>
    </row>
    <row r="3607" spans="2:18" x14ac:dyDescent="0.25">
      <c r="C3607" s="399" t="s">
        <v>17260</v>
      </c>
      <c r="H3607" s="374" t="s">
        <v>17260</v>
      </c>
      <c r="L3607" s="374" t="s">
        <v>17260</v>
      </c>
      <c r="M3607" s="374" t="s">
        <v>17242</v>
      </c>
    </row>
    <row r="3609" spans="2:18" x14ac:dyDescent="0.25">
      <c r="B3609" s="374" t="s">
        <v>17261</v>
      </c>
      <c r="C3609" s="374" t="s">
        <v>17262</v>
      </c>
      <c r="D3609" s="374" t="s">
        <v>17248</v>
      </c>
    </row>
    <row r="3610" spans="2:18" ht="18.75" x14ac:dyDescent="0.25">
      <c r="B3610" s="400">
        <v>1</v>
      </c>
      <c r="C3610" s="400">
        <v>400</v>
      </c>
      <c r="D3610" s="401" t="s">
        <v>101</v>
      </c>
    </row>
    <row r="3611" spans="2:18" ht="18.75" x14ac:dyDescent="0.25">
      <c r="B3611" s="400">
        <v>401</v>
      </c>
      <c r="C3611" s="400">
        <v>800</v>
      </c>
      <c r="D3611" s="402" t="s">
        <v>10</v>
      </c>
    </row>
    <row r="3612" spans="2:18" ht="18.75" x14ac:dyDescent="0.25">
      <c r="B3612" s="400">
        <v>801</v>
      </c>
      <c r="C3612" s="400">
        <v>1200</v>
      </c>
      <c r="D3612" s="401" t="s">
        <v>203</v>
      </c>
    </row>
    <row r="3613" spans="2:18" ht="18.75" x14ac:dyDescent="0.25">
      <c r="B3613" s="400">
        <v>1201</v>
      </c>
      <c r="C3613" s="400">
        <v>1600</v>
      </c>
      <c r="D3613" s="401" t="s">
        <v>211</v>
      </c>
    </row>
    <row r="3614" spans="2:18" ht="18.75" x14ac:dyDescent="0.25">
      <c r="B3614" s="400">
        <v>1601</v>
      </c>
      <c r="C3614" s="400">
        <v>2000</v>
      </c>
      <c r="D3614" s="401" t="s">
        <v>17</v>
      </c>
    </row>
    <row r="3615" spans="2:18" ht="18.75" x14ac:dyDescent="0.25">
      <c r="B3615" s="400">
        <v>2001</v>
      </c>
      <c r="C3615" s="400">
        <v>2400</v>
      </c>
      <c r="D3615" s="401" t="s">
        <v>15</v>
      </c>
    </row>
    <row r="3616" spans="2:18" ht="18.75" x14ac:dyDescent="0.25">
      <c r="B3616" s="400">
        <v>2401</v>
      </c>
      <c r="C3616" s="400">
        <v>2800</v>
      </c>
      <c r="D3616" s="401" t="s">
        <v>9397</v>
      </c>
    </row>
    <row r="3617" spans="2:4" ht="18.75" x14ac:dyDescent="0.25">
      <c r="B3617" s="400">
        <v>2801</v>
      </c>
      <c r="C3617" s="400">
        <v>3200</v>
      </c>
      <c r="D3617" s="401" t="s">
        <v>10598</v>
      </c>
    </row>
    <row r="3618" spans="2:4" ht="18.75" x14ac:dyDescent="0.25">
      <c r="B3618" s="400">
        <v>3201</v>
      </c>
      <c r="C3618" s="400">
        <v>3600</v>
      </c>
      <c r="D3618" s="401" t="s">
        <v>11799</v>
      </c>
    </row>
  </sheetData>
  <mergeCells count="3">
    <mergeCell ref="E3:G3"/>
    <mergeCell ref="E4:G4"/>
    <mergeCell ref="B5:D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3B605-2D85-4AD6-8284-CB4E25254371}">
  <dimension ref="A1:V377"/>
  <sheetViews>
    <sheetView workbookViewId="0">
      <selection activeCell="R15" sqref="R15"/>
    </sheetView>
  </sheetViews>
  <sheetFormatPr baseColWidth="10" defaultRowHeight="15" x14ac:dyDescent="0.25"/>
  <cols>
    <col min="1" max="1" width="11.42578125" style="12"/>
    <col min="2" max="2" width="16.28515625" style="12" customWidth="1"/>
    <col min="3" max="3" width="26.28515625" style="12" customWidth="1"/>
    <col min="4" max="4" width="31.42578125" style="12" customWidth="1"/>
    <col min="5" max="10" width="11.42578125" style="12"/>
    <col min="11" max="17" width="11.42578125" style="1"/>
    <col min="18" max="18" width="33.5703125" customWidth="1"/>
    <col min="19" max="19" width="18.28515625" customWidth="1"/>
    <col min="20" max="20" width="14.7109375" customWidth="1"/>
    <col min="21" max="21" width="18.7109375" customWidth="1"/>
    <col min="22" max="22" width="12.7109375" customWidth="1"/>
    <col min="23" max="16384" width="11.42578125" style="12"/>
  </cols>
  <sheetData>
    <row r="1" spans="1:22" x14ac:dyDescent="0.25">
      <c r="A1" s="13"/>
      <c r="B1" s="13"/>
      <c r="C1" s="13"/>
      <c r="D1" s="13"/>
      <c r="E1" s="13"/>
      <c r="F1" s="13"/>
      <c r="G1" s="13"/>
      <c r="H1" s="13"/>
      <c r="I1" s="13"/>
      <c r="J1" s="13"/>
      <c r="K1" s="2"/>
      <c r="L1" s="2"/>
      <c r="M1" s="2"/>
      <c r="N1" s="2"/>
      <c r="O1" s="2"/>
      <c r="P1" s="2"/>
      <c r="Q1" s="2"/>
      <c r="R1" s="93" t="s">
        <v>1244</v>
      </c>
      <c r="S1" s="93"/>
      <c r="T1" s="93"/>
      <c r="U1" s="93"/>
      <c r="V1" s="93"/>
    </row>
    <row r="2" spans="1:22" ht="18" x14ac:dyDescent="0.25">
      <c r="A2" s="13"/>
      <c r="B2" s="13"/>
      <c r="C2" s="13"/>
      <c r="D2" s="13"/>
      <c r="E2" s="13"/>
      <c r="F2" s="13"/>
      <c r="G2" s="13"/>
      <c r="H2" s="13"/>
      <c r="I2" s="13"/>
      <c r="J2" s="13"/>
      <c r="K2" s="3" t="s">
        <v>1555</v>
      </c>
      <c r="L2" s="2"/>
      <c r="M2" s="2"/>
      <c r="N2" s="2"/>
      <c r="O2" s="2"/>
      <c r="P2" s="2"/>
      <c r="Q2" s="2"/>
      <c r="R2" s="94" t="s">
        <v>1542</v>
      </c>
      <c r="S2" s="96"/>
      <c r="T2" s="94"/>
      <c r="U2" s="94"/>
      <c r="V2" s="94"/>
    </row>
    <row r="3" spans="1:22" ht="23.25" x14ac:dyDescent="0.25">
      <c r="A3" s="13"/>
      <c r="B3" s="14" t="s">
        <v>1260</v>
      </c>
      <c r="C3" s="13"/>
      <c r="D3" s="13"/>
      <c r="E3" s="13"/>
      <c r="F3" s="13"/>
      <c r="G3" s="13"/>
      <c r="H3" s="13"/>
      <c r="I3" s="13"/>
      <c r="J3" s="13"/>
      <c r="K3" s="4" t="s">
        <v>1507</v>
      </c>
      <c r="L3" s="2"/>
      <c r="M3" s="2"/>
      <c r="N3" s="2"/>
      <c r="O3" s="2"/>
      <c r="P3" s="2"/>
      <c r="Q3" s="2"/>
      <c r="R3" s="98" t="s">
        <v>1245</v>
      </c>
      <c r="S3" s="97">
        <v>9</v>
      </c>
      <c r="T3" s="94"/>
      <c r="U3" s="94"/>
      <c r="V3" s="94"/>
    </row>
    <row r="4" spans="1:22" ht="23.25" x14ac:dyDescent="0.25">
      <c r="A4" s="13"/>
      <c r="B4" s="14" t="s">
        <v>1500</v>
      </c>
      <c r="C4" s="13"/>
      <c r="D4" s="13"/>
      <c r="E4" s="13"/>
      <c r="F4" s="13"/>
      <c r="G4" s="13"/>
      <c r="H4" s="13"/>
      <c r="I4" s="13"/>
      <c r="J4" s="13"/>
      <c r="K4" s="5"/>
      <c r="L4" s="5"/>
      <c r="M4" s="2"/>
      <c r="N4" s="2"/>
      <c r="O4" s="2"/>
      <c r="P4" s="2"/>
      <c r="Q4" s="2"/>
      <c r="R4" s="98" t="s">
        <v>1246</v>
      </c>
      <c r="S4" s="97">
        <v>20</v>
      </c>
      <c r="T4" s="94"/>
      <c r="U4" s="94"/>
      <c r="V4" s="94"/>
    </row>
    <row r="5" spans="1:22" ht="15.75" x14ac:dyDescent="0.25">
      <c r="A5" s="13"/>
      <c r="B5" s="15" t="s">
        <v>1501</v>
      </c>
      <c r="C5" s="13"/>
      <c r="D5" s="13"/>
      <c r="E5" s="13"/>
      <c r="F5" s="13"/>
      <c r="G5" s="13"/>
      <c r="H5" s="13"/>
      <c r="I5" s="13"/>
      <c r="J5" s="13"/>
      <c r="K5" s="5" t="s">
        <v>1508</v>
      </c>
      <c r="L5" s="5"/>
      <c r="M5" s="2"/>
      <c r="N5" s="2"/>
      <c r="O5" s="2"/>
      <c r="P5" s="2"/>
      <c r="Q5" s="2"/>
      <c r="R5" s="98" t="s">
        <v>1247</v>
      </c>
      <c r="S5" s="97">
        <v>10</v>
      </c>
      <c r="T5" s="94"/>
      <c r="U5" s="94"/>
      <c r="V5" s="94"/>
    </row>
    <row r="6" spans="1:22" ht="15.75" x14ac:dyDescent="0.25">
      <c r="A6" s="13"/>
      <c r="B6" s="15" t="s">
        <v>1502</v>
      </c>
      <c r="C6" s="13"/>
      <c r="D6" s="13"/>
      <c r="E6" s="13"/>
      <c r="F6" s="13"/>
      <c r="G6" s="13"/>
      <c r="H6" s="13"/>
      <c r="I6" s="13"/>
      <c r="J6" s="13"/>
      <c r="K6" s="5" t="s">
        <v>1509</v>
      </c>
      <c r="L6" s="5"/>
      <c r="M6" s="2"/>
      <c r="N6" s="2"/>
      <c r="O6" s="2"/>
      <c r="P6" s="2"/>
      <c r="Q6" s="2"/>
      <c r="R6" s="98" t="s">
        <v>1248</v>
      </c>
      <c r="S6" s="97">
        <v>10</v>
      </c>
      <c r="T6" s="94"/>
      <c r="U6" s="94"/>
      <c r="V6" s="94"/>
    </row>
    <row r="7" spans="1:22" ht="15.75" x14ac:dyDescent="0.25">
      <c r="A7" s="13"/>
      <c r="B7" s="15" t="s">
        <v>1503</v>
      </c>
      <c r="C7" s="13"/>
      <c r="D7" s="13"/>
      <c r="E7" s="13"/>
      <c r="F7" s="13"/>
      <c r="G7" s="13"/>
      <c r="H7" s="13"/>
      <c r="I7" s="13"/>
      <c r="J7" s="13"/>
      <c r="K7" s="5"/>
      <c r="L7" s="5"/>
      <c r="M7" s="2"/>
      <c r="N7" s="2"/>
      <c r="O7" s="2"/>
      <c r="P7" s="2"/>
      <c r="Q7" s="2"/>
      <c r="R7" s="98" t="s">
        <v>1249</v>
      </c>
      <c r="S7" s="97">
        <v>3600</v>
      </c>
      <c r="T7" s="94"/>
      <c r="U7" s="94"/>
      <c r="V7" s="94"/>
    </row>
    <row r="8" spans="1:22" ht="15.75" x14ac:dyDescent="0.25">
      <c r="A8" s="13"/>
      <c r="B8" s="15" t="s">
        <v>1504</v>
      </c>
      <c r="C8" s="13"/>
      <c r="D8" s="13"/>
      <c r="E8" s="13"/>
      <c r="F8" s="13"/>
      <c r="G8" s="13"/>
      <c r="H8" s="13"/>
      <c r="I8" s="13"/>
      <c r="J8" s="13"/>
      <c r="K8" s="5" t="s">
        <v>1510</v>
      </c>
      <c r="L8" s="5"/>
      <c r="M8" s="2"/>
      <c r="N8" s="2"/>
      <c r="O8" s="2"/>
      <c r="P8" s="2"/>
      <c r="Q8" s="2"/>
      <c r="R8" s="98" t="s">
        <v>1250</v>
      </c>
      <c r="S8" s="97">
        <v>180</v>
      </c>
      <c r="T8" s="94"/>
      <c r="U8" s="94"/>
      <c r="V8" s="94"/>
    </row>
    <row r="9" spans="1:22" ht="15.75" x14ac:dyDescent="0.25">
      <c r="A9" s="13"/>
      <c r="B9" s="15" t="s">
        <v>1505</v>
      </c>
      <c r="C9" s="13"/>
      <c r="D9" s="13"/>
      <c r="E9" s="13"/>
      <c r="F9" s="13"/>
      <c r="G9" s="13"/>
      <c r="H9" s="13"/>
      <c r="I9" s="13"/>
      <c r="J9" s="13"/>
      <c r="K9" s="5" t="s">
        <v>1511</v>
      </c>
      <c r="L9" s="5"/>
      <c r="M9" s="2"/>
      <c r="N9" s="2"/>
      <c r="O9" s="2"/>
      <c r="P9" s="2"/>
      <c r="Q9" s="2"/>
      <c r="R9" s="98" t="s">
        <v>1251</v>
      </c>
      <c r="S9" s="97">
        <v>20</v>
      </c>
      <c r="T9" s="94"/>
      <c r="U9" s="94"/>
      <c r="V9" s="94"/>
    </row>
    <row r="10" spans="1:22" ht="15.75" x14ac:dyDescent="0.25">
      <c r="A10" s="13"/>
      <c r="B10" s="16"/>
      <c r="C10" s="13"/>
      <c r="D10" s="13"/>
      <c r="E10" s="13"/>
      <c r="F10" s="13"/>
      <c r="G10" s="13"/>
      <c r="H10" s="13"/>
      <c r="I10" s="13"/>
      <c r="J10" s="13"/>
      <c r="K10" s="5" t="s">
        <v>1512</v>
      </c>
      <c r="L10" s="5"/>
      <c r="M10" s="2"/>
      <c r="N10" s="2"/>
      <c r="O10" s="2"/>
      <c r="P10" s="2"/>
      <c r="Q10" s="2"/>
      <c r="R10" s="94"/>
      <c r="S10" s="96"/>
      <c r="T10" s="94"/>
      <c r="U10" s="94"/>
      <c r="V10" s="94"/>
    </row>
    <row r="11" spans="1:22" ht="15.75" x14ac:dyDescent="0.25">
      <c r="A11" s="13"/>
      <c r="B11" s="17" t="s">
        <v>1506</v>
      </c>
      <c r="C11" s="13"/>
      <c r="D11" s="13"/>
      <c r="E11" s="13"/>
      <c r="F11" s="13"/>
      <c r="G11" s="13"/>
      <c r="H11" s="13"/>
      <c r="I11" s="13"/>
      <c r="J11" s="13"/>
      <c r="K11" s="5"/>
      <c r="L11" s="5"/>
      <c r="M11" s="2"/>
      <c r="N11" s="2"/>
      <c r="O11" s="2"/>
      <c r="P11" s="2"/>
      <c r="Q11" s="2"/>
      <c r="R11" s="94"/>
      <c r="S11" s="96"/>
      <c r="T11" s="94"/>
      <c r="U11" s="94"/>
      <c r="V11" s="94"/>
    </row>
    <row r="12" spans="1:22" ht="15.75" x14ac:dyDescent="0.25">
      <c r="A12" s="13"/>
      <c r="B12" s="13"/>
      <c r="C12" s="13"/>
      <c r="D12" s="13"/>
      <c r="E12" s="13"/>
      <c r="F12" s="13"/>
      <c r="G12" s="13"/>
      <c r="H12" s="13"/>
      <c r="I12" s="13"/>
      <c r="J12" s="13"/>
      <c r="K12" s="5" t="s">
        <v>1513</v>
      </c>
      <c r="L12" s="5"/>
      <c r="M12" s="2"/>
      <c r="N12" s="2"/>
      <c r="O12" s="2"/>
      <c r="P12" s="2"/>
      <c r="Q12" s="2"/>
      <c r="R12" s="93" t="s">
        <v>1252</v>
      </c>
      <c r="S12" s="99" t="s">
        <v>42</v>
      </c>
      <c r="T12" s="99" t="s">
        <v>1253</v>
      </c>
      <c r="U12" s="99" t="s">
        <v>1254</v>
      </c>
      <c r="V12" s="99" t="s">
        <v>1255</v>
      </c>
    </row>
    <row r="13" spans="1:22" ht="23.25" x14ac:dyDescent="0.25">
      <c r="A13" s="13"/>
      <c r="B13" s="14" t="s">
        <v>1261</v>
      </c>
      <c r="C13" s="13"/>
      <c r="D13" s="13"/>
      <c r="E13" s="13"/>
      <c r="F13" s="13"/>
      <c r="G13" s="13"/>
      <c r="H13" s="13"/>
      <c r="I13" s="13"/>
      <c r="J13" s="13"/>
      <c r="K13" s="7" t="s">
        <v>1514</v>
      </c>
      <c r="L13" s="5"/>
      <c r="M13" s="2"/>
      <c r="N13" s="2"/>
      <c r="O13" s="2"/>
      <c r="P13" s="2"/>
      <c r="Q13" s="2"/>
      <c r="R13" s="96" t="s">
        <v>20</v>
      </c>
      <c r="S13" s="94" t="s">
        <v>102</v>
      </c>
      <c r="T13" s="95">
        <v>90</v>
      </c>
      <c r="U13" s="95">
        <v>90</v>
      </c>
      <c r="V13" s="95">
        <v>180</v>
      </c>
    </row>
    <row r="14" spans="1:22" ht="15.75" x14ac:dyDescent="0.25">
      <c r="A14" s="13"/>
      <c r="B14" s="16" t="s">
        <v>1569</v>
      </c>
      <c r="C14" s="16"/>
      <c r="D14" s="16"/>
      <c r="E14" s="13"/>
      <c r="F14" s="13"/>
      <c r="G14" s="13"/>
      <c r="H14" s="13"/>
      <c r="I14" s="13"/>
      <c r="J14" s="13"/>
      <c r="K14" s="8" t="s">
        <v>1515</v>
      </c>
      <c r="L14" s="5"/>
      <c r="M14" s="2"/>
      <c r="N14" s="2"/>
      <c r="O14" s="2"/>
      <c r="P14" s="2"/>
      <c r="Q14" s="2"/>
      <c r="R14" s="96" t="s">
        <v>114</v>
      </c>
      <c r="S14" s="94" t="s">
        <v>102</v>
      </c>
      <c r="T14" s="95">
        <v>90</v>
      </c>
      <c r="U14" s="95">
        <v>90</v>
      </c>
      <c r="V14" s="95">
        <v>180</v>
      </c>
    </row>
    <row r="15" spans="1:22" ht="15.75" x14ac:dyDescent="0.25">
      <c r="A15" s="13"/>
      <c r="B15" s="16" t="s">
        <v>1262</v>
      </c>
      <c r="C15" s="16"/>
      <c r="D15" s="16"/>
      <c r="E15" s="13"/>
      <c r="F15" s="13"/>
      <c r="G15" s="13"/>
      <c r="H15" s="13"/>
      <c r="I15" s="13"/>
      <c r="J15" s="13"/>
      <c r="K15" s="8" t="s">
        <v>1516</v>
      </c>
      <c r="L15" s="5"/>
      <c r="M15" s="2"/>
      <c r="N15" s="2"/>
      <c r="O15" s="2"/>
      <c r="P15" s="2"/>
      <c r="Q15" s="2"/>
      <c r="R15" s="96" t="s">
        <v>30</v>
      </c>
      <c r="S15" s="94" t="s">
        <v>116</v>
      </c>
      <c r="T15" s="95">
        <v>90</v>
      </c>
      <c r="U15" s="95">
        <v>90</v>
      </c>
      <c r="V15" s="95">
        <v>180</v>
      </c>
    </row>
    <row r="16" spans="1:22" ht="15.75" x14ac:dyDescent="0.25">
      <c r="A16" s="13"/>
      <c r="B16" s="16" t="s">
        <v>1570</v>
      </c>
      <c r="C16" s="16"/>
      <c r="D16" s="16"/>
      <c r="E16" s="13"/>
      <c r="F16" s="13"/>
      <c r="G16" s="13"/>
      <c r="H16" s="13"/>
      <c r="I16" s="13"/>
      <c r="J16" s="13"/>
      <c r="K16" s="6" t="s">
        <v>1556</v>
      </c>
      <c r="L16" s="5"/>
      <c r="M16" s="2"/>
      <c r="N16" s="2"/>
      <c r="O16" s="2"/>
      <c r="P16" s="2"/>
      <c r="Q16" s="2"/>
      <c r="R16" s="96" t="s">
        <v>21</v>
      </c>
      <c r="S16" s="94" t="s">
        <v>102</v>
      </c>
      <c r="T16" s="95">
        <v>90</v>
      </c>
      <c r="U16" s="95">
        <v>90</v>
      </c>
      <c r="V16" s="95">
        <v>180</v>
      </c>
    </row>
    <row r="17" spans="1:22" ht="15.75" x14ac:dyDescent="0.25">
      <c r="A17" s="13"/>
      <c r="B17" s="16"/>
      <c r="C17" s="16"/>
      <c r="D17" s="16"/>
      <c r="E17" s="13"/>
      <c r="F17" s="13"/>
      <c r="G17" s="13"/>
      <c r="H17" s="13"/>
      <c r="I17" s="13"/>
      <c r="J17" s="13"/>
      <c r="K17" s="6" t="s">
        <v>1557</v>
      </c>
      <c r="L17" s="5"/>
      <c r="M17" s="2"/>
      <c r="N17" s="2"/>
      <c r="O17" s="2"/>
      <c r="P17" s="2"/>
      <c r="Q17" s="2"/>
      <c r="R17" s="96" t="s">
        <v>22</v>
      </c>
      <c r="S17" s="94" t="s">
        <v>102</v>
      </c>
      <c r="T17" s="95">
        <v>90</v>
      </c>
      <c r="U17" s="95">
        <v>90</v>
      </c>
      <c r="V17" s="95">
        <v>180</v>
      </c>
    </row>
    <row r="18" spans="1:22" ht="15.75" x14ac:dyDescent="0.25">
      <c r="A18" s="13"/>
      <c r="B18" s="18" t="s">
        <v>1263</v>
      </c>
      <c r="C18" s="19" t="s">
        <v>1264</v>
      </c>
      <c r="D18" s="20" t="s">
        <v>1265</v>
      </c>
      <c r="E18" s="13"/>
      <c r="F18" s="13"/>
      <c r="G18" s="13"/>
      <c r="H18" s="13"/>
      <c r="I18" s="13"/>
      <c r="J18" s="13"/>
      <c r="K18" s="6" t="s">
        <v>1558</v>
      </c>
      <c r="L18" s="5"/>
      <c r="M18" s="2"/>
      <c r="N18" s="2"/>
      <c r="O18" s="2"/>
      <c r="P18" s="2"/>
      <c r="Q18" s="2"/>
      <c r="R18" s="96" t="s">
        <v>25</v>
      </c>
      <c r="S18" s="94" t="s">
        <v>102</v>
      </c>
      <c r="T18" s="95">
        <v>90</v>
      </c>
      <c r="U18" s="95">
        <v>90</v>
      </c>
      <c r="V18" s="95">
        <v>180</v>
      </c>
    </row>
    <row r="19" spans="1:22" ht="31.5" x14ac:dyDescent="0.25">
      <c r="A19" s="13"/>
      <c r="B19" s="21" t="s">
        <v>1266</v>
      </c>
      <c r="C19" s="22" t="s">
        <v>1267</v>
      </c>
      <c r="D19" s="23" t="s">
        <v>1268</v>
      </c>
      <c r="E19" s="13"/>
      <c r="F19" s="13"/>
      <c r="G19" s="13"/>
      <c r="H19" s="13"/>
      <c r="I19" s="13"/>
      <c r="J19" s="13"/>
      <c r="K19" s="2"/>
      <c r="L19" s="2"/>
      <c r="M19" s="2"/>
      <c r="N19" s="2"/>
      <c r="O19" s="2"/>
      <c r="P19" s="2"/>
      <c r="Q19" s="2"/>
      <c r="R19" s="96" t="s">
        <v>14</v>
      </c>
      <c r="S19" s="94" t="s">
        <v>102</v>
      </c>
      <c r="T19" s="95">
        <v>90</v>
      </c>
      <c r="U19" s="95">
        <v>90</v>
      </c>
      <c r="V19" s="95">
        <v>180</v>
      </c>
    </row>
    <row r="20" spans="1:22" ht="31.5" x14ac:dyDescent="0.25">
      <c r="A20" s="13"/>
      <c r="B20" s="21" t="s">
        <v>1269</v>
      </c>
      <c r="C20" s="22" t="s">
        <v>1270</v>
      </c>
      <c r="D20" s="23" t="s">
        <v>1271</v>
      </c>
      <c r="E20" s="13"/>
      <c r="F20" s="13"/>
      <c r="G20" s="13"/>
      <c r="H20" s="13"/>
      <c r="I20" s="13"/>
      <c r="J20" s="13"/>
      <c r="K20" s="4" t="s">
        <v>1517</v>
      </c>
      <c r="L20" s="2"/>
      <c r="M20" s="2"/>
      <c r="N20" s="2"/>
      <c r="O20" s="2"/>
      <c r="P20" s="2"/>
      <c r="Q20" s="2"/>
      <c r="R20" s="96" t="s">
        <v>26</v>
      </c>
      <c r="S20" s="94" t="s">
        <v>102</v>
      </c>
      <c r="T20" s="95">
        <v>90</v>
      </c>
      <c r="U20" s="95">
        <v>90</v>
      </c>
      <c r="V20" s="95">
        <v>180</v>
      </c>
    </row>
    <row r="21" spans="1:22" ht="31.5" x14ac:dyDescent="0.25">
      <c r="A21" s="13"/>
      <c r="B21" s="24" t="s">
        <v>1272</v>
      </c>
      <c r="C21" s="25" t="s">
        <v>1273</v>
      </c>
      <c r="D21" s="26" t="s">
        <v>1274</v>
      </c>
      <c r="E21" s="13"/>
      <c r="F21" s="13"/>
      <c r="G21" s="13"/>
      <c r="H21" s="13"/>
      <c r="I21" s="13"/>
      <c r="J21" s="13"/>
      <c r="K21" s="5" t="s">
        <v>1508</v>
      </c>
      <c r="L21" s="2"/>
      <c r="M21" s="2"/>
      <c r="N21" s="2"/>
      <c r="O21" s="2"/>
      <c r="P21" s="2"/>
      <c r="Q21" s="2"/>
      <c r="R21" s="96" t="s">
        <v>129</v>
      </c>
      <c r="S21" s="94" t="s">
        <v>102</v>
      </c>
      <c r="T21" s="95">
        <v>90</v>
      </c>
      <c r="U21" s="95">
        <v>90</v>
      </c>
      <c r="V21" s="95">
        <v>180</v>
      </c>
    </row>
    <row r="22" spans="1:22" ht="15.75" x14ac:dyDescent="0.25">
      <c r="A22" s="13"/>
      <c r="B22" s="13"/>
      <c r="C22" s="13"/>
      <c r="D22" s="13"/>
      <c r="E22" s="13"/>
      <c r="F22" s="13"/>
      <c r="G22" s="13"/>
      <c r="H22" s="13"/>
      <c r="I22" s="13"/>
      <c r="J22" s="13"/>
      <c r="K22" s="5" t="s">
        <v>1518</v>
      </c>
      <c r="L22" s="2"/>
      <c r="M22" s="2"/>
      <c r="N22" s="2"/>
      <c r="O22" s="2"/>
      <c r="P22" s="2"/>
      <c r="Q22" s="2"/>
      <c r="R22" s="96" t="s">
        <v>27</v>
      </c>
      <c r="S22" s="94" t="s">
        <v>102</v>
      </c>
      <c r="T22" s="95">
        <v>90</v>
      </c>
      <c r="U22" s="95">
        <v>90</v>
      </c>
      <c r="V22" s="95">
        <v>180</v>
      </c>
    </row>
    <row r="23" spans="1:22" ht="23.25" x14ac:dyDescent="0.25">
      <c r="A23" s="13"/>
      <c r="B23" s="14" t="s">
        <v>1275</v>
      </c>
      <c r="C23" s="13"/>
      <c r="D23" s="13"/>
      <c r="E23" s="13"/>
      <c r="F23" s="13"/>
      <c r="G23" s="13"/>
      <c r="H23" s="13"/>
      <c r="I23" s="13"/>
      <c r="J23" s="13"/>
      <c r="K23" s="5" t="s">
        <v>1519</v>
      </c>
      <c r="L23" s="2"/>
      <c r="M23" s="2"/>
      <c r="N23" s="2"/>
      <c r="O23" s="2"/>
      <c r="P23" s="2"/>
      <c r="Q23" s="2"/>
      <c r="R23" s="96" t="s">
        <v>31</v>
      </c>
      <c r="S23" s="94" t="s">
        <v>130</v>
      </c>
      <c r="T23" s="95">
        <v>90</v>
      </c>
      <c r="U23" s="95">
        <v>90</v>
      </c>
      <c r="V23" s="95">
        <v>180</v>
      </c>
    </row>
    <row r="24" spans="1:22" ht="15.75" x14ac:dyDescent="0.25">
      <c r="A24" s="13"/>
      <c r="B24" s="13"/>
      <c r="C24" s="13"/>
      <c r="D24" s="13"/>
      <c r="E24" s="13"/>
      <c r="F24" s="13"/>
      <c r="G24" s="13"/>
      <c r="H24" s="13"/>
      <c r="I24" s="13"/>
      <c r="J24" s="13"/>
      <c r="K24" s="5" t="s">
        <v>1520</v>
      </c>
      <c r="L24" s="2"/>
      <c r="M24" s="2"/>
      <c r="N24" s="2"/>
      <c r="O24" s="2"/>
      <c r="P24" s="2"/>
      <c r="Q24" s="2"/>
      <c r="R24" s="96" t="s">
        <v>32</v>
      </c>
      <c r="S24" s="94" t="s">
        <v>130</v>
      </c>
      <c r="T24" s="95">
        <v>90</v>
      </c>
      <c r="U24" s="95">
        <v>90</v>
      </c>
      <c r="V24" s="95">
        <v>180</v>
      </c>
    </row>
    <row r="25" spans="1:22" ht="21" x14ac:dyDescent="0.25">
      <c r="A25" s="13"/>
      <c r="B25" s="10" t="s">
        <v>1276</v>
      </c>
      <c r="C25" s="13"/>
      <c r="D25" s="13"/>
      <c r="E25" s="13"/>
      <c r="F25" s="13"/>
      <c r="G25" s="13"/>
      <c r="H25" s="13"/>
      <c r="I25" s="13"/>
      <c r="J25" s="13"/>
      <c r="K25" s="5" t="s">
        <v>1521</v>
      </c>
      <c r="L25" s="2"/>
      <c r="M25" s="2"/>
      <c r="N25" s="2"/>
      <c r="O25" s="2"/>
      <c r="P25" s="2"/>
      <c r="Q25" s="2"/>
      <c r="R25" s="96" t="s">
        <v>34</v>
      </c>
      <c r="S25" s="94" t="s">
        <v>130</v>
      </c>
      <c r="T25" s="95">
        <v>90</v>
      </c>
      <c r="U25" s="95">
        <v>90</v>
      </c>
      <c r="V25" s="95">
        <v>180</v>
      </c>
    </row>
    <row r="26" spans="1:22" ht="15.75" x14ac:dyDescent="0.25">
      <c r="A26" s="13"/>
      <c r="B26" s="16" t="s">
        <v>1</v>
      </c>
      <c r="C26" s="13"/>
      <c r="D26" s="13"/>
      <c r="E26" s="13"/>
      <c r="F26" s="13"/>
      <c r="G26" s="13"/>
      <c r="H26" s="13"/>
      <c r="I26" s="13"/>
      <c r="J26" s="13"/>
      <c r="K26" s="5"/>
      <c r="L26" s="2"/>
      <c r="M26" s="2"/>
      <c r="N26" s="2"/>
      <c r="O26" s="2"/>
      <c r="P26" s="2"/>
      <c r="Q26" s="2"/>
      <c r="R26" s="96" t="s">
        <v>33</v>
      </c>
      <c r="S26" s="94" t="s">
        <v>155</v>
      </c>
      <c r="T26" s="95">
        <v>90</v>
      </c>
      <c r="U26" s="95">
        <v>90</v>
      </c>
      <c r="V26" s="95">
        <v>180</v>
      </c>
    </row>
    <row r="27" spans="1:22" ht="15.75" x14ac:dyDescent="0.25">
      <c r="A27" s="13"/>
      <c r="B27" s="16" t="s">
        <v>4</v>
      </c>
      <c r="C27" s="13"/>
      <c r="D27" s="13"/>
      <c r="E27" s="13"/>
      <c r="F27" s="13"/>
      <c r="G27" s="13"/>
      <c r="H27" s="13"/>
      <c r="I27" s="13"/>
      <c r="J27" s="13"/>
      <c r="K27" s="44" t="s">
        <v>1513</v>
      </c>
      <c r="L27" s="2"/>
      <c r="M27" s="2"/>
      <c r="N27" s="2"/>
      <c r="O27" s="2"/>
      <c r="P27" s="2"/>
      <c r="Q27" s="2"/>
      <c r="R27" s="96" t="s">
        <v>160</v>
      </c>
      <c r="S27" s="94" t="s">
        <v>109</v>
      </c>
      <c r="T27" s="95">
        <v>90</v>
      </c>
      <c r="U27" s="95">
        <v>90</v>
      </c>
      <c r="V27" s="95">
        <v>180</v>
      </c>
    </row>
    <row r="28" spans="1:22" ht="15.75" x14ac:dyDescent="0.25">
      <c r="A28" s="13"/>
      <c r="B28" s="16" t="s">
        <v>6</v>
      </c>
      <c r="C28" s="13"/>
      <c r="D28" s="13"/>
      <c r="E28" s="13"/>
      <c r="F28" s="13"/>
      <c r="G28" s="13"/>
      <c r="H28" s="13"/>
      <c r="I28" s="13"/>
      <c r="J28" s="13"/>
      <c r="K28" s="7" t="s">
        <v>1522</v>
      </c>
      <c r="L28" s="2"/>
      <c r="M28" s="2"/>
      <c r="N28" s="2"/>
      <c r="O28" s="2"/>
      <c r="P28" s="2"/>
      <c r="Q28" s="2"/>
      <c r="R28" s="96" t="s">
        <v>161</v>
      </c>
      <c r="S28" s="94" t="s">
        <v>130</v>
      </c>
      <c r="T28" s="95">
        <v>90</v>
      </c>
      <c r="U28" s="95">
        <v>90</v>
      </c>
      <c r="V28" s="95">
        <v>180</v>
      </c>
    </row>
    <row r="29" spans="1:22" ht="15.75" x14ac:dyDescent="0.25">
      <c r="A29" s="13"/>
      <c r="B29" s="13"/>
      <c r="C29" s="13"/>
      <c r="D29" s="13"/>
      <c r="E29" s="13"/>
      <c r="F29" s="13"/>
      <c r="G29" s="13"/>
      <c r="H29" s="13"/>
      <c r="I29" s="13"/>
      <c r="J29" s="13"/>
      <c r="K29" s="6" t="s">
        <v>1523</v>
      </c>
      <c r="L29" s="2"/>
      <c r="M29" s="2"/>
      <c r="N29" s="2"/>
      <c r="O29" s="2"/>
      <c r="P29" s="2"/>
      <c r="Q29" s="2"/>
      <c r="R29" s="96" t="s">
        <v>169</v>
      </c>
      <c r="S29" s="94" t="s">
        <v>130</v>
      </c>
      <c r="T29" s="95">
        <v>90</v>
      </c>
      <c r="U29" s="95">
        <v>90</v>
      </c>
      <c r="V29" s="95">
        <v>180</v>
      </c>
    </row>
    <row r="30" spans="1:22" ht="21" x14ac:dyDescent="0.25">
      <c r="A30" s="13"/>
      <c r="B30" s="10" t="s">
        <v>1277</v>
      </c>
      <c r="C30" s="13"/>
      <c r="D30" s="13"/>
      <c r="E30" s="13"/>
      <c r="F30" s="13"/>
      <c r="G30" s="13"/>
      <c r="H30" s="13"/>
      <c r="I30" s="13"/>
      <c r="J30" s="13"/>
      <c r="K30" s="9" t="s">
        <v>1524</v>
      </c>
      <c r="L30" s="2"/>
      <c r="M30" s="2"/>
      <c r="N30" s="2"/>
      <c r="O30" s="2"/>
      <c r="P30" s="2"/>
      <c r="Q30" s="2"/>
      <c r="R30" s="96" t="s">
        <v>175</v>
      </c>
      <c r="S30" s="94" t="s">
        <v>102</v>
      </c>
      <c r="T30" s="95">
        <v>90</v>
      </c>
      <c r="U30" s="95">
        <v>90</v>
      </c>
      <c r="V30" s="95">
        <v>180</v>
      </c>
    </row>
    <row r="31" spans="1:22" ht="18.75" x14ac:dyDescent="0.25">
      <c r="A31" s="13"/>
      <c r="B31" s="4" t="s">
        <v>1278</v>
      </c>
      <c r="C31" s="13"/>
      <c r="D31" s="13"/>
      <c r="E31" s="13"/>
      <c r="F31" s="13"/>
      <c r="G31" s="13"/>
      <c r="H31" s="13"/>
      <c r="I31" s="13"/>
      <c r="J31" s="13"/>
      <c r="K31" s="9" t="s">
        <v>1525</v>
      </c>
      <c r="L31" s="2"/>
      <c r="M31" s="2"/>
      <c r="N31" s="2"/>
      <c r="O31" s="2"/>
      <c r="P31" s="2"/>
      <c r="Q31" s="2"/>
      <c r="R31" s="96" t="s">
        <v>213</v>
      </c>
      <c r="S31" s="94" t="s">
        <v>102</v>
      </c>
      <c r="T31" s="95">
        <v>90</v>
      </c>
      <c r="U31" s="95">
        <v>90</v>
      </c>
      <c r="V31" s="95">
        <v>180</v>
      </c>
    </row>
    <row r="32" spans="1:22" ht="15.75" x14ac:dyDescent="0.25">
      <c r="A32" s="13"/>
      <c r="B32" s="27" t="s">
        <v>1279</v>
      </c>
      <c r="C32" s="13"/>
      <c r="D32" s="13"/>
      <c r="E32" s="13"/>
      <c r="F32" s="13"/>
      <c r="G32" s="13"/>
      <c r="H32" s="13"/>
      <c r="I32" s="13"/>
      <c r="J32" s="13"/>
      <c r="K32" s="9" t="s">
        <v>1526</v>
      </c>
      <c r="L32" s="2"/>
      <c r="M32" s="2"/>
      <c r="N32" s="2"/>
      <c r="O32" s="2"/>
      <c r="P32" s="2"/>
      <c r="Q32" s="2"/>
      <c r="R32" s="96" t="s">
        <v>216</v>
      </c>
      <c r="S32" s="94" t="s">
        <v>102</v>
      </c>
      <c r="T32" s="95">
        <v>90</v>
      </c>
      <c r="U32" s="95">
        <v>90</v>
      </c>
      <c r="V32" s="95">
        <v>180</v>
      </c>
    </row>
    <row r="33" spans="1:17" ht="15.75" x14ac:dyDescent="0.25">
      <c r="A33" s="13"/>
      <c r="B33" s="17" t="s">
        <v>1280</v>
      </c>
      <c r="C33" s="13"/>
      <c r="D33" s="13"/>
      <c r="E33" s="13"/>
      <c r="F33" s="13"/>
      <c r="G33" s="13"/>
      <c r="H33" s="13"/>
      <c r="I33" s="13"/>
      <c r="J33" s="13"/>
      <c r="K33" s="9" t="s">
        <v>1527</v>
      </c>
      <c r="L33" s="2"/>
      <c r="M33" s="2"/>
      <c r="N33" s="2"/>
      <c r="O33" s="2"/>
      <c r="P33" s="2"/>
      <c r="Q33" s="2"/>
    </row>
    <row r="34" spans="1:17" ht="15.75" x14ac:dyDescent="0.25">
      <c r="A34" s="13"/>
      <c r="B34" s="28" t="s">
        <v>1281</v>
      </c>
      <c r="C34" s="13"/>
      <c r="D34" s="13"/>
      <c r="E34" s="13"/>
      <c r="F34" s="13"/>
      <c r="G34" s="13"/>
      <c r="H34" s="13"/>
      <c r="I34" s="13"/>
      <c r="J34" s="13"/>
      <c r="K34" s="5" t="s">
        <v>1528</v>
      </c>
      <c r="L34" s="2"/>
      <c r="M34" s="2"/>
      <c r="N34" s="2"/>
      <c r="O34" s="2"/>
      <c r="P34" s="2"/>
      <c r="Q34" s="2"/>
    </row>
    <row r="35" spans="1:17" ht="15.75" x14ac:dyDescent="0.25">
      <c r="A35" s="13"/>
      <c r="B35" s="16" t="s">
        <v>1282</v>
      </c>
      <c r="C35" s="13"/>
      <c r="D35" s="13"/>
      <c r="E35" s="13"/>
      <c r="F35" s="13"/>
      <c r="G35" s="13"/>
      <c r="H35" s="13"/>
      <c r="I35" s="13"/>
      <c r="J35" s="13"/>
      <c r="K35" s="5" t="s">
        <v>1529</v>
      </c>
      <c r="L35" s="2"/>
      <c r="M35" s="2"/>
      <c r="N35" s="2"/>
      <c r="O35" s="2"/>
      <c r="P35" s="2"/>
      <c r="Q35" s="2"/>
    </row>
    <row r="36" spans="1:17" ht="15.75" x14ac:dyDescent="0.25">
      <c r="A36" s="13"/>
      <c r="B36" s="29" t="s">
        <v>1283</v>
      </c>
      <c r="C36" s="13"/>
      <c r="D36" s="13"/>
      <c r="E36" s="13"/>
      <c r="F36" s="13"/>
      <c r="G36" s="13"/>
      <c r="H36" s="13"/>
      <c r="I36" s="13"/>
      <c r="J36" s="13"/>
      <c r="K36" s="2"/>
      <c r="L36" s="2"/>
      <c r="M36" s="2"/>
      <c r="N36" s="2"/>
      <c r="O36" s="2"/>
      <c r="P36" s="2"/>
      <c r="Q36" s="2"/>
    </row>
    <row r="37" spans="1:17" ht="21" x14ac:dyDescent="0.25">
      <c r="A37" s="13"/>
      <c r="B37" s="29" t="s">
        <v>1284</v>
      </c>
      <c r="C37" s="13"/>
      <c r="D37" s="13"/>
      <c r="E37" s="13"/>
      <c r="F37" s="13"/>
      <c r="G37" s="13"/>
      <c r="H37" s="13"/>
      <c r="I37" s="13"/>
      <c r="J37" s="13"/>
      <c r="K37" s="10" t="s">
        <v>1530</v>
      </c>
      <c r="L37" s="2"/>
      <c r="M37" s="2"/>
      <c r="N37" s="2"/>
      <c r="O37" s="2"/>
      <c r="P37" s="2"/>
      <c r="Q37" s="2"/>
    </row>
    <row r="38" spans="1:17" ht="15.75" x14ac:dyDescent="0.25">
      <c r="A38" s="13"/>
      <c r="B38" s="29" t="s">
        <v>1285</v>
      </c>
      <c r="C38" s="13"/>
      <c r="D38" s="13"/>
      <c r="E38" s="13"/>
      <c r="F38" s="13"/>
      <c r="G38" s="13"/>
      <c r="H38" s="13"/>
      <c r="I38" s="13"/>
      <c r="J38" s="13"/>
      <c r="K38" s="11" t="s">
        <v>101</v>
      </c>
      <c r="L38" s="2"/>
      <c r="M38" s="2"/>
      <c r="N38" s="2"/>
      <c r="O38" s="2"/>
      <c r="P38" s="2"/>
      <c r="Q38" s="2"/>
    </row>
    <row r="39" spans="1:17" ht="15.75" x14ac:dyDescent="0.25">
      <c r="A39" s="13"/>
      <c r="B39" s="29" t="s">
        <v>1286</v>
      </c>
      <c r="C39" s="13"/>
      <c r="D39" s="13"/>
      <c r="E39" s="13"/>
      <c r="F39" s="13"/>
      <c r="G39" s="13"/>
      <c r="H39" s="13"/>
      <c r="I39" s="13"/>
      <c r="J39" s="13"/>
      <c r="K39" s="11" t="s">
        <v>10</v>
      </c>
      <c r="L39" s="2"/>
      <c r="M39" s="2"/>
      <c r="N39" s="2"/>
      <c r="O39" s="2"/>
      <c r="P39" s="2"/>
      <c r="Q39" s="2"/>
    </row>
    <row r="40" spans="1:17" ht="15.75" x14ac:dyDescent="0.25">
      <c r="A40" s="13"/>
      <c r="B40" s="28" t="s">
        <v>1287</v>
      </c>
      <c r="C40" s="13"/>
      <c r="D40" s="13"/>
      <c r="E40" s="13"/>
      <c r="F40" s="13"/>
      <c r="G40" s="13"/>
      <c r="H40" s="13"/>
      <c r="I40" s="13"/>
      <c r="J40" s="13"/>
      <c r="K40" s="11" t="s">
        <v>203</v>
      </c>
      <c r="L40" s="2"/>
      <c r="M40" s="2"/>
      <c r="N40" s="2"/>
      <c r="O40" s="2"/>
      <c r="P40" s="2"/>
      <c r="Q40" s="2"/>
    </row>
    <row r="41" spans="1:17" ht="15.75" x14ac:dyDescent="0.25">
      <c r="A41" s="13"/>
      <c r="B41" s="16"/>
      <c r="C41" s="13"/>
      <c r="D41" s="13"/>
      <c r="E41" s="13"/>
      <c r="F41" s="13"/>
      <c r="G41" s="13"/>
      <c r="H41" s="13"/>
      <c r="I41" s="13"/>
      <c r="J41" s="13"/>
      <c r="K41" s="11" t="s">
        <v>211</v>
      </c>
      <c r="L41" s="2"/>
      <c r="M41" s="2"/>
      <c r="N41" s="2"/>
      <c r="O41" s="2"/>
      <c r="P41" s="2"/>
      <c r="Q41" s="2"/>
    </row>
    <row r="42" spans="1:17" ht="18.75" x14ac:dyDescent="0.25">
      <c r="A42" s="13"/>
      <c r="B42" s="4" t="s">
        <v>1288</v>
      </c>
      <c r="C42" s="13"/>
      <c r="D42" s="13"/>
      <c r="E42" s="13"/>
      <c r="F42" s="13"/>
      <c r="G42" s="13"/>
      <c r="H42" s="13"/>
      <c r="I42" s="13"/>
      <c r="J42" s="13"/>
      <c r="K42" s="11" t="s">
        <v>17</v>
      </c>
      <c r="L42" s="2"/>
      <c r="M42" s="2"/>
      <c r="N42" s="2"/>
      <c r="O42" s="2"/>
      <c r="P42" s="2"/>
      <c r="Q42" s="2"/>
    </row>
    <row r="43" spans="1:17" ht="15.75" x14ac:dyDescent="0.25">
      <c r="A43" s="13"/>
      <c r="B43" s="17" t="s">
        <v>1289</v>
      </c>
      <c r="C43" s="13"/>
      <c r="D43" s="13"/>
      <c r="E43" s="13"/>
      <c r="F43" s="13"/>
      <c r="G43" s="13"/>
      <c r="H43" s="13"/>
      <c r="I43" s="13"/>
      <c r="J43" s="13"/>
      <c r="K43" s="11" t="s">
        <v>15</v>
      </c>
      <c r="L43" s="2"/>
      <c r="M43" s="2"/>
      <c r="N43" s="2"/>
      <c r="O43" s="2"/>
      <c r="P43" s="2"/>
      <c r="Q43" s="2"/>
    </row>
    <row r="44" spans="1:17" ht="15.75" x14ac:dyDescent="0.25">
      <c r="A44" s="13"/>
      <c r="B44" s="16" t="s">
        <v>1290</v>
      </c>
      <c r="C44" s="13"/>
      <c r="D44" s="13"/>
      <c r="E44" s="13"/>
      <c r="F44" s="13"/>
      <c r="G44" s="13"/>
      <c r="H44" s="13"/>
      <c r="I44" s="13"/>
      <c r="J44" s="13"/>
      <c r="K44" s="11" t="s">
        <v>14</v>
      </c>
      <c r="L44" s="2"/>
      <c r="M44" s="2"/>
      <c r="N44" s="2"/>
      <c r="O44" s="2"/>
      <c r="P44" s="2"/>
      <c r="Q44" s="2"/>
    </row>
    <row r="45" spans="1:17" ht="15.75" x14ac:dyDescent="0.25">
      <c r="A45" s="13"/>
      <c r="B45" s="29" t="s">
        <v>1291</v>
      </c>
      <c r="C45" s="13"/>
      <c r="D45" s="13"/>
      <c r="E45" s="13"/>
      <c r="F45" s="13"/>
      <c r="G45" s="13"/>
      <c r="H45" s="13"/>
      <c r="I45" s="13"/>
      <c r="J45" s="13"/>
      <c r="K45" s="11" t="s">
        <v>3</v>
      </c>
      <c r="L45" s="2"/>
      <c r="M45" s="2"/>
      <c r="N45" s="2"/>
      <c r="O45" s="2"/>
      <c r="P45" s="2"/>
      <c r="Q45" s="2"/>
    </row>
    <row r="46" spans="1:17" ht="15.75" x14ac:dyDescent="0.25">
      <c r="A46" s="13"/>
      <c r="B46" s="29" t="s">
        <v>1292</v>
      </c>
      <c r="C46" s="13"/>
      <c r="D46" s="13"/>
      <c r="E46" s="13"/>
      <c r="F46" s="13"/>
      <c r="G46" s="13"/>
      <c r="H46" s="13"/>
      <c r="I46" s="13"/>
      <c r="J46" s="13"/>
      <c r="K46" s="11" t="s">
        <v>11</v>
      </c>
      <c r="L46" s="2"/>
      <c r="M46" s="2"/>
      <c r="N46" s="2"/>
      <c r="O46" s="2"/>
      <c r="P46" s="2"/>
      <c r="Q46" s="2"/>
    </row>
    <row r="47" spans="1:17" ht="15.75" x14ac:dyDescent="0.25">
      <c r="A47" s="13"/>
      <c r="B47" s="29" t="s">
        <v>1293</v>
      </c>
      <c r="C47" s="13"/>
      <c r="D47" s="13"/>
      <c r="E47" s="13"/>
      <c r="F47" s="13"/>
      <c r="G47" s="13"/>
      <c r="H47" s="13"/>
      <c r="I47" s="13"/>
      <c r="J47" s="13"/>
      <c r="K47" s="2"/>
      <c r="L47" s="2"/>
      <c r="M47" s="2"/>
      <c r="N47" s="2"/>
      <c r="O47" s="2"/>
      <c r="P47" s="2"/>
      <c r="Q47" s="2"/>
    </row>
    <row r="48" spans="1:17" ht="21" x14ac:dyDescent="0.25">
      <c r="A48" s="13"/>
      <c r="B48" s="29" t="s">
        <v>1294</v>
      </c>
      <c r="C48" s="13"/>
      <c r="D48" s="13"/>
      <c r="E48" s="13"/>
      <c r="F48" s="13"/>
      <c r="G48" s="13"/>
      <c r="H48" s="13"/>
      <c r="I48" s="13"/>
      <c r="J48" s="13"/>
      <c r="K48" s="10" t="s">
        <v>1531</v>
      </c>
      <c r="L48" s="2"/>
      <c r="M48" s="2"/>
      <c r="N48" s="2"/>
      <c r="O48" s="2"/>
      <c r="P48" s="2"/>
      <c r="Q48" s="2"/>
    </row>
    <row r="49" spans="1:17" ht="15.75" x14ac:dyDescent="0.25">
      <c r="A49" s="13"/>
      <c r="B49" s="29" t="s">
        <v>1295</v>
      </c>
      <c r="C49" s="13"/>
      <c r="D49" s="13"/>
      <c r="E49" s="13"/>
      <c r="F49" s="13"/>
      <c r="G49" s="13"/>
      <c r="H49" s="13"/>
      <c r="I49" s="13"/>
      <c r="J49" s="13"/>
      <c r="K49" s="6" t="s">
        <v>20</v>
      </c>
      <c r="L49" s="2"/>
      <c r="M49" s="2"/>
      <c r="N49" s="2"/>
      <c r="O49" s="2"/>
      <c r="P49" s="2"/>
      <c r="Q49" s="2"/>
    </row>
    <row r="50" spans="1:17" ht="15.75" x14ac:dyDescent="0.25">
      <c r="A50" s="13"/>
      <c r="B50" s="29" t="s">
        <v>1296</v>
      </c>
      <c r="C50" s="13"/>
      <c r="D50" s="13"/>
      <c r="E50" s="13"/>
      <c r="F50" s="13"/>
      <c r="G50" s="13"/>
      <c r="H50" s="13"/>
      <c r="I50" s="13"/>
      <c r="J50" s="13"/>
      <c r="K50" s="6" t="s">
        <v>114</v>
      </c>
      <c r="L50" s="2"/>
      <c r="M50" s="2"/>
      <c r="N50" s="2"/>
      <c r="O50" s="2"/>
      <c r="P50" s="2"/>
      <c r="Q50" s="2"/>
    </row>
    <row r="51" spans="1:17" ht="15.75" x14ac:dyDescent="0.25">
      <c r="A51" s="13"/>
      <c r="B51" s="16"/>
      <c r="C51" s="13"/>
      <c r="D51" s="13"/>
      <c r="E51" s="13"/>
      <c r="F51" s="13"/>
      <c r="G51" s="13"/>
      <c r="H51" s="13"/>
      <c r="I51" s="13"/>
      <c r="J51" s="13"/>
      <c r="K51" s="6" t="s">
        <v>30</v>
      </c>
      <c r="L51" s="2"/>
      <c r="M51" s="2"/>
      <c r="N51" s="2"/>
      <c r="O51" s="2"/>
      <c r="P51" s="2"/>
      <c r="Q51" s="2"/>
    </row>
    <row r="52" spans="1:17" ht="15.75" x14ac:dyDescent="0.25">
      <c r="A52" s="13"/>
      <c r="B52" s="27" t="s">
        <v>1297</v>
      </c>
      <c r="C52" s="13"/>
      <c r="D52" s="13"/>
      <c r="E52" s="13"/>
      <c r="F52" s="13"/>
      <c r="G52" s="13"/>
      <c r="H52" s="13"/>
      <c r="I52" s="13"/>
      <c r="J52" s="13"/>
      <c r="K52" s="6" t="s">
        <v>21</v>
      </c>
      <c r="L52" s="2"/>
      <c r="M52" s="2"/>
      <c r="N52" s="2"/>
      <c r="O52" s="2"/>
      <c r="P52" s="2"/>
      <c r="Q52" s="2"/>
    </row>
    <row r="53" spans="1:17" ht="15.75" x14ac:dyDescent="0.25">
      <c r="A53" s="13"/>
      <c r="B53" s="449" t="s">
        <v>1298</v>
      </c>
      <c r="C53" s="449"/>
      <c r="D53" s="449"/>
      <c r="E53" s="449"/>
      <c r="F53" s="449"/>
      <c r="G53" s="449"/>
      <c r="H53" s="449"/>
      <c r="I53" s="13"/>
      <c r="J53" s="13"/>
      <c r="K53" s="6" t="s">
        <v>22</v>
      </c>
      <c r="L53" s="2"/>
      <c r="M53" s="2"/>
      <c r="N53" s="2"/>
      <c r="O53" s="2"/>
      <c r="P53" s="2"/>
      <c r="Q53" s="2"/>
    </row>
    <row r="54" spans="1:17" ht="15.75" x14ac:dyDescent="0.25">
      <c r="A54" s="13"/>
      <c r="B54" s="449"/>
      <c r="C54" s="449"/>
      <c r="D54" s="449"/>
      <c r="E54" s="449"/>
      <c r="F54" s="449"/>
      <c r="G54" s="449"/>
      <c r="H54" s="449"/>
      <c r="I54" s="13"/>
      <c r="J54" s="13"/>
      <c r="K54" s="6" t="s">
        <v>25</v>
      </c>
      <c r="L54" s="2"/>
      <c r="M54" s="2"/>
      <c r="N54" s="2"/>
      <c r="O54" s="2"/>
      <c r="P54" s="2"/>
      <c r="Q54" s="2"/>
    </row>
    <row r="55" spans="1:17" ht="15.75" x14ac:dyDescent="0.25">
      <c r="A55" s="13"/>
      <c r="B55" s="17" t="s">
        <v>1299</v>
      </c>
      <c r="C55" s="13"/>
      <c r="D55" s="13"/>
      <c r="E55" s="13"/>
      <c r="F55" s="13"/>
      <c r="G55" s="13"/>
      <c r="H55" s="13"/>
      <c r="I55" s="13"/>
      <c r="J55" s="13"/>
      <c r="K55" s="6" t="s">
        <v>14</v>
      </c>
      <c r="L55" s="2"/>
      <c r="M55" s="2"/>
      <c r="N55" s="2"/>
      <c r="O55" s="2"/>
      <c r="P55" s="2"/>
      <c r="Q55" s="2"/>
    </row>
    <row r="56" spans="1:17" ht="15.75" x14ac:dyDescent="0.25">
      <c r="A56" s="13"/>
      <c r="B56" s="16"/>
      <c r="C56" s="13"/>
      <c r="D56" s="13"/>
      <c r="E56" s="13"/>
      <c r="F56" s="13"/>
      <c r="G56" s="13"/>
      <c r="H56" s="13"/>
      <c r="I56" s="13"/>
      <c r="J56" s="13"/>
      <c r="K56" s="6" t="s">
        <v>26</v>
      </c>
      <c r="L56" s="2"/>
      <c r="M56" s="2"/>
      <c r="N56" s="2"/>
      <c r="O56" s="2"/>
      <c r="P56" s="2"/>
      <c r="Q56" s="2"/>
    </row>
    <row r="57" spans="1:17" ht="18.75" x14ac:dyDescent="0.25">
      <c r="A57" s="13"/>
      <c r="B57" s="4" t="s">
        <v>1300</v>
      </c>
      <c r="C57" s="13"/>
      <c r="D57" s="13"/>
      <c r="E57" s="13"/>
      <c r="F57" s="13"/>
      <c r="G57" s="13"/>
      <c r="H57" s="13"/>
      <c r="I57" s="13"/>
      <c r="J57" s="13"/>
      <c r="K57" s="6" t="s">
        <v>129</v>
      </c>
      <c r="L57" s="2"/>
      <c r="M57" s="2"/>
      <c r="N57" s="2"/>
      <c r="O57" s="2"/>
      <c r="P57" s="2"/>
      <c r="Q57" s="2"/>
    </row>
    <row r="58" spans="1:17" ht="15.75" x14ac:dyDescent="0.25">
      <c r="A58" s="13"/>
      <c r="B58" s="30" t="s">
        <v>1301</v>
      </c>
      <c r="C58" s="13"/>
      <c r="D58" s="13"/>
      <c r="E58" s="13"/>
      <c r="F58" s="13"/>
      <c r="G58" s="13"/>
      <c r="H58" s="13"/>
      <c r="I58" s="13"/>
      <c r="J58" s="13"/>
      <c r="K58" s="6" t="s">
        <v>27</v>
      </c>
      <c r="L58" s="2"/>
      <c r="M58" s="2"/>
      <c r="N58" s="2"/>
      <c r="O58" s="2"/>
      <c r="P58" s="2"/>
      <c r="Q58" s="2"/>
    </row>
    <row r="59" spans="1:17" ht="15.75" x14ac:dyDescent="0.25">
      <c r="A59" s="13"/>
      <c r="B59" s="16" t="s">
        <v>1302</v>
      </c>
      <c r="C59" s="13"/>
      <c r="D59" s="13"/>
      <c r="E59" s="13"/>
      <c r="F59" s="13"/>
      <c r="G59" s="13"/>
      <c r="H59" s="13"/>
      <c r="I59" s="13"/>
      <c r="J59" s="13"/>
      <c r="K59" s="6" t="s">
        <v>31</v>
      </c>
      <c r="L59" s="2"/>
      <c r="M59" s="2"/>
      <c r="N59" s="2"/>
      <c r="O59" s="2"/>
      <c r="P59" s="2"/>
      <c r="Q59" s="2"/>
    </row>
    <row r="60" spans="1:17" ht="15.75" x14ac:dyDescent="0.25">
      <c r="A60" s="13"/>
      <c r="B60" s="16" t="s">
        <v>1303</v>
      </c>
      <c r="C60" s="13"/>
      <c r="D60" s="13"/>
      <c r="E60" s="13"/>
      <c r="F60" s="13"/>
      <c r="G60" s="13"/>
      <c r="H60" s="13"/>
      <c r="I60" s="13"/>
      <c r="J60" s="13"/>
      <c r="K60" s="6" t="s">
        <v>32</v>
      </c>
      <c r="L60" s="2"/>
      <c r="M60" s="2"/>
      <c r="N60" s="2"/>
      <c r="O60" s="2"/>
      <c r="P60" s="2"/>
      <c r="Q60" s="2"/>
    </row>
    <row r="61" spans="1:17" ht="15.75" x14ac:dyDescent="0.25">
      <c r="A61" s="13"/>
      <c r="B61" s="16"/>
      <c r="C61" s="13"/>
      <c r="D61" s="13"/>
      <c r="E61" s="13"/>
      <c r="F61" s="13"/>
      <c r="G61" s="13"/>
      <c r="H61" s="13"/>
      <c r="I61" s="13"/>
      <c r="J61" s="13"/>
      <c r="K61" s="6" t="s">
        <v>34</v>
      </c>
      <c r="L61" s="2"/>
      <c r="M61" s="2"/>
      <c r="N61" s="2"/>
      <c r="O61" s="2"/>
      <c r="P61" s="2"/>
      <c r="Q61" s="2"/>
    </row>
    <row r="62" spans="1:17" ht="15.75" x14ac:dyDescent="0.25">
      <c r="A62" s="13"/>
      <c r="B62" s="27" t="s">
        <v>1304</v>
      </c>
      <c r="C62" s="13"/>
      <c r="D62" s="13"/>
      <c r="E62" s="13"/>
      <c r="F62" s="13"/>
      <c r="G62" s="13"/>
      <c r="H62" s="13"/>
      <c r="I62" s="13"/>
      <c r="J62" s="13"/>
      <c r="K62" s="6" t="s">
        <v>33</v>
      </c>
      <c r="L62" s="2"/>
      <c r="M62" s="2"/>
      <c r="N62" s="2"/>
      <c r="O62" s="2"/>
      <c r="P62" s="2"/>
      <c r="Q62" s="2"/>
    </row>
    <row r="63" spans="1:17" ht="15.75" x14ac:dyDescent="0.25">
      <c r="A63" s="13"/>
      <c r="B63" s="29" t="s">
        <v>1305</v>
      </c>
      <c r="C63" s="13"/>
      <c r="D63" s="13"/>
      <c r="E63" s="13"/>
      <c r="F63" s="13"/>
      <c r="G63" s="13"/>
      <c r="H63" s="13"/>
      <c r="I63" s="13"/>
      <c r="J63" s="13"/>
      <c r="K63" s="6" t="s">
        <v>160</v>
      </c>
      <c r="L63" s="2"/>
      <c r="M63" s="2"/>
      <c r="N63" s="2"/>
      <c r="O63" s="2"/>
      <c r="P63" s="2"/>
      <c r="Q63" s="2"/>
    </row>
    <row r="64" spans="1:17" ht="15.75" x14ac:dyDescent="0.25">
      <c r="A64" s="13"/>
      <c r="B64" s="29" t="s">
        <v>1306</v>
      </c>
      <c r="C64" s="13"/>
      <c r="D64" s="13"/>
      <c r="E64" s="13"/>
      <c r="F64" s="13"/>
      <c r="G64" s="13"/>
      <c r="H64" s="13"/>
      <c r="I64" s="13"/>
      <c r="J64" s="13"/>
      <c r="K64" s="6" t="s">
        <v>161</v>
      </c>
      <c r="L64" s="2"/>
      <c r="M64" s="2"/>
      <c r="N64" s="2"/>
      <c r="O64" s="2"/>
      <c r="P64" s="2"/>
      <c r="Q64" s="2"/>
    </row>
    <row r="65" spans="1:17" ht="15.75" x14ac:dyDescent="0.25">
      <c r="A65" s="13"/>
      <c r="B65" s="29" t="s">
        <v>1307</v>
      </c>
      <c r="C65" s="13"/>
      <c r="D65" s="13"/>
      <c r="E65" s="13"/>
      <c r="F65" s="13"/>
      <c r="G65" s="13"/>
      <c r="H65" s="13"/>
      <c r="I65" s="13"/>
      <c r="J65" s="13"/>
      <c r="K65" s="6" t="s">
        <v>169</v>
      </c>
      <c r="L65" s="2"/>
      <c r="M65" s="2"/>
      <c r="N65" s="2"/>
      <c r="O65" s="2"/>
      <c r="P65" s="2"/>
      <c r="Q65" s="2"/>
    </row>
    <row r="66" spans="1:17" ht="15.75" x14ac:dyDescent="0.25">
      <c r="A66" s="13"/>
      <c r="B66" s="29" t="s">
        <v>1308</v>
      </c>
      <c r="C66" s="13"/>
      <c r="D66" s="13"/>
      <c r="E66" s="13"/>
      <c r="F66" s="13"/>
      <c r="G66" s="13"/>
      <c r="H66" s="13"/>
      <c r="I66" s="13"/>
      <c r="J66" s="13"/>
      <c r="K66" s="6" t="s">
        <v>175</v>
      </c>
      <c r="L66" s="2"/>
      <c r="M66" s="2"/>
      <c r="N66" s="2"/>
      <c r="O66" s="2"/>
      <c r="P66" s="2"/>
      <c r="Q66" s="2"/>
    </row>
    <row r="67" spans="1:17" ht="15.75" x14ac:dyDescent="0.25">
      <c r="A67" s="13"/>
      <c r="B67" s="16"/>
      <c r="C67" s="13"/>
      <c r="D67" s="13"/>
      <c r="E67" s="13"/>
      <c r="F67" s="13"/>
      <c r="G67" s="13"/>
      <c r="H67" s="13"/>
      <c r="I67" s="13"/>
      <c r="J67" s="13"/>
      <c r="K67" s="6" t="s">
        <v>213</v>
      </c>
      <c r="L67" s="2"/>
      <c r="M67" s="2"/>
      <c r="N67" s="2"/>
      <c r="O67" s="2"/>
      <c r="P67" s="2"/>
      <c r="Q67" s="2"/>
    </row>
    <row r="68" spans="1:17" ht="23.25" x14ac:dyDescent="0.25">
      <c r="A68" s="13"/>
      <c r="B68" s="14" t="s">
        <v>1309</v>
      </c>
      <c r="C68" s="13"/>
      <c r="D68" s="13"/>
      <c r="E68" s="13"/>
      <c r="F68" s="13"/>
      <c r="G68" s="13"/>
      <c r="H68" s="13"/>
      <c r="I68" s="13"/>
      <c r="J68" s="13"/>
      <c r="K68" s="6" t="s">
        <v>216</v>
      </c>
      <c r="L68" s="2"/>
      <c r="M68" s="2"/>
      <c r="N68" s="2"/>
      <c r="O68" s="2"/>
      <c r="P68" s="2"/>
      <c r="Q68" s="2"/>
    </row>
    <row r="69" spans="1:17" ht="21" x14ac:dyDescent="0.25">
      <c r="A69" s="13"/>
      <c r="B69" s="10" t="s">
        <v>1276</v>
      </c>
      <c r="C69" s="13"/>
      <c r="D69" s="13"/>
      <c r="E69" s="13"/>
      <c r="F69" s="13"/>
      <c r="G69" s="13"/>
      <c r="H69" s="13"/>
      <c r="I69" s="13"/>
      <c r="J69" s="13"/>
      <c r="K69" s="2"/>
      <c r="L69" s="2"/>
      <c r="M69" s="2"/>
      <c r="N69" s="2"/>
      <c r="O69" s="2"/>
      <c r="P69" s="2"/>
      <c r="Q69" s="2"/>
    </row>
    <row r="70" spans="1:17" ht="21" x14ac:dyDescent="0.25">
      <c r="A70" s="13"/>
      <c r="B70" s="16" t="s">
        <v>101</v>
      </c>
      <c r="C70" s="13"/>
      <c r="D70" s="13"/>
      <c r="E70" s="13"/>
      <c r="F70" s="13"/>
      <c r="G70" s="13"/>
      <c r="H70" s="13"/>
      <c r="I70" s="13"/>
      <c r="J70" s="13"/>
      <c r="K70" s="10" t="s">
        <v>1532</v>
      </c>
      <c r="L70" s="2"/>
      <c r="M70" s="2"/>
      <c r="N70" s="2"/>
      <c r="O70" s="2"/>
      <c r="P70" s="2"/>
      <c r="Q70" s="2"/>
    </row>
    <row r="71" spans="1:17" ht="15.75" x14ac:dyDescent="0.25">
      <c r="A71" s="13"/>
      <c r="B71" s="16" t="s">
        <v>10</v>
      </c>
      <c r="C71" s="13"/>
      <c r="D71" s="13"/>
      <c r="E71" s="13"/>
      <c r="F71" s="13"/>
      <c r="G71" s="13"/>
      <c r="H71" s="13"/>
      <c r="I71" s="13"/>
      <c r="J71" s="13"/>
      <c r="K71" s="45" t="s">
        <v>1533</v>
      </c>
      <c r="L71" s="2"/>
      <c r="M71" s="2"/>
      <c r="N71" s="2"/>
      <c r="O71" s="2"/>
      <c r="P71" s="2"/>
      <c r="Q71" s="2"/>
    </row>
    <row r="72" spans="1:17" ht="15.75" x14ac:dyDescent="0.25">
      <c r="A72" s="13"/>
      <c r="B72" s="16" t="s">
        <v>203</v>
      </c>
      <c r="C72" s="13"/>
      <c r="D72" s="13"/>
      <c r="E72" s="13"/>
      <c r="F72" s="13"/>
      <c r="G72" s="13"/>
      <c r="H72" s="13"/>
      <c r="I72" s="13"/>
      <c r="J72" s="13"/>
      <c r="K72" s="6" t="s">
        <v>1559</v>
      </c>
      <c r="L72" s="2"/>
      <c r="M72" s="2"/>
      <c r="N72" s="2"/>
      <c r="O72" s="2"/>
      <c r="P72" s="2"/>
      <c r="Q72" s="2"/>
    </row>
    <row r="73" spans="1:17" ht="15.75" x14ac:dyDescent="0.25">
      <c r="A73" s="13"/>
      <c r="B73" s="16" t="s">
        <v>211</v>
      </c>
      <c r="C73" s="13"/>
      <c r="D73" s="13"/>
      <c r="E73" s="13"/>
      <c r="F73" s="13"/>
      <c r="G73" s="13"/>
      <c r="H73" s="13"/>
      <c r="I73" s="13"/>
      <c r="J73" s="13"/>
      <c r="K73" s="6" t="s">
        <v>1560</v>
      </c>
      <c r="L73" s="2"/>
      <c r="M73" s="2"/>
      <c r="N73" s="2"/>
      <c r="O73" s="2"/>
      <c r="P73" s="2"/>
      <c r="Q73" s="2"/>
    </row>
    <row r="74" spans="1:17" ht="15.75" x14ac:dyDescent="0.25">
      <c r="A74" s="13"/>
      <c r="B74" s="16" t="s">
        <v>17</v>
      </c>
      <c r="C74" s="13"/>
      <c r="D74" s="13"/>
      <c r="E74" s="13"/>
      <c r="F74" s="13"/>
      <c r="G74" s="13"/>
      <c r="H74" s="13"/>
      <c r="I74" s="13"/>
      <c r="J74" s="13"/>
      <c r="K74" s="6" t="s">
        <v>1534</v>
      </c>
      <c r="L74" s="2"/>
      <c r="M74" s="2"/>
      <c r="N74" s="2"/>
      <c r="O74" s="2"/>
      <c r="P74" s="2"/>
      <c r="Q74" s="2"/>
    </row>
    <row r="75" spans="1:17" ht="15.75" x14ac:dyDescent="0.25">
      <c r="A75" s="13"/>
      <c r="B75" s="16" t="s">
        <v>15</v>
      </c>
      <c r="C75" s="13"/>
      <c r="D75" s="13"/>
      <c r="E75" s="13"/>
      <c r="F75" s="13"/>
      <c r="G75" s="13"/>
      <c r="H75" s="13"/>
      <c r="I75" s="13"/>
      <c r="J75" s="13"/>
      <c r="K75" s="6" t="s">
        <v>1535</v>
      </c>
      <c r="L75" s="2"/>
      <c r="M75" s="2"/>
      <c r="N75" s="2"/>
      <c r="O75" s="2"/>
      <c r="P75" s="2"/>
      <c r="Q75" s="2"/>
    </row>
    <row r="76" spans="1:17" ht="15.75" x14ac:dyDescent="0.25">
      <c r="A76" s="13"/>
      <c r="B76" s="16" t="s">
        <v>14</v>
      </c>
      <c r="C76" s="13"/>
      <c r="D76" s="13"/>
      <c r="E76" s="13"/>
      <c r="F76" s="13"/>
      <c r="G76" s="13"/>
      <c r="H76" s="13"/>
      <c r="I76" s="13"/>
      <c r="J76" s="13"/>
      <c r="K76" s="6" t="s">
        <v>1536</v>
      </c>
      <c r="L76" s="2"/>
      <c r="M76" s="2"/>
      <c r="N76" s="2"/>
      <c r="O76" s="2"/>
      <c r="P76" s="2"/>
      <c r="Q76" s="2"/>
    </row>
    <row r="77" spans="1:17" ht="15.75" x14ac:dyDescent="0.25">
      <c r="A77" s="13"/>
      <c r="B77" s="16" t="s">
        <v>3</v>
      </c>
      <c r="C77" s="13"/>
      <c r="D77" s="13"/>
      <c r="E77" s="13"/>
      <c r="F77" s="13"/>
      <c r="G77" s="13"/>
      <c r="H77" s="13"/>
      <c r="I77" s="13"/>
      <c r="J77" s="13"/>
      <c r="K77" s="6" t="s">
        <v>1537</v>
      </c>
      <c r="L77" s="2"/>
      <c r="M77" s="2"/>
      <c r="N77" s="2"/>
      <c r="O77" s="2"/>
      <c r="P77" s="2"/>
      <c r="Q77" s="2"/>
    </row>
    <row r="78" spans="1:17" ht="15.75" x14ac:dyDescent="0.25">
      <c r="A78" s="13"/>
      <c r="B78" s="16" t="s">
        <v>11</v>
      </c>
      <c r="C78" s="13"/>
      <c r="D78" s="13"/>
      <c r="E78" s="13"/>
      <c r="F78" s="13"/>
      <c r="G78" s="13"/>
      <c r="H78" s="13"/>
      <c r="I78" s="13"/>
      <c r="J78" s="13"/>
      <c r="K78" s="6" t="s">
        <v>1538</v>
      </c>
      <c r="L78" s="2"/>
      <c r="M78" s="2"/>
      <c r="N78" s="2"/>
      <c r="O78" s="2"/>
      <c r="P78" s="2"/>
      <c r="Q78" s="2"/>
    </row>
    <row r="79" spans="1:17" ht="15.75" x14ac:dyDescent="0.25">
      <c r="A79" s="13"/>
      <c r="B79" s="16" t="s">
        <v>5</v>
      </c>
      <c r="C79" s="13"/>
      <c r="D79" s="13"/>
      <c r="E79" s="13"/>
      <c r="F79" s="13"/>
      <c r="G79" s="13"/>
      <c r="H79" s="13"/>
      <c r="I79" s="13"/>
      <c r="J79" s="13"/>
      <c r="K79" s="6" t="s">
        <v>1539</v>
      </c>
      <c r="L79" s="2"/>
      <c r="M79" s="2"/>
      <c r="N79" s="2"/>
      <c r="O79" s="2"/>
      <c r="P79" s="2"/>
      <c r="Q79" s="2"/>
    </row>
    <row r="80" spans="1:17" ht="18.75" x14ac:dyDescent="0.25">
      <c r="A80" s="13"/>
      <c r="B80" s="4" t="s">
        <v>1277</v>
      </c>
      <c r="C80" s="13"/>
      <c r="D80" s="13"/>
      <c r="E80" s="13"/>
      <c r="F80" s="13"/>
      <c r="G80" s="13"/>
      <c r="H80" s="13"/>
      <c r="I80" s="13"/>
      <c r="J80" s="13"/>
      <c r="K80" s="5"/>
      <c r="L80" s="2"/>
      <c r="M80" s="2"/>
      <c r="N80" s="2"/>
      <c r="O80" s="2"/>
      <c r="P80" s="2"/>
      <c r="Q80" s="2"/>
    </row>
    <row r="81" spans="1:17" ht="21" x14ac:dyDescent="0.25">
      <c r="A81" s="13"/>
      <c r="B81" s="31" t="s">
        <v>1572</v>
      </c>
      <c r="C81" s="13"/>
      <c r="D81" s="13"/>
      <c r="E81" s="13"/>
      <c r="F81" s="13"/>
      <c r="G81" s="13"/>
      <c r="H81" s="13"/>
      <c r="I81" s="13"/>
      <c r="J81" s="13"/>
      <c r="K81" s="10" t="s">
        <v>1540</v>
      </c>
      <c r="L81" s="2"/>
      <c r="M81" s="2"/>
      <c r="N81" s="2"/>
      <c r="O81" s="2"/>
      <c r="P81" s="2"/>
      <c r="Q81" s="2"/>
    </row>
    <row r="82" spans="1:17" ht="15.75" x14ac:dyDescent="0.25">
      <c r="A82" s="13"/>
      <c r="B82" s="28" t="s">
        <v>1310</v>
      </c>
      <c r="C82" s="13"/>
      <c r="D82" s="13"/>
      <c r="E82" s="13"/>
      <c r="F82" s="13"/>
      <c r="G82" s="13"/>
      <c r="H82" s="13"/>
      <c r="I82" s="13"/>
      <c r="J82" s="13"/>
      <c r="K82" s="5" t="s">
        <v>1541</v>
      </c>
      <c r="L82" s="2"/>
      <c r="M82" s="2"/>
      <c r="N82" s="2"/>
      <c r="O82" s="2"/>
      <c r="P82" s="2"/>
      <c r="Q82" s="2"/>
    </row>
    <row r="83" spans="1:17" ht="15.75" x14ac:dyDescent="0.25">
      <c r="A83" s="13"/>
      <c r="B83" s="16"/>
      <c r="C83" s="13"/>
      <c r="D83" s="13"/>
      <c r="E83" s="13"/>
      <c r="F83" s="13"/>
      <c r="G83" s="13"/>
      <c r="H83" s="13"/>
      <c r="I83" s="13"/>
      <c r="J83" s="13"/>
      <c r="K83" s="5" t="s">
        <v>1542</v>
      </c>
      <c r="L83" s="2"/>
      <c r="M83" s="2"/>
      <c r="N83" s="2"/>
      <c r="O83" s="2"/>
      <c r="P83" s="2"/>
      <c r="Q83" s="2"/>
    </row>
    <row r="84" spans="1:17" ht="23.25" x14ac:dyDescent="0.25">
      <c r="A84" s="13"/>
      <c r="B84" s="14" t="s">
        <v>1311</v>
      </c>
      <c r="C84" s="13"/>
      <c r="D84" s="13"/>
      <c r="E84" s="13"/>
      <c r="F84" s="13"/>
      <c r="G84" s="13"/>
      <c r="H84" s="13"/>
      <c r="I84" s="13"/>
      <c r="J84" s="13"/>
      <c r="K84" s="5"/>
      <c r="L84" s="2"/>
      <c r="M84" s="2"/>
      <c r="N84" s="2"/>
      <c r="O84" s="2"/>
      <c r="P84" s="2"/>
      <c r="Q84" s="2"/>
    </row>
    <row r="85" spans="1:17" ht="15.75" x14ac:dyDescent="0.25">
      <c r="A85" s="13"/>
      <c r="B85" s="16" t="s">
        <v>1312</v>
      </c>
      <c r="C85" s="13"/>
      <c r="D85" s="13"/>
      <c r="E85" s="13"/>
      <c r="F85" s="13"/>
      <c r="G85" s="13"/>
      <c r="H85" s="13"/>
      <c r="I85" s="13"/>
      <c r="J85" s="13"/>
      <c r="K85" s="45" t="s">
        <v>1543</v>
      </c>
      <c r="L85" s="2"/>
      <c r="M85" s="2"/>
      <c r="N85" s="2"/>
      <c r="O85" s="2"/>
      <c r="P85" s="2"/>
      <c r="Q85" s="2"/>
    </row>
    <row r="86" spans="1:17" ht="15.75" x14ac:dyDescent="0.25">
      <c r="A86" s="13"/>
      <c r="B86" s="29" t="s">
        <v>1313</v>
      </c>
      <c r="C86" s="13"/>
      <c r="D86" s="13"/>
      <c r="E86" s="13"/>
      <c r="F86" s="13"/>
      <c r="G86" s="13"/>
      <c r="H86" s="13"/>
      <c r="I86" s="13"/>
      <c r="J86" s="13"/>
      <c r="K86" s="6" t="s">
        <v>1544</v>
      </c>
      <c r="L86" s="2"/>
      <c r="M86" s="2"/>
      <c r="N86" s="2"/>
      <c r="O86" s="2"/>
      <c r="P86" s="2"/>
      <c r="Q86" s="2"/>
    </row>
    <row r="87" spans="1:17" ht="15.75" x14ac:dyDescent="0.25">
      <c r="A87" s="13"/>
      <c r="B87" s="29" t="s">
        <v>1314</v>
      </c>
      <c r="C87" s="13"/>
      <c r="D87" s="13"/>
      <c r="E87" s="13"/>
      <c r="F87" s="13"/>
      <c r="G87" s="13"/>
      <c r="H87" s="13"/>
      <c r="I87" s="13"/>
      <c r="J87" s="13"/>
      <c r="K87" s="6" t="s">
        <v>1545</v>
      </c>
      <c r="L87" s="2"/>
      <c r="M87" s="2"/>
      <c r="N87" s="2"/>
      <c r="O87" s="2"/>
      <c r="P87" s="2"/>
      <c r="Q87" s="2"/>
    </row>
    <row r="88" spans="1:17" ht="15.75" x14ac:dyDescent="0.25">
      <c r="A88" s="13"/>
      <c r="B88" s="29" t="s">
        <v>1315</v>
      </c>
      <c r="C88" s="13"/>
      <c r="D88" s="13"/>
      <c r="E88" s="13"/>
      <c r="F88" s="13"/>
      <c r="G88" s="13"/>
      <c r="H88" s="13"/>
      <c r="I88" s="13"/>
      <c r="J88" s="13"/>
      <c r="K88" s="6" t="s">
        <v>1546</v>
      </c>
      <c r="L88" s="2"/>
      <c r="M88" s="2"/>
      <c r="N88" s="2"/>
      <c r="O88" s="2"/>
      <c r="P88" s="2"/>
      <c r="Q88" s="2"/>
    </row>
    <row r="89" spans="1:17" ht="15.75" x14ac:dyDescent="0.25">
      <c r="A89" s="13"/>
      <c r="B89" s="29" t="s">
        <v>1316</v>
      </c>
      <c r="C89" s="13"/>
      <c r="D89" s="13"/>
      <c r="E89" s="13"/>
      <c r="F89" s="13"/>
      <c r="G89" s="13"/>
      <c r="H89" s="13"/>
      <c r="I89" s="13"/>
      <c r="J89" s="13"/>
      <c r="K89" s="6" t="s">
        <v>1547</v>
      </c>
      <c r="L89" s="2"/>
      <c r="M89" s="2"/>
      <c r="N89" s="2"/>
      <c r="O89" s="2"/>
      <c r="P89" s="2"/>
      <c r="Q89" s="2"/>
    </row>
    <row r="90" spans="1:17" ht="15.75" x14ac:dyDescent="0.25">
      <c r="A90" s="13"/>
      <c r="B90" s="29" t="s">
        <v>1317</v>
      </c>
      <c r="C90" s="13"/>
      <c r="D90" s="13"/>
      <c r="E90" s="13"/>
      <c r="F90" s="13"/>
      <c r="G90" s="13"/>
      <c r="H90" s="13"/>
      <c r="I90" s="13"/>
      <c r="J90" s="13"/>
      <c r="K90" s="6" t="s">
        <v>1548</v>
      </c>
      <c r="L90" s="2"/>
      <c r="M90" s="2"/>
      <c r="N90" s="2"/>
      <c r="O90" s="2"/>
      <c r="P90" s="2"/>
      <c r="Q90" s="2"/>
    </row>
    <row r="91" spans="1:17" ht="15.75" x14ac:dyDescent="0.25">
      <c r="A91" s="13"/>
      <c r="B91" s="29" t="s">
        <v>1318</v>
      </c>
      <c r="C91" s="13"/>
      <c r="D91" s="13"/>
      <c r="E91" s="13"/>
      <c r="F91" s="13"/>
      <c r="G91" s="13"/>
      <c r="H91" s="13"/>
      <c r="I91" s="13"/>
      <c r="J91" s="13"/>
      <c r="K91" s="6" t="s">
        <v>1549</v>
      </c>
      <c r="L91" s="2"/>
      <c r="M91" s="2"/>
      <c r="N91" s="2"/>
      <c r="O91" s="2"/>
      <c r="P91" s="2"/>
      <c r="Q91" s="2"/>
    </row>
    <row r="92" spans="1:17" ht="15.75" x14ac:dyDescent="0.25">
      <c r="A92" s="13"/>
      <c r="B92" s="29" t="s">
        <v>1319</v>
      </c>
      <c r="C92" s="13"/>
      <c r="D92" s="13"/>
      <c r="E92" s="13"/>
      <c r="F92" s="13"/>
      <c r="G92" s="13"/>
      <c r="H92" s="13"/>
      <c r="I92" s="13"/>
      <c r="J92" s="13"/>
      <c r="K92" s="2"/>
      <c r="L92" s="2"/>
      <c r="M92" s="2"/>
      <c r="N92" s="2"/>
      <c r="O92" s="2"/>
      <c r="P92" s="2"/>
      <c r="Q92" s="2"/>
    </row>
    <row r="93" spans="1:17" ht="21" x14ac:dyDescent="0.25">
      <c r="A93" s="13"/>
      <c r="B93" s="29" t="s">
        <v>1320</v>
      </c>
      <c r="C93" s="13"/>
      <c r="D93" s="13"/>
      <c r="E93" s="13"/>
      <c r="F93" s="13"/>
      <c r="G93" s="13"/>
      <c r="H93" s="13"/>
      <c r="I93" s="13"/>
      <c r="J93" s="13"/>
      <c r="K93" s="10" t="s">
        <v>1550</v>
      </c>
      <c r="L93" s="2"/>
      <c r="M93" s="2"/>
      <c r="N93" s="2"/>
      <c r="O93" s="2"/>
      <c r="P93" s="2"/>
      <c r="Q93" s="2"/>
    </row>
    <row r="94" spans="1:17" ht="15.75" x14ac:dyDescent="0.25">
      <c r="A94" s="13"/>
      <c r="B94" s="448" t="s">
        <v>1321</v>
      </c>
      <c r="C94" s="448"/>
      <c r="D94" s="448"/>
      <c r="E94" s="448"/>
      <c r="F94" s="448"/>
      <c r="G94" s="448"/>
      <c r="H94" s="448"/>
      <c r="I94" s="13"/>
      <c r="J94" s="13"/>
      <c r="K94" s="6" t="s">
        <v>1561</v>
      </c>
      <c r="L94" s="2"/>
      <c r="M94" s="2"/>
      <c r="N94" s="2"/>
      <c r="O94" s="2"/>
      <c r="P94" s="2"/>
      <c r="Q94" s="2"/>
    </row>
    <row r="95" spans="1:17" ht="15.75" x14ac:dyDescent="0.25">
      <c r="A95" s="13"/>
      <c r="B95" s="448"/>
      <c r="C95" s="448"/>
      <c r="D95" s="448"/>
      <c r="E95" s="448"/>
      <c r="F95" s="448"/>
      <c r="G95" s="448"/>
      <c r="H95" s="448"/>
      <c r="I95" s="13"/>
      <c r="J95" s="13"/>
      <c r="K95" s="6" t="s">
        <v>1562</v>
      </c>
      <c r="L95" s="2"/>
      <c r="M95" s="2"/>
      <c r="N95" s="2"/>
      <c r="O95" s="2"/>
      <c r="P95" s="2"/>
      <c r="Q95" s="2"/>
    </row>
    <row r="96" spans="1:17" ht="15.75" x14ac:dyDescent="0.25">
      <c r="A96" s="13"/>
      <c r="B96" s="16"/>
      <c r="C96" s="13"/>
      <c r="D96" s="13"/>
      <c r="E96" s="13"/>
      <c r="F96" s="13"/>
      <c r="G96" s="13"/>
      <c r="H96" s="13"/>
      <c r="I96" s="13"/>
      <c r="J96" s="13"/>
      <c r="K96" s="6" t="s">
        <v>1563</v>
      </c>
      <c r="L96" s="2"/>
      <c r="M96" s="2"/>
      <c r="N96" s="2"/>
      <c r="O96" s="2"/>
      <c r="P96" s="2"/>
      <c r="Q96" s="2"/>
    </row>
    <row r="97" spans="1:17" ht="23.25" x14ac:dyDescent="0.25">
      <c r="A97" s="13"/>
      <c r="B97" s="14" t="s">
        <v>1322</v>
      </c>
      <c r="C97" s="13"/>
      <c r="D97" s="13"/>
      <c r="E97" s="13"/>
      <c r="F97" s="13"/>
      <c r="G97" s="13"/>
      <c r="H97" s="13"/>
      <c r="I97" s="13"/>
      <c r="J97" s="13"/>
      <c r="K97" s="6" t="s">
        <v>1564</v>
      </c>
      <c r="L97" s="2"/>
      <c r="M97" s="2"/>
      <c r="N97" s="2"/>
      <c r="O97" s="2"/>
      <c r="P97" s="2"/>
      <c r="Q97" s="2"/>
    </row>
    <row r="98" spans="1:17" ht="15.75" x14ac:dyDescent="0.25">
      <c r="A98" s="13"/>
      <c r="B98" s="27" t="s">
        <v>1312</v>
      </c>
      <c r="C98" s="13"/>
      <c r="D98" s="13"/>
      <c r="E98" s="13"/>
      <c r="F98" s="13"/>
      <c r="G98" s="13"/>
      <c r="H98" s="13"/>
      <c r="I98" s="13"/>
      <c r="J98" s="13"/>
      <c r="K98" s="6" t="s">
        <v>1565</v>
      </c>
      <c r="L98" s="2"/>
      <c r="M98" s="2"/>
      <c r="N98" s="2"/>
      <c r="O98" s="2"/>
      <c r="P98" s="2"/>
      <c r="Q98" s="2"/>
    </row>
    <row r="99" spans="1:17" ht="15.75" x14ac:dyDescent="0.25">
      <c r="A99" s="13"/>
      <c r="B99" s="29" t="s">
        <v>1323</v>
      </c>
      <c r="C99" s="13"/>
      <c r="D99" s="13"/>
      <c r="E99" s="13"/>
      <c r="F99" s="13"/>
      <c r="G99" s="13"/>
      <c r="H99" s="13"/>
      <c r="I99" s="13"/>
      <c r="J99" s="13"/>
      <c r="K99" s="6" t="s">
        <v>1566</v>
      </c>
      <c r="L99" s="2"/>
      <c r="M99" s="2"/>
      <c r="N99" s="2"/>
      <c r="O99" s="2"/>
      <c r="P99" s="2"/>
      <c r="Q99" s="2"/>
    </row>
    <row r="100" spans="1:17" ht="15.75" x14ac:dyDescent="0.25">
      <c r="A100" s="13"/>
      <c r="B100" s="29" t="s">
        <v>1324</v>
      </c>
      <c r="C100" s="13"/>
      <c r="D100" s="13"/>
      <c r="E100" s="13"/>
      <c r="F100" s="13"/>
      <c r="G100" s="13"/>
      <c r="H100" s="13"/>
      <c r="I100" s="13"/>
      <c r="J100" s="13"/>
      <c r="K100" s="6" t="s">
        <v>1551</v>
      </c>
      <c r="L100" s="2"/>
      <c r="M100" s="2"/>
      <c r="N100" s="2"/>
      <c r="O100" s="2"/>
      <c r="P100" s="2"/>
      <c r="Q100" s="2"/>
    </row>
    <row r="101" spans="1:17" ht="15.75" x14ac:dyDescent="0.25">
      <c r="A101" s="13"/>
      <c r="B101" s="29" t="s">
        <v>1325</v>
      </c>
      <c r="C101" s="13"/>
      <c r="D101" s="13"/>
      <c r="E101" s="13"/>
      <c r="F101" s="13"/>
      <c r="G101" s="13"/>
      <c r="H101" s="13"/>
      <c r="I101" s="13"/>
      <c r="J101" s="13"/>
      <c r="K101" s="6" t="s">
        <v>1552</v>
      </c>
      <c r="L101" s="2"/>
      <c r="M101" s="2"/>
      <c r="N101" s="2"/>
      <c r="O101" s="2"/>
      <c r="P101" s="2"/>
      <c r="Q101" s="2"/>
    </row>
    <row r="102" spans="1:17" ht="15.75" x14ac:dyDescent="0.25">
      <c r="A102" s="13"/>
      <c r="B102" s="29" t="s">
        <v>1326</v>
      </c>
      <c r="C102" s="13"/>
      <c r="D102" s="13"/>
      <c r="E102" s="13"/>
      <c r="F102" s="13"/>
      <c r="G102" s="13"/>
      <c r="H102" s="13"/>
      <c r="I102" s="13"/>
      <c r="J102" s="13"/>
      <c r="K102" s="6" t="s">
        <v>1553</v>
      </c>
      <c r="L102" s="2"/>
      <c r="M102" s="2"/>
      <c r="N102" s="2"/>
      <c r="O102" s="2"/>
      <c r="P102" s="2"/>
      <c r="Q102" s="2"/>
    </row>
    <row r="103" spans="1:17" ht="15.75" x14ac:dyDescent="0.25">
      <c r="A103" s="13"/>
      <c r="B103" s="29" t="s">
        <v>1318</v>
      </c>
      <c r="C103" s="13"/>
      <c r="D103" s="13"/>
      <c r="E103" s="13"/>
      <c r="F103" s="13"/>
      <c r="G103" s="13"/>
      <c r="H103" s="13"/>
      <c r="I103" s="13"/>
      <c r="J103" s="13"/>
      <c r="K103" s="6" t="s">
        <v>1567</v>
      </c>
      <c r="L103" s="2"/>
      <c r="M103" s="2"/>
      <c r="N103" s="2"/>
      <c r="O103" s="2"/>
      <c r="P103" s="2"/>
      <c r="Q103" s="2"/>
    </row>
    <row r="104" spans="1:17" ht="15.75" x14ac:dyDescent="0.25">
      <c r="A104" s="13"/>
      <c r="B104" s="29" t="s">
        <v>1327</v>
      </c>
      <c r="C104" s="13"/>
      <c r="D104" s="13"/>
      <c r="E104" s="13"/>
      <c r="F104" s="13"/>
      <c r="G104" s="13"/>
      <c r="H104" s="13"/>
      <c r="I104" s="13"/>
      <c r="J104" s="13"/>
      <c r="K104" s="6" t="s">
        <v>1568</v>
      </c>
      <c r="L104" s="2"/>
      <c r="M104" s="2"/>
      <c r="N104" s="2"/>
      <c r="O104" s="2"/>
      <c r="P104" s="2"/>
      <c r="Q104" s="2"/>
    </row>
    <row r="105" spans="1:17" ht="15.75" x14ac:dyDescent="0.25">
      <c r="A105" s="13"/>
      <c r="B105" s="29" t="s">
        <v>1328</v>
      </c>
      <c r="C105" s="13"/>
      <c r="D105" s="13"/>
      <c r="E105" s="13"/>
      <c r="F105" s="13"/>
      <c r="G105" s="13"/>
      <c r="H105" s="13"/>
      <c r="I105" s="13"/>
      <c r="J105" s="13"/>
      <c r="K105" s="6" t="s">
        <v>1554</v>
      </c>
      <c r="L105" s="2"/>
      <c r="M105" s="2"/>
      <c r="N105" s="2"/>
      <c r="O105" s="2"/>
      <c r="P105" s="2"/>
      <c r="Q105" s="2"/>
    </row>
    <row r="106" spans="1:17" ht="15.75" x14ac:dyDescent="0.25">
      <c r="A106" s="13"/>
      <c r="B106" s="29" t="s">
        <v>1329</v>
      </c>
      <c r="C106" s="13"/>
      <c r="D106" s="13"/>
      <c r="E106" s="13"/>
      <c r="F106" s="13"/>
      <c r="G106" s="13"/>
      <c r="H106" s="13"/>
      <c r="I106" s="13"/>
      <c r="J106" s="13"/>
      <c r="K106" s="2"/>
      <c r="L106" s="2"/>
      <c r="M106" s="2"/>
      <c r="N106" s="2"/>
      <c r="O106" s="2"/>
      <c r="P106" s="2"/>
      <c r="Q106" s="2"/>
    </row>
    <row r="107" spans="1:17" ht="15.75" x14ac:dyDescent="0.25">
      <c r="A107" s="13"/>
      <c r="B107" s="16" t="s">
        <v>1330</v>
      </c>
      <c r="C107" s="13"/>
      <c r="D107" s="13"/>
      <c r="E107" s="13"/>
      <c r="F107" s="13"/>
      <c r="G107" s="13"/>
      <c r="H107" s="13"/>
      <c r="I107" s="13"/>
      <c r="J107" s="13"/>
      <c r="K107" s="2"/>
      <c r="L107" s="2"/>
      <c r="M107" s="2"/>
      <c r="N107" s="2"/>
      <c r="O107" s="2"/>
      <c r="P107" s="2"/>
      <c r="Q107" s="2"/>
    </row>
    <row r="108" spans="1:17" ht="15.75" x14ac:dyDescent="0.25">
      <c r="A108" s="13"/>
      <c r="B108" s="28" t="s">
        <v>1331</v>
      </c>
      <c r="C108" s="13"/>
      <c r="D108" s="13"/>
      <c r="E108" s="13"/>
      <c r="F108" s="13"/>
      <c r="G108" s="13"/>
      <c r="H108" s="13"/>
      <c r="I108" s="13"/>
      <c r="J108" s="13"/>
      <c r="K108" s="2"/>
      <c r="L108" s="2"/>
      <c r="M108" s="2"/>
      <c r="N108" s="2"/>
      <c r="O108" s="2"/>
      <c r="P108" s="2"/>
      <c r="Q108" s="2"/>
    </row>
    <row r="109" spans="1:17" ht="15.75" x14ac:dyDescent="0.25">
      <c r="A109" s="13"/>
      <c r="B109" s="17" t="s">
        <v>1332</v>
      </c>
      <c r="C109" s="13"/>
      <c r="D109" s="13"/>
      <c r="E109" s="13"/>
      <c r="F109" s="13"/>
      <c r="G109" s="13"/>
      <c r="H109" s="13"/>
      <c r="I109" s="13"/>
      <c r="J109" s="13"/>
      <c r="K109" s="2"/>
      <c r="L109" s="2"/>
      <c r="M109" s="2"/>
      <c r="N109" s="2"/>
      <c r="O109" s="2"/>
      <c r="P109" s="2"/>
      <c r="Q109" s="2"/>
    </row>
    <row r="110" spans="1:17" ht="15.75" x14ac:dyDescent="0.25">
      <c r="A110" s="13"/>
      <c r="B110" s="16"/>
      <c r="C110" s="13"/>
      <c r="D110" s="13"/>
      <c r="E110" s="13"/>
      <c r="F110" s="13"/>
      <c r="G110" s="13"/>
      <c r="H110" s="13"/>
      <c r="I110" s="13"/>
      <c r="J110" s="13"/>
      <c r="K110" s="2"/>
      <c r="L110" s="2"/>
      <c r="M110" s="2"/>
      <c r="N110" s="2"/>
      <c r="O110" s="2"/>
      <c r="P110" s="2"/>
      <c r="Q110" s="2"/>
    </row>
    <row r="111" spans="1:17" ht="23.25" x14ac:dyDescent="0.25">
      <c r="A111" s="13"/>
      <c r="B111" s="14" t="s">
        <v>1333</v>
      </c>
      <c r="C111" s="13"/>
      <c r="D111" s="13"/>
      <c r="E111" s="13"/>
      <c r="F111" s="13"/>
      <c r="G111" s="13"/>
      <c r="H111" s="13"/>
      <c r="I111" s="13"/>
      <c r="J111" s="13"/>
      <c r="K111" s="2"/>
      <c r="L111" s="2"/>
      <c r="M111" s="2"/>
      <c r="N111" s="2"/>
      <c r="O111" s="2"/>
      <c r="P111" s="2"/>
      <c r="Q111" s="2"/>
    </row>
    <row r="112" spans="1:17" ht="15.75" x14ac:dyDescent="0.25">
      <c r="A112" s="13"/>
      <c r="B112" s="27" t="s">
        <v>1312</v>
      </c>
      <c r="C112" s="13"/>
      <c r="D112" s="13"/>
      <c r="E112" s="13"/>
      <c r="F112" s="13"/>
      <c r="G112" s="13"/>
      <c r="H112" s="13"/>
      <c r="I112" s="13"/>
      <c r="J112" s="13"/>
      <c r="K112" s="2"/>
      <c r="L112" s="2"/>
      <c r="M112" s="2"/>
      <c r="N112" s="2"/>
      <c r="O112" s="2"/>
      <c r="P112" s="2"/>
      <c r="Q112" s="2"/>
    </row>
    <row r="113" spans="1:17" ht="15.75" x14ac:dyDescent="0.25">
      <c r="A113" s="13"/>
      <c r="B113" s="29" t="s">
        <v>1334</v>
      </c>
      <c r="C113" s="13"/>
      <c r="D113" s="13"/>
      <c r="E113" s="13"/>
      <c r="F113" s="13"/>
      <c r="G113" s="13"/>
      <c r="H113" s="13"/>
      <c r="I113" s="13"/>
      <c r="J113" s="13"/>
      <c r="K113" s="2"/>
      <c r="L113" s="2"/>
      <c r="M113" s="2"/>
      <c r="N113" s="2"/>
      <c r="O113" s="2"/>
      <c r="P113" s="2"/>
      <c r="Q113" s="2"/>
    </row>
    <row r="114" spans="1:17" ht="15.75" x14ac:dyDescent="0.25">
      <c r="A114" s="13"/>
      <c r="B114" s="29" t="s">
        <v>1335</v>
      </c>
      <c r="C114" s="13"/>
      <c r="D114" s="13"/>
      <c r="E114" s="13"/>
      <c r="F114" s="13"/>
      <c r="G114" s="13"/>
      <c r="H114" s="13"/>
      <c r="I114" s="13"/>
      <c r="J114" s="13"/>
      <c r="K114" s="2"/>
      <c r="L114" s="2"/>
      <c r="M114" s="2"/>
      <c r="N114" s="2"/>
      <c r="O114" s="2"/>
      <c r="P114" s="2"/>
      <c r="Q114" s="2"/>
    </row>
    <row r="115" spans="1:17" ht="15.75" x14ac:dyDescent="0.25">
      <c r="A115" s="13"/>
      <c r="B115" s="29" t="s">
        <v>1336</v>
      </c>
      <c r="C115" s="13"/>
      <c r="D115" s="13"/>
      <c r="E115" s="13"/>
      <c r="F115" s="13"/>
      <c r="G115" s="13"/>
      <c r="H115" s="13"/>
      <c r="I115" s="13"/>
      <c r="J115" s="13"/>
      <c r="K115" s="2"/>
      <c r="L115" s="2"/>
      <c r="M115" s="2"/>
      <c r="N115" s="2"/>
      <c r="O115" s="2"/>
      <c r="P115" s="2"/>
      <c r="Q115" s="2"/>
    </row>
    <row r="116" spans="1:17" ht="15.75" x14ac:dyDescent="0.25">
      <c r="A116" s="13"/>
      <c r="B116" s="29" t="s">
        <v>1337</v>
      </c>
      <c r="C116" s="13"/>
      <c r="D116" s="13"/>
      <c r="E116" s="13"/>
      <c r="F116" s="13"/>
      <c r="G116" s="13"/>
      <c r="H116" s="13"/>
      <c r="I116" s="13"/>
      <c r="J116" s="13"/>
      <c r="K116" s="2"/>
      <c r="L116" s="2"/>
      <c r="M116" s="2"/>
      <c r="N116" s="2"/>
      <c r="O116" s="2"/>
      <c r="P116" s="2"/>
      <c r="Q116" s="2"/>
    </row>
    <row r="117" spans="1:17" ht="15.75" x14ac:dyDescent="0.25">
      <c r="A117" s="13"/>
      <c r="B117" s="29" t="s">
        <v>1338</v>
      </c>
      <c r="C117" s="13"/>
      <c r="D117" s="13"/>
      <c r="E117" s="13"/>
      <c r="F117" s="13"/>
      <c r="G117" s="13"/>
      <c r="H117" s="13"/>
      <c r="I117" s="13"/>
      <c r="J117" s="13"/>
      <c r="K117" s="2"/>
      <c r="L117" s="2"/>
      <c r="M117" s="2"/>
      <c r="N117" s="2"/>
      <c r="O117" s="2"/>
      <c r="P117" s="2"/>
      <c r="Q117" s="2"/>
    </row>
    <row r="118" spans="1:17" ht="15.75" x14ac:dyDescent="0.25">
      <c r="A118" s="13"/>
      <c r="B118" s="29" t="s">
        <v>1339</v>
      </c>
      <c r="C118" s="13"/>
      <c r="D118" s="13"/>
      <c r="E118" s="13"/>
      <c r="F118" s="13"/>
      <c r="G118" s="13"/>
      <c r="H118" s="13"/>
      <c r="I118" s="13"/>
      <c r="J118" s="13"/>
      <c r="K118" s="2"/>
      <c r="L118" s="2"/>
      <c r="M118" s="2"/>
      <c r="N118" s="2"/>
      <c r="O118" s="2"/>
      <c r="P118" s="2"/>
      <c r="Q118" s="2"/>
    </row>
    <row r="119" spans="1:17" ht="15.75" x14ac:dyDescent="0.25">
      <c r="A119" s="13"/>
      <c r="B119" s="29" t="s">
        <v>1340</v>
      </c>
      <c r="C119" s="13"/>
      <c r="D119" s="13"/>
      <c r="E119" s="13"/>
      <c r="F119" s="13"/>
      <c r="G119" s="13"/>
      <c r="H119" s="13"/>
      <c r="I119" s="13"/>
      <c r="J119" s="13"/>
      <c r="K119" s="2"/>
      <c r="L119" s="2"/>
      <c r="M119" s="2"/>
      <c r="N119" s="2"/>
      <c r="O119" s="2"/>
      <c r="P119" s="2"/>
      <c r="Q119" s="2"/>
    </row>
    <row r="120" spans="1:17" ht="15.75" x14ac:dyDescent="0.25">
      <c r="A120" s="13"/>
      <c r="B120" s="16"/>
      <c r="C120" s="13"/>
      <c r="D120" s="13"/>
      <c r="E120" s="13"/>
      <c r="F120" s="13"/>
      <c r="G120" s="13"/>
      <c r="H120" s="13"/>
      <c r="I120" s="13"/>
      <c r="J120" s="13"/>
      <c r="K120" s="2"/>
      <c r="L120" s="2"/>
      <c r="M120" s="2"/>
      <c r="N120" s="2"/>
      <c r="O120" s="2"/>
      <c r="P120" s="2"/>
      <c r="Q120" s="2"/>
    </row>
    <row r="121" spans="1:17" ht="23.25" x14ac:dyDescent="0.25">
      <c r="A121" s="13"/>
      <c r="B121" s="14" t="s">
        <v>1341</v>
      </c>
      <c r="C121" s="13"/>
      <c r="D121" s="13"/>
      <c r="E121" s="13"/>
      <c r="F121" s="13"/>
      <c r="G121" s="13"/>
      <c r="H121" s="13"/>
      <c r="I121" s="13"/>
      <c r="J121" s="13"/>
      <c r="K121" s="2"/>
      <c r="L121" s="2"/>
      <c r="M121" s="2"/>
      <c r="N121" s="2"/>
      <c r="O121" s="2"/>
      <c r="P121" s="2"/>
      <c r="Q121" s="2"/>
    </row>
    <row r="122" spans="1:17" ht="15.75" x14ac:dyDescent="0.25">
      <c r="A122" s="13"/>
      <c r="B122" s="27" t="s">
        <v>1312</v>
      </c>
      <c r="C122" s="13"/>
      <c r="D122" s="13"/>
      <c r="E122" s="13"/>
      <c r="F122" s="13"/>
      <c r="G122" s="13"/>
      <c r="H122" s="13"/>
      <c r="I122" s="13"/>
      <c r="J122" s="13"/>
      <c r="K122" s="2"/>
      <c r="L122" s="2"/>
      <c r="M122" s="2"/>
      <c r="N122" s="2"/>
      <c r="O122" s="2"/>
      <c r="P122" s="2"/>
      <c r="Q122" s="2"/>
    </row>
    <row r="123" spans="1:17" ht="15.75" x14ac:dyDescent="0.25">
      <c r="A123" s="13"/>
      <c r="B123" s="29" t="s">
        <v>1342</v>
      </c>
      <c r="C123" s="13"/>
      <c r="D123" s="13"/>
      <c r="E123" s="13"/>
      <c r="F123" s="13"/>
      <c r="G123" s="13"/>
      <c r="H123" s="13"/>
      <c r="I123" s="13"/>
      <c r="J123" s="13"/>
      <c r="K123" s="2"/>
      <c r="L123" s="2"/>
      <c r="M123" s="2"/>
      <c r="N123" s="2"/>
      <c r="O123" s="2"/>
      <c r="P123" s="2"/>
      <c r="Q123" s="2"/>
    </row>
    <row r="124" spans="1:17" ht="15.75" x14ac:dyDescent="0.25">
      <c r="A124" s="13"/>
      <c r="B124" s="29" t="s">
        <v>1343</v>
      </c>
      <c r="C124" s="13"/>
      <c r="D124" s="13"/>
      <c r="E124" s="13"/>
      <c r="F124" s="13"/>
      <c r="G124" s="13"/>
      <c r="H124" s="13"/>
      <c r="I124" s="13"/>
      <c r="J124" s="13"/>
      <c r="K124" s="2"/>
      <c r="L124" s="2"/>
      <c r="M124" s="2"/>
      <c r="N124" s="2"/>
      <c r="O124" s="2"/>
      <c r="P124" s="2"/>
      <c r="Q124" s="2"/>
    </row>
    <row r="125" spans="1:17" ht="15.75" x14ac:dyDescent="0.25">
      <c r="A125" s="13"/>
      <c r="B125" s="29" t="s">
        <v>1344</v>
      </c>
      <c r="C125" s="13"/>
      <c r="D125" s="13"/>
      <c r="E125" s="13"/>
      <c r="F125" s="13"/>
      <c r="G125" s="13"/>
      <c r="H125" s="13"/>
      <c r="I125" s="13"/>
      <c r="J125" s="13"/>
      <c r="K125" s="2"/>
      <c r="L125" s="2"/>
      <c r="M125" s="2"/>
      <c r="N125" s="2"/>
      <c r="O125" s="2"/>
      <c r="P125" s="2"/>
      <c r="Q125" s="2"/>
    </row>
    <row r="126" spans="1:17" ht="15.75" x14ac:dyDescent="0.25">
      <c r="A126" s="13"/>
      <c r="B126" s="29" t="s">
        <v>1345</v>
      </c>
      <c r="C126" s="13"/>
      <c r="D126" s="13"/>
      <c r="E126" s="13"/>
      <c r="F126" s="13"/>
      <c r="G126" s="13"/>
      <c r="H126" s="13"/>
      <c r="I126" s="13"/>
      <c r="J126" s="13"/>
      <c r="K126" s="2"/>
      <c r="L126" s="2"/>
      <c r="M126" s="2"/>
      <c r="N126" s="2"/>
      <c r="O126" s="2"/>
      <c r="P126" s="2"/>
      <c r="Q126" s="2"/>
    </row>
    <row r="127" spans="1:17" ht="15.75" x14ac:dyDescent="0.25">
      <c r="A127" s="13"/>
      <c r="B127" s="29" t="s">
        <v>1317</v>
      </c>
      <c r="C127" s="13"/>
      <c r="D127" s="13"/>
      <c r="E127" s="13"/>
      <c r="F127" s="13"/>
      <c r="G127" s="13"/>
      <c r="H127" s="13"/>
      <c r="I127" s="13"/>
      <c r="J127" s="13"/>
      <c r="K127" s="2"/>
      <c r="L127" s="2"/>
      <c r="M127" s="2"/>
      <c r="N127" s="2"/>
      <c r="O127" s="2"/>
      <c r="P127" s="2"/>
      <c r="Q127" s="2"/>
    </row>
    <row r="128" spans="1:17" ht="15.75" x14ac:dyDescent="0.25">
      <c r="A128" s="13"/>
      <c r="B128" s="29" t="s">
        <v>1292</v>
      </c>
      <c r="C128" s="13"/>
      <c r="D128" s="13"/>
      <c r="E128" s="13"/>
      <c r="F128" s="13"/>
      <c r="G128" s="13"/>
      <c r="H128" s="13"/>
      <c r="I128" s="13"/>
      <c r="J128" s="13"/>
      <c r="K128" s="2"/>
      <c r="L128" s="2"/>
      <c r="M128" s="2"/>
      <c r="N128" s="2"/>
      <c r="O128" s="2"/>
      <c r="P128" s="2"/>
      <c r="Q128" s="2"/>
    </row>
    <row r="129" spans="1:17" ht="15.75" x14ac:dyDescent="0.25">
      <c r="A129" s="13"/>
      <c r="B129" s="29" t="s">
        <v>1346</v>
      </c>
      <c r="C129" s="13"/>
      <c r="D129" s="13"/>
      <c r="E129" s="13"/>
      <c r="F129" s="13"/>
      <c r="G129" s="13"/>
      <c r="H129" s="13"/>
      <c r="I129" s="13"/>
      <c r="J129" s="13"/>
      <c r="K129" s="2"/>
      <c r="L129" s="2"/>
      <c r="M129" s="2"/>
      <c r="N129" s="2"/>
      <c r="O129" s="2"/>
      <c r="P129" s="2"/>
      <c r="Q129" s="2"/>
    </row>
    <row r="130" spans="1:17" ht="15.75" x14ac:dyDescent="0.25">
      <c r="A130" s="13"/>
      <c r="B130" s="29" t="s">
        <v>1347</v>
      </c>
      <c r="C130" s="13"/>
      <c r="D130" s="13"/>
      <c r="E130" s="13"/>
      <c r="F130" s="13"/>
      <c r="G130" s="13"/>
      <c r="H130" s="13"/>
      <c r="I130" s="13"/>
      <c r="J130" s="13"/>
      <c r="K130" s="2"/>
      <c r="L130" s="2"/>
      <c r="M130" s="2"/>
      <c r="N130" s="2"/>
      <c r="O130" s="2"/>
      <c r="P130" s="2"/>
      <c r="Q130" s="2"/>
    </row>
    <row r="131" spans="1:17" ht="15.75" x14ac:dyDescent="0.25">
      <c r="A131" s="13"/>
      <c r="B131" s="29" t="s">
        <v>1348</v>
      </c>
      <c r="C131" s="13"/>
      <c r="D131" s="13"/>
      <c r="E131" s="13"/>
      <c r="F131" s="13"/>
      <c r="G131" s="13"/>
      <c r="H131" s="13"/>
      <c r="I131" s="13"/>
      <c r="J131" s="13"/>
      <c r="K131" s="2"/>
      <c r="L131" s="2"/>
      <c r="M131" s="2"/>
      <c r="N131" s="2"/>
      <c r="O131" s="2"/>
      <c r="P131" s="2"/>
      <c r="Q131" s="2"/>
    </row>
    <row r="132" spans="1:17" ht="15.75" x14ac:dyDescent="0.25">
      <c r="A132" s="13"/>
      <c r="B132" s="17" t="s">
        <v>1349</v>
      </c>
      <c r="C132" s="13"/>
      <c r="D132" s="13"/>
      <c r="E132" s="13"/>
      <c r="F132" s="13"/>
      <c r="G132" s="13"/>
      <c r="H132" s="13"/>
      <c r="I132" s="13"/>
      <c r="J132" s="13"/>
      <c r="K132" s="2"/>
      <c r="L132" s="2"/>
      <c r="M132" s="2"/>
      <c r="N132" s="2"/>
      <c r="O132" s="2"/>
      <c r="P132" s="2"/>
      <c r="Q132" s="2"/>
    </row>
    <row r="133" spans="1:17" ht="15.75" x14ac:dyDescent="0.25">
      <c r="A133" s="13"/>
      <c r="B133" s="16"/>
      <c r="C133" s="13"/>
      <c r="D133" s="13"/>
      <c r="E133" s="13"/>
      <c r="F133" s="13"/>
      <c r="G133" s="13"/>
      <c r="H133" s="13"/>
      <c r="I133" s="13"/>
      <c r="J133" s="13"/>
      <c r="K133" s="2"/>
      <c r="L133" s="2"/>
      <c r="M133" s="2"/>
      <c r="N133" s="2"/>
      <c r="O133" s="2"/>
      <c r="P133" s="2"/>
      <c r="Q133" s="2"/>
    </row>
    <row r="134" spans="1:17" ht="23.25" x14ac:dyDescent="0.25">
      <c r="A134" s="13"/>
      <c r="B134" s="14" t="s">
        <v>1350</v>
      </c>
      <c r="C134" s="13"/>
      <c r="D134" s="13"/>
      <c r="E134" s="13"/>
      <c r="F134" s="13"/>
      <c r="G134" s="13"/>
      <c r="H134" s="13"/>
      <c r="I134" s="13"/>
      <c r="J134" s="13"/>
      <c r="K134" s="2"/>
      <c r="L134" s="2"/>
      <c r="M134" s="2"/>
      <c r="N134" s="2"/>
      <c r="O134" s="2"/>
      <c r="P134" s="2"/>
      <c r="Q134" s="2"/>
    </row>
    <row r="135" spans="1:17" ht="15.75" x14ac:dyDescent="0.25">
      <c r="A135" s="13"/>
      <c r="B135" s="27" t="s">
        <v>1351</v>
      </c>
      <c r="C135" s="13"/>
      <c r="D135" s="13"/>
      <c r="E135" s="13"/>
      <c r="F135" s="13"/>
      <c r="G135" s="13"/>
      <c r="H135" s="13"/>
      <c r="I135" s="13"/>
      <c r="J135" s="13"/>
      <c r="K135" s="2"/>
      <c r="L135" s="2"/>
      <c r="M135" s="2"/>
      <c r="N135" s="2"/>
      <c r="O135" s="2"/>
      <c r="P135" s="2"/>
      <c r="Q135" s="2"/>
    </row>
    <row r="136" spans="1:17" ht="15.75" x14ac:dyDescent="0.25">
      <c r="A136" s="13"/>
      <c r="B136" s="29" t="s">
        <v>1352</v>
      </c>
      <c r="C136" s="13"/>
      <c r="D136" s="13"/>
      <c r="E136" s="13"/>
      <c r="F136" s="13"/>
      <c r="G136" s="13"/>
      <c r="H136" s="13"/>
      <c r="I136" s="13"/>
      <c r="J136" s="13"/>
      <c r="K136" s="2"/>
      <c r="L136" s="2"/>
      <c r="M136" s="2"/>
      <c r="N136" s="2"/>
      <c r="O136" s="2"/>
      <c r="P136" s="2"/>
      <c r="Q136" s="2"/>
    </row>
    <row r="137" spans="1:17" ht="15.75" x14ac:dyDescent="0.25">
      <c r="A137" s="13"/>
      <c r="B137" s="29" t="s">
        <v>1353</v>
      </c>
      <c r="C137" s="13"/>
      <c r="D137" s="13"/>
      <c r="E137" s="13"/>
      <c r="F137" s="13"/>
      <c r="G137" s="13"/>
      <c r="H137" s="13"/>
      <c r="I137" s="13"/>
      <c r="J137" s="13"/>
      <c r="K137" s="2"/>
      <c r="L137" s="2"/>
      <c r="M137" s="2"/>
      <c r="N137" s="2"/>
      <c r="O137" s="2"/>
      <c r="P137" s="2"/>
      <c r="Q137" s="2"/>
    </row>
    <row r="138" spans="1:17" ht="15.75" x14ac:dyDescent="0.25">
      <c r="A138" s="13"/>
      <c r="B138" s="29" t="s">
        <v>1327</v>
      </c>
      <c r="C138" s="13"/>
      <c r="D138" s="13"/>
      <c r="E138" s="13"/>
      <c r="F138" s="13"/>
      <c r="G138" s="13"/>
      <c r="H138" s="13"/>
      <c r="I138" s="13"/>
      <c r="J138" s="13"/>
      <c r="K138" s="2"/>
      <c r="L138" s="2"/>
      <c r="M138" s="2"/>
      <c r="N138" s="2"/>
      <c r="O138" s="2"/>
      <c r="P138" s="2"/>
      <c r="Q138" s="2"/>
    </row>
    <row r="139" spans="1:17" ht="15.75" x14ac:dyDescent="0.25">
      <c r="A139" s="13"/>
      <c r="B139" s="29" t="s">
        <v>1354</v>
      </c>
      <c r="C139" s="13"/>
      <c r="D139" s="13"/>
      <c r="E139" s="13"/>
      <c r="F139" s="13"/>
      <c r="G139" s="13"/>
      <c r="H139" s="13"/>
      <c r="I139" s="13"/>
      <c r="J139" s="13"/>
      <c r="K139" s="2"/>
      <c r="L139" s="2"/>
      <c r="M139" s="2"/>
      <c r="N139" s="2"/>
      <c r="O139" s="2"/>
      <c r="P139" s="2"/>
      <c r="Q139" s="2"/>
    </row>
    <row r="140" spans="1:17" ht="15.75" x14ac:dyDescent="0.25">
      <c r="A140" s="13"/>
      <c r="B140" s="29" t="s">
        <v>1355</v>
      </c>
      <c r="C140" s="13"/>
      <c r="D140" s="13"/>
      <c r="E140" s="13"/>
      <c r="F140" s="13"/>
      <c r="G140" s="13"/>
      <c r="H140" s="13"/>
      <c r="I140" s="13"/>
      <c r="J140" s="13"/>
      <c r="K140" s="2"/>
      <c r="L140" s="2"/>
      <c r="M140" s="2"/>
      <c r="N140" s="2"/>
      <c r="O140" s="2"/>
      <c r="P140" s="2"/>
      <c r="Q140" s="2"/>
    </row>
    <row r="141" spans="1:17" ht="15.75" x14ac:dyDescent="0.25">
      <c r="A141" s="13"/>
      <c r="B141" s="29" t="s">
        <v>1356</v>
      </c>
      <c r="C141" s="13"/>
      <c r="D141" s="13"/>
      <c r="E141" s="13"/>
      <c r="F141" s="13"/>
      <c r="G141" s="13"/>
      <c r="H141" s="13"/>
      <c r="I141" s="13"/>
      <c r="J141" s="13"/>
      <c r="K141" s="2"/>
      <c r="L141" s="2"/>
      <c r="M141" s="2"/>
      <c r="N141" s="2"/>
      <c r="O141" s="2"/>
      <c r="P141" s="2"/>
      <c r="Q141" s="2"/>
    </row>
    <row r="142" spans="1:17" ht="15.75" x14ac:dyDescent="0.25">
      <c r="A142" s="13"/>
      <c r="B142" s="29" t="s">
        <v>1292</v>
      </c>
      <c r="C142" s="13"/>
      <c r="D142" s="13"/>
      <c r="E142" s="13"/>
      <c r="F142" s="13"/>
      <c r="G142" s="13"/>
      <c r="H142" s="13"/>
      <c r="I142" s="13"/>
      <c r="J142" s="13"/>
      <c r="K142" s="2"/>
      <c r="L142" s="2"/>
      <c r="M142" s="2"/>
      <c r="N142" s="2"/>
      <c r="O142" s="2"/>
      <c r="P142" s="2"/>
      <c r="Q142" s="2"/>
    </row>
    <row r="143" spans="1:17" ht="15.75" x14ac:dyDescent="0.25">
      <c r="A143" s="13"/>
      <c r="B143" s="29" t="s">
        <v>1357</v>
      </c>
      <c r="C143" s="13"/>
      <c r="D143" s="13"/>
      <c r="E143" s="13"/>
      <c r="F143" s="13"/>
      <c r="G143" s="13"/>
      <c r="H143" s="13"/>
      <c r="I143" s="13"/>
      <c r="J143" s="13"/>
      <c r="K143" s="2"/>
      <c r="L143" s="2"/>
      <c r="M143" s="2"/>
      <c r="N143" s="2"/>
      <c r="O143" s="2"/>
      <c r="P143" s="2"/>
      <c r="Q143" s="2"/>
    </row>
    <row r="144" spans="1:17" ht="15.75" x14ac:dyDescent="0.25">
      <c r="A144" s="13"/>
      <c r="B144" s="29" t="s">
        <v>1358</v>
      </c>
      <c r="C144" s="13"/>
      <c r="D144" s="13"/>
      <c r="E144" s="13"/>
      <c r="F144" s="13"/>
      <c r="G144" s="13"/>
      <c r="H144" s="13"/>
      <c r="I144" s="13"/>
      <c r="J144" s="13"/>
      <c r="K144" s="2"/>
      <c r="L144" s="2"/>
      <c r="M144" s="2"/>
      <c r="N144" s="2"/>
      <c r="O144" s="2"/>
      <c r="P144" s="2"/>
      <c r="Q144" s="2"/>
    </row>
    <row r="145" spans="1:17" ht="15.75" x14ac:dyDescent="0.25">
      <c r="A145" s="13"/>
      <c r="B145" s="17" t="s">
        <v>1359</v>
      </c>
      <c r="C145" s="13"/>
      <c r="D145" s="13"/>
      <c r="E145" s="13"/>
      <c r="F145" s="13"/>
      <c r="G145" s="13"/>
      <c r="H145" s="13"/>
      <c r="I145" s="13"/>
      <c r="J145" s="13"/>
      <c r="K145" s="2"/>
      <c r="L145" s="2"/>
      <c r="M145" s="2"/>
      <c r="N145" s="2"/>
      <c r="O145" s="2"/>
      <c r="P145" s="2"/>
      <c r="Q145" s="2"/>
    </row>
    <row r="146" spans="1:17" ht="15.75" x14ac:dyDescent="0.25">
      <c r="A146" s="13"/>
      <c r="B146" s="16"/>
      <c r="C146" s="13"/>
      <c r="D146" s="13"/>
      <c r="E146" s="13"/>
      <c r="F146" s="13"/>
      <c r="G146" s="13"/>
      <c r="H146" s="13"/>
      <c r="I146" s="13"/>
      <c r="J146" s="13"/>
      <c r="K146" s="2"/>
      <c r="L146" s="2"/>
      <c r="M146" s="2"/>
      <c r="N146" s="2"/>
      <c r="O146" s="2"/>
      <c r="P146" s="2"/>
      <c r="Q146" s="2"/>
    </row>
    <row r="147" spans="1:17" ht="23.25" x14ac:dyDescent="0.25">
      <c r="A147" s="13"/>
      <c r="B147" s="14" t="s">
        <v>1360</v>
      </c>
      <c r="C147" s="13"/>
      <c r="D147" s="13"/>
      <c r="E147" s="13"/>
      <c r="F147" s="13"/>
      <c r="G147" s="13"/>
      <c r="H147" s="13"/>
      <c r="I147" s="13"/>
      <c r="J147" s="13"/>
      <c r="K147" s="2"/>
      <c r="L147" s="2"/>
      <c r="M147" s="2"/>
      <c r="N147" s="2"/>
      <c r="O147" s="2"/>
      <c r="P147" s="2"/>
      <c r="Q147" s="2"/>
    </row>
    <row r="148" spans="1:17" ht="15.75" x14ac:dyDescent="0.25">
      <c r="A148" s="13"/>
      <c r="B148" s="16" t="s">
        <v>1361</v>
      </c>
      <c r="C148" s="13"/>
      <c r="D148" s="13"/>
      <c r="E148" s="13"/>
      <c r="F148" s="13"/>
      <c r="G148" s="13"/>
      <c r="H148" s="13"/>
      <c r="I148" s="13"/>
      <c r="J148" s="13"/>
      <c r="K148" s="2"/>
      <c r="L148" s="2"/>
      <c r="M148" s="2"/>
      <c r="N148" s="2"/>
      <c r="O148" s="2"/>
      <c r="P148" s="2"/>
      <c r="Q148" s="2"/>
    </row>
    <row r="149" spans="1:17" ht="15.75" x14ac:dyDescent="0.25">
      <c r="A149" s="13"/>
      <c r="B149" s="16" t="s">
        <v>1362</v>
      </c>
      <c r="C149" s="13"/>
      <c r="D149" s="13"/>
      <c r="E149" s="13"/>
      <c r="F149" s="13"/>
      <c r="G149" s="13"/>
      <c r="H149" s="13"/>
      <c r="I149" s="13"/>
      <c r="J149" s="13"/>
      <c r="K149" s="2"/>
      <c r="L149" s="2"/>
      <c r="M149" s="2"/>
      <c r="N149" s="2"/>
      <c r="O149" s="2"/>
      <c r="P149" s="2"/>
      <c r="Q149" s="2"/>
    </row>
    <row r="150" spans="1:17" ht="15.75" x14ac:dyDescent="0.25">
      <c r="A150" s="13"/>
      <c r="B150" s="28" t="s">
        <v>1363</v>
      </c>
      <c r="C150" s="13"/>
      <c r="D150" s="13"/>
      <c r="E150" s="13"/>
      <c r="F150" s="13"/>
      <c r="G150" s="13"/>
      <c r="H150" s="13"/>
      <c r="I150" s="13"/>
      <c r="J150" s="13"/>
      <c r="K150" s="2"/>
      <c r="L150" s="2"/>
      <c r="M150" s="2"/>
      <c r="N150" s="2"/>
      <c r="O150" s="2"/>
      <c r="P150" s="2"/>
      <c r="Q150" s="2"/>
    </row>
    <row r="151" spans="1:17" ht="15.75" x14ac:dyDescent="0.25">
      <c r="A151" s="13"/>
      <c r="B151" s="16"/>
      <c r="C151" s="13"/>
      <c r="D151" s="13"/>
      <c r="E151" s="13"/>
      <c r="F151" s="13"/>
      <c r="G151" s="13"/>
      <c r="H151" s="13"/>
      <c r="I151" s="13"/>
      <c r="J151" s="13"/>
      <c r="K151" s="2"/>
      <c r="L151" s="2"/>
      <c r="M151" s="2"/>
      <c r="N151" s="2"/>
      <c r="O151" s="2"/>
      <c r="P151" s="2"/>
      <c r="Q151" s="2"/>
    </row>
    <row r="152" spans="1:17" ht="23.25" x14ac:dyDescent="0.25">
      <c r="A152" s="13"/>
      <c r="B152" s="14" t="s">
        <v>1364</v>
      </c>
      <c r="C152" s="13"/>
      <c r="D152" s="13"/>
      <c r="E152" s="13"/>
      <c r="F152" s="13"/>
      <c r="G152" s="13"/>
      <c r="H152" s="13"/>
      <c r="I152" s="13"/>
      <c r="J152" s="13"/>
      <c r="K152" s="2"/>
      <c r="L152" s="2"/>
      <c r="M152" s="2"/>
      <c r="N152" s="2"/>
      <c r="O152" s="2"/>
      <c r="P152" s="2"/>
      <c r="Q152" s="2"/>
    </row>
    <row r="153" spans="1:17" ht="21" x14ac:dyDescent="0.25">
      <c r="A153" s="13"/>
      <c r="B153" s="10" t="s">
        <v>1276</v>
      </c>
      <c r="C153" s="13"/>
      <c r="D153" s="13"/>
      <c r="E153" s="13"/>
      <c r="F153" s="13"/>
      <c r="G153" s="13"/>
      <c r="H153" s="13"/>
      <c r="I153" s="13"/>
      <c r="J153" s="13"/>
      <c r="K153" s="2"/>
      <c r="L153" s="2"/>
      <c r="M153" s="2"/>
      <c r="N153" s="2"/>
      <c r="O153" s="2"/>
      <c r="P153" s="2"/>
      <c r="Q153" s="2"/>
    </row>
    <row r="154" spans="1:17" ht="15.75" x14ac:dyDescent="0.25">
      <c r="A154" s="13"/>
      <c r="B154" s="16" t="s">
        <v>20</v>
      </c>
      <c r="C154" s="13"/>
      <c r="D154" s="13"/>
      <c r="E154" s="13"/>
      <c r="F154" s="13"/>
      <c r="G154" s="13"/>
      <c r="H154" s="13"/>
      <c r="I154" s="13"/>
      <c r="J154" s="13"/>
      <c r="K154" s="2"/>
      <c r="L154" s="2"/>
      <c r="M154" s="2"/>
      <c r="N154" s="2"/>
      <c r="O154" s="2"/>
      <c r="P154" s="2"/>
      <c r="Q154" s="2"/>
    </row>
    <row r="155" spans="1:17" ht="15.75" x14ac:dyDescent="0.25">
      <c r="A155" s="13"/>
      <c r="B155" s="16" t="s">
        <v>114</v>
      </c>
      <c r="C155" s="13"/>
      <c r="D155" s="13"/>
      <c r="E155" s="13"/>
      <c r="F155" s="13"/>
      <c r="G155" s="13"/>
      <c r="H155" s="13"/>
      <c r="I155" s="13"/>
      <c r="J155" s="13"/>
      <c r="K155" s="2"/>
      <c r="L155" s="2"/>
      <c r="M155" s="2"/>
      <c r="N155" s="2"/>
      <c r="O155" s="2"/>
      <c r="P155" s="2"/>
      <c r="Q155" s="2"/>
    </row>
    <row r="156" spans="1:17" ht="15.75" x14ac:dyDescent="0.25">
      <c r="A156" s="13"/>
      <c r="B156" s="16" t="s">
        <v>30</v>
      </c>
      <c r="C156" s="13"/>
      <c r="D156" s="13"/>
      <c r="E156" s="13"/>
      <c r="F156" s="13"/>
      <c r="G156" s="13"/>
      <c r="H156" s="13"/>
      <c r="I156" s="13"/>
      <c r="J156" s="13"/>
      <c r="K156" s="2"/>
      <c r="L156" s="2"/>
      <c r="M156" s="2"/>
      <c r="N156" s="2"/>
      <c r="O156" s="2"/>
      <c r="P156" s="2"/>
      <c r="Q156" s="2"/>
    </row>
    <row r="157" spans="1:17" ht="15.75" x14ac:dyDescent="0.25">
      <c r="A157" s="13"/>
      <c r="B157" s="16" t="s">
        <v>21</v>
      </c>
      <c r="C157" s="13"/>
      <c r="D157" s="13"/>
      <c r="E157" s="13"/>
      <c r="F157" s="13"/>
      <c r="G157" s="13"/>
      <c r="H157" s="13"/>
      <c r="I157" s="13"/>
      <c r="J157" s="13"/>
      <c r="K157" s="2"/>
      <c r="L157" s="2"/>
      <c r="M157" s="2"/>
      <c r="N157" s="2"/>
      <c r="O157" s="2"/>
      <c r="P157" s="2"/>
      <c r="Q157" s="2"/>
    </row>
    <row r="158" spans="1:17" ht="15.75" x14ac:dyDescent="0.25">
      <c r="A158" s="13"/>
      <c r="B158" s="16" t="s">
        <v>22</v>
      </c>
      <c r="C158" s="13"/>
      <c r="D158" s="13"/>
      <c r="E158" s="13"/>
      <c r="F158" s="13"/>
      <c r="G158" s="13"/>
      <c r="H158" s="13"/>
      <c r="I158" s="13"/>
      <c r="J158" s="13"/>
      <c r="K158" s="2"/>
      <c r="L158" s="2"/>
      <c r="M158" s="2"/>
      <c r="N158" s="2"/>
      <c r="O158" s="2"/>
      <c r="P158" s="2"/>
      <c r="Q158" s="2"/>
    </row>
    <row r="159" spans="1:17" ht="15.75" x14ac:dyDescent="0.25">
      <c r="A159" s="13"/>
      <c r="B159" s="16" t="s">
        <v>25</v>
      </c>
      <c r="C159" s="13"/>
      <c r="D159" s="13"/>
      <c r="E159" s="13"/>
      <c r="F159" s="13"/>
      <c r="G159" s="13"/>
      <c r="H159" s="13"/>
      <c r="I159" s="13"/>
      <c r="J159" s="13"/>
      <c r="K159" s="2"/>
      <c r="L159" s="2"/>
      <c r="M159" s="2"/>
      <c r="N159" s="2"/>
      <c r="O159" s="2"/>
      <c r="P159" s="2"/>
      <c r="Q159" s="2"/>
    </row>
    <row r="160" spans="1:17" ht="15.75" x14ac:dyDescent="0.25">
      <c r="A160" s="13"/>
      <c r="B160" s="16" t="s">
        <v>14</v>
      </c>
      <c r="C160" s="13"/>
      <c r="D160" s="13"/>
      <c r="E160" s="13"/>
      <c r="F160" s="13"/>
      <c r="G160" s="13"/>
      <c r="H160" s="13"/>
      <c r="I160" s="13"/>
      <c r="J160" s="13"/>
      <c r="K160" s="2"/>
      <c r="L160" s="2"/>
      <c r="M160" s="2"/>
      <c r="N160" s="2"/>
      <c r="O160" s="2"/>
      <c r="P160" s="2"/>
      <c r="Q160" s="2"/>
    </row>
    <row r="161" spans="1:17" ht="15.75" x14ac:dyDescent="0.25">
      <c r="A161" s="13"/>
      <c r="B161" s="16" t="s">
        <v>26</v>
      </c>
      <c r="C161" s="13"/>
      <c r="D161" s="13"/>
      <c r="E161" s="13"/>
      <c r="F161" s="13"/>
      <c r="G161" s="13"/>
      <c r="H161" s="13"/>
      <c r="I161" s="13"/>
      <c r="J161" s="13"/>
      <c r="K161" s="2"/>
      <c r="L161" s="2"/>
      <c r="M161" s="2"/>
      <c r="N161" s="2"/>
      <c r="O161" s="2"/>
      <c r="P161" s="2"/>
      <c r="Q161" s="2"/>
    </row>
    <row r="162" spans="1:17" ht="15.75" x14ac:dyDescent="0.25">
      <c r="A162" s="13"/>
      <c r="B162" s="16" t="s">
        <v>129</v>
      </c>
      <c r="C162" s="13"/>
      <c r="D162" s="13"/>
      <c r="E162" s="13"/>
      <c r="F162" s="13"/>
      <c r="G162" s="13"/>
      <c r="H162" s="13"/>
      <c r="I162" s="13"/>
      <c r="J162" s="13"/>
      <c r="K162" s="2"/>
      <c r="L162" s="2"/>
      <c r="M162" s="2"/>
      <c r="N162" s="2"/>
      <c r="O162" s="2"/>
      <c r="P162" s="2"/>
      <c r="Q162" s="2"/>
    </row>
    <row r="163" spans="1:17" ht="15.75" x14ac:dyDescent="0.25">
      <c r="A163" s="13"/>
      <c r="B163" s="16" t="s">
        <v>27</v>
      </c>
      <c r="C163" s="13"/>
      <c r="D163" s="13"/>
      <c r="E163" s="13"/>
      <c r="F163" s="13"/>
      <c r="G163" s="13"/>
      <c r="H163" s="13"/>
      <c r="I163" s="13"/>
      <c r="J163" s="13"/>
      <c r="K163" s="2"/>
      <c r="L163" s="2"/>
      <c r="M163" s="2"/>
      <c r="N163" s="2"/>
      <c r="O163" s="2"/>
      <c r="P163" s="2"/>
      <c r="Q163" s="2"/>
    </row>
    <row r="164" spans="1:17" ht="15.75" x14ac:dyDescent="0.25">
      <c r="A164" s="13"/>
      <c r="B164" s="16" t="s">
        <v>31</v>
      </c>
      <c r="C164" s="13"/>
      <c r="D164" s="13"/>
      <c r="E164" s="13"/>
      <c r="F164" s="13"/>
      <c r="G164" s="13"/>
      <c r="H164" s="13"/>
      <c r="I164" s="13"/>
      <c r="J164" s="13"/>
      <c r="K164" s="2"/>
      <c r="L164" s="2"/>
      <c r="M164" s="2"/>
      <c r="N164" s="2"/>
      <c r="O164" s="2"/>
      <c r="P164" s="2"/>
      <c r="Q164" s="2"/>
    </row>
    <row r="165" spans="1:17" ht="15.75" x14ac:dyDescent="0.25">
      <c r="A165" s="13"/>
      <c r="B165" s="16" t="s">
        <v>32</v>
      </c>
      <c r="C165" s="13"/>
      <c r="D165" s="13"/>
      <c r="E165" s="13"/>
      <c r="F165" s="13"/>
      <c r="G165" s="13"/>
      <c r="H165" s="13"/>
      <c r="I165" s="13"/>
      <c r="J165" s="13"/>
      <c r="K165" s="2"/>
      <c r="L165" s="2"/>
      <c r="M165" s="2"/>
      <c r="N165" s="2"/>
      <c r="O165" s="2"/>
      <c r="P165" s="2"/>
      <c r="Q165" s="2"/>
    </row>
    <row r="166" spans="1:17" ht="15.75" x14ac:dyDescent="0.25">
      <c r="A166" s="13"/>
      <c r="B166" s="16" t="s">
        <v>34</v>
      </c>
      <c r="C166" s="13"/>
      <c r="D166" s="13"/>
      <c r="E166" s="13"/>
      <c r="F166" s="13"/>
      <c r="G166" s="13"/>
      <c r="H166" s="13"/>
      <c r="I166" s="13"/>
      <c r="J166" s="13"/>
      <c r="K166" s="2"/>
      <c r="L166" s="2"/>
      <c r="M166" s="2"/>
      <c r="N166" s="2"/>
      <c r="O166" s="2"/>
      <c r="P166" s="2"/>
      <c r="Q166" s="2"/>
    </row>
    <row r="167" spans="1:17" ht="15.75" x14ac:dyDescent="0.25">
      <c r="A167" s="13"/>
      <c r="B167" s="16" t="s">
        <v>33</v>
      </c>
      <c r="C167" s="13"/>
      <c r="D167" s="13"/>
      <c r="E167" s="13"/>
      <c r="F167" s="13"/>
      <c r="G167" s="13"/>
      <c r="H167" s="13"/>
      <c r="I167" s="13"/>
      <c r="J167" s="13"/>
      <c r="K167" s="2"/>
      <c r="L167" s="2"/>
      <c r="M167" s="2"/>
      <c r="N167" s="2"/>
      <c r="O167" s="2"/>
      <c r="P167" s="2"/>
      <c r="Q167" s="2"/>
    </row>
    <row r="168" spans="1:17" ht="15.75" x14ac:dyDescent="0.25">
      <c r="A168" s="13"/>
      <c r="B168" s="16" t="s">
        <v>160</v>
      </c>
      <c r="C168" s="13"/>
      <c r="D168" s="13"/>
      <c r="E168" s="13"/>
      <c r="F168" s="13"/>
      <c r="G168" s="13"/>
      <c r="H168" s="13"/>
      <c r="I168" s="13"/>
      <c r="J168" s="13"/>
      <c r="K168" s="2"/>
      <c r="L168" s="2"/>
      <c r="M168" s="2"/>
      <c r="N168" s="2"/>
      <c r="O168" s="2"/>
      <c r="P168" s="2"/>
      <c r="Q168" s="2"/>
    </row>
    <row r="169" spans="1:17" ht="15.75" x14ac:dyDescent="0.25">
      <c r="A169" s="13"/>
      <c r="B169" s="16" t="s">
        <v>161</v>
      </c>
      <c r="C169" s="13"/>
      <c r="D169" s="13"/>
      <c r="E169" s="13"/>
      <c r="F169" s="13"/>
      <c r="G169" s="13"/>
      <c r="H169" s="13"/>
      <c r="I169" s="13"/>
      <c r="J169" s="13"/>
      <c r="K169" s="2"/>
      <c r="L169" s="2"/>
      <c r="M169" s="2"/>
      <c r="N169" s="2"/>
      <c r="O169" s="2"/>
      <c r="P169" s="2"/>
      <c r="Q169" s="2"/>
    </row>
    <row r="170" spans="1:17" ht="15.75" x14ac:dyDescent="0.25">
      <c r="A170" s="13"/>
      <c r="B170" s="16" t="s">
        <v>169</v>
      </c>
      <c r="C170" s="13"/>
      <c r="D170" s="13"/>
      <c r="E170" s="13"/>
      <c r="F170" s="13"/>
      <c r="G170" s="13"/>
      <c r="H170" s="13"/>
      <c r="I170" s="13"/>
      <c r="J170" s="13"/>
      <c r="K170" s="2"/>
      <c r="L170" s="2"/>
      <c r="M170" s="2"/>
      <c r="N170" s="2"/>
      <c r="O170" s="2"/>
      <c r="P170" s="2"/>
      <c r="Q170" s="2"/>
    </row>
    <row r="171" spans="1:17" ht="15.75" x14ac:dyDescent="0.25">
      <c r="A171" s="13"/>
      <c r="B171" s="16" t="s">
        <v>175</v>
      </c>
      <c r="C171" s="13"/>
      <c r="D171" s="13"/>
      <c r="E171" s="13"/>
      <c r="F171" s="13"/>
      <c r="G171" s="13"/>
      <c r="H171" s="13"/>
      <c r="I171" s="13"/>
      <c r="J171" s="13"/>
      <c r="K171" s="2"/>
      <c r="L171" s="2"/>
      <c r="M171" s="2"/>
      <c r="N171" s="2"/>
      <c r="O171" s="2"/>
      <c r="P171" s="2"/>
      <c r="Q171" s="2"/>
    </row>
    <row r="172" spans="1:17" ht="15.75" x14ac:dyDescent="0.25">
      <c r="A172" s="13"/>
      <c r="B172" s="16" t="s">
        <v>213</v>
      </c>
      <c r="C172" s="13"/>
      <c r="D172" s="13"/>
      <c r="E172" s="13"/>
      <c r="F172" s="13"/>
      <c r="G172" s="13"/>
      <c r="H172" s="13"/>
      <c r="I172" s="13"/>
      <c r="J172" s="13"/>
      <c r="K172" s="2"/>
      <c r="L172" s="2"/>
      <c r="M172" s="2"/>
      <c r="N172" s="2"/>
      <c r="O172" s="2"/>
      <c r="P172" s="2"/>
      <c r="Q172" s="2"/>
    </row>
    <row r="173" spans="1:17" ht="15.75" x14ac:dyDescent="0.25">
      <c r="A173" s="13"/>
      <c r="B173" s="16" t="s">
        <v>216</v>
      </c>
      <c r="C173" s="13"/>
      <c r="D173" s="13"/>
      <c r="E173" s="13"/>
      <c r="F173" s="13"/>
      <c r="G173" s="13"/>
      <c r="H173" s="13"/>
      <c r="I173" s="13"/>
      <c r="J173" s="13"/>
      <c r="K173" s="2"/>
      <c r="L173" s="2"/>
      <c r="M173" s="2"/>
      <c r="N173" s="2"/>
      <c r="O173" s="2"/>
      <c r="P173" s="2"/>
      <c r="Q173" s="2"/>
    </row>
    <row r="174" spans="1:17" ht="15.75" x14ac:dyDescent="0.25">
      <c r="A174" s="13"/>
      <c r="B174" s="16" t="s">
        <v>5</v>
      </c>
      <c r="C174" s="13"/>
      <c r="D174" s="13"/>
      <c r="E174" s="13"/>
      <c r="F174" s="13"/>
      <c r="G174" s="13"/>
      <c r="H174" s="13"/>
      <c r="I174" s="13"/>
      <c r="J174" s="13"/>
      <c r="K174" s="2"/>
      <c r="L174" s="2"/>
      <c r="M174" s="2"/>
      <c r="N174" s="2"/>
      <c r="O174" s="2"/>
      <c r="P174" s="2"/>
      <c r="Q174" s="2"/>
    </row>
    <row r="175" spans="1:17" ht="15.75" x14ac:dyDescent="0.25">
      <c r="A175" s="13"/>
      <c r="B175" s="16"/>
      <c r="C175" s="13"/>
      <c r="D175" s="13"/>
      <c r="E175" s="13"/>
      <c r="F175" s="13"/>
      <c r="G175" s="13"/>
      <c r="H175" s="13"/>
      <c r="I175" s="13"/>
      <c r="J175" s="13"/>
      <c r="K175" s="2"/>
      <c r="L175" s="2"/>
      <c r="M175" s="2"/>
      <c r="N175" s="2"/>
      <c r="O175" s="2"/>
      <c r="P175" s="2"/>
      <c r="Q175" s="2"/>
    </row>
    <row r="176" spans="1:17" ht="21" x14ac:dyDescent="0.25">
      <c r="A176" s="13"/>
      <c r="B176" s="10" t="s">
        <v>1277</v>
      </c>
      <c r="C176" s="13"/>
      <c r="D176" s="13"/>
      <c r="E176" s="13"/>
      <c r="F176" s="13"/>
      <c r="G176" s="13"/>
      <c r="H176" s="13"/>
      <c r="I176" s="13"/>
      <c r="J176" s="13"/>
      <c r="K176" s="2"/>
      <c r="L176" s="2"/>
      <c r="M176" s="2"/>
      <c r="N176" s="2"/>
      <c r="O176" s="2"/>
      <c r="P176" s="2"/>
      <c r="Q176" s="2"/>
    </row>
    <row r="177" spans="1:17" ht="15.75" x14ac:dyDescent="0.25">
      <c r="A177" s="13"/>
      <c r="B177" s="31" t="s">
        <v>1573</v>
      </c>
      <c r="C177" s="13"/>
      <c r="D177" s="13"/>
      <c r="E177" s="13"/>
      <c r="F177" s="13"/>
      <c r="G177" s="13"/>
      <c r="H177" s="13"/>
      <c r="I177" s="13"/>
      <c r="J177" s="13"/>
      <c r="K177" s="2"/>
      <c r="L177" s="2"/>
      <c r="M177" s="2"/>
      <c r="N177" s="2"/>
      <c r="O177" s="2"/>
      <c r="P177" s="2"/>
      <c r="Q177" s="2"/>
    </row>
    <row r="178" spans="1:17" x14ac:dyDescent="0.25">
      <c r="A178" s="13"/>
      <c r="B178" s="449" t="s">
        <v>1365</v>
      </c>
      <c r="C178" s="449"/>
      <c r="D178" s="449"/>
      <c r="E178" s="449"/>
      <c r="F178" s="449"/>
      <c r="G178" s="449"/>
      <c r="H178" s="449"/>
      <c r="I178" s="13"/>
      <c r="J178" s="13"/>
      <c r="K178" s="2"/>
      <c r="L178" s="2"/>
      <c r="M178" s="2"/>
      <c r="N178" s="2"/>
      <c r="O178" s="2"/>
      <c r="P178" s="2"/>
      <c r="Q178" s="2"/>
    </row>
    <row r="179" spans="1:17" x14ac:dyDescent="0.25">
      <c r="A179" s="13"/>
      <c r="B179" s="449"/>
      <c r="C179" s="449"/>
      <c r="D179" s="449"/>
      <c r="E179" s="449"/>
      <c r="F179" s="449"/>
      <c r="G179" s="449"/>
      <c r="H179" s="449"/>
      <c r="I179" s="13"/>
      <c r="J179" s="13"/>
      <c r="K179" s="2"/>
      <c r="L179" s="2"/>
      <c r="M179" s="2"/>
      <c r="N179" s="2"/>
      <c r="O179" s="2"/>
      <c r="P179" s="2"/>
      <c r="Q179" s="2"/>
    </row>
    <row r="180" spans="1:17" ht="15.75" x14ac:dyDescent="0.25">
      <c r="A180" s="13"/>
      <c r="B180" s="16"/>
      <c r="C180" s="13"/>
      <c r="D180" s="13"/>
      <c r="E180" s="13"/>
      <c r="F180" s="13"/>
      <c r="G180" s="13"/>
      <c r="H180" s="13"/>
      <c r="I180" s="13"/>
      <c r="J180" s="13"/>
      <c r="K180" s="2"/>
      <c r="L180" s="2"/>
      <c r="M180" s="2"/>
      <c r="N180" s="2"/>
      <c r="O180" s="2"/>
      <c r="P180" s="2"/>
      <c r="Q180" s="2"/>
    </row>
    <row r="181" spans="1:17" ht="23.25" x14ac:dyDescent="0.25">
      <c r="A181" s="13"/>
      <c r="B181" s="14" t="s">
        <v>1366</v>
      </c>
      <c r="C181" s="13"/>
      <c r="D181" s="13"/>
      <c r="E181" s="13"/>
      <c r="F181" s="13"/>
      <c r="G181" s="13"/>
      <c r="H181" s="13"/>
      <c r="I181" s="13"/>
      <c r="J181" s="13"/>
      <c r="K181" s="2"/>
      <c r="L181" s="2"/>
      <c r="M181" s="2"/>
      <c r="N181" s="2"/>
      <c r="O181" s="2"/>
      <c r="P181" s="2"/>
      <c r="Q181" s="2"/>
    </row>
    <row r="182" spans="1:17" ht="15.75" x14ac:dyDescent="0.25">
      <c r="A182" s="13"/>
      <c r="B182" s="27" t="s">
        <v>1367</v>
      </c>
      <c r="C182" s="13"/>
      <c r="D182" s="13"/>
      <c r="E182" s="13"/>
      <c r="F182" s="13"/>
      <c r="G182" s="13"/>
      <c r="H182" s="13"/>
      <c r="I182" s="13"/>
      <c r="J182" s="13"/>
      <c r="K182" s="2"/>
      <c r="L182" s="2"/>
      <c r="M182" s="2"/>
      <c r="N182" s="2"/>
      <c r="O182" s="2"/>
      <c r="P182" s="2"/>
      <c r="Q182" s="2"/>
    </row>
    <row r="183" spans="1:17" ht="15.75" x14ac:dyDescent="0.25">
      <c r="A183" s="13"/>
      <c r="B183" s="29" t="s">
        <v>1368</v>
      </c>
      <c r="C183" s="13"/>
      <c r="D183" s="13"/>
      <c r="E183" s="13"/>
      <c r="F183" s="13"/>
      <c r="G183" s="13"/>
      <c r="H183" s="13"/>
      <c r="I183" s="13"/>
      <c r="J183" s="13"/>
      <c r="K183" s="2"/>
      <c r="L183" s="2"/>
      <c r="M183" s="2"/>
      <c r="N183" s="2"/>
      <c r="O183" s="2"/>
      <c r="P183" s="2"/>
      <c r="Q183" s="2"/>
    </row>
    <row r="184" spans="1:17" ht="15.75" x14ac:dyDescent="0.25">
      <c r="A184" s="13"/>
      <c r="B184" s="29" t="s">
        <v>1369</v>
      </c>
      <c r="C184" s="13"/>
      <c r="D184" s="13"/>
      <c r="E184" s="13"/>
      <c r="F184" s="13"/>
      <c r="G184" s="13"/>
      <c r="H184" s="13"/>
      <c r="I184" s="13"/>
      <c r="J184" s="13"/>
      <c r="K184" s="2"/>
      <c r="L184" s="2"/>
      <c r="M184" s="2"/>
      <c r="N184" s="2"/>
      <c r="O184" s="2"/>
      <c r="P184" s="2"/>
      <c r="Q184" s="2"/>
    </row>
    <row r="185" spans="1:17" ht="15.75" x14ac:dyDescent="0.25">
      <c r="A185" s="13"/>
      <c r="B185" s="29" t="s">
        <v>1370</v>
      </c>
      <c r="C185" s="13"/>
      <c r="D185" s="13"/>
      <c r="E185" s="13"/>
      <c r="F185" s="13"/>
      <c r="G185" s="13"/>
      <c r="H185" s="13"/>
      <c r="I185" s="13"/>
      <c r="J185" s="13"/>
      <c r="K185" s="2"/>
      <c r="L185" s="2"/>
      <c r="M185" s="2"/>
      <c r="N185" s="2"/>
      <c r="O185" s="2"/>
      <c r="P185" s="2"/>
      <c r="Q185" s="2"/>
    </row>
    <row r="186" spans="1:17" ht="15.75" x14ac:dyDescent="0.25">
      <c r="A186" s="13"/>
      <c r="B186" s="29" t="s">
        <v>1371</v>
      </c>
      <c r="C186" s="13"/>
      <c r="D186" s="13"/>
      <c r="E186" s="13"/>
      <c r="F186" s="13"/>
      <c r="G186" s="13"/>
      <c r="H186" s="13"/>
      <c r="I186" s="13"/>
      <c r="J186" s="13"/>
      <c r="K186" s="2"/>
      <c r="L186" s="2"/>
      <c r="M186" s="2"/>
      <c r="N186" s="2"/>
      <c r="O186" s="2"/>
      <c r="P186" s="2"/>
      <c r="Q186" s="2"/>
    </row>
    <row r="187" spans="1:17" ht="15.75" x14ac:dyDescent="0.25">
      <c r="A187" s="13"/>
      <c r="B187" s="29" t="s">
        <v>1372</v>
      </c>
      <c r="C187" s="13"/>
      <c r="D187" s="13"/>
      <c r="E187" s="13"/>
      <c r="F187" s="13"/>
      <c r="G187" s="13"/>
      <c r="H187" s="13"/>
      <c r="I187" s="13"/>
      <c r="J187" s="13"/>
      <c r="K187" s="2"/>
      <c r="L187" s="2"/>
      <c r="M187" s="2"/>
      <c r="N187" s="2"/>
      <c r="O187" s="2"/>
      <c r="P187" s="2"/>
      <c r="Q187" s="2"/>
    </row>
    <row r="188" spans="1:17" ht="15.75" x14ac:dyDescent="0.25">
      <c r="A188" s="13"/>
      <c r="B188" s="29" t="s">
        <v>1373</v>
      </c>
      <c r="C188" s="13"/>
      <c r="D188" s="13"/>
      <c r="E188" s="13"/>
      <c r="F188" s="13"/>
      <c r="G188" s="13"/>
      <c r="H188" s="13"/>
      <c r="I188" s="13"/>
      <c r="J188" s="13"/>
      <c r="K188" s="2"/>
      <c r="L188" s="2"/>
      <c r="M188" s="2"/>
      <c r="N188" s="2"/>
      <c r="O188" s="2"/>
      <c r="P188" s="2"/>
      <c r="Q188" s="2"/>
    </row>
    <row r="189" spans="1:17" ht="15.75" x14ac:dyDescent="0.25">
      <c r="A189" s="13"/>
      <c r="B189" s="29" t="s">
        <v>1374</v>
      </c>
      <c r="C189" s="13"/>
      <c r="D189" s="13"/>
      <c r="E189" s="13"/>
      <c r="F189" s="13"/>
      <c r="G189" s="13"/>
      <c r="H189" s="13"/>
      <c r="I189" s="13"/>
      <c r="J189" s="13"/>
      <c r="K189" s="2"/>
      <c r="L189" s="2"/>
      <c r="M189" s="2"/>
      <c r="N189" s="2"/>
      <c r="O189" s="2"/>
      <c r="P189" s="2"/>
      <c r="Q189" s="2"/>
    </row>
    <row r="190" spans="1:17" ht="15.75" x14ac:dyDescent="0.25">
      <c r="A190" s="13"/>
      <c r="B190" s="29" t="s">
        <v>1375</v>
      </c>
      <c r="C190" s="13"/>
      <c r="D190" s="13"/>
      <c r="E190" s="13"/>
      <c r="F190" s="13"/>
      <c r="G190" s="13"/>
      <c r="H190" s="13"/>
      <c r="I190" s="13"/>
      <c r="J190" s="13"/>
      <c r="K190" s="2"/>
      <c r="L190" s="2"/>
      <c r="M190" s="2"/>
      <c r="N190" s="2"/>
      <c r="O190" s="2"/>
      <c r="P190" s="2"/>
      <c r="Q190" s="2"/>
    </row>
    <row r="191" spans="1:17" ht="15.75" x14ac:dyDescent="0.25">
      <c r="A191" s="13"/>
      <c r="B191" s="16"/>
      <c r="C191" s="13"/>
      <c r="D191" s="13"/>
      <c r="E191" s="13"/>
      <c r="F191" s="13"/>
      <c r="G191" s="13"/>
      <c r="H191" s="13"/>
      <c r="I191" s="13"/>
      <c r="J191" s="13"/>
      <c r="K191" s="2"/>
      <c r="L191" s="2"/>
      <c r="M191" s="2"/>
      <c r="N191" s="2"/>
      <c r="O191" s="2"/>
      <c r="P191" s="2"/>
      <c r="Q191" s="2"/>
    </row>
    <row r="192" spans="1:17" ht="15.75" x14ac:dyDescent="0.25">
      <c r="A192" s="13"/>
      <c r="B192" s="27" t="s">
        <v>1376</v>
      </c>
      <c r="C192" s="13"/>
      <c r="D192" s="13"/>
      <c r="E192" s="13"/>
      <c r="F192" s="13"/>
      <c r="G192" s="13"/>
      <c r="H192" s="13"/>
      <c r="I192" s="13"/>
      <c r="J192" s="13"/>
      <c r="K192" s="2"/>
      <c r="L192" s="2"/>
      <c r="M192" s="2"/>
      <c r="N192" s="2"/>
      <c r="O192" s="2"/>
      <c r="P192" s="2"/>
      <c r="Q192" s="2"/>
    </row>
    <row r="193" spans="1:17" ht="15.75" x14ac:dyDescent="0.25">
      <c r="A193" s="13"/>
      <c r="B193" s="17" t="s">
        <v>1377</v>
      </c>
      <c r="C193" s="13"/>
      <c r="D193" s="13"/>
      <c r="E193" s="13"/>
      <c r="F193" s="13"/>
      <c r="G193" s="13"/>
      <c r="H193" s="13"/>
      <c r="I193" s="13"/>
      <c r="J193" s="13"/>
      <c r="K193" s="2"/>
      <c r="L193" s="2"/>
      <c r="M193" s="2"/>
      <c r="N193" s="2"/>
      <c r="O193" s="2"/>
      <c r="P193" s="2"/>
      <c r="Q193" s="2"/>
    </row>
    <row r="194" spans="1:17" ht="15.75" x14ac:dyDescent="0.25">
      <c r="A194" s="13"/>
      <c r="B194" s="27" t="s">
        <v>1378</v>
      </c>
      <c r="C194" s="13"/>
      <c r="D194" s="13"/>
      <c r="E194" s="13"/>
      <c r="F194" s="13"/>
      <c r="G194" s="13"/>
      <c r="H194" s="13"/>
      <c r="I194" s="13"/>
      <c r="J194" s="13"/>
      <c r="K194" s="2"/>
      <c r="L194" s="2"/>
      <c r="M194" s="2"/>
      <c r="N194" s="2"/>
      <c r="O194" s="2"/>
      <c r="P194" s="2"/>
      <c r="Q194" s="2"/>
    </row>
    <row r="195" spans="1:17" ht="15.75" customHeight="1" x14ac:dyDescent="0.25">
      <c r="A195" s="13"/>
      <c r="B195" s="448" t="s">
        <v>1379</v>
      </c>
      <c r="C195" s="448"/>
      <c r="D195" s="448"/>
      <c r="E195" s="448"/>
      <c r="F195" s="448"/>
      <c r="G195" s="448"/>
      <c r="H195" s="448"/>
      <c r="I195" s="13"/>
      <c r="J195" s="13"/>
      <c r="K195" s="2"/>
      <c r="L195" s="2"/>
      <c r="M195" s="2"/>
      <c r="N195" s="2"/>
      <c r="O195" s="2"/>
      <c r="P195" s="2"/>
      <c r="Q195" s="2"/>
    </row>
    <row r="196" spans="1:17" ht="15.75" customHeight="1" x14ac:dyDescent="0.25">
      <c r="A196" s="13"/>
      <c r="B196" s="448"/>
      <c r="C196" s="448"/>
      <c r="D196" s="448"/>
      <c r="E196" s="448"/>
      <c r="F196" s="448"/>
      <c r="G196" s="448"/>
      <c r="H196" s="448"/>
      <c r="I196" s="13"/>
      <c r="J196" s="13"/>
      <c r="K196" s="2"/>
      <c r="L196" s="2"/>
      <c r="M196" s="2"/>
      <c r="N196" s="2"/>
      <c r="O196" s="2"/>
      <c r="P196" s="2"/>
      <c r="Q196" s="2"/>
    </row>
    <row r="197" spans="1:17" ht="15.75" x14ac:dyDescent="0.25">
      <c r="A197" s="13"/>
      <c r="B197" s="16"/>
      <c r="C197" s="13"/>
      <c r="D197" s="13"/>
      <c r="E197" s="13"/>
      <c r="F197" s="13"/>
      <c r="G197" s="13"/>
      <c r="H197" s="13"/>
      <c r="I197" s="13"/>
      <c r="J197" s="13"/>
      <c r="K197" s="2"/>
      <c r="L197" s="2"/>
      <c r="M197" s="2"/>
      <c r="N197" s="2"/>
      <c r="O197" s="2"/>
      <c r="P197" s="2"/>
      <c r="Q197" s="2"/>
    </row>
    <row r="198" spans="1:17" ht="23.25" x14ac:dyDescent="0.25">
      <c r="A198" s="13"/>
      <c r="B198" s="14" t="s">
        <v>1380</v>
      </c>
      <c r="C198" s="13"/>
      <c r="D198" s="13"/>
      <c r="E198" s="13"/>
      <c r="F198" s="13"/>
      <c r="G198" s="13"/>
      <c r="H198" s="13"/>
      <c r="I198" s="13"/>
      <c r="J198" s="13"/>
      <c r="K198" s="2"/>
      <c r="L198" s="2"/>
      <c r="M198" s="2"/>
      <c r="N198" s="2"/>
      <c r="O198" s="2"/>
      <c r="P198" s="2"/>
      <c r="Q198" s="2"/>
    </row>
    <row r="199" spans="1:17" ht="15.75" x14ac:dyDescent="0.25">
      <c r="A199" s="13"/>
      <c r="B199" s="27" t="s">
        <v>1367</v>
      </c>
      <c r="C199" s="13"/>
      <c r="D199" s="13"/>
      <c r="E199" s="13"/>
      <c r="F199" s="13"/>
      <c r="G199" s="13"/>
      <c r="H199" s="13"/>
      <c r="I199" s="13"/>
      <c r="J199" s="13"/>
      <c r="K199" s="2"/>
      <c r="L199" s="2"/>
      <c r="M199" s="2"/>
      <c r="N199" s="2"/>
      <c r="O199" s="2"/>
      <c r="P199" s="2"/>
      <c r="Q199" s="2"/>
    </row>
    <row r="200" spans="1:17" ht="15.75" x14ac:dyDescent="0.25">
      <c r="A200" s="13"/>
      <c r="B200" s="29" t="s">
        <v>1381</v>
      </c>
      <c r="C200" s="13"/>
      <c r="D200" s="13"/>
      <c r="E200" s="13"/>
      <c r="F200" s="13"/>
      <c r="G200" s="13"/>
      <c r="H200" s="13"/>
      <c r="I200" s="13"/>
      <c r="J200" s="13"/>
      <c r="K200" s="2"/>
      <c r="L200" s="2"/>
      <c r="M200" s="2"/>
      <c r="N200" s="2"/>
      <c r="O200" s="2"/>
      <c r="P200" s="2"/>
      <c r="Q200" s="2"/>
    </row>
    <row r="201" spans="1:17" ht="15.75" x14ac:dyDescent="0.25">
      <c r="A201" s="13"/>
      <c r="B201" s="29" t="s">
        <v>1382</v>
      </c>
      <c r="C201" s="13"/>
      <c r="D201" s="13"/>
      <c r="E201" s="13"/>
      <c r="F201" s="13"/>
      <c r="G201" s="13"/>
      <c r="H201" s="13"/>
      <c r="I201" s="13"/>
      <c r="J201" s="13"/>
      <c r="K201" s="2"/>
      <c r="L201" s="2"/>
      <c r="M201" s="2"/>
      <c r="N201" s="2"/>
      <c r="O201" s="2"/>
      <c r="P201" s="2"/>
      <c r="Q201" s="2"/>
    </row>
    <row r="202" spans="1:17" ht="15.75" x14ac:dyDescent="0.25">
      <c r="A202" s="13"/>
      <c r="B202" s="29" t="s">
        <v>1383</v>
      </c>
      <c r="C202" s="13"/>
      <c r="D202" s="13"/>
      <c r="E202" s="13"/>
      <c r="F202" s="13"/>
      <c r="G202" s="13"/>
      <c r="H202" s="13"/>
      <c r="I202" s="13"/>
      <c r="J202" s="13"/>
      <c r="K202" s="2"/>
      <c r="L202" s="2"/>
      <c r="M202" s="2"/>
      <c r="N202" s="2"/>
      <c r="O202" s="2"/>
      <c r="P202" s="2"/>
      <c r="Q202" s="2"/>
    </row>
    <row r="203" spans="1:17" ht="15.75" x14ac:dyDescent="0.25">
      <c r="A203" s="13"/>
      <c r="B203" s="29" t="s">
        <v>1384</v>
      </c>
      <c r="C203" s="13"/>
      <c r="D203" s="13"/>
      <c r="E203" s="13"/>
      <c r="F203" s="13"/>
      <c r="G203" s="13"/>
      <c r="H203" s="13"/>
      <c r="I203" s="13"/>
      <c r="J203" s="13"/>
      <c r="K203" s="2"/>
      <c r="L203" s="2"/>
      <c r="M203" s="2"/>
      <c r="N203" s="2"/>
      <c r="O203" s="2"/>
      <c r="P203" s="2"/>
      <c r="Q203" s="2"/>
    </row>
    <row r="204" spans="1:17" ht="15.75" x14ac:dyDescent="0.25">
      <c r="A204" s="13"/>
      <c r="B204" s="29" t="s">
        <v>1385</v>
      </c>
      <c r="C204" s="13"/>
      <c r="D204" s="13"/>
      <c r="E204" s="13"/>
      <c r="F204" s="13"/>
      <c r="G204" s="13"/>
      <c r="H204" s="13"/>
      <c r="I204" s="13"/>
      <c r="J204" s="13"/>
      <c r="K204" s="2"/>
      <c r="L204" s="2"/>
      <c r="M204" s="2"/>
      <c r="N204" s="2"/>
      <c r="O204" s="2"/>
      <c r="P204" s="2"/>
      <c r="Q204" s="2"/>
    </row>
    <row r="205" spans="1:17" ht="15.75" x14ac:dyDescent="0.25">
      <c r="A205" s="13"/>
      <c r="B205" s="29" t="s">
        <v>1386</v>
      </c>
      <c r="C205" s="13"/>
      <c r="D205" s="13"/>
      <c r="E205" s="13"/>
      <c r="F205" s="13"/>
      <c r="G205" s="13"/>
      <c r="H205" s="13"/>
      <c r="I205" s="13"/>
      <c r="J205" s="13"/>
      <c r="K205" s="2"/>
      <c r="L205" s="2"/>
      <c r="M205" s="2"/>
      <c r="N205" s="2"/>
      <c r="O205" s="2"/>
      <c r="P205" s="2"/>
      <c r="Q205" s="2"/>
    </row>
    <row r="206" spans="1:17" ht="15.75" x14ac:dyDescent="0.25">
      <c r="A206" s="13"/>
      <c r="B206" s="29" t="s">
        <v>1387</v>
      </c>
      <c r="C206" s="13"/>
      <c r="D206" s="13"/>
      <c r="E206" s="13"/>
      <c r="F206" s="13"/>
      <c r="G206" s="13"/>
      <c r="H206" s="13"/>
      <c r="I206" s="13"/>
      <c r="J206" s="13"/>
      <c r="K206" s="2"/>
      <c r="L206" s="2"/>
      <c r="M206" s="2"/>
      <c r="N206" s="2"/>
      <c r="O206" s="2"/>
      <c r="P206" s="2"/>
      <c r="Q206" s="2"/>
    </row>
    <row r="207" spans="1:17" ht="15.75" x14ac:dyDescent="0.25">
      <c r="A207" s="13"/>
      <c r="B207" s="29" t="s">
        <v>1388</v>
      </c>
      <c r="C207" s="13"/>
      <c r="D207" s="13"/>
      <c r="E207" s="13"/>
      <c r="F207" s="13"/>
      <c r="G207" s="13"/>
      <c r="H207" s="13"/>
      <c r="I207" s="13"/>
      <c r="J207" s="13"/>
      <c r="K207" s="2"/>
      <c r="L207" s="2"/>
      <c r="M207" s="2"/>
      <c r="N207" s="2"/>
      <c r="O207" s="2"/>
      <c r="P207" s="2"/>
      <c r="Q207" s="2"/>
    </row>
    <row r="208" spans="1:17" ht="15.75" x14ac:dyDescent="0.25">
      <c r="A208" s="13"/>
      <c r="B208" s="17" t="s">
        <v>1389</v>
      </c>
      <c r="C208" s="13"/>
      <c r="D208" s="13"/>
      <c r="E208" s="13"/>
      <c r="F208" s="13"/>
      <c r="G208" s="13"/>
      <c r="H208" s="13"/>
      <c r="I208" s="13"/>
      <c r="J208" s="13"/>
      <c r="K208" s="2"/>
      <c r="L208" s="2"/>
      <c r="M208" s="2"/>
      <c r="N208" s="2"/>
      <c r="O208" s="2"/>
      <c r="P208" s="2"/>
      <c r="Q208" s="2"/>
    </row>
    <row r="209" spans="1:17" ht="15.75" x14ac:dyDescent="0.25">
      <c r="A209" s="13"/>
      <c r="B209" s="28" t="s">
        <v>1390</v>
      </c>
      <c r="C209" s="13"/>
      <c r="D209" s="13"/>
      <c r="E209" s="13"/>
      <c r="F209" s="13"/>
      <c r="G209" s="13"/>
      <c r="H209" s="13"/>
      <c r="I209" s="13"/>
      <c r="J209" s="13"/>
      <c r="K209" s="2"/>
      <c r="L209" s="2"/>
      <c r="M209" s="2"/>
      <c r="N209" s="2"/>
      <c r="O209" s="2"/>
      <c r="P209" s="2"/>
      <c r="Q209" s="2"/>
    </row>
    <row r="210" spans="1:17" ht="15.75" x14ac:dyDescent="0.25">
      <c r="A210" s="13"/>
      <c r="B210" s="27" t="s">
        <v>1391</v>
      </c>
      <c r="C210" s="13"/>
      <c r="D210" s="13"/>
      <c r="E210" s="13"/>
      <c r="F210" s="13"/>
      <c r="G210" s="13"/>
      <c r="H210" s="13"/>
      <c r="I210" s="13"/>
      <c r="J210" s="13"/>
      <c r="K210" s="2"/>
      <c r="L210" s="2"/>
      <c r="M210" s="2"/>
      <c r="N210" s="2"/>
      <c r="O210" s="2"/>
      <c r="P210" s="2"/>
      <c r="Q210" s="2"/>
    </row>
    <row r="211" spans="1:17" ht="15.75" x14ac:dyDescent="0.25">
      <c r="A211" s="13"/>
      <c r="B211" s="27"/>
      <c r="C211" s="13"/>
      <c r="D211" s="13"/>
      <c r="E211" s="13"/>
      <c r="F211" s="13"/>
      <c r="G211" s="13"/>
      <c r="H211" s="13"/>
      <c r="I211" s="13"/>
      <c r="J211" s="13"/>
      <c r="K211" s="2"/>
      <c r="L211" s="2"/>
      <c r="M211" s="2"/>
      <c r="N211" s="2"/>
      <c r="O211" s="2"/>
      <c r="P211" s="2"/>
      <c r="Q211" s="2"/>
    </row>
    <row r="212" spans="1:17" ht="23.25" x14ac:dyDescent="0.25">
      <c r="A212" s="13"/>
      <c r="B212" s="14" t="s">
        <v>1392</v>
      </c>
      <c r="C212" s="13"/>
      <c r="D212" s="13"/>
      <c r="E212" s="13"/>
      <c r="F212" s="13"/>
      <c r="G212" s="13"/>
      <c r="H212" s="13"/>
      <c r="I212" s="13"/>
      <c r="J212" s="13"/>
      <c r="K212" s="2"/>
      <c r="L212" s="2"/>
      <c r="M212" s="2"/>
      <c r="N212" s="2"/>
      <c r="O212" s="2"/>
      <c r="P212" s="2"/>
      <c r="Q212" s="2"/>
    </row>
    <row r="213" spans="1:17" ht="15.75" x14ac:dyDescent="0.25">
      <c r="A213" s="13"/>
      <c r="B213" s="27" t="s">
        <v>1393</v>
      </c>
      <c r="C213" s="13"/>
      <c r="D213" s="13"/>
      <c r="E213" s="13"/>
      <c r="F213" s="13"/>
      <c r="G213" s="13"/>
      <c r="H213" s="13"/>
      <c r="I213" s="13"/>
      <c r="J213" s="13"/>
      <c r="K213" s="2"/>
      <c r="L213" s="2"/>
      <c r="M213" s="2"/>
      <c r="N213" s="2"/>
      <c r="O213" s="2"/>
      <c r="P213" s="2"/>
      <c r="Q213" s="2"/>
    </row>
    <row r="214" spans="1:17" ht="15.75" x14ac:dyDescent="0.25">
      <c r="A214" s="13"/>
      <c r="B214" s="29" t="s">
        <v>1394</v>
      </c>
      <c r="C214" s="13"/>
      <c r="D214" s="13"/>
      <c r="E214" s="13"/>
      <c r="F214" s="13"/>
      <c r="G214" s="13"/>
      <c r="H214" s="13"/>
      <c r="I214" s="13"/>
      <c r="J214" s="13"/>
      <c r="K214" s="2"/>
      <c r="L214" s="2"/>
      <c r="M214" s="2"/>
      <c r="N214" s="2"/>
      <c r="O214" s="2"/>
      <c r="P214" s="2"/>
      <c r="Q214" s="2"/>
    </row>
    <row r="215" spans="1:17" ht="15.75" x14ac:dyDescent="0.25">
      <c r="A215" s="13"/>
      <c r="B215" s="29" t="s">
        <v>1395</v>
      </c>
      <c r="C215" s="13"/>
      <c r="D215" s="13"/>
      <c r="E215" s="13"/>
      <c r="F215" s="13"/>
      <c r="G215" s="13"/>
      <c r="H215" s="13"/>
      <c r="I215" s="13"/>
      <c r="J215" s="13"/>
      <c r="K215" s="2"/>
      <c r="L215" s="2"/>
      <c r="M215" s="2"/>
      <c r="N215" s="2"/>
      <c r="O215" s="2"/>
      <c r="P215" s="2"/>
      <c r="Q215" s="2"/>
    </row>
    <row r="216" spans="1:17" ht="15.75" x14ac:dyDescent="0.25">
      <c r="A216" s="13"/>
      <c r="B216" s="29" t="s">
        <v>1396</v>
      </c>
      <c r="C216" s="13"/>
      <c r="D216" s="13"/>
      <c r="E216" s="13"/>
      <c r="F216" s="13"/>
      <c r="G216" s="13"/>
      <c r="H216" s="13"/>
      <c r="I216" s="13"/>
      <c r="J216" s="13"/>
      <c r="K216" s="2"/>
      <c r="L216" s="2"/>
      <c r="M216" s="2"/>
      <c r="N216" s="2"/>
      <c r="O216" s="2"/>
      <c r="P216" s="2"/>
      <c r="Q216" s="2"/>
    </row>
    <row r="217" spans="1:17" ht="15.75" x14ac:dyDescent="0.25">
      <c r="A217" s="13"/>
      <c r="B217" s="29" t="s">
        <v>1397</v>
      </c>
      <c r="C217" s="13"/>
      <c r="D217" s="13"/>
      <c r="E217" s="13"/>
      <c r="F217" s="13"/>
      <c r="G217" s="13"/>
      <c r="H217" s="13"/>
      <c r="I217" s="13"/>
      <c r="J217" s="13"/>
      <c r="K217" s="2"/>
      <c r="L217" s="2"/>
      <c r="M217" s="2"/>
      <c r="N217" s="2"/>
      <c r="O217" s="2"/>
      <c r="P217" s="2"/>
      <c r="Q217" s="2"/>
    </row>
    <row r="218" spans="1:17" ht="15.75" x14ac:dyDescent="0.25">
      <c r="A218" s="13"/>
      <c r="B218" s="29" t="s">
        <v>1398</v>
      </c>
      <c r="C218" s="13"/>
      <c r="D218" s="13"/>
      <c r="E218" s="13"/>
      <c r="F218" s="13"/>
      <c r="G218" s="13"/>
      <c r="H218" s="13"/>
      <c r="I218" s="13"/>
      <c r="J218" s="13"/>
      <c r="K218" s="2"/>
      <c r="L218" s="2"/>
      <c r="M218" s="2"/>
      <c r="N218" s="2"/>
      <c r="O218" s="2"/>
      <c r="P218" s="2"/>
      <c r="Q218" s="2"/>
    </row>
    <row r="219" spans="1:17" ht="15.75" x14ac:dyDescent="0.25">
      <c r="A219" s="13"/>
      <c r="B219" s="29" t="s">
        <v>1399</v>
      </c>
      <c r="C219" s="13"/>
      <c r="D219" s="13"/>
      <c r="E219" s="13"/>
      <c r="F219" s="13"/>
      <c r="G219" s="13"/>
      <c r="H219" s="13"/>
      <c r="I219" s="13"/>
      <c r="J219" s="13"/>
      <c r="K219" s="2"/>
      <c r="L219" s="2"/>
      <c r="M219" s="2"/>
      <c r="N219" s="2"/>
      <c r="O219" s="2"/>
      <c r="P219" s="2"/>
      <c r="Q219" s="2"/>
    </row>
    <row r="220" spans="1:17" ht="15.75" x14ac:dyDescent="0.25">
      <c r="A220" s="13"/>
      <c r="B220" s="29" t="s">
        <v>1400</v>
      </c>
      <c r="C220" s="13"/>
      <c r="D220" s="13"/>
      <c r="E220" s="13"/>
      <c r="F220" s="13"/>
      <c r="G220" s="13"/>
      <c r="H220" s="13"/>
      <c r="I220" s="13"/>
      <c r="J220" s="13"/>
      <c r="K220" s="2"/>
      <c r="L220" s="2"/>
      <c r="M220" s="2"/>
      <c r="N220" s="2"/>
      <c r="O220" s="2"/>
      <c r="P220" s="2"/>
      <c r="Q220" s="2"/>
    </row>
    <row r="221" spans="1:17" ht="15.75" x14ac:dyDescent="0.25">
      <c r="A221" s="13"/>
      <c r="B221" s="29" t="s">
        <v>1401</v>
      </c>
      <c r="C221" s="13"/>
      <c r="D221" s="13"/>
      <c r="E221" s="13"/>
      <c r="F221" s="13"/>
      <c r="G221" s="13"/>
      <c r="H221" s="13"/>
      <c r="I221" s="13"/>
      <c r="J221" s="13"/>
      <c r="K221" s="2"/>
      <c r="L221" s="2"/>
      <c r="M221" s="2"/>
      <c r="N221" s="2"/>
      <c r="O221" s="2"/>
      <c r="P221" s="2"/>
      <c r="Q221" s="2"/>
    </row>
    <row r="222" spans="1:17" ht="15.75" x14ac:dyDescent="0.25">
      <c r="A222" s="13"/>
      <c r="B222" s="17" t="s">
        <v>1402</v>
      </c>
      <c r="C222" s="13"/>
      <c r="D222" s="13"/>
      <c r="E222" s="13"/>
      <c r="F222" s="13"/>
      <c r="G222" s="13"/>
      <c r="H222" s="13"/>
      <c r="I222" s="13"/>
      <c r="J222" s="13"/>
      <c r="K222" s="2"/>
      <c r="L222" s="2"/>
      <c r="M222" s="2"/>
      <c r="N222" s="2"/>
      <c r="O222" s="2"/>
      <c r="P222" s="2"/>
      <c r="Q222" s="2"/>
    </row>
    <row r="223" spans="1:17" ht="15.75" x14ac:dyDescent="0.25">
      <c r="A223" s="13"/>
      <c r="B223" s="28" t="s">
        <v>1403</v>
      </c>
      <c r="C223" s="13"/>
      <c r="D223" s="13"/>
      <c r="E223" s="13"/>
      <c r="F223" s="13"/>
      <c r="G223" s="13"/>
      <c r="H223" s="13"/>
      <c r="I223" s="13"/>
      <c r="J223" s="13"/>
      <c r="K223" s="2"/>
      <c r="L223" s="2"/>
      <c r="M223" s="2"/>
      <c r="N223" s="2"/>
      <c r="O223" s="2"/>
      <c r="P223" s="2"/>
      <c r="Q223" s="2"/>
    </row>
    <row r="224" spans="1:17" ht="15.75" x14ac:dyDescent="0.25">
      <c r="A224" s="13"/>
      <c r="B224" s="27" t="s">
        <v>1404</v>
      </c>
      <c r="C224" s="13"/>
      <c r="D224" s="13"/>
      <c r="E224" s="13"/>
      <c r="F224" s="13"/>
      <c r="G224" s="13"/>
      <c r="H224" s="13"/>
      <c r="I224" s="13"/>
      <c r="J224" s="13"/>
      <c r="K224" s="2"/>
      <c r="L224" s="2"/>
      <c r="M224" s="2"/>
      <c r="N224" s="2"/>
      <c r="O224" s="2"/>
      <c r="P224" s="2"/>
      <c r="Q224" s="2"/>
    </row>
    <row r="225" spans="1:17" x14ac:dyDescent="0.25">
      <c r="A225" s="13"/>
      <c r="B225" s="13"/>
      <c r="C225" s="13"/>
      <c r="D225" s="13"/>
      <c r="E225" s="13"/>
      <c r="F225" s="13"/>
      <c r="G225" s="13"/>
      <c r="H225" s="13"/>
      <c r="I225" s="13"/>
      <c r="J225" s="13"/>
      <c r="K225" s="2"/>
      <c r="L225" s="2"/>
      <c r="M225" s="2"/>
      <c r="N225" s="2"/>
      <c r="O225" s="2"/>
      <c r="P225" s="2"/>
      <c r="Q225" s="2"/>
    </row>
    <row r="226" spans="1:17" ht="23.25" x14ac:dyDescent="0.25">
      <c r="A226" s="13"/>
      <c r="B226" s="14" t="s">
        <v>1405</v>
      </c>
      <c r="C226" s="13"/>
      <c r="D226" s="13"/>
      <c r="E226" s="13"/>
      <c r="F226" s="13"/>
      <c r="G226" s="13"/>
      <c r="H226" s="13"/>
      <c r="I226" s="13"/>
      <c r="J226" s="13"/>
      <c r="K226" s="2"/>
      <c r="L226" s="2"/>
      <c r="M226" s="2"/>
      <c r="N226" s="2"/>
      <c r="O226" s="2"/>
      <c r="P226" s="2"/>
      <c r="Q226" s="2"/>
    </row>
    <row r="227" spans="1:17" ht="15.75" x14ac:dyDescent="0.25">
      <c r="A227" s="13"/>
      <c r="B227" s="27" t="s">
        <v>1393</v>
      </c>
      <c r="C227" s="13"/>
      <c r="D227" s="13"/>
      <c r="E227" s="13"/>
      <c r="F227" s="13"/>
      <c r="G227" s="13"/>
      <c r="H227" s="13"/>
      <c r="I227" s="13"/>
      <c r="J227" s="13"/>
      <c r="K227" s="2"/>
      <c r="L227" s="2"/>
      <c r="M227" s="2"/>
      <c r="N227" s="2"/>
      <c r="O227" s="2"/>
      <c r="P227" s="2"/>
      <c r="Q227" s="2"/>
    </row>
    <row r="228" spans="1:17" ht="15.75" x14ac:dyDescent="0.25">
      <c r="A228" s="13"/>
      <c r="B228" s="29" t="s">
        <v>1406</v>
      </c>
      <c r="C228" s="13"/>
      <c r="D228" s="13"/>
      <c r="E228" s="13"/>
      <c r="F228" s="13"/>
      <c r="G228" s="13"/>
      <c r="H228" s="13"/>
      <c r="I228" s="13"/>
      <c r="J228" s="13"/>
      <c r="K228" s="2"/>
      <c r="L228" s="2"/>
      <c r="M228" s="2"/>
      <c r="N228" s="2"/>
      <c r="O228" s="2"/>
      <c r="P228" s="2"/>
      <c r="Q228" s="2"/>
    </row>
    <row r="229" spans="1:17" ht="15.75" x14ac:dyDescent="0.25">
      <c r="A229" s="13"/>
      <c r="B229" s="29" t="s">
        <v>1407</v>
      </c>
      <c r="C229" s="13"/>
      <c r="D229" s="13"/>
      <c r="E229" s="13"/>
      <c r="F229" s="13"/>
      <c r="G229" s="13"/>
      <c r="H229" s="13"/>
      <c r="I229" s="13"/>
      <c r="J229" s="13"/>
      <c r="K229" s="2"/>
      <c r="L229" s="2"/>
      <c r="M229" s="2"/>
      <c r="N229" s="2"/>
      <c r="O229" s="2"/>
      <c r="P229" s="2"/>
      <c r="Q229" s="2"/>
    </row>
    <row r="230" spans="1:17" ht="15.75" x14ac:dyDescent="0.25">
      <c r="A230" s="13"/>
      <c r="B230" s="29" t="s">
        <v>1408</v>
      </c>
      <c r="C230" s="13"/>
      <c r="D230" s="13"/>
      <c r="E230" s="13"/>
      <c r="F230" s="13"/>
      <c r="G230" s="13"/>
      <c r="H230" s="13"/>
      <c r="I230" s="13"/>
      <c r="J230" s="13"/>
      <c r="K230" s="2"/>
      <c r="L230" s="2"/>
      <c r="M230" s="2"/>
      <c r="N230" s="2"/>
      <c r="O230" s="2"/>
      <c r="P230" s="2"/>
      <c r="Q230" s="2"/>
    </row>
    <row r="231" spans="1:17" ht="15.75" x14ac:dyDescent="0.25">
      <c r="A231" s="13"/>
      <c r="B231" s="29" t="s">
        <v>1318</v>
      </c>
      <c r="C231" s="13"/>
      <c r="D231" s="13"/>
      <c r="E231" s="13"/>
      <c r="F231" s="13"/>
      <c r="G231" s="13"/>
      <c r="H231" s="13"/>
      <c r="I231" s="13"/>
      <c r="J231" s="13"/>
      <c r="K231" s="2"/>
      <c r="L231" s="2"/>
      <c r="M231" s="2"/>
      <c r="N231" s="2"/>
      <c r="O231" s="2"/>
      <c r="P231" s="2"/>
      <c r="Q231" s="2"/>
    </row>
    <row r="232" spans="1:17" ht="15.75" x14ac:dyDescent="0.25">
      <c r="A232" s="13"/>
      <c r="B232" s="29" t="s">
        <v>1409</v>
      </c>
      <c r="C232" s="13"/>
      <c r="D232" s="13"/>
      <c r="E232" s="13"/>
      <c r="F232" s="13"/>
      <c r="G232" s="13"/>
      <c r="H232" s="13"/>
      <c r="I232" s="13"/>
      <c r="J232" s="13"/>
      <c r="K232" s="2"/>
      <c r="L232" s="2"/>
      <c r="M232" s="2"/>
      <c r="N232" s="2"/>
      <c r="O232" s="2"/>
      <c r="P232" s="2"/>
      <c r="Q232" s="2"/>
    </row>
    <row r="233" spans="1:17" ht="15.75" x14ac:dyDescent="0.25">
      <c r="A233" s="13"/>
      <c r="B233" s="29" t="s">
        <v>1292</v>
      </c>
      <c r="C233" s="13"/>
      <c r="D233" s="13"/>
      <c r="E233" s="13"/>
      <c r="F233" s="13"/>
      <c r="G233" s="13"/>
      <c r="H233" s="13"/>
      <c r="I233" s="13"/>
      <c r="J233" s="13"/>
      <c r="K233" s="2"/>
      <c r="L233" s="2"/>
      <c r="M233" s="2"/>
      <c r="N233" s="2"/>
      <c r="O233" s="2"/>
      <c r="P233" s="2"/>
      <c r="Q233" s="2"/>
    </row>
    <row r="234" spans="1:17" ht="15.75" x14ac:dyDescent="0.25">
      <c r="A234" s="13"/>
      <c r="B234" s="29" t="s">
        <v>1410</v>
      </c>
      <c r="C234" s="13"/>
      <c r="D234" s="13"/>
      <c r="E234" s="13"/>
      <c r="F234" s="13"/>
      <c r="G234" s="13"/>
      <c r="H234" s="13"/>
      <c r="I234" s="13"/>
      <c r="J234" s="13"/>
      <c r="K234" s="2"/>
      <c r="L234" s="2"/>
      <c r="M234" s="2"/>
      <c r="N234" s="2"/>
      <c r="O234" s="2"/>
      <c r="P234" s="2"/>
      <c r="Q234" s="2"/>
    </row>
    <row r="235" spans="1:17" ht="15.75" x14ac:dyDescent="0.25">
      <c r="A235" s="13"/>
      <c r="B235" s="17" t="s">
        <v>1376</v>
      </c>
      <c r="C235" s="13"/>
      <c r="D235" s="13"/>
      <c r="E235" s="13"/>
      <c r="F235" s="13"/>
      <c r="G235" s="13"/>
      <c r="H235" s="13"/>
      <c r="I235" s="13"/>
      <c r="J235" s="13"/>
      <c r="K235" s="2"/>
      <c r="L235" s="2"/>
      <c r="M235" s="2"/>
      <c r="N235" s="2"/>
      <c r="O235" s="2"/>
      <c r="P235" s="2"/>
      <c r="Q235" s="2"/>
    </row>
    <row r="236" spans="1:17" ht="15.75" x14ac:dyDescent="0.25">
      <c r="A236" s="13"/>
      <c r="B236" s="28" t="s">
        <v>1411</v>
      </c>
      <c r="C236" s="13"/>
      <c r="D236" s="13"/>
      <c r="E236" s="13"/>
      <c r="F236" s="13"/>
      <c r="G236" s="13"/>
      <c r="H236" s="13"/>
      <c r="I236" s="13"/>
      <c r="J236" s="13"/>
      <c r="K236" s="2"/>
      <c r="L236" s="2"/>
      <c r="M236" s="2"/>
      <c r="N236" s="2"/>
      <c r="O236" s="2"/>
      <c r="P236" s="2"/>
      <c r="Q236" s="2"/>
    </row>
    <row r="237" spans="1:17" ht="15.75" x14ac:dyDescent="0.25">
      <c r="A237" s="13"/>
      <c r="B237" s="16"/>
      <c r="C237" s="13"/>
      <c r="D237" s="13"/>
      <c r="E237" s="13"/>
      <c r="F237" s="13"/>
      <c r="G237" s="13"/>
      <c r="H237" s="13"/>
      <c r="I237" s="13"/>
      <c r="J237" s="13"/>
      <c r="K237" s="2"/>
      <c r="L237" s="2"/>
      <c r="M237" s="2"/>
      <c r="N237" s="2"/>
      <c r="O237" s="2"/>
      <c r="P237" s="2"/>
      <c r="Q237" s="2"/>
    </row>
    <row r="238" spans="1:17" ht="15.75" x14ac:dyDescent="0.25">
      <c r="A238" s="13"/>
      <c r="B238" s="17" t="s">
        <v>1378</v>
      </c>
      <c r="C238" s="13"/>
      <c r="D238" s="13"/>
      <c r="E238" s="13"/>
      <c r="F238" s="13"/>
      <c r="G238" s="13"/>
      <c r="H238" s="13"/>
      <c r="I238" s="13"/>
      <c r="J238" s="13"/>
      <c r="K238" s="2"/>
      <c r="L238" s="2"/>
      <c r="M238" s="2"/>
      <c r="N238" s="2"/>
      <c r="O238" s="2"/>
      <c r="P238" s="2"/>
      <c r="Q238" s="2"/>
    </row>
    <row r="239" spans="1:17" ht="15.75" customHeight="1" x14ac:dyDescent="0.25">
      <c r="A239" s="13"/>
      <c r="B239" s="449" t="s">
        <v>1412</v>
      </c>
      <c r="C239" s="449"/>
      <c r="D239" s="449"/>
      <c r="E239" s="449"/>
      <c r="F239" s="449"/>
      <c r="G239" s="13"/>
      <c r="H239" s="13"/>
      <c r="I239" s="13"/>
      <c r="J239" s="13"/>
      <c r="K239" s="2"/>
      <c r="L239" s="2"/>
      <c r="M239" s="2"/>
      <c r="N239" s="2"/>
      <c r="O239" s="2"/>
      <c r="P239" s="2"/>
      <c r="Q239" s="2"/>
    </row>
    <row r="240" spans="1:17" ht="15.75" customHeight="1" x14ac:dyDescent="0.25">
      <c r="A240" s="13"/>
      <c r="B240" s="449"/>
      <c r="C240" s="449"/>
      <c r="D240" s="449"/>
      <c r="E240" s="449"/>
      <c r="F240" s="449"/>
      <c r="G240" s="13"/>
      <c r="H240" s="13"/>
      <c r="I240" s="13"/>
      <c r="J240" s="13"/>
      <c r="K240" s="2"/>
      <c r="L240" s="2"/>
      <c r="M240" s="2"/>
      <c r="N240" s="2"/>
      <c r="O240" s="2"/>
      <c r="P240" s="2"/>
      <c r="Q240" s="2"/>
    </row>
    <row r="241" spans="1:17" ht="15.75" x14ac:dyDescent="0.25">
      <c r="A241" s="13"/>
      <c r="B241" s="16"/>
      <c r="C241" s="13"/>
      <c r="D241" s="13"/>
      <c r="E241" s="13"/>
      <c r="F241" s="13"/>
      <c r="G241" s="13"/>
      <c r="H241" s="13"/>
      <c r="I241" s="13"/>
      <c r="J241" s="13"/>
      <c r="K241" s="2"/>
      <c r="L241" s="2"/>
      <c r="M241" s="2"/>
      <c r="N241" s="2"/>
      <c r="O241" s="2"/>
      <c r="P241" s="2"/>
      <c r="Q241" s="2"/>
    </row>
    <row r="242" spans="1:17" ht="23.25" x14ac:dyDescent="0.25">
      <c r="A242" s="13"/>
      <c r="B242" s="14" t="s">
        <v>1413</v>
      </c>
      <c r="C242" s="13"/>
      <c r="D242" s="13"/>
      <c r="E242" s="13"/>
      <c r="F242" s="13"/>
      <c r="G242" s="13"/>
      <c r="H242" s="13"/>
      <c r="I242" s="13"/>
      <c r="J242" s="13"/>
      <c r="K242" s="2"/>
      <c r="L242" s="2"/>
      <c r="M242" s="2"/>
      <c r="N242" s="2"/>
      <c r="O242" s="2"/>
      <c r="P242" s="2"/>
      <c r="Q242" s="2"/>
    </row>
    <row r="243" spans="1:17" ht="15.75" x14ac:dyDescent="0.25">
      <c r="A243" s="13"/>
      <c r="B243" s="27" t="s">
        <v>1414</v>
      </c>
      <c r="C243" s="13"/>
      <c r="D243" s="13"/>
      <c r="E243" s="13"/>
      <c r="F243" s="13"/>
      <c r="G243" s="13"/>
      <c r="H243" s="13"/>
      <c r="I243" s="13"/>
      <c r="J243" s="13"/>
      <c r="K243" s="2"/>
      <c r="L243" s="2"/>
      <c r="M243" s="2"/>
      <c r="N243" s="2"/>
      <c r="O243" s="2"/>
      <c r="P243" s="2"/>
      <c r="Q243" s="2"/>
    </row>
    <row r="244" spans="1:17" ht="15.75" x14ac:dyDescent="0.25">
      <c r="A244" s="13"/>
      <c r="B244" s="32" t="s">
        <v>1415</v>
      </c>
      <c r="C244" s="13"/>
      <c r="D244" s="13"/>
      <c r="E244" s="13"/>
      <c r="F244" s="13"/>
      <c r="G244" s="13"/>
      <c r="H244" s="13"/>
      <c r="I244" s="13"/>
      <c r="J244" s="13"/>
      <c r="K244" s="2"/>
      <c r="L244" s="2"/>
      <c r="M244" s="2"/>
      <c r="N244" s="2"/>
      <c r="O244" s="2"/>
      <c r="P244" s="2"/>
      <c r="Q244" s="2"/>
    </row>
    <row r="245" spans="1:17" ht="15.75" x14ac:dyDescent="0.25">
      <c r="A245" s="13"/>
      <c r="B245" s="27" t="s">
        <v>1416</v>
      </c>
      <c r="C245" s="13"/>
      <c r="D245" s="13"/>
      <c r="E245" s="13"/>
      <c r="F245" s="13"/>
      <c r="G245" s="13"/>
      <c r="H245" s="13"/>
      <c r="I245" s="13"/>
      <c r="J245" s="13"/>
      <c r="K245" s="2"/>
      <c r="L245" s="2"/>
      <c r="M245" s="2"/>
      <c r="N245" s="2"/>
      <c r="O245" s="2"/>
      <c r="P245" s="2"/>
      <c r="Q245" s="2"/>
    </row>
    <row r="246" spans="1:17" ht="15.75" x14ac:dyDescent="0.25">
      <c r="A246" s="13"/>
      <c r="B246" s="29" t="s">
        <v>1417</v>
      </c>
      <c r="C246" s="13"/>
      <c r="D246" s="13"/>
      <c r="E246" s="13"/>
      <c r="F246" s="13"/>
      <c r="G246" s="13"/>
      <c r="H246" s="13"/>
      <c r="I246" s="13"/>
      <c r="J246" s="13"/>
      <c r="K246" s="2"/>
      <c r="L246" s="2"/>
      <c r="M246" s="2"/>
      <c r="N246" s="2"/>
      <c r="O246" s="2"/>
      <c r="P246" s="2"/>
      <c r="Q246" s="2"/>
    </row>
    <row r="247" spans="1:17" ht="15.75" x14ac:dyDescent="0.25">
      <c r="A247" s="13"/>
      <c r="B247" s="29" t="s">
        <v>1418</v>
      </c>
      <c r="C247" s="13"/>
      <c r="D247" s="13"/>
      <c r="E247" s="13"/>
      <c r="F247" s="13"/>
      <c r="G247" s="13"/>
      <c r="H247" s="13"/>
      <c r="I247" s="13"/>
      <c r="J247" s="13"/>
      <c r="K247" s="2"/>
      <c r="L247" s="2"/>
      <c r="M247" s="2"/>
      <c r="N247" s="2"/>
      <c r="O247" s="2"/>
      <c r="P247" s="2"/>
      <c r="Q247" s="2"/>
    </row>
    <row r="248" spans="1:17" ht="15.75" x14ac:dyDescent="0.25">
      <c r="A248" s="13"/>
      <c r="B248" s="29" t="s">
        <v>1419</v>
      </c>
      <c r="C248" s="13"/>
      <c r="D248" s="13"/>
      <c r="E248" s="13"/>
      <c r="F248" s="13"/>
      <c r="G248" s="13"/>
      <c r="H248" s="13"/>
      <c r="I248" s="13"/>
      <c r="J248" s="13"/>
      <c r="K248" s="2"/>
      <c r="L248" s="2"/>
      <c r="M248" s="2"/>
      <c r="N248" s="2"/>
      <c r="O248" s="2"/>
      <c r="P248" s="2"/>
      <c r="Q248" s="2"/>
    </row>
    <row r="249" spans="1:17" ht="15.75" x14ac:dyDescent="0.25">
      <c r="A249" s="13"/>
      <c r="B249" s="17" t="s">
        <v>1420</v>
      </c>
      <c r="C249" s="13"/>
      <c r="D249" s="13"/>
      <c r="E249" s="13"/>
      <c r="F249" s="13"/>
      <c r="G249" s="13"/>
      <c r="H249" s="13"/>
      <c r="I249" s="13"/>
      <c r="J249" s="13"/>
      <c r="K249" s="2"/>
      <c r="L249" s="2"/>
      <c r="M249" s="2"/>
      <c r="N249" s="2"/>
      <c r="O249" s="2"/>
      <c r="P249" s="2"/>
      <c r="Q249" s="2"/>
    </row>
    <row r="250" spans="1:17" ht="15.75" x14ac:dyDescent="0.25">
      <c r="A250" s="13"/>
      <c r="B250" s="16"/>
      <c r="C250" s="13"/>
      <c r="D250" s="13"/>
      <c r="E250" s="13"/>
      <c r="F250" s="13"/>
      <c r="G250" s="13"/>
      <c r="H250" s="13"/>
      <c r="I250" s="13"/>
      <c r="J250" s="13"/>
      <c r="K250" s="2"/>
      <c r="L250" s="2"/>
      <c r="M250" s="2"/>
      <c r="N250" s="2"/>
      <c r="O250" s="2"/>
      <c r="P250" s="2"/>
      <c r="Q250" s="2"/>
    </row>
    <row r="251" spans="1:17" ht="23.25" x14ac:dyDescent="0.25">
      <c r="A251" s="13"/>
      <c r="B251" s="14" t="s">
        <v>1421</v>
      </c>
      <c r="C251" s="13"/>
      <c r="D251" s="13"/>
      <c r="E251" s="13"/>
      <c r="F251" s="13"/>
      <c r="G251" s="13"/>
      <c r="H251" s="13"/>
      <c r="I251" s="13"/>
      <c r="J251" s="13"/>
      <c r="K251" s="2"/>
      <c r="L251" s="2"/>
      <c r="M251" s="2"/>
      <c r="N251" s="2"/>
      <c r="O251" s="2"/>
      <c r="P251" s="2"/>
      <c r="Q251" s="2"/>
    </row>
    <row r="252" spans="1:17" ht="18.75" x14ac:dyDescent="0.25">
      <c r="A252" s="13"/>
      <c r="B252" s="4" t="s">
        <v>1422</v>
      </c>
      <c r="C252" s="13"/>
      <c r="D252" s="13"/>
      <c r="E252" s="13"/>
      <c r="F252" s="13"/>
      <c r="G252" s="13"/>
      <c r="H252" s="13"/>
      <c r="I252" s="13"/>
      <c r="J252" s="13"/>
      <c r="K252" s="2"/>
      <c r="L252" s="2"/>
      <c r="M252" s="2"/>
      <c r="N252" s="2"/>
      <c r="O252" s="2"/>
      <c r="P252" s="2"/>
      <c r="Q252" s="2"/>
    </row>
    <row r="253" spans="1:17" ht="15.75" x14ac:dyDescent="0.25">
      <c r="A253" s="13"/>
      <c r="B253" s="27" t="s">
        <v>1423</v>
      </c>
      <c r="C253" s="13"/>
      <c r="D253" s="13"/>
      <c r="E253" s="13"/>
      <c r="F253" s="13"/>
      <c r="G253" s="13"/>
      <c r="H253" s="13"/>
      <c r="I253" s="13"/>
      <c r="J253" s="13"/>
      <c r="K253" s="2"/>
      <c r="L253" s="2"/>
      <c r="M253" s="2"/>
      <c r="N253" s="2"/>
      <c r="O253" s="2"/>
      <c r="P253" s="2"/>
      <c r="Q253" s="2"/>
    </row>
    <row r="254" spans="1:17" ht="15.75" x14ac:dyDescent="0.25">
      <c r="A254" s="13"/>
      <c r="B254" s="16" t="s">
        <v>1424</v>
      </c>
      <c r="C254" s="13"/>
      <c r="D254" s="13"/>
      <c r="E254" s="13"/>
      <c r="F254" s="13"/>
      <c r="G254" s="13"/>
      <c r="H254" s="13"/>
      <c r="I254" s="13"/>
      <c r="J254" s="13"/>
      <c r="K254" s="2"/>
      <c r="L254" s="2"/>
      <c r="M254" s="2"/>
      <c r="N254" s="2"/>
      <c r="O254" s="2"/>
      <c r="P254" s="2"/>
      <c r="Q254" s="2"/>
    </row>
    <row r="255" spans="1:17" ht="15.75" x14ac:dyDescent="0.25">
      <c r="A255" s="13"/>
      <c r="B255" s="29" t="s">
        <v>1425</v>
      </c>
      <c r="C255" s="13"/>
      <c r="D255" s="13"/>
      <c r="E255" s="13"/>
      <c r="F255" s="13"/>
      <c r="G255" s="13"/>
      <c r="H255" s="13"/>
      <c r="I255" s="13"/>
      <c r="J255" s="13"/>
      <c r="K255" s="2"/>
      <c r="L255" s="2"/>
      <c r="M255" s="2"/>
      <c r="N255" s="2"/>
      <c r="O255" s="2"/>
      <c r="P255" s="2"/>
      <c r="Q255" s="2"/>
    </row>
    <row r="256" spans="1:17" ht="15.75" x14ac:dyDescent="0.25">
      <c r="A256" s="13"/>
      <c r="B256" s="29" t="s">
        <v>1426</v>
      </c>
      <c r="C256" s="13"/>
      <c r="D256" s="13"/>
      <c r="E256" s="13"/>
      <c r="F256" s="13"/>
      <c r="G256" s="13"/>
      <c r="H256" s="13"/>
      <c r="I256" s="13"/>
      <c r="J256" s="13"/>
      <c r="K256" s="2"/>
      <c r="L256" s="2"/>
      <c r="M256" s="2"/>
      <c r="N256" s="2"/>
      <c r="O256" s="2"/>
      <c r="P256" s="2"/>
      <c r="Q256" s="2"/>
    </row>
    <row r="257" spans="1:17" ht="15.75" x14ac:dyDescent="0.25">
      <c r="A257" s="13"/>
      <c r="B257" s="33" t="s">
        <v>1427</v>
      </c>
      <c r="C257" s="13"/>
      <c r="D257" s="13"/>
      <c r="E257" s="13"/>
      <c r="F257" s="13"/>
      <c r="G257" s="13"/>
      <c r="H257" s="13"/>
      <c r="I257" s="13"/>
      <c r="J257" s="13"/>
      <c r="K257" s="2"/>
      <c r="L257" s="2"/>
      <c r="M257" s="2"/>
      <c r="N257" s="2"/>
      <c r="O257" s="2"/>
      <c r="P257" s="2"/>
      <c r="Q257" s="2"/>
    </row>
    <row r="258" spans="1:17" ht="15.75" x14ac:dyDescent="0.25">
      <c r="A258" s="13"/>
      <c r="B258" s="27" t="s">
        <v>1428</v>
      </c>
      <c r="C258" s="13"/>
      <c r="D258" s="13"/>
      <c r="E258" s="13"/>
      <c r="F258" s="13"/>
      <c r="G258" s="13"/>
      <c r="H258" s="13"/>
      <c r="I258" s="13"/>
      <c r="J258" s="13"/>
      <c r="K258" s="2"/>
      <c r="L258" s="2"/>
      <c r="M258" s="2"/>
      <c r="N258" s="2"/>
      <c r="O258" s="2"/>
      <c r="P258" s="2"/>
      <c r="Q258" s="2"/>
    </row>
    <row r="259" spans="1:17" ht="15.75" x14ac:dyDescent="0.25">
      <c r="A259" s="13"/>
      <c r="B259" s="27" t="s">
        <v>1429</v>
      </c>
      <c r="C259" s="13"/>
      <c r="D259" s="13"/>
      <c r="E259" s="13"/>
      <c r="F259" s="13"/>
      <c r="G259" s="13"/>
      <c r="H259" s="13"/>
      <c r="I259" s="13"/>
      <c r="J259" s="13"/>
      <c r="K259" s="2"/>
      <c r="L259" s="2"/>
      <c r="M259" s="2"/>
      <c r="N259" s="2"/>
      <c r="O259" s="2"/>
      <c r="P259" s="2"/>
      <c r="Q259" s="2"/>
    </row>
    <row r="260" spans="1:17" ht="15.75" x14ac:dyDescent="0.25">
      <c r="A260" s="13"/>
      <c r="B260" s="27" t="s">
        <v>1430</v>
      </c>
      <c r="C260" s="13"/>
      <c r="D260" s="13"/>
      <c r="E260" s="13"/>
      <c r="F260" s="13"/>
      <c r="G260" s="13"/>
      <c r="H260" s="13"/>
      <c r="I260" s="13"/>
      <c r="J260" s="13"/>
      <c r="K260" s="2"/>
      <c r="L260" s="2"/>
      <c r="M260" s="2"/>
      <c r="N260" s="2"/>
      <c r="O260" s="2"/>
      <c r="P260" s="2"/>
      <c r="Q260" s="2"/>
    </row>
    <row r="261" spans="1:17" ht="15.75" x14ac:dyDescent="0.25">
      <c r="A261" s="13"/>
      <c r="B261" s="16"/>
      <c r="C261" s="13"/>
      <c r="D261" s="13"/>
      <c r="E261" s="13"/>
      <c r="F261" s="13"/>
      <c r="G261" s="13"/>
      <c r="H261" s="13"/>
      <c r="I261" s="13"/>
      <c r="J261" s="13"/>
      <c r="K261" s="2"/>
      <c r="L261" s="2"/>
      <c r="M261" s="2"/>
      <c r="N261" s="2"/>
      <c r="O261" s="2"/>
      <c r="P261" s="2"/>
      <c r="Q261" s="2"/>
    </row>
    <row r="262" spans="1:17" ht="23.25" x14ac:dyDescent="0.25">
      <c r="A262" s="13"/>
      <c r="B262" s="14" t="s">
        <v>1431</v>
      </c>
      <c r="C262" s="13"/>
      <c r="D262" s="13"/>
      <c r="E262" s="13"/>
      <c r="F262" s="13"/>
      <c r="G262" s="13"/>
      <c r="H262" s="13"/>
      <c r="I262" s="13"/>
      <c r="J262" s="13"/>
      <c r="K262" s="2"/>
      <c r="L262" s="2"/>
      <c r="M262" s="2"/>
      <c r="N262" s="2"/>
      <c r="O262" s="2"/>
      <c r="P262" s="2"/>
      <c r="Q262" s="2"/>
    </row>
    <row r="263" spans="1:17" ht="14.25" customHeight="1" x14ac:dyDescent="0.25">
      <c r="A263" s="13"/>
      <c r="B263" s="27" t="s">
        <v>1432</v>
      </c>
      <c r="C263" s="13"/>
      <c r="D263" s="13"/>
      <c r="E263" s="13"/>
      <c r="F263" s="13"/>
      <c r="G263" s="13"/>
      <c r="H263" s="13"/>
      <c r="I263" s="13"/>
      <c r="J263" s="13"/>
      <c r="K263" s="2"/>
      <c r="L263" s="2"/>
      <c r="M263" s="2"/>
      <c r="N263" s="2"/>
      <c r="O263" s="2"/>
      <c r="P263" s="2"/>
      <c r="Q263" s="2"/>
    </row>
    <row r="264" spans="1:17" ht="15.75" x14ac:dyDescent="0.25">
      <c r="A264" s="13"/>
      <c r="B264" s="16" t="s">
        <v>1424</v>
      </c>
      <c r="C264" s="13"/>
      <c r="D264" s="13"/>
      <c r="E264" s="13"/>
      <c r="F264" s="13"/>
      <c r="G264" s="13"/>
      <c r="H264" s="13"/>
      <c r="I264" s="13"/>
      <c r="J264" s="13"/>
      <c r="K264" s="2"/>
      <c r="L264" s="2"/>
      <c r="M264" s="2"/>
      <c r="N264" s="2"/>
      <c r="O264" s="2"/>
      <c r="P264" s="2"/>
      <c r="Q264" s="2"/>
    </row>
    <row r="265" spans="1:17" ht="15.75" x14ac:dyDescent="0.25">
      <c r="A265" s="13"/>
      <c r="B265" s="29" t="s">
        <v>1433</v>
      </c>
      <c r="C265" s="13"/>
      <c r="D265" s="13"/>
      <c r="E265" s="13"/>
      <c r="F265" s="13"/>
      <c r="G265" s="13"/>
      <c r="H265" s="13"/>
      <c r="I265" s="13"/>
      <c r="J265" s="13"/>
      <c r="K265" s="2"/>
      <c r="L265" s="2"/>
      <c r="M265" s="2"/>
      <c r="N265" s="2"/>
      <c r="O265" s="2"/>
      <c r="P265" s="2"/>
      <c r="Q265" s="2"/>
    </row>
    <row r="266" spans="1:17" ht="15.75" x14ac:dyDescent="0.25">
      <c r="A266" s="13"/>
      <c r="B266" s="29" t="s">
        <v>1434</v>
      </c>
      <c r="C266" s="13"/>
      <c r="D266" s="13"/>
      <c r="E266" s="13"/>
      <c r="F266" s="13"/>
      <c r="G266" s="13"/>
      <c r="H266" s="13"/>
      <c r="I266" s="13"/>
      <c r="J266" s="13"/>
      <c r="K266" s="2"/>
      <c r="L266" s="2"/>
      <c r="M266" s="2"/>
      <c r="N266" s="2"/>
      <c r="O266" s="2"/>
      <c r="P266" s="2"/>
      <c r="Q266" s="2"/>
    </row>
    <row r="267" spans="1:17" ht="15.75" x14ac:dyDescent="0.25">
      <c r="A267" s="13"/>
      <c r="B267" s="29" t="s">
        <v>1435</v>
      </c>
      <c r="C267" s="13"/>
      <c r="D267" s="13"/>
      <c r="E267" s="13"/>
      <c r="F267" s="13"/>
      <c r="G267" s="13"/>
      <c r="H267" s="13"/>
      <c r="I267" s="13"/>
      <c r="J267" s="13"/>
      <c r="K267" s="2"/>
      <c r="L267" s="2"/>
      <c r="M267" s="2"/>
      <c r="N267" s="2"/>
      <c r="O267" s="2"/>
      <c r="P267" s="2"/>
      <c r="Q267" s="2"/>
    </row>
    <row r="268" spans="1:17" ht="15.75" x14ac:dyDescent="0.25">
      <c r="A268" s="13"/>
      <c r="B268" s="29" t="s">
        <v>1436</v>
      </c>
      <c r="C268" s="13"/>
      <c r="D268" s="13"/>
      <c r="E268" s="13"/>
      <c r="F268" s="13"/>
      <c r="G268" s="13"/>
      <c r="H268" s="13"/>
      <c r="I268" s="13"/>
      <c r="J268" s="13"/>
      <c r="K268" s="2"/>
      <c r="L268" s="2"/>
      <c r="M268" s="2"/>
      <c r="N268" s="2"/>
      <c r="O268" s="2"/>
      <c r="P268" s="2"/>
      <c r="Q268" s="2"/>
    </row>
    <row r="269" spans="1:17" ht="15.75" x14ac:dyDescent="0.25">
      <c r="A269" s="13"/>
      <c r="B269" s="29" t="s">
        <v>1437</v>
      </c>
      <c r="C269" s="13"/>
      <c r="D269" s="13"/>
      <c r="E269" s="13"/>
      <c r="F269" s="13"/>
      <c r="G269" s="13"/>
      <c r="H269" s="13"/>
      <c r="I269" s="13"/>
      <c r="J269" s="13"/>
      <c r="K269" s="2"/>
      <c r="L269" s="2"/>
      <c r="M269" s="2"/>
      <c r="N269" s="2"/>
      <c r="O269" s="2"/>
      <c r="P269" s="2"/>
      <c r="Q269" s="2"/>
    </row>
    <row r="270" spans="1:17" ht="15.75" x14ac:dyDescent="0.25">
      <c r="A270" s="13"/>
      <c r="B270" s="27" t="s">
        <v>1438</v>
      </c>
      <c r="C270" s="13"/>
      <c r="D270" s="13"/>
      <c r="E270" s="13"/>
      <c r="F270" s="13"/>
      <c r="G270" s="13"/>
      <c r="H270" s="13"/>
      <c r="I270" s="13"/>
      <c r="J270" s="13"/>
      <c r="K270" s="2"/>
      <c r="L270" s="2"/>
      <c r="M270" s="2"/>
      <c r="N270" s="2"/>
      <c r="O270" s="2"/>
      <c r="P270" s="2"/>
      <c r="Q270" s="2"/>
    </row>
    <row r="271" spans="1:17" ht="15.75" x14ac:dyDescent="0.25">
      <c r="A271" s="13"/>
      <c r="B271" s="16"/>
      <c r="C271" s="13"/>
      <c r="D271" s="13"/>
      <c r="E271" s="13"/>
      <c r="F271" s="13"/>
      <c r="G271" s="13"/>
      <c r="H271" s="13"/>
      <c r="I271" s="13"/>
      <c r="J271" s="13"/>
      <c r="K271" s="2"/>
      <c r="L271" s="2"/>
      <c r="M271" s="2"/>
      <c r="N271" s="2"/>
      <c r="O271" s="2"/>
      <c r="P271" s="2"/>
      <c r="Q271" s="2"/>
    </row>
    <row r="272" spans="1:17" ht="23.25" x14ac:dyDescent="0.25">
      <c r="A272" s="13"/>
      <c r="B272" s="14" t="s">
        <v>1439</v>
      </c>
      <c r="C272" s="13"/>
      <c r="D272" s="13"/>
      <c r="E272" s="13"/>
      <c r="F272" s="13"/>
      <c r="G272" s="13"/>
      <c r="H272" s="13"/>
      <c r="I272" s="13"/>
      <c r="J272" s="13"/>
      <c r="K272" s="2"/>
      <c r="L272" s="2"/>
      <c r="M272" s="2"/>
      <c r="N272" s="2"/>
      <c r="O272" s="2"/>
      <c r="P272" s="2"/>
      <c r="Q272" s="2"/>
    </row>
    <row r="273" spans="1:17" ht="18.75" x14ac:dyDescent="0.25">
      <c r="A273" s="13"/>
      <c r="B273" s="34" t="s">
        <v>1440</v>
      </c>
      <c r="C273" s="35"/>
      <c r="D273" s="13"/>
      <c r="E273" s="13"/>
      <c r="F273" s="13"/>
      <c r="G273" s="13"/>
      <c r="H273" s="13"/>
      <c r="I273" s="13"/>
      <c r="J273" s="13"/>
      <c r="K273" s="2"/>
      <c r="L273" s="2"/>
      <c r="M273" s="2"/>
      <c r="N273" s="2"/>
      <c r="O273" s="2"/>
      <c r="P273" s="2"/>
      <c r="Q273" s="2"/>
    </row>
    <row r="274" spans="1:17" x14ac:dyDescent="0.25">
      <c r="A274" s="13"/>
      <c r="B274" s="36"/>
      <c r="C274" s="37"/>
      <c r="D274" s="13"/>
      <c r="E274" s="13"/>
      <c r="F274" s="13"/>
      <c r="G274" s="13"/>
      <c r="H274" s="13"/>
      <c r="I274" s="13"/>
      <c r="J274" s="13"/>
      <c r="K274" s="2"/>
      <c r="L274" s="2"/>
      <c r="M274" s="2"/>
      <c r="N274" s="2"/>
      <c r="O274" s="2"/>
      <c r="P274" s="2"/>
      <c r="Q274" s="2"/>
    </row>
    <row r="275" spans="1:17" ht="15.75" x14ac:dyDescent="0.25">
      <c r="A275" s="13"/>
      <c r="B275" s="21" t="s">
        <v>1263</v>
      </c>
      <c r="C275" s="38" t="s">
        <v>1441</v>
      </c>
      <c r="D275" s="16"/>
      <c r="E275" s="13"/>
      <c r="F275" s="13"/>
      <c r="G275" s="13"/>
      <c r="H275" s="13"/>
      <c r="I275" s="13"/>
      <c r="J275" s="13"/>
      <c r="K275" s="2"/>
      <c r="L275" s="2"/>
      <c r="M275" s="2"/>
      <c r="N275" s="2"/>
      <c r="O275" s="2"/>
      <c r="P275" s="2"/>
      <c r="Q275" s="2"/>
    </row>
    <row r="276" spans="1:17" ht="15.75" x14ac:dyDescent="0.25">
      <c r="A276" s="13"/>
      <c r="B276" s="39" t="s">
        <v>1266</v>
      </c>
      <c r="C276" s="23" t="s">
        <v>1</v>
      </c>
      <c r="D276" s="16"/>
      <c r="E276" s="13"/>
      <c r="F276" s="13"/>
      <c r="G276" s="13"/>
      <c r="H276" s="13"/>
      <c r="I276" s="13"/>
      <c r="J276" s="13"/>
      <c r="K276" s="2"/>
      <c r="L276" s="2"/>
      <c r="M276" s="2"/>
      <c r="N276" s="2"/>
      <c r="O276" s="2"/>
      <c r="P276" s="2"/>
      <c r="Q276" s="2"/>
    </row>
    <row r="277" spans="1:17" ht="15.75" x14ac:dyDescent="0.25">
      <c r="A277" s="13"/>
      <c r="B277" s="39" t="s">
        <v>1269</v>
      </c>
      <c r="C277" s="23" t="s">
        <v>203</v>
      </c>
      <c r="D277" s="16"/>
      <c r="E277" s="13"/>
      <c r="F277" s="13"/>
      <c r="G277" s="13"/>
      <c r="H277" s="13"/>
      <c r="I277" s="13"/>
      <c r="J277" s="13"/>
      <c r="K277" s="2"/>
      <c r="L277" s="2"/>
      <c r="M277" s="2"/>
      <c r="N277" s="2"/>
      <c r="O277" s="2"/>
      <c r="P277" s="2"/>
      <c r="Q277" s="2"/>
    </row>
    <row r="278" spans="1:17" ht="15.75" x14ac:dyDescent="0.25">
      <c r="A278" s="13"/>
      <c r="B278" s="40" t="s">
        <v>1272</v>
      </c>
      <c r="C278" s="26" t="s">
        <v>26</v>
      </c>
      <c r="D278" s="16"/>
      <c r="E278" s="13"/>
      <c r="F278" s="13"/>
      <c r="G278" s="13"/>
      <c r="H278" s="13"/>
      <c r="I278" s="13"/>
      <c r="J278" s="13"/>
      <c r="K278" s="2"/>
      <c r="L278" s="2"/>
      <c r="M278" s="2"/>
      <c r="N278" s="2"/>
      <c r="O278" s="2"/>
      <c r="P278" s="2"/>
      <c r="Q278" s="2"/>
    </row>
    <row r="279" spans="1:17" ht="15.75" x14ac:dyDescent="0.25">
      <c r="A279" s="13"/>
      <c r="B279" s="17" t="s">
        <v>1442</v>
      </c>
      <c r="C279" s="16"/>
      <c r="D279" s="16"/>
      <c r="E279" s="13"/>
      <c r="F279" s="13"/>
      <c r="G279" s="13"/>
      <c r="H279" s="13"/>
      <c r="I279" s="13"/>
      <c r="J279" s="13"/>
      <c r="K279" s="2"/>
      <c r="L279" s="2"/>
      <c r="M279" s="2"/>
      <c r="N279" s="2"/>
      <c r="O279" s="2"/>
      <c r="P279" s="2"/>
      <c r="Q279" s="2"/>
    </row>
    <row r="280" spans="1:17" ht="15.75" x14ac:dyDescent="0.25">
      <c r="A280" s="13"/>
      <c r="B280" s="16" t="s">
        <v>1443</v>
      </c>
      <c r="C280" s="16"/>
      <c r="D280" s="16"/>
      <c r="E280" s="13"/>
      <c r="F280" s="13"/>
      <c r="G280" s="13"/>
      <c r="H280" s="13"/>
      <c r="I280" s="13"/>
      <c r="J280" s="13"/>
      <c r="K280" s="2"/>
      <c r="L280" s="2"/>
      <c r="M280" s="2"/>
      <c r="N280" s="2"/>
      <c r="O280" s="2"/>
      <c r="P280" s="2"/>
      <c r="Q280" s="2"/>
    </row>
    <row r="281" spans="1:17" ht="15.75" x14ac:dyDescent="0.25">
      <c r="A281" s="13"/>
      <c r="B281" s="29" t="s">
        <v>1444</v>
      </c>
      <c r="C281" s="16"/>
      <c r="D281" s="16"/>
      <c r="E281" s="13"/>
      <c r="F281" s="13"/>
      <c r="G281" s="13"/>
      <c r="H281" s="13"/>
      <c r="I281" s="13"/>
      <c r="J281" s="13"/>
      <c r="K281" s="2"/>
      <c r="L281" s="2"/>
      <c r="M281" s="2"/>
      <c r="N281" s="2"/>
      <c r="O281" s="2"/>
      <c r="P281" s="2"/>
      <c r="Q281" s="2"/>
    </row>
    <row r="282" spans="1:17" ht="15.75" x14ac:dyDescent="0.25">
      <c r="A282" s="13"/>
      <c r="B282" s="29" t="s">
        <v>1382</v>
      </c>
      <c r="C282" s="16"/>
      <c r="D282" s="16"/>
      <c r="E282" s="13"/>
      <c r="F282" s="13"/>
      <c r="G282" s="13"/>
      <c r="H282" s="13"/>
      <c r="I282" s="13"/>
      <c r="J282" s="13"/>
      <c r="K282" s="2"/>
      <c r="L282" s="2"/>
      <c r="M282" s="2"/>
      <c r="N282" s="2"/>
      <c r="O282" s="2"/>
      <c r="P282" s="2"/>
      <c r="Q282" s="2"/>
    </row>
    <row r="283" spans="1:17" ht="15.75" x14ac:dyDescent="0.25">
      <c r="A283" s="13"/>
      <c r="B283" s="29" t="s">
        <v>1445</v>
      </c>
      <c r="C283" s="16"/>
      <c r="D283" s="16"/>
      <c r="E283" s="13"/>
      <c r="F283" s="13"/>
      <c r="G283" s="13"/>
      <c r="H283" s="13"/>
      <c r="I283" s="13"/>
      <c r="J283" s="13"/>
      <c r="K283" s="2"/>
      <c r="L283" s="2"/>
      <c r="M283" s="2"/>
      <c r="N283" s="2"/>
      <c r="O283" s="2"/>
      <c r="P283" s="2"/>
      <c r="Q283" s="2"/>
    </row>
    <row r="284" spans="1:17" ht="15.75" x14ac:dyDescent="0.25">
      <c r="A284" s="13"/>
      <c r="B284" s="29" t="s">
        <v>1385</v>
      </c>
      <c r="C284" s="16"/>
      <c r="D284" s="16"/>
      <c r="E284" s="13"/>
      <c r="F284" s="13"/>
      <c r="G284" s="13"/>
      <c r="H284" s="13"/>
      <c r="I284" s="13"/>
      <c r="J284" s="13"/>
      <c r="K284" s="2"/>
      <c r="L284" s="2"/>
      <c r="M284" s="2"/>
      <c r="N284" s="2"/>
      <c r="O284" s="2"/>
      <c r="P284" s="2"/>
      <c r="Q284" s="2"/>
    </row>
    <row r="285" spans="1:17" ht="15.75" x14ac:dyDescent="0.25">
      <c r="A285" s="13"/>
      <c r="B285" s="29" t="s">
        <v>1446</v>
      </c>
      <c r="C285" s="16"/>
      <c r="D285" s="16"/>
      <c r="E285" s="13"/>
      <c r="F285" s="13"/>
      <c r="G285" s="13"/>
      <c r="H285" s="13"/>
      <c r="I285" s="13"/>
      <c r="J285" s="13"/>
      <c r="K285" s="2"/>
      <c r="L285" s="2"/>
      <c r="M285" s="2"/>
      <c r="N285" s="2"/>
      <c r="O285" s="2"/>
      <c r="P285" s="2"/>
      <c r="Q285" s="2"/>
    </row>
    <row r="286" spans="1:17" ht="15.75" x14ac:dyDescent="0.25">
      <c r="A286" s="13"/>
      <c r="B286" s="16"/>
      <c r="C286" s="16"/>
      <c r="D286" s="16"/>
      <c r="E286" s="13"/>
      <c r="F286" s="13"/>
      <c r="G286" s="13"/>
      <c r="H286" s="13"/>
      <c r="I286" s="13"/>
      <c r="J286" s="13"/>
      <c r="K286" s="2"/>
      <c r="L286" s="2"/>
      <c r="M286" s="2"/>
      <c r="N286" s="2"/>
      <c r="O286" s="2"/>
      <c r="P286" s="2"/>
      <c r="Q286" s="2"/>
    </row>
    <row r="287" spans="1:17" ht="18.75" x14ac:dyDescent="0.25">
      <c r="A287" s="13"/>
      <c r="B287" s="34" t="s">
        <v>1447</v>
      </c>
      <c r="C287" s="35"/>
      <c r="D287" s="13"/>
      <c r="E287" s="13"/>
      <c r="F287" s="13"/>
      <c r="G287" s="13"/>
      <c r="H287" s="13"/>
      <c r="I287" s="13"/>
      <c r="J287" s="13"/>
      <c r="K287" s="2"/>
      <c r="L287" s="2"/>
      <c r="M287" s="2"/>
      <c r="N287" s="2"/>
      <c r="O287" s="2"/>
      <c r="P287" s="2"/>
      <c r="Q287" s="2"/>
    </row>
    <row r="288" spans="1:17" ht="15.75" x14ac:dyDescent="0.25">
      <c r="A288" s="13"/>
      <c r="B288" s="21" t="s">
        <v>1263</v>
      </c>
      <c r="C288" s="38" t="s">
        <v>1441</v>
      </c>
      <c r="D288" s="16"/>
      <c r="E288" s="13"/>
      <c r="F288" s="13"/>
      <c r="G288" s="13"/>
      <c r="H288" s="13"/>
      <c r="I288" s="13"/>
      <c r="J288" s="13"/>
      <c r="K288" s="2"/>
      <c r="L288" s="2"/>
      <c r="M288" s="2"/>
      <c r="N288" s="2"/>
      <c r="O288" s="2"/>
      <c r="P288" s="2"/>
      <c r="Q288" s="2"/>
    </row>
    <row r="289" spans="1:17" ht="15.75" x14ac:dyDescent="0.25">
      <c r="A289" s="13"/>
      <c r="B289" s="39" t="s">
        <v>1266</v>
      </c>
      <c r="C289" s="23" t="s">
        <v>4</v>
      </c>
      <c r="D289" s="16"/>
      <c r="E289" s="13"/>
      <c r="F289" s="13"/>
      <c r="G289" s="13"/>
      <c r="H289" s="13"/>
      <c r="I289" s="13"/>
      <c r="J289" s="13"/>
      <c r="K289" s="2"/>
      <c r="L289" s="2"/>
      <c r="M289" s="2"/>
      <c r="N289" s="2"/>
      <c r="O289" s="2"/>
      <c r="P289" s="2"/>
      <c r="Q289" s="2"/>
    </row>
    <row r="290" spans="1:17" ht="15.75" x14ac:dyDescent="0.25">
      <c r="A290" s="13"/>
      <c r="B290" s="39" t="s">
        <v>1269</v>
      </c>
      <c r="C290" s="23" t="s">
        <v>203</v>
      </c>
      <c r="D290" s="16"/>
      <c r="E290" s="13"/>
      <c r="F290" s="13"/>
      <c r="G290" s="13"/>
      <c r="H290" s="13"/>
      <c r="I290" s="13"/>
      <c r="J290" s="13"/>
      <c r="K290" s="2"/>
      <c r="L290" s="2"/>
      <c r="M290" s="2"/>
      <c r="N290" s="2"/>
      <c r="O290" s="2"/>
      <c r="P290" s="2"/>
      <c r="Q290" s="2"/>
    </row>
    <row r="291" spans="1:17" ht="15.75" x14ac:dyDescent="0.25">
      <c r="A291" s="13"/>
      <c r="B291" s="40" t="s">
        <v>1272</v>
      </c>
      <c r="C291" s="26" t="s">
        <v>26</v>
      </c>
      <c r="D291" s="16"/>
      <c r="E291" s="13"/>
      <c r="F291" s="13"/>
      <c r="G291" s="13"/>
      <c r="H291" s="13"/>
      <c r="I291" s="13"/>
      <c r="J291" s="13"/>
      <c r="K291" s="2"/>
      <c r="L291" s="2"/>
      <c r="M291" s="2"/>
      <c r="N291" s="2"/>
      <c r="O291" s="2"/>
      <c r="P291" s="2"/>
      <c r="Q291" s="2"/>
    </row>
    <row r="292" spans="1:17" ht="15.75" x14ac:dyDescent="0.25">
      <c r="A292" s="13"/>
      <c r="B292" s="27" t="s">
        <v>1448</v>
      </c>
      <c r="C292" s="16"/>
      <c r="D292" s="16"/>
      <c r="E292" s="13"/>
      <c r="F292" s="13"/>
      <c r="G292" s="13"/>
      <c r="H292" s="13"/>
      <c r="I292" s="13"/>
      <c r="J292" s="13"/>
      <c r="K292" s="2"/>
      <c r="L292" s="2"/>
      <c r="M292" s="2"/>
      <c r="N292" s="2"/>
      <c r="O292" s="2"/>
      <c r="P292" s="2"/>
      <c r="Q292" s="2"/>
    </row>
    <row r="293" spans="1:17" ht="15.75" x14ac:dyDescent="0.25">
      <c r="A293" s="13"/>
      <c r="B293" s="17" t="s">
        <v>1449</v>
      </c>
      <c r="C293" s="16"/>
      <c r="D293" s="16"/>
      <c r="E293" s="13"/>
      <c r="F293" s="13"/>
      <c r="G293" s="13"/>
      <c r="H293" s="13"/>
      <c r="I293" s="13"/>
      <c r="J293" s="13"/>
      <c r="K293" s="2"/>
      <c r="L293" s="2"/>
      <c r="M293" s="2"/>
      <c r="N293" s="2"/>
      <c r="O293" s="2"/>
      <c r="P293" s="2"/>
      <c r="Q293" s="2"/>
    </row>
    <row r="294" spans="1:17" ht="15.75" x14ac:dyDescent="0.25">
      <c r="A294" s="13"/>
      <c r="B294" s="29" t="s">
        <v>1450</v>
      </c>
      <c r="C294" s="16"/>
      <c r="D294" s="16"/>
      <c r="E294" s="13"/>
      <c r="F294" s="13"/>
      <c r="G294" s="13"/>
      <c r="H294" s="13"/>
      <c r="I294" s="13"/>
      <c r="J294" s="13"/>
      <c r="K294" s="2"/>
      <c r="L294" s="2"/>
      <c r="M294" s="2"/>
      <c r="N294" s="2"/>
      <c r="O294" s="2"/>
      <c r="P294" s="2"/>
      <c r="Q294" s="2"/>
    </row>
    <row r="295" spans="1:17" ht="15.75" x14ac:dyDescent="0.25">
      <c r="A295" s="13"/>
      <c r="B295" s="29" t="s">
        <v>1451</v>
      </c>
      <c r="C295" s="16"/>
      <c r="D295" s="16"/>
      <c r="E295" s="13"/>
      <c r="F295" s="13"/>
      <c r="G295" s="13"/>
      <c r="H295" s="13"/>
      <c r="I295" s="13"/>
      <c r="J295" s="13"/>
      <c r="K295" s="2"/>
      <c r="L295" s="2"/>
      <c r="M295" s="2"/>
      <c r="N295" s="2"/>
      <c r="O295" s="2"/>
      <c r="P295" s="2"/>
      <c r="Q295" s="2"/>
    </row>
    <row r="296" spans="1:17" ht="15.75" x14ac:dyDescent="0.25">
      <c r="A296" s="13"/>
      <c r="B296" s="29" t="s">
        <v>1293</v>
      </c>
      <c r="C296" s="16"/>
      <c r="D296" s="16"/>
      <c r="E296" s="13"/>
      <c r="F296" s="13"/>
      <c r="G296" s="13"/>
      <c r="H296" s="13"/>
      <c r="I296" s="13"/>
      <c r="J296" s="13"/>
      <c r="K296" s="2"/>
      <c r="L296" s="2"/>
      <c r="M296" s="2"/>
      <c r="N296" s="2"/>
      <c r="O296" s="2"/>
      <c r="P296" s="2"/>
      <c r="Q296" s="2"/>
    </row>
    <row r="297" spans="1:17" ht="15.75" x14ac:dyDescent="0.25">
      <c r="A297" s="13"/>
      <c r="B297" s="29" t="s">
        <v>1294</v>
      </c>
      <c r="C297" s="16"/>
      <c r="D297" s="16"/>
      <c r="E297" s="13"/>
      <c r="F297" s="13"/>
      <c r="G297" s="13"/>
      <c r="H297" s="13"/>
      <c r="I297" s="13"/>
      <c r="J297" s="13"/>
      <c r="K297" s="2"/>
      <c r="L297" s="2"/>
      <c r="M297" s="2"/>
      <c r="N297" s="2"/>
      <c r="O297" s="2"/>
      <c r="P297" s="2"/>
      <c r="Q297" s="2"/>
    </row>
    <row r="298" spans="1:17" ht="15.75" x14ac:dyDescent="0.25">
      <c r="A298" s="13"/>
      <c r="B298" s="29" t="s">
        <v>1452</v>
      </c>
      <c r="C298" s="16"/>
      <c r="D298" s="16"/>
      <c r="E298" s="13"/>
      <c r="F298" s="13"/>
      <c r="G298" s="13"/>
      <c r="H298" s="13"/>
      <c r="I298" s="13"/>
      <c r="J298" s="13"/>
      <c r="K298" s="2"/>
      <c r="L298" s="2"/>
      <c r="M298" s="2"/>
      <c r="N298" s="2"/>
      <c r="O298" s="2"/>
      <c r="P298" s="2"/>
      <c r="Q298" s="2"/>
    </row>
    <row r="299" spans="1:17" ht="15.75" x14ac:dyDescent="0.25">
      <c r="A299" s="13"/>
      <c r="B299" s="29" t="s">
        <v>1453</v>
      </c>
      <c r="C299" s="16"/>
      <c r="D299" s="16"/>
      <c r="E299" s="13"/>
      <c r="F299" s="13"/>
      <c r="G299" s="13"/>
      <c r="H299" s="13"/>
      <c r="I299" s="13"/>
      <c r="J299" s="13"/>
      <c r="K299" s="2"/>
      <c r="L299" s="2"/>
      <c r="M299" s="2"/>
      <c r="N299" s="2"/>
      <c r="O299" s="2"/>
      <c r="P299" s="2"/>
      <c r="Q299" s="2"/>
    </row>
    <row r="300" spans="1:17" ht="15.75" x14ac:dyDescent="0.25">
      <c r="A300" s="13"/>
      <c r="B300" s="16"/>
      <c r="C300" s="16"/>
      <c r="D300" s="16"/>
      <c r="E300" s="13"/>
      <c r="F300" s="13"/>
      <c r="G300" s="13"/>
      <c r="H300" s="13"/>
      <c r="I300" s="13"/>
      <c r="J300" s="13"/>
      <c r="K300" s="2"/>
      <c r="L300" s="2"/>
      <c r="M300" s="2"/>
      <c r="N300" s="2"/>
      <c r="O300" s="2"/>
      <c r="P300" s="2"/>
      <c r="Q300" s="2"/>
    </row>
    <row r="301" spans="1:17" ht="15.75" x14ac:dyDescent="0.25">
      <c r="A301" s="13"/>
      <c r="B301" s="28" t="s">
        <v>1454</v>
      </c>
      <c r="C301" s="16"/>
      <c r="D301" s="16"/>
      <c r="E301" s="13"/>
      <c r="F301" s="13"/>
      <c r="G301" s="13"/>
      <c r="H301" s="13"/>
      <c r="I301" s="13"/>
      <c r="J301" s="13"/>
      <c r="K301" s="2"/>
      <c r="L301" s="2"/>
      <c r="M301" s="2"/>
      <c r="N301" s="2"/>
      <c r="O301" s="2"/>
      <c r="P301" s="2"/>
      <c r="Q301" s="2"/>
    </row>
    <row r="302" spans="1:17" ht="15.75" x14ac:dyDescent="0.25">
      <c r="A302" s="13"/>
      <c r="B302" s="16"/>
      <c r="C302" s="16"/>
      <c r="D302" s="16"/>
      <c r="E302" s="13"/>
      <c r="F302" s="13"/>
      <c r="G302" s="13"/>
      <c r="H302" s="13"/>
      <c r="I302" s="13"/>
      <c r="J302" s="13"/>
      <c r="K302" s="2"/>
      <c r="L302" s="2"/>
      <c r="M302" s="2"/>
      <c r="N302" s="2"/>
      <c r="O302" s="2"/>
      <c r="P302" s="2"/>
      <c r="Q302" s="2"/>
    </row>
    <row r="303" spans="1:17" ht="15.75" x14ac:dyDescent="0.25">
      <c r="A303" s="13"/>
      <c r="B303" s="18" t="s">
        <v>95</v>
      </c>
      <c r="C303" s="20" t="s">
        <v>1455</v>
      </c>
      <c r="D303" s="16"/>
      <c r="E303" s="13"/>
      <c r="F303" s="13"/>
      <c r="G303" s="13"/>
      <c r="H303" s="13"/>
      <c r="I303" s="13"/>
      <c r="J303" s="13"/>
      <c r="K303" s="2"/>
      <c r="L303" s="2"/>
      <c r="M303" s="2"/>
      <c r="N303" s="2"/>
      <c r="O303" s="2"/>
      <c r="P303" s="2"/>
      <c r="Q303" s="2"/>
    </row>
    <row r="304" spans="1:17" ht="15.75" x14ac:dyDescent="0.25">
      <c r="A304" s="13"/>
      <c r="B304" s="39" t="s">
        <v>1</v>
      </c>
      <c r="C304" s="23" t="s">
        <v>1456</v>
      </c>
      <c r="D304" s="16"/>
      <c r="E304" s="13"/>
      <c r="F304" s="13"/>
      <c r="G304" s="13"/>
      <c r="H304" s="13"/>
      <c r="I304" s="13"/>
      <c r="J304" s="13"/>
      <c r="K304" s="2"/>
      <c r="L304" s="2"/>
      <c r="M304" s="2"/>
      <c r="N304" s="2"/>
      <c r="O304" s="2"/>
      <c r="P304" s="2"/>
      <c r="Q304" s="2"/>
    </row>
    <row r="305" spans="1:17" ht="31.5" x14ac:dyDescent="0.25">
      <c r="A305" s="13"/>
      <c r="B305" s="40" t="s">
        <v>4</v>
      </c>
      <c r="C305" s="26" t="s">
        <v>1457</v>
      </c>
      <c r="D305" s="16"/>
      <c r="E305" s="13"/>
      <c r="F305" s="13"/>
      <c r="G305" s="13"/>
      <c r="H305" s="13"/>
      <c r="I305" s="13"/>
      <c r="J305" s="13"/>
      <c r="K305" s="2"/>
      <c r="L305" s="2"/>
      <c r="M305" s="2"/>
      <c r="N305" s="2"/>
      <c r="O305" s="2"/>
      <c r="P305" s="2"/>
      <c r="Q305" s="2"/>
    </row>
    <row r="306" spans="1:17" x14ac:dyDescent="0.25">
      <c r="A306" s="13"/>
      <c r="B306" s="13"/>
      <c r="C306" s="13"/>
      <c r="D306" s="13"/>
      <c r="E306" s="13"/>
      <c r="F306" s="13"/>
      <c r="G306" s="13"/>
      <c r="H306" s="13"/>
      <c r="I306" s="13"/>
      <c r="J306" s="13"/>
      <c r="K306" s="2"/>
      <c r="L306" s="2"/>
      <c r="M306" s="2"/>
      <c r="N306" s="2"/>
      <c r="O306" s="2"/>
      <c r="P306" s="2"/>
      <c r="Q306" s="2"/>
    </row>
    <row r="307" spans="1:17" ht="18.75" x14ac:dyDescent="0.25">
      <c r="A307" s="13"/>
      <c r="B307" s="34" t="s">
        <v>1458</v>
      </c>
      <c r="C307" s="35"/>
      <c r="D307" s="13"/>
      <c r="E307" s="13"/>
      <c r="F307" s="13"/>
      <c r="G307" s="13"/>
      <c r="H307" s="13"/>
      <c r="I307" s="13"/>
      <c r="J307" s="13"/>
      <c r="K307" s="2"/>
      <c r="L307" s="2"/>
      <c r="M307" s="2"/>
      <c r="N307" s="2"/>
      <c r="O307" s="2"/>
      <c r="P307" s="2"/>
      <c r="Q307" s="2"/>
    </row>
    <row r="308" spans="1:17" ht="15.75" x14ac:dyDescent="0.25">
      <c r="A308" s="13"/>
      <c r="B308" s="21" t="s">
        <v>1263</v>
      </c>
      <c r="C308" s="38" t="s">
        <v>1441</v>
      </c>
      <c r="D308" s="16"/>
      <c r="E308" s="13"/>
      <c r="F308" s="13"/>
      <c r="G308" s="13"/>
      <c r="H308" s="13"/>
      <c r="I308" s="13"/>
      <c r="J308" s="13"/>
      <c r="K308" s="2"/>
      <c r="L308" s="2"/>
      <c r="M308" s="2"/>
      <c r="N308" s="2"/>
      <c r="O308" s="2"/>
      <c r="P308" s="2"/>
      <c r="Q308" s="2"/>
    </row>
    <row r="309" spans="1:17" ht="15.75" x14ac:dyDescent="0.25">
      <c r="A309" s="13"/>
      <c r="B309" s="39" t="s">
        <v>1266</v>
      </c>
      <c r="C309" s="23" t="s">
        <v>4</v>
      </c>
      <c r="D309" s="16"/>
      <c r="E309" s="13"/>
      <c r="F309" s="13"/>
      <c r="G309" s="13"/>
      <c r="H309" s="13"/>
      <c r="I309" s="13"/>
      <c r="J309" s="13"/>
      <c r="K309" s="2"/>
      <c r="L309" s="2"/>
      <c r="M309" s="2"/>
      <c r="N309" s="2"/>
      <c r="O309" s="2"/>
      <c r="P309" s="2"/>
      <c r="Q309" s="2"/>
    </row>
    <row r="310" spans="1:17" ht="15.75" x14ac:dyDescent="0.25">
      <c r="A310" s="13"/>
      <c r="B310" s="39" t="s">
        <v>1269</v>
      </c>
      <c r="C310" s="23" t="s">
        <v>11</v>
      </c>
      <c r="D310" s="16"/>
      <c r="E310" s="13"/>
      <c r="F310" s="13"/>
      <c r="G310" s="13"/>
      <c r="H310" s="13"/>
      <c r="I310" s="13"/>
      <c r="J310" s="13"/>
      <c r="K310" s="2"/>
      <c r="L310" s="2"/>
      <c r="M310" s="2"/>
      <c r="N310" s="2"/>
      <c r="O310" s="2"/>
      <c r="P310" s="2"/>
      <c r="Q310" s="2"/>
    </row>
    <row r="311" spans="1:17" ht="15.75" x14ac:dyDescent="0.25">
      <c r="A311" s="13"/>
      <c r="B311" s="40" t="s">
        <v>1272</v>
      </c>
      <c r="C311" s="26" t="s">
        <v>14</v>
      </c>
      <c r="D311" s="16"/>
      <c r="E311" s="13"/>
      <c r="F311" s="13"/>
      <c r="G311" s="13"/>
      <c r="H311" s="13"/>
      <c r="I311" s="13"/>
      <c r="J311" s="13"/>
      <c r="K311" s="2"/>
      <c r="L311" s="2"/>
      <c r="M311" s="2"/>
      <c r="N311" s="2"/>
      <c r="O311" s="2"/>
      <c r="P311" s="2"/>
      <c r="Q311" s="2"/>
    </row>
    <row r="312" spans="1:17" ht="15.75" x14ac:dyDescent="0.25">
      <c r="A312" s="13"/>
      <c r="B312" s="16"/>
      <c r="C312" s="16"/>
      <c r="D312" s="16"/>
      <c r="E312" s="13"/>
      <c r="F312" s="13"/>
      <c r="G312" s="13"/>
      <c r="H312" s="13"/>
      <c r="I312" s="13"/>
      <c r="J312" s="13"/>
      <c r="K312" s="2"/>
      <c r="L312" s="2"/>
      <c r="M312" s="2"/>
      <c r="N312" s="2"/>
      <c r="O312" s="2"/>
      <c r="P312" s="2"/>
      <c r="Q312" s="2"/>
    </row>
    <row r="313" spans="1:17" ht="15.75" x14ac:dyDescent="0.25">
      <c r="A313" s="13"/>
      <c r="B313" s="17" t="s">
        <v>1459</v>
      </c>
      <c r="C313" s="16"/>
      <c r="D313" s="16"/>
      <c r="E313" s="13"/>
      <c r="F313" s="13"/>
      <c r="G313" s="13"/>
      <c r="H313" s="13"/>
      <c r="I313" s="13"/>
      <c r="J313" s="13"/>
      <c r="K313" s="2"/>
      <c r="L313" s="2"/>
      <c r="M313" s="2"/>
      <c r="N313" s="2"/>
      <c r="O313" s="2"/>
      <c r="P313" s="2"/>
      <c r="Q313" s="2"/>
    </row>
    <row r="314" spans="1:17" ht="15.75" x14ac:dyDescent="0.25">
      <c r="A314" s="13"/>
      <c r="B314" s="27" t="s">
        <v>1460</v>
      </c>
      <c r="C314" s="16"/>
      <c r="D314" s="16"/>
      <c r="E314" s="13"/>
      <c r="F314" s="13"/>
      <c r="G314" s="13"/>
      <c r="H314" s="13"/>
      <c r="I314" s="13"/>
      <c r="J314" s="13"/>
      <c r="K314" s="2"/>
      <c r="L314" s="2"/>
      <c r="M314" s="2"/>
      <c r="N314" s="2"/>
      <c r="O314" s="2"/>
      <c r="P314" s="2"/>
      <c r="Q314" s="2"/>
    </row>
    <row r="315" spans="1:17" ht="15.75" x14ac:dyDescent="0.25">
      <c r="A315" s="13"/>
      <c r="B315" s="29" t="s">
        <v>1461</v>
      </c>
      <c r="C315" s="16"/>
      <c r="D315" s="16"/>
      <c r="E315" s="13"/>
      <c r="F315" s="13"/>
      <c r="G315" s="13"/>
      <c r="H315" s="13"/>
      <c r="I315" s="13"/>
      <c r="J315" s="13"/>
      <c r="K315" s="2"/>
      <c r="L315" s="2"/>
      <c r="M315" s="2"/>
      <c r="N315" s="2"/>
      <c r="O315" s="2"/>
      <c r="P315" s="2"/>
      <c r="Q315" s="2"/>
    </row>
    <row r="316" spans="1:17" ht="15.75" x14ac:dyDescent="0.25">
      <c r="A316" s="13"/>
      <c r="B316" s="29" t="s">
        <v>1462</v>
      </c>
      <c r="C316" s="16"/>
      <c r="D316" s="16"/>
      <c r="E316" s="13"/>
      <c r="F316" s="13"/>
      <c r="G316" s="13"/>
      <c r="H316" s="13"/>
      <c r="I316" s="13"/>
      <c r="J316" s="13"/>
      <c r="K316" s="2"/>
      <c r="L316" s="2"/>
      <c r="M316" s="2"/>
      <c r="N316" s="2"/>
      <c r="O316" s="2"/>
      <c r="P316" s="2"/>
      <c r="Q316" s="2"/>
    </row>
    <row r="317" spans="1:17" ht="15.75" x14ac:dyDescent="0.25">
      <c r="A317" s="13"/>
      <c r="B317" s="29" t="s">
        <v>1292</v>
      </c>
      <c r="C317" s="16"/>
      <c r="D317" s="16"/>
      <c r="E317" s="13"/>
      <c r="F317" s="13"/>
      <c r="G317" s="13"/>
      <c r="H317" s="13"/>
      <c r="I317" s="13"/>
      <c r="J317" s="13"/>
      <c r="K317" s="2"/>
      <c r="L317" s="2"/>
      <c r="M317" s="2"/>
      <c r="N317" s="2"/>
      <c r="O317" s="2"/>
      <c r="P317" s="2"/>
      <c r="Q317" s="2"/>
    </row>
    <row r="318" spans="1:17" ht="15.75" x14ac:dyDescent="0.25">
      <c r="A318" s="13"/>
      <c r="B318" s="29" t="s">
        <v>1463</v>
      </c>
      <c r="C318" s="16"/>
      <c r="D318" s="16"/>
      <c r="E318" s="13"/>
      <c r="F318" s="13"/>
      <c r="G318" s="13"/>
      <c r="H318" s="13"/>
      <c r="I318" s="13"/>
      <c r="J318" s="13"/>
      <c r="K318" s="2"/>
      <c r="L318" s="2"/>
      <c r="M318" s="2"/>
      <c r="N318" s="2"/>
      <c r="O318" s="2"/>
      <c r="P318" s="2"/>
      <c r="Q318" s="2"/>
    </row>
    <row r="319" spans="1:17" ht="15.75" x14ac:dyDescent="0.25">
      <c r="A319" s="13"/>
      <c r="B319" s="29" t="s">
        <v>1338</v>
      </c>
      <c r="C319" s="16"/>
      <c r="D319" s="16"/>
      <c r="E319" s="13"/>
      <c r="F319" s="13"/>
      <c r="G319" s="13"/>
      <c r="H319" s="13"/>
      <c r="I319" s="13"/>
      <c r="J319" s="13"/>
      <c r="K319" s="2"/>
      <c r="L319" s="2"/>
      <c r="M319" s="2"/>
      <c r="N319" s="2"/>
      <c r="O319" s="2"/>
      <c r="P319" s="2"/>
      <c r="Q319" s="2"/>
    </row>
    <row r="320" spans="1:17" ht="15.75" x14ac:dyDescent="0.25">
      <c r="A320" s="13"/>
      <c r="B320" s="29" t="s">
        <v>1464</v>
      </c>
      <c r="C320" s="16"/>
      <c r="D320" s="16"/>
      <c r="E320" s="13"/>
      <c r="F320" s="13"/>
      <c r="G320" s="13"/>
      <c r="H320" s="13"/>
      <c r="I320" s="13"/>
      <c r="J320" s="13"/>
      <c r="K320" s="2"/>
      <c r="L320" s="2"/>
      <c r="M320" s="2"/>
      <c r="N320" s="2"/>
      <c r="O320" s="2"/>
      <c r="P320" s="2"/>
      <c r="Q320" s="2"/>
    </row>
    <row r="321" spans="1:17" ht="15.75" x14ac:dyDescent="0.25">
      <c r="A321" s="13"/>
      <c r="B321" s="29" t="s">
        <v>1465</v>
      </c>
      <c r="C321" s="16"/>
      <c r="D321" s="16"/>
      <c r="E321" s="13"/>
      <c r="F321" s="13"/>
      <c r="G321" s="13"/>
      <c r="H321" s="13"/>
      <c r="I321" s="13"/>
      <c r="J321" s="13"/>
      <c r="K321" s="2"/>
      <c r="L321" s="2"/>
      <c r="M321" s="2"/>
      <c r="N321" s="2"/>
      <c r="O321" s="2"/>
      <c r="P321" s="2"/>
      <c r="Q321" s="2"/>
    </row>
    <row r="322" spans="1:17" x14ac:dyDescent="0.25">
      <c r="A322" s="13"/>
      <c r="B322" s="13"/>
      <c r="C322" s="13"/>
      <c r="D322" s="13"/>
      <c r="E322" s="13"/>
      <c r="F322" s="13"/>
      <c r="G322" s="13"/>
      <c r="H322" s="13"/>
      <c r="I322" s="13"/>
      <c r="J322" s="13"/>
      <c r="K322" s="2"/>
      <c r="L322" s="2"/>
      <c r="M322" s="2"/>
      <c r="N322" s="2"/>
      <c r="O322" s="2"/>
      <c r="P322" s="2"/>
      <c r="Q322" s="2"/>
    </row>
    <row r="323" spans="1:17" ht="18.75" x14ac:dyDescent="0.25">
      <c r="A323" s="13"/>
      <c r="B323" s="34" t="s">
        <v>1466</v>
      </c>
      <c r="C323" s="35"/>
      <c r="D323" s="13"/>
      <c r="E323" s="13"/>
      <c r="F323" s="13"/>
      <c r="G323" s="13"/>
      <c r="H323" s="13"/>
      <c r="I323" s="13"/>
      <c r="J323" s="13"/>
      <c r="K323" s="2"/>
      <c r="L323" s="2"/>
      <c r="M323" s="2"/>
      <c r="N323" s="2"/>
      <c r="O323" s="2"/>
      <c r="P323" s="2"/>
      <c r="Q323" s="2"/>
    </row>
    <row r="324" spans="1:17" ht="15.75" x14ac:dyDescent="0.25">
      <c r="A324" s="13"/>
      <c r="B324" s="21" t="s">
        <v>1263</v>
      </c>
      <c r="C324" s="38" t="s">
        <v>1441</v>
      </c>
      <c r="D324" s="16"/>
      <c r="E324" s="13"/>
      <c r="F324" s="13"/>
      <c r="G324" s="13"/>
      <c r="H324" s="13"/>
      <c r="I324" s="13"/>
      <c r="J324" s="13"/>
      <c r="K324" s="2"/>
      <c r="L324" s="2"/>
      <c r="M324" s="2"/>
      <c r="N324" s="2"/>
      <c r="O324" s="2"/>
      <c r="P324" s="2"/>
      <c r="Q324" s="2"/>
    </row>
    <row r="325" spans="1:17" ht="15.75" x14ac:dyDescent="0.25">
      <c r="A325" s="13"/>
      <c r="B325" s="39" t="s">
        <v>1266</v>
      </c>
      <c r="C325" s="23" t="s">
        <v>6</v>
      </c>
      <c r="D325" s="16"/>
      <c r="E325" s="13"/>
      <c r="F325" s="13"/>
      <c r="G325" s="13"/>
      <c r="H325" s="13"/>
      <c r="I325" s="13"/>
      <c r="J325" s="13"/>
      <c r="K325" s="2"/>
      <c r="L325" s="2"/>
      <c r="M325" s="2"/>
      <c r="N325" s="2"/>
      <c r="O325" s="2"/>
      <c r="P325" s="2"/>
      <c r="Q325" s="2"/>
    </row>
    <row r="326" spans="1:17" ht="15.75" x14ac:dyDescent="0.25">
      <c r="A326" s="13"/>
      <c r="B326" s="39" t="s">
        <v>1269</v>
      </c>
      <c r="C326" s="23" t="s">
        <v>5</v>
      </c>
      <c r="D326" s="16"/>
      <c r="E326" s="13"/>
      <c r="F326" s="13"/>
      <c r="G326" s="13"/>
      <c r="H326" s="13"/>
      <c r="I326" s="13"/>
      <c r="J326" s="13"/>
      <c r="K326" s="2"/>
      <c r="L326" s="2"/>
      <c r="M326" s="2"/>
      <c r="N326" s="2"/>
      <c r="O326" s="2"/>
      <c r="P326" s="2"/>
      <c r="Q326" s="2"/>
    </row>
    <row r="327" spans="1:17" ht="15.75" x14ac:dyDescent="0.25">
      <c r="A327" s="13"/>
      <c r="B327" s="40" t="s">
        <v>1272</v>
      </c>
      <c r="C327" s="26" t="s">
        <v>5</v>
      </c>
      <c r="D327" s="16"/>
      <c r="E327" s="13"/>
      <c r="F327" s="13"/>
      <c r="G327" s="13"/>
      <c r="H327" s="13"/>
      <c r="I327" s="13"/>
      <c r="J327" s="13"/>
      <c r="K327" s="2"/>
      <c r="L327" s="2"/>
      <c r="M327" s="2"/>
      <c r="N327" s="2"/>
      <c r="O327" s="2"/>
      <c r="P327" s="2"/>
      <c r="Q327" s="2"/>
    </row>
    <row r="328" spans="1:17" ht="15.75" x14ac:dyDescent="0.25">
      <c r="A328" s="13"/>
      <c r="B328" s="16"/>
      <c r="C328" s="16"/>
      <c r="D328" s="16"/>
      <c r="E328" s="13"/>
      <c r="F328" s="13"/>
      <c r="G328" s="13"/>
      <c r="H328" s="13"/>
      <c r="I328" s="13"/>
      <c r="J328" s="13"/>
      <c r="K328" s="2"/>
      <c r="L328" s="2"/>
      <c r="M328" s="2"/>
      <c r="N328" s="2"/>
      <c r="O328" s="2"/>
      <c r="P328" s="2"/>
      <c r="Q328" s="2"/>
    </row>
    <row r="329" spans="1:17" ht="15.75" x14ac:dyDescent="0.25">
      <c r="A329" s="13"/>
      <c r="B329" s="17" t="s">
        <v>1467</v>
      </c>
      <c r="C329" s="16"/>
      <c r="D329" s="16"/>
      <c r="E329" s="13"/>
      <c r="F329" s="13"/>
      <c r="G329" s="13"/>
      <c r="H329" s="13"/>
      <c r="I329" s="13"/>
      <c r="J329" s="13"/>
      <c r="K329" s="2"/>
      <c r="L329" s="2"/>
      <c r="M329" s="2"/>
      <c r="N329" s="2"/>
      <c r="O329" s="2"/>
      <c r="P329" s="2"/>
      <c r="Q329" s="2"/>
    </row>
    <row r="330" spans="1:17" ht="15.75" x14ac:dyDescent="0.25">
      <c r="A330" s="13"/>
      <c r="B330" s="16" t="s">
        <v>1468</v>
      </c>
      <c r="C330" s="16"/>
      <c r="D330" s="16"/>
      <c r="E330" s="13"/>
      <c r="F330" s="13"/>
      <c r="G330" s="13"/>
      <c r="H330" s="13"/>
      <c r="I330" s="13"/>
      <c r="J330" s="13"/>
      <c r="K330" s="2"/>
      <c r="L330" s="2"/>
      <c r="M330" s="2"/>
      <c r="N330" s="2"/>
      <c r="O330" s="2"/>
      <c r="P330" s="2"/>
      <c r="Q330" s="2"/>
    </row>
    <row r="331" spans="1:17" ht="15.75" x14ac:dyDescent="0.25">
      <c r="A331" s="13"/>
      <c r="B331" s="29" t="s">
        <v>1469</v>
      </c>
      <c r="C331" s="16"/>
      <c r="D331" s="16"/>
      <c r="E331" s="13"/>
      <c r="F331" s="13"/>
      <c r="G331" s="13"/>
      <c r="H331" s="13"/>
      <c r="I331" s="13"/>
      <c r="J331" s="13"/>
      <c r="K331" s="2"/>
      <c r="L331" s="2"/>
      <c r="M331" s="2"/>
      <c r="N331" s="2"/>
      <c r="O331" s="2"/>
      <c r="P331" s="2"/>
      <c r="Q331" s="2"/>
    </row>
    <row r="332" spans="1:17" ht="15.75" x14ac:dyDescent="0.25">
      <c r="A332" s="13"/>
      <c r="B332" s="29" t="s">
        <v>1470</v>
      </c>
      <c r="C332" s="16"/>
      <c r="D332" s="16"/>
      <c r="E332" s="13"/>
      <c r="F332" s="13"/>
      <c r="G332" s="13"/>
      <c r="H332" s="13"/>
      <c r="I332" s="13"/>
      <c r="J332" s="13"/>
      <c r="K332" s="2"/>
      <c r="L332" s="2"/>
      <c r="M332" s="2"/>
      <c r="N332" s="2"/>
      <c r="O332" s="2"/>
      <c r="P332" s="2"/>
      <c r="Q332" s="2"/>
    </row>
    <row r="333" spans="1:17" ht="15.75" x14ac:dyDescent="0.25">
      <c r="A333" s="13"/>
      <c r="B333" s="29" t="s">
        <v>1471</v>
      </c>
      <c r="C333" s="16"/>
      <c r="D333" s="16"/>
      <c r="E333" s="13"/>
      <c r="F333" s="13"/>
      <c r="G333" s="13"/>
      <c r="H333" s="13"/>
      <c r="I333" s="13"/>
      <c r="J333" s="13"/>
      <c r="K333" s="2"/>
      <c r="L333" s="2"/>
      <c r="M333" s="2"/>
      <c r="N333" s="2"/>
      <c r="O333" s="2"/>
      <c r="P333" s="2"/>
      <c r="Q333" s="2"/>
    </row>
    <row r="334" spans="1:17" ht="15.75" x14ac:dyDescent="0.25">
      <c r="A334" s="13"/>
      <c r="B334" s="29" t="s">
        <v>1472</v>
      </c>
      <c r="C334" s="16"/>
      <c r="D334" s="16"/>
      <c r="E334" s="13"/>
      <c r="F334" s="13"/>
      <c r="G334" s="13"/>
      <c r="H334" s="13"/>
      <c r="I334" s="13"/>
      <c r="J334" s="13"/>
      <c r="K334" s="2"/>
      <c r="L334" s="2"/>
      <c r="M334" s="2"/>
      <c r="N334" s="2"/>
      <c r="O334" s="2"/>
      <c r="P334" s="2"/>
      <c r="Q334" s="2"/>
    </row>
    <row r="335" spans="1:17" ht="15.75" x14ac:dyDescent="0.25">
      <c r="A335" s="13"/>
      <c r="B335" s="29" t="s">
        <v>1394</v>
      </c>
      <c r="C335" s="16"/>
      <c r="D335" s="16"/>
      <c r="E335" s="13"/>
      <c r="F335" s="13"/>
      <c r="G335" s="13"/>
      <c r="H335" s="13"/>
      <c r="I335" s="13"/>
      <c r="J335" s="13"/>
      <c r="K335" s="2"/>
      <c r="L335" s="2"/>
      <c r="M335" s="2"/>
      <c r="N335" s="2"/>
      <c r="O335" s="2"/>
      <c r="P335" s="2"/>
      <c r="Q335" s="2"/>
    </row>
    <row r="336" spans="1:17" ht="15.75" x14ac:dyDescent="0.25">
      <c r="A336" s="13"/>
      <c r="B336" s="29" t="s">
        <v>1473</v>
      </c>
      <c r="C336" s="16"/>
      <c r="D336" s="16"/>
      <c r="E336" s="13"/>
      <c r="F336" s="13"/>
      <c r="G336" s="13"/>
      <c r="H336" s="13"/>
      <c r="I336" s="13"/>
      <c r="J336" s="13"/>
      <c r="K336" s="2"/>
      <c r="L336" s="2"/>
      <c r="M336" s="2"/>
      <c r="N336" s="2"/>
      <c r="O336" s="2"/>
      <c r="P336" s="2"/>
      <c r="Q336" s="2"/>
    </row>
    <row r="337" spans="1:17" ht="15.75" x14ac:dyDescent="0.25">
      <c r="A337" s="13"/>
      <c r="B337" s="29" t="s">
        <v>1474</v>
      </c>
      <c r="C337" s="16"/>
      <c r="D337" s="16"/>
      <c r="E337" s="13"/>
      <c r="F337" s="13"/>
      <c r="G337" s="13"/>
      <c r="H337" s="13"/>
      <c r="I337" s="13"/>
      <c r="J337" s="13"/>
      <c r="K337" s="2"/>
      <c r="L337" s="2"/>
      <c r="M337" s="2"/>
      <c r="N337" s="2"/>
      <c r="O337" s="2"/>
      <c r="P337" s="2"/>
      <c r="Q337" s="2"/>
    </row>
    <row r="338" spans="1:17" ht="15.75" x14ac:dyDescent="0.25">
      <c r="A338" s="13"/>
      <c r="B338" s="29" t="s">
        <v>1292</v>
      </c>
      <c r="C338" s="16"/>
      <c r="D338" s="16"/>
      <c r="E338" s="13"/>
      <c r="F338" s="13"/>
      <c r="G338" s="13"/>
      <c r="H338" s="13"/>
      <c r="I338" s="13"/>
      <c r="J338" s="13"/>
      <c r="K338" s="2"/>
      <c r="L338" s="2"/>
      <c r="M338" s="2"/>
      <c r="N338" s="2"/>
      <c r="O338" s="2"/>
      <c r="P338" s="2"/>
      <c r="Q338" s="2"/>
    </row>
    <row r="339" spans="1:17" ht="15.75" x14ac:dyDescent="0.25">
      <c r="A339" s="13"/>
      <c r="B339" s="29" t="s">
        <v>1357</v>
      </c>
      <c r="C339" s="16"/>
      <c r="D339" s="16"/>
      <c r="E339" s="13"/>
      <c r="F339" s="13"/>
      <c r="G339" s="13"/>
      <c r="H339" s="13"/>
      <c r="I339" s="13"/>
      <c r="J339" s="13"/>
      <c r="K339" s="2"/>
      <c r="L339" s="2"/>
      <c r="M339" s="2"/>
      <c r="N339" s="2"/>
      <c r="O339" s="2"/>
      <c r="P339" s="2"/>
      <c r="Q339" s="2"/>
    </row>
    <row r="340" spans="1:17" ht="15.75" x14ac:dyDescent="0.25">
      <c r="A340" s="13"/>
      <c r="B340" s="29" t="s">
        <v>1475</v>
      </c>
      <c r="C340" s="16"/>
      <c r="D340" s="16"/>
      <c r="E340" s="13"/>
      <c r="F340" s="13"/>
      <c r="G340" s="13"/>
      <c r="H340" s="13"/>
      <c r="I340" s="13"/>
      <c r="J340" s="13"/>
      <c r="K340" s="2"/>
      <c r="L340" s="2"/>
      <c r="M340" s="2"/>
      <c r="N340" s="2"/>
      <c r="O340" s="2"/>
      <c r="P340" s="2"/>
      <c r="Q340" s="2"/>
    </row>
    <row r="341" spans="1:17" ht="15.75" x14ac:dyDescent="0.25">
      <c r="A341" s="13"/>
      <c r="B341" s="28" t="s">
        <v>1476</v>
      </c>
      <c r="C341" s="16"/>
      <c r="D341" s="16"/>
      <c r="E341" s="13"/>
      <c r="F341" s="13"/>
      <c r="G341" s="13"/>
      <c r="H341" s="13"/>
      <c r="I341" s="13"/>
      <c r="J341" s="13"/>
      <c r="K341" s="2"/>
      <c r="L341" s="2"/>
      <c r="M341" s="2"/>
      <c r="N341" s="2"/>
      <c r="O341" s="2"/>
      <c r="P341" s="2"/>
      <c r="Q341" s="2"/>
    </row>
    <row r="342" spans="1:17" x14ac:dyDescent="0.25">
      <c r="A342" s="13"/>
      <c r="B342" s="13"/>
      <c r="C342" s="13"/>
      <c r="D342" s="13"/>
      <c r="E342" s="13"/>
      <c r="F342" s="13"/>
      <c r="G342" s="13"/>
      <c r="H342" s="13"/>
      <c r="I342" s="13"/>
      <c r="J342" s="13"/>
      <c r="K342" s="2"/>
      <c r="L342" s="2"/>
      <c r="M342" s="2"/>
      <c r="N342" s="2"/>
      <c r="O342" s="2"/>
      <c r="P342" s="2"/>
      <c r="Q342" s="2"/>
    </row>
    <row r="343" spans="1:17" ht="23.25" x14ac:dyDescent="0.25">
      <c r="A343" s="13"/>
      <c r="B343" s="14" t="s">
        <v>1477</v>
      </c>
      <c r="C343" s="13"/>
      <c r="D343" s="13"/>
      <c r="E343" s="13"/>
      <c r="F343" s="13"/>
      <c r="G343" s="13"/>
      <c r="H343" s="13"/>
      <c r="I343" s="13"/>
      <c r="J343" s="13"/>
      <c r="K343" s="2"/>
      <c r="L343" s="2"/>
      <c r="M343" s="2"/>
      <c r="N343" s="2"/>
      <c r="O343" s="2"/>
      <c r="P343" s="2"/>
      <c r="Q343" s="2"/>
    </row>
    <row r="344" spans="1:17" ht="15.75" x14ac:dyDescent="0.25">
      <c r="A344" s="13"/>
      <c r="B344" s="17" t="s">
        <v>1478</v>
      </c>
      <c r="C344" s="13"/>
      <c r="D344" s="13"/>
      <c r="E344" s="13"/>
      <c r="F344" s="13"/>
      <c r="G344" s="13"/>
      <c r="H344" s="13"/>
      <c r="I344" s="13"/>
      <c r="J344" s="13"/>
      <c r="K344" s="2"/>
      <c r="L344" s="2"/>
      <c r="M344" s="2"/>
      <c r="N344" s="2"/>
      <c r="O344" s="2"/>
      <c r="P344" s="2"/>
      <c r="Q344" s="2"/>
    </row>
    <row r="345" spans="1:17" ht="15.75" x14ac:dyDescent="0.25">
      <c r="A345" s="13"/>
      <c r="B345" s="16" t="s">
        <v>203</v>
      </c>
      <c r="C345" s="13"/>
      <c r="D345" s="13"/>
      <c r="E345" s="13"/>
      <c r="F345" s="13"/>
      <c r="G345" s="13"/>
      <c r="H345" s="13"/>
      <c r="I345" s="13"/>
      <c r="J345" s="13"/>
      <c r="K345" s="2"/>
      <c r="L345" s="2"/>
      <c r="M345" s="2"/>
      <c r="N345" s="2"/>
      <c r="O345" s="2"/>
      <c r="P345" s="2"/>
      <c r="Q345" s="2"/>
    </row>
    <row r="346" spans="1:17" ht="15.75" x14ac:dyDescent="0.25">
      <c r="A346" s="13"/>
      <c r="B346" s="16" t="s">
        <v>26</v>
      </c>
      <c r="C346" s="13"/>
      <c r="D346" s="13"/>
      <c r="E346" s="13"/>
      <c r="F346" s="13"/>
      <c r="G346" s="13"/>
      <c r="H346" s="13"/>
      <c r="I346" s="13"/>
      <c r="J346" s="13"/>
      <c r="K346" s="2"/>
      <c r="L346" s="2"/>
      <c r="M346" s="2"/>
      <c r="N346" s="2"/>
      <c r="O346" s="2"/>
      <c r="P346" s="2"/>
      <c r="Q346" s="2"/>
    </row>
    <row r="347" spans="1:17" ht="15.75" x14ac:dyDescent="0.25">
      <c r="A347" s="13"/>
      <c r="B347" s="16" t="s">
        <v>4</v>
      </c>
      <c r="C347" s="13"/>
      <c r="D347" s="13"/>
      <c r="E347" s="13"/>
      <c r="F347" s="13"/>
      <c r="G347" s="13"/>
      <c r="H347" s="13"/>
      <c r="I347" s="13"/>
      <c r="J347" s="13"/>
      <c r="K347" s="2"/>
      <c r="L347" s="2"/>
      <c r="M347" s="2"/>
      <c r="N347" s="2"/>
      <c r="O347" s="2"/>
      <c r="P347" s="2"/>
      <c r="Q347" s="2"/>
    </row>
    <row r="348" spans="1:17" ht="15.75" x14ac:dyDescent="0.25">
      <c r="A348" s="13"/>
      <c r="B348" s="16"/>
      <c r="C348" s="13"/>
      <c r="D348" s="13"/>
      <c r="E348" s="13"/>
      <c r="F348" s="13"/>
      <c r="G348" s="13"/>
      <c r="H348" s="13"/>
      <c r="I348" s="13"/>
      <c r="J348" s="13"/>
      <c r="K348" s="2"/>
      <c r="L348" s="2"/>
      <c r="M348" s="2"/>
      <c r="N348" s="2"/>
      <c r="O348" s="2"/>
      <c r="P348" s="2"/>
      <c r="Q348" s="2"/>
    </row>
    <row r="349" spans="1:17" ht="15.75" x14ac:dyDescent="0.25">
      <c r="A349" s="13"/>
      <c r="B349" s="17" t="s">
        <v>1479</v>
      </c>
      <c r="C349" s="13"/>
      <c r="D349" s="13"/>
      <c r="E349" s="13"/>
      <c r="F349" s="13"/>
      <c r="G349" s="13"/>
      <c r="H349" s="13"/>
      <c r="I349" s="13"/>
      <c r="J349" s="13"/>
      <c r="K349" s="2"/>
      <c r="L349" s="2"/>
      <c r="M349" s="2"/>
      <c r="N349" s="2"/>
      <c r="O349" s="2"/>
      <c r="P349" s="2"/>
      <c r="Q349" s="2"/>
    </row>
    <row r="350" spans="1:17" ht="15.75" x14ac:dyDescent="0.25">
      <c r="A350" s="13"/>
      <c r="B350" s="16" t="s">
        <v>16</v>
      </c>
      <c r="C350" s="13"/>
      <c r="D350" s="13"/>
      <c r="E350" s="13"/>
      <c r="F350" s="13"/>
      <c r="G350" s="13"/>
      <c r="H350" s="13"/>
      <c r="I350" s="13"/>
      <c r="J350" s="13"/>
      <c r="K350" s="2"/>
      <c r="L350" s="2"/>
      <c r="M350" s="2"/>
      <c r="N350" s="2"/>
      <c r="O350" s="2"/>
      <c r="P350" s="2"/>
      <c r="Q350" s="2"/>
    </row>
    <row r="351" spans="1:17" ht="15.75" x14ac:dyDescent="0.25">
      <c r="A351" s="13"/>
      <c r="B351" s="16" t="s">
        <v>1480</v>
      </c>
      <c r="C351" s="13"/>
      <c r="D351" s="13"/>
      <c r="E351" s="13"/>
      <c r="F351" s="13"/>
      <c r="G351" s="13"/>
      <c r="H351" s="13"/>
      <c r="I351" s="13"/>
      <c r="J351" s="13"/>
      <c r="K351" s="2"/>
      <c r="L351" s="2"/>
      <c r="M351" s="2"/>
      <c r="N351" s="2"/>
      <c r="O351" s="2"/>
      <c r="P351" s="2"/>
      <c r="Q351" s="2"/>
    </row>
    <row r="352" spans="1:17" ht="15.75" x14ac:dyDescent="0.25">
      <c r="A352" s="13"/>
      <c r="B352" s="16" t="s">
        <v>1481</v>
      </c>
      <c r="C352" s="13"/>
      <c r="D352" s="13"/>
      <c r="E352" s="13"/>
      <c r="F352" s="13"/>
      <c r="G352" s="13"/>
      <c r="H352" s="13"/>
      <c r="I352" s="13"/>
      <c r="J352" s="13"/>
      <c r="K352" s="2"/>
      <c r="L352" s="2"/>
      <c r="M352" s="2"/>
      <c r="N352" s="2"/>
      <c r="O352" s="2"/>
      <c r="P352" s="2"/>
      <c r="Q352" s="2"/>
    </row>
    <row r="353" spans="1:17" ht="15.75" customHeight="1" x14ac:dyDescent="0.25">
      <c r="A353" s="13"/>
      <c r="B353" s="449" t="s">
        <v>1571</v>
      </c>
      <c r="C353" s="449"/>
      <c r="D353" s="449"/>
      <c r="E353" s="449"/>
      <c r="F353" s="449"/>
      <c r="G353" s="13"/>
      <c r="H353" s="13"/>
      <c r="I353" s="13"/>
      <c r="J353" s="13"/>
      <c r="K353" s="2"/>
      <c r="L353" s="2"/>
      <c r="M353" s="2"/>
      <c r="N353" s="2"/>
      <c r="O353" s="2"/>
      <c r="P353" s="2"/>
      <c r="Q353" s="2"/>
    </row>
    <row r="354" spans="1:17" ht="15.75" customHeight="1" x14ac:dyDescent="0.25">
      <c r="A354" s="13"/>
      <c r="B354" s="449"/>
      <c r="C354" s="449"/>
      <c r="D354" s="449"/>
      <c r="E354" s="449"/>
      <c r="F354" s="449"/>
      <c r="G354" s="13"/>
      <c r="H354" s="13"/>
      <c r="I354" s="13"/>
      <c r="J354" s="13"/>
      <c r="K354" s="2"/>
      <c r="L354" s="2"/>
      <c r="M354" s="2"/>
      <c r="N354" s="2"/>
      <c r="O354" s="2"/>
      <c r="P354" s="2"/>
      <c r="Q354" s="2"/>
    </row>
    <row r="355" spans="1:17" x14ac:dyDescent="0.25">
      <c r="A355" s="13"/>
      <c r="B355" s="13"/>
      <c r="C355" s="13"/>
      <c r="D355" s="13"/>
      <c r="E355" s="13"/>
      <c r="F355" s="13"/>
      <c r="G355" s="13"/>
      <c r="H355" s="13"/>
      <c r="I355" s="13"/>
      <c r="J355" s="13"/>
      <c r="K355" s="2"/>
      <c r="L355" s="2"/>
      <c r="M355" s="2"/>
      <c r="N355" s="2"/>
      <c r="O355" s="2"/>
      <c r="P355" s="2"/>
      <c r="Q355" s="2"/>
    </row>
    <row r="356" spans="1:17" ht="23.25" x14ac:dyDescent="0.25">
      <c r="A356" s="13"/>
      <c r="B356" s="14" t="s">
        <v>1482</v>
      </c>
      <c r="C356" s="13"/>
      <c r="D356" s="13"/>
      <c r="E356" s="13"/>
      <c r="F356" s="13"/>
      <c r="G356" s="13"/>
      <c r="H356" s="13"/>
      <c r="I356" s="13"/>
      <c r="J356" s="13"/>
      <c r="K356" s="2"/>
      <c r="L356" s="2"/>
      <c r="M356" s="2"/>
      <c r="N356" s="2"/>
      <c r="O356" s="2"/>
      <c r="P356" s="2"/>
      <c r="Q356" s="2"/>
    </row>
    <row r="357" spans="1:17" x14ac:dyDescent="0.25">
      <c r="A357" s="13"/>
      <c r="B357" s="13"/>
      <c r="C357" s="13"/>
      <c r="D357" s="13"/>
      <c r="E357" s="13"/>
      <c r="F357" s="13"/>
      <c r="G357" s="13"/>
      <c r="H357" s="13"/>
      <c r="I357" s="13"/>
      <c r="J357" s="13"/>
      <c r="K357" s="2"/>
      <c r="L357" s="2"/>
      <c r="M357" s="2"/>
      <c r="N357" s="2"/>
      <c r="O357" s="2"/>
      <c r="P357" s="2"/>
      <c r="Q357" s="2"/>
    </row>
    <row r="358" spans="1:17" ht="15.75" x14ac:dyDescent="0.25">
      <c r="A358" s="13"/>
      <c r="B358" s="18" t="s">
        <v>1263</v>
      </c>
      <c r="C358" s="19" t="s">
        <v>1483</v>
      </c>
      <c r="D358" s="20" t="s">
        <v>1484</v>
      </c>
      <c r="E358" s="13"/>
      <c r="F358" s="13"/>
      <c r="G358" s="13"/>
      <c r="H358" s="13"/>
      <c r="I358" s="13"/>
      <c r="J358" s="13"/>
      <c r="K358" s="2"/>
      <c r="L358" s="2"/>
      <c r="M358" s="2"/>
      <c r="N358" s="2"/>
      <c r="O358" s="2"/>
      <c r="P358" s="2"/>
      <c r="Q358" s="2"/>
    </row>
    <row r="359" spans="1:17" ht="31.5" x14ac:dyDescent="0.25">
      <c r="A359" s="13"/>
      <c r="B359" s="39" t="s">
        <v>1266</v>
      </c>
      <c r="C359" s="22" t="s">
        <v>1485</v>
      </c>
      <c r="D359" s="23" t="s">
        <v>1486</v>
      </c>
      <c r="E359" s="13"/>
      <c r="F359" s="13"/>
      <c r="G359" s="13"/>
      <c r="H359" s="13"/>
      <c r="I359" s="13"/>
      <c r="J359" s="13"/>
      <c r="K359" s="2"/>
      <c r="L359" s="2"/>
      <c r="M359" s="2"/>
      <c r="N359" s="2"/>
      <c r="O359" s="2"/>
      <c r="P359" s="2"/>
      <c r="Q359" s="2"/>
    </row>
    <row r="360" spans="1:17" ht="31.5" x14ac:dyDescent="0.25">
      <c r="A360" s="13"/>
      <c r="B360" s="39" t="s">
        <v>1269</v>
      </c>
      <c r="C360" s="22" t="s">
        <v>1487</v>
      </c>
      <c r="D360" s="23" t="s">
        <v>1488</v>
      </c>
      <c r="E360" s="13"/>
      <c r="F360" s="13"/>
      <c r="G360" s="13"/>
      <c r="H360" s="13"/>
      <c r="I360" s="13"/>
      <c r="J360" s="13"/>
      <c r="K360" s="2"/>
      <c r="L360" s="2"/>
      <c r="M360" s="2"/>
      <c r="N360" s="2"/>
      <c r="O360" s="2"/>
      <c r="P360" s="2"/>
      <c r="Q360" s="2"/>
    </row>
    <row r="361" spans="1:17" ht="31.5" x14ac:dyDescent="0.25">
      <c r="A361" s="13"/>
      <c r="B361" s="39" t="s">
        <v>1272</v>
      </c>
      <c r="C361" s="22" t="s">
        <v>1489</v>
      </c>
      <c r="D361" s="23" t="s">
        <v>1490</v>
      </c>
      <c r="E361" s="13"/>
      <c r="F361" s="13"/>
      <c r="G361" s="13"/>
      <c r="H361" s="13"/>
      <c r="I361" s="13"/>
      <c r="J361" s="13"/>
      <c r="K361" s="2"/>
      <c r="L361" s="2"/>
      <c r="M361" s="2"/>
      <c r="N361" s="2"/>
      <c r="O361" s="2"/>
      <c r="P361" s="2"/>
      <c r="Q361" s="2"/>
    </row>
    <row r="362" spans="1:17" ht="31.5" x14ac:dyDescent="0.25">
      <c r="A362" s="13"/>
      <c r="B362" s="39" t="s">
        <v>1491</v>
      </c>
      <c r="C362" s="22" t="s">
        <v>1492</v>
      </c>
      <c r="D362" s="23" t="s">
        <v>1493</v>
      </c>
      <c r="E362" s="13"/>
      <c r="F362" s="13"/>
      <c r="G362" s="13"/>
      <c r="H362" s="13"/>
      <c r="I362" s="13"/>
      <c r="J362" s="13"/>
      <c r="K362" s="2"/>
      <c r="L362" s="2"/>
      <c r="M362" s="2"/>
      <c r="N362" s="2"/>
      <c r="O362" s="2"/>
      <c r="P362" s="2"/>
      <c r="Q362" s="2"/>
    </row>
    <row r="363" spans="1:17" ht="15.75" x14ac:dyDescent="0.25">
      <c r="A363" s="13"/>
      <c r="B363" s="39" t="s">
        <v>1494</v>
      </c>
      <c r="C363" s="22" t="s">
        <v>1495</v>
      </c>
      <c r="D363" s="23" t="s">
        <v>1496</v>
      </c>
      <c r="E363" s="13"/>
      <c r="F363" s="13"/>
      <c r="G363" s="13"/>
      <c r="H363" s="13"/>
      <c r="I363" s="13"/>
      <c r="J363" s="13"/>
      <c r="K363" s="2"/>
      <c r="L363" s="2"/>
      <c r="M363" s="2"/>
      <c r="N363" s="2"/>
      <c r="O363" s="2"/>
      <c r="P363" s="2"/>
      <c r="Q363" s="2"/>
    </row>
    <row r="364" spans="1:17" ht="15.75" x14ac:dyDescent="0.25">
      <c r="A364" s="13"/>
      <c r="B364" s="40" t="s">
        <v>1497</v>
      </c>
      <c r="C364" s="25" t="s">
        <v>1498</v>
      </c>
      <c r="D364" s="26" t="s">
        <v>1499</v>
      </c>
      <c r="E364" s="13"/>
      <c r="F364" s="13"/>
      <c r="G364" s="13"/>
      <c r="H364" s="13"/>
      <c r="I364" s="13"/>
      <c r="J364" s="13"/>
      <c r="K364" s="2"/>
      <c r="L364" s="2"/>
      <c r="M364" s="2"/>
      <c r="N364" s="2"/>
      <c r="O364" s="2"/>
      <c r="P364" s="2"/>
      <c r="Q364" s="2"/>
    </row>
    <row r="365" spans="1:17" ht="15.75" x14ac:dyDescent="0.25">
      <c r="A365" s="13"/>
      <c r="B365" s="16"/>
      <c r="C365" s="16"/>
      <c r="D365" s="16"/>
      <c r="E365" s="13"/>
      <c r="F365" s="13"/>
      <c r="G365" s="13"/>
      <c r="H365" s="13"/>
      <c r="I365" s="13"/>
      <c r="J365" s="13"/>
      <c r="K365" s="2"/>
    </row>
    <row r="366" spans="1:17" ht="23.25" x14ac:dyDescent="0.25">
      <c r="A366" s="13"/>
      <c r="B366" s="14" t="s">
        <v>1500</v>
      </c>
      <c r="C366" s="13"/>
      <c r="D366" s="13"/>
      <c r="E366" s="13"/>
      <c r="F366" s="13"/>
      <c r="G366" s="13"/>
      <c r="H366" s="13"/>
      <c r="I366" s="13"/>
      <c r="J366" s="13"/>
    </row>
    <row r="367" spans="1:17" ht="18.75" x14ac:dyDescent="0.25">
      <c r="A367" s="13"/>
      <c r="B367" s="41"/>
      <c r="C367" s="13"/>
      <c r="D367" s="13"/>
      <c r="E367" s="13"/>
      <c r="F367" s="13"/>
      <c r="G367" s="13"/>
      <c r="H367" s="13"/>
      <c r="I367" s="13"/>
      <c r="J367" s="13"/>
    </row>
    <row r="368" spans="1:17" ht="18.75" x14ac:dyDescent="0.25">
      <c r="A368" s="13"/>
      <c r="B368" s="42" t="s">
        <v>1501</v>
      </c>
      <c r="C368" s="13"/>
      <c r="D368" s="13"/>
      <c r="E368" s="13"/>
      <c r="F368" s="13"/>
      <c r="G368" s="13"/>
      <c r="H368" s="13"/>
      <c r="I368" s="13"/>
      <c r="J368" s="13"/>
    </row>
    <row r="369" spans="1:10" ht="18.75" x14ac:dyDescent="0.25">
      <c r="A369" s="13"/>
      <c r="B369" s="42" t="s">
        <v>1502</v>
      </c>
      <c r="C369" s="13"/>
      <c r="D369" s="13"/>
      <c r="E369" s="13"/>
      <c r="F369" s="13"/>
      <c r="G369" s="13"/>
      <c r="H369" s="13"/>
      <c r="I369" s="13"/>
      <c r="J369" s="13"/>
    </row>
    <row r="370" spans="1:10" ht="18.75" x14ac:dyDescent="0.25">
      <c r="A370" s="13"/>
      <c r="B370" s="42" t="s">
        <v>1503</v>
      </c>
      <c r="C370" s="13"/>
      <c r="D370" s="13"/>
      <c r="E370" s="13"/>
      <c r="F370" s="13"/>
      <c r="G370" s="13"/>
      <c r="H370" s="13"/>
      <c r="I370" s="13"/>
      <c r="J370" s="13"/>
    </row>
    <row r="371" spans="1:10" ht="18.75" x14ac:dyDescent="0.25">
      <c r="A371" s="13"/>
      <c r="B371" s="42" t="s">
        <v>1504</v>
      </c>
      <c r="C371" s="13"/>
      <c r="D371" s="13"/>
      <c r="E371" s="13"/>
      <c r="F371" s="13"/>
      <c r="G371" s="13"/>
      <c r="H371" s="13"/>
      <c r="I371" s="13"/>
      <c r="J371" s="13"/>
    </row>
    <row r="372" spans="1:10" ht="18.75" x14ac:dyDescent="0.25">
      <c r="A372" s="13"/>
      <c r="B372" s="42" t="s">
        <v>1505</v>
      </c>
      <c r="C372" s="13"/>
      <c r="D372" s="13"/>
      <c r="E372" s="13"/>
      <c r="F372" s="13"/>
      <c r="G372" s="13"/>
      <c r="H372" s="13"/>
      <c r="I372" s="13"/>
      <c r="J372" s="13"/>
    </row>
    <row r="373" spans="1:10" ht="18.75" x14ac:dyDescent="0.25">
      <c r="A373" s="13"/>
      <c r="B373" s="43"/>
      <c r="C373" s="13"/>
      <c r="D373" s="13"/>
      <c r="E373" s="13"/>
      <c r="F373" s="13"/>
      <c r="G373" s="13"/>
      <c r="H373" s="13"/>
      <c r="I373" s="13"/>
      <c r="J373" s="13"/>
    </row>
    <row r="374" spans="1:10" ht="18.75" customHeight="1" x14ac:dyDescent="0.25">
      <c r="A374" s="13"/>
      <c r="B374" s="450" t="s">
        <v>1506</v>
      </c>
      <c r="C374" s="450"/>
      <c r="D374" s="450"/>
      <c r="E374" s="450"/>
      <c r="F374" s="450"/>
      <c r="G374" s="450"/>
      <c r="H374" s="13"/>
      <c r="I374" s="13"/>
      <c r="J374" s="13"/>
    </row>
    <row r="375" spans="1:10" ht="21" customHeight="1" x14ac:dyDescent="0.25">
      <c r="A375" s="13"/>
      <c r="B375" s="450"/>
      <c r="C375" s="450"/>
      <c r="D375" s="450"/>
      <c r="E375" s="450"/>
      <c r="F375" s="450"/>
      <c r="G375" s="450"/>
      <c r="H375" s="13"/>
      <c r="I375" s="13"/>
      <c r="J375" s="13"/>
    </row>
    <row r="376" spans="1:10" x14ac:dyDescent="0.25">
      <c r="A376" s="13"/>
      <c r="B376" s="13"/>
      <c r="C376" s="13"/>
      <c r="D376" s="13"/>
      <c r="E376" s="13"/>
      <c r="F376" s="13"/>
      <c r="G376" s="13"/>
      <c r="H376" s="13"/>
      <c r="I376" s="13"/>
      <c r="J376" s="13"/>
    </row>
    <row r="377" spans="1:10" x14ac:dyDescent="0.25">
      <c r="A377" s="13"/>
      <c r="B377" s="13"/>
      <c r="C377" s="13"/>
      <c r="D377" s="13"/>
      <c r="E377" s="13"/>
      <c r="F377" s="13"/>
      <c r="G377" s="13"/>
      <c r="H377" s="13"/>
      <c r="I377" s="13"/>
      <c r="J377" s="13"/>
    </row>
  </sheetData>
  <mergeCells count="7">
    <mergeCell ref="B94:H95"/>
    <mergeCell ref="B53:H54"/>
    <mergeCell ref="B374:G375"/>
    <mergeCell ref="B239:F240"/>
    <mergeCell ref="B353:F354"/>
    <mergeCell ref="B195:H196"/>
    <mergeCell ref="B178:H17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C4F6F-4485-45D7-84BE-1DA38C063FD3}">
  <dimension ref="A1:Q173"/>
  <sheetViews>
    <sheetView workbookViewId="0">
      <selection activeCell="K28" sqref="K28"/>
    </sheetView>
  </sheetViews>
  <sheetFormatPr baseColWidth="10" defaultRowHeight="15.75" x14ac:dyDescent="0.25"/>
  <cols>
    <col min="1" max="16" width="11.42578125" style="300"/>
    <col min="17" max="17" width="127.7109375" style="132" customWidth="1"/>
    <col min="18" max="16384" width="11.42578125" style="300"/>
  </cols>
  <sheetData>
    <row r="1" spans="1:17" ht="18.75" x14ac:dyDescent="0.25">
      <c r="A1" s="299"/>
      <c r="B1" s="299"/>
      <c r="C1" s="299"/>
      <c r="D1" s="299"/>
      <c r="E1" s="299"/>
      <c r="F1" s="299"/>
      <c r="G1" s="299"/>
      <c r="H1" s="299"/>
      <c r="I1" s="299"/>
      <c r="J1" s="299"/>
      <c r="K1" s="299"/>
      <c r="L1" s="299"/>
      <c r="M1" s="299"/>
      <c r="N1" s="299"/>
      <c r="O1" s="299"/>
      <c r="Q1" s="305"/>
    </row>
    <row r="2" spans="1:17" ht="18.75" x14ac:dyDescent="0.3">
      <c r="A2" s="299"/>
      <c r="B2" s="301" t="s">
        <v>13167</v>
      </c>
      <c r="C2" s="299"/>
      <c r="D2" s="299"/>
      <c r="E2" s="299"/>
      <c r="F2" s="299"/>
      <c r="G2" s="299"/>
      <c r="H2" s="299"/>
      <c r="I2" s="299"/>
      <c r="J2" s="299"/>
      <c r="K2" s="299"/>
      <c r="L2" s="299"/>
      <c r="M2" s="299"/>
      <c r="N2" s="299"/>
      <c r="O2" s="299"/>
      <c r="Q2" s="143"/>
    </row>
    <row r="3" spans="1:17" x14ac:dyDescent="0.25">
      <c r="A3" s="302" t="s">
        <v>13168</v>
      </c>
      <c r="B3" s="303" t="s">
        <v>13169</v>
      </c>
      <c r="C3" s="299"/>
      <c r="D3" s="299"/>
      <c r="E3" s="299"/>
      <c r="F3" s="299"/>
      <c r="G3" s="299"/>
      <c r="H3" s="299"/>
      <c r="I3" s="299"/>
      <c r="J3" s="299"/>
      <c r="K3" s="299"/>
      <c r="L3" s="299"/>
      <c r="M3" s="299"/>
      <c r="N3" s="299"/>
      <c r="O3" s="299"/>
      <c r="Q3" s="306" t="s">
        <v>13282</v>
      </c>
    </row>
    <row r="4" spans="1:17" x14ac:dyDescent="0.25">
      <c r="A4" s="299"/>
      <c r="B4" s="299"/>
      <c r="C4" s="299"/>
      <c r="D4" s="299"/>
      <c r="E4" s="299"/>
      <c r="F4" s="299"/>
      <c r="G4" s="299"/>
      <c r="H4" s="299"/>
      <c r="I4" s="299"/>
      <c r="J4" s="299"/>
      <c r="K4" s="299"/>
      <c r="L4" s="299"/>
      <c r="M4" s="299"/>
      <c r="N4" s="299"/>
      <c r="O4" s="299"/>
      <c r="Q4" s="143"/>
    </row>
    <row r="5" spans="1:17" ht="18.75" x14ac:dyDescent="0.3">
      <c r="A5" s="299"/>
      <c r="B5" s="304" t="s">
        <v>13170</v>
      </c>
      <c r="C5" s="299"/>
      <c r="D5" s="299"/>
      <c r="E5" s="299"/>
      <c r="F5" s="299"/>
      <c r="G5" s="299"/>
      <c r="H5" s="299"/>
      <c r="I5" s="299"/>
      <c r="J5" s="299"/>
      <c r="K5" s="299"/>
      <c r="L5" s="299"/>
      <c r="M5" s="299"/>
      <c r="N5" s="299"/>
      <c r="O5" s="299"/>
      <c r="Q5" s="451" t="s">
        <v>13283</v>
      </c>
    </row>
    <row r="6" spans="1:17" ht="15" x14ac:dyDescent="0.25">
      <c r="A6" s="299"/>
      <c r="B6" s="299" t="s">
        <v>13171</v>
      </c>
      <c r="C6" s="299"/>
      <c r="D6" s="299"/>
      <c r="E6" s="299"/>
      <c r="F6" s="299"/>
      <c r="G6" s="299"/>
      <c r="H6" s="299"/>
      <c r="I6" s="299"/>
      <c r="J6" s="299"/>
      <c r="K6" s="299"/>
      <c r="L6" s="299"/>
      <c r="M6" s="299"/>
      <c r="N6" s="299"/>
      <c r="O6" s="299"/>
      <c r="Q6" s="451"/>
    </row>
    <row r="7" spans="1:17" ht="15" x14ac:dyDescent="0.25">
      <c r="A7" s="299"/>
      <c r="B7" s="299"/>
      <c r="C7" s="299"/>
      <c r="D7" s="299"/>
      <c r="E7" s="299"/>
      <c r="F7" s="299"/>
      <c r="G7" s="299"/>
      <c r="H7" s="299"/>
      <c r="I7" s="299"/>
      <c r="J7" s="299"/>
      <c r="K7" s="299"/>
      <c r="L7" s="299"/>
      <c r="M7" s="299"/>
      <c r="N7" s="299"/>
      <c r="O7" s="299"/>
      <c r="Q7" s="451"/>
    </row>
    <row r="8" spans="1:17" ht="15" x14ac:dyDescent="0.25">
      <c r="A8" s="299"/>
      <c r="B8" s="299" t="s">
        <v>13172</v>
      </c>
      <c r="C8" s="299"/>
      <c r="D8" s="299"/>
      <c r="E8" s="299"/>
      <c r="F8" s="299"/>
      <c r="G8" s="299"/>
      <c r="H8" s="299"/>
      <c r="I8" s="299"/>
      <c r="J8" s="299"/>
      <c r="K8" s="299"/>
      <c r="L8" s="299"/>
      <c r="M8" s="299"/>
      <c r="N8" s="299"/>
      <c r="O8" s="299"/>
      <c r="Q8" s="451"/>
    </row>
    <row r="9" spans="1:17" ht="15" x14ac:dyDescent="0.25">
      <c r="A9" s="299"/>
      <c r="B9" s="299" t="s">
        <v>13173</v>
      </c>
      <c r="C9" s="299"/>
      <c r="D9" s="299"/>
      <c r="E9" s="299"/>
      <c r="F9" s="299"/>
      <c r="G9" s="299"/>
      <c r="H9" s="299"/>
      <c r="I9" s="299"/>
      <c r="J9" s="299"/>
      <c r="K9" s="299"/>
      <c r="L9" s="299"/>
      <c r="M9" s="299"/>
      <c r="N9" s="299"/>
      <c r="O9" s="299"/>
      <c r="Q9" t="s">
        <v>13284</v>
      </c>
    </row>
    <row r="10" spans="1:17" ht="15" x14ac:dyDescent="0.25">
      <c r="A10" s="299"/>
      <c r="B10" s="299" t="s">
        <v>13174</v>
      </c>
      <c r="C10" s="299"/>
      <c r="D10" s="299"/>
      <c r="E10" s="299"/>
      <c r="F10" s="299"/>
      <c r="G10" s="299"/>
      <c r="H10" s="299"/>
      <c r="I10" s="299"/>
      <c r="J10" s="299"/>
      <c r="K10" s="299"/>
      <c r="L10" s="299"/>
      <c r="M10" s="299"/>
      <c r="N10" s="299"/>
      <c r="O10" s="299"/>
      <c r="Q10" s="307" t="s">
        <v>13285</v>
      </c>
    </row>
    <row r="11" spans="1:17" ht="15" x14ac:dyDescent="0.25">
      <c r="A11" s="299"/>
      <c r="B11" s="299" t="s">
        <v>13175</v>
      </c>
      <c r="C11" s="299"/>
      <c r="D11" s="299"/>
      <c r="E11" s="299"/>
      <c r="F11" s="299"/>
      <c r="G11" s="299"/>
      <c r="H11" s="299"/>
      <c r="I11" s="299"/>
      <c r="J11" s="299"/>
      <c r="K11" s="299"/>
      <c r="L11" s="299"/>
      <c r="M11" s="299"/>
      <c r="N11" s="299"/>
      <c r="O11" s="299"/>
      <c r="Q11"/>
    </row>
    <row r="12" spans="1:17" ht="15" x14ac:dyDescent="0.25">
      <c r="A12" s="299"/>
      <c r="B12" s="299" t="s">
        <v>13176</v>
      </c>
      <c r="C12" s="299"/>
      <c r="D12" s="299"/>
      <c r="E12" s="299"/>
      <c r="F12" s="299"/>
      <c r="G12" s="299"/>
      <c r="H12" s="299"/>
      <c r="I12" s="299"/>
      <c r="J12" s="299"/>
      <c r="K12" s="299"/>
      <c r="L12" s="299"/>
      <c r="M12" s="299"/>
      <c r="N12" s="299"/>
      <c r="O12" s="299"/>
      <c r="Q12" s="307" t="s">
        <v>13286</v>
      </c>
    </row>
    <row r="13" spans="1:17" ht="15" x14ac:dyDescent="0.25">
      <c r="A13" s="299"/>
      <c r="B13" s="299" t="s">
        <v>13177</v>
      </c>
      <c r="C13" s="299"/>
      <c r="D13" s="299"/>
      <c r="E13" s="299"/>
      <c r="F13" s="299"/>
      <c r="G13" s="299"/>
      <c r="H13" s="299"/>
      <c r="I13" s="299"/>
      <c r="J13" s="299"/>
      <c r="K13" s="299"/>
      <c r="L13" s="299"/>
      <c r="M13" s="299"/>
      <c r="N13" s="299"/>
      <c r="O13" s="299"/>
      <c r="Q13"/>
    </row>
    <row r="14" spans="1:17" ht="15" x14ac:dyDescent="0.25">
      <c r="A14" s="299"/>
      <c r="B14" s="299"/>
      <c r="C14" s="299"/>
      <c r="D14" s="299"/>
      <c r="E14" s="299"/>
      <c r="F14" s="299"/>
      <c r="G14" s="299"/>
      <c r="H14" s="299"/>
      <c r="I14" s="299"/>
      <c r="J14" s="299"/>
      <c r="K14" s="299"/>
      <c r="L14" s="299"/>
      <c r="M14" s="299"/>
      <c r="N14" s="299"/>
      <c r="O14" s="299"/>
      <c r="Q14" s="307" t="s">
        <v>13287</v>
      </c>
    </row>
    <row r="15" spans="1:17" ht="15" x14ac:dyDescent="0.25">
      <c r="A15" s="299"/>
      <c r="B15" s="299" t="s">
        <v>55</v>
      </c>
      <c r="C15" s="299"/>
      <c r="D15" s="299"/>
      <c r="E15" s="299"/>
      <c r="F15" s="299"/>
      <c r="G15" s="299"/>
      <c r="H15" s="299"/>
      <c r="I15" s="299"/>
      <c r="J15" s="299"/>
      <c r="K15" s="299"/>
      <c r="L15" s="299"/>
      <c r="M15" s="299"/>
      <c r="N15" s="299"/>
      <c r="O15" s="299"/>
      <c r="Q15" s="307" t="s">
        <v>13288</v>
      </c>
    </row>
    <row r="16" spans="1:17" ht="15" x14ac:dyDescent="0.25">
      <c r="A16" s="299"/>
      <c r="B16" s="299" t="s">
        <v>13178</v>
      </c>
      <c r="C16" s="299"/>
      <c r="D16" s="299"/>
      <c r="E16" s="299"/>
      <c r="F16" s="299"/>
      <c r="G16" s="299"/>
      <c r="H16" s="299"/>
      <c r="I16" s="299"/>
      <c r="J16" s="299"/>
      <c r="K16" s="299"/>
      <c r="L16" s="299"/>
      <c r="M16" s="299"/>
      <c r="N16" s="299"/>
      <c r="O16" s="299"/>
      <c r="Q16"/>
    </row>
    <row r="17" spans="1:17" ht="15" x14ac:dyDescent="0.25">
      <c r="A17" s="299"/>
      <c r="B17" s="299" t="s">
        <v>13179</v>
      </c>
      <c r="C17" s="299"/>
      <c r="D17" s="299"/>
      <c r="E17" s="299"/>
      <c r="F17" s="299"/>
      <c r="G17" s="299"/>
      <c r="H17" s="299"/>
      <c r="I17" s="299"/>
      <c r="J17" s="299"/>
      <c r="K17" s="299"/>
      <c r="L17" s="299"/>
      <c r="M17" s="299"/>
      <c r="N17" s="299"/>
      <c r="O17" s="299"/>
      <c r="Q17" s="307" t="s">
        <v>13289</v>
      </c>
    </row>
    <row r="18" spans="1:17" ht="15" x14ac:dyDescent="0.25">
      <c r="A18" s="299"/>
      <c r="B18" s="299" t="s">
        <v>13180</v>
      </c>
      <c r="C18" s="299"/>
      <c r="D18" s="299"/>
      <c r="E18" s="299"/>
      <c r="F18" s="299"/>
      <c r="G18" s="299"/>
      <c r="H18" s="299"/>
      <c r="I18" s="299"/>
      <c r="J18" s="299"/>
      <c r="K18" s="299"/>
      <c r="L18" s="299"/>
      <c r="M18" s="299"/>
      <c r="N18" s="299"/>
      <c r="O18" s="299"/>
      <c r="Q18" s="307" t="s">
        <v>13290</v>
      </c>
    </row>
    <row r="19" spans="1:17" ht="15" x14ac:dyDescent="0.25">
      <c r="A19" s="299"/>
      <c r="B19" s="299"/>
      <c r="C19" s="299"/>
      <c r="D19" s="299"/>
      <c r="E19" s="299"/>
      <c r="F19" s="299"/>
      <c r="G19" s="299"/>
      <c r="H19" s="299"/>
      <c r="I19" s="299"/>
      <c r="J19" s="299"/>
      <c r="K19" s="299"/>
      <c r="L19" s="299"/>
      <c r="M19" s="299"/>
      <c r="N19" s="299"/>
      <c r="O19" s="299"/>
      <c r="Q19" s="307" t="s">
        <v>13291</v>
      </c>
    </row>
    <row r="20" spans="1:17" ht="15" x14ac:dyDescent="0.25">
      <c r="A20" s="299"/>
      <c r="B20" s="299" t="s">
        <v>13181</v>
      </c>
      <c r="C20" s="299"/>
      <c r="D20" s="299"/>
      <c r="E20" s="299"/>
      <c r="F20" s="299"/>
      <c r="G20" s="299"/>
      <c r="H20" s="299"/>
      <c r="I20" s="299"/>
      <c r="J20" s="299"/>
      <c r="K20" s="299"/>
      <c r="L20" s="299"/>
      <c r="M20" s="299"/>
      <c r="N20" s="299"/>
      <c r="O20" s="299"/>
      <c r="Q20" s="307" t="s">
        <v>13292</v>
      </c>
    </row>
    <row r="21" spans="1:17" ht="15" x14ac:dyDescent="0.25">
      <c r="A21" s="299"/>
      <c r="B21" s="299" t="s">
        <v>13182</v>
      </c>
      <c r="C21" s="299"/>
      <c r="D21" s="299"/>
      <c r="E21" s="299"/>
      <c r="F21" s="299"/>
      <c r="G21" s="299"/>
      <c r="H21" s="299"/>
      <c r="I21" s="299"/>
      <c r="J21" s="299"/>
      <c r="K21" s="299"/>
      <c r="L21" s="299"/>
      <c r="M21" s="299"/>
      <c r="N21" s="299"/>
      <c r="O21" s="299"/>
      <c r="Q21" s="307" t="s">
        <v>13293</v>
      </c>
    </row>
    <row r="22" spans="1:17" ht="15" x14ac:dyDescent="0.25">
      <c r="A22" s="299"/>
      <c r="B22" s="299" t="s">
        <v>13183</v>
      </c>
      <c r="C22" s="299"/>
      <c r="D22" s="299"/>
      <c r="E22" s="299"/>
      <c r="F22" s="299"/>
      <c r="G22" s="299"/>
      <c r="H22" s="299"/>
      <c r="I22" s="299"/>
      <c r="J22" s="299"/>
      <c r="K22" s="299"/>
      <c r="L22" s="299"/>
      <c r="M22" s="299"/>
      <c r="N22" s="299"/>
      <c r="O22" s="299"/>
      <c r="Q22" s="307" t="s">
        <v>13294</v>
      </c>
    </row>
    <row r="23" spans="1:17" ht="15" x14ac:dyDescent="0.25">
      <c r="A23" s="299"/>
      <c r="B23" s="299" t="s">
        <v>13184</v>
      </c>
      <c r="C23" s="299"/>
      <c r="D23" s="299"/>
      <c r="E23" s="299"/>
      <c r="F23" s="299"/>
      <c r="G23" s="299"/>
      <c r="H23" s="299"/>
      <c r="I23" s="299"/>
      <c r="J23" s="299"/>
      <c r="K23" s="299"/>
      <c r="L23" s="299"/>
      <c r="M23" s="299"/>
      <c r="N23" s="299"/>
      <c r="O23" s="299"/>
      <c r="Q23" s="307" t="s">
        <v>13295</v>
      </c>
    </row>
    <row r="24" spans="1:17" ht="15" x14ac:dyDescent="0.25">
      <c r="A24" s="299"/>
      <c r="B24" s="299" t="s">
        <v>13185</v>
      </c>
      <c r="C24" s="299"/>
      <c r="D24" s="299"/>
      <c r="E24" s="299"/>
      <c r="F24" s="299"/>
      <c r="G24" s="299"/>
      <c r="H24" s="299"/>
      <c r="I24" s="299"/>
      <c r="J24" s="299"/>
      <c r="K24" s="299"/>
      <c r="L24" s="299"/>
      <c r="M24" s="299"/>
      <c r="N24" s="299"/>
      <c r="O24" s="299"/>
      <c r="Q24" s="307" t="s">
        <v>13296</v>
      </c>
    </row>
    <row r="25" spans="1:17" ht="15" x14ac:dyDescent="0.25">
      <c r="A25" s="299"/>
      <c r="B25" s="299" t="s">
        <v>13186</v>
      </c>
      <c r="C25" s="299"/>
      <c r="D25" s="299"/>
      <c r="E25" s="299"/>
      <c r="F25" s="299"/>
      <c r="G25" s="299"/>
      <c r="H25" s="299"/>
      <c r="I25" s="299"/>
      <c r="J25" s="299"/>
      <c r="K25" s="299"/>
      <c r="L25" s="299"/>
      <c r="M25" s="299"/>
      <c r="N25" s="299"/>
      <c r="O25" s="299"/>
      <c r="Q25" s="307" t="s">
        <v>13297</v>
      </c>
    </row>
    <row r="26" spans="1:17" ht="15" x14ac:dyDescent="0.25">
      <c r="A26" s="299"/>
      <c r="B26" s="299" t="s">
        <v>13187</v>
      </c>
      <c r="C26" s="299"/>
      <c r="D26" s="299"/>
      <c r="E26" s="299"/>
      <c r="F26" s="299"/>
      <c r="G26" s="299"/>
      <c r="H26" s="299"/>
      <c r="I26" s="299"/>
      <c r="J26" s="299"/>
      <c r="K26" s="299"/>
      <c r="L26" s="299"/>
      <c r="M26" s="299"/>
      <c r="N26" s="299"/>
      <c r="O26" s="299"/>
      <c r="Q26" s="307" t="s">
        <v>13298</v>
      </c>
    </row>
    <row r="27" spans="1:17" ht="15" x14ac:dyDescent="0.25">
      <c r="A27" s="299"/>
      <c r="B27" s="299" t="s">
        <v>13188</v>
      </c>
      <c r="C27" s="299"/>
      <c r="D27" s="299"/>
      <c r="E27" s="299"/>
      <c r="F27" s="299"/>
      <c r="G27" s="299"/>
      <c r="H27" s="299"/>
      <c r="I27" s="299"/>
      <c r="J27" s="299"/>
      <c r="K27" s="299"/>
      <c r="L27" s="299"/>
      <c r="M27" s="299"/>
      <c r="N27" s="299"/>
      <c r="O27" s="299"/>
      <c r="Q27" s="307" t="s">
        <v>13299</v>
      </c>
    </row>
    <row r="28" spans="1:17" ht="15" x14ac:dyDescent="0.25">
      <c r="A28" s="299"/>
      <c r="B28" s="299" t="s">
        <v>13189</v>
      </c>
      <c r="C28" s="299"/>
      <c r="D28" s="299"/>
      <c r="E28" s="299"/>
      <c r="F28" s="299"/>
      <c r="G28" s="299"/>
      <c r="H28" s="299"/>
      <c r="I28" s="299"/>
      <c r="J28" s="299"/>
      <c r="K28" s="299"/>
      <c r="L28" s="299"/>
      <c r="M28" s="299"/>
      <c r="N28" s="299"/>
      <c r="O28" s="299"/>
      <c r="Q28" s="307" t="s">
        <v>13300</v>
      </c>
    </row>
    <row r="29" spans="1:17" ht="15" x14ac:dyDescent="0.25">
      <c r="A29" s="299"/>
      <c r="B29" s="299" t="s">
        <v>13190</v>
      </c>
      <c r="C29" s="299"/>
      <c r="D29" s="299"/>
      <c r="E29" s="299"/>
      <c r="F29" s="299"/>
      <c r="G29" s="299"/>
      <c r="H29" s="299"/>
      <c r="I29" s="299"/>
      <c r="J29" s="299"/>
      <c r="K29" s="299"/>
      <c r="L29" s="299"/>
      <c r="M29" s="299"/>
      <c r="N29" s="299"/>
      <c r="O29" s="299"/>
      <c r="Q29" s="307" t="s">
        <v>13301</v>
      </c>
    </row>
    <row r="30" spans="1:17" ht="15" x14ac:dyDescent="0.25">
      <c r="A30" s="299"/>
      <c r="B30" s="299" t="s">
        <v>13191</v>
      </c>
      <c r="C30" s="299"/>
      <c r="D30" s="299"/>
      <c r="E30" s="299"/>
      <c r="F30" s="299"/>
      <c r="G30" s="299"/>
      <c r="H30" s="299"/>
      <c r="I30" s="299"/>
      <c r="J30" s="299"/>
      <c r="K30" s="299"/>
      <c r="L30" s="299"/>
      <c r="M30" s="299"/>
      <c r="N30" s="299"/>
      <c r="O30" s="299"/>
      <c r="Q30" s="307" t="s">
        <v>13302</v>
      </c>
    </row>
    <row r="31" spans="1:17" ht="15" x14ac:dyDescent="0.25">
      <c r="A31" s="299"/>
      <c r="B31" s="299" t="s">
        <v>13192</v>
      </c>
      <c r="C31" s="299"/>
      <c r="D31" s="299"/>
      <c r="E31" s="299"/>
      <c r="F31" s="299"/>
      <c r="G31" s="299"/>
      <c r="H31" s="299"/>
      <c r="I31" s="299"/>
      <c r="J31" s="299"/>
      <c r="K31" s="299"/>
      <c r="L31" s="299"/>
      <c r="M31" s="299"/>
      <c r="N31" s="299"/>
      <c r="O31" s="299"/>
      <c r="Q31" s="307" t="s">
        <v>13303</v>
      </c>
    </row>
    <row r="32" spans="1:17" ht="15" x14ac:dyDescent="0.25">
      <c r="A32" s="299"/>
      <c r="B32" s="299" t="s">
        <v>13193</v>
      </c>
      <c r="C32" s="299"/>
      <c r="D32" s="299"/>
      <c r="E32" s="299"/>
      <c r="F32" s="299"/>
      <c r="G32" s="299"/>
      <c r="H32" s="299"/>
      <c r="I32" s="299"/>
      <c r="J32" s="299"/>
      <c r="K32" s="299"/>
      <c r="L32" s="299"/>
      <c r="M32" s="299"/>
      <c r="N32" s="299"/>
      <c r="O32" s="299"/>
      <c r="Q32" s="307" t="s">
        <v>13304</v>
      </c>
    </row>
    <row r="33" spans="1:17" ht="15" x14ac:dyDescent="0.25">
      <c r="A33" s="299"/>
      <c r="B33" s="299" t="s">
        <v>13194</v>
      </c>
      <c r="C33" s="299"/>
      <c r="D33" s="299"/>
      <c r="E33" s="299"/>
      <c r="F33" s="299"/>
      <c r="G33" s="299"/>
      <c r="H33" s="299"/>
      <c r="I33" s="299"/>
      <c r="J33" s="299"/>
      <c r="K33" s="299"/>
      <c r="L33" s="299"/>
      <c r="M33" s="299"/>
      <c r="N33" s="299"/>
      <c r="O33" s="299"/>
      <c r="Q33"/>
    </row>
    <row r="34" spans="1:17" ht="15" x14ac:dyDescent="0.25">
      <c r="A34" s="299"/>
      <c r="B34" s="299"/>
      <c r="C34" s="299"/>
      <c r="D34" s="299"/>
      <c r="E34" s="299"/>
      <c r="F34" s="299"/>
      <c r="G34" s="299"/>
      <c r="H34" s="299"/>
      <c r="I34" s="299"/>
      <c r="J34" s="299"/>
      <c r="K34" s="299"/>
      <c r="L34" s="299"/>
      <c r="M34" s="299"/>
      <c r="N34" s="299"/>
      <c r="O34" s="299"/>
      <c r="Q34" s="307" t="s">
        <v>13305</v>
      </c>
    </row>
    <row r="35" spans="1:17" ht="15" x14ac:dyDescent="0.25">
      <c r="A35" s="299"/>
      <c r="B35" s="299" t="s">
        <v>13195</v>
      </c>
      <c r="C35" s="299"/>
      <c r="D35" s="299"/>
      <c r="E35" s="299"/>
      <c r="F35" s="299"/>
      <c r="G35" s="299"/>
      <c r="H35" s="299"/>
      <c r="I35" s="299"/>
      <c r="J35" s="299"/>
      <c r="K35" s="299"/>
      <c r="L35" s="299"/>
      <c r="M35" s="299"/>
      <c r="N35" s="299"/>
      <c r="O35" s="299"/>
      <c r="Q35" s="307" t="s">
        <v>13306</v>
      </c>
    </row>
    <row r="36" spans="1:17" ht="15" x14ac:dyDescent="0.25">
      <c r="A36" s="299"/>
      <c r="B36" s="299" t="s">
        <v>13196</v>
      </c>
      <c r="C36" s="299"/>
      <c r="D36" s="299"/>
      <c r="E36" s="299"/>
      <c r="F36" s="299"/>
      <c r="G36" s="299"/>
      <c r="H36" s="299"/>
      <c r="I36" s="299"/>
      <c r="J36" s="299"/>
      <c r="K36" s="299"/>
      <c r="L36" s="299"/>
      <c r="M36" s="299"/>
      <c r="N36" s="299"/>
      <c r="O36" s="299"/>
      <c r="Q36" s="307" t="s">
        <v>13183</v>
      </c>
    </row>
    <row r="37" spans="1:17" ht="15" x14ac:dyDescent="0.25">
      <c r="A37" s="299"/>
      <c r="B37" s="299"/>
      <c r="C37" s="299"/>
      <c r="D37" s="299"/>
      <c r="E37" s="299"/>
      <c r="F37" s="299"/>
      <c r="G37" s="299"/>
      <c r="H37" s="299"/>
      <c r="I37" s="299"/>
      <c r="J37" s="299"/>
      <c r="K37" s="299"/>
      <c r="L37" s="299"/>
      <c r="M37" s="299"/>
      <c r="N37" s="299"/>
      <c r="O37" s="299"/>
      <c r="Q37" s="307" t="s">
        <v>13307</v>
      </c>
    </row>
    <row r="38" spans="1:17" ht="15" x14ac:dyDescent="0.25">
      <c r="A38" s="299"/>
      <c r="B38" s="299" t="s">
        <v>13197</v>
      </c>
      <c r="C38" s="299"/>
      <c r="D38" s="299"/>
      <c r="E38" s="299"/>
      <c r="F38" s="299"/>
      <c r="G38" s="299"/>
      <c r="H38" s="299"/>
      <c r="I38" s="299"/>
      <c r="J38" s="299"/>
      <c r="K38" s="299"/>
      <c r="L38" s="299"/>
      <c r="M38" s="299"/>
      <c r="N38" s="299"/>
      <c r="O38" s="299"/>
      <c r="Q38" s="307" t="s">
        <v>13308</v>
      </c>
    </row>
    <row r="39" spans="1:17" ht="15" x14ac:dyDescent="0.25">
      <c r="A39" s="299"/>
      <c r="B39" s="299" t="s">
        <v>13198</v>
      </c>
      <c r="C39" s="299"/>
      <c r="D39" s="299"/>
      <c r="E39" s="299"/>
      <c r="F39" s="299"/>
      <c r="G39" s="299"/>
      <c r="H39" s="299"/>
      <c r="I39" s="299"/>
      <c r="J39" s="299"/>
      <c r="K39" s="299"/>
      <c r="L39" s="299"/>
      <c r="M39" s="299"/>
      <c r="N39" s="299"/>
      <c r="O39" s="299"/>
      <c r="Q39" s="307" t="s">
        <v>13309</v>
      </c>
    </row>
    <row r="40" spans="1:17" ht="15" x14ac:dyDescent="0.25">
      <c r="A40" s="299"/>
      <c r="B40" s="299" t="s">
        <v>13199</v>
      </c>
      <c r="C40" s="299"/>
      <c r="D40" s="299"/>
      <c r="E40" s="299"/>
      <c r="F40" s="299"/>
      <c r="G40" s="299"/>
      <c r="H40" s="299"/>
      <c r="I40" s="299"/>
      <c r="J40" s="299"/>
      <c r="K40" s="299"/>
      <c r="L40" s="299"/>
      <c r="M40" s="299"/>
      <c r="N40" s="299"/>
      <c r="O40" s="299"/>
      <c r="Q40" s="307" t="s">
        <v>13310</v>
      </c>
    </row>
    <row r="41" spans="1:17" ht="15" x14ac:dyDescent="0.25">
      <c r="A41" s="299"/>
      <c r="B41" s="299" t="s">
        <v>13200</v>
      </c>
      <c r="C41" s="299"/>
      <c r="D41" s="299"/>
      <c r="E41" s="299"/>
      <c r="F41" s="299"/>
      <c r="G41" s="299"/>
      <c r="H41" s="299"/>
      <c r="I41" s="299"/>
      <c r="J41" s="299"/>
      <c r="K41" s="299"/>
      <c r="L41" s="299"/>
      <c r="M41" s="299"/>
      <c r="N41" s="299"/>
      <c r="O41" s="299"/>
      <c r="Q41" s="307" t="s">
        <v>13311</v>
      </c>
    </row>
    <row r="42" spans="1:17" ht="15" x14ac:dyDescent="0.25">
      <c r="A42" s="299"/>
      <c r="B42" s="299" t="s">
        <v>13201</v>
      </c>
      <c r="C42" s="299"/>
      <c r="D42" s="299"/>
      <c r="E42" s="299"/>
      <c r="F42" s="299"/>
      <c r="G42" s="299"/>
      <c r="H42" s="299"/>
      <c r="I42" s="299"/>
      <c r="J42" s="299"/>
      <c r="K42" s="299"/>
      <c r="L42" s="299"/>
      <c r="M42" s="299"/>
      <c r="N42" s="299"/>
      <c r="O42" s="299"/>
      <c r="Q42" s="307" t="s">
        <v>13312</v>
      </c>
    </row>
    <row r="43" spans="1:17" ht="15" x14ac:dyDescent="0.25">
      <c r="A43" s="299"/>
      <c r="B43" s="299" t="s">
        <v>13202</v>
      </c>
      <c r="C43" s="299"/>
      <c r="D43" s="299"/>
      <c r="E43" s="299"/>
      <c r="F43" s="299"/>
      <c r="G43" s="299"/>
      <c r="H43" s="299"/>
      <c r="I43" s="299"/>
      <c r="J43" s="299"/>
      <c r="K43" s="299"/>
      <c r="L43" s="299"/>
      <c r="M43" s="299"/>
      <c r="N43" s="299"/>
      <c r="O43" s="299"/>
      <c r="Q43" s="307" t="s">
        <v>13313</v>
      </c>
    </row>
    <row r="44" spans="1:17" ht="15" x14ac:dyDescent="0.25">
      <c r="A44" s="299"/>
      <c r="B44" s="299" t="s">
        <v>13203</v>
      </c>
      <c r="C44" s="299"/>
      <c r="D44" s="299"/>
      <c r="E44" s="299"/>
      <c r="F44" s="299"/>
      <c r="G44" s="299"/>
      <c r="H44" s="299"/>
      <c r="I44" s="299"/>
      <c r="J44" s="299"/>
      <c r="K44" s="299"/>
      <c r="L44" s="299"/>
      <c r="M44" s="299"/>
      <c r="N44" s="299"/>
      <c r="O44" s="299"/>
      <c r="Q44" s="307" t="s">
        <v>13314</v>
      </c>
    </row>
    <row r="45" spans="1:17" ht="15" x14ac:dyDescent="0.25">
      <c r="A45" s="299"/>
      <c r="B45" s="299" t="s">
        <v>13204</v>
      </c>
      <c r="C45" s="299"/>
      <c r="D45" s="299"/>
      <c r="E45" s="299"/>
      <c r="F45" s="299"/>
      <c r="G45" s="299"/>
      <c r="H45" s="299"/>
      <c r="I45" s="299"/>
      <c r="J45" s="299"/>
      <c r="K45" s="299"/>
      <c r="L45" s="299"/>
      <c r="M45" s="299"/>
      <c r="N45" s="299"/>
      <c r="O45" s="299"/>
      <c r="Q45" s="307" t="s">
        <v>13315</v>
      </c>
    </row>
    <row r="46" spans="1:17" ht="15" x14ac:dyDescent="0.25">
      <c r="A46" s="299"/>
      <c r="B46" s="299" t="s">
        <v>13205</v>
      </c>
      <c r="C46" s="299"/>
      <c r="D46" s="299"/>
      <c r="E46" s="299"/>
      <c r="F46" s="299"/>
      <c r="G46" s="299"/>
      <c r="H46" s="299"/>
      <c r="I46" s="299"/>
      <c r="J46" s="299"/>
      <c r="K46" s="299"/>
      <c r="L46" s="299"/>
      <c r="M46" s="299"/>
      <c r="N46" s="299"/>
      <c r="O46" s="299"/>
      <c r="Q46" s="307" t="s">
        <v>13316</v>
      </c>
    </row>
    <row r="47" spans="1:17" ht="15" x14ac:dyDescent="0.25">
      <c r="A47" s="299"/>
      <c r="B47" s="299" t="s">
        <v>13206</v>
      </c>
      <c r="C47" s="299"/>
      <c r="D47" s="299"/>
      <c r="E47" s="299"/>
      <c r="F47" s="299"/>
      <c r="G47" s="299"/>
      <c r="H47" s="299"/>
      <c r="I47" s="299"/>
      <c r="J47" s="299"/>
      <c r="K47" s="299"/>
      <c r="L47" s="299"/>
      <c r="M47" s="299"/>
      <c r="N47" s="299"/>
      <c r="O47" s="299"/>
      <c r="Q47" s="307" t="s">
        <v>13317</v>
      </c>
    </row>
    <row r="48" spans="1:17" ht="15" x14ac:dyDescent="0.25">
      <c r="A48" s="299"/>
      <c r="B48" s="299" t="s">
        <v>13207</v>
      </c>
      <c r="C48" s="299"/>
      <c r="D48" s="299"/>
      <c r="E48" s="299"/>
      <c r="F48" s="299"/>
      <c r="G48" s="299"/>
      <c r="H48" s="299"/>
      <c r="I48" s="299"/>
      <c r="J48" s="299"/>
      <c r="K48" s="299"/>
      <c r="L48" s="299"/>
      <c r="M48" s="299"/>
      <c r="N48" s="299"/>
      <c r="O48" s="299"/>
      <c r="Q48" s="307" t="s">
        <v>13318</v>
      </c>
    </row>
    <row r="49" spans="1:17" ht="15" x14ac:dyDescent="0.25">
      <c r="A49" s="299"/>
      <c r="B49" s="299"/>
      <c r="C49" s="299"/>
      <c r="D49" s="299"/>
      <c r="E49" s="299"/>
      <c r="F49" s="299"/>
      <c r="G49" s="299"/>
      <c r="H49" s="299"/>
      <c r="I49" s="299"/>
      <c r="J49" s="299"/>
      <c r="K49" s="299"/>
      <c r="L49" s="299"/>
      <c r="M49" s="299"/>
      <c r="N49" s="299"/>
      <c r="O49" s="299"/>
      <c r="Q49" s="307" t="s">
        <v>13319</v>
      </c>
    </row>
    <row r="50" spans="1:17" ht="15" x14ac:dyDescent="0.25">
      <c r="A50" s="299"/>
      <c r="B50" s="299" t="s">
        <v>13208</v>
      </c>
      <c r="C50" s="299"/>
      <c r="D50" s="299"/>
      <c r="E50" s="299"/>
      <c r="F50" s="299"/>
      <c r="G50" s="299"/>
      <c r="H50" s="299"/>
      <c r="I50" s="299"/>
      <c r="J50" s="299"/>
      <c r="K50" s="299"/>
      <c r="L50" s="299"/>
      <c r="M50" s="299"/>
      <c r="N50" s="299"/>
      <c r="O50" s="299"/>
      <c r="Q50" s="307" t="s">
        <v>13320</v>
      </c>
    </row>
    <row r="51" spans="1:17" ht="15" x14ac:dyDescent="0.25">
      <c r="A51" s="299"/>
      <c r="B51" s="299" t="s">
        <v>13209</v>
      </c>
      <c r="C51" s="299"/>
      <c r="D51" s="299"/>
      <c r="E51" s="299"/>
      <c r="F51" s="299"/>
      <c r="G51" s="299"/>
      <c r="H51" s="299"/>
      <c r="I51" s="299"/>
      <c r="J51" s="299"/>
      <c r="K51" s="299"/>
      <c r="L51" s="299"/>
      <c r="M51" s="299"/>
      <c r="N51" s="299"/>
      <c r="O51" s="299"/>
      <c r="Q51" s="307" t="s">
        <v>13321</v>
      </c>
    </row>
    <row r="52" spans="1:17" ht="15" x14ac:dyDescent="0.25">
      <c r="A52" s="299"/>
      <c r="B52" s="299" t="s">
        <v>13210</v>
      </c>
      <c r="C52" s="299"/>
      <c r="D52" s="299"/>
      <c r="E52" s="299"/>
      <c r="F52" s="299"/>
      <c r="G52" s="299"/>
      <c r="H52" s="299"/>
      <c r="I52" s="299"/>
      <c r="J52" s="299"/>
      <c r="K52" s="299"/>
      <c r="L52" s="299"/>
      <c r="M52" s="299"/>
      <c r="N52" s="299"/>
      <c r="O52" s="299"/>
      <c r="Q52" s="307" t="s">
        <v>13322</v>
      </c>
    </row>
    <row r="53" spans="1:17" ht="15" x14ac:dyDescent="0.25">
      <c r="A53" s="299"/>
      <c r="B53" s="299" t="s">
        <v>13211</v>
      </c>
      <c r="C53" s="299"/>
      <c r="D53" s="299"/>
      <c r="E53" s="299"/>
      <c r="F53" s="299"/>
      <c r="G53" s="299"/>
      <c r="H53" s="299"/>
      <c r="I53" s="299"/>
      <c r="J53" s="299"/>
      <c r="K53" s="299"/>
      <c r="L53" s="299"/>
      <c r="M53" s="299"/>
      <c r="N53" s="299"/>
      <c r="O53" s="299"/>
      <c r="Q53" s="307" t="s">
        <v>13323</v>
      </c>
    </row>
    <row r="54" spans="1:17" ht="15" x14ac:dyDescent="0.25">
      <c r="A54" s="299"/>
      <c r="B54" s="299" t="s">
        <v>13212</v>
      </c>
      <c r="C54" s="299"/>
      <c r="D54" s="299"/>
      <c r="E54" s="299"/>
      <c r="F54" s="299"/>
      <c r="G54" s="299"/>
      <c r="H54" s="299"/>
      <c r="I54" s="299"/>
      <c r="J54" s="299"/>
      <c r="K54" s="299"/>
      <c r="L54" s="299"/>
      <c r="M54" s="299"/>
      <c r="N54" s="299"/>
      <c r="O54" s="299"/>
      <c r="Q54"/>
    </row>
    <row r="55" spans="1:17" ht="15" x14ac:dyDescent="0.25">
      <c r="A55" s="299"/>
      <c r="B55" s="299" t="s">
        <v>13213</v>
      </c>
      <c r="C55" s="299"/>
      <c r="D55" s="299"/>
      <c r="E55" s="299"/>
      <c r="F55" s="299"/>
      <c r="G55" s="299"/>
      <c r="H55" s="299"/>
      <c r="I55" s="299"/>
      <c r="J55" s="299"/>
      <c r="K55" s="299"/>
      <c r="L55" s="299"/>
      <c r="M55" s="299"/>
      <c r="N55" s="299"/>
      <c r="O55" s="299"/>
      <c r="Q55" s="307" t="s">
        <v>13197</v>
      </c>
    </row>
    <row r="56" spans="1:17" ht="15" x14ac:dyDescent="0.25">
      <c r="A56" s="299"/>
      <c r="B56" s="299" t="s">
        <v>13214</v>
      </c>
      <c r="C56" s="299"/>
      <c r="D56" s="299"/>
      <c r="E56" s="299"/>
      <c r="F56" s="299"/>
      <c r="G56" s="299"/>
      <c r="H56" s="299"/>
      <c r="I56" s="299"/>
      <c r="J56" s="299"/>
      <c r="K56" s="299"/>
      <c r="L56" s="299"/>
      <c r="M56" s="299"/>
      <c r="N56" s="299"/>
      <c r="O56" s="299"/>
      <c r="Q56" s="307" t="s">
        <v>13324</v>
      </c>
    </row>
    <row r="57" spans="1:17" ht="15" x14ac:dyDescent="0.25">
      <c r="A57" s="299"/>
      <c r="B57" s="299"/>
      <c r="C57" s="299"/>
      <c r="D57" s="299"/>
      <c r="E57" s="299"/>
      <c r="F57" s="299"/>
      <c r="G57" s="299"/>
      <c r="H57" s="299"/>
      <c r="I57" s="299"/>
      <c r="J57" s="299"/>
      <c r="K57" s="299"/>
      <c r="L57" s="299"/>
      <c r="M57" s="299"/>
      <c r="N57" s="299"/>
      <c r="O57" s="299"/>
      <c r="Q57" s="307" t="s">
        <v>13325</v>
      </c>
    </row>
    <row r="58" spans="1:17" ht="15" x14ac:dyDescent="0.25">
      <c r="A58" s="299"/>
      <c r="B58" s="299" t="s">
        <v>13215</v>
      </c>
      <c r="C58" s="299"/>
      <c r="D58" s="299"/>
      <c r="E58" s="299"/>
      <c r="F58" s="299"/>
      <c r="G58" s="299"/>
      <c r="H58" s="299"/>
      <c r="I58" s="299"/>
      <c r="J58" s="299"/>
      <c r="K58" s="299"/>
      <c r="L58" s="299"/>
      <c r="M58" s="299"/>
      <c r="N58" s="299"/>
      <c r="O58" s="299"/>
      <c r="Q58" s="307" t="s">
        <v>13326</v>
      </c>
    </row>
    <row r="59" spans="1:17" ht="15" x14ac:dyDescent="0.25">
      <c r="A59" s="299"/>
      <c r="B59" s="299" t="s">
        <v>13216</v>
      </c>
      <c r="C59" s="299"/>
      <c r="D59" s="299"/>
      <c r="E59" s="299"/>
      <c r="F59" s="299"/>
      <c r="G59" s="299"/>
      <c r="H59" s="299"/>
      <c r="I59" s="299"/>
      <c r="J59" s="299"/>
      <c r="K59" s="299"/>
      <c r="L59" s="299"/>
      <c r="M59" s="299"/>
      <c r="N59" s="299"/>
      <c r="O59" s="299"/>
      <c r="Q59" s="307" t="s">
        <v>13327</v>
      </c>
    </row>
    <row r="60" spans="1:17" ht="15" x14ac:dyDescent="0.25">
      <c r="A60" s="299"/>
      <c r="B60" s="299" t="s">
        <v>13217</v>
      </c>
      <c r="C60" s="299"/>
      <c r="D60" s="299"/>
      <c r="E60" s="299"/>
      <c r="F60" s="299"/>
      <c r="G60" s="299"/>
      <c r="H60" s="299"/>
      <c r="I60" s="299"/>
      <c r="J60" s="299"/>
      <c r="K60" s="299"/>
      <c r="L60" s="299"/>
      <c r="M60" s="299"/>
      <c r="N60" s="299"/>
      <c r="O60" s="299"/>
      <c r="Q60" s="307" t="s">
        <v>13328</v>
      </c>
    </row>
    <row r="61" spans="1:17" ht="15" x14ac:dyDescent="0.25">
      <c r="A61" s="299"/>
      <c r="B61" s="299" t="s">
        <v>13218</v>
      </c>
      <c r="C61" s="299"/>
      <c r="D61" s="299"/>
      <c r="E61" s="299"/>
      <c r="F61" s="299"/>
      <c r="G61" s="299"/>
      <c r="H61" s="299"/>
      <c r="I61" s="299"/>
      <c r="J61" s="299"/>
      <c r="K61" s="299"/>
      <c r="L61" s="299"/>
      <c r="M61" s="299"/>
      <c r="N61" s="299"/>
      <c r="O61" s="299"/>
      <c r="Q61" s="307" t="s">
        <v>13329</v>
      </c>
    </row>
    <row r="62" spans="1:17" ht="15" x14ac:dyDescent="0.25">
      <c r="A62" s="299"/>
      <c r="B62" s="299" t="s">
        <v>13219</v>
      </c>
      <c r="C62" s="299"/>
      <c r="D62" s="299"/>
      <c r="E62" s="299"/>
      <c r="F62" s="299"/>
      <c r="G62" s="299"/>
      <c r="H62" s="299"/>
      <c r="I62" s="299"/>
      <c r="J62" s="299"/>
      <c r="K62" s="299"/>
      <c r="L62" s="299"/>
      <c r="M62" s="299"/>
      <c r="N62" s="299"/>
      <c r="O62" s="299"/>
      <c r="Q62" s="307" t="s">
        <v>13330</v>
      </c>
    </row>
    <row r="63" spans="1:17" ht="15" x14ac:dyDescent="0.25">
      <c r="A63" s="299"/>
      <c r="B63" s="299"/>
      <c r="C63" s="299"/>
      <c r="D63" s="299"/>
      <c r="E63" s="299"/>
      <c r="F63" s="299"/>
      <c r="G63" s="299"/>
      <c r="H63" s="299"/>
      <c r="I63" s="299"/>
      <c r="J63" s="299"/>
      <c r="K63" s="299"/>
      <c r="L63" s="299"/>
      <c r="M63" s="299"/>
      <c r="N63" s="299"/>
      <c r="O63" s="299"/>
      <c r="Q63" s="307" t="s">
        <v>13331</v>
      </c>
    </row>
    <row r="64" spans="1:17" ht="15" x14ac:dyDescent="0.25">
      <c r="A64" s="299"/>
      <c r="B64" s="299" t="s">
        <v>13220</v>
      </c>
      <c r="C64" s="299"/>
      <c r="D64" s="299"/>
      <c r="E64" s="299"/>
      <c r="F64" s="299"/>
      <c r="G64" s="299"/>
      <c r="H64" s="299"/>
      <c r="I64" s="299"/>
      <c r="J64" s="299"/>
      <c r="K64" s="299"/>
      <c r="L64" s="299"/>
      <c r="M64" s="299"/>
      <c r="N64" s="299"/>
      <c r="O64" s="299"/>
      <c r="Q64" s="307" t="s">
        <v>13332</v>
      </c>
    </row>
    <row r="65" spans="1:17" ht="15" x14ac:dyDescent="0.25">
      <c r="A65" s="299"/>
      <c r="B65" s="299" t="s">
        <v>13221</v>
      </c>
      <c r="C65" s="299"/>
      <c r="D65" s="299"/>
      <c r="E65" s="299"/>
      <c r="F65" s="299"/>
      <c r="G65" s="299"/>
      <c r="H65" s="299"/>
      <c r="I65" s="299"/>
      <c r="J65" s="299"/>
      <c r="K65" s="299"/>
      <c r="L65" s="299"/>
      <c r="M65" s="299"/>
      <c r="N65" s="299"/>
      <c r="O65" s="299"/>
      <c r="Q65" s="307" t="s">
        <v>13333</v>
      </c>
    </row>
    <row r="66" spans="1:17" ht="15" x14ac:dyDescent="0.25">
      <c r="A66" s="299"/>
      <c r="B66" s="299" t="s">
        <v>13222</v>
      </c>
      <c r="C66" s="299"/>
      <c r="D66" s="299"/>
      <c r="E66" s="299"/>
      <c r="F66" s="299"/>
      <c r="G66" s="299"/>
      <c r="H66" s="299"/>
      <c r="I66" s="299"/>
      <c r="J66" s="299"/>
      <c r="K66" s="299"/>
      <c r="L66" s="299"/>
      <c r="M66" s="299"/>
      <c r="N66" s="299"/>
      <c r="O66" s="299"/>
      <c r="Q66" s="307" t="s">
        <v>13334</v>
      </c>
    </row>
    <row r="67" spans="1:17" ht="15" x14ac:dyDescent="0.25">
      <c r="A67" s="299"/>
      <c r="B67" s="299" t="s">
        <v>13223</v>
      </c>
      <c r="C67" s="299"/>
      <c r="D67" s="299"/>
      <c r="E67" s="299"/>
      <c r="F67" s="299"/>
      <c r="G67" s="299"/>
      <c r="H67" s="299"/>
      <c r="I67" s="299"/>
      <c r="J67" s="299"/>
      <c r="K67" s="299"/>
      <c r="L67" s="299"/>
      <c r="M67" s="299"/>
      <c r="N67" s="299"/>
      <c r="O67" s="299"/>
      <c r="Q67"/>
    </row>
    <row r="68" spans="1:17" ht="15" x14ac:dyDescent="0.25">
      <c r="A68" s="299"/>
      <c r="B68" s="299" t="s">
        <v>13224</v>
      </c>
      <c r="C68" s="299"/>
      <c r="D68" s="299"/>
      <c r="E68" s="299"/>
      <c r="F68" s="299"/>
      <c r="G68" s="299"/>
      <c r="H68" s="299"/>
      <c r="I68" s="299"/>
      <c r="J68" s="299"/>
      <c r="K68" s="299"/>
      <c r="L68" s="299"/>
      <c r="M68" s="299"/>
      <c r="N68" s="299"/>
      <c r="O68" s="299"/>
      <c r="Q68" s="307" t="s">
        <v>13335</v>
      </c>
    </row>
    <row r="69" spans="1:17" ht="15" x14ac:dyDescent="0.25">
      <c r="A69" s="299"/>
      <c r="B69" s="299" t="s">
        <v>13225</v>
      </c>
      <c r="C69" s="299"/>
      <c r="D69" s="299"/>
      <c r="E69" s="299"/>
      <c r="F69" s="299"/>
      <c r="G69" s="299"/>
      <c r="H69" s="299"/>
      <c r="I69" s="299"/>
      <c r="J69" s="299"/>
      <c r="K69" s="299"/>
      <c r="L69" s="299"/>
      <c r="M69" s="299"/>
      <c r="N69" s="299"/>
      <c r="O69" s="299"/>
      <c r="Q69"/>
    </row>
    <row r="70" spans="1:17" ht="15" x14ac:dyDescent="0.25">
      <c r="A70" s="299"/>
      <c r="B70" s="299"/>
      <c r="C70" s="299"/>
      <c r="D70" s="299"/>
      <c r="E70" s="299"/>
      <c r="F70" s="299"/>
      <c r="G70" s="299"/>
      <c r="H70" s="299"/>
      <c r="I70" s="299"/>
      <c r="J70" s="299"/>
      <c r="K70" s="299"/>
      <c r="L70" s="299"/>
      <c r="M70" s="299"/>
      <c r="N70" s="299"/>
      <c r="O70" s="299"/>
      <c r="Q70" s="307" t="s">
        <v>13336</v>
      </c>
    </row>
    <row r="71" spans="1:17" ht="15" x14ac:dyDescent="0.25">
      <c r="A71" s="299"/>
      <c r="B71" s="299" t="s">
        <v>13226</v>
      </c>
      <c r="C71" s="299"/>
      <c r="D71" s="299"/>
      <c r="E71" s="299"/>
      <c r="F71" s="299"/>
      <c r="G71" s="299"/>
      <c r="H71" s="299"/>
      <c r="I71" s="299"/>
      <c r="J71" s="299"/>
      <c r="K71" s="299"/>
      <c r="L71" s="299"/>
      <c r="M71" s="299"/>
      <c r="N71" s="299"/>
      <c r="O71" s="299"/>
      <c r="Q71" s="307" t="s">
        <v>13337</v>
      </c>
    </row>
    <row r="72" spans="1:17" ht="15" x14ac:dyDescent="0.25">
      <c r="A72" s="299"/>
      <c r="B72" s="299" t="s">
        <v>13227</v>
      </c>
      <c r="C72" s="299"/>
      <c r="D72" s="299"/>
      <c r="E72" s="299"/>
      <c r="F72" s="299"/>
      <c r="G72" s="299"/>
      <c r="H72" s="299"/>
      <c r="I72" s="299"/>
      <c r="J72" s="299"/>
      <c r="K72" s="299"/>
      <c r="L72" s="299"/>
      <c r="M72" s="299"/>
      <c r="N72" s="299"/>
      <c r="O72" s="299"/>
      <c r="Q72" s="307" t="s">
        <v>13338</v>
      </c>
    </row>
    <row r="73" spans="1:17" ht="15" x14ac:dyDescent="0.25">
      <c r="A73" s="299"/>
      <c r="B73" s="299" t="s">
        <v>13228</v>
      </c>
      <c r="C73" s="299"/>
      <c r="D73" s="299"/>
      <c r="E73" s="299"/>
      <c r="F73" s="299"/>
      <c r="G73" s="299"/>
      <c r="H73" s="299"/>
      <c r="I73" s="299"/>
      <c r="J73" s="299"/>
      <c r="K73" s="299"/>
      <c r="L73" s="299"/>
      <c r="M73" s="299"/>
      <c r="N73" s="299"/>
      <c r="O73" s="299"/>
      <c r="Q73" s="307" t="s">
        <v>13339</v>
      </c>
    </row>
    <row r="74" spans="1:17" ht="15" x14ac:dyDescent="0.25">
      <c r="A74" s="299"/>
      <c r="B74" s="299" t="s">
        <v>13229</v>
      </c>
      <c r="C74" s="299"/>
      <c r="D74" s="299"/>
      <c r="E74" s="299"/>
      <c r="F74" s="299"/>
      <c r="G74" s="299"/>
      <c r="H74" s="299"/>
      <c r="I74" s="299"/>
      <c r="J74" s="299"/>
      <c r="K74" s="299"/>
      <c r="L74" s="299"/>
      <c r="M74" s="299"/>
      <c r="N74" s="299"/>
      <c r="O74" s="299"/>
      <c r="Q74" s="307" t="s">
        <v>13340</v>
      </c>
    </row>
    <row r="75" spans="1:17" ht="15" x14ac:dyDescent="0.25">
      <c r="A75" s="299"/>
      <c r="B75" s="299"/>
      <c r="C75" s="299"/>
      <c r="D75" s="299"/>
      <c r="E75" s="299"/>
      <c r="F75" s="299"/>
      <c r="G75" s="299"/>
      <c r="H75" s="299"/>
      <c r="I75" s="299"/>
      <c r="J75" s="299"/>
      <c r="K75" s="299"/>
      <c r="L75" s="299"/>
      <c r="M75" s="299"/>
      <c r="N75" s="299"/>
      <c r="O75" s="299"/>
      <c r="Q75" s="307" t="s">
        <v>13341</v>
      </c>
    </row>
    <row r="76" spans="1:17" ht="15" x14ac:dyDescent="0.25">
      <c r="A76" s="299"/>
      <c r="B76" s="299" t="s">
        <v>13230</v>
      </c>
      <c r="C76" s="299"/>
      <c r="D76" s="299"/>
      <c r="E76" s="299"/>
      <c r="F76" s="299"/>
      <c r="G76" s="299"/>
      <c r="H76" s="299"/>
      <c r="I76" s="299"/>
      <c r="J76" s="299"/>
      <c r="K76" s="299"/>
      <c r="L76" s="299"/>
      <c r="M76" s="299"/>
      <c r="N76" s="299"/>
      <c r="O76" s="299"/>
      <c r="Q76" s="307" t="s">
        <v>13342</v>
      </c>
    </row>
    <row r="77" spans="1:17" ht="15" x14ac:dyDescent="0.25">
      <c r="A77" s="299"/>
      <c r="B77" s="299" t="s">
        <v>13231</v>
      </c>
      <c r="C77" s="299"/>
      <c r="D77" s="299"/>
      <c r="E77" s="299"/>
      <c r="F77" s="299"/>
      <c r="G77" s="299"/>
      <c r="H77" s="299"/>
      <c r="I77" s="299"/>
      <c r="J77" s="299"/>
      <c r="K77" s="299"/>
      <c r="L77" s="299"/>
      <c r="M77" s="299"/>
      <c r="N77" s="299"/>
      <c r="O77" s="299"/>
      <c r="Q77" s="307" t="s">
        <v>13343</v>
      </c>
    </row>
    <row r="78" spans="1:17" ht="15" x14ac:dyDescent="0.25">
      <c r="A78" s="299"/>
      <c r="B78" s="299" t="s">
        <v>13232</v>
      </c>
      <c r="C78" s="299"/>
      <c r="D78" s="299"/>
      <c r="E78" s="299"/>
      <c r="F78" s="299"/>
      <c r="G78" s="299"/>
      <c r="H78" s="299"/>
      <c r="I78" s="299"/>
      <c r="J78" s="299"/>
      <c r="K78" s="299"/>
      <c r="L78" s="299"/>
      <c r="M78" s="299"/>
      <c r="N78" s="299"/>
      <c r="O78" s="299"/>
      <c r="Q78" s="307" t="s">
        <v>13344</v>
      </c>
    </row>
    <row r="79" spans="1:17" ht="15" x14ac:dyDescent="0.25">
      <c r="A79" s="299"/>
      <c r="B79" s="299" t="s">
        <v>13233</v>
      </c>
      <c r="C79" s="299"/>
      <c r="D79" s="299"/>
      <c r="E79" s="299"/>
      <c r="F79" s="299"/>
      <c r="G79" s="299"/>
      <c r="H79" s="299"/>
      <c r="I79" s="299"/>
      <c r="J79" s="299"/>
      <c r="K79" s="299"/>
      <c r="L79" s="299"/>
      <c r="M79" s="299"/>
      <c r="N79" s="299"/>
      <c r="O79" s="299"/>
      <c r="Q79" s="307" t="s">
        <v>13345</v>
      </c>
    </row>
    <row r="80" spans="1:17" ht="15" x14ac:dyDescent="0.25">
      <c r="A80" s="299"/>
      <c r="B80" s="299" t="s">
        <v>13234</v>
      </c>
      <c r="C80" s="299"/>
      <c r="D80" s="299"/>
      <c r="E80" s="299"/>
      <c r="F80" s="299"/>
      <c r="G80" s="299"/>
      <c r="H80" s="299"/>
      <c r="I80" s="299"/>
      <c r="J80" s="299"/>
      <c r="K80" s="299"/>
      <c r="L80" s="299"/>
      <c r="M80" s="299"/>
      <c r="N80" s="299"/>
      <c r="O80" s="299"/>
      <c r="Q80" s="307" t="s">
        <v>13346</v>
      </c>
    </row>
    <row r="81" spans="1:17" ht="15" x14ac:dyDescent="0.25">
      <c r="A81" s="299"/>
      <c r="B81" s="299" t="s">
        <v>13235</v>
      </c>
      <c r="C81" s="299"/>
      <c r="D81" s="299"/>
      <c r="E81" s="299"/>
      <c r="F81" s="299"/>
      <c r="G81" s="299"/>
      <c r="H81" s="299"/>
      <c r="I81" s="299"/>
      <c r="J81" s="299"/>
      <c r="K81" s="299"/>
      <c r="L81" s="299"/>
      <c r="M81" s="299"/>
      <c r="N81" s="299"/>
      <c r="O81" s="299"/>
      <c r="Q81"/>
    </row>
    <row r="82" spans="1:17" ht="15" x14ac:dyDescent="0.25">
      <c r="A82" s="299"/>
      <c r="B82" s="299" t="s">
        <v>13236</v>
      </c>
      <c r="C82" s="299"/>
      <c r="D82" s="299"/>
      <c r="E82" s="299"/>
      <c r="F82" s="299"/>
      <c r="G82" s="299"/>
      <c r="H82" s="299"/>
      <c r="I82" s="299"/>
      <c r="J82" s="299"/>
      <c r="K82" s="299"/>
      <c r="L82" s="299"/>
      <c r="M82" s="299"/>
      <c r="N82" s="299"/>
      <c r="O82" s="299"/>
      <c r="Q82" s="307" t="s">
        <v>13347</v>
      </c>
    </row>
    <row r="83" spans="1:17" ht="15" x14ac:dyDescent="0.25">
      <c r="A83" s="299"/>
      <c r="B83" s="299" t="s">
        <v>13237</v>
      </c>
      <c r="C83" s="299"/>
      <c r="D83" s="299"/>
      <c r="E83" s="299"/>
      <c r="F83" s="299"/>
      <c r="G83" s="299"/>
      <c r="H83" s="299"/>
      <c r="I83" s="299"/>
      <c r="J83" s="299"/>
      <c r="K83" s="299"/>
      <c r="L83" s="299"/>
      <c r="M83" s="299"/>
      <c r="N83" s="299"/>
      <c r="O83" s="299"/>
      <c r="Q83" s="307" t="s">
        <v>13348</v>
      </c>
    </row>
    <row r="84" spans="1:17" ht="15" x14ac:dyDescent="0.25">
      <c r="A84" s="299"/>
      <c r="B84" s="299" t="s">
        <v>13238</v>
      </c>
      <c r="C84" s="299"/>
      <c r="D84" s="299"/>
      <c r="E84" s="299"/>
      <c r="F84" s="299"/>
      <c r="G84" s="299"/>
      <c r="H84" s="299"/>
      <c r="I84" s="299"/>
      <c r="J84" s="299"/>
      <c r="K84" s="299"/>
      <c r="L84" s="299"/>
      <c r="M84" s="299"/>
      <c r="N84" s="299"/>
      <c r="O84" s="299"/>
      <c r="Q84" s="307" t="s">
        <v>13349</v>
      </c>
    </row>
    <row r="85" spans="1:17" ht="15" x14ac:dyDescent="0.25">
      <c r="A85" s="299"/>
      <c r="B85" s="299" t="s">
        <v>13239</v>
      </c>
      <c r="C85" s="299"/>
      <c r="D85" s="299"/>
      <c r="E85" s="299"/>
      <c r="F85" s="299"/>
      <c r="G85" s="299"/>
      <c r="H85" s="299"/>
      <c r="I85" s="299"/>
      <c r="J85" s="299"/>
      <c r="K85" s="299"/>
      <c r="L85" s="299"/>
      <c r="M85" s="299"/>
      <c r="N85" s="299"/>
      <c r="O85" s="299"/>
      <c r="Q85" s="307" t="s">
        <v>13350</v>
      </c>
    </row>
    <row r="86" spans="1:17" ht="15" x14ac:dyDescent="0.25">
      <c r="A86" s="299"/>
      <c r="B86" s="299" t="s">
        <v>13240</v>
      </c>
      <c r="C86" s="299"/>
      <c r="D86" s="299"/>
      <c r="E86" s="299"/>
      <c r="F86" s="299"/>
      <c r="G86" s="299"/>
      <c r="H86" s="299"/>
      <c r="I86" s="299"/>
      <c r="J86" s="299"/>
      <c r="K86" s="299"/>
      <c r="L86" s="299"/>
      <c r="M86" s="299"/>
      <c r="N86" s="299"/>
      <c r="O86" s="299"/>
      <c r="Q86" s="307" t="s">
        <v>13351</v>
      </c>
    </row>
    <row r="87" spans="1:17" ht="15" x14ac:dyDescent="0.25">
      <c r="A87" s="299"/>
      <c r="B87" s="299" t="s">
        <v>13241</v>
      </c>
      <c r="C87" s="299"/>
      <c r="D87" s="299"/>
      <c r="E87" s="299"/>
      <c r="F87" s="299"/>
      <c r="G87" s="299"/>
      <c r="H87" s="299"/>
      <c r="I87" s="299"/>
      <c r="J87" s="299"/>
      <c r="K87" s="299"/>
      <c r="L87" s="299"/>
      <c r="M87" s="299"/>
      <c r="N87" s="299"/>
      <c r="O87" s="299"/>
      <c r="Q87"/>
    </row>
    <row r="88" spans="1:17" ht="15" x14ac:dyDescent="0.25">
      <c r="A88" s="299"/>
      <c r="B88" s="299" t="s">
        <v>13242</v>
      </c>
      <c r="C88" s="299"/>
      <c r="D88" s="299"/>
      <c r="E88" s="299"/>
      <c r="F88" s="299"/>
      <c r="G88" s="299"/>
      <c r="H88" s="299"/>
      <c r="I88" s="299"/>
      <c r="J88" s="299"/>
      <c r="K88" s="299"/>
      <c r="L88" s="299"/>
      <c r="M88" s="299"/>
      <c r="N88" s="299"/>
      <c r="O88" s="299"/>
      <c r="Q88" s="307" t="s">
        <v>13230</v>
      </c>
    </row>
    <row r="89" spans="1:17" ht="15" x14ac:dyDescent="0.25">
      <c r="A89" s="299"/>
      <c r="B89" s="299" t="s">
        <v>13243</v>
      </c>
      <c r="C89" s="299"/>
      <c r="D89" s="299"/>
      <c r="E89" s="299"/>
      <c r="F89" s="299"/>
      <c r="G89" s="299"/>
      <c r="H89" s="299"/>
      <c r="I89" s="299"/>
      <c r="J89" s="299"/>
      <c r="K89" s="299"/>
      <c r="L89" s="299"/>
      <c r="M89" s="299"/>
      <c r="N89" s="299"/>
      <c r="O89" s="299"/>
      <c r="Q89" s="307" t="s">
        <v>13352</v>
      </c>
    </row>
    <row r="90" spans="1:17" ht="15" x14ac:dyDescent="0.25">
      <c r="A90" s="299"/>
      <c r="B90" s="299" t="s">
        <v>13244</v>
      </c>
      <c r="C90" s="299"/>
      <c r="D90" s="299"/>
      <c r="E90" s="299"/>
      <c r="F90" s="299"/>
      <c r="G90" s="299"/>
      <c r="H90" s="299"/>
      <c r="I90" s="299"/>
      <c r="J90" s="299"/>
      <c r="K90" s="299"/>
      <c r="L90" s="299"/>
      <c r="M90" s="299"/>
      <c r="N90" s="299"/>
      <c r="O90" s="299"/>
      <c r="Q90" s="307" t="s">
        <v>13353</v>
      </c>
    </row>
    <row r="91" spans="1:17" ht="15" x14ac:dyDescent="0.25">
      <c r="A91" s="299"/>
      <c r="B91" s="299" t="s">
        <v>13245</v>
      </c>
      <c r="C91" s="299"/>
      <c r="D91" s="299"/>
      <c r="E91" s="299"/>
      <c r="F91" s="299"/>
      <c r="G91" s="299"/>
      <c r="H91" s="299"/>
      <c r="I91" s="299"/>
      <c r="J91" s="299"/>
      <c r="K91" s="299"/>
      <c r="L91" s="299"/>
      <c r="M91" s="299"/>
      <c r="N91" s="299"/>
      <c r="O91" s="299"/>
      <c r="Q91" s="307" t="s">
        <v>13354</v>
      </c>
    </row>
    <row r="92" spans="1:17" ht="15" x14ac:dyDescent="0.25">
      <c r="A92" s="299"/>
      <c r="B92" s="299" t="s">
        <v>13246</v>
      </c>
      <c r="C92" s="299"/>
      <c r="D92" s="299"/>
      <c r="E92" s="299"/>
      <c r="F92" s="299"/>
      <c r="G92" s="299"/>
      <c r="H92" s="299"/>
      <c r="I92" s="299"/>
      <c r="J92" s="299"/>
      <c r="K92" s="299"/>
      <c r="L92" s="299"/>
      <c r="M92" s="299"/>
      <c r="N92" s="299"/>
      <c r="O92" s="299"/>
      <c r="Q92" s="307" t="s">
        <v>13355</v>
      </c>
    </row>
    <row r="93" spans="1:17" ht="15" x14ac:dyDescent="0.25">
      <c r="A93" s="299"/>
      <c r="B93" s="299" t="s">
        <v>13247</v>
      </c>
      <c r="C93" s="299"/>
      <c r="D93" s="299"/>
      <c r="E93" s="299"/>
      <c r="F93" s="299"/>
      <c r="G93" s="299"/>
      <c r="H93" s="299"/>
      <c r="I93" s="299"/>
      <c r="J93" s="299"/>
      <c r="K93" s="299"/>
      <c r="L93" s="299"/>
      <c r="M93" s="299"/>
      <c r="N93" s="299"/>
      <c r="O93" s="299"/>
      <c r="Q93" s="307" t="s">
        <v>13356</v>
      </c>
    </row>
    <row r="94" spans="1:17" ht="15" x14ac:dyDescent="0.25">
      <c r="A94" s="299"/>
      <c r="B94" s="299" t="s">
        <v>13248</v>
      </c>
      <c r="C94" s="299"/>
      <c r="D94" s="299"/>
      <c r="E94" s="299"/>
      <c r="F94" s="299"/>
      <c r="G94" s="299"/>
      <c r="H94" s="299"/>
      <c r="I94" s="299"/>
      <c r="J94" s="299"/>
      <c r="K94" s="299"/>
      <c r="L94" s="299"/>
      <c r="M94" s="299"/>
      <c r="N94" s="299"/>
      <c r="O94" s="299"/>
      <c r="Q94" s="307" t="s">
        <v>13357</v>
      </c>
    </row>
    <row r="95" spans="1:17" ht="15" x14ac:dyDescent="0.25">
      <c r="A95" s="299"/>
      <c r="B95" s="299"/>
      <c r="C95" s="299"/>
      <c r="D95" s="299"/>
      <c r="E95" s="299"/>
      <c r="F95" s="299"/>
      <c r="G95" s="299"/>
      <c r="H95" s="299"/>
      <c r="I95" s="299"/>
      <c r="J95" s="299"/>
      <c r="K95" s="299"/>
      <c r="L95" s="299"/>
      <c r="M95" s="299"/>
      <c r="N95" s="299"/>
      <c r="O95" s="299"/>
      <c r="Q95" s="307" t="s">
        <v>13358</v>
      </c>
    </row>
    <row r="96" spans="1:17" ht="15" x14ac:dyDescent="0.25">
      <c r="A96" s="299"/>
      <c r="B96" s="299" t="s">
        <v>13249</v>
      </c>
      <c r="C96" s="299"/>
      <c r="D96" s="299"/>
      <c r="E96" s="299"/>
      <c r="F96" s="299"/>
      <c r="G96" s="299"/>
      <c r="H96" s="299"/>
      <c r="I96" s="299"/>
      <c r="J96" s="299"/>
      <c r="K96" s="299"/>
      <c r="L96" s="299"/>
      <c r="M96" s="299"/>
      <c r="N96" s="299"/>
      <c r="O96" s="299"/>
      <c r="Q96" s="307" t="s">
        <v>13359</v>
      </c>
    </row>
    <row r="97" spans="1:17" ht="15" x14ac:dyDescent="0.25">
      <c r="A97" s="299"/>
      <c r="B97" s="299" t="s">
        <v>13250</v>
      </c>
      <c r="C97" s="299"/>
      <c r="D97" s="299"/>
      <c r="E97" s="299"/>
      <c r="F97" s="299"/>
      <c r="G97" s="299"/>
      <c r="H97" s="299"/>
      <c r="I97" s="299"/>
      <c r="J97" s="299"/>
      <c r="K97" s="299"/>
      <c r="L97" s="299"/>
      <c r="M97" s="299"/>
      <c r="N97" s="299"/>
      <c r="O97" s="299"/>
      <c r="Q97" s="307" t="s">
        <v>13360</v>
      </c>
    </row>
    <row r="98" spans="1:17" ht="15" x14ac:dyDescent="0.25">
      <c r="A98" s="299"/>
      <c r="B98" s="299" t="s">
        <v>13251</v>
      </c>
      <c r="C98" s="299"/>
      <c r="D98" s="299"/>
      <c r="E98" s="299"/>
      <c r="F98" s="299"/>
      <c r="G98" s="299"/>
      <c r="H98" s="299"/>
      <c r="I98" s="299"/>
      <c r="J98" s="299"/>
      <c r="K98" s="299"/>
      <c r="L98" s="299"/>
      <c r="M98" s="299"/>
      <c r="N98" s="299"/>
      <c r="O98" s="299"/>
      <c r="Q98" s="307" t="s">
        <v>13361</v>
      </c>
    </row>
    <row r="99" spans="1:17" ht="15" x14ac:dyDescent="0.25">
      <c r="A99" s="299"/>
      <c r="B99" s="299" t="s">
        <v>13252</v>
      </c>
      <c r="C99" s="299"/>
      <c r="D99" s="299"/>
      <c r="E99" s="299"/>
      <c r="F99" s="299"/>
      <c r="G99" s="299"/>
      <c r="H99" s="299"/>
      <c r="I99" s="299"/>
      <c r="J99" s="299"/>
      <c r="K99" s="299"/>
      <c r="L99" s="299"/>
      <c r="M99" s="299"/>
      <c r="N99" s="299"/>
      <c r="O99" s="299"/>
      <c r="Q99" s="307" t="s">
        <v>13362</v>
      </c>
    </row>
    <row r="100" spans="1:17" ht="15" x14ac:dyDescent="0.25">
      <c r="A100" s="299"/>
      <c r="B100" s="299" t="s">
        <v>13253</v>
      </c>
      <c r="C100" s="299"/>
      <c r="D100" s="299"/>
      <c r="E100" s="299"/>
      <c r="F100" s="299"/>
      <c r="G100" s="299"/>
      <c r="H100" s="299"/>
      <c r="I100" s="299"/>
      <c r="J100" s="299"/>
      <c r="K100" s="299"/>
      <c r="L100" s="299"/>
      <c r="M100" s="299"/>
      <c r="N100" s="299"/>
      <c r="O100" s="299"/>
      <c r="Q100" s="307" t="s">
        <v>13363</v>
      </c>
    </row>
    <row r="101" spans="1:17" ht="15" x14ac:dyDescent="0.25">
      <c r="A101" s="299"/>
      <c r="B101" s="299" t="s">
        <v>13254</v>
      </c>
      <c r="C101" s="299"/>
      <c r="D101" s="299"/>
      <c r="E101" s="299"/>
      <c r="F101" s="299"/>
      <c r="G101" s="299"/>
      <c r="H101" s="299"/>
      <c r="I101" s="299"/>
      <c r="J101" s="299"/>
      <c r="K101" s="299"/>
      <c r="L101" s="299"/>
      <c r="M101" s="299"/>
      <c r="N101" s="299"/>
      <c r="O101" s="299"/>
      <c r="Q101" s="307" t="s">
        <v>13364</v>
      </c>
    </row>
    <row r="102" spans="1:17" ht="15" x14ac:dyDescent="0.25">
      <c r="A102" s="299"/>
      <c r="B102" s="299"/>
      <c r="C102" s="299"/>
      <c r="D102" s="299"/>
      <c r="E102" s="299"/>
      <c r="F102" s="299"/>
      <c r="G102" s="299"/>
      <c r="H102" s="299"/>
      <c r="I102" s="299"/>
      <c r="J102" s="299"/>
      <c r="K102" s="299"/>
      <c r="L102" s="299"/>
      <c r="M102" s="299"/>
      <c r="N102" s="299"/>
      <c r="O102" s="299"/>
      <c r="Q102" s="307" t="s">
        <v>13365</v>
      </c>
    </row>
    <row r="103" spans="1:17" ht="15" x14ac:dyDescent="0.25">
      <c r="A103" s="299"/>
      <c r="B103" s="299" t="s">
        <v>13255</v>
      </c>
      <c r="C103" s="299"/>
      <c r="D103" s="299"/>
      <c r="E103" s="299"/>
      <c r="F103" s="299"/>
      <c r="G103" s="299"/>
      <c r="H103" s="299"/>
      <c r="I103" s="299"/>
      <c r="J103" s="299"/>
      <c r="K103" s="299"/>
      <c r="L103" s="299"/>
      <c r="M103" s="299"/>
      <c r="N103" s="299"/>
      <c r="O103" s="299"/>
      <c r="Q103" s="307" t="s">
        <v>13366</v>
      </c>
    </row>
    <row r="104" spans="1:17" ht="15" x14ac:dyDescent="0.25">
      <c r="A104" s="299"/>
      <c r="B104" s="299" t="s">
        <v>13256</v>
      </c>
      <c r="C104" s="299"/>
      <c r="D104" s="299"/>
      <c r="E104" s="299"/>
      <c r="F104" s="299"/>
      <c r="G104" s="299"/>
      <c r="H104" s="299"/>
      <c r="I104" s="299"/>
      <c r="J104" s="299"/>
      <c r="K104" s="299"/>
      <c r="L104" s="299"/>
      <c r="M104" s="299"/>
      <c r="N104" s="299"/>
      <c r="O104" s="299"/>
      <c r="Q104" s="307" t="s">
        <v>13367</v>
      </c>
    </row>
    <row r="105" spans="1:17" ht="15" x14ac:dyDescent="0.25">
      <c r="A105" s="299"/>
      <c r="B105" s="299" t="s">
        <v>13257</v>
      </c>
      <c r="C105" s="299"/>
      <c r="D105" s="299"/>
      <c r="E105" s="299"/>
      <c r="F105" s="299"/>
      <c r="G105" s="299"/>
      <c r="H105" s="299"/>
      <c r="I105" s="299"/>
      <c r="J105" s="299"/>
      <c r="K105" s="299"/>
      <c r="L105" s="299"/>
      <c r="M105" s="299"/>
      <c r="N105" s="299"/>
      <c r="O105" s="299"/>
      <c r="Q105" s="307" t="s">
        <v>13368</v>
      </c>
    </row>
    <row r="106" spans="1:17" ht="15" x14ac:dyDescent="0.25">
      <c r="A106" s="299"/>
      <c r="B106" s="299" t="s">
        <v>13258</v>
      </c>
      <c r="C106" s="299"/>
      <c r="D106" s="299"/>
      <c r="E106" s="299"/>
      <c r="F106" s="299"/>
      <c r="G106" s="299"/>
      <c r="H106" s="299"/>
      <c r="I106" s="299"/>
      <c r="J106" s="299"/>
      <c r="K106" s="299"/>
      <c r="L106" s="299"/>
      <c r="M106" s="299"/>
      <c r="N106" s="299"/>
      <c r="O106" s="299"/>
      <c r="Q106" s="307" t="s">
        <v>13369</v>
      </c>
    </row>
    <row r="107" spans="1:17" ht="15" x14ac:dyDescent="0.25">
      <c r="A107" s="299"/>
      <c r="B107" s="299" t="s">
        <v>13259</v>
      </c>
      <c r="C107" s="299"/>
      <c r="D107" s="299"/>
      <c r="E107" s="299"/>
      <c r="F107" s="299"/>
      <c r="G107" s="299"/>
      <c r="H107" s="299"/>
      <c r="I107" s="299"/>
      <c r="J107" s="299"/>
      <c r="K107" s="299"/>
      <c r="L107" s="299"/>
      <c r="M107" s="299"/>
      <c r="N107" s="299"/>
      <c r="O107" s="299"/>
      <c r="Q107" s="307" t="s">
        <v>13370</v>
      </c>
    </row>
    <row r="108" spans="1:17" ht="15" x14ac:dyDescent="0.25">
      <c r="A108" s="299"/>
      <c r="B108" s="299" t="s">
        <v>13260</v>
      </c>
      <c r="C108" s="299"/>
      <c r="D108" s="299"/>
      <c r="E108" s="299"/>
      <c r="F108" s="299"/>
      <c r="G108" s="299"/>
      <c r="H108" s="299"/>
      <c r="I108" s="299"/>
      <c r="J108" s="299"/>
      <c r="K108" s="299"/>
      <c r="L108" s="299"/>
      <c r="M108" s="299"/>
      <c r="N108" s="299"/>
      <c r="O108" s="299"/>
      <c r="Q108" s="307" t="s">
        <v>13371</v>
      </c>
    </row>
    <row r="109" spans="1:17" ht="15" x14ac:dyDescent="0.25">
      <c r="A109" s="299"/>
      <c r="B109" s="299" t="s">
        <v>13261</v>
      </c>
      <c r="C109" s="299"/>
      <c r="D109" s="299"/>
      <c r="E109" s="299"/>
      <c r="F109" s="299"/>
      <c r="G109" s="299"/>
      <c r="H109" s="299"/>
      <c r="I109" s="299"/>
      <c r="J109" s="299"/>
      <c r="K109" s="299"/>
      <c r="L109" s="299"/>
      <c r="M109" s="299"/>
      <c r="N109" s="299"/>
      <c r="O109" s="299"/>
      <c r="Q109"/>
    </row>
    <row r="110" spans="1:17" ht="15" x14ac:dyDescent="0.25">
      <c r="A110" s="299"/>
      <c r="B110" s="299" t="s">
        <v>13262</v>
      </c>
      <c r="C110" s="299"/>
      <c r="D110" s="299"/>
      <c r="E110" s="299"/>
      <c r="F110" s="299"/>
      <c r="G110" s="299"/>
      <c r="H110" s="299"/>
      <c r="I110" s="299"/>
      <c r="J110" s="299"/>
      <c r="K110" s="299"/>
      <c r="L110" s="299"/>
      <c r="M110" s="299"/>
      <c r="N110" s="299"/>
      <c r="O110" s="299"/>
      <c r="Q110" s="307" t="s">
        <v>13372</v>
      </c>
    </row>
    <row r="111" spans="1:17" ht="15" x14ac:dyDescent="0.25">
      <c r="A111" s="299"/>
      <c r="B111" s="299" t="s">
        <v>13263</v>
      </c>
      <c r="C111" s="299"/>
      <c r="D111" s="299"/>
      <c r="E111" s="299"/>
      <c r="F111" s="299"/>
      <c r="G111" s="299"/>
      <c r="H111" s="299"/>
      <c r="I111" s="299"/>
      <c r="J111" s="299"/>
      <c r="K111" s="299"/>
      <c r="L111" s="299"/>
      <c r="M111" s="299"/>
      <c r="N111" s="299"/>
      <c r="O111" s="299"/>
      <c r="Q111" s="307" t="s">
        <v>13373</v>
      </c>
    </row>
    <row r="112" spans="1:17" ht="15" x14ac:dyDescent="0.25">
      <c r="A112" s="299"/>
      <c r="B112" s="299"/>
      <c r="C112" s="299"/>
      <c r="D112" s="299"/>
      <c r="E112" s="299"/>
      <c r="F112" s="299"/>
      <c r="G112" s="299"/>
      <c r="H112" s="299"/>
      <c r="I112" s="299"/>
      <c r="J112" s="299"/>
      <c r="K112" s="299"/>
      <c r="L112" s="299"/>
      <c r="M112" s="299"/>
      <c r="N112" s="299"/>
      <c r="O112" s="299"/>
      <c r="Q112" s="307" t="s">
        <v>13374</v>
      </c>
    </row>
    <row r="113" spans="1:17" ht="15" x14ac:dyDescent="0.25">
      <c r="A113" s="299"/>
      <c r="B113" s="299" t="s">
        <v>13264</v>
      </c>
      <c r="C113" s="299"/>
      <c r="D113" s="299"/>
      <c r="E113" s="299"/>
      <c r="F113" s="299"/>
      <c r="G113" s="299"/>
      <c r="H113" s="299"/>
      <c r="I113" s="299"/>
      <c r="J113" s="299"/>
      <c r="K113" s="299"/>
      <c r="L113" s="299"/>
      <c r="M113" s="299"/>
      <c r="N113" s="299"/>
      <c r="O113" s="299"/>
      <c r="Q113" s="307" t="s">
        <v>13375</v>
      </c>
    </row>
    <row r="114" spans="1:17" ht="15" x14ac:dyDescent="0.25">
      <c r="A114" s="299"/>
      <c r="B114" s="299" t="s">
        <v>13265</v>
      </c>
      <c r="C114" s="299"/>
      <c r="D114" s="299"/>
      <c r="E114" s="299"/>
      <c r="F114" s="299"/>
      <c r="G114" s="299"/>
      <c r="H114" s="299"/>
      <c r="I114" s="299"/>
      <c r="J114" s="299"/>
      <c r="K114" s="299"/>
      <c r="L114" s="299"/>
      <c r="M114" s="299"/>
      <c r="N114" s="299"/>
      <c r="O114" s="299"/>
      <c r="Q114" s="307" t="s">
        <v>13376</v>
      </c>
    </row>
    <row r="115" spans="1:17" ht="15" x14ac:dyDescent="0.25">
      <c r="A115" s="299"/>
      <c r="B115" s="299" t="s">
        <v>13266</v>
      </c>
      <c r="C115" s="299"/>
      <c r="D115" s="299"/>
      <c r="E115" s="299"/>
      <c r="F115" s="299"/>
      <c r="G115" s="299"/>
      <c r="H115" s="299"/>
      <c r="I115" s="299"/>
      <c r="J115" s="299"/>
      <c r="K115" s="299"/>
      <c r="L115" s="299"/>
      <c r="M115" s="299"/>
      <c r="N115" s="299"/>
      <c r="O115" s="299"/>
      <c r="Q115" s="307" t="s">
        <v>13377</v>
      </c>
    </row>
    <row r="116" spans="1:17" ht="15" x14ac:dyDescent="0.25">
      <c r="A116" s="299"/>
      <c r="B116" s="299" t="s">
        <v>13267</v>
      </c>
      <c r="C116" s="299"/>
      <c r="D116" s="299"/>
      <c r="E116" s="299"/>
      <c r="F116" s="299"/>
      <c r="G116" s="299"/>
      <c r="H116" s="299"/>
      <c r="I116" s="299"/>
      <c r="J116" s="299"/>
      <c r="K116" s="299"/>
      <c r="L116" s="299"/>
      <c r="M116" s="299"/>
      <c r="N116" s="299"/>
      <c r="O116" s="299"/>
      <c r="Q116" s="307" t="s">
        <v>13378</v>
      </c>
    </row>
    <row r="117" spans="1:17" ht="15" x14ac:dyDescent="0.25">
      <c r="A117" s="299"/>
      <c r="B117" s="299" t="s">
        <v>13268</v>
      </c>
      <c r="C117" s="299"/>
      <c r="D117" s="299"/>
      <c r="E117" s="299"/>
      <c r="F117" s="299"/>
      <c r="G117" s="299"/>
      <c r="H117" s="299"/>
      <c r="I117" s="299"/>
      <c r="J117" s="299"/>
      <c r="K117" s="299"/>
      <c r="L117" s="299"/>
      <c r="M117" s="299"/>
      <c r="N117" s="299"/>
      <c r="O117" s="299"/>
      <c r="Q117" s="307" t="s">
        <v>13379</v>
      </c>
    </row>
    <row r="118" spans="1:17" ht="15" x14ac:dyDescent="0.25">
      <c r="A118" s="299"/>
      <c r="B118" s="299" t="s">
        <v>13269</v>
      </c>
      <c r="C118" s="299"/>
      <c r="D118" s="299"/>
      <c r="E118" s="299"/>
      <c r="F118" s="299"/>
      <c r="G118" s="299"/>
      <c r="H118" s="299"/>
      <c r="I118" s="299"/>
      <c r="J118" s="299"/>
      <c r="K118" s="299"/>
      <c r="L118" s="299"/>
      <c r="M118" s="299"/>
      <c r="N118" s="299"/>
      <c r="O118" s="299"/>
      <c r="Q118" s="307" t="s">
        <v>13380</v>
      </c>
    </row>
    <row r="119" spans="1:17" ht="15" x14ac:dyDescent="0.25">
      <c r="A119" s="299"/>
      <c r="B119" s="299" t="s">
        <v>13270</v>
      </c>
      <c r="C119" s="299"/>
      <c r="D119" s="299"/>
      <c r="E119" s="299"/>
      <c r="F119" s="299"/>
      <c r="G119" s="299"/>
      <c r="H119" s="299"/>
      <c r="I119" s="299"/>
      <c r="J119" s="299"/>
      <c r="K119" s="299"/>
      <c r="L119" s="299"/>
      <c r="M119" s="299"/>
      <c r="N119" s="299"/>
      <c r="O119" s="299"/>
      <c r="Q119" s="307" t="s">
        <v>13381</v>
      </c>
    </row>
    <row r="120" spans="1:17" ht="15" x14ac:dyDescent="0.25">
      <c r="A120" s="299"/>
      <c r="B120" s="299" t="s">
        <v>13271</v>
      </c>
      <c r="C120" s="299"/>
      <c r="D120" s="299"/>
      <c r="E120" s="299"/>
      <c r="F120" s="299"/>
      <c r="G120" s="299"/>
      <c r="H120" s="299"/>
      <c r="I120" s="299"/>
      <c r="J120" s="299"/>
      <c r="K120" s="299"/>
      <c r="L120" s="299"/>
      <c r="M120" s="299"/>
      <c r="N120" s="299"/>
      <c r="O120" s="299"/>
      <c r="Q120" s="307" t="s">
        <v>13382</v>
      </c>
    </row>
    <row r="121" spans="1:17" ht="15" x14ac:dyDescent="0.25">
      <c r="A121" s="299"/>
      <c r="B121" s="299" t="s">
        <v>13272</v>
      </c>
      <c r="C121" s="299"/>
      <c r="D121" s="299"/>
      <c r="E121" s="299"/>
      <c r="F121" s="299"/>
      <c r="G121" s="299"/>
      <c r="H121" s="299"/>
      <c r="I121" s="299"/>
      <c r="J121" s="299"/>
      <c r="K121" s="299"/>
      <c r="L121" s="299"/>
      <c r="M121" s="299"/>
      <c r="N121" s="299"/>
      <c r="O121" s="299"/>
      <c r="Q121" s="307" t="s">
        <v>13383</v>
      </c>
    </row>
    <row r="122" spans="1:17" ht="15" x14ac:dyDescent="0.25">
      <c r="A122" s="299"/>
      <c r="B122" s="299" t="s">
        <v>13273</v>
      </c>
      <c r="C122" s="299"/>
      <c r="D122" s="299"/>
      <c r="E122" s="299"/>
      <c r="F122" s="299"/>
      <c r="G122" s="299"/>
      <c r="H122" s="299"/>
      <c r="I122" s="299"/>
      <c r="J122" s="299"/>
      <c r="K122" s="299"/>
      <c r="L122" s="299"/>
      <c r="M122" s="299"/>
      <c r="N122" s="299"/>
      <c r="O122" s="299"/>
      <c r="Q122" s="307" t="s">
        <v>13384</v>
      </c>
    </row>
    <row r="123" spans="1:17" ht="15" x14ac:dyDescent="0.25">
      <c r="A123" s="299"/>
      <c r="B123" s="299" t="s">
        <v>13274</v>
      </c>
      <c r="C123" s="299"/>
      <c r="D123" s="299"/>
      <c r="E123" s="299"/>
      <c r="F123" s="299"/>
      <c r="G123" s="299"/>
      <c r="H123" s="299"/>
      <c r="I123" s="299"/>
      <c r="J123" s="299"/>
      <c r="K123" s="299"/>
      <c r="L123" s="299"/>
      <c r="M123" s="299"/>
      <c r="N123" s="299"/>
      <c r="O123" s="299"/>
      <c r="Q123"/>
    </row>
    <row r="124" spans="1:17" ht="15" x14ac:dyDescent="0.25">
      <c r="A124" s="299"/>
      <c r="B124" s="299" t="s">
        <v>13275</v>
      </c>
      <c r="C124" s="299"/>
      <c r="D124" s="299"/>
      <c r="E124" s="299"/>
      <c r="F124" s="299"/>
      <c r="G124" s="299"/>
      <c r="H124" s="299"/>
      <c r="I124" s="299"/>
      <c r="J124" s="299"/>
      <c r="K124" s="299"/>
      <c r="L124" s="299"/>
      <c r="M124" s="299"/>
      <c r="N124" s="299"/>
      <c r="O124" s="299"/>
      <c r="Q124" s="307" t="s">
        <v>13385</v>
      </c>
    </row>
    <row r="125" spans="1:17" ht="15" x14ac:dyDescent="0.25">
      <c r="A125" s="299"/>
      <c r="B125" s="299"/>
      <c r="C125" s="299"/>
      <c r="D125" s="299"/>
      <c r="E125" s="299"/>
      <c r="F125" s="299"/>
      <c r="G125" s="299"/>
      <c r="H125" s="299"/>
      <c r="I125" s="299"/>
      <c r="J125" s="299"/>
      <c r="K125" s="299"/>
      <c r="L125" s="299"/>
      <c r="M125" s="299"/>
      <c r="N125" s="299"/>
      <c r="O125" s="299"/>
      <c r="Q125" s="307" t="s">
        <v>13386</v>
      </c>
    </row>
    <row r="126" spans="1:17" ht="15" x14ac:dyDescent="0.25">
      <c r="A126" s="299"/>
      <c r="B126" s="299" t="s">
        <v>13276</v>
      </c>
      <c r="C126" s="299"/>
      <c r="D126" s="299"/>
      <c r="E126" s="299"/>
      <c r="F126" s="299"/>
      <c r="G126" s="299"/>
      <c r="H126" s="299"/>
      <c r="I126" s="299"/>
      <c r="J126" s="299"/>
      <c r="K126" s="299"/>
      <c r="L126" s="299"/>
      <c r="M126" s="299"/>
      <c r="N126" s="299"/>
      <c r="O126" s="299"/>
      <c r="Q126" s="307" t="s">
        <v>13387</v>
      </c>
    </row>
    <row r="127" spans="1:17" ht="15" x14ac:dyDescent="0.25">
      <c r="A127" s="299"/>
      <c r="B127" s="299" t="s">
        <v>13277</v>
      </c>
      <c r="C127" s="299"/>
      <c r="D127" s="299"/>
      <c r="E127" s="299"/>
      <c r="F127" s="299"/>
      <c r="G127" s="299"/>
      <c r="H127" s="299"/>
      <c r="I127" s="299"/>
      <c r="J127" s="299"/>
      <c r="K127" s="299"/>
      <c r="L127" s="299"/>
      <c r="M127" s="299"/>
      <c r="N127" s="299"/>
      <c r="O127" s="299"/>
      <c r="Q127" s="307" t="s">
        <v>13388</v>
      </c>
    </row>
    <row r="128" spans="1:17" ht="15" x14ac:dyDescent="0.25">
      <c r="A128" s="299"/>
      <c r="B128" s="299" t="s">
        <v>13278</v>
      </c>
      <c r="C128" s="299"/>
      <c r="D128" s="299"/>
      <c r="E128" s="299"/>
      <c r="F128" s="299"/>
      <c r="G128" s="299"/>
      <c r="H128" s="299"/>
      <c r="I128" s="299"/>
      <c r="J128" s="299"/>
      <c r="K128" s="299"/>
      <c r="L128" s="299"/>
      <c r="M128" s="299"/>
      <c r="N128" s="299"/>
      <c r="O128" s="299"/>
      <c r="Q128" s="307" t="s">
        <v>13389</v>
      </c>
    </row>
    <row r="129" spans="1:17" ht="15" x14ac:dyDescent="0.25">
      <c r="A129" s="299"/>
      <c r="B129" s="299" t="s">
        <v>13279</v>
      </c>
      <c r="C129" s="299"/>
      <c r="D129" s="299"/>
      <c r="E129" s="299"/>
      <c r="F129" s="299"/>
      <c r="G129" s="299"/>
      <c r="H129" s="299"/>
      <c r="I129" s="299"/>
      <c r="J129" s="299"/>
      <c r="K129" s="299"/>
      <c r="L129" s="299"/>
      <c r="M129" s="299"/>
      <c r="N129" s="299"/>
      <c r="O129" s="299"/>
      <c r="Q129" s="307" t="s">
        <v>13390</v>
      </c>
    </row>
    <row r="130" spans="1:17" ht="15" x14ac:dyDescent="0.25">
      <c r="A130" s="299"/>
      <c r="B130" s="299" t="s">
        <v>13280</v>
      </c>
      <c r="C130" s="299"/>
      <c r="D130" s="299"/>
      <c r="E130" s="299"/>
      <c r="F130" s="299"/>
      <c r="G130" s="299"/>
      <c r="H130" s="299"/>
      <c r="I130" s="299"/>
      <c r="J130" s="299"/>
      <c r="K130" s="299"/>
      <c r="L130" s="299"/>
      <c r="M130" s="299"/>
      <c r="N130" s="299"/>
      <c r="O130" s="299"/>
      <c r="Q130" s="307" t="s">
        <v>13391</v>
      </c>
    </row>
    <row r="131" spans="1:17" ht="15" x14ac:dyDescent="0.25">
      <c r="A131" s="299"/>
      <c r="B131" s="299" t="s">
        <v>13281</v>
      </c>
      <c r="C131" s="299"/>
      <c r="D131" s="299"/>
      <c r="E131" s="299"/>
      <c r="F131" s="299"/>
      <c r="G131" s="299"/>
      <c r="H131" s="299"/>
      <c r="I131" s="299"/>
      <c r="J131" s="299"/>
      <c r="K131" s="299"/>
      <c r="L131" s="299"/>
      <c r="M131" s="299"/>
      <c r="N131" s="299"/>
      <c r="O131" s="299"/>
      <c r="Q131" s="307" t="s">
        <v>13392</v>
      </c>
    </row>
    <row r="132" spans="1:17" ht="15" x14ac:dyDescent="0.25">
      <c r="A132" s="299"/>
      <c r="B132" s="299"/>
      <c r="C132" s="299"/>
      <c r="D132" s="299"/>
      <c r="E132" s="299"/>
      <c r="F132" s="299"/>
      <c r="G132" s="299"/>
      <c r="H132" s="299"/>
      <c r="I132" s="299"/>
      <c r="J132" s="299"/>
      <c r="K132" s="299"/>
      <c r="L132" s="299"/>
      <c r="M132" s="299"/>
      <c r="N132" s="299"/>
      <c r="O132" s="299"/>
      <c r="Q132" s="307" t="s">
        <v>13393</v>
      </c>
    </row>
    <row r="133" spans="1:17" ht="15" x14ac:dyDescent="0.25">
      <c r="Q133"/>
    </row>
    <row r="134" spans="1:17" ht="15" x14ac:dyDescent="0.25">
      <c r="Q134" s="307" t="s">
        <v>13394</v>
      </c>
    </row>
    <row r="135" spans="1:17" ht="15" x14ac:dyDescent="0.25">
      <c r="Q135" s="307" t="s">
        <v>13395</v>
      </c>
    </row>
    <row r="136" spans="1:17" ht="15" x14ac:dyDescent="0.25">
      <c r="Q136" s="307" t="s">
        <v>13396</v>
      </c>
    </row>
    <row r="137" spans="1:17" ht="15" x14ac:dyDescent="0.25">
      <c r="Q137" s="307" t="s">
        <v>13397</v>
      </c>
    </row>
    <row r="138" spans="1:17" ht="15" x14ac:dyDescent="0.25">
      <c r="Q138" s="307" t="s">
        <v>13398</v>
      </c>
    </row>
    <row r="139" spans="1:17" ht="15" x14ac:dyDescent="0.25">
      <c r="Q139" s="307" t="s">
        <v>13399</v>
      </c>
    </row>
    <row r="140" spans="1:17" ht="15" x14ac:dyDescent="0.25">
      <c r="Q140" s="307" t="s">
        <v>13400</v>
      </c>
    </row>
    <row r="141" spans="1:17" ht="15" x14ac:dyDescent="0.25">
      <c r="Q141"/>
    </row>
    <row r="142" spans="1:17" ht="15" x14ac:dyDescent="0.25">
      <c r="Q142" s="307" t="s">
        <v>13264</v>
      </c>
    </row>
    <row r="143" spans="1:17" ht="15" x14ac:dyDescent="0.25">
      <c r="Q143" s="307" t="s">
        <v>13401</v>
      </c>
    </row>
    <row r="144" spans="1:17" ht="15" x14ac:dyDescent="0.25">
      <c r="Q144" s="307" t="s">
        <v>13266</v>
      </c>
    </row>
    <row r="145" spans="17:17" ht="15" x14ac:dyDescent="0.25">
      <c r="Q145" s="307" t="s">
        <v>13402</v>
      </c>
    </row>
    <row r="146" spans="17:17" ht="15" x14ac:dyDescent="0.25">
      <c r="Q146" s="307" t="s">
        <v>13403</v>
      </c>
    </row>
    <row r="147" spans="17:17" ht="15" x14ac:dyDescent="0.25">
      <c r="Q147" s="307" t="s">
        <v>13404</v>
      </c>
    </row>
    <row r="148" spans="17:17" ht="15" x14ac:dyDescent="0.25">
      <c r="Q148" s="307" t="s">
        <v>13405</v>
      </c>
    </row>
    <row r="149" spans="17:17" ht="15" x14ac:dyDescent="0.25">
      <c r="Q149" s="307" t="s">
        <v>13406</v>
      </c>
    </row>
    <row r="150" spans="17:17" ht="15" x14ac:dyDescent="0.25">
      <c r="Q150" s="307" t="s">
        <v>13407</v>
      </c>
    </row>
    <row r="151" spans="17:17" ht="15" x14ac:dyDescent="0.25">
      <c r="Q151" s="307" t="s">
        <v>13408</v>
      </c>
    </row>
    <row r="152" spans="17:17" ht="15" x14ac:dyDescent="0.25">
      <c r="Q152" s="307" t="s">
        <v>13409</v>
      </c>
    </row>
    <row r="153" spans="17:17" ht="15" x14ac:dyDescent="0.25">
      <c r="Q153"/>
    </row>
    <row r="154" spans="17:17" ht="15" x14ac:dyDescent="0.25">
      <c r="Q154" s="307" t="s">
        <v>13410</v>
      </c>
    </row>
    <row r="155" spans="17:17" ht="15" x14ac:dyDescent="0.25">
      <c r="Q155" s="307" t="s">
        <v>13411</v>
      </c>
    </row>
    <row r="156" spans="17:17" ht="15" x14ac:dyDescent="0.25">
      <c r="Q156" s="307" t="s">
        <v>13412</v>
      </c>
    </row>
    <row r="157" spans="17:17" ht="15" x14ac:dyDescent="0.25">
      <c r="Q157" s="307" t="s">
        <v>13413</v>
      </c>
    </row>
    <row r="158" spans="17:17" ht="15" x14ac:dyDescent="0.25">
      <c r="Q158" s="307" t="s">
        <v>13414</v>
      </c>
    </row>
    <row r="159" spans="17:17" ht="15" x14ac:dyDescent="0.25">
      <c r="Q159" s="307" t="s">
        <v>13415</v>
      </c>
    </row>
    <row r="160" spans="17:17" ht="15" x14ac:dyDescent="0.25">
      <c r="Q160" s="307" t="s">
        <v>13416</v>
      </c>
    </row>
    <row r="161" spans="1:17" ht="15" x14ac:dyDescent="0.25">
      <c r="Q161"/>
    </row>
    <row r="162" spans="1:17" ht="15" x14ac:dyDescent="0.25">
      <c r="Q162" s="307" t="s">
        <v>13417</v>
      </c>
    </row>
    <row r="163" spans="1:17" ht="15" x14ac:dyDescent="0.25">
      <c r="Q163"/>
    </row>
    <row r="164" spans="1:17" ht="15" x14ac:dyDescent="0.25">
      <c r="Q164" s="307" t="s">
        <v>13418</v>
      </c>
    </row>
    <row r="165" spans="1:17" ht="15" x14ac:dyDescent="0.25">
      <c r="Q165"/>
    </row>
    <row r="166" spans="1:17" ht="15" x14ac:dyDescent="0.25">
      <c r="Q166" s="307" t="s">
        <v>13276</v>
      </c>
    </row>
    <row r="167" spans="1:17" ht="15" x14ac:dyDescent="0.25">
      <c r="Q167" s="307" t="s">
        <v>13419</v>
      </c>
    </row>
    <row r="168" spans="1:17" ht="15" x14ac:dyDescent="0.25">
      <c r="Q168" s="307" t="s">
        <v>13420</v>
      </c>
    </row>
    <row r="169" spans="1:17" ht="15" x14ac:dyDescent="0.25">
      <c r="Q169" s="307" t="s">
        <v>13421</v>
      </c>
    </row>
    <row r="170" spans="1:17" ht="15" x14ac:dyDescent="0.25">
      <c r="Q170" s="307" t="s">
        <v>13422</v>
      </c>
    </row>
    <row r="171" spans="1:17" ht="15" x14ac:dyDescent="0.25">
      <c r="Q171" s="307" t="s">
        <v>13423</v>
      </c>
    </row>
    <row r="172" spans="1:17" ht="15" x14ac:dyDescent="0.25">
      <c r="Q172" s="307" t="s">
        <v>13424</v>
      </c>
    </row>
    <row r="173" spans="1:17" ht="15" x14ac:dyDescent="0.25">
      <c r="A173" s="308">
        <v>1</v>
      </c>
      <c r="B173" s="308">
        <v>1</v>
      </c>
      <c r="C173" s="308">
        <v>1</v>
      </c>
      <c r="D173" s="308">
        <v>1</v>
      </c>
      <c r="E173" s="308">
        <v>1</v>
      </c>
      <c r="F173" s="308">
        <v>1</v>
      </c>
      <c r="G173" s="308">
        <v>1</v>
      </c>
      <c r="H173" s="308">
        <v>1</v>
      </c>
      <c r="I173" s="308">
        <v>1</v>
      </c>
      <c r="J173" s="308">
        <v>1</v>
      </c>
      <c r="K173" s="308">
        <v>1</v>
      </c>
      <c r="L173" s="308">
        <v>1</v>
      </c>
      <c r="M173" s="308">
        <v>1</v>
      </c>
      <c r="N173" s="308">
        <v>1</v>
      </c>
      <c r="O173" s="308">
        <v>1</v>
      </c>
      <c r="P173" s="308">
        <v>1</v>
      </c>
      <c r="Q173" s="308">
        <v>1</v>
      </c>
    </row>
  </sheetData>
  <mergeCells count="1">
    <mergeCell ref="Q5:Q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MOTEUR_CUISSONS_BT (2)</vt:lpstr>
      <vt:lpstr>MODE_EMPLOI</vt:lpstr>
      <vt:lpstr>MOTEUR_V5_BPH PMS HACCP</vt:lpstr>
      <vt:lpstr>Questions.Réponses</vt:lpstr>
      <vt:lpstr>Cellules B3, B5 et B8</vt:lpstr>
      <vt:lpstr>Prompt.ChatGPT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dcterms:created xsi:type="dcterms:W3CDTF">2026-05-10T14:10:01Z</dcterms:created>
  <dcterms:modified xsi:type="dcterms:W3CDTF">2026-08-23T18:19:09Z</dcterms:modified>
</cp:coreProperties>
</file>